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https://qbsol.sharepoint.com/sites/EcopetrolPrometeo/Shared Documents/Planning Space Implementation/3. Analysis &amp; Design/Design/FC22/DRR Jaime/Neiva CPI/"/>
    </mc:Choice>
  </mc:AlternateContent>
  <xr:revisionPtr revIDLastSave="476" documentId="11_13417DA7489436D97E48D96DF7124580CCC05A81" xr6:coauthVersionLast="47" xr6:coauthVersionMax="47" xr10:uidLastSave="{963F8004-777F-4D39-8057-B7ED95B46D93}"/>
  <bookViews>
    <workbookView xWindow="28680" yWindow="-120" windowWidth="29040" windowHeight="15840" tabRatio="708" activeTab="5" xr2:uid="{00000000-000D-0000-FFFF-FFFF00000000}"/>
  </bookViews>
  <sheets>
    <sheet name="D-PDP" sheetId="1" r:id="rId1"/>
    <sheet name="D-PNP" sheetId="3" r:id="rId2"/>
    <sheet name="D-PND" sheetId="7" r:id="rId3"/>
    <sheet name="D-PRB" sheetId="8" r:id="rId4"/>
    <sheet name="D-PS" sheetId="9" r:id="rId5"/>
    <sheet name="BM" sheetId="29" r:id="rId6"/>
    <sheet name="CF PDP" sheetId="11" r:id="rId7"/>
    <sheet name="CF PNP" sheetId="12" r:id="rId8"/>
    <sheet name="CF PND" sheetId="13" r:id="rId9"/>
    <sheet name="CF PRB" sheetId="14" r:id="rId10"/>
    <sheet name="CF PS" sheetId="15" r:id="rId11"/>
    <sheet name="PDP" sheetId="16" r:id="rId12"/>
    <sheet name="PNP" sheetId="17" r:id="rId13"/>
    <sheet name="PND" sheetId="18" r:id="rId14"/>
    <sheet name="PRB" sheetId="19" r:id="rId15"/>
    <sheet name="PS" sheetId="20" r:id="rId16"/>
    <sheet name="PD" sheetId="21" r:id="rId17"/>
    <sheet name="1P" sheetId="24" r:id="rId18"/>
    <sheet name="2P" sheetId="25" r:id="rId19"/>
    <sheet name="3P" sheetId="26" r:id="rId20"/>
    <sheet name="Sheet1" sheetId="28" r:id="rId21"/>
    <sheet name="Consolidado" sheetId="27" r:id="rId22"/>
    <sheet name="Lista" sheetId="2" state="hidden" r:id="rId23"/>
  </sheets>
  <externalReferences>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A">'[1]MOD-DEV.XLS'!$Q$1:$IV$65536</definedName>
    <definedName name="\B">'[1]MOD-DEV.XLS'!#REF!</definedName>
    <definedName name="\C">'[1]MOD-DEV.XLS'!#REF!</definedName>
    <definedName name="\D">'[1]MOD-DEV.XLS'!#REF!</definedName>
    <definedName name="\E">'[1]MOD-DEV.XLS'!#REF!</definedName>
    <definedName name="\M">'[1]MOD-DEV.XLS'!#REF!</definedName>
    <definedName name="\R">'[1]MOD-DEV.XLS'!#REF!</definedName>
    <definedName name="\S">'[1]MOD-DEV.XLS'!#REF!</definedName>
    <definedName name="\T">'[1]MOD-DEV.XLS'!#REF!</definedName>
    <definedName name="\W">'[1]MOD-DEV.XLS'!#REF!</definedName>
    <definedName name="\Z">'[1]MOD-DEV.XLS'!#REF!</definedName>
    <definedName name="_____1111">#REF!</definedName>
    <definedName name="____2222">#REF!</definedName>
    <definedName name="___1111">#REF!</definedName>
    <definedName name="___2222">#REF!</definedName>
    <definedName name="__1111">#REF!</definedName>
    <definedName name="__123Graph_AFRQACIRR" hidden="1">[2]Main!$FP$65:$FP$70</definedName>
    <definedName name="__123Graph_AFRQACNPV" hidden="1">[2]Main!$FP$65:$FP$70</definedName>
    <definedName name="__123Graph_AFRQACRES" hidden="1">[2]Main!$FP$65:$FP$70</definedName>
    <definedName name="__123Graph_AHSTGIRR" hidden="1">[2]Main!$FN$66:$FR$66</definedName>
    <definedName name="__123Graph_AHSTGNPV" hidden="1">[2]Main!$FN$66:$FR$66</definedName>
    <definedName name="__123Graph_AHSTGRES" hidden="1">[2]Main!$FN$66:$FR$66</definedName>
    <definedName name="__123Graph_X" hidden="1">[2]CorpTax!$G$68:$G$97</definedName>
    <definedName name="__123Graph_XFRQACNPV" hidden="1">[2]Main!$FO$65:$FO$70</definedName>
    <definedName name="__123Graph_XFRQACRES" hidden="1">[2]Main!$FO$65:$FO$70</definedName>
    <definedName name="__2222">#REF!</definedName>
    <definedName name="__A1" hidden="1">{#N/A,#N/A,FALSE,"1";#N/A,#N/A,FALSE,"2";#N/A,#N/A,FALSE,"3";#N/A,#N/A,FALSE,"4";#N/A,#N/A,FALSE,"5";#N/A,#N/A,FALSE,"6";#N/A,#N/A,FALSE,"7";#N/A,#N/A,FALSE,"8";#N/A,#N/A,FALSE,"9";#N/A,#N/A,FALSE,"10";#N/A,#N/A,FALSE,"11";#N/A,#N/A,FALSE,"12";#N/A,#N/A,FALSE,"13";#N/A,#N/A,FALSE,"14";#N/A,#N/A,FALSE,"15";#N/A,#N/A,FALSE,"A1";#N/A,#N/A,FALSE,"A2";#N/A,#N/A,FALSE,"A3"}</definedName>
    <definedName name="__A10" hidden="1">{#N/A,#N/A,FALSE,"1";#N/A,#N/A,FALSE,"2";#N/A,#N/A,FALSE,"3";#N/A,#N/A,FALSE,"4";#N/A,#N/A,FALSE,"5";#N/A,#N/A,FALSE,"6";#N/A,#N/A,FALSE,"7";#N/A,#N/A,FALSE,"8";#N/A,#N/A,FALSE,"9";#N/A,#N/A,FALSE,"10";#N/A,#N/A,FALSE,"11";#N/A,#N/A,FALSE,"12";#N/A,#N/A,FALSE,"13";#N/A,#N/A,FALSE,"14";#N/A,#N/A,FALSE,"15";#N/A,#N/A,FALSE,"A1";#N/A,#N/A,FALSE,"A2";#N/A,#N/A,FALSE,"A3"}</definedName>
    <definedName name="__A11" hidden="1">{#N/A,#N/A,FALSE,"1";#N/A,#N/A,FALSE,"2";#N/A,#N/A,FALSE,"3";#N/A,#N/A,FALSE,"4";#N/A,#N/A,FALSE,"5";#N/A,#N/A,FALSE,"6";#N/A,#N/A,FALSE,"7";#N/A,#N/A,FALSE,"8";#N/A,#N/A,FALSE,"9";#N/A,#N/A,FALSE,"10";#N/A,#N/A,FALSE,"11";#N/A,#N/A,FALSE,"12";#N/A,#N/A,FALSE,"13";#N/A,#N/A,FALSE,"14";#N/A,#N/A,FALSE,"15";#N/A,#N/A,FALSE,"A1";#N/A,#N/A,FALSE,"A2";#N/A,#N/A,FALSE,"A3"}</definedName>
    <definedName name="__A2" hidden="1">{#N/A,#N/A,FALSE,"1";#N/A,#N/A,FALSE,"2";#N/A,#N/A,FALSE,"3";#N/A,#N/A,FALSE,"4";#N/A,#N/A,FALSE,"5";#N/A,#N/A,FALSE,"6";#N/A,#N/A,FALSE,"7";#N/A,#N/A,FALSE,"8";#N/A,#N/A,FALSE,"9";#N/A,#N/A,FALSE,"10";#N/A,#N/A,FALSE,"11";#N/A,#N/A,FALSE,"12";#N/A,#N/A,FALSE,"13";#N/A,#N/A,FALSE,"14";#N/A,#N/A,FALSE,"15";#N/A,#N/A,FALSE,"A1";#N/A,#N/A,FALSE,"A2";#N/A,#N/A,FALSE,"A3"}</definedName>
    <definedName name="__A3" hidden="1">{#N/A,#N/A,FALSE,"1";#N/A,#N/A,FALSE,"2";#N/A,#N/A,FALSE,"3";#N/A,#N/A,FALSE,"4";#N/A,#N/A,FALSE,"5";#N/A,#N/A,FALSE,"6";#N/A,#N/A,FALSE,"7";#N/A,#N/A,FALSE,"8";#N/A,#N/A,FALSE,"9";#N/A,#N/A,FALSE,"10";#N/A,#N/A,FALSE,"11";#N/A,#N/A,FALSE,"12";#N/A,#N/A,FALSE,"13";#N/A,#N/A,FALSE,"14";#N/A,#N/A,FALSE,"15";#N/A,#N/A,FALSE,"A1";#N/A,#N/A,FALSE,"A2";#N/A,#N/A,FALSE,"A3"}</definedName>
    <definedName name="__A5" hidden="1">{#N/A,#N/A,FALSE,"1";#N/A,#N/A,FALSE,"2";#N/A,#N/A,FALSE,"3";#N/A,#N/A,FALSE,"4";#N/A,#N/A,FALSE,"5";#N/A,#N/A,FALSE,"6";#N/A,#N/A,FALSE,"7";#N/A,#N/A,FALSE,"8";#N/A,#N/A,FALSE,"9";#N/A,#N/A,FALSE,"10";#N/A,#N/A,FALSE,"11";#N/A,#N/A,FALSE,"12";#N/A,#N/A,FALSE,"13";#N/A,#N/A,FALSE,"14";#N/A,#N/A,FALSE,"15";#N/A,#N/A,FALSE,"A1";#N/A,#N/A,FALSE,"A2";#N/A,#N/A,FALSE,"A3"}</definedName>
    <definedName name="__A7" hidden="1">{#N/A,#N/A,FALSE,"1";#N/A,#N/A,FALSE,"2";#N/A,#N/A,FALSE,"3";#N/A,#N/A,FALSE,"4";#N/A,#N/A,FALSE,"5";#N/A,#N/A,FALSE,"6";#N/A,#N/A,FALSE,"7";#N/A,#N/A,FALSE,"8";#N/A,#N/A,FALSE,"9";#N/A,#N/A,FALSE,"10";#N/A,#N/A,FALSE,"11";#N/A,#N/A,FALSE,"12";#N/A,#N/A,FALSE,"13";#N/A,#N/A,FALSE,"14";#N/A,#N/A,FALSE,"15";#N/A,#N/A,FALSE,"A1";#N/A,#N/A,FALSE,"A2";#N/A,#N/A,FALSE,"A3"}</definedName>
    <definedName name="__A9" hidden="1">{#N/A,#N/A,FALSE,"1";#N/A,#N/A,FALSE,"2";#N/A,#N/A,FALSE,"3";#N/A,#N/A,FALSE,"4";#N/A,#N/A,FALSE,"5";#N/A,#N/A,FALSE,"6";#N/A,#N/A,FALSE,"7";#N/A,#N/A,FALSE,"8";#N/A,#N/A,FALSE,"9";#N/A,#N/A,FALSE,"10";#N/A,#N/A,FALSE,"11";#N/A,#N/A,FALSE,"12";#N/A,#N/A,FALSE,"13";#N/A,#N/A,FALSE,"14";#N/A,#N/A,FALSE,"15";#N/A,#N/A,FALSE,"A1";#N/A,#N/A,FALSE,"A2";#N/A,#N/A,FALSE,"A3"}</definedName>
    <definedName name="_0">'[1]MOD-DEV.XLS'!#REF!</definedName>
    <definedName name="_1">'[1]MOD-DEV.XLS'!#REF!</definedName>
    <definedName name="_1_0A635">'[3]API - 21206'!#REF!</definedName>
    <definedName name="_1111">#REF!</definedName>
    <definedName name="_2">'[1]MOD-DEV.XLS'!$A$377:$I$423</definedName>
    <definedName name="_2_1111">#REF!</definedName>
    <definedName name="_2222">#REF!</definedName>
    <definedName name="_2Módulo1_.Insertar">[0]!_2Módulo1_.Insertar</definedName>
    <definedName name="_3">'[1]MOD-DEV.XLS'!$A$148:$AN$435</definedName>
    <definedName name="_3_0_0_F" hidden="1">'[3]API - 21827'!#REF!</definedName>
    <definedName name="_3_2222">#REF!</definedName>
    <definedName name="_4PLANILLA_8B">#REF!</definedName>
    <definedName name="_5PLANILLA_9B">#REF!</definedName>
    <definedName name="_BON1">#REF!</definedName>
    <definedName name="_BON2">#REF!</definedName>
    <definedName name="_BON3">#REF!</definedName>
    <definedName name="_BON4">#REF!</definedName>
    <definedName name="_BON5">#REF!</definedName>
    <definedName name="_BON6">#REF!</definedName>
    <definedName name="_CDR10">#REF!</definedName>
    <definedName name="_CDR2">#REF!</definedName>
    <definedName name="_CDR3">#REF!</definedName>
    <definedName name="_CDR4">#REF!</definedName>
    <definedName name="_CDR5">#REF!</definedName>
    <definedName name="_CDR6">#REF!</definedName>
    <definedName name="_CDR7">#REF!</definedName>
    <definedName name="_CDR8">#REF!</definedName>
    <definedName name="_CDR9">#REF!</definedName>
    <definedName name="_DIF1">'[1]MOD-DEV.XLS'!$F$31</definedName>
    <definedName name="_DIF2">'[1]MOD-DEV.XLS'!$F$32</definedName>
    <definedName name="_DIF3">'[1]MOD-DEV.XLS'!$F$33</definedName>
    <definedName name="_DIF4">'[1]MOD-DEV.XLS'!$F$34</definedName>
    <definedName name="_Fill" hidden="1">#REF!</definedName>
    <definedName name="_xlnm._FilterDatabase" localSheetId="5" hidden="1">BM!$A$2:$PC$38</definedName>
    <definedName name="_xlnm._FilterDatabase" localSheetId="22" hidden="1">Lista!$B$2:$O$307</definedName>
    <definedName name="_jpg2" hidden="1">{"fullwell,pg1",#N/A,FALSE,"Full-Wellstream";"fullwell,pg2+",#N/A,FALSE,"Full-Wellstream"}</definedName>
    <definedName name="_jpg3" hidden="1">{"param,pg1",#N/A,FALSE,"Parameters";"param,pg2",#N/A,FALSE,"Parameters"}</definedName>
    <definedName name="_Key1" hidden="1">#REF!</definedName>
    <definedName name="_Key2" hidden="1">#REF!</definedName>
    <definedName name="_net2000">870037</definedName>
    <definedName name="_net2001">979291</definedName>
    <definedName name="_NPV12">'[1]MOD-DEV.XLS'!$AD$369</definedName>
    <definedName name="_NPV15">'[1]MOD-DEV.XLS'!$AE$369</definedName>
    <definedName name="_NPV8">'[1]MOD-DEV.XLS'!$AC$369</definedName>
    <definedName name="_Order1" hidden="1">255</definedName>
    <definedName name="_Order2" hidden="1">255</definedName>
    <definedName name="_PR1">#REF!</definedName>
    <definedName name="_PSV1">'[1]MOD-DEV.XLS'!$H$31</definedName>
    <definedName name="_PSV2">'[1]MOD-DEV.XLS'!$H$32</definedName>
    <definedName name="_PSV3">'[1]MOD-DEV.XLS'!$H$33</definedName>
    <definedName name="_PSV4">'[1]MOD-DEV.XLS'!$H$34</definedName>
    <definedName name="_PSV5">'[1]MOD-DEV.XLS'!$H$36</definedName>
    <definedName name="_PSV6">'[1]MOD-DEV.XLS'!$H$37</definedName>
    <definedName name="_PTY1">'[1]MOD-DEV.XLS'!$F$117</definedName>
    <definedName name="_PTY2">'[1]MOD-DEV.XLS'!$F$118</definedName>
    <definedName name="_PTY3">'[1]MOD-DEV.XLS'!$F$119</definedName>
    <definedName name="_PTY4">'[1]MOD-DEV.XLS'!$F$120</definedName>
    <definedName name="_PTY5">'[1]MOD-DEV.XLS'!$F$121</definedName>
    <definedName name="_Sort" hidden="1">#REF!</definedName>
    <definedName name="_Table1_In1" hidden="1">[2]Main!$U$48</definedName>
    <definedName name="_Table1_Out" hidden="1">#REF!</definedName>
    <definedName name="_Table2_In1" hidden="1">[2]Main!$U$48</definedName>
    <definedName name="_Table2_In2" hidden="1">[2]Input!$M$3</definedName>
    <definedName name="_Table2_Out" hidden="1">#REF!</definedName>
    <definedName name="A" hidden="1">{#N/A,#N/A,FALSE,"1";#N/A,#N/A,FALSE,"2";#N/A,#N/A,FALSE,"3";#N/A,#N/A,FALSE,"4";#N/A,#N/A,FALSE,"5";#N/A,#N/A,FALSE,"6";#N/A,#N/A,FALSE,"7";#N/A,#N/A,FALSE,"8";#N/A,#N/A,FALSE,"9";#N/A,#N/A,FALSE,"10";#N/A,#N/A,FALSE,"11";#N/A,#N/A,FALSE,"12";#N/A,#N/A,FALSE,"13";#N/A,#N/A,FALSE,"14";#N/A,#N/A,FALSE,"15";#N/A,#N/A,FALSE,"A1";#N/A,#N/A,FALSE,"A2";#N/A,#N/A,FALSE,"A3"}</definedName>
    <definedName name="a_a310">[4]A_A310!$A$17:$AE$73</definedName>
    <definedName name="a_g105">[4]A_G105!$A$19:$AE$76</definedName>
    <definedName name="a_g200">[4]A_G200!$A$18:$AE$76</definedName>
    <definedName name="A_impresión_IM">#REF!</definedName>
    <definedName name="aa">#REF!</definedName>
    <definedName name="AAA">#REF!</definedName>
    <definedName name="AB" hidden="1">{#N/A,#N/A,FALSE,"1";#N/A,#N/A,FALSE,"2";#N/A,#N/A,FALSE,"3";#N/A,#N/A,FALSE,"4";#N/A,#N/A,FALSE,"5";#N/A,#N/A,FALSE,"6";#N/A,#N/A,FALSE,"7";#N/A,#N/A,FALSE,"8";#N/A,#N/A,FALSE,"9";#N/A,#N/A,FALSE,"10";#N/A,#N/A,FALSE,"11";#N/A,#N/A,FALSE,"12";#N/A,#N/A,FALSE,"13";#N/A,#N/A,FALSE,"14";#N/A,#N/A,FALSE,"15";#N/A,#N/A,FALSE,"A1";#N/A,#N/A,FALSE,"A2";#N/A,#N/A,FALSE,"A3"}</definedName>
    <definedName name="ABAN1PG1">'[5]Capex Input'!$O$54</definedName>
    <definedName name="ABAN1PN1">'[5]Capex Input'!$P$54</definedName>
    <definedName name="abancode">'[5]Capex Input'!$E$36:$CZ$36</definedName>
    <definedName name="abandata">'[5]Capex Input'!$E$36:$CZ$38</definedName>
    <definedName name="ABANPBG1">'[5]Capex Input'!$Q$54</definedName>
    <definedName name="ABANPBN1">'[5]Capex Input'!$R$54</definedName>
    <definedName name="ABANPDPG1">'[5]Capex Input'!$K$54</definedName>
    <definedName name="ABANPDPN1">'[5]Capex Input'!$L$54</definedName>
    <definedName name="ABANPNDG1">'[5]Capex Input'!$M$54</definedName>
    <definedName name="ABANPNDN1">'[5]Capex Input'!$N$54</definedName>
    <definedName name="ABANPSG1">'[5]Capex Input'!$S$54</definedName>
    <definedName name="ABANPSN1">'[5]Capex Input'!$T$54</definedName>
    <definedName name="AbreMemorias">[0]!AbreMemorias</definedName>
    <definedName name="AC" hidden="1">{#N/A,#N/A,FALSE,"1";#N/A,#N/A,FALSE,"2";#N/A,#N/A,FALSE,"3";#N/A,#N/A,FALSE,"4";#N/A,#N/A,FALSE,"5";#N/A,#N/A,FALSE,"6";#N/A,#N/A,FALSE,"7";#N/A,#N/A,FALSE,"8";#N/A,#N/A,FALSE,"9";#N/A,#N/A,FALSE,"10";#N/A,#N/A,FALSE,"11";#N/A,#N/A,FALSE,"12";#N/A,#N/A,FALSE,"13";#N/A,#N/A,FALSE,"14";#N/A,#N/A,FALSE,"15";#N/A,#N/A,FALSE,"A1";#N/A,#N/A,FALSE,"A2";#N/A,#N/A,FALSE,"A3"}</definedName>
    <definedName name="Acc">'[1]MOD-DEV.XLS'!$I$94</definedName>
    <definedName name="ACM">#REF!</definedName>
    <definedName name="ACT_10">#REF!</definedName>
    <definedName name="ACT_11">#REF!</definedName>
    <definedName name="ACT_12">#REF!</definedName>
    <definedName name="ACT_13">#REF!</definedName>
    <definedName name="ACT_14">#REF!</definedName>
    <definedName name="ACT_7">#REF!</definedName>
    <definedName name="ACT_8">#REF!</definedName>
    <definedName name="ACT_9">#REF!</definedName>
    <definedName name="Activo">[6]Title!$F$14</definedName>
    <definedName name="aguaclean">[7]AGUA!$B$12:$E$42,[7]AGUA!$H$12:$J$42,[7]AGUA!$M$12:$O$42,[7]AGUA!$AG$12:$AI$42,[7]AGUA!$AV$12:$AX$42,[7]AGUA!$BK$12:$BM$42,[7]AGUA!$BP$12:$BR$42,[7]AGUA!$CE$12:$CG$42,[7]AGUA!$CJ$12:$CL$42,[7]AGUA!$CO$12:$CQ$42</definedName>
    <definedName name="AINDIC">#REF!</definedName>
    <definedName name="ALFA">'[1]MOD-DEV.XLS'!$J$18</definedName>
    <definedName name="Ang">#REF!</definedName>
    <definedName name="Area">[6]Title!$F$17</definedName>
    <definedName name="arg">#REF!</definedName>
    <definedName name="AsOfDate">#REF!</definedName>
    <definedName name="AuditCompany">[6]Title!$F$8</definedName>
    <definedName name="B" hidden="1">{#N/A,#N/A,FALSE,"1";#N/A,#N/A,FALSE,"2";#N/A,#N/A,FALSE,"3";#N/A,#N/A,FALSE,"4";#N/A,#N/A,FALSE,"5";#N/A,#N/A,FALSE,"6";#N/A,#N/A,FALSE,"7";#N/A,#N/A,FALSE,"8";#N/A,#N/A,FALSE,"9";#N/A,#N/A,FALSE,"10";#N/A,#N/A,FALSE,"11";#N/A,#N/A,FALSE,"12";#N/A,#N/A,FALSE,"13";#N/A,#N/A,FALSE,"14";#N/A,#N/A,FALSE,"15";#N/A,#N/A,FALSE,"A1";#N/A,#N/A,FALSE,"A2";#N/A,#N/A,FALSE,"A3"}</definedName>
    <definedName name="Basin">[6]Title!$F$18</definedName>
    <definedName name="bb" hidden="1">{#N/A,#N/A,FALSE,"1";#N/A,#N/A,FALSE,"2";#N/A,#N/A,FALSE,"3";#N/A,#N/A,FALSE,"4";#N/A,#N/A,FALSE,"5";#N/A,#N/A,FALSE,"6";#N/A,#N/A,FALSE,"7";#N/A,#N/A,FALSE,"8";#N/A,#N/A,FALSE,"9";#N/A,#N/A,FALSE,"10";#N/A,#N/A,FALSE,"11";#N/A,#N/A,FALSE,"12";#N/A,#N/A,FALSE,"13";#N/A,#N/A,FALSE,"14";#N/A,#N/A,FALSE,"15";#N/A,#N/A,FALSE,"A1";#N/A,#N/A,FALSE,"A2";#N/A,#N/A,FALSE,"A3"}</definedName>
    <definedName name="BLS._BRUTOS">[7]TKS!$C$8:$J$39,[7]TKS!$C$41:$I$43,[7]TKS!$K$43,[7]TKS!$M$43,[7]TKS!$L$8:$L$39,[7]TKS!$P$3:$R$8+[7]TEST!$A$5:$T$269</definedName>
    <definedName name="BOEQ">#REF!</definedName>
    <definedName name="bol">#REF!</definedName>
    <definedName name="Botón33_AlHacerClic">[0]!Botón33_AlHacerClic</definedName>
    <definedName name="Botón34_AlHacerClic">[0]!Botón34_AlHacerClic</definedName>
    <definedName name="Botón37_AlHacerClic">[0]!Botón37_AlHacerClic</definedName>
    <definedName name="BPR">'[1]MOD-DEV.XLS'!$M$31</definedName>
    <definedName name="Brent_Base">[8]!Brent_Base</definedName>
    <definedName name="Buscar">[0]!Buscar</definedName>
    <definedName name="c_a310">[9]C21_A310!$A$17:$AE$73</definedName>
    <definedName name="c_g115">[9]C21_G115!$A$19:$AE$76</definedName>
    <definedName name="c_g220">[9]C21_G220!$A$18:$AE$76</definedName>
    <definedName name="Campo">Lista!$C$3:$C$307</definedName>
    <definedName name="CAPEX_PDP">#REF!</definedName>
    <definedName name="CAPEX_PND">#REF!</definedName>
    <definedName name="CAPEX_PNP">#REF!</definedName>
    <definedName name="CAPEX_POSSIBLE">#REF!</definedName>
    <definedName name="CAPEX_PROBABLE">#REF!</definedName>
    <definedName name="CAPEX_PUD">#REF!</definedName>
    <definedName name="CAPEX0">'[1]MOD-DEV.XLS'!$X$369</definedName>
    <definedName name="CAPEX12">'[1]MOD-DEV.XLS'!$Z$369</definedName>
    <definedName name="CAPEX15">'[1]MOD-DEV.XLS'!$AA$369</definedName>
    <definedName name="CAPEX8">'[1]MOD-DEV.XLS'!$Y$369</definedName>
    <definedName name="capexdata">'[5]Capex ANH Code'!$B$3:$D$62</definedName>
    <definedName name="capexdesc">'[5]Capex ANH Code'!$C$3:$C$62</definedName>
    <definedName name="case">[10]List!$Q$2:$Q$6</definedName>
    <definedName name="CaseName">[11]Well_Count!$B$1:$B$3451</definedName>
    <definedName name="CASOMAX">#REF!</definedName>
    <definedName name="CASOMED">#REF!</definedName>
    <definedName name="CASOMIN">#REF!</definedName>
    <definedName name="Cat">[10]List!$R$2:$R$6</definedName>
    <definedName name="CBWorkbookPriority" hidden="1">-67783552</definedName>
    <definedName name="CC" hidden="1">{#N/A,#N/A,FALSE,"1";#N/A,#N/A,FALSE,"2";#N/A,#N/A,FALSE,"3";#N/A,#N/A,FALSE,"4";#N/A,#N/A,FALSE,"5";#N/A,#N/A,FALSE,"6";#N/A,#N/A,FALSE,"7";#N/A,#N/A,FALSE,"8";#N/A,#N/A,FALSE,"9";#N/A,#N/A,FALSE,"10";#N/A,#N/A,FALSE,"11";#N/A,#N/A,FALSE,"12";#N/A,#N/A,FALSE,"13";#N/A,#N/A,FALSE,"14";#N/A,#N/A,FALSE,"15";#N/A,#N/A,FALSE,"A1";#N/A,#N/A,FALSE,"A2";#N/A,#N/A,FALSE,"A3"}</definedName>
    <definedName name="CDR5A">#REF!</definedName>
    <definedName name="CDR8A">#REF!</definedName>
    <definedName name="CE">'[1]MOD-DEV.XLS'!$F$107</definedName>
    <definedName name="CEC">'[1]MOD-DEV.XLS'!$F$104</definedName>
    <definedName name="CeCos">[12]TABLAS!$W$1:$W$347</definedName>
    <definedName name="CH">7.56</definedName>
    <definedName name="CierraMemorias">[0]!CierraMemorias</definedName>
    <definedName name="CierraMemorias1">[0]!CierraMemorias1</definedName>
    <definedName name="CierraTIR">[0]!CierraTIR</definedName>
    <definedName name="Clasif">[12]TABLAS!$N$1:$N$38</definedName>
    <definedName name="code">'[13]DATA REFERENCE'!$K$2:$K$65536</definedName>
    <definedName name="CODETAB">#REF!</definedName>
    <definedName name="col">#REF!</definedName>
    <definedName name="Com_Exp">#REF!</definedName>
    <definedName name="Comision">#REF!</definedName>
    <definedName name="COMMESSA">'[14]Consuntivo 2007'!$D:$D</definedName>
    <definedName name="COMMIN">#REF!</definedName>
    <definedName name="COMMIN2">#REF!</definedName>
    <definedName name="COMPANIAS">[6]Title!$M$3:$M$7</definedName>
    <definedName name="Company">[6]Title!$F$4</definedName>
    <definedName name="Contract">[6]Title!$F$13</definedName>
    <definedName name="Country">[6]Title!$F$20</definedName>
    <definedName name="_xlnm.Criteria">'[1]MOD-DEV.XLS'!$G$383</definedName>
    <definedName name="CRTTR3">#REF!</definedName>
    <definedName name="Cta">#N/A</definedName>
    <definedName name="cub">#REF!</definedName>
    <definedName name="Cuentas">[12]TABLAS!$S$1:$S$241</definedName>
    <definedName name="CutClay">30</definedName>
    <definedName name="CutPor">15</definedName>
    <definedName name="CutSw">70</definedName>
    <definedName name="CX" hidden="1">{#N/A,#N/A,FALSE,"1";#N/A,#N/A,FALSE,"2";#N/A,#N/A,FALSE,"3";#N/A,#N/A,FALSE,"4";#N/A,#N/A,FALSE,"5";#N/A,#N/A,FALSE,"6";#N/A,#N/A,FALSE,"7";#N/A,#N/A,FALSE,"8";#N/A,#N/A,FALSE,"9";#N/A,#N/A,FALSE,"10";#N/A,#N/A,FALSE,"11";#N/A,#N/A,FALSE,"12";#N/A,#N/A,FALSE,"13";#N/A,#N/A,FALSE,"14";#N/A,#N/A,FALSE,"15";#N/A,#N/A,FALSE,"A1";#N/A,#N/A,FALSE,"A2";#N/A,#N/A,FALSE,"A3"}</definedName>
    <definedName name="D">{"param,for jpg,pg1",#N/A,FALSE,"Parameters";"param,for jpg,pg2",#N/A,FALSE,"Parameters"}</definedName>
    <definedName name="DATA">'[1]MOD-DEV.XLS'!#REF!</definedName>
    <definedName name="DATA1">'[1]MOD-DEV.XLS'!#REF!</definedName>
    <definedName name="_xlnm.Database">#REF!</definedName>
    <definedName name="DateFillin">[15]结果对比!$H$26</definedName>
    <definedName name="DD" hidden="1">{#N/A,#N/A,FALSE,"1";#N/A,#N/A,FALSE,"2";#N/A,#N/A,FALSE,"3";#N/A,#N/A,FALSE,"4";#N/A,#N/A,FALSE,"5";#N/A,#N/A,FALSE,"6";#N/A,#N/A,FALSE,"7";#N/A,#N/A,FALSE,"8";#N/A,#N/A,FALSE,"9";#N/A,#N/A,FALSE,"10";#N/A,#N/A,FALSE,"11";#N/A,#N/A,FALSE,"12";#N/A,#N/A,FALSE,"13";#N/A,#N/A,FALSE,"14";#N/A,#N/A,FALSE,"15";#N/A,#N/A,FALSE,"A1";#N/A,#N/A,FALSE,"A2";#N/A,#N/A,FALSE,"A3"}</definedName>
    <definedName name="ddd" hidden="1">#REF!</definedName>
    <definedName name="DELPROF">#REF!</definedName>
    <definedName name="Departmento">[6]Title!$F$19</definedName>
    <definedName name="Diluent_Base">#REF!</definedName>
    <definedName name="DRILL1PG1">'[5]Capex Input'!$O$87</definedName>
    <definedName name="DRILL1PN1">'[5]Capex Input'!$P$87</definedName>
    <definedName name="drillcode">'[5]Capex Input'!$E$40:$CZ$40</definedName>
    <definedName name="drilldata">'[5]Capex Input'!$E$40:$CZ$42</definedName>
    <definedName name="DRILLPBG1">'[5]Capex Input'!$Q$87</definedName>
    <definedName name="DRILLPBN1">'[5]Capex Input'!$R$87</definedName>
    <definedName name="DRILLPDPG1">'[5]Capex Input'!$K$87</definedName>
    <definedName name="DRILLPDPN1">'[5]Capex Input'!$L$87</definedName>
    <definedName name="DRILLPNDG1">'[5]Capex Input'!$M$87</definedName>
    <definedName name="DRILLPNDN1">'[5]Capex Input'!$N$87</definedName>
    <definedName name="DRILLPS1G">'[5]Capex Input'!$S$87</definedName>
    <definedName name="DRILLPSN1">'[5]Capex Input'!$T$87</definedName>
    <definedName name="Drlg_Eng">'[16]Input Sheet'!$H$5</definedName>
    <definedName name="Drlg_Oper">'[16]Input Sheet'!$H$4</definedName>
    <definedName name="DYR">'[1]MOD-DEV.XLS'!$F$90</definedName>
    <definedName name="DYY">'[1]MOD-DEV.XLS'!$F$90</definedName>
    <definedName name="e">[0]!e</definedName>
    <definedName name="EAI">#REF!</definedName>
    <definedName name="EconomicLimit">#REF!</definedName>
    <definedName name="ECOPETROL">#REF!</definedName>
    <definedName name="ECP">'[1]MOD-DEV.XLS'!$F$24</definedName>
    <definedName name="ECPREIN">'[1]MOD-DEV.XLS'!$F$105</definedName>
    <definedName name="Entidad">[12]TABLAS!$H$3:$H$5</definedName>
    <definedName name="EQENE">#REF!</definedName>
    <definedName name="EQUION">#REF!</definedName>
    <definedName name="ERUN">'[1]MOD-DEV.XLS'!#REF!</definedName>
    <definedName name="Eua">#REF!</definedName>
    <definedName name="EXT_DETAIL">#REF!</definedName>
    <definedName name="EXT_SUMMARY">#REF!</definedName>
    <definedName name="FACIL1PG1">'[5]Capex Input'!$O$120</definedName>
    <definedName name="FACIL1PN1">'[5]Capex Input'!$P$120</definedName>
    <definedName name="facilcode">'[5]Capex Input'!$E$44:$BZ$44</definedName>
    <definedName name="facildata">'[5]Capex Input'!$E$44:$BZ$46</definedName>
    <definedName name="FACILPB1G">'[5]Capex Input'!$Q$120</definedName>
    <definedName name="FACILPBN1">'[5]Capex Input'!$R$120</definedName>
    <definedName name="FACILPDPG1">'[5]Capex Input'!$K$120</definedName>
    <definedName name="FACILPDPN1">'[5]Capex Input'!$L$120</definedName>
    <definedName name="FACILPNDG1">'[5]Capex Input'!$M$120</definedName>
    <definedName name="FACILPNDN1">'[5]Capex Input'!$N$120</definedName>
    <definedName name="FACILPSG1">'[5]Capex Input'!$S$120</definedName>
    <definedName name="FACILPSN1">'[5]Capex Input'!$T$120</definedName>
    <definedName name="FE">'[1]MOD-DEV.XLS'!$I$93</definedName>
    <definedName name="FIELD_LIST">#REF!</definedName>
    <definedName name="Field_Name">[10]List!$C$3:$C$242</definedName>
    <definedName name="FieldName">[6]Title!$F$5</definedName>
    <definedName name="FinAdiciona">[0]!FinAdiciona</definedName>
    <definedName name="FIND">[17]calculation!$V$29:$AK$39</definedName>
    <definedName name="FinVendedor">[0]!FinVendedor</definedName>
    <definedName name="FlDen">1</definedName>
    <definedName name="FlDt">190</definedName>
    <definedName name="FlujoFon">[0]!FlujoFon</definedName>
    <definedName name="FORM1">#REF!</definedName>
    <definedName name="FORM2">#REF!</definedName>
    <definedName name="FPSO21">[18]FPSO!$C$100</definedName>
    <definedName name="FPSO26">[18]FPSO!$C$101</definedName>
    <definedName name="FPSO32_2">[18]FPSO!$C$102</definedName>
    <definedName name="FPSO32_3">[18]FPSO!$C$103</definedName>
    <definedName name="FSELL">#REF!</definedName>
    <definedName name="FUNIT">#REF!</definedName>
    <definedName name="G" hidden="1">{#N/A,#N/A,FALSE,"1";#N/A,#N/A,FALSE,"2";#N/A,#N/A,FALSE,"3";#N/A,#N/A,FALSE,"4";#N/A,#N/A,FALSE,"5";#N/A,#N/A,FALSE,"6";#N/A,#N/A,FALSE,"7";#N/A,#N/A,FALSE,"8";#N/A,#N/A,FALSE,"9";#N/A,#N/A,FALSE,"10";#N/A,#N/A,FALSE,"11";#N/A,#N/A,FALSE,"12";#N/A,#N/A,FALSE,"13";#N/A,#N/A,FALSE,"14";#N/A,#N/A,FALSE,"15";#N/A,#N/A,FALSE,"A1";#N/A,#N/A,FALSE,"A2";#N/A,#N/A,FALSE,"A3"}</definedName>
    <definedName name="GAS_BASE">#REF!</definedName>
    <definedName name="Generale" hidden="1">{#N/A,#N/A,FALSE,"1";#N/A,#N/A,FALSE,"2";#N/A,#N/A,FALSE,"3";#N/A,#N/A,FALSE,"4";#N/A,#N/A,FALSE,"5";#N/A,#N/A,FALSE,"6";#N/A,#N/A,FALSE,"7";#N/A,#N/A,FALSE,"8";#N/A,#N/A,FALSE,"9";#N/A,#N/A,FALSE,"10";#N/A,#N/A,FALSE,"11";#N/A,#N/A,FALSE,"12";#N/A,#N/A,FALSE,"13";#N/A,#N/A,FALSE,"14";#N/A,#N/A,FALSE,"15";#N/A,#N/A,FALSE,"A1";#N/A,#N/A,FALSE,"A2";#N/A,#N/A,FALSE,"A3"}</definedName>
    <definedName name="Gerencia">[6]Title!$F$7</definedName>
    <definedName name="GrafTIR">[0]!GrafTIR</definedName>
    <definedName name="GrafVNP">[0]!GrafVNP</definedName>
    <definedName name="GrossRoyaltyGas">[5]qry_ANH_Royalty!$K$2:$K$65536</definedName>
    <definedName name="GrossRoyaltyOil">[5]qry_ANH_Royalty!$I$2:$I$65536</definedName>
    <definedName name="Gui">#REF!</definedName>
    <definedName name="HOCOL">#REF!</definedName>
    <definedName name="ICAPEX">'[1]MOD-DEV.XLS'!$F$115</definedName>
    <definedName name="Id">[6]Title!$F$15</definedName>
    <definedName name="IFOPEX">'[1]MOD-DEV.XLS'!$J$128</definedName>
    <definedName name="IITAX">'[1]MOD-DEV.XLS'!$J$123</definedName>
    <definedName name="ImpBases">[0]!ImpBases</definedName>
    <definedName name="ImpCostos">[0]!ImpCostos</definedName>
    <definedName name="Impegresos">[0]!Impegresos</definedName>
    <definedName name="ImpGraf">[0]!ImpGraf</definedName>
    <definedName name="IMPORTO">'[14]Consuntivo 2007'!$B:$B</definedName>
    <definedName name="ImpSensil">[0]!ImpSensil</definedName>
    <definedName name="Incrementos">[19]Incrementos!$B$2:$E$39</definedName>
    <definedName name="informacion_general">#REF!</definedName>
    <definedName name="inicio">#REF!</definedName>
    <definedName name="INPUT">#REF!</definedName>
    <definedName name="Insertar">[0]!Insertar</definedName>
    <definedName name="INT_INPUT">#REF!</definedName>
    <definedName name="INTERPOL">#REF!</definedName>
    <definedName name="invento">'[20]Cash Flow'!$A$1:$AI$80</definedName>
    <definedName name="invento2">'[20]Cash Flow'!$A$1:$AI$80</definedName>
    <definedName name="invento3">'[20]Cash Flow'!$A$1:$AI$80</definedName>
    <definedName name="IOAT">'[1]MOD-DEV.XLS'!$J$126</definedName>
    <definedName name="IOH">'[1]MOD-DEV.XLS'!$J$130</definedName>
    <definedName name="iop">#REF!</definedName>
    <definedName name="IOPEX">'[1]MOD-DEV.XLS'!$F$114</definedName>
    <definedName name="IPR">'[1]MOD-DEV.XLS'!$M$32</definedName>
    <definedName name="IPROD">'[1]MOD-DEV.XLS'!$F$113</definedName>
    <definedName name="IPSV">'[1]MOD-DEV.XLS'!$F$112</definedName>
    <definedName name="ISURT">'[1]MOD-DEV.XLS'!$J$124</definedName>
    <definedName name="ITRANSP">'[1]MOD-DEV.XLS'!$J$131</definedName>
    <definedName name="IVOPEX">'[1]MOD-DEV.XLS'!$J$129</definedName>
    <definedName name="IWTAX">'[1]MOD-DEV.XLS'!$J$125</definedName>
    <definedName name="J" hidden="1">{#N/A,#N/A,FALSE,"1";#N/A,#N/A,FALSE,"2";#N/A,#N/A,FALSE,"3";#N/A,#N/A,FALSE,"4";#N/A,#N/A,FALSE,"5";#N/A,#N/A,FALSE,"6";#N/A,#N/A,FALSE,"7";#N/A,#N/A,FALSE,"8";#N/A,#N/A,FALSE,"9";#N/A,#N/A,FALSE,"10";#N/A,#N/A,FALSE,"11";#N/A,#N/A,FALSE,"12";#N/A,#N/A,FALSE,"13";#N/A,#N/A,FALSE,"14";#N/A,#N/A,FALSE,"15";#N/A,#N/A,FALSE,"A1";#N/A,#N/A,FALSE,"A2";#N/A,#N/A,FALSE,"A3"}</definedName>
    <definedName name="jpg" hidden="1">{"param,for jpg,pg1",#N/A,FALSE,"Parameters";"param,for jpg,pg2",#N/A,FALSE,"Parameters"}</definedName>
    <definedName name="Kaz">#REF!</definedName>
    <definedName name="l">6</definedName>
    <definedName name="LABEL">#REF!</definedName>
    <definedName name="LINEAS">[12]TABLAS!$L$2:$L$5</definedName>
    <definedName name="list_Activo">#REF!</definedName>
    <definedName name="list_Area">#REF!</definedName>
    <definedName name="list_Auditor">#REF!</definedName>
    <definedName name="list_Compania">#REF!</definedName>
    <definedName name="list_Contrato">#REF!</definedName>
    <definedName name="list_Cuenca">#REF!</definedName>
    <definedName name="list_Departamento">#REF!</definedName>
    <definedName name="list_Fields">#REF!</definedName>
    <definedName name="list_Gerencia">#REF!</definedName>
    <definedName name="list_ID">#REF!</definedName>
    <definedName name="list_Negocio">#REF!</definedName>
    <definedName name="list_Operacion">#REF!</definedName>
    <definedName name="LMC">#REF!</definedName>
    <definedName name="MA">#REF!</definedName>
    <definedName name="macro1">[0]!macro1</definedName>
    <definedName name="MAXPROF">#REF!</definedName>
    <definedName name="meses">#REF!</definedName>
    <definedName name="MIE">'[1]MOD-DEV.XLS'!$AM$237</definedName>
    <definedName name="MIL">#REF!</definedName>
    <definedName name="Módulo1.Insertar">[0]!Módulo1.Insertar</definedName>
    <definedName name="Módulo2.Insertar">[0]!Módulo2.Insertar</definedName>
    <definedName name="Moneda">[12]TABLAS!$H$18:$H$19</definedName>
    <definedName name="monthlycode">[21]qry_ANH_Monthly!$D$2:$D$65536</definedName>
    <definedName name="monthlycode_dynamic">OFFSET(#REF!,1,0,COUNTA(#REF!)-1,1)</definedName>
    <definedName name="monthlydata">[21]qry_ANH_Monthly!$A$2:$U$65536</definedName>
    <definedName name="monthlydata_dynamic">OFFSET(#REF!,1,0,COUNTA(#REF!)-1,COUNTA(#REF!))</definedName>
    <definedName name="MuestraCostosGeneral">[0]!MuestraCostosGeneral</definedName>
    <definedName name="MuestraCostosParticular">[0]!MuestraCostosParticular</definedName>
    <definedName name="MuestraDatos">[0]!MuestraDatos</definedName>
    <definedName name="MuestraDepreciación">[0]!MuestraDepreciación</definedName>
    <definedName name="MuestraIngresos">[0]!MuestraIngresos</definedName>
    <definedName name="MuestraInversion">[0]!MuestraInversion</definedName>
    <definedName name="Negocio">[6]Title!$F$22</definedName>
    <definedName name="NetRoyaltyGas">[5]qry_ANH_Royalty!$L$2:$L$65536</definedName>
    <definedName name="NetRoyaltyOil">[5]qry_ANH_Royalty!$J$2:$J$65536</definedName>
    <definedName name="Nig">#REF!</definedName>
    <definedName name="noteDEP" hidden="1">{#N/A,#N/A,FALSE,"1";#N/A,#N/A,FALSE,"2";#N/A,#N/A,FALSE,"3";#N/A,#N/A,FALSE,"4";#N/A,#N/A,FALSE,"5";#N/A,#N/A,FALSE,"6";#N/A,#N/A,FALSE,"7";#N/A,#N/A,FALSE,"8";#N/A,#N/A,FALSE,"9";#N/A,#N/A,FALSE,"10";#N/A,#N/A,FALSE,"11";#N/A,#N/A,FALSE,"12";#N/A,#N/A,FALSE,"13";#N/A,#N/A,FALSE,"14";#N/A,#N/A,FALSE,"15";#N/A,#N/A,FALSE,"A1";#N/A,#N/A,FALSE,"A2";#N/A,#N/A,FALSE,"A3"}</definedName>
    <definedName name="NPV0">'[1]MOD-DEV.XLS'!$AB$369</definedName>
    <definedName name="NPVER0">'[1]MOD-DEV.XLS'!$AG$371</definedName>
    <definedName name="NPVER12">'[1]MOD-DEV.XLS'!$AI$371</definedName>
    <definedName name="NPVER15">'[1]MOD-DEV.XLS'!$AJ$371</definedName>
    <definedName name="NPVER8">'[1]MOD-DEV.XLS'!$AH$371</definedName>
    <definedName name="nuovo" hidden="1">{#N/A,#N/A,FALSE,"1";#N/A,#N/A,FALSE,"2";#N/A,#N/A,FALSE,"3";#N/A,#N/A,FALSE,"4";#N/A,#N/A,FALSE,"5";#N/A,#N/A,FALSE,"6";#N/A,#N/A,FALSE,"7";#N/A,#N/A,FALSE,"8";#N/A,#N/A,FALSE,"9";#N/A,#N/A,FALSE,"10";#N/A,#N/A,FALSE,"11";#N/A,#N/A,FALSE,"12";#N/A,#N/A,FALSE,"13";#N/A,#N/A,FALSE,"14";#N/A,#N/A,FALSE,"15";#N/A,#N/A,FALSE,"A1";#N/A,#N/A,FALSE,"A2";#N/A,#N/A,FALSE,"A3"}</definedName>
    <definedName name="Oculta">[0]!Oculta</definedName>
    <definedName name="OIL_BASE">#REF!</definedName>
    <definedName name="OOIP">#REF!</definedName>
    <definedName name="Operacion">[6]Title!$F$21</definedName>
    <definedName name="OPEX_DATA">#REF!</definedName>
    <definedName name="OPEX_FIELD_LIST">#REF!</definedName>
    <definedName name="OPEX0">'[1]MOD-DEV.XLS'!$L$369</definedName>
    <definedName name="OPEX12">'[1]MOD-DEV.XLS'!$N$369</definedName>
    <definedName name="OPEX15">'[1]MOD-DEV.XLS'!$O$369</definedName>
    <definedName name="OPEX8">'[1]MOD-DEV.XLS'!$M$369</definedName>
    <definedName name="ordenes">[12]TABLAS!#REF!</definedName>
    <definedName name="ORRI">'[1]MOD-DEV.XLS'!$C$21</definedName>
    <definedName name="OTH">'[1]MOD-DEV.XLS'!$F$25</definedName>
    <definedName name="OTHER_BASE">#REF!</definedName>
    <definedName name="P" hidden="1">{#N/A,#N/A,FALSE,"1";#N/A,#N/A,FALSE,"2";#N/A,#N/A,FALSE,"3";#N/A,#N/A,FALSE,"4";#N/A,#N/A,FALSE,"5";#N/A,#N/A,FALSE,"6";#N/A,#N/A,FALSE,"7";#N/A,#N/A,FALSE,"8";#N/A,#N/A,FALSE,"9";#N/A,#N/A,FALSE,"10";#N/A,#N/A,FALSE,"11";#N/A,#N/A,FALSE,"12";#N/A,#N/A,FALSE,"13";#N/A,#N/A,FALSE,"14";#N/A,#N/A,FALSE,"15";#N/A,#N/A,FALSE,"A1";#N/A,#N/A,FALSE,"A2";#N/A,#N/A,FALSE,"A3"}</definedName>
    <definedName name="PAYO">'[1]MOD-DEV.XLS'!$AK$237</definedName>
    <definedName name="PD_DETAIL">#REF!</definedName>
    <definedName name="PD_INPUT">#REF!</definedName>
    <definedName name="PD_SUMMARY">#REF!</definedName>
    <definedName name="Pi">3.14159265358979</definedName>
    <definedName name="PLANILLA_8">#REF!</definedName>
    <definedName name="PLANILLA_9">#REF!</definedName>
    <definedName name="POS">'[1]MOD-DEV.XLS'!$F$103</definedName>
    <definedName name="pozo2clean">[7]POZOS!$T$9:$T$17,[7]POZOS!$W$9:$X$17,[7]POZOS!#REF!,[7]POZOS!$T$25:$T$31,[7]POZOS!$W$25:$X$31,[7]POZOS!#REF!,[7]POZOS!$T$36:$T$38,[7]POZOS!$W$36:$X$38,[7]POZOS!#REF!,[7]POZOS!$T$47:$T$49,[7]POZOS!$W$47:$X$49,[7]POZOS!#REF!,[7]POZOS!$T$58:$T$59,[7]POZOS!$W$58:$X$59,[7]POZOS!#REF!,[7]POZOS!$T$64:$T$67,[7]POZOS!$W$64:$X$67,[7]POZOS!#REF!</definedName>
    <definedName name="pozo3clean">[7]POZOS!$T$76:$T$83,[7]POZOS!$W$76:$X$83,[7]POZOS!#REF!,[7]POZOS!$T$92:$T$93,[7]POZOS!$W$92:$X$93,[7]POZOS!#REF!,[7]POZOS!$T$103:$T$111,[7]POZOS!$W$103:$X$111,[7]POZOS!#REF!,[7]POZOS!$T$122:$T$125,[7]POZOS!$W$122:$X$125,[7]POZOS!#REF!,[7]POZOS!$T$133:$T$135,[7]POZOS!$W$133:$X$135,[7]POZOS!#REF!,[7]POZOS!$T$144,[7]POZOS!$W$144:$X$144</definedName>
    <definedName name="pozo4clean">[7]POZOS!#REF!,[7]POZOS!$T$151:$T$156,[7]POZOS!$T$165:$T$166,[7]POZOS!$T$176,[7]POZOS!$T$184:$T$188,[7]POZOS!$W$151:$X$156,[7]POZOS!#REF!,[7]POZOS!$W$165:$X$166,[7]POZOS!#REF!,[7]POZOS!$W$176:$X$176,[7]POZOS!#REF!,[7]POZOS!$W$184:$X$188,[7]POZOS!#REF!,[7]POZOS!$T$196:$T$201,[7]POZOS!$W$196:$X$201,[7]POZOS!#REF!,[7]POZOS!$T$204:$T$208</definedName>
    <definedName name="pozo5clean">[7]POZOS!$W$204:$X$208,[7]POZOS!#REF!,[7]POZOS!$K$221:$M$221,[7]POZOS!$S$221:$S$225,[7]POZOS!$C$238:$C$239,[7]POZOS!$I$238:$O$240,[7]POZOS!$G$240,[7]POZOS!$R$238:$U$239,[7]POZOS!$R$240,[7]POZOS!$F$255,[7]POZOS!$C$243:$C$246,[7]POZOS!$I$243:$U$246,[7]POZOS!$I$256:$M$256</definedName>
    <definedName name="pozoclean">[7]POZOS!$A$9:$P$17,[7]POZOS!$A$25:$P$31,[7]POZOS!$A$36:$P$38,[7]POZOS!$A$47:$P$49,[7]POZOS!$A$58:$P$59,[7]POZOS!$A$64:$P$67,[7]POZOS!$A$76:$P$83,[7]POZOS!$A$92:$P$93,[7]POZOS!$A$103:$P$111,[7]POZOS!$A$122:$P$125,[7]POZOS!$A$133:$P$135,[7]POZOS!$A$144:$P$144,[7]POZOS!$A$151:$P$156,[7]POZOS!$A$165:$P$166,[7]POZOS!$A$176:$P$176,[7]POZOS!$A$184:$P$188,[7]POZOS!$A$196:$P$201,[7]POZOS!$A$204:$P$208</definedName>
    <definedName name="pozos_campo">#REF!</definedName>
    <definedName name="PPR">#REF!</definedName>
    <definedName name="PRICES1">#REF!</definedName>
    <definedName name="_xlnm.Print_Area">#REF!</definedName>
    <definedName name="PRO_NOM">#REF!</definedName>
    <definedName name="PROD0">'[1]MOD-DEV.XLS'!$G$369</definedName>
    <definedName name="PROD12">'[1]MOD-DEV.XLS'!$I$369</definedName>
    <definedName name="PROD15">'[1]MOD-DEV.XLS'!$J$369</definedName>
    <definedName name="prod2000">5445341</definedName>
    <definedName name="prod2001">5032306</definedName>
    <definedName name="PROD8">'[1]MOD-DEV.XLS'!$H$369</definedName>
    <definedName name="PROFRAN">#REF!</definedName>
    <definedName name="Projectlist">#REF!</definedName>
    <definedName name="qe">[22]调整!$B$2:$N$23</definedName>
    <definedName name="R_RECONCILE_MAC">[23]Macros!#REF!</definedName>
    <definedName name="ReciboDeRegistro">[0]!ReciboDeRegistro</definedName>
    <definedName name="RECOM1PG1">'[5]Capex Input'!$O$153</definedName>
    <definedName name="RECOM1PN1">'[5]Capex Input'!$P$153</definedName>
    <definedName name="recomcode">'[5]Capex Input'!$E$48:$CZ$48</definedName>
    <definedName name="recomdata">'[5]Capex Input'!$E$48:$CZ$50</definedName>
    <definedName name="RECOMPBG1">'[5]Capex Input'!$Q$153</definedName>
    <definedName name="RECOMPBN1">'[5]Capex Input'!$R$153</definedName>
    <definedName name="RECOMPDPG1">'[5]Capex Input'!$K$153</definedName>
    <definedName name="RECOMPDPN1">'[5]Capex Input'!$L$153</definedName>
    <definedName name="RECOMPNDG1">'[5]Capex Input'!$M$153</definedName>
    <definedName name="RECOMPNDN1">'[5]Capex Input'!$N$153</definedName>
    <definedName name="RECOMPSG1">'[5]Capex Input'!$S$153</definedName>
    <definedName name="RECOMPSN1">'[5]Capex Input'!$T$153</definedName>
    <definedName name="RES_CERT_FIELD">#REF!</definedName>
    <definedName name="RES_CERT_SUM">#REF!</definedName>
    <definedName name="RES_CONS_GAS">#REF!</definedName>
    <definedName name="RES_CONS_OIL">#REF!</definedName>
    <definedName name="RES_MOVEMENT">#REF!</definedName>
    <definedName name="RES_RECONCILE">#REF!</definedName>
    <definedName name="RESCASE">#REF!</definedName>
    <definedName name="Reserves">'[24]Reserve Summary'!$B$1:$M$29</definedName>
    <definedName name="Reserves_Category">[29]Lista!$A$2:$A$6</definedName>
    <definedName name="Resumen">[0]!Resumen</definedName>
    <definedName name="REVRAN">#REF!</definedName>
    <definedName name="RI">'[1]MOD-DEV.XLS'!$M$23</definedName>
    <definedName name="riassuntivo" hidden="1">{#N/A,#N/A,FALSE,"1";#N/A,#N/A,FALSE,"2";#N/A,#N/A,FALSE,"3";#N/A,#N/A,FALSE,"4";#N/A,#N/A,FALSE,"5";#N/A,#N/A,FALSE,"6";#N/A,#N/A,FALSE,"7";#N/A,#N/A,FALSE,"8";#N/A,#N/A,FALSE,"9";#N/A,#N/A,FALSE,"10";#N/A,#N/A,FALSE,"11";#N/A,#N/A,FALSE,"12";#N/A,#N/A,FALSE,"13";#N/A,#N/A,FALSE,"14";#N/A,#N/A,FALSE,"15";#N/A,#N/A,FALSE,"A1";#N/A,#N/A,FALSE,"A2";#N/A,#N/A,FALSE,"A3"}</definedName>
    <definedName name="ROY">'[1]MOD-DEV.XLS'!$C$20</definedName>
    <definedName name="RoyaltyCode">[5]qry_ANH_Royalty!$Q$2:$Q$65536</definedName>
    <definedName name="RoyaltyCodeClass">[5]qry_ANH_Royalty!$P$2:$P$65536</definedName>
    <definedName name="RSV_CAT">'[13]DATA REFERENCE'!$D$2:$D$65536</definedName>
    <definedName name="RUN_PART_B">[23]Macros!#REF!</definedName>
    <definedName name="SAPBEXrevision" hidden="1">1</definedName>
    <definedName name="SAPBEXsysID" hidden="1">"BWP"</definedName>
    <definedName name="Scenario">[6]Title!$F$12</definedName>
    <definedName name="SEC_ENERGY">#REF!</definedName>
    <definedName name="SENSPROD">#REF!</definedName>
    <definedName name="SHOW1">#REF!</definedName>
    <definedName name="SUMA1">'[1]MOD-DEV.XLS'!#REF!</definedName>
    <definedName name="Swm">1.9</definedName>
    <definedName name="Swn">1.9</definedName>
    <definedName name="TAXD0">'[1]MOD-DEV.XLS'!$AL$369</definedName>
    <definedName name="TAXD12">'[1]MOD-DEV.XLS'!$AN$369</definedName>
    <definedName name="TAXD15">'[1]MOD-DEV.XLS'!$AO$369</definedName>
    <definedName name="TAXD8">'[1]MOD-DEV.XLS'!$AM$369</definedName>
    <definedName name="TCA">#REF!</definedName>
    <definedName name="TCD">#REF!</definedName>
    <definedName name="TCT">#REF!</definedName>
    <definedName name="TE">'[1]MOD-DEV.XLS'!$I$92</definedName>
    <definedName name="Tipo">[12]TABLAS!$J$3:$J$5</definedName>
    <definedName name="tksclean">[7]TKS!$C$8:$J$39,[7]TKS!$C$41:$I$43,[7]TKS!$K$43,[7]TKS!$M$43,[7]TKS!$L$8:$L$39,[7]TKS!$P$8:$R$39</definedName>
    <definedName name="TOT">'[1]MOD-DEV.XLS'!$H$38</definedName>
    <definedName name="totalcode">[5]qry_ANH_Totals!$B$2:$B$65536</definedName>
    <definedName name="totaldata">[5]qry_ANH_Totals!$A$2:$K$65536</definedName>
    <definedName name="TP_DETAIL">#REF!</definedName>
    <definedName name="TP_INPUT">#REF!</definedName>
    <definedName name="TP_SUMMARY">#REF!</definedName>
    <definedName name="TPC">'[1]MOD-DEV.XLS'!$D$14</definedName>
    <definedName name="TRANSP0">'[1]MOD-DEV.XLS'!$Q$369</definedName>
    <definedName name="TRANSP12">'[1]MOD-DEV.XLS'!$S$369</definedName>
    <definedName name="TRANSP15">'[1]MOD-DEV.XLS'!$T$369</definedName>
    <definedName name="TRANSP8">'[1]MOD-DEV.XLS'!$R$369</definedName>
    <definedName name="Tri">#REF!</definedName>
    <definedName name="TYPC">'[1]MOD-DEV.XLS'!$D$14</definedName>
    <definedName name="TYPE">#REF!</definedName>
    <definedName name="Uk">#REF!</definedName>
    <definedName name="UNITBON">#REF!</definedName>
    <definedName name="V" hidden="1">{#N/A,#N/A,FALSE,"1";#N/A,#N/A,FALSE,"2";#N/A,#N/A,FALSE,"3";#N/A,#N/A,FALSE,"4";#N/A,#N/A,FALSE,"5";#N/A,#N/A,FALSE,"6";#N/A,#N/A,FALSE,"7";#N/A,#N/A,FALSE,"8";#N/A,#N/A,FALSE,"9";#N/A,#N/A,FALSE,"10";#N/A,#N/A,FALSE,"11";#N/A,#N/A,FALSE,"12";#N/A,#N/A,FALSE,"13";#N/A,#N/A,FALSE,"14";#N/A,#N/A,FALSE,"15";#N/A,#N/A,FALSE,"A1";#N/A,#N/A,FALSE,"A2";#N/A,#N/A,FALSE,"A3"}</definedName>
    <definedName name="VOLMAX">#REF!</definedName>
    <definedName name="VOLMED">#REF!</definedName>
    <definedName name="VOLMIN">#REF!</definedName>
    <definedName name="W13W1">[25]调整!$B$2:$N$23</definedName>
    <definedName name="WI">'[1]MOD-DEV.XLS'!$F$23</definedName>
    <definedName name="WICPX">#REF!</definedName>
    <definedName name="WIEXECP">'[1]MOD-DEV.XLS'!$G$24</definedName>
    <definedName name="WIEXOT">'[1]MOD-DEV.XLS'!$G$25</definedName>
    <definedName name="WIEXP">#REF!</definedName>
    <definedName name="wrn.BU98_01E." hidden="1">{#N/A,#N/A,FALSE,"1";#N/A,#N/A,FALSE,"2";#N/A,#N/A,FALSE,"3";#N/A,#N/A,FALSE,"4";#N/A,#N/A,FALSE,"5";#N/A,#N/A,FALSE,"6";#N/A,#N/A,FALSE,"7";#N/A,#N/A,FALSE,"8";#N/A,#N/A,FALSE,"9";#N/A,#N/A,FALSE,"10";#N/A,#N/A,FALSE,"11";#N/A,#N/A,FALSE,"12";#N/A,#N/A,FALSE,"13";#N/A,#N/A,FALSE,"14";#N/A,#N/A,FALSE,"15";#N/A,#N/A,FALSE,"A1";#N/A,#N/A,FALSE,"A2";#N/A,#N/A,FALSE,"A3"}</definedName>
    <definedName name="wrn.client.param." hidden="1">{"param,for jpg,pg1",#N/A,FALSE,"Parameters";"param,for jpg,pg2",#N/A,FALSE,"Parameters"}</definedName>
    <definedName name="wrn.fullwell." hidden="1">{"fullwell,pg1",#N/A,FALSE,"Full-Wellstream";"fullwell,pg2+",#N/A,FALSE,"Full-Wellstream"}</definedName>
    <definedName name="wrn.param." hidden="1">{"param,pg1",#N/A,FALSE,"Parameters";"param,pg2",#N/A,FALSE,"Parameters"}</definedName>
    <definedName name="wrn.tables." hidden="1">{"cprgas",#N/A,FALSE,"CPR_E";"cprwat",#N/A,FALSE,"CPR_E";"oilcpr",#N/A,FALSE,"CPR_E";"norwat",#N/A,FALSE,"CPR_E";"norgas",#N/A,FALSE,"CPR_E";"noroil",#N/A,FALSE,"CPR_E";"surwat",#N/A,FALSE,"CPR_E";"surgas",#N/A,FALSE,"CPR_E";"suroil",#N/A,FALSE,"CPR_E";"puriwat",#N/A,FALSE,"CPR_E";"purigas",#N/A,FALSE,"CPR_E";"purioil",#N/A,FALSE,"CPR_E"}</definedName>
    <definedName name="XCAPEX0">'[1]MOD-DEV.XLS'!$AG$369</definedName>
    <definedName name="XCAPEX12">'[1]MOD-DEV.XLS'!$AI$369</definedName>
    <definedName name="XCAPEX15">'[1]MOD-DEV.XLS'!$AJ$369</definedName>
    <definedName name="XCAPEX8">'[1]MOD-DEV.XLS'!$AH$369</definedName>
    <definedName name="xxxxxxxxxxxxxxxxx">[26]calculation!$V$29:$AK$39</definedName>
    <definedName name="Year_Eval">#REF!</definedName>
    <definedName name="yearlycode_dynamic">OFFSET(#REF!,1,0,COUNTA(#REF!)-1,1)</definedName>
    <definedName name="yearlydata_dynamic">OFFSET(#REF!,1,0,COUNTA(#REF!)-1,COUNTA(#REF!))</definedName>
    <definedName name="yen">110</definedName>
    <definedName name="ZC100R1">#REF!</definedName>
    <definedName name="ZC101R1">#REF!</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3" i="29" l="1"/>
  <c r="F53" i="29"/>
  <c r="E53" i="29"/>
  <c r="D53" i="29"/>
  <c r="C53" i="29"/>
  <c r="B53" i="29"/>
  <c r="OK40" i="29"/>
  <c r="OJ40" i="29"/>
  <c r="NR38" i="29"/>
  <c r="NR37" i="29"/>
  <c r="KT37" i="29"/>
  <c r="JH37" i="29"/>
  <c r="HV37" i="29"/>
  <c r="EX37" i="29"/>
  <c r="DL37" i="29"/>
  <c r="BZ37" i="29"/>
  <c r="BZ38" i="29" s="1"/>
  <c r="AN37" i="29"/>
  <c r="AN38" i="29" s="1"/>
  <c r="B37" i="29"/>
  <c r="B38" i="29" s="1"/>
  <c r="NR36" i="29"/>
  <c r="MF36" i="29"/>
  <c r="KT36" i="29"/>
  <c r="JH36" i="29"/>
  <c r="HV36" i="29"/>
  <c r="HV38" i="29" s="1"/>
  <c r="GJ36" i="29"/>
  <c r="EX36" i="29"/>
  <c r="DL36" i="29"/>
  <c r="BZ36" i="29"/>
  <c r="AN36" i="29"/>
  <c r="B36" i="29"/>
  <c r="AN35" i="29"/>
  <c r="NR34" i="29"/>
  <c r="KT34" i="29"/>
  <c r="JH34" i="29"/>
  <c r="HV34" i="29"/>
  <c r="EX34" i="29"/>
  <c r="DL34" i="29"/>
  <c r="BZ34" i="29"/>
  <c r="AN34" i="29"/>
  <c r="B34" i="29"/>
  <c r="B35" i="29" s="1"/>
  <c r="NR33" i="29"/>
  <c r="NR35" i="29" s="1"/>
  <c r="MF33" i="29"/>
  <c r="KT33" i="29"/>
  <c r="JH33" i="29"/>
  <c r="HV33" i="29"/>
  <c r="HV35" i="29" s="1"/>
  <c r="GJ33" i="29"/>
  <c r="EX33" i="29"/>
  <c r="DL33" i="29"/>
  <c r="BZ33" i="29"/>
  <c r="AN33" i="29"/>
  <c r="B33" i="29"/>
  <c r="OY32" i="29"/>
  <c r="ON32" i="29"/>
  <c r="OM32" i="29"/>
  <c r="OA32" i="29"/>
  <c r="NP32" i="29"/>
  <c r="NO32" i="29"/>
  <c r="NN32" i="29"/>
  <c r="NM32" i="29"/>
  <c r="NL32" i="29"/>
  <c r="NK32" i="29"/>
  <c r="NJ32" i="29"/>
  <c r="NI32" i="29"/>
  <c r="NH32" i="29"/>
  <c r="NG32" i="29"/>
  <c r="NF32" i="29"/>
  <c r="NE32" i="29"/>
  <c r="ND32" i="29"/>
  <c r="NC32" i="29"/>
  <c r="NB32" i="29"/>
  <c r="NA32" i="29"/>
  <c r="MZ32" i="29"/>
  <c r="MY32" i="29"/>
  <c r="MX32" i="29"/>
  <c r="MW32" i="29"/>
  <c r="MV32" i="29"/>
  <c r="MU32" i="29"/>
  <c r="MT32" i="29"/>
  <c r="MS32" i="29"/>
  <c r="MR32" i="29"/>
  <c r="MQ32" i="29"/>
  <c r="MP32" i="29"/>
  <c r="MO32" i="29"/>
  <c r="MN32" i="29"/>
  <c r="MM32" i="29"/>
  <c r="ML32" i="29"/>
  <c r="MK32" i="29"/>
  <c r="MJ32" i="29"/>
  <c r="MI32" i="29"/>
  <c r="MH32" i="29"/>
  <c r="MG32" i="29"/>
  <c r="MF32" i="29"/>
  <c r="MD32" i="29"/>
  <c r="MC32" i="29"/>
  <c r="MB32" i="29"/>
  <c r="MA32" i="29"/>
  <c r="LZ32" i="29"/>
  <c r="LY32" i="29"/>
  <c r="LX32" i="29"/>
  <c r="LW32" i="29"/>
  <c r="LV32" i="29"/>
  <c r="LU32" i="29"/>
  <c r="LT32" i="29"/>
  <c r="LS32" i="29"/>
  <c r="LR32" i="29"/>
  <c r="LQ32" i="29"/>
  <c r="LP32" i="29"/>
  <c r="LO32" i="29"/>
  <c r="LN32" i="29"/>
  <c r="LM32" i="29"/>
  <c r="LL32" i="29"/>
  <c r="LK32" i="29"/>
  <c r="LJ32" i="29"/>
  <c r="LI32" i="29"/>
  <c r="LH32" i="29"/>
  <c r="LG32" i="29"/>
  <c r="LF32" i="29"/>
  <c r="LE32" i="29"/>
  <c r="LD32" i="29"/>
  <c r="LC32" i="29"/>
  <c r="LB32" i="29"/>
  <c r="LA32" i="29"/>
  <c r="KZ32" i="29"/>
  <c r="KY32" i="29"/>
  <c r="KX32" i="29"/>
  <c r="KW32" i="29"/>
  <c r="KV32" i="29"/>
  <c r="KU32" i="29"/>
  <c r="KT32" i="29"/>
  <c r="KR32" i="29"/>
  <c r="KQ32" i="29"/>
  <c r="KP32" i="29"/>
  <c r="KO32" i="29"/>
  <c r="KN32" i="29"/>
  <c r="KM32" i="29"/>
  <c r="KL32" i="29"/>
  <c r="KK32" i="29"/>
  <c r="KJ32" i="29"/>
  <c r="KI32" i="29"/>
  <c r="KH32" i="29"/>
  <c r="KG32" i="29"/>
  <c r="KF32" i="29"/>
  <c r="KE32" i="29"/>
  <c r="KD32" i="29"/>
  <c r="KC32" i="29"/>
  <c r="KB32" i="29"/>
  <c r="KA32" i="29"/>
  <c r="JZ32" i="29"/>
  <c r="JY32" i="29"/>
  <c r="JX32" i="29"/>
  <c r="JW32" i="29"/>
  <c r="JV32" i="29"/>
  <c r="JU32" i="29"/>
  <c r="JT32" i="29"/>
  <c r="JS32" i="29"/>
  <c r="JR32" i="29"/>
  <c r="JQ32" i="29"/>
  <c r="JP32" i="29"/>
  <c r="JO32" i="29"/>
  <c r="JN32" i="29"/>
  <c r="JM32" i="29"/>
  <c r="JL32" i="29"/>
  <c r="JK32" i="29"/>
  <c r="JJ32" i="29"/>
  <c r="JI32" i="29"/>
  <c r="JH32" i="29"/>
  <c r="IZ32" i="29"/>
  <c r="IY32" i="29"/>
  <c r="IX32" i="29"/>
  <c r="IN32" i="29"/>
  <c r="IM32" i="29"/>
  <c r="IL32" i="29"/>
  <c r="IB32" i="29"/>
  <c r="IA32" i="29"/>
  <c r="HZ32" i="29"/>
  <c r="HT32" i="29"/>
  <c r="HS32" i="29"/>
  <c r="HR32" i="29"/>
  <c r="HQ32" i="29"/>
  <c r="HP32" i="29"/>
  <c r="HO32" i="29"/>
  <c r="HN32" i="29"/>
  <c r="HM32" i="29"/>
  <c r="HL32" i="29"/>
  <c r="HK32" i="29"/>
  <c r="HJ32" i="29"/>
  <c r="HI32" i="29"/>
  <c r="HH32" i="29"/>
  <c r="HG32" i="29"/>
  <c r="HF32" i="29"/>
  <c r="HE32" i="29"/>
  <c r="HD32" i="29"/>
  <c r="HC32" i="29"/>
  <c r="HB32" i="29"/>
  <c r="HA32" i="29"/>
  <c r="GZ32" i="29"/>
  <c r="GY32" i="29"/>
  <c r="GX32" i="29"/>
  <c r="GW32" i="29"/>
  <c r="GV32" i="29"/>
  <c r="GU32" i="29"/>
  <c r="GT32" i="29"/>
  <c r="GS32" i="29"/>
  <c r="GR32" i="29"/>
  <c r="GQ32" i="29"/>
  <c r="GP32" i="29"/>
  <c r="GO32" i="29"/>
  <c r="GN32" i="29"/>
  <c r="GM32" i="29"/>
  <c r="GL32" i="29"/>
  <c r="GK32" i="29"/>
  <c r="GJ32" i="29"/>
  <c r="GH32" i="29"/>
  <c r="GG32" i="29"/>
  <c r="GF32" i="29"/>
  <c r="GE32" i="29"/>
  <c r="GD32" i="29"/>
  <c r="GC32" i="29"/>
  <c r="GB32" i="29"/>
  <c r="GA32" i="29"/>
  <c r="FZ32" i="29"/>
  <c r="FY32" i="29"/>
  <c r="FX32" i="29"/>
  <c r="FW32" i="29"/>
  <c r="FV32" i="29"/>
  <c r="FU32" i="29"/>
  <c r="FT32" i="29"/>
  <c r="FS32" i="29"/>
  <c r="FR32" i="29"/>
  <c r="FQ32" i="29"/>
  <c r="FP32" i="29"/>
  <c r="FO32" i="29"/>
  <c r="FN32" i="29"/>
  <c r="FM32" i="29"/>
  <c r="FL32" i="29"/>
  <c r="FK32" i="29"/>
  <c r="FJ32" i="29"/>
  <c r="FI32" i="29"/>
  <c r="FH32" i="29"/>
  <c r="FG32" i="29"/>
  <c r="FF32" i="29"/>
  <c r="FE32" i="29"/>
  <c r="FD32" i="29"/>
  <c r="FC32" i="29"/>
  <c r="FB32" i="29"/>
  <c r="FA32" i="29"/>
  <c r="EZ32" i="29"/>
  <c r="EY32" i="29"/>
  <c r="EX32" i="29"/>
  <c r="EV32" i="29"/>
  <c r="EU32" i="29"/>
  <c r="ET32" i="29"/>
  <c r="ES32" i="29"/>
  <c r="ER32" i="29"/>
  <c r="EQ32" i="29"/>
  <c r="EP32" i="29"/>
  <c r="EO32" i="29"/>
  <c r="EN32" i="29"/>
  <c r="EM32" i="29"/>
  <c r="EL32" i="29"/>
  <c r="EK32" i="29"/>
  <c r="EJ32" i="29"/>
  <c r="EI32" i="29"/>
  <c r="EH32" i="29"/>
  <c r="EG32" i="29"/>
  <c r="EF32" i="29"/>
  <c r="EE32" i="29"/>
  <c r="ED32" i="29"/>
  <c r="EC32" i="29"/>
  <c r="EB32" i="29"/>
  <c r="EA32" i="29"/>
  <c r="DZ32" i="29"/>
  <c r="DY32" i="29"/>
  <c r="DX32" i="29"/>
  <c r="DW32" i="29"/>
  <c r="DV32" i="29"/>
  <c r="DU32" i="29"/>
  <c r="DT32" i="29"/>
  <c r="DS32" i="29"/>
  <c r="DR32" i="29"/>
  <c r="DQ32" i="29"/>
  <c r="DP32" i="29"/>
  <c r="DO32" i="29"/>
  <c r="DN32" i="29"/>
  <c r="DM32" i="29"/>
  <c r="DL32" i="29"/>
  <c r="CM32" i="29"/>
  <c r="CB32" i="29"/>
  <c r="CA32" i="29"/>
  <c r="BP32" i="29"/>
  <c r="BO32" i="29"/>
  <c r="BD32" i="29"/>
  <c r="S32" i="29"/>
  <c r="H32" i="29"/>
  <c r="G32" i="29"/>
  <c r="PB31" i="29"/>
  <c r="PA31" i="29"/>
  <c r="OZ31" i="29"/>
  <c r="OZ32" i="29" s="1"/>
  <c r="OY31" i="29"/>
  <c r="OX31" i="29"/>
  <c r="OX32" i="29" s="1"/>
  <c r="OW31" i="29"/>
  <c r="OW32" i="29" s="1"/>
  <c r="OV31" i="29"/>
  <c r="OV32" i="29" s="1"/>
  <c r="OU31" i="29"/>
  <c r="OU32" i="29" s="1"/>
  <c r="OT31" i="29"/>
  <c r="OS31" i="29"/>
  <c r="OR31" i="29"/>
  <c r="OQ31" i="29"/>
  <c r="OP31" i="29"/>
  <c r="OO31" i="29"/>
  <c r="ON31" i="29"/>
  <c r="OM31" i="29"/>
  <c r="OL31" i="29"/>
  <c r="OL32" i="29" s="1"/>
  <c r="OK31" i="29"/>
  <c r="OK32" i="29" s="1"/>
  <c r="OJ31" i="29"/>
  <c r="OJ32" i="29" s="1"/>
  <c r="OI31" i="29"/>
  <c r="OI32" i="29" s="1"/>
  <c r="OH31" i="29"/>
  <c r="OG31" i="29"/>
  <c r="OF31" i="29"/>
  <c r="OE31" i="29"/>
  <c r="OD31" i="29"/>
  <c r="OC31" i="29"/>
  <c r="OB31" i="29"/>
  <c r="OB32" i="29" s="1"/>
  <c r="OA31" i="29"/>
  <c r="NZ31" i="29"/>
  <c r="NZ32" i="29" s="1"/>
  <c r="NY31" i="29"/>
  <c r="NY32" i="29" s="1"/>
  <c r="NX31" i="29"/>
  <c r="NX32" i="29" s="1"/>
  <c r="NW31" i="29"/>
  <c r="NW32" i="29" s="1"/>
  <c r="NV31" i="29"/>
  <c r="NU31" i="29"/>
  <c r="NT31" i="29"/>
  <c r="NS31" i="29"/>
  <c r="NR31" i="29"/>
  <c r="NQ31" i="29"/>
  <c r="ME31" i="29"/>
  <c r="ME32" i="29" s="1"/>
  <c r="KS31" i="29"/>
  <c r="KS32" i="29" s="1"/>
  <c r="JF31" i="29"/>
  <c r="JE31" i="29"/>
  <c r="JD31" i="29"/>
  <c r="JC31" i="29"/>
  <c r="JB31" i="29"/>
  <c r="JA31" i="29"/>
  <c r="IZ31" i="29"/>
  <c r="IY31" i="29"/>
  <c r="IX31" i="29"/>
  <c r="IW31" i="29"/>
  <c r="IW32" i="29" s="1"/>
  <c r="IV31" i="29"/>
  <c r="IV32" i="29" s="1"/>
  <c r="IU31" i="29"/>
  <c r="IU32" i="29" s="1"/>
  <c r="IT31" i="29"/>
  <c r="IS31" i="29"/>
  <c r="IR31" i="29"/>
  <c r="IQ31" i="29"/>
  <c r="IP31" i="29"/>
  <c r="IO31" i="29"/>
  <c r="IN31" i="29"/>
  <c r="IM31" i="29"/>
  <c r="IL31" i="29"/>
  <c r="IK31" i="29"/>
  <c r="IK32" i="29" s="1"/>
  <c r="IJ31" i="29"/>
  <c r="IJ32" i="29" s="1"/>
  <c r="II31" i="29"/>
  <c r="II32" i="29" s="1"/>
  <c r="IH31" i="29"/>
  <c r="IG31" i="29"/>
  <c r="IF31" i="29"/>
  <c r="IE31" i="29"/>
  <c r="ID31" i="29"/>
  <c r="IC31" i="29"/>
  <c r="IB31" i="29"/>
  <c r="IA31" i="29"/>
  <c r="HZ31" i="29"/>
  <c r="HY31" i="29"/>
  <c r="HY32" i="29" s="1"/>
  <c r="HX31" i="29"/>
  <c r="HX32" i="29" s="1"/>
  <c r="HW31" i="29"/>
  <c r="HV31" i="29"/>
  <c r="HU31" i="29"/>
  <c r="GI31" i="29"/>
  <c r="GI32" i="29" s="1"/>
  <c r="EW31" i="29"/>
  <c r="DJ31" i="29"/>
  <c r="DI31" i="29"/>
  <c r="DH31" i="29"/>
  <c r="DG31" i="29"/>
  <c r="DF31" i="29"/>
  <c r="DE31" i="29"/>
  <c r="DD31" i="29"/>
  <c r="DC31" i="29"/>
  <c r="DB31" i="29"/>
  <c r="DA31" i="29"/>
  <c r="CZ31" i="29"/>
  <c r="CY31" i="29"/>
  <c r="CX31" i="29"/>
  <c r="CW31" i="29"/>
  <c r="CV31" i="29"/>
  <c r="CU31" i="29"/>
  <c r="CT31" i="29"/>
  <c r="CS31" i="29"/>
  <c r="CR31" i="29"/>
  <c r="CQ31" i="29"/>
  <c r="CP31" i="29"/>
  <c r="CO31" i="29"/>
  <c r="CN31" i="29"/>
  <c r="CM31" i="29"/>
  <c r="CL31" i="29"/>
  <c r="CK31" i="29"/>
  <c r="CJ31" i="29"/>
  <c r="CI31" i="29"/>
  <c r="CH31" i="29"/>
  <c r="CG31" i="29"/>
  <c r="CF31" i="29"/>
  <c r="CE31" i="29"/>
  <c r="CD31" i="29"/>
  <c r="CC31" i="29"/>
  <c r="CB31" i="29"/>
  <c r="CA31" i="29"/>
  <c r="BZ31" i="29"/>
  <c r="BX31" i="29"/>
  <c r="BW31" i="29"/>
  <c r="BV31" i="29"/>
  <c r="BU31" i="29"/>
  <c r="BT31" i="29"/>
  <c r="BS31" i="29"/>
  <c r="BR31" i="29"/>
  <c r="BQ31" i="29"/>
  <c r="BP31" i="29"/>
  <c r="BO31" i="29"/>
  <c r="BN31" i="29"/>
  <c r="BM31" i="29"/>
  <c r="BL31" i="29"/>
  <c r="BK31" i="29"/>
  <c r="BJ31" i="29"/>
  <c r="BI31" i="29"/>
  <c r="BH31" i="29"/>
  <c r="BG31" i="29"/>
  <c r="BF31" i="29"/>
  <c r="BE31" i="29"/>
  <c r="BD31" i="29"/>
  <c r="BC31" i="29"/>
  <c r="BB31" i="29"/>
  <c r="BA31" i="29"/>
  <c r="AZ31" i="29"/>
  <c r="AY31" i="29"/>
  <c r="AX31" i="29"/>
  <c r="AW31" i="29"/>
  <c r="AV31" i="29"/>
  <c r="AU31" i="29"/>
  <c r="AT31" i="29"/>
  <c r="AS31" i="29"/>
  <c r="AR31" i="29"/>
  <c r="AQ31" i="29"/>
  <c r="AP31" i="29"/>
  <c r="AO31" i="29"/>
  <c r="AN31" i="29"/>
  <c r="AL31" i="29"/>
  <c r="AK31" i="29"/>
  <c r="AJ31" i="29"/>
  <c r="AI31" i="29"/>
  <c r="AH31" i="29"/>
  <c r="AG31" i="29"/>
  <c r="AF31" i="29"/>
  <c r="AE31" i="29"/>
  <c r="AD31" i="29"/>
  <c r="AC31" i="29"/>
  <c r="AB31" i="29"/>
  <c r="AA31" i="29"/>
  <c r="Z31" i="29"/>
  <c r="Y31" i="29"/>
  <c r="X31" i="29"/>
  <c r="W31" i="29"/>
  <c r="V31" i="29"/>
  <c r="U31" i="29"/>
  <c r="T31" i="29"/>
  <c r="S31" i="29"/>
  <c r="R31" i="29"/>
  <c r="Q31" i="29"/>
  <c r="P31" i="29"/>
  <c r="O31" i="29"/>
  <c r="N31" i="29"/>
  <c r="M31" i="29"/>
  <c r="L31" i="29"/>
  <c r="K31" i="29"/>
  <c r="J31" i="29"/>
  <c r="I31" i="29"/>
  <c r="H31" i="29"/>
  <c r="G31" i="29"/>
  <c r="F31" i="29"/>
  <c r="E31" i="29"/>
  <c r="D31" i="29"/>
  <c r="C31" i="29"/>
  <c r="B31" i="29"/>
  <c r="AM31" i="29" s="1"/>
  <c r="PB30" i="29"/>
  <c r="PB32" i="29" s="1"/>
  <c r="PA30" i="29"/>
  <c r="PA32" i="29" s="1"/>
  <c r="OZ30" i="29"/>
  <c r="OY30" i="29"/>
  <c r="OX30" i="29"/>
  <c r="OW30" i="29"/>
  <c r="OV30" i="29"/>
  <c r="OU30" i="29"/>
  <c r="OT30" i="29"/>
  <c r="OT32" i="29" s="1"/>
  <c r="OS30" i="29"/>
  <c r="OS32" i="29" s="1"/>
  <c r="OR30" i="29"/>
  <c r="OR32" i="29" s="1"/>
  <c r="OQ30" i="29"/>
  <c r="OQ32" i="29" s="1"/>
  <c r="OP30" i="29"/>
  <c r="OP32" i="29" s="1"/>
  <c r="OO30" i="29"/>
  <c r="OO32" i="29" s="1"/>
  <c r="ON30" i="29"/>
  <c r="OM30" i="29"/>
  <c r="OL30" i="29"/>
  <c r="OK30" i="29"/>
  <c r="OJ30" i="29"/>
  <c r="OI30" i="29"/>
  <c r="OH30" i="29"/>
  <c r="OH32" i="29" s="1"/>
  <c r="OG30" i="29"/>
  <c r="OG32" i="29" s="1"/>
  <c r="OF30" i="29"/>
  <c r="OF32" i="29" s="1"/>
  <c r="OE30" i="29"/>
  <c r="OE32" i="29" s="1"/>
  <c r="OD30" i="29"/>
  <c r="OD32" i="29" s="1"/>
  <c r="OC30" i="29"/>
  <c r="OC32" i="29" s="1"/>
  <c r="OB30" i="29"/>
  <c r="OA30" i="29"/>
  <c r="NZ30" i="29"/>
  <c r="NY30" i="29"/>
  <c r="NX30" i="29"/>
  <c r="NW30" i="29"/>
  <c r="NV30" i="29"/>
  <c r="NV32" i="29" s="1"/>
  <c r="NU30" i="29"/>
  <c r="NU32" i="29" s="1"/>
  <c r="NT30" i="29"/>
  <c r="NT32" i="29" s="1"/>
  <c r="NS30" i="29"/>
  <c r="NS32" i="29" s="1"/>
  <c r="NR30" i="29"/>
  <c r="NQ30" i="29"/>
  <c r="NQ32" i="29" s="1"/>
  <c r="ME30" i="29"/>
  <c r="KS30" i="29"/>
  <c r="JF30" i="29"/>
  <c r="JF32" i="29" s="1"/>
  <c r="JE30" i="29"/>
  <c r="JE32" i="29" s="1"/>
  <c r="JD30" i="29"/>
  <c r="JD32" i="29" s="1"/>
  <c r="JC30" i="29"/>
  <c r="JC32" i="29" s="1"/>
  <c r="JB30" i="29"/>
  <c r="JB32" i="29" s="1"/>
  <c r="JA30" i="29"/>
  <c r="JA32" i="29" s="1"/>
  <c r="IZ30" i="29"/>
  <c r="IY30" i="29"/>
  <c r="IX30" i="29"/>
  <c r="IW30" i="29"/>
  <c r="IV30" i="29"/>
  <c r="IU30" i="29"/>
  <c r="IT30" i="29"/>
  <c r="IT32" i="29" s="1"/>
  <c r="IS30" i="29"/>
  <c r="IS32" i="29" s="1"/>
  <c r="IR30" i="29"/>
  <c r="IR32" i="29" s="1"/>
  <c r="IQ30" i="29"/>
  <c r="IQ32" i="29" s="1"/>
  <c r="IP30" i="29"/>
  <c r="IP32" i="29" s="1"/>
  <c r="IO30" i="29"/>
  <c r="IO32" i="29" s="1"/>
  <c r="IN30" i="29"/>
  <c r="IM30" i="29"/>
  <c r="IL30" i="29"/>
  <c r="IK30" i="29"/>
  <c r="IJ30" i="29"/>
  <c r="II30" i="29"/>
  <c r="IH30" i="29"/>
  <c r="IH32" i="29" s="1"/>
  <c r="IG30" i="29"/>
  <c r="IG32" i="29" s="1"/>
  <c r="IF30" i="29"/>
  <c r="IF32" i="29" s="1"/>
  <c r="IE30" i="29"/>
  <c r="IE32" i="29" s="1"/>
  <c r="ID30" i="29"/>
  <c r="ID32" i="29" s="1"/>
  <c r="IC30" i="29"/>
  <c r="IC32" i="29" s="1"/>
  <c r="IB30" i="29"/>
  <c r="IA30" i="29"/>
  <c r="HZ30" i="29"/>
  <c r="HY30" i="29"/>
  <c r="HX30" i="29"/>
  <c r="HW30" i="29"/>
  <c r="HV30" i="29"/>
  <c r="HV32" i="29" s="1"/>
  <c r="HU30" i="29"/>
  <c r="HU32" i="29" s="1"/>
  <c r="GI30" i="29"/>
  <c r="EW30" i="29"/>
  <c r="EW32" i="29" s="1"/>
  <c r="DJ30" i="29"/>
  <c r="DJ32" i="29" s="1"/>
  <c r="DI30" i="29"/>
  <c r="DI32" i="29" s="1"/>
  <c r="DH30" i="29"/>
  <c r="DH32" i="29" s="1"/>
  <c r="DG30" i="29"/>
  <c r="DG32" i="29" s="1"/>
  <c r="DF30" i="29"/>
  <c r="DF32" i="29" s="1"/>
  <c r="DE30" i="29"/>
  <c r="DD30" i="29"/>
  <c r="DD32" i="29" s="1"/>
  <c r="DC30" i="29"/>
  <c r="DC32" i="29" s="1"/>
  <c r="DB30" i="29"/>
  <c r="DB32" i="29" s="1"/>
  <c r="DA30" i="29"/>
  <c r="DA32" i="29" s="1"/>
  <c r="CZ30" i="29"/>
  <c r="CZ32" i="29" s="1"/>
  <c r="CY30" i="29"/>
  <c r="CY32" i="29" s="1"/>
  <c r="CX30" i="29"/>
  <c r="CX32" i="29" s="1"/>
  <c r="CW30" i="29"/>
  <c r="CW32" i="29" s="1"/>
  <c r="CV30" i="29"/>
  <c r="CV32" i="29" s="1"/>
  <c r="CU30" i="29"/>
  <c r="CU32" i="29" s="1"/>
  <c r="CT30" i="29"/>
  <c r="CT32" i="29" s="1"/>
  <c r="CS30" i="29"/>
  <c r="CR30" i="29"/>
  <c r="CR32" i="29" s="1"/>
  <c r="CQ30" i="29"/>
  <c r="CQ32" i="29" s="1"/>
  <c r="CP30" i="29"/>
  <c r="CP32" i="29" s="1"/>
  <c r="CO30" i="29"/>
  <c r="CO32" i="29" s="1"/>
  <c r="CN30" i="29"/>
  <c r="CN32" i="29" s="1"/>
  <c r="CM30" i="29"/>
  <c r="CL30" i="29"/>
  <c r="CL32" i="29" s="1"/>
  <c r="CK30" i="29"/>
  <c r="CK32" i="29" s="1"/>
  <c r="CJ30" i="29"/>
  <c r="CJ32" i="29" s="1"/>
  <c r="CI30" i="29"/>
  <c r="CI32" i="29" s="1"/>
  <c r="CH30" i="29"/>
  <c r="CH32" i="29" s="1"/>
  <c r="CG30" i="29"/>
  <c r="CF30" i="29"/>
  <c r="CF32" i="29" s="1"/>
  <c r="CE30" i="29"/>
  <c r="CE32" i="29" s="1"/>
  <c r="CD30" i="29"/>
  <c r="CD32" i="29" s="1"/>
  <c r="CC30" i="29"/>
  <c r="CC32" i="29" s="1"/>
  <c r="CB30" i="29"/>
  <c r="CA30" i="29"/>
  <c r="DK30" i="29" s="1"/>
  <c r="BZ30" i="29"/>
  <c r="BZ32" i="29" s="1"/>
  <c r="BX30" i="29"/>
  <c r="BX32" i="29" s="1"/>
  <c r="BW30" i="29"/>
  <c r="BW32" i="29" s="1"/>
  <c r="BV30" i="29"/>
  <c r="BV32" i="29" s="1"/>
  <c r="BU30" i="29"/>
  <c r="BU32" i="29" s="1"/>
  <c r="BT30" i="29"/>
  <c r="BT32" i="29" s="1"/>
  <c r="BS30" i="29"/>
  <c r="BS32" i="29" s="1"/>
  <c r="BR30" i="29"/>
  <c r="BR32" i="29" s="1"/>
  <c r="BQ30" i="29"/>
  <c r="BQ32" i="29" s="1"/>
  <c r="BP30" i="29"/>
  <c r="BO30" i="29"/>
  <c r="BN30" i="29"/>
  <c r="BN32" i="29" s="1"/>
  <c r="BM30" i="29"/>
  <c r="BM32" i="29" s="1"/>
  <c r="BL30" i="29"/>
  <c r="BL32" i="29" s="1"/>
  <c r="BK30" i="29"/>
  <c r="BK32" i="29" s="1"/>
  <c r="BJ30" i="29"/>
  <c r="BJ32" i="29" s="1"/>
  <c r="BI30" i="29"/>
  <c r="BI32" i="29" s="1"/>
  <c r="BH30" i="29"/>
  <c r="BH32" i="29" s="1"/>
  <c r="BG30" i="29"/>
  <c r="BG32" i="29" s="1"/>
  <c r="BF30" i="29"/>
  <c r="BF32" i="29" s="1"/>
  <c r="BE30" i="29"/>
  <c r="BE32" i="29" s="1"/>
  <c r="BD30" i="29"/>
  <c r="BC30" i="29"/>
  <c r="BC32" i="29" s="1"/>
  <c r="BB30" i="29"/>
  <c r="BB32" i="29" s="1"/>
  <c r="BA30" i="29"/>
  <c r="BA32" i="29" s="1"/>
  <c r="AZ30" i="29"/>
  <c r="AZ32" i="29" s="1"/>
  <c r="AY30" i="29"/>
  <c r="AY32" i="29" s="1"/>
  <c r="AX30" i="29"/>
  <c r="AX32" i="29" s="1"/>
  <c r="AW30" i="29"/>
  <c r="AW32" i="29" s="1"/>
  <c r="AV30" i="29"/>
  <c r="AV32" i="29" s="1"/>
  <c r="AU30" i="29"/>
  <c r="AU32" i="29" s="1"/>
  <c r="AT30" i="29"/>
  <c r="AT32" i="29" s="1"/>
  <c r="AS30" i="29"/>
  <c r="AS32" i="29" s="1"/>
  <c r="AR30" i="29"/>
  <c r="AR32" i="29" s="1"/>
  <c r="AQ30" i="29"/>
  <c r="AQ32" i="29" s="1"/>
  <c r="AP30" i="29"/>
  <c r="AP32" i="29" s="1"/>
  <c r="AO30" i="29"/>
  <c r="AO32" i="29" s="1"/>
  <c r="AN30" i="29"/>
  <c r="BY30" i="29" s="1"/>
  <c r="AL30" i="29"/>
  <c r="AK30" i="29"/>
  <c r="AK32" i="29" s="1"/>
  <c r="AJ30" i="29"/>
  <c r="AJ32" i="29" s="1"/>
  <c r="AI30" i="29"/>
  <c r="AI32" i="29" s="1"/>
  <c r="AH30" i="29"/>
  <c r="AH32" i="29" s="1"/>
  <c r="AG30" i="29"/>
  <c r="AG32" i="29" s="1"/>
  <c r="AF30" i="29"/>
  <c r="AF32" i="29" s="1"/>
  <c r="AE30" i="29"/>
  <c r="AE32" i="29" s="1"/>
  <c r="AD30" i="29"/>
  <c r="AD32" i="29" s="1"/>
  <c r="AC30" i="29"/>
  <c r="AC32" i="29" s="1"/>
  <c r="AB30" i="29"/>
  <c r="AB32" i="29" s="1"/>
  <c r="AA30" i="29"/>
  <c r="AA32" i="29" s="1"/>
  <c r="Z30" i="29"/>
  <c r="Y30" i="29"/>
  <c r="Y32" i="29" s="1"/>
  <c r="X30" i="29"/>
  <c r="X32" i="29" s="1"/>
  <c r="W30" i="29"/>
  <c r="W32" i="29" s="1"/>
  <c r="V30" i="29"/>
  <c r="V32" i="29" s="1"/>
  <c r="U30" i="29"/>
  <c r="U32" i="29" s="1"/>
  <c r="T30" i="29"/>
  <c r="T32" i="29" s="1"/>
  <c r="S30" i="29"/>
  <c r="R30" i="29"/>
  <c r="R32" i="29" s="1"/>
  <c r="Q30" i="29"/>
  <c r="Q32" i="29" s="1"/>
  <c r="P30" i="29"/>
  <c r="P32" i="29" s="1"/>
  <c r="O30" i="29"/>
  <c r="O32" i="29" s="1"/>
  <c r="N30" i="29"/>
  <c r="M30" i="29"/>
  <c r="M32" i="29" s="1"/>
  <c r="L30" i="29"/>
  <c r="L32" i="29" s="1"/>
  <c r="K30" i="29"/>
  <c r="K32" i="29" s="1"/>
  <c r="J30" i="29"/>
  <c r="J32" i="29" s="1"/>
  <c r="I30" i="29"/>
  <c r="I32" i="29" s="1"/>
  <c r="H30" i="29"/>
  <c r="G30" i="29"/>
  <c r="F30" i="29"/>
  <c r="F32" i="29" s="1"/>
  <c r="E30" i="29"/>
  <c r="E32" i="29" s="1"/>
  <c r="D30" i="29"/>
  <c r="D32" i="29" s="1"/>
  <c r="C30" i="29"/>
  <c r="C32" i="29" s="1"/>
  <c r="B30" i="29"/>
  <c r="OZ29" i="29"/>
  <c r="OY29" i="29"/>
  <c r="ON29" i="29"/>
  <c r="NP29" i="29"/>
  <c r="NO29" i="29"/>
  <c r="NN29" i="29"/>
  <c r="NM29" i="29"/>
  <c r="NL29" i="29"/>
  <c r="NK29" i="29"/>
  <c r="NJ29" i="29"/>
  <c r="NI29" i="29"/>
  <c r="NH29" i="29"/>
  <c r="NG29" i="29"/>
  <c r="NF29" i="29"/>
  <c r="NE29" i="29"/>
  <c r="ND29" i="29"/>
  <c r="NC29" i="29"/>
  <c r="NB29" i="29"/>
  <c r="NA29" i="29"/>
  <c r="MZ29" i="29"/>
  <c r="MY29" i="29"/>
  <c r="MX29" i="29"/>
  <c r="MW29" i="29"/>
  <c r="MV29" i="29"/>
  <c r="MU29" i="29"/>
  <c r="MT29" i="29"/>
  <c r="MS29" i="29"/>
  <c r="MR29" i="29"/>
  <c r="MQ29" i="29"/>
  <c r="MP29" i="29"/>
  <c r="MO29" i="29"/>
  <c r="MN29" i="29"/>
  <c r="MM29" i="29"/>
  <c r="ML29" i="29"/>
  <c r="MK29" i="29"/>
  <c r="MJ29" i="29"/>
  <c r="MI29" i="29"/>
  <c r="MH29" i="29"/>
  <c r="MG29" i="29"/>
  <c r="MF29" i="29"/>
  <c r="MD29" i="29"/>
  <c r="MC29" i="29"/>
  <c r="MB29" i="29"/>
  <c r="MA29" i="29"/>
  <c r="LZ29" i="29"/>
  <c r="LY29" i="29"/>
  <c r="LX29" i="29"/>
  <c r="LW29" i="29"/>
  <c r="LV29" i="29"/>
  <c r="LU29" i="29"/>
  <c r="LT29" i="29"/>
  <c r="LS29" i="29"/>
  <c r="LR29" i="29"/>
  <c r="LQ29" i="29"/>
  <c r="LP29" i="29"/>
  <c r="LO29" i="29"/>
  <c r="LN29" i="29"/>
  <c r="LM29" i="29"/>
  <c r="LL29" i="29"/>
  <c r="LK29" i="29"/>
  <c r="LJ29" i="29"/>
  <c r="LI29" i="29"/>
  <c r="LH29" i="29"/>
  <c r="LG29" i="29"/>
  <c r="LF29" i="29"/>
  <c r="LE29" i="29"/>
  <c r="LD29" i="29"/>
  <c r="LC29" i="29"/>
  <c r="LB29" i="29"/>
  <c r="LA29" i="29"/>
  <c r="KZ29" i="29"/>
  <c r="KY29" i="29"/>
  <c r="KX29" i="29"/>
  <c r="KW29" i="29"/>
  <c r="KV29" i="29"/>
  <c r="KU29" i="29"/>
  <c r="KT29" i="29"/>
  <c r="KR29" i="29"/>
  <c r="KQ29" i="29"/>
  <c r="KP29" i="29"/>
  <c r="KO29" i="29"/>
  <c r="KN29" i="29"/>
  <c r="KM29" i="29"/>
  <c r="KL29" i="29"/>
  <c r="KK29" i="29"/>
  <c r="KJ29" i="29"/>
  <c r="KI29" i="29"/>
  <c r="KH29" i="29"/>
  <c r="KG29" i="29"/>
  <c r="KF29" i="29"/>
  <c r="KE29" i="29"/>
  <c r="KD29" i="29"/>
  <c r="KC29" i="29"/>
  <c r="KB29" i="29"/>
  <c r="KA29" i="29"/>
  <c r="JZ29" i="29"/>
  <c r="JY29" i="29"/>
  <c r="JX29" i="29"/>
  <c r="JW29" i="29"/>
  <c r="JV29" i="29"/>
  <c r="JU29" i="29"/>
  <c r="JT29" i="29"/>
  <c r="JS29" i="29"/>
  <c r="JR29" i="29"/>
  <c r="JQ29" i="29"/>
  <c r="JP29" i="29"/>
  <c r="JO29" i="29"/>
  <c r="JN29" i="29"/>
  <c r="JM29" i="29"/>
  <c r="JL29" i="29"/>
  <c r="JK29" i="29"/>
  <c r="JJ29" i="29"/>
  <c r="JI29" i="29"/>
  <c r="JH29" i="29"/>
  <c r="IZ29" i="29"/>
  <c r="IY29" i="29"/>
  <c r="IX29" i="29"/>
  <c r="IV29" i="29"/>
  <c r="IN29" i="29"/>
  <c r="IL29" i="29"/>
  <c r="HZ29" i="29"/>
  <c r="HX29" i="29"/>
  <c r="HT29" i="29"/>
  <c r="HS29" i="29"/>
  <c r="HR29" i="29"/>
  <c r="HQ29" i="29"/>
  <c r="HP29" i="29"/>
  <c r="HO29" i="29"/>
  <c r="HN29" i="29"/>
  <c r="HM29" i="29"/>
  <c r="HL29" i="29"/>
  <c r="HK29" i="29"/>
  <c r="HJ29" i="29"/>
  <c r="HI29" i="29"/>
  <c r="HH29" i="29"/>
  <c r="HG29" i="29"/>
  <c r="HF29" i="29"/>
  <c r="HE29" i="29"/>
  <c r="HD29" i="29"/>
  <c r="HC29" i="29"/>
  <c r="HB29" i="29"/>
  <c r="HA29" i="29"/>
  <c r="GZ29" i="29"/>
  <c r="GY29" i="29"/>
  <c r="GX29" i="29"/>
  <c r="GW29" i="29"/>
  <c r="GV29" i="29"/>
  <c r="GU29" i="29"/>
  <c r="GT29" i="29"/>
  <c r="GS29" i="29"/>
  <c r="GR29" i="29"/>
  <c r="GQ29" i="29"/>
  <c r="GP29" i="29"/>
  <c r="GO29" i="29"/>
  <c r="GN29" i="29"/>
  <c r="GM29" i="29"/>
  <c r="GL29" i="29"/>
  <c r="GK29" i="29"/>
  <c r="GJ29" i="29"/>
  <c r="GH29" i="29"/>
  <c r="GG29" i="29"/>
  <c r="GF29" i="29"/>
  <c r="GE29" i="29"/>
  <c r="GD29" i="29"/>
  <c r="GC29" i="29"/>
  <c r="GB29" i="29"/>
  <c r="GA29" i="29"/>
  <c r="FZ29" i="29"/>
  <c r="FY29" i="29"/>
  <c r="FX29" i="29"/>
  <c r="FW29" i="29"/>
  <c r="FV29" i="29"/>
  <c r="FU29" i="29"/>
  <c r="FT29" i="29"/>
  <c r="FS29" i="29"/>
  <c r="FR29" i="29"/>
  <c r="FQ29" i="29"/>
  <c r="FP29" i="29"/>
  <c r="FO29" i="29"/>
  <c r="FN29" i="29"/>
  <c r="FM29" i="29"/>
  <c r="FL29" i="29"/>
  <c r="FK29" i="29"/>
  <c r="FJ29" i="29"/>
  <c r="FI29" i="29"/>
  <c r="FH29" i="29"/>
  <c r="FG29" i="29"/>
  <c r="FF29" i="29"/>
  <c r="FE29" i="29"/>
  <c r="FD29" i="29"/>
  <c r="FC29" i="29"/>
  <c r="FB29" i="29"/>
  <c r="FA29" i="29"/>
  <c r="EZ29" i="29"/>
  <c r="EY29" i="29"/>
  <c r="EX29" i="29"/>
  <c r="EV29" i="29"/>
  <c r="EU29" i="29"/>
  <c r="ET29" i="29"/>
  <c r="ES29" i="29"/>
  <c r="ER29" i="29"/>
  <c r="EQ29" i="29"/>
  <c r="EP29" i="29"/>
  <c r="EO29" i="29"/>
  <c r="EN29" i="29"/>
  <c r="EM29" i="29"/>
  <c r="EL29" i="29"/>
  <c r="EK29" i="29"/>
  <c r="EJ29" i="29"/>
  <c r="EI29" i="29"/>
  <c r="EH29" i="29"/>
  <c r="EG29" i="29"/>
  <c r="EF29" i="29"/>
  <c r="EE29" i="29"/>
  <c r="ED29" i="29"/>
  <c r="EC29" i="29"/>
  <c r="EB29" i="29"/>
  <c r="EA29" i="29"/>
  <c r="DZ29" i="29"/>
  <c r="DY29" i="29"/>
  <c r="DX29" i="29"/>
  <c r="DW29" i="29"/>
  <c r="DV29" i="29"/>
  <c r="DU29" i="29"/>
  <c r="DT29" i="29"/>
  <c r="DS29" i="29"/>
  <c r="DR29" i="29"/>
  <c r="DQ29" i="29"/>
  <c r="DP29" i="29"/>
  <c r="DO29" i="29"/>
  <c r="DN29" i="29"/>
  <c r="DM29" i="29"/>
  <c r="DL29" i="29"/>
  <c r="DJ29" i="29"/>
  <c r="CX29" i="29"/>
  <c r="CM29" i="29"/>
  <c r="CL29" i="29"/>
  <c r="CJ29" i="29"/>
  <c r="CA29" i="29"/>
  <c r="BZ29" i="29"/>
  <c r="BN29" i="29"/>
  <c r="BC29" i="29"/>
  <c r="BB29" i="29"/>
  <c r="AZ29" i="29"/>
  <c r="AQ29" i="29"/>
  <c r="AP29" i="29"/>
  <c r="AD29" i="29"/>
  <c r="S29" i="29"/>
  <c r="R29" i="29"/>
  <c r="P29" i="29"/>
  <c r="F29" i="29"/>
  <c r="PB28" i="29"/>
  <c r="PA28" i="29"/>
  <c r="OZ28" i="29"/>
  <c r="OY28" i="29"/>
  <c r="OX28" i="29"/>
  <c r="OX29" i="29" s="1"/>
  <c r="OW28" i="29"/>
  <c r="OW29" i="29" s="1"/>
  <c r="OV28" i="29"/>
  <c r="OV29" i="29" s="1"/>
  <c r="OU28" i="29"/>
  <c r="OU29" i="29" s="1"/>
  <c r="OT28" i="29"/>
  <c r="OS28" i="29"/>
  <c r="OR28" i="29"/>
  <c r="OQ28" i="29"/>
  <c r="OP28" i="29"/>
  <c r="OO28" i="29"/>
  <c r="ON28" i="29"/>
  <c r="OM28" i="29"/>
  <c r="OM29" i="29" s="1"/>
  <c r="OL28" i="29"/>
  <c r="OL29" i="29" s="1"/>
  <c r="OK28" i="29"/>
  <c r="OK29" i="29" s="1"/>
  <c r="OJ28" i="29"/>
  <c r="OJ29" i="29" s="1"/>
  <c r="OI28" i="29"/>
  <c r="OI29" i="29" s="1"/>
  <c r="OH28" i="29"/>
  <c r="OG28" i="29"/>
  <c r="OF28" i="29"/>
  <c r="OE28" i="29"/>
  <c r="OD28" i="29"/>
  <c r="OC28" i="29"/>
  <c r="OB28" i="29"/>
  <c r="OB29" i="29" s="1"/>
  <c r="OA28" i="29"/>
  <c r="OA29" i="29" s="1"/>
  <c r="NZ28" i="29"/>
  <c r="NZ29" i="29" s="1"/>
  <c r="NY28" i="29"/>
  <c r="NY29" i="29" s="1"/>
  <c r="NX28" i="29"/>
  <c r="NX29" i="29" s="1"/>
  <c r="NW28" i="29"/>
  <c r="NW29" i="29" s="1"/>
  <c r="NV28" i="29"/>
  <c r="NU28" i="29"/>
  <c r="NT28" i="29"/>
  <c r="NS28" i="29"/>
  <c r="NR28" i="29"/>
  <c r="NQ28" i="29"/>
  <c r="ME28" i="29"/>
  <c r="ME29" i="29" s="1"/>
  <c r="KS28" i="29"/>
  <c r="KS29" i="29" s="1"/>
  <c r="JF28" i="29"/>
  <c r="JE28" i="29"/>
  <c r="JD28" i="29"/>
  <c r="JC28" i="29"/>
  <c r="JB28" i="29"/>
  <c r="JA28" i="29"/>
  <c r="IZ28" i="29"/>
  <c r="IY28" i="29"/>
  <c r="IX28" i="29"/>
  <c r="IW28" i="29"/>
  <c r="IW29" i="29" s="1"/>
  <c r="IV28" i="29"/>
  <c r="IU28" i="29"/>
  <c r="IU29" i="29" s="1"/>
  <c r="IT28" i="29"/>
  <c r="IS28" i="29"/>
  <c r="IR28" i="29"/>
  <c r="IQ28" i="29"/>
  <c r="IP28" i="29"/>
  <c r="IO28" i="29"/>
  <c r="IN28" i="29"/>
  <c r="IM28" i="29"/>
  <c r="IL28" i="29"/>
  <c r="IK28" i="29"/>
  <c r="IK29" i="29" s="1"/>
  <c r="IJ28" i="29"/>
  <c r="IJ29" i="29" s="1"/>
  <c r="II28" i="29"/>
  <c r="II29" i="29" s="1"/>
  <c r="IH28" i="29"/>
  <c r="IG28" i="29"/>
  <c r="IF28" i="29"/>
  <c r="IE28" i="29"/>
  <c r="ID28" i="29"/>
  <c r="IC28" i="29"/>
  <c r="IB28" i="29"/>
  <c r="IA28" i="29"/>
  <c r="HZ28" i="29"/>
  <c r="HY28" i="29"/>
  <c r="HY29" i="29" s="1"/>
  <c r="HX28" i="29"/>
  <c r="HW28" i="29"/>
  <c r="HW29" i="29" s="1"/>
  <c r="HV28" i="29"/>
  <c r="JG28" i="29" s="1"/>
  <c r="HU28" i="29"/>
  <c r="GI28" i="29"/>
  <c r="EW28" i="29"/>
  <c r="DJ28" i="29"/>
  <c r="DI28" i="29"/>
  <c r="DH28" i="29"/>
  <c r="DG28" i="29"/>
  <c r="DF28" i="29"/>
  <c r="DE28" i="29"/>
  <c r="DD28" i="29"/>
  <c r="DC28" i="29"/>
  <c r="DB28" i="29"/>
  <c r="DA28" i="29"/>
  <c r="CZ28" i="29"/>
  <c r="CY28" i="29"/>
  <c r="CX28" i="29"/>
  <c r="CW28" i="29"/>
  <c r="CV28" i="29"/>
  <c r="CU28" i="29"/>
  <c r="CT28" i="29"/>
  <c r="CS28" i="29"/>
  <c r="CR28" i="29"/>
  <c r="CQ28" i="29"/>
  <c r="CP28" i="29"/>
  <c r="CO28" i="29"/>
  <c r="CN28" i="29"/>
  <c r="CM28" i="29"/>
  <c r="CL28" i="29"/>
  <c r="CK28" i="29"/>
  <c r="CJ28" i="29"/>
  <c r="CI28" i="29"/>
  <c r="CH28" i="29"/>
  <c r="CG28" i="29"/>
  <c r="CF28" i="29"/>
  <c r="CE28" i="29"/>
  <c r="CD28" i="29"/>
  <c r="CC28" i="29"/>
  <c r="CB28" i="29"/>
  <c r="CA28" i="29"/>
  <c r="BZ28" i="29"/>
  <c r="BX28" i="29"/>
  <c r="BW28" i="29"/>
  <c r="BV28" i="29"/>
  <c r="BU28" i="29"/>
  <c r="BT28" i="29"/>
  <c r="BS28" i="29"/>
  <c r="BR28" i="29"/>
  <c r="BQ28" i="29"/>
  <c r="BP28" i="29"/>
  <c r="BO28" i="29"/>
  <c r="BN28" i="29"/>
  <c r="BM28" i="29"/>
  <c r="BL28" i="29"/>
  <c r="BK28" i="29"/>
  <c r="BJ28" i="29"/>
  <c r="BI28" i="29"/>
  <c r="BH28" i="29"/>
  <c r="BG28" i="29"/>
  <c r="BF28" i="29"/>
  <c r="BE28" i="29"/>
  <c r="BD28" i="29"/>
  <c r="BC28" i="29"/>
  <c r="BB28" i="29"/>
  <c r="BA28" i="29"/>
  <c r="AZ28" i="29"/>
  <c r="AY28" i="29"/>
  <c r="AX28" i="29"/>
  <c r="AW28" i="29"/>
  <c r="AV28" i="29"/>
  <c r="AU28" i="29"/>
  <c r="AT28" i="29"/>
  <c r="AS28" i="29"/>
  <c r="AR28" i="29"/>
  <c r="AQ28" i="29"/>
  <c r="AP28" i="29"/>
  <c r="AO28" i="29"/>
  <c r="BY28" i="29" s="1"/>
  <c r="AN28" i="29"/>
  <c r="AL28" i="29"/>
  <c r="AK28" i="29"/>
  <c r="AJ28" i="29"/>
  <c r="AI28" i="29"/>
  <c r="AH28" i="29"/>
  <c r="AG28" i="29"/>
  <c r="AF28" i="29"/>
  <c r="AE28" i="29"/>
  <c r="AD28" i="29"/>
  <c r="AC28" i="29"/>
  <c r="AB28" i="29"/>
  <c r="AA28" i="29"/>
  <c r="Z28" i="29"/>
  <c r="Y28" i="29"/>
  <c r="X28" i="29"/>
  <c r="W28" i="29"/>
  <c r="V28" i="29"/>
  <c r="U28" i="29"/>
  <c r="T28" i="29"/>
  <c r="S28" i="29"/>
  <c r="R28" i="29"/>
  <c r="Q28" i="29"/>
  <c r="P28" i="29"/>
  <c r="O28" i="29"/>
  <c r="N28" i="29"/>
  <c r="M28" i="29"/>
  <c r="L28" i="29"/>
  <c r="K28" i="29"/>
  <c r="J28" i="29"/>
  <c r="I28" i="29"/>
  <c r="H28" i="29"/>
  <c r="G28" i="29"/>
  <c r="F28" i="29"/>
  <c r="E28" i="29"/>
  <c r="D28" i="29"/>
  <c r="C28" i="29"/>
  <c r="B28" i="29"/>
  <c r="PB27" i="29"/>
  <c r="PB29" i="29" s="1"/>
  <c r="PA27" i="29"/>
  <c r="PA29" i="29" s="1"/>
  <c r="OZ27" i="29"/>
  <c r="OY27" i="29"/>
  <c r="OX27" i="29"/>
  <c r="OW27" i="29"/>
  <c r="OV27" i="29"/>
  <c r="OU27" i="29"/>
  <c r="OT27" i="29"/>
  <c r="OT29" i="29" s="1"/>
  <c r="OS27" i="29"/>
  <c r="OS29" i="29" s="1"/>
  <c r="OR27" i="29"/>
  <c r="OR29" i="29" s="1"/>
  <c r="OQ27" i="29"/>
  <c r="OQ29" i="29" s="1"/>
  <c r="OP27" i="29"/>
  <c r="OP29" i="29" s="1"/>
  <c r="OO27" i="29"/>
  <c r="OO29" i="29" s="1"/>
  <c r="ON27" i="29"/>
  <c r="OM27" i="29"/>
  <c r="OL27" i="29"/>
  <c r="OK27" i="29"/>
  <c r="OJ27" i="29"/>
  <c r="OI27" i="29"/>
  <c r="OH27" i="29"/>
  <c r="OH29" i="29" s="1"/>
  <c r="OG27" i="29"/>
  <c r="OG29" i="29" s="1"/>
  <c r="OF27" i="29"/>
  <c r="OF29" i="29" s="1"/>
  <c r="OE27" i="29"/>
  <c r="OE29" i="29" s="1"/>
  <c r="OD27" i="29"/>
  <c r="OD29" i="29" s="1"/>
  <c r="OC27" i="29"/>
  <c r="OC29" i="29" s="1"/>
  <c r="OB27" i="29"/>
  <c r="OA27" i="29"/>
  <c r="NZ27" i="29"/>
  <c r="NY27" i="29"/>
  <c r="NX27" i="29"/>
  <c r="NW27" i="29"/>
  <c r="NV27" i="29"/>
  <c r="NV29" i="29" s="1"/>
  <c r="NU27" i="29"/>
  <c r="NU29" i="29" s="1"/>
  <c r="NT27" i="29"/>
  <c r="NT29" i="29" s="1"/>
  <c r="NS27" i="29"/>
  <c r="NS29" i="29" s="1"/>
  <c r="NR27" i="29"/>
  <c r="NR29" i="29" s="1"/>
  <c r="NQ27" i="29"/>
  <c r="NQ29" i="29" s="1"/>
  <c r="ME27" i="29"/>
  <c r="KS27" i="29"/>
  <c r="JF27" i="29"/>
  <c r="JF29" i="29" s="1"/>
  <c r="JE27" i="29"/>
  <c r="JD27" i="29"/>
  <c r="JD29" i="29" s="1"/>
  <c r="JC27" i="29"/>
  <c r="JC29" i="29" s="1"/>
  <c r="JB27" i="29"/>
  <c r="JB29" i="29" s="1"/>
  <c r="JA27" i="29"/>
  <c r="JA29" i="29" s="1"/>
  <c r="IZ27" i="29"/>
  <c r="IY27" i="29"/>
  <c r="IX27" i="29"/>
  <c r="IW27" i="29"/>
  <c r="IV27" i="29"/>
  <c r="IU27" i="29"/>
  <c r="IT27" i="29"/>
  <c r="IT29" i="29" s="1"/>
  <c r="IS27" i="29"/>
  <c r="IR27" i="29"/>
  <c r="IR29" i="29" s="1"/>
  <c r="IQ27" i="29"/>
  <c r="IQ29" i="29" s="1"/>
  <c r="IP27" i="29"/>
  <c r="IP29" i="29" s="1"/>
  <c r="IO27" i="29"/>
  <c r="IO29" i="29" s="1"/>
  <c r="IN27" i="29"/>
  <c r="IM27" i="29"/>
  <c r="IM29" i="29" s="1"/>
  <c r="IL27" i="29"/>
  <c r="IK27" i="29"/>
  <c r="IJ27" i="29"/>
  <c r="II27" i="29"/>
  <c r="IH27" i="29"/>
  <c r="IG27" i="29"/>
  <c r="IF27" i="29"/>
  <c r="IF29" i="29" s="1"/>
  <c r="IE27" i="29"/>
  <c r="IE29" i="29" s="1"/>
  <c r="ID27" i="29"/>
  <c r="ID29" i="29" s="1"/>
  <c r="IC27" i="29"/>
  <c r="IC29" i="29" s="1"/>
  <c r="IB27" i="29"/>
  <c r="IB29" i="29" s="1"/>
  <c r="IA27" i="29"/>
  <c r="IA29" i="29" s="1"/>
  <c r="HZ27" i="29"/>
  <c r="HY27" i="29"/>
  <c r="HX27" i="29"/>
  <c r="HW27" i="29"/>
  <c r="HV27" i="29"/>
  <c r="HU27" i="29"/>
  <c r="GI27" i="29"/>
  <c r="GI29" i="29" s="1"/>
  <c r="EW27" i="29"/>
  <c r="EW29" i="29" s="1"/>
  <c r="DJ27" i="29"/>
  <c r="DI27" i="29"/>
  <c r="DI29" i="29" s="1"/>
  <c r="DH27" i="29"/>
  <c r="DH29" i="29" s="1"/>
  <c r="DG27" i="29"/>
  <c r="DG29" i="29" s="1"/>
  <c r="DF27" i="29"/>
  <c r="DF29" i="29" s="1"/>
  <c r="DE27" i="29"/>
  <c r="DE29" i="29" s="1"/>
  <c r="DD27" i="29"/>
  <c r="DD29" i="29" s="1"/>
  <c r="DC27" i="29"/>
  <c r="DC29" i="29" s="1"/>
  <c r="DB27" i="29"/>
  <c r="DA27" i="29"/>
  <c r="DA29" i="29" s="1"/>
  <c r="CZ27" i="29"/>
  <c r="CZ29" i="29" s="1"/>
  <c r="CY27" i="29"/>
  <c r="CY29" i="29" s="1"/>
  <c r="CX27" i="29"/>
  <c r="CW27" i="29"/>
  <c r="CW29" i="29" s="1"/>
  <c r="CV27" i="29"/>
  <c r="CV29" i="29" s="1"/>
  <c r="CU27" i="29"/>
  <c r="CU29" i="29" s="1"/>
  <c r="CT27" i="29"/>
  <c r="CT29" i="29" s="1"/>
  <c r="CS27" i="29"/>
  <c r="CS29" i="29" s="1"/>
  <c r="CR27" i="29"/>
  <c r="CR29" i="29" s="1"/>
  <c r="CQ27" i="29"/>
  <c r="CQ29" i="29" s="1"/>
  <c r="CP27" i="29"/>
  <c r="CO27" i="29"/>
  <c r="CO29" i="29" s="1"/>
  <c r="CN27" i="29"/>
  <c r="CN29" i="29" s="1"/>
  <c r="CM27" i="29"/>
  <c r="CL27" i="29"/>
  <c r="CK27" i="29"/>
  <c r="CK29" i="29" s="1"/>
  <c r="CJ27" i="29"/>
  <c r="CI27" i="29"/>
  <c r="CI29" i="29" s="1"/>
  <c r="CH27" i="29"/>
  <c r="CH29" i="29" s="1"/>
  <c r="CG27" i="29"/>
  <c r="CG29" i="29" s="1"/>
  <c r="CF27" i="29"/>
  <c r="CF29" i="29" s="1"/>
  <c r="CE27" i="29"/>
  <c r="CE29" i="29" s="1"/>
  <c r="CD27" i="29"/>
  <c r="CC27" i="29"/>
  <c r="CC29" i="29" s="1"/>
  <c r="CB27" i="29"/>
  <c r="CB29" i="29" s="1"/>
  <c r="CA27" i="29"/>
  <c r="BZ27" i="29"/>
  <c r="DK27" i="29" s="1"/>
  <c r="BX27" i="29"/>
  <c r="BX29" i="29" s="1"/>
  <c r="BW27" i="29"/>
  <c r="BW29" i="29" s="1"/>
  <c r="BV27" i="29"/>
  <c r="BV29" i="29" s="1"/>
  <c r="BU27" i="29"/>
  <c r="BU29" i="29" s="1"/>
  <c r="BT27" i="29"/>
  <c r="BT29" i="29" s="1"/>
  <c r="BS27" i="29"/>
  <c r="BS29" i="29" s="1"/>
  <c r="BR27" i="29"/>
  <c r="BR29" i="29" s="1"/>
  <c r="BQ27" i="29"/>
  <c r="BQ29" i="29" s="1"/>
  <c r="BP27" i="29"/>
  <c r="BP29" i="29" s="1"/>
  <c r="BO27" i="29"/>
  <c r="BO29" i="29" s="1"/>
  <c r="BN27" i="29"/>
  <c r="BM27" i="29"/>
  <c r="BM29" i="29" s="1"/>
  <c r="BL27" i="29"/>
  <c r="BL29" i="29" s="1"/>
  <c r="BK27" i="29"/>
  <c r="BK29" i="29" s="1"/>
  <c r="BJ27" i="29"/>
  <c r="BJ29" i="29" s="1"/>
  <c r="BI27" i="29"/>
  <c r="BI29" i="29" s="1"/>
  <c r="BH27" i="29"/>
  <c r="BH29" i="29" s="1"/>
  <c r="BG27" i="29"/>
  <c r="BG29" i="29" s="1"/>
  <c r="BF27" i="29"/>
  <c r="BF29" i="29" s="1"/>
  <c r="BE27" i="29"/>
  <c r="BE29" i="29" s="1"/>
  <c r="BD27" i="29"/>
  <c r="BD29" i="29" s="1"/>
  <c r="BC27" i="29"/>
  <c r="BB27" i="29"/>
  <c r="BA27" i="29"/>
  <c r="BA29" i="29" s="1"/>
  <c r="AZ27" i="29"/>
  <c r="AY27" i="29"/>
  <c r="AY29" i="29" s="1"/>
  <c r="AX27" i="29"/>
  <c r="AX29" i="29" s="1"/>
  <c r="AW27" i="29"/>
  <c r="AW29" i="29" s="1"/>
  <c r="AV27" i="29"/>
  <c r="AV29" i="29" s="1"/>
  <c r="AU27" i="29"/>
  <c r="AU29" i="29" s="1"/>
  <c r="AT27" i="29"/>
  <c r="AT29" i="29" s="1"/>
  <c r="AS27" i="29"/>
  <c r="AS29" i="29" s="1"/>
  <c r="AR27" i="29"/>
  <c r="AR29" i="29" s="1"/>
  <c r="AQ27" i="29"/>
  <c r="AP27" i="29"/>
  <c r="AO27" i="29"/>
  <c r="AO29" i="29" s="1"/>
  <c r="AN27" i="29"/>
  <c r="AN29" i="29" s="1"/>
  <c r="AL27" i="29"/>
  <c r="AL29" i="29" s="1"/>
  <c r="AK27" i="29"/>
  <c r="AK29" i="29" s="1"/>
  <c r="AJ27" i="29"/>
  <c r="AJ29" i="29" s="1"/>
  <c r="AI27" i="29"/>
  <c r="AI29" i="29" s="1"/>
  <c r="AH27" i="29"/>
  <c r="AH29" i="29" s="1"/>
  <c r="AG27" i="29"/>
  <c r="AG29" i="29" s="1"/>
  <c r="AF27" i="29"/>
  <c r="AF29" i="29" s="1"/>
  <c r="AE27" i="29"/>
  <c r="AE29" i="29" s="1"/>
  <c r="AD27" i="29"/>
  <c r="AC27" i="29"/>
  <c r="AC29" i="29" s="1"/>
  <c r="AB27" i="29"/>
  <c r="AB29" i="29" s="1"/>
  <c r="AA27" i="29"/>
  <c r="AA29" i="29" s="1"/>
  <c r="Z27" i="29"/>
  <c r="Z29" i="29" s="1"/>
  <c r="Y27" i="29"/>
  <c r="Y29" i="29" s="1"/>
  <c r="X27" i="29"/>
  <c r="X29" i="29" s="1"/>
  <c r="W27" i="29"/>
  <c r="W29" i="29" s="1"/>
  <c r="V27" i="29"/>
  <c r="V29" i="29" s="1"/>
  <c r="U27" i="29"/>
  <c r="U29" i="29" s="1"/>
  <c r="T27" i="29"/>
  <c r="T29" i="29" s="1"/>
  <c r="S27" i="29"/>
  <c r="R27" i="29"/>
  <c r="Q27" i="29"/>
  <c r="Q29" i="29" s="1"/>
  <c r="P27" i="29"/>
  <c r="O27" i="29"/>
  <c r="O29" i="29" s="1"/>
  <c r="N27" i="29"/>
  <c r="N29" i="29" s="1"/>
  <c r="M27" i="29"/>
  <c r="M29" i="29" s="1"/>
  <c r="L27" i="29"/>
  <c r="L29" i="29" s="1"/>
  <c r="K27" i="29"/>
  <c r="K29" i="29" s="1"/>
  <c r="J27" i="29"/>
  <c r="J29" i="29" s="1"/>
  <c r="I27" i="29"/>
  <c r="I29" i="29" s="1"/>
  <c r="H27" i="29"/>
  <c r="H29" i="29" s="1"/>
  <c r="G27" i="29"/>
  <c r="G29" i="29" s="1"/>
  <c r="F27" i="29"/>
  <c r="E27" i="29"/>
  <c r="E29" i="29" s="1"/>
  <c r="D27" i="29"/>
  <c r="D29" i="29" s="1"/>
  <c r="C27" i="29"/>
  <c r="C29" i="29" s="1"/>
  <c r="B27" i="29"/>
  <c r="B29" i="29" s="1"/>
  <c r="OW26" i="29"/>
  <c r="OM26" i="29"/>
  <c r="NX26" i="29"/>
  <c r="NW26" i="29"/>
  <c r="NP26" i="29"/>
  <c r="NO26" i="29"/>
  <c r="NN26" i="29"/>
  <c r="NM26" i="29"/>
  <c r="NL26" i="29"/>
  <c r="NK26" i="29"/>
  <c r="NJ26" i="29"/>
  <c r="NI26" i="29"/>
  <c r="NH26" i="29"/>
  <c r="NG26" i="29"/>
  <c r="NF26" i="29"/>
  <c r="NE26" i="29"/>
  <c r="ND26" i="29"/>
  <c r="NC26" i="29"/>
  <c r="NB26" i="29"/>
  <c r="NA26" i="29"/>
  <c r="MZ26" i="29"/>
  <c r="MY26" i="29"/>
  <c r="MX26" i="29"/>
  <c r="MW26" i="29"/>
  <c r="MV26" i="29"/>
  <c r="MU26" i="29"/>
  <c r="MT26" i="29"/>
  <c r="MS26" i="29"/>
  <c r="MR26" i="29"/>
  <c r="MQ26" i="29"/>
  <c r="MP26" i="29"/>
  <c r="MO26" i="29"/>
  <c r="MN26" i="29"/>
  <c r="MM26" i="29"/>
  <c r="ML26" i="29"/>
  <c r="MK26" i="29"/>
  <c r="MJ26" i="29"/>
  <c r="MI26" i="29"/>
  <c r="MH26" i="29"/>
  <c r="MG26" i="29"/>
  <c r="MF26" i="29"/>
  <c r="ME26" i="29"/>
  <c r="MD26" i="29"/>
  <c r="MC26" i="29"/>
  <c r="MB26" i="29"/>
  <c r="MA26" i="29"/>
  <c r="LZ26" i="29"/>
  <c r="LY26" i="29"/>
  <c r="LX26" i="29"/>
  <c r="LW26" i="29"/>
  <c r="LV26" i="29"/>
  <c r="LU26" i="29"/>
  <c r="LT26" i="29"/>
  <c r="LS26" i="29"/>
  <c r="LR26" i="29"/>
  <c r="LQ26" i="29"/>
  <c r="LP26" i="29"/>
  <c r="LO26" i="29"/>
  <c r="LN26" i="29"/>
  <c r="LM26" i="29"/>
  <c r="LL26" i="29"/>
  <c r="LK26" i="29"/>
  <c r="LJ26" i="29"/>
  <c r="LI26" i="29"/>
  <c r="LH26" i="29"/>
  <c r="LG26" i="29"/>
  <c r="LF26" i="29"/>
  <c r="LE26" i="29"/>
  <c r="LD26" i="29"/>
  <c r="LC26" i="29"/>
  <c r="LB26" i="29"/>
  <c r="LA26" i="29"/>
  <c r="KZ26" i="29"/>
  <c r="KY26" i="29"/>
  <c r="KX26" i="29"/>
  <c r="KW26" i="29"/>
  <c r="KV26" i="29"/>
  <c r="KU26" i="29"/>
  <c r="KT26" i="29"/>
  <c r="KS26" i="29"/>
  <c r="KR26" i="29"/>
  <c r="KQ26" i="29"/>
  <c r="KP26" i="29"/>
  <c r="KO26" i="29"/>
  <c r="KN26" i="29"/>
  <c r="KM26" i="29"/>
  <c r="KL26" i="29"/>
  <c r="KK26" i="29"/>
  <c r="KJ26" i="29"/>
  <c r="KI26" i="29"/>
  <c r="KH26" i="29"/>
  <c r="KG26" i="29"/>
  <c r="KF26" i="29"/>
  <c r="KE26" i="29"/>
  <c r="KD26" i="29"/>
  <c r="KC26" i="29"/>
  <c r="KB26" i="29"/>
  <c r="KA26" i="29"/>
  <c r="JZ26" i="29"/>
  <c r="JY26" i="29"/>
  <c r="JX26" i="29"/>
  <c r="JW26" i="29"/>
  <c r="JV26" i="29"/>
  <c r="JU26" i="29"/>
  <c r="JT26" i="29"/>
  <c r="JS26" i="29"/>
  <c r="JR26" i="29"/>
  <c r="JQ26" i="29"/>
  <c r="JP26" i="29"/>
  <c r="JO26" i="29"/>
  <c r="JN26" i="29"/>
  <c r="JM26" i="29"/>
  <c r="JL26" i="29"/>
  <c r="JK26" i="29"/>
  <c r="JJ26" i="29"/>
  <c r="JI26" i="29"/>
  <c r="JH26" i="29"/>
  <c r="IV26" i="29"/>
  <c r="IT26" i="29"/>
  <c r="IM26" i="29"/>
  <c r="IL26" i="29"/>
  <c r="IK26" i="29"/>
  <c r="HX26" i="29"/>
  <c r="HW26" i="29"/>
  <c r="HV26" i="29"/>
  <c r="HT26" i="29"/>
  <c r="HS26" i="29"/>
  <c r="HR26" i="29"/>
  <c r="HQ26" i="29"/>
  <c r="HP26" i="29"/>
  <c r="HO26" i="29"/>
  <c r="HN26" i="29"/>
  <c r="HM26" i="29"/>
  <c r="HL26" i="29"/>
  <c r="HK26" i="29"/>
  <c r="HJ26" i="29"/>
  <c r="HI26" i="29"/>
  <c r="HH26" i="29"/>
  <c r="HG26" i="29"/>
  <c r="HF26" i="29"/>
  <c r="HE26" i="29"/>
  <c r="HD26" i="29"/>
  <c r="HC26" i="29"/>
  <c r="HB26" i="29"/>
  <c r="HA26" i="29"/>
  <c r="GZ26" i="29"/>
  <c r="GY26" i="29"/>
  <c r="GX26" i="29"/>
  <c r="GW26" i="29"/>
  <c r="GV26" i="29"/>
  <c r="GU26" i="29"/>
  <c r="GT26" i="29"/>
  <c r="GS26" i="29"/>
  <c r="GR26" i="29"/>
  <c r="GQ26" i="29"/>
  <c r="GP26" i="29"/>
  <c r="GO26" i="29"/>
  <c r="GN26" i="29"/>
  <c r="GM26" i="29"/>
  <c r="GL26" i="29"/>
  <c r="GK26" i="29"/>
  <c r="GJ26" i="29"/>
  <c r="GH26" i="29"/>
  <c r="GG26" i="29"/>
  <c r="GF26" i="29"/>
  <c r="GE26" i="29"/>
  <c r="GD26" i="29"/>
  <c r="GC26" i="29"/>
  <c r="GB26" i="29"/>
  <c r="GA26" i="29"/>
  <c r="FZ26" i="29"/>
  <c r="FY26" i="29"/>
  <c r="FX26" i="29"/>
  <c r="FW26" i="29"/>
  <c r="FV26" i="29"/>
  <c r="FU26" i="29"/>
  <c r="FT26" i="29"/>
  <c r="FS26" i="29"/>
  <c r="FR26" i="29"/>
  <c r="FQ26" i="29"/>
  <c r="FP26" i="29"/>
  <c r="FO26" i="29"/>
  <c r="FN26" i="29"/>
  <c r="FM26" i="29"/>
  <c r="FL26" i="29"/>
  <c r="FK26" i="29"/>
  <c r="FJ26" i="29"/>
  <c r="FI26" i="29"/>
  <c r="FH26" i="29"/>
  <c r="FG26" i="29"/>
  <c r="FF26" i="29"/>
  <c r="FE26" i="29"/>
  <c r="FD26" i="29"/>
  <c r="FC26" i="29"/>
  <c r="FB26" i="29"/>
  <c r="FA26" i="29"/>
  <c r="EZ26" i="29"/>
  <c r="EY26" i="29"/>
  <c r="EX26" i="29"/>
  <c r="EV26" i="29"/>
  <c r="EU26" i="29"/>
  <c r="ET26" i="29"/>
  <c r="ES26" i="29"/>
  <c r="ER26" i="29"/>
  <c r="EQ26" i="29"/>
  <c r="EP26" i="29"/>
  <c r="EO26" i="29"/>
  <c r="EN26" i="29"/>
  <c r="EM26" i="29"/>
  <c r="EL26" i="29"/>
  <c r="EK26" i="29"/>
  <c r="EJ26" i="29"/>
  <c r="EI26" i="29"/>
  <c r="EH26" i="29"/>
  <c r="EG26" i="29"/>
  <c r="EF26" i="29"/>
  <c r="EE26" i="29"/>
  <c r="ED26" i="29"/>
  <c r="EC26" i="29"/>
  <c r="EB26" i="29"/>
  <c r="EA26" i="29"/>
  <c r="DZ26" i="29"/>
  <c r="DY26" i="29"/>
  <c r="DX26" i="29"/>
  <c r="DW26" i="29"/>
  <c r="DV26" i="29"/>
  <c r="DU26" i="29"/>
  <c r="DT26" i="29"/>
  <c r="DS26" i="29"/>
  <c r="DR26" i="29"/>
  <c r="DQ26" i="29"/>
  <c r="DP26" i="29"/>
  <c r="DO26" i="29"/>
  <c r="DN26" i="29"/>
  <c r="DM26" i="29"/>
  <c r="DL26" i="29"/>
  <c r="DJ26" i="29"/>
  <c r="DI26" i="29"/>
  <c r="CY26" i="29"/>
  <c r="CX26" i="29"/>
  <c r="CW26" i="29"/>
  <c r="CV26" i="29"/>
  <c r="CU26" i="29"/>
  <c r="CT26" i="29"/>
  <c r="CL26" i="29"/>
  <c r="CK26" i="29"/>
  <c r="CA26" i="29"/>
  <c r="BZ26" i="29"/>
  <c r="BX26" i="29"/>
  <c r="BW26" i="29"/>
  <c r="BV26" i="29"/>
  <c r="BN26" i="29"/>
  <c r="BM26" i="29"/>
  <c r="BC26" i="29"/>
  <c r="BB26" i="29"/>
  <c r="BA26" i="29"/>
  <c r="AZ26" i="29"/>
  <c r="AY26" i="29"/>
  <c r="AX26" i="29"/>
  <c r="AP26" i="29"/>
  <c r="AO26" i="29"/>
  <c r="AD26" i="29"/>
  <c r="AC26" i="29"/>
  <c r="AB26" i="29"/>
  <c r="AA26" i="29"/>
  <c r="Z26" i="29"/>
  <c r="R26" i="29"/>
  <c r="Q26" i="29"/>
  <c r="F26" i="29"/>
  <c r="E26" i="29"/>
  <c r="D26" i="29"/>
  <c r="C26" i="29"/>
  <c r="B26" i="29"/>
  <c r="PB25" i="29"/>
  <c r="PA25" i="29"/>
  <c r="OZ25" i="29"/>
  <c r="OY25" i="29"/>
  <c r="OX25" i="29"/>
  <c r="OW25" i="29"/>
  <c r="OV25" i="29"/>
  <c r="OV26" i="29" s="1"/>
  <c r="OU25" i="29"/>
  <c r="OU26" i="29" s="1"/>
  <c r="OT25" i="29"/>
  <c r="OS25" i="29"/>
  <c r="OR25" i="29"/>
  <c r="OQ25" i="29"/>
  <c r="OP25" i="29"/>
  <c r="OO25" i="29"/>
  <c r="ON25" i="29"/>
  <c r="OM25" i="29"/>
  <c r="OL25" i="29"/>
  <c r="OK25" i="29"/>
  <c r="OK26" i="29" s="1"/>
  <c r="OJ25" i="29"/>
  <c r="OJ26" i="29" s="1"/>
  <c r="OI25" i="29"/>
  <c r="OI26" i="29" s="1"/>
  <c r="OH25" i="29"/>
  <c r="OG25" i="29"/>
  <c r="OF25" i="29"/>
  <c r="OE25" i="29"/>
  <c r="OD25" i="29"/>
  <c r="OC25" i="29"/>
  <c r="OB25" i="29"/>
  <c r="OA25" i="29"/>
  <c r="NZ25" i="29"/>
  <c r="NY25" i="29"/>
  <c r="NY26" i="29" s="1"/>
  <c r="NX25" i="29"/>
  <c r="NW25" i="29"/>
  <c r="NV25" i="29"/>
  <c r="NU25" i="29"/>
  <c r="NT25" i="29"/>
  <c r="NS25" i="29"/>
  <c r="NR25" i="29"/>
  <c r="NQ25" i="29"/>
  <c r="ME25" i="29"/>
  <c r="KS25" i="29"/>
  <c r="JF25" i="29"/>
  <c r="JF26" i="29" s="1"/>
  <c r="JE25" i="29"/>
  <c r="JD25" i="29"/>
  <c r="JC25" i="29"/>
  <c r="JB25" i="29"/>
  <c r="JA25" i="29"/>
  <c r="IZ25" i="29"/>
  <c r="IY25" i="29"/>
  <c r="IX25" i="29"/>
  <c r="IW25" i="29"/>
  <c r="IV25" i="29"/>
  <c r="IU25" i="29"/>
  <c r="IT25" i="29"/>
  <c r="IS25" i="29"/>
  <c r="IR25" i="29"/>
  <c r="IQ25" i="29"/>
  <c r="IP25" i="29"/>
  <c r="IO25" i="29"/>
  <c r="IN25" i="29"/>
  <c r="IM25" i="29"/>
  <c r="IL25" i="29"/>
  <c r="IK25" i="29"/>
  <c r="IJ25" i="29"/>
  <c r="II25" i="29"/>
  <c r="IH25" i="29"/>
  <c r="IH26" i="29" s="1"/>
  <c r="IG25" i="29"/>
  <c r="IF25" i="29"/>
  <c r="IE25" i="29"/>
  <c r="ID25" i="29"/>
  <c r="IC25" i="29"/>
  <c r="IB25" i="29"/>
  <c r="IA25" i="29"/>
  <c r="HZ25" i="29"/>
  <c r="HY25" i="29"/>
  <c r="HX25" i="29"/>
  <c r="HW25" i="29"/>
  <c r="HV25" i="29"/>
  <c r="JG25" i="29" s="1"/>
  <c r="HU25" i="29"/>
  <c r="GI25" i="29"/>
  <c r="EW25" i="29"/>
  <c r="DJ25" i="29"/>
  <c r="DI25" i="29"/>
  <c r="DH25" i="29"/>
  <c r="DG25" i="29"/>
  <c r="DF25" i="29"/>
  <c r="DE25" i="29"/>
  <c r="DD25" i="29"/>
  <c r="DC25" i="29"/>
  <c r="DB25" i="29"/>
  <c r="DA25" i="29"/>
  <c r="DA26" i="29" s="1"/>
  <c r="CZ25" i="29"/>
  <c r="CY25" i="29"/>
  <c r="CX25" i="29"/>
  <c r="CW25" i="29"/>
  <c r="CV25" i="29"/>
  <c r="CU25" i="29"/>
  <c r="CT25" i="29"/>
  <c r="CS25" i="29"/>
  <c r="CR25" i="29"/>
  <c r="CQ25" i="29"/>
  <c r="CP25" i="29"/>
  <c r="CO25" i="29"/>
  <c r="CO26" i="29" s="1"/>
  <c r="CN25" i="29"/>
  <c r="CM25" i="29"/>
  <c r="CM26" i="29" s="1"/>
  <c r="CL25" i="29"/>
  <c r="CK25" i="29"/>
  <c r="CJ25" i="29"/>
  <c r="CI25" i="29"/>
  <c r="CH25" i="29"/>
  <c r="CG25" i="29"/>
  <c r="CF25" i="29"/>
  <c r="CE25" i="29"/>
  <c r="CD25" i="29"/>
  <c r="CC25" i="29"/>
  <c r="CC26" i="29" s="1"/>
  <c r="CB25" i="29"/>
  <c r="CA25" i="29"/>
  <c r="BZ25" i="29"/>
  <c r="BX25" i="29"/>
  <c r="BW25" i="29"/>
  <c r="BV25" i="29"/>
  <c r="BU25" i="29"/>
  <c r="BT25" i="29"/>
  <c r="BS25" i="29"/>
  <c r="BR25" i="29"/>
  <c r="BQ25" i="29"/>
  <c r="BQ26" i="29" s="1"/>
  <c r="BP25" i="29"/>
  <c r="BO25" i="29"/>
  <c r="BO26" i="29" s="1"/>
  <c r="BN25" i="29"/>
  <c r="BM25" i="29"/>
  <c r="BL25" i="29"/>
  <c r="BK25" i="29"/>
  <c r="BJ25" i="29"/>
  <c r="BI25" i="29"/>
  <c r="BH25" i="29"/>
  <c r="BG25" i="29"/>
  <c r="BF25" i="29"/>
  <c r="BE25" i="29"/>
  <c r="BE26" i="29" s="1"/>
  <c r="BD25" i="29"/>
  <c r="BC25" i="29"/>
  <c r="BB25" i="29"/>
  <c r="BA25" i="29"/>
  <c r="AZ25" i="29"/>
  <c r="AY25" i="29"/>
  <c r="AX25" i="29"/>
  <c r="AW25" i="29"/>
  <c r="AV25" i="29"/>
  <c r="AU25" i="29"/>
  <c r="AT25" i="29"/>
  <c r="AS25" i="29"/>
  <c r="AS26" i="29" s="1"/>
  <c r="AR25" i="29"/>
  <c r="AQ25" i="29"/>
  <c r="AQ26" i="29" s="1"/>
  <c r="AP25" i="29"/>
  <c r="AO25" i="29"/>
  <c r="AN25" i="29"/>
  <c r="AL25" i="29"/>
  <c r="AK25" i="29"/>
  <c r="AJ25" i="29"/>
  <c r="AI25" i="29"/>
  <c r="AH25" i="29"/>
  <c r="AG25" i="29"/>
  <c r="AG26" i="29" s="1"/>
  <c r="AF25" i="29"/>
  <c r="AE25" i="29"/>
  <c r="AE26" i="29" s="1"/>
  <c r="AD25" i="29"/>
  <c r="AC25" i="29"/>
  <c r="AB25" i="29"/>
  <c r="AA25" i="29"/>
  <c r="Z25" i="29"/>
  <c r="Y25" i="29"/>
  <c r="X25" i="29"/>
  <c r="W25" i="29"/>
  <c r="V25" i="29"/>
  <c r="U25" i="29"/>
  <c r="U26" i="29" s="1"/>
  <c r="T25" i="29"/>
  <c r="S25" i="29"/>
  <c r="S26" i="29" s="1"/>
  <c r="R25" i="29"/>
  <c r="Q25" i="29"/>
  <c r="P25" i="29"/>
  <c r="O25" i="29"/>
  <c r="N25" i="29"/>
  <c r="M25" i="29"/>
  <c r="L25" i="29"/>
  <c r="K25" i="29"/>
  <c r="J25" i="29"/>
  <c r="I25" i="29"/>
  <c r="I26" i="29" s="1"/>
  <c r="H25" i="29"/>
  <c r="G25" i="29"/>
  <c r="G26" i="29" s="1"/>
  <c r="F25" i="29"/>
  <c r="E25" i="29"/>
  <c r="D25" i="29"/>
  <c r="C25" i="29"/>
  <c r="B25" i="29"/>
  <c r="PB24" i="29"/>
  <c r="PB26" i="29" s="1"/>
  <c r="PA24" i="29"/>
  <c r="PA26" i="29" s="1"/>
  <c r="OZ24" i="29"/>
  <c r="OZ26" i="29" s="1"/>
  <c r="OY24" i="29"/>
  <c r="OY26" i="29" s="1"/>
  <c r="OX24" i="29"/>
  <c r="OX26" i="29" s="1"/>
  <c r="OW24" i="29"/>
  <c r="OV24" i="29"/>
  <c r="OU24" i="29"/>
  <c r="OT24" i="29"/>
  <c r="OT26" i="29" s="1"/>
  <c r="OS24" i="29"/>
  <c r="OS26" i="29" s="1"/>
  <c r="OR24" i="29"/>
  <c r="OR26" i="29" s="1"/>
  <c r="OQ24" i="29"/>
  <c r="OQ26" i="29" s="1"/>
  <c r="OP24" i="29"/>
  <c r="OP26" i="29" s="1"/>
  <c r="OO24" i="29"/>
  <c r="OO26" i="29" s="1"/>
  <c r="ON24" i="29"/>
  <c r="ON26" i="29" s="1"/>
  <c r="OM24" i="29"/>
  <c r="OL24" i="29"/>
  <c r="OL26" i="29" s="1"/>
  <c r="OK24" i="29"/>
  <c r="OJ24" i="29"/>
  <c r="OI24" i="29"/>
  <c r="OH24" i="29"/>
  <c r="OH26" i="29" s="1"/>
  <c r="OG24" i="29"/>
  <c r="OG26" i="29" s="1"/>
  <c r="OF24" i="29"/>
  <c r="OF26" i="29" s="1"/>
  <c r="OE24" i="29"/>
  <c r="OE26" i="29" s="1"/>
  <c r="OD24" i="29"/>
  <c r="OD26" i="29" s="1"/>
  <c r="OC24" i="29"/>
  <c r="OC26" i="29" s="1"/>
  <c r="OB24" i="29"/>
  <c r="OB26" i="29" s="1"/>
  <c r="OA24" i="29"/>
  <c r="OA26" i="29" s="1"/>
  <c r="NZ24" i="29"/>
  <c r="NZ26" i="29" s="1"/>
  <c r="NY24" i="29"/>
  <c r="NX24" i="29"/>
  <c r="NW24" i="29"/>
  <c r="NV24" i="29"/>
  <c r="NV26" i="29" s="1"/>
  <c r="NU24" i="29"/>
  <c r="NU26" i="29" s="1"/>
  <c r="NT24" i="29"/>
  <c r="NT26" i="29" s="1"/>
  <c r="NS24" i="29"/>
  <c r="NS26" i="29" s="1"/>
  <c r="NR24" i="29"/>
  <c r="NR26" i="29" s="1"/>
  <c r="NQ24" i="29"/>
  <c r="NQ26" i="29" s="1"/>
  <c r="ME24" i="29"/>
  <c r="KS24" i="29"/>
  <c r="JF24" i="29"/>
  <c r="JE24" i="29"/>
  <c r="JD24" i="29"/>
  <c r="JC24" i="29"/>
  <c r="JC26" i="29" s="1"/>
  <c r="JB24" i="29"/>
  <c r="JB26" i="29" s="1"/>
  <c r="JA24" i="29"/>
  <c r="JA26" i="29" s="1"/>
  <c r="IZ24" i="29"/>
  <c r="IZ26" i="29" s="1"/>
  <c r="IY24" i="29"/>
  <c r="IY26" i="29" s="1"/>
  <c r="IX24" i="29"/>
  <c r="IX26" i="29" s="1"/>
  <c r="IW24" i="29"/>
  <c r="IW26" i="29" s="1"/>
  <c r="IV24" i="29"/>
  <c r="IU24" i="29"/>
  <c r="IU26" i="29" s="1"/>
  <c r="IT24" i="29"/>
  <c r="IS24" i="29"/>
  <c r="IR24" i="29"/>
  <c r="IQ24" i="29"/>
  <c r="IQ26" i="29" s="1"/>
  <c r="IP24" i="29"/>
  <c r="IP26" i="29" s="1"/>
  <c r="IO24" i="29"/>
  <c r="IO26" i="29" s="1"/>
  <c r="IN24" i="29"/>
  <c r="IN26" i="29" s="1"/>
  <c r="IM24" i="29"/>
  <c r="IL24" i="29"/>
  <c r="IK24" i="29"/>
  <c r="IJ24" i="29"/>
  <c r="IJ26" i="29" s="1"/>
  <c r="II24" i="29"/>
  <c r="II26" i="29" s="1"/>
  <c r="IH24" i="29"/>
  <c r="IG24" i="29"/>
  <c r="IF24" i="29"/>
  <c r="IE24" i="29"/>
  <c r="IE26" i="29" s="1"/>
  <c r="ID24" i="29"/>
  <c r="ID26" i="29" s="1"/>
  <c r="IC24" i="29"/>
  <c r="IC26" i="29" s="1"/>
  <c r="IB24" i="29"/>
  <c r="IB26" i="29" s="1"/>
  <c r="IA24" i="29"/>
  <c r="IA26" i="29" s="1"/>
  <c r="HZ24" i="29"/>
  <c r="HZ26" i="29" s="1"/>
  <c r="HY24" i="29"/>
  <c r="HY26" i="29" s="1"/>
  <c r="HX24" i="29"/>
  <c r="HW24" i="29"/>
  <c r="JG24" i="29" s="1"/>
  <c r="HV24" i="29"/>
  <c r="HU24" i="29"/>
  <c r="GI24" i="29"/>
  <c r="EW24" i="29"/>
  <c r="EW26" i="29" s="1"/>
  <c r="DJ24" i="29"/>
  <c r="DI24" i="29"/>
  <c r="DH24" i="29"/>
  <c r="DH26" i="29" s="1"/>
  <c r="DG24" i="29"/>
  <c r="DG26" i="29" s="1"/>
  <c r="DF24" i="29"/>
  <c r="DF26" i="29" s="1"/>
  <c r="DE24" i="29"/>
  <c r="DE26" i="29" s="1"/>
  <c r="DD24" i="29"/>
  <c r="DD26" i="29" s="1"/>
  <c r="DC24" i="29"/>
  <c r="DC26" i="29" s="1"/>
  <c r="DB24" i="29"/>
  <c r="DA24" i="29"/>
  <c r="CZ24" i="29"/>
  <c r="CZ26" i="29" s="1"/>
  <c r="CY24" i="29"/>
  <c r="CX24" i="29"/>
  <c r="CW24" i="29"/>
  <c r="CV24" i="29"/>
  <c r="CU24" i="29"/>
  <c r="CT24" i="29"/>
  <c r="CS24" i="29"/>
  <c r="CS26" i="29" s="1"/>
  <c r="CR24" i="29"/>
  <c r="CR26" i="29" s="1"/>
  <c r="CQ24" i="29"/>
  <c r="CQ26" i="29" s="1"/>
  <c r="CP24" i="29"/>
  <c r="CO24" i="29"/>
  <c r="CN24" i="29"/>
  <c r="CN26" i="29" s="1"/>
  <c r="CM24" i="29"/>
  <c r="CL24" i="29"/>
  <c r="CK24" i="29"/>
  <c r="CJ24" i="29"/>
  <c r="CJ26" i="29" s="1"/>
  <c r="CI24" i="29"/>
  <c r="CI26" i="29" s="1"/>
  <c r="CH24" i="29"/>
  <c r="CH26" i="29" s="1"/>
  <c r="CG24" i="29"/>
  <c r="CG26" i="29" s="1"/>
  <c r="CF24" i="29"/>
  <c r="CF26" i="29" s="1"/>
  <c r="CE24" i="29"/>
  <c r="CE26" i="29" s="1"/>
  <c r="CD24" i="29"/>
  <c r="CC24" i="29"/>
  <c r="CB24" i="29"/>
  <c r="CB26" i="29" s="1"/>
  <c r="CA24" i="29"/>
  <c r="DK24" i="29" s="1"/>
  <c r="BZ24" i="29"/>
  <c r="BX24" i="29"/>
  <c r="BW24" i="29"/>
  <c r="BV24" i="29"/>
  <c r="BU24" i="29"/>
  <c r="BU26" i="29" s="1"/>
  <c r="BT24" i="29"/>
  <c r="BT26" i="29" s="1"/>
  <c r="BS24" i="29"/>
  <c r="BS26" i="29" s="1"/>
  <c r="BR24" i="29"/>
  <c r="BR26" i="29" s="1"/>
  <c r="BQ24" i="29"/>
  <c r="BP24" i="29"/>
  <c r="BO24" i="29"/>
  <c r="BN24" i="29"/>
  <c r="BM24" i="29"/>
  <c r="BL24" i="29"/>
  <c r="BL26" i="29" s="1"/>
  <c r="BK24" i="29"/>
  <c r="BK26" i="29" s="1"/>
  <c r="BJ24" i="29"/>
  <c r="BJ26" i="29" s="1"/>
  <c r="BI24" i="29"/>
  <c r="BI26" i="29" s="1"/>
  <c r="BH24" i="29"/>
  <c r="BH26" i="29" s="1"/>
  <c r="BG24" i="29"/>
  <c r="BG26" i="29" s="1"/>
  <c r="BF24" i="29"/>
  <c r="BF26" i="29" s="1"/>
  <c r="BE24" i="29"/>
  <c r="BD24" i="29"/>
  <c r="BC24" i="29"/>
  <c r="BB24" i="29"/>
  <c r="BA24" i="29"/>
  <c r="AZ24" i="29"/>
  <c r="AY24" i="29"/>
  <c r="AX24" i="29"/>
  <c r="AW24" i="29"/>
  <c r="AW26" i="29" s="1"/>
  <c r="AV24" i="29"/>
  <c r="AV26" i="29" s="1"/>
  <c r="AU24" i="29"/>
  <c r="AU26" i="29" s="1"/>
  <c r="AT24" i="29"/>
  <c r="AT26" i="29" s="1"/>
  <c r="AS24" i="29"/>
  <c r="AR24" i="29"/>
  <c r="AQ24" i="29"/>
  <c r="AP24" i="29"/>
  <c r="AO24" i="29"/>
  <c r="AN24" i="29"/>
  <c r="BY24" i="29" s="1"/>
  <c r="AL24" i="29"/>
  <c r="AL26" i="29" s="1"/>
  <c r="AK24" i="29"/>
  <c r="AK26" i="29" s="1"/>
  <c r="AJ24" i="29"/>
  <c r="AJ26" i="29" s="1"/>
  <c r="AI24" i="29"/>
  <c r="AI26" i="29" s="1"/>
  <c r="AH24" i="29"/>
  <c r="AH26" i="29" s="1"/>
  <c r="AG24" i="29"/>
  <c r="AF24" i="29"/>
  <c r="AE24" i="29"/>
  <c r="AD24" i="29"/>
  <c r="AC24" i="29"/>
  <c r="AB24" i="29"/>
  <c r="AA24" i="29"/>
  <c r="Z24" i="29"/>
  <c r="Y24" i="29"/>
  <c r="Y26" i="29" s="1"/>
  <c r="X24" i="29"/>
  <c r="X26" i="29" s="1"/>
  <c r="W24" i="29"/>
  <c r="W26" i="29" s="1"/>
  <c r="V24" i="29"/>
  <c r="V26" i="29" s="1"/>
  <c r="U24" i="29"/>
  <c r="T24" i="29"/>
  <c r="S24" i="29"/>
  <c r="R24" i="29"/>
  <c r="Q24" i="29"/>
  <c r="P24" i="29"/>
  <c r="P26" i="29" s="1"/>
  <c r="O24" i="29"/>
  <c r="O26" i="29" s="1"/>
  <c r="N24" i="29"/>
  <c r="N26" i="29" s="1"/>
  <c r="M24" i="29"/>
  <c r="M26" i="29" s="1"/>
  <c r="L24" i="29"/>
  <c r="L26" i="29" s="1"/>
  <c r="K24" i="29"/>
  <c r="K26" i="29" s="1"/>
  <c r="J24" i="29"/>
  <c r="J26" i="29" s="1"/>
  <c r="I24" i="29"/>
  <c r="H24" i="29"/>
  <c r="G24" i="29"/>
  <c r="F24" i="29"/>
  <c r="E24" i="29"/>
  <c r="D24" i="29"/>
  <c r="C24" i="29"/>
  <c r="AM24" i="29" s="1"/>
  <c r="B24" i="29"/>
  <c r="OT23" i="29"/>
  <c r="OF23" i="29"/>
  <c r="OE23" i="29"/>
  <c r="NV23" i="29"/>
  <c r="NP23" i="29"/>
  <c r="NO23" i="29"/>
  <c r="NN23" i="29"/>
  <c r="NM23" i="29"/>
  <c r="NL23" i="29"/>
  <c r="NK23" i="29"/>
  <c r="NJ23" i="29"/>
  <c r="NI23" i="29"/>
  <c r="NH23" i="29"/>
  <c r="NG23" i="29"/>
  <c r="NF23" i="29"/>
  <c r="NE23" i="29"/>
  <c r="ND23" i="29"/>
  <c r="NC23" i="29"/>
  <c r="NB23" i="29"/>
  <c r="NA23" i="29"/>
  <c r="MZ23" i="29"/>
  <c r="MY23" i="29"/>
  <c r="MX23" i="29"/>
  <c r="MW23" i="29"/>
  <c r="MV23" i="29"/>
  <c r="MU23" i="29"/>
  <c r="MT23" i="29"/>
  <c r="MS23" i="29"/>
  <c r="MR23" i="29"/>
  <c r="MQ23" i="29"/>
  <c r="MP23" i="29"/>
  <c r="MO23" i="29"/>
  <c r="MN23" i="29"/>
  <c r="MM23" i="29"/>
  <c r="ML23" i="29"/>
  <c r="MK23" i="29"/>
  <c r="MJ23" i="29"/>
  <c r="MI23" i="29"/>
  <c r="MH23" i="29"/>
  <c r="MG23" i="29"/>
  <c r="MF23" i="29"/>
  <c r="MD23" i="29"/>
  <c r="MC23" i="29"/>
  <c r="MB23" i="29"/>
  <c r="MA23" i="29"/>
  <c r="LZ23" i="29"/>
  <c r="LY23" i="29"/>
  <c r="LX23" i="29"/>
  <c r="LW23" i="29"/>
  <c r="LV23" i="29"/>
  <c r="LU23" i="29"/>
  <c r="LT23" i="29"/>
  <c r="LS23" i="29"/>
  <c r="LR23" i="29"/>
  <c r="LQ23" i="29"/>
  <c r="LP23" i="29"/>
  <c r="LO23" i="29"/>
  <c r="LN23" i="29"/>
  <c r="LM23" i="29"/>
  <c r="LL23" i="29"/>
  <c r="LK23" i="29"/>
  <c r="LJ23" i="29"/>
  <c r="LI23" i="29"/>
  <c r="LH23" i="29"/>
  <c r="LG23" i="29"/>
  <c r="LF23" i="29"/>
  <c r="LE23" i="29"/>
  <c r="LD23" i="29"/>
  <c r="LC23" i="29"/>
  <c r="LB23" i="29"/>
  <c r="LA23" i="29"/>
  <c r="KZ23" i="29"/>
  <c r="KY23" i="29"/>
  <c r="KX23" i="29"/>
  <c r="KW23" i="29"/>
  <c r="KV23" i="29"/>
  <c r="KU23" i="29"/>
  <c r="KT23" i="29"/>
  <c r="KR23" i="29"/>
  <c r="KQ23" i="29"/>
  <c r="KP23" i="29"/>
  <c r="KO23" i="29"/>
  <c r="KN23" i="29"/>
  <c r="KM23" i="29"/>
  <c r="KL23" i="29"/>
  <c r="KK23" i="29"/>
  <c r="KJ23" i="29"/>
  <c r="KI23" i="29"/>
  <c r="KH23" i="29"/>
  <c r="KG23" i="29"/>
  <c r="KF23" i="29"/>
  <c r="KE23" i="29"/>
  <c r="KD23" i="29"/>
  <c r="KC23" i="29"/>
  <c r="KB23" i="29"/>
  <c r="KA23" i="29"/>
  <c r="JZ23" i="29"/>
  <c r="JY23" i="29"/>
  <c r="JX23" i="29"/>
  <c r="JW23" i="29"/>
  <c r="JV23" i="29"/>
  <c r="JU23" i="29"/>
  <c r="JT23" i="29"/>
  <c r="JS23" i="29"/>
  <c r="JR23" i="29"/>
  <c r="JQ23" i="29"/>
  <c r="JP23" i="29"/>
  <c r="JO23" i="29"/>
  <c r="JN23" i="29"/>
  <c r="JM23" i="29"/>
  <c r="JL23" i="29"/>
  <c r="JK23" i="29"/>
  <c r="JJ23" i="29"/>
  <c r="JI23" i="29"/>
  <c r="JH23" i="29"/>
  <c r="IU23" i="29"/>
  <c r="IQ23" i="29"/>
  <c r="II23" i="29"/>
  <c r="IH23" i="29"/>
  <c r="IE23" i="29"/>
  <c r="HV23" i="29"/>
  <c r="HU23" i="29"/>
  <c r="HT23" i="29"/>
  <c r="HS23" i="29"/>
  <c r="HR23" i="29"/>
  <c r="HQ23" i="29"/>
  <c r="HP23" i="29"/>
  <c r="HO23" i="29"/>
  <c r="HN23" i="29"/>
  <c r="HM23" i="29"/>
  <c r="HL23" i="29"/>
  <c r="HK23" i="29"/>
  <c r="HJ23" i="29"/>
  <c r="HI23" i="29"/>
  <c r="HH23" i="29"/>
  <c r="HG23" i="29"/>
  <c r="HF23" i="29"/>
  <c r="HE23" i="29"/>
  <c r="HD23" i="29"/>
  <c r="HC23" i="29"/>
  <c r="HB23" i="29"/>
  <c r="HA23" i="29"/>
  <c r="GZ23" i="29"/>
  <c r="GY23" i="29"/>
  <c r="GX23" i="29"/>
  <c r="GW23" i="29"/>
  <c r="GV23" i="29"/>
  <c r="GU23" i="29"/>
  <c r="GT23" i="29"/>
  <c r="GS23" i="29"/>
  <c r="GR23" i="29"/>
  <c r="GQ23" i="29"/>
  <c r="GP23" i="29"/>
  <c r="GO23" i="29"/>
  <c r="GN23" i="29"/>
  <c r="GM23" i="29"/>
  <c r="GL23" i="29"/>
  <c r="GK23" i="29"/>
  <c r="GJ23" i="29"/>
  <c r="GH23" i="29"/>
  <c r="GG23" i="29"/>
  <c r="GF23" i="29"/>
  <c r="GE23" i="29"/>
  <c r="GD23" i="29"/>
  <c r="GC23" i="29"/>
  <c r="GB23" i="29"/>
  <c r="GA23" i="29"/>
  <c r="FZ23" i="29"/>
  <c r="FY23" i="29"/>
  <c r="FX23" i="29"/>
  <c r="FW23" i="29"/>
  <c r="FV23" i="29"/>
  <c r="FU23" i="29"/>
  <c r="FT23" i="29"/>
  <c r="FS23" i="29"/>
  <c r="FR23" i="29"/>
  <c r="FQ23" i="29"/>
  <c r="FP23" i="29"/>
  <c r="FO23" i="29"/>
  <c r="FN23" i="29"/>
  <c r="FM23" i="29"/>
  <c r="FL23" i="29"/>
  <c r="FK23" i="29"/>
  <c r="FJ23" i="29"/>
  <c r="FI23" i="29"/>
  <c r="FH23" i="29"/>
  <c r="FG23" i="29"/>
  <c r="FF23" i="29"/>
  <c r="FE23" i="29"/>
  <c r="FD23" i="29"/>
  <c r="FC23" i="29"/>
  <c r="FB23" i="29"/>
  <c r="FA23" i="29"/>
  <c r="EZ23" i="29"/>
  <c r="EY23" i="29"/>
  <c r="EX23" i="29"/>
  <c r="EW23" i="29"/>
  <c r="EV23" i="29"/>
  <c r="EU23" i="29"/>
  <c r="ET23" i="29"/>
  <c r="ES23" i="29"/>
  <c r="ER23" i="29"/>
  <c r="EQ23" i="29"/>
  <c r="EP23" i="29"/>
  <c r="EO23" i="29"/>
  <c r="EN23" i="29"/>
  <c r="EM23" i="29"/>
  <c r="EL23" i="29"/>
  <c r="EK23" i="29"/>
  <c r="EJ23" i="29"/>
  <c r="EI23" i="29"/>
  <c r="EH23" i="29"/>
  <c r="EG23" i="29"/>
  <c r="EF23" i="29"/>
  <c r="EE23" i="29"/>
  <c r="ED23" i="29"/>
  <c r="EC23" i="29"/>
  <c r="EB23" i="29"/>
  <c r="EA23" i="29"/>
  <c r="DZ23" i="29"/>
  <c r="DY23" i="29"/>
  <c r="DX23" i="29"/>
  <c r="DW23" i="29"/>
  <c r="DV23" i="29"/>
  <c r="DU23" i="29"/>
  <c r="DT23" i="29"/>
  <c r="DS23" i="29"/>
  <c r="DR23" i="29"/>
  <c r="DQ23" i="29"/>
  <c r="DP23" i="29"/>
  <c r="DO23" i="29"/>
  <c r="DN23" i="29"/>
  <c r="DM23" i="29"/>
  <c r="DL23" i="29"/>
  <c r="DE23" i="29"/>
  <c r="CR23" i="29"/>
  <c r="CF23" i="29"/>
  <c r="CE23" i="29"/>
  <c r="CA23" i="29"/>
  <c r="BS23" i="29"/>
  <c r="BR23" i="29"/>
  <c r="BA23" i="29"/>
  <c r="AZ23" i="29"/>
  <c r="AQ23" i="29"/>
  <c r="AN23" i="29"/>
  <c r="AE23" i="29"/>
  <c r="AD23" i="29"/>
  <c r="AB23" i="29"/>
  <c r="AA23" i="29"/>
  <c r="R23" i="29"/>
  <c r="Q23" i="29"/>
  <c r="P23" i="29"/>
  <c r="O23" i="29"/>
  <c r="E23" i="29"/>
  <c r="D23" i="29"/>
  <c r="PB22" i="29"/>
  <c r="PA22" i="29"/>
  <c r="OZ22" i="29"/>
  <c r="OY22" i="29"/>
  <c r="OX22" i="29"/>
  <c r="OW22" i="29"/>
  <c r="OV22" i="29"/>
  <c r="OV23" i="29" s="1"/>
  <c r="OU22" i="29"/>
  <c r="OT22" i="29"/>
  <c r="OS22" i="29"/>
  <c r="OS23" i="29" s="1"/>
  <c r="OR22" i="29"/>
  <c r="OR23" i="29" s="1"/>
  <c r="OQ22" i="29"/>
  <c r="OP22" i="29"/>
  <c r="OO22" i="29"/>
  <c r="ON22" i="29"/>
  <c r="OM22" i="29"/>
  <c r="OL22" i="29"/>
  <c r="OK22" i="29"/>
  <c r="OJ22" i="29"/>
  <c r="OI22" i="29"/>
  <c r="OH22" i="29"/>
  <c r="OG22" i="29"/>
  <c r="OF22" i="29"/>
  <c r="OE22" i="29"/>
  <c r="OD22" i="29"/>
  <c r="OC22" i="29"/>
  <c r="OB22" i="29"/>
  <c r="OA22" i="29"/>
  <c r="NZ22" i="29"/>
  <c r="NY22" i="29"/>
  <c r="NX22" i="29"/>
  <c r="NW22" i="29"/>
  <c r="NV22" i="29"/>
  <c r="NU22" i="29"/>
  <c r="NT22" i="29"/>
  <c r="NT23" i="29" s="1"/>
  <c r="NS22" i="29"/>
  <c r="NR22" i="29"/>
  <c r="NQ22" i="29"/>
  <c r="ME22" i="29"/>
  <c r="KS22" i="29"/>
  <c r="JF22" i="29"/>
  <c r="JE22" i="29"/>
  <c r="JD22" i="29"/>
  <c r="JC22" i="29"/>
  <c r="JB22" i="29"/>
  <c r="JA22" i="29"/>
  <c r="JA23" i="29" s="1"/>
  <c r="IZ22" i="29"/>
  <c r="IY22" i="29"/>
  <c r="IX22" i="29"/>
  <c r="IW22" i="29"/>
  <c r="IV22" i="29"/>
  <c r="IU22" i="29"/>
  <c r="IT22" i="29"/>
  <c r="IS22" i="29"/>
  <c r="IR22" i="29"/>
  <c r="IQ22" i="29"/>
  <c r="IP22" i="29"/>
  <c r="IO22" i="29"/>
  <c r="IO23" i="29" s="1"/>
  <c r="IN22" i="29"/>
  <c r="IM22" i="29"/>
  <c r="IL22" i="29"/>
  <c r="IK22" i="29"/>
  <c r="IJ22" i="29"/>
  <c r="II22" i="29"/>
  <c r="IH22" i="29"/>
  <c r="IG22" i="29"/>
  <c r="IF22" i="29"/>
  <c r="IE22" i="29"/>
  <c r="ID22" i="29"/>
  <c r="ID23" i="29" s="1"/>
  <c r="IC22" i="29"/>
  <c r="IC23" i="29" s="1"/>
  <c r="IB22" i="29"/>
  <c r="IA22" i="29"/>
  <c r="HZ22" i="29"/>
  <c r="HY22" i="29"/>
  <c r="HX22" i="29"/>
  <c r="HW22" i="29"/>
  <c r="HV22" i="29"/>
  <c r="HU22" i="29"/>
  <c r="GI22" i="29"/>
  <c r="EW22" i="29"/>
  <c r="DJ22" i="29"/>
  <c r="DJ23" i="29" s="1"/>
  <c r="DI22" i="29"/>
  <c r="DH22" i="29"/>
  <c r="DG22" i="29"/>
  <c r="DF22" i="29"/>
  <c r="DE22" i="29"/>
  <c r="DD22" i="29"/>
  <c r="DC22" i="29"/>
  <c r="DB22" i="29"/>
  <c r="DA22" i="29"/>
  <c r="CZ22" i="29"/>
  <c r="CY22" i="29"/>
  <c r="CX22" i="29"/>
  <c r="CX23" i="29" s="1"/>
  <c r="CW22" i="29"/>
  <c r="CW23" i="29" s="1"/>
  <c r="CV22" i="29"/>
  <c r="CU22" i="29"/>
  <c r="CT22" i="29"/>
  <c r="CS22" i="29"/>
  <c r="CR22" i="29"/>
  <c r="CQ22" i="29"/>
  <c r="CP22" i="29"/>
  <c r="CO22" i="29"/>
  <c r="CN22" i="29"/>
  <c r="CM22" i="29"/>
  <c r="CM23" i="29" s="1"/>
  <c r="CL22" i="29"/>
  <c r="CL23" i="29" s="1"/>
  <c r="CK22" i="29"/>
  <c r="CK23" i="29" s="1"/>
  <c r="CJ22" i="29"/>
  <c r="CI22" i="29"/>
  <c r="CH22" i="29"/>
  <c r="CG22" i="29"/>
  <c r="CF22" i="29"/>
  <c r="CE22" i="29"/>
  <c r="CD22" i="29"/>
  <c r="CC22" i="29"/>
  <c r="CB22" i="29"/>
  <c r="CA22" i="29"/>
  <c r="BZ22" i="29"/>
  <c r="BZ23" i="29" s="1"/>
  <c r="BX22" i="29"/>
  <c r="BW22" i="29"/>
  <c r="BV22" i="29"/>
  <c r="BU22" i="29"/>
  <c r="BT22" i="29"/>
  <c r="BS22" i="29"/>
  <c r="BR22" i="29"/>
  <c r="BQ22" i="29"/>
  <c r="BP22" i="29"/>
  <c r="BO22" i="29"/>
  <c r="BO23" i="29" s="1"/>
  <c r="BN22" i="29"/>
  <c r="BN23" i="29" s="1"/>
  <c r="BM22" i="29"/>
  <c r="BM23" i="29" s="1"/>
  <c r="BL22" i="29"/>
  <c r="BK22" i="29"/>
  <c r="BJ22" i="29"/>
  <c r="BI22" i="29"/>
  <c r="BH22" i="29"/>
  <c r="BG22" i="29"/>
  <c r="BF22" i="29"/>
  <c r="BF23" i="29" s="1"/>
  <c r="BE22" i="29"/>
  <c r="BE23" i="29" s="1"/>
  <c r="BD22" i="29"/>
  <c r="BC22" i="29"/>
  <c r="BB22" i="29"/>
  <c r="BB23" i="29" s="1"/>
  <c r="BA22" i="29"/>
  <c r="AZ22" i="29"/>
  <c r="AY22" i="29"/>
  <c r="AX22" i="29"/>
  <c r="AW22" i="29"/>
  <c r="AV22" i="29"/>
  <c r="AU22" i="29"/>
  <c r="AT22" i="29"/>
  <c r="AS22" i="29"/>
  <c r="AS23" i="29" s="1"/>
  <c r="AR22" i="29"/>
  <c r="AQ22" i="29"/>
  <c r="AP22" i="29"/>
  <c r="AP23" i="29" s="1"/>
  <c r="AO22" i="29"/>
  <c r="AN22" i="29"/>
  <c r="AL22" i="29"/>
  <c r="AK22" i="29"/>
  <c r="AJ22" i="29"/>
  <c r="AI22" i="29"/>
  <c r="AH22" i="29"/>
  <c r="AG22" i="29"/>
  <c r="AF22" i="29"/>
  <c r="AE22" i="29"/>
  <c r="AD22" i="29"/>
  <c r="AC22" i="29"/>
  <c r="AC23" i="29" s="1"/>
  <c r="AB22" i="29"/>
  <c r="AA22" i="29"/>
  <c r="Z22" i="29"/>
  <c r="Y22" i="29"/>
  <c r="X22" i="29"/>
  <c r="W22" i="29"/>
  <c r="V22" i="29"/>
  <c r="U22" i="29"/>
  <c r="T22" i="29"/>
  <c r="S22" i="29"/>
  <c r="R22" i="29"/>
  <c r="Q22" i="29"/>
  <c r="P22" i="29"/>
  <c r="O22" i="29"/>
  <c r="N22" i="29"/>
  <c r="M22" i="29"/>
  <c r="L22" i="29"/>
  <c r="K22" i="29"/>
  <c r="J22" i="29"/>
  <c r="I22" i="29"/>
  <c r="H22" i="29"/>
  <c r="G22" i="29"/>
  <c r="F22" i="29"/>
  <c r="F23" i="29" s="1"/>
  <c r="E22" i="29"/>
  <c r="D22" i="29"/>
  <c r="C22" i="29"/>
  <c r="AM22" i="29" s="1"/>
  <c r="B22" i="29"/>
  <c r="PB21" i="29"/>
  <c r="PB23" i="29" s="1"/>
  <c r="PA21" i="29"/>
  <c r="PA23" i="29" s="1"/>
  <c r="OZ21" i="29"/>
  <c r="OZ23" i="29" s="1"/>
  <c r="OY21" i="29"/>
  <c r="OY23" i="29" s="1"/>
  <c r="OX21" i="29"/>
  <c r="OX23" i="29" s="1"/>
  <c r="OW21" i="29"/>
  <c r="OW23" i="29" s="1"/>
  <c r="OV21" i="29"/>
  <c r="OU21" i="29"/>
  <c r="OU23" i="29" s="1"/>
  <c r="OT21" i="29"/>
  <c r="OS21" i="29"/>
  <c r="OR21" i="29"/>
  <c r="OQ21" i="29"/>
  <c r="OQ23" i="29" s="1"/>
  <c r="OP21" i="29"/>
  <c r="OP23" i="29" s="1"/>
  <c r="OO21" i="29"/>
  <c r="OO23" i="29" s="1"/>
  <c r="ON21" i="29"/>
  <c r="ON23" i="29" s="1"/>
  <c r="OM21" i="29"/>
  <c r="OM23" i="29" s="1"/>
  <c r="OL21" i="29"/>
  <c r="OL23" i="29" s="1"/>
  <c r="OK21" i="29"/>
  <c r="OK23" i="29" s="1"/>
  <c r="OJ21" i="29"/>
  <c r="OI21" i="29"/>
  <c r="OI23" i="29" s="1"/>
  <c r="OH21" i="29"/>
  <c r="OH23" i="29" s="1"/>
  <c r="OG21" i="29"/>
  <c r="OG23" i="29" s="1"/>
  <c r="OF21" i="29"/>
  <c r="OE21" i="29"/>
  <c r="OD21" i="29"/>
  <c r="OD23" i="29" s="1"/>
  <c r="OC21" i="29"/>
  <c r="OC23" i="29" s="1"/>
  <c r="OB21" i="29"/>
  <c r="OB23" i="29" s="1"/>
  <c r="OA21" i="29"/>
  <c r="OA23" i="29" s="1"/>
  <c r="NZ21" i="29"/>
  <c r="NZ23" i="29" s="1"/>
  <c r="NY21" i="29"/>
  <c r="NY23" i="29" s="1"/>
  <c r="NX21" i="29"/>
  <c r="NW21" i="29"/>
  <c r="NW23" i="29" s="1"/>
  <c r="NV21" i="29"/>
  <c r="NU21" i="29"/>
  <c r="NU23" i="29" s="1"/>
  <c r="NT21" i="29"/>
  <c r="NS21" i="29"/>
  <c r="NS23" i="29" s="1"/>
  <c r="NR21" i="29"/>
  <c r="NR23" i="29" s="1"/>
  <c r="NQ21" i="29"/>
  <c r="NQ23" i="29" s="1"/>
  <c r="ME21" i="29"/>
  <c r="ME23" i="29" s="1"/>
  <c r="KS21" i="29"/>
  <c r="KS23" i="29" s="1"/>
  <c r="JF21" i="29"/>
  <c r="JF23" i="29" s="1"/>
  <c r="JE21" i="29"/>
  <c r="JD21" i="29"/>
  <c r="JC21" i="29"/>
  <c r="JC23" i="29" s="1"/>
  <c r="JB21" i="29"/>
  <c r="JB23" i="29" s="1"/>
  <c r="JA21" i="29"/>
  <c r="IZ21" i="29"/>
  <c r="IY21" i="29"/>
  <c r="IY23" i="29" s="1"/>
  <c r="IX21" i="29"/>
  <c r="IX23" i="29" s="1"/>
  <c r="IW21" i="29"/>
  <c r="IW23" i="29" s="1"/>
  <c r="IV21" i="29"/>
  <c r="IV23" i="29" s="1"/>
  <c r="IU21" i="29"/>
  <c r="IT21" i="29"/>
  <c r="IT23" i="29" s="1"/>
  <c r="IS21" i="29"/>
  <c r="IR21" i="29"/>
  <c r="IQ21" i="29"/>
  <c r="IP21" i="29"/>
  <c r="IP23" i="29" s="1"/>
  <c r="IO21" i="29"/>
  <c r="IN21" i="29"/>
  <c r="IM21" i="29"/>
  <c r="IM23" i="29" s="1"/>
  <c r="IL21" i="29"/>
  <c r="IL23" i="29" s="1"/>
  <c r="IK21" i="29"/>
  <c r="IK23" i="29" s="1"/>
  <c r="IJ21" i="29"/>
  <c r="IJ23" i="29" s="1"/>
  <c r="II21" i="29"/>
  <c r="IH21" i="29"/>
  <c r="IG21" i="29"/>
  <c r="IF21" i="29"/>
  <c r="IE21" i="29"/>
  <c r="ID21" i="29"/>
  <c r="IC21" i="29"/>
  <c r="IB21" i="29"/>
  <c r="IA21" i="29"/>
  <c r="IA23" i="29" s="1"/>
  <c r="HZ21" i="29"/>
  <c r="HZ23" i="29" s="1"/>
  <c r="HY21" i="29"/>
  <c r="HY23" i="29" s="1"/>
  <c r="HX21" i="29"/>
  <c r="HX23" i="29" s="1"/>
  <c r="HW21" i="29"/>
  <c r="HW23" i="29" s="1"/>
  <c r="HV21" i="29"/>
  <c r="JG21" i="29" s="1"/>
  <c r="HU21" i="29"/>
  <c r="GI21" i="29"/>
  <c r="EW21" i="29"/>
  <c r="DJ21" i="29"/>
  <c r="DI21" i="29"/>
  <c r="DI23" i="29" s="1"/>
  <c r="DH21" i="29"/>
  <c r="DH23" i="29" s="1"/>
  <c r="DG21" i="29"/>
  <c r="DG23" i="29" s="1"/>
  <c r="DF21" i="29"/>
  <c r="DF23" i="29" s="1"/>
  <c r="DE21" i="29"/>
  <c r="DD21" i="29"/>
  <c r="DD23" i="29" s="1"/>
  <c r="DC21" i="29"/>
  <c r="DC23" i="29" s="1"/>
  <c r="DB21" i="29"/>
  <c r="DA21" i="29"/>
  <c r="CZ21" i="29"/>
  <c r="CY21" i="29"/>
  <c r="CY23" i="29" s="1"/>
  <c r="CX21" i="29"/>
  <c r="CW21" i="29"/>
  <c r="CV21" i="29"/>
  <c r="CV23" i="29" s="1"/>
  <c r="CU21" i="29"/>
  <c r="CU23" i="29" s="1"/>
  <c r="CT21" i="29"/>
  <c r="CT23" i="29" s="1"/>
  <c r="CS21" i="29"/>
  <c r="CS23" i="29" s="1"/>
  <c r="CR21" i="29"/>
  <c r="CQ21" i="29"/>
  <c r="CQ23" i="29" s="1"/>
  <c r="CP21" i="29"/>
  <c r="CO21" i="29"/>
  <c r="CN21" i="29"/>
  <c r="CM21" i="29"/>
  <c r="CL21" i="29"/>
  <c r="CK21" i="29"/>
  <c r="CJ21" i="29"/>
  <c r="CJ23" i="29" s="1"/>
  <c r="CI21" i="29"/>
  <c r="CI23" i="29" s="1"/>
  <c r="CH21" i="29"/>
  <c r="CH23" i="29" s="1"/>
  <c r="CG21" i="29"/>
  <c r="CG23" i="29" s="1"/>
  <c r="CF21" i="29"/>
  <c r="CE21" i="29"/>
  <c r="CD21" i="29"/>
  <c r="CC21" i="29"/>
  <c r="CB21" i="29"/>
  <c r="CA21" i="29"/>
  <c r="DK21" i="29" s="1"/>
  <c r="BZ21" i="29"/>
  <c r="BX21" i="29"/>
  <c r="BX23" i="29" s="1"/>
  <c r="BW21" i="29"/>
  <c r="BW23" i="29" s="1"/>
  <c r="BV21" i="29"/>
  <c r="BV23" i="29" s="1"/>
  <c r="BU21" i="29"/>
  <c r="BU23" i="29" s="1"/>
  <c r="BT21" i="29"/>
  <c r="BT23" i="29" s="1"/>
  <c r="BS21" i="29"/>
  <c r="BR21" i="29"/>
  <c r="BQ21" i="29"/>
  <c r="BP21" i="29"/>
  <c r="BO21" i="29"/>
  <c r="BN21" i="29"/>
  <c r="BM21" i="29"/>
  <c r="BL21" i="29"/>
  <c r="BL23" i="29" s="1"/>
  <c r="BK21" i="29"/>
  <c r="BK23" i="29" s="1"/>
  <c r="BJ21" i="29"/>
  <c r="BJ23" i="29" s="1"/>
  <c r="BI21" i="29"/>
  <c r="BI23" i="29" s="1"/>
  <c r="BH21" i="29"/>
  <c r="BH23" i="29" s="1"/>
  <c r="BG21" i="29"/>
  <c r="BG23" i="29" s="1"/>
  <c r="BF21" i="29"/>
  <c r="BE21" i="29"/>
  <c r="BD21" i="29"/>
  <c r="BC21" i="29"/>
  <c r="BC23" i="29" s="1"/>
  <c r="BB21" i="29"/>
  <c r="BA21" i="29"/>
  <c r="AZ21" i="29"/>
  <c r="AY21" i="29"/>
  <c r="AY23" i="29" s="1"/>
  <c r="AX21" i="29"/>
  <c r="AX23" i="29" s="1"/>
  <c r="AW21" i="29"/>
  <c r="AW23" i="29" s="1"/>
  <c r="AV21" i="29"/>
  <c r="AV23" i="29" s="1"/>
  <c r="AU21" i="29"/>
  <c r="AU23" i="29" s="1"/>
  <c r="AT21" i="29"/>
  <c r="AS21" i="29"/>
  <c r="AR21" i="29"/>
  <c r="AQ21" i="29"/>
  <c r="AP21" i="29"/>
  <c r="AO21" i="29"/>
  <c r="AN21" i="29"/>
  <c r="AL21" i="29"/>
  <c r="AL23" i="29" s="1"/>
  <c r="AK21" i="29"/>
  <c r="AK23" i="29" s="1"/>
  <c r="AJ21" i="29"/>
  <c r="AJ23" i="29" s="1"/>
  <c r="AI21" i="29"/>
  <c r="AI23" i="29" s="1"/>
  <c r="AH21" i="29"/>
  <c r="AH23" i="29" s="1"/>
  <c r="AG21" i="29"/>
  <c r="AF21" i="29"/>
  <c r="AE21" i="29"/>
  <c r="AD21" i="29"/>
  <c r="AC21" i="29"/>
  <c r="AB21" i="29"/>
  <c r="AA21" i="29"/>
  <c r="Z21" i="29"/>
  <c r="Z23" i="29" s="1"/>
  <c r="Y21" i="29"/>
  <c r="Y23" i="29" s="1"/>
  <c r="X21" i="29"/>
  <c r="X23" i="29" s="1"/>
  <c r="W21" i="29"/>
  <c r="W23" i="29" s="1"/>
  <c r="V21" i="29"/>
  <c r="V23" i="29" s="1"/>
  <c r="U21" i="29"/>
  <c r="T21" i="29"/>
  <c r="S21" i="29"/>
  <c r="S23" i="29" s="1"/>
  <c r="R21" i="29"/>
  <c r="Q21" i="29"/>
  <c r="P21" i="29"/>
  <c r="O21" i="29"/>
  <c r="N21" i="29"/>
  <c r="M21" i="29"/>
  <c r="L21" i="29"/>
  <c r="K21" i="29"/>
  <c r="J21" i="29"/>
  <c r="I21" i="29"/>
  <c r="H21" i="29"/>
  <c r="G21" i="29"/>
  <c r="G23" i="29" s="1"/>
  <c r="F21" i="29"/>
  <c r="E21" i="29"/>
  <c r="D21" i="29"/>
  <c r="C21" i="29"/>
  <c r="C23" i="29" s="1"/>
  <c r="B21" i="29"/>
  <c r="PA20" i="29"/>
  <c r="OE20" i="29"/>
  <c r="NT20" i="29"/>
  <c r="NS20" i="29"/>
  <c r="NP20" i="29"/>
  <c r="NO20" i="29"/>
  <c r="NN20" i="29"/>
  <c r="NM20" i="29"/>
  <c r="NL20" i="29"/>
  <c r="NK20" i="29"/>
  <c r="NJ20" i="29"/>
  <c r="NI20" i="29"/>
  <c r="NH20" i="29"/>
  <c r="NG20" i="29"/>
  <c r="NF20" i="29"/>
  <c r="NE20" i="29"/>
  <c r="ND20" i="29"/>
  <c r="NC20" i="29"/>
  <c r="NB20" i="29"/>
  <c r="NA20" i="29"/>
  <c r="MZ20" i="29"/>
  <c r="MY20" i="29"/>
  <c r="MX20" i="29"/>
  <c r="MW20" i="29"/>
  <c r="MV20" i="29"/>
  <c r="MU20" i="29"/>
  <c r="MT20" i="29"/>
  <c r="MS20" i="29"/>
  <c r="MR20" i="29"/>
  <c r="MQ20" i="29"/>
  <c r="MP20" i="29"/>
  <c r="MO20" i="29"/>
  <c r="MN20" i="29"/>
  <c r="MM20" i="29"/>
  <c r="ML20" i="29"/>
  <c r="MK20" i="29"/>
  <c r="MJ20" i="29"/>
  <c r="MI20" i="29"/>
  <c r="MH20" i="29"/>
  <c r="MG20" i="29"/>
  <c r="MF20" i="29"/>
  <c r="MD20" i="29"/>
  <c r="MC20" i="29"/>
  <c r="MB20" i="29"/>
  <c r="MA20" i="29"/>
  <c r="LZ20" i="29"/>
  <c r="LY20" i="29"/>
  <c r="LX20" i="29"/>
  <c r="LW20" i="29"/>
  <c r="LV20" i="29"/>
  <c r="LU20" i="29"/>
  <c r="LT20" i="29"/>
  <c r="LS20" i="29"/>
  <c r="LR20" i="29"/>
  <c r="LQ20" i="29"/>
  <c r="LP20" i="29"/>
  <c r="LO20" i="29"/>
  <c r="LN20" i="29"/>
  <c r="LM20" i="29"/>
  <c r="LL20" i="29"/>
  <c r="LK20" i="29"/>
  <c r="LJ20" i="29"/>
  <c r="LI20" i="29"/>
  <c r="LH20" i="29"/>
  <c r="LG20" i="29"/>
  <c r="LF20" i="29"/>
  <c r="LE20" i="29"/>
  <c r="LD20" i="29"/>
  <c r="LC20" i="29"/>
  <c r="LB20" i="29"/>
  <c r="LA20" i="29"/>
  <c r="KZ20" i="29"/>
  <c r="KY20" i="29"/>
  <c r="KX20" i="29"/>
  <c r="KW20" i="29"/>
  <c r="KV20" i="29"/>
  <c r="KU20" i="29"/>
  <c r="KT20" i="29"/>
  <c r="KR20" i="29"/>
  <c r="KQ20" i="29"/>
  <c r="KP20" i="29"/>
  <c r="KO20" i="29"/>
  <c r="KN20" i="29"/>
  <c r="KM20" i="29"/>
  <c r="KL20" i="29"/>
  <c r="KK20" i="29"/>
  <c r="KJ20" i="29"/>
  <c r="KI20" i="29"/>
  <c r="KH20" i="29"/>
  <c r="KG20" i="29"/>
  <c r="KF20" i="29"/>
  <c r="KE20" i="29"/>
  <c r="KD20" i="29"/>
  <c r="KC20" i="29"/>
  <c r="KB20" i="29"/>
  <c r="KA20" i="29"/>
  <c r="JZ20" i="29"/>
  <c r="JY20" i="29"/>
  <c r="JX20" i="29"/>
  <c r="JW20" i="29"/>
  <c r="JV20" i="29"/>
  <c r="JU20" i="29"/>
  <c r="JT20" i="29"/>
  <c r="JS20" i="29"/>
  <c r="JR20" i="29"/>
  <c r="JQ20" i="29"/>
  <c r="JP20" i="29"/>
  <c r="JO20" i="29"/>
  <c r="JN20" i="29"/>
  <c r="JM20" i="29"/>
  <c r="JL20" i="29"/>
  <c r="JK20" i="29"/>
  <c r="JJ20" i="29"/>
  <c r="JI20" i="29"/>
  <c r="JH20" i="29"/>
  <c r="JD20" i="29"/>
  <c r="JC20" i="29"/>
  <c r="IR20" i="29"/>
  <c r="IQ20" i="29"/>
  <c r="IE20" i="29"/>
  <c r="HT20" i="29"/>
  <c r="HS20" i="29"/>
  <c r="HR20" i="29"/>
  <c r="HQ20" i="29"/>
  <c r="HP20" i="29"/>
  <c r="HO20" i="29"/>
  <c r="HN20" i="29"/>
  <c r="HM20" i="29"/>
  <c r="HL20" i="29"/>
  <c r="HK20" i="29"/>
  <c r="HJ20" i="29"/>
  <c r="HI20" i="29"/>
  <c r="HH20" i="29"/>
  <c r="HG20" i="29"/>
  <c r="HF20" i="29"/>
  <c r="HE20" i="29"/>
  <c r="HD20" i="29"/>
  <c r="HC20" i="29"/>
  <c r="HB20" i="29"/>
  <c r="HA20" i="29"/>
  <c r="GZ20" i="29"/>
  <c r="GY20" i="29"/>
  <c r="GX20" i="29"/>
  <c r="GW20" i="29"/>
  <c r="GV20" i="29"/>
  <c r="GU20" i="29"/>
  <c r="GT20" i="29"/>
  <c r="GS20" i="29"/>
  <c r="GR20" i="29"/>
  <c r="GQ20" i="29"/>
  <c r="GP20" i="29"/>
  <c r="GO20" i="29"/>
  <c r="GN20" i="29"/>
  <c r="GM20" i="29"/>
  <c r="GL20" i="29"/>
  <c r="GK20" i="29"/>
  <c r="GJ20" i="29"/>
  <c r="GI20" i="29"/>
  <c r="GH20" i="29"/>
  <c r="GG20" i="29"/>
  <c r="GF20" i="29"/>
  <c r="GE20" i="29"/>
  <c r="GD20" i="29"/>
  <c r="GC20" i="29"/>
  <c r="GB20" i="29"/>
  <c r="GA20" i="29"/>
  <c r="FZ20" i="29"/>
  <c r="FY20" i="29"/>
  <c r="FX20" i="29"/>
  <c r="FW20" i="29"/>
  <c r="FV20" i="29"/>
  <c r="FU20" i="29"/>
  <c r="FT20" i="29"/>
  <c r="FS20" i="29"/>
  <c r="FR20" i="29"/>
  <c r="FQ20" i="29"/>
  <c r="FP20" i="29"/>
  <c r="FO20" i="29"/>
  <c r="FN20" i="29"/>
  <c r="FM20" i="29"/>
  <c r="FL20" i="29"/>
  <c r="FK20" i="29"/>
  <c r="FJ20" i="29"/>
  <c r="FI20" i="29"/>
  <c r="FH20" i="29"/>
  <c r="FG20" i="29"/>
  <c r="FF20" i="29"/>
  <c r="FE20" i="29"/>
  <c r="FD20" i="29"/>
  <c r="FC20" i="29"/>
  <c r="FB20" i="29"/>
  <c r="FA20" i="29"/>
  <c r="EZ20" i="29"/>
  <c r="EY20" i="29"/>
  <c r="EX20" i="29"/>
  <c r="EW20" i="29"/>
  <c r="EV20" i="29"/>
  <c r="EU20" i="29"/>
  <c r="ET20" i="29"/>
  <c r="ES20" i="29"/>
  <c r="ER20" i="29"/>
  <c r="EQ20" i="29"/>
  <c r="EP20" i="29"/>
  <c r="EO20" i="29"/>
  <c r="EN20" i="29"/>
  <c r="EM20" i="29"/>
  <c r="EL20" i="29"/>
  <c r="EK20" i="29"/>
  <c r="EJ20" i="29"/>
  <c r="EI20" i="29"/>
  <c r="EH20" i="29"/>
  <c r="EG20" i="29"/>
  <c r="EF20" i="29"/>
  <c r="EE20" i="29"/>
  <c r="ED20" i="29"/>
  <c r="EC20" i="29"/>
  <c r="EB20" i="29"/>
  <c r="EA20" i="29"/>
  <c r="DZ20" i="29"/>
  <c r="DY20" i="29"/>
  <c r="DX20" i="29"/>
  <c r="DW20" i="29"/>
  <c r="DV20" i="29"/>
  <c r="DU20" i="29"/>
  <c r="DT20" i="29"/>
  <c r="DS20" i="29"/>
  <c r="DR20" i="29"/>
  <c r="DQ20" i="29"/>
  <c r="DP20" i="29"/>
  <c r="DO20" i="29"/>
  <c r="DN20" i="29"/>
  <c r="DM20" i="29"/>
  <c r="DL20" i="29"/>
  <c r="DD20" i="29"/>
  <c r="DC20" i="29"/>
  <c r="CZ20" i="29"/>
  <c r="CR20" i="29"/>
  <c r="CQ20" i="29"/>
  <c r="CN20" i="29"/>
  <c r="CF20" i="29"/>
  <c r="CE20" i="29"/>
  <c r="CB20" i="29"/>
  <c r="BT20" i="29"/>
  <c r="BS20" i="29"/>
  <c r="BP20" i="29"/>
  <c r="BH20" i="29"/>
  <c r="BG20" i="29"/>
  <c r="BD20" i="29"/>
  <c r="AV20" i="29"/>
  <c r="AU20" i="29"/>
  <c r="AR20" i="29"/>
  <c r="AJ20" i="29"/>
  <c r="AI20" i="29"/>
  <c r="AF20" i="29"/>
  <c r="X20" i="29"/>
  <c r="W20" i="29"/>
  <c r="T20" i="29"/>
  <c r="L20" i="29"/>
  <c r="K20" i="29"/>
  <c r="H20" i="29"/>
  <c r="PB19" i="29"/>
  <c r="PB20" i="29" s="1"/>
  <c r="PA19" i="29"/>
  <c r="OZ19" i="29"/>
  <c r="OZ20" i="29" s="1"/>
  <c r="OY19" i="29"/>
  <c r="OX19" i="29"/>
  <c r="OW19" i="29"/>
  <c r="OV19" i="29"/>
  <c r="OU19" i="29"/>
  <c r="OT19" i="29"/>
  <c r="OS19" i="29"/>
  <c r="OR19" i="29"/>
  <c r="OQ19" i="29"/>
  <c r="OQ20" i="29" s="1"/>
  <c r="OP19" i="29"/>
  <c r="OP20" i="29" s="1"/>
  <c r="OO19" i="29"/>
  <c r="OO20" i="29" s="1"/>
  <c r="ON19" i="29"/>
  <c r="ON20" i="29" s="1"/>
  <c r="OM19" i="29"/>
  <c r="OM20" i="29" s="1"/>
  <c r="OL19" i="29"/>
  <c r="OK19" i="29"/>
  <c r="OJ19" i="29"/>
  <c r="OI19" i="29"/>
  <c r="OH19" i="29"/>
  <c r="OG19" i="29"/>
  <c r="OF19" i="29"/>
  <c r="OE19" i="29"/>
  <c r="OD19" i="29"/>
  <c r="OD20" i="29" s="1"/>
  <c r="OC19" i="29"/>
  <c r="OC20" i="29" s="1"/>
  <c r="OB19" i="29"/>
  <c r="OB20" i="29" s="1"/>
  <c r="OA19" i="29"/>
  <c r="OA20" i="29" s="1"/>
  <c r="NZ19" i="29"/>
  <c r="NY19" i="29"/>
  <c r="NX19" i="29"/>
  <c r="NW19" i="29"/>
  <c r="NV19" i="29"/>
  <c r="NU19" i="29"/>
  <c r="NT19" i="29"/>
  <c r="NS19" i="29"/>
  <c r="NR19" i="29"/>
  <c r="NR20" i="29" s="1"/>
  <c r="NQ19" i="29"/>
  <c r="NQ20" i="29" s="1"/>
  <c r="ME19" i="29"/>
  <c r="ME20" i="29" s="1"/>
  <c r="KS19" i="29"/>
  <c r="JF19" i="29"/>
  <c r="JE19" i="29"/>
  <c r="JD19" i="29"/>
  <c r="JC19" i="29"/>
  <c r="JB19" i="29"/>
  <c r="JA19" i="29"/>
  <c r="IZ19" i="29"/>
  <c r="IZ20" i="29" s="1"/>
  <c r="IY19" i="29"/>
  <c r="IY20" i="29" s="1"/>
  <c r="IX19" i="29"/>
  <c r="IW19" i="29"/>
  <c r="IV19" i="29"/>
  <c r="IU19" i="29"/>
  <c r="IT19" i="29"/>
  <c r="IS19" i="29"/>
  <c r="IR19" i="29"/>
  <c r="IQ19" i="29"/>
  <c r="IP19" i="29"/>
  <c r="IO19" i="29"/>
  <c r="IN19" i="29"/>
  <c r="IN20" i="29" s="1"/>
  <c r="IM19" i="29"/>
  <c r="IM20" i="29" s="1"/>
  <c r="IL19" i="29"/>
  <c r="IK19" i="29"/>
  <c r="IJ19" i="29"/>
  <c r="II19" i="29"/>
  <c r="IH19" i="29"/>
  <c r="IG19" i="29"/>
  <c r="IF19" i="29"/>
  <c r="IE19" i="29"/>
  <c r="ID19" i="29"/>
  <c r="IC19" i="29"/>
  <c r="IB19" i="29"/>
  <c r="IB20" i="29" s="1"/>
  <c r="IA19" i="29"/>
  <c r="IA20" i="29" s="1"/>
  <c r="HZ19" i="29"/>
  <c r="HY19" i="29"/>
  <c r="HX19" i="29"/>
  <c r="HW19" i="29"/>
  <c r="JG19" i="29" s="1"/>
  <c r="HV19" i="29"/>
  <c r="HU19" i="29"/>
  <c r="GI19" i="29"/>
  <c r="EW19" i="29"/>
  <c r="DJ19" i="29"/>
  <c r="DI19" i="29"/>
  <c r="DH19" i="29"/>
  <c r="DG19" i="29"/>
  <c r="DF19" i="29"/>
  <c r="DE19" i="29"/>
  <c r="DE20" i="29" s="1"/>
  <c r="DD19" i="29"/>
  <c r="DC19" i="29"/>
  <c r="DB19" i="29"/>
  <c r="DA19" i="29"/>
  <c r="CZ19" i="29"/>
  <c r="CY19" i="29"/>
  <c r="CX19" i="29"/>
  <c r="CW19" i="29"/>
  <c r="CV19" i="29"/>
  <c r="CU19" i="29"/>
  <c r="CT19" i="29"/>
  <c r="CS19" i="29"/>
  <c r="CS20" i="29" s="1"/>
  <c r="CR19" i="29"/>
  <c r="CQ19" i="29"/>
  <c r="CP19" i="29"/>
  <c r="CO19" i="29"/>
  <c r="CN19" i="29"/>
  <c r="CM19" i="29"/>
  <c r="CL19" i="29"/>
  <c r="CK19" i="29"/>
  <c r="CJ19" i="29"/>
  <c r="CI19" i="29"/>
  <c r="CH19" i="29"/>
  <c r="CG19" i="29"/>
  <c r="CG20" i="29" s="1"/>
  <c r="CF19" i="29"/>
  <c r="CE19" i="29"/>
  <c r="CD19" i="29"/>
  <c r="CC19" i="29"/>
  <c r="CB19" i="29"/>
  <c r="CA19" i="29"/>
  <c r="BZ19" i="29"/>
  <c r="BX19" i="29"/>
  <c r="BW19" i="29"/>
  <c r="BV19" i="29"/>
  <c r="BU19" i="29"/>
  <c r="BU20" i="29" s="1"/>
  <c r="BT19" i="29"/>
  <c r="BS19" i="29"/>
  <c r="BR19" i="29"/>
  <c r="BQ19" i="29"/>
  <c r="BP19" i="29"/>
  <c r="BO19" i="29"/>
  <c r="BN19" i="29"/>
  <c r="BM19" i="29"/>
  <c r="BL19" i="29"/>
  <c r="BK19" i="29"/>
  <c r="BJ19" i="29"/>
  <c r="BI19" i="29"/>
  <c r="BI20" i="29" s="1"/>
  <c r="BH19" i="29"/>
  <c r="BG19" i="29"/>
  <c r="BF19" i="29"/>
  <c r="BE19" i="29"/>
  <c r="BD19" i="29"/>
  <c r="BC19" i="29"/>
  <c r="BB19" i="29"/>
  <c r="BA19" i="29"/>
  <c r="AZ19" i="29"/>
  <c r="AY19" i="29"/>
  <c r="AX19" i="29"/>
  <c r="AW19" i="29"/>
  <c r="AW20" i="29" s="1"/>
  <c r="AV19" i="29"/>
  <c r="AU19" i="29"/>
  <c r="AT19" i="29"/>
  <c r="AS19" i="29"/>
  <c r="AR19" i="29"/>
  <c r="AQ19" i="29"/>
  <c r="AP19" i="29"/>
  <c r="AO19" i="29"/>
  <c r="AN19" i="29"/>
  <c r="BY19" i="29" s="1"/>
  <c r="AL19" i="29"/>
  <c r="AK19" i="29"/>
  <c r="AK20" i="29" s="1"/>
  <c r="AJ19" i="29"/>
  <c r="AI19" i="29"/>
  <c r="AH19" i="29"/>
  <c r="AG19" i="29"/>
  <c r="AF19" i="29"/>
  <c r="AE19" i="29"/>
  <c r="AD19" i="29"/>
  <c r="AC19" i="29"/>
  <c r="AB19" i="29"/>
  <c r="AA19" i="29"/>
  <c r="Z19" i="29"/>
  <c r="Y19" i="29"/>
  <c r="Y20" i="29" s="1"/>
  <c r="X19" i="29"/>
  <c r="W19" i="29"/>
  <c r="V19" i="29"/>
  <c r="U19" i="29"/>
  <c r="T19" i="29"/>
  <c r="S19" i="29"/>
  <c r="R19" i="29"/>
  <c r="Q19" i="29"/>
  <c r="P19" i="29"/>
  <c r="O19" i="29"/>
  <c r="N19" i="29"/>
  <c r="N49" i="29" s="1"/>
  <c r="M19" i="29"/>
  <c r="M20" i="29" s="1"/>
  <c r="L19" i="29"/>
  <c r="K19" i="29"/>
  <c r="J19" i="29"/>
  <c r="I19" i="29"/>
  <c r="H19" i="29"/>
  <c r="G19" i="29"/>
  <c r="F19" i="29"/>
  <c r="E19" i="29"/>
  <c r="D19" i="29"/>
  <c r="C19" i="29"/>
  <c r="B19" i="29"/>
  <c r="PB18" i="29"/>
  <c r="PA18" i="29"/>
  <c r="OZ18" i="29"/>
  <c r="OY18" i="29"/>
  <c r="OY20" i="29" s="1"/>
  <c r="OX18" i="29"/>
  <c r="OX20" i="29" s="1"/>
  <c r="OW18" i="29"/>
  <c r="OW20" i="29" s="1"/>
  <c r="OV18" i="29"/>
  <c r="OV20" i="29" s="1"/>
  <c r="OU18" i="29"/>
  <c r="OU20" i="29" s="1"/>
  <c r="OT18" i="29"/>
  <c r="OT20" i="29" s="1"/>
  <c r="OS18" i="29"/>
  <c r="OS20" i="29" s="1"/>
  <c r="OR18" i="29"/>
  <c r="OR20" i="29" s="1"/>
  <c r="OQ18" i="29"/>
  <c r="OP18" i="29"/>
  <c r="OO18" i="29"/>
  <c r="ON18" i="29"/>
  <c r="OM18" i="29"/>
  <c r="OL18" i="29"/>
  <c r="OL20" i="29" s="1"/>
  <c r="OK18" i="29"/>
  <c r="OK20" i="29" s="1"/>
  <c r="OJ18" i="29"/>
  <c r="OJ20" i="29" s="1"/>
  <c r="OI18" i="29"/>
  <c r="OI20" i="29" s="1"/>
  <c r="OH18" i="29"/>
  <c r="OH20" i="29" s="1"/>
  <c r="OG18" i="29"/>
  <c r="OG20" i="29" s="1"/>
  <c r="OF18" i="29"/>
  <c r="OF20" i="29" s="1"/>
  <c r="OE18" i="29"/>
  <c r="OD18" i="29"/>
  <c r="OC18" i="29"/>
  <c r="OB18" i="29"/>
  <c r="OA18" i="29"/>
  <c r="NZ18" i="29"/>
  <c r="NZ20" i="29" s="1"/>
  <c r="NY18" i="29"/>
  <c r="NY20" i="29" s="1"/>
  <c r="NX18" i="29"/>
  <c r="NX20" i="29" s="1"/>
  <c r="NW18" i="29"/>
  <c r="NW20" i="29" s="1"/>
  <c r="NV18" i="29"/>
  <c r="NV20" i="29" s="1"/>
  <c r="NU18" i="29"/>
  <c r="NU20" i="29" s="1"/>
  <c r="NT18" i="29"/>
  <c r="NS18" i="29"/>
  <c r="NR18" i="29"/>
  <c r="NQ18" i="29"/>
  <c r="ME18" i="29"/>
  <c r="KS18" i="29"/>
  <c r="KS20" i="29" s="1"/>
  <c r="JF18" i="29"/>
  <c r="JF20" i="29" s="1"/>
  <c r="JE18" i="29"/>
  <c r="JE20" i="29" s="1"/>
  <c r="JD18" i="29"/>
  <c r="JC18" i="29"/>
  <c r="JB18" i="29"/>
  <c r="JB20" i="29" s="1"/>
  <c r="JA18" i="29"/>
  <c r="JA20" i="29" s="1"/>
  <c r="IZ18" i="29"/>
  <c r="IY18" i="29"/>
  <c r="IX18" i="29"/>
  <c r="IX20" i="29" s="1"/>
  <c r="IW18" i="29"/>
  <c r="IW20" i="29" s="1"/>
  <c r="IV18" i="29"/>
  <c r="IV20" i="29" s="1"/>
  <c r="IU18" i="29"/>
  <c r="IU20" i="29" s="1"/>
  <c r="IT18" i="29"/>
  <c r="IT20" i="29" s="1"/>
  <c r="IS18" i="29"/>
  <c r="IS20" i="29" s="1"/>
  <c r="IR18" i="29"/>
  <c r="IQ18" i="29"/>
  <c r="IP18" i="29"/>
  <c r="IP20" i="29" s="1"/>
  <c r="IO18" i="29"/>
  <c r="IO20" i="29" s="1"/>
  <c r="IN18" i="29"/>
  <c r="IM18" i="29"/>
  <c r="IL18" i="29"/>
  <c r="IL20" i="29" s="1"/>
  <c r="IK18" i="29"/>
  <c r="IK20" i="29" s="1"/>
  <c r="IJ18" i="29"/>
  <c r="IJ20" i="29" s="1"/>
  <c r="II18" i="29"/>
  <c r="II20" i="29" s="1"/>
  <c r="IH18" i="29"/>
  <c r="IH20" i="29" s="1"/>
  <c r="IG18" i="29"/>
  <c r="IG20" i="29" s="1"/>
  <c r="IF18" i="29"/>
  <c r="IF20" i="29" s="1"/>
  <c r="IE18" i="29"/>
  <c r="ID18" i="29"/>
  <c r="ID20" i="29" s="1"/>
  <c r="IC18" i="29"/>
  <c r="IC20" i="29" s="1"/>
  <c r="IB18" i="29"/>
  <c r="IA18" i="29"/>
  <c r="HZ18" i="29"/>
  <c r="HZ20" i="29" s="1"/>
  <c r="HY18" i="29"/>
  <c r="HY20" i="29" s="1"/>
  <c r="HX18" i="29"/>
  <c r="HX20" i="29" s="1"/>
  <c r="HW18" i="29"/>
  <c r="HW20" i="29" s="1"/>
  <c r="HV18" i="29"/>
  <c r="HV20" i="29" s="1"/>
  <c r="HU18" i="29"/>
  <c r="HU20" i="29" s="1"/>
  <c r="GI18" i="29"/>
  <c r="EW18" i="29"/>
  <c r="DJ18" i="29"/>
  <c r="DJ20" i="29" s="1"/>
  <c r="DI18" i="29"/>
  <c r="DI20" i="29" s="1"/>
  <c r="DH18" i="29"/>
  <c r="DG18" i="29"/>
  <c r="DG20" i="29" s="1"/>
  <c r="DF18" i="29"/>
  <c r="DF20" i="29" s="1"/>
  <c r="DE18" i="29"/>
  <c r="DD18" i="29"/>
  <c r="DC18" i="29"/>
  <c r="DB18" i="29"/>
  <c r="DB20" i="29" s="1"/>
  <c r="DA18" i="29"/>
  <c r="DA20" i="29" s="1"/>
  <c r="CZ18" i="29"/>
  <c r="CY18" i="29"/>
  <c r="CY20" i="29" s="1"/>
  <c r="CX18" i="29"/>
  <c r="CX20" i="29" s="1"/>
  <c r="CW18" i="29"/>
  <c r="CW20" i="29" s="1"/>
  <c r="CV18" i="29"/>
  <c r="CU18" i="29"/>
  <c r="CU20" i="29" s="1"/>
  <c r="CT18" i="29"/>
  <c r="CT20" i="29" s="1"/>
  <c r="CS18" i="29"/>
  <c r="CR18" i="29"/>
  <c r="CQ18" i="29"/>
  <c r="CP18" i="29"/>
  <c r="CP20" i="29" s="1"/>
  <c r="CO18" i="29"/>
  <c r="CO20" i="29" s="1"/>
  <c r="CN18" i="29"/>
  <c r="CM18" i="29"/>
  <c r="CM20" i="29" s="1"/>
  <c r="CL18" i="29"/>
  <c r="CL20" i="29" s="1"/>
  <c r="CK18" i="29"/>
  <c r="CK20" i="29" s="1"/>
  <c r="CJ18" i="29"/>
  <c r="CI18" i="29"/>
  <c r="CI20" i="29" s="1"/>
  <c r="CH18" i="29"/>
  <c r="CH20" i="29" s="1"/>
  <c r="CG18" i="29"/>
  <c r="CF18" i="29"/>
  <c r="CE18" i="29"/>
  <c r="CD18" i="29"/>
  <c r="CD20" i="29" s="1"/>
  <c r="CC18" i="29"/>
  <c r="CC20" i="29" s="1"/>
  <c r="CB18" i="29"/>
  <c r="CA18" i="29"/>
  <c r="CA20" i="29" s="1"/>
  <c r="BZ18" i="29"/>
  <c r="BZ20" i="29" s="1"/>
  <c r="BX18" i="29"/>
  <c r="BW18" i="29"/>
  <c r="BW20" i="29" s="1"/>
  <c r="BV18" i="29"/>
  <c r="BV20" i="29" s="1"/>
  <c r="BU18" i="29"/>
  <c r="BT18" i="29"/>
  <c r="BS18" i="29"/>
  <c r="BR18" i="29"/>
  <c r="BR20" i="29" s="1"/>
  <c r="BQ18" i="29"/>
  <c r="BQ20" i="29" s="1"/>
  <c r="BP18" i="29"/>
  <c r="BO18" i="29"/>
  <c r="BO20" i="29" s="1"/>
  <c r="BN18" i="29"/>
  <c r="BN20" i="29" s="1"/>
  <c r="BM18" i="29"/>
  <c r="BM20" i="29" s="1"/>
  <c r="BL18" i="29"/>
  <c r="BK18" i="29"/>
  <c r="BK20" i="29" s="1"/>
  <c r="BJ18" i="29"/>
  <c r="BJ20" i="29" s="1"/>
  <c r="BI18" i="29"/>
  <c r="BH18" i="29"/>
  <c r="BG18" i="29"/>
  <c r="BF18" i="29"/>
  <c r="BF20" i="29" s="1"/>
  <c r="BE18" i="29"/>
  <c r="BE20" i="29" s="1"/>
  <c r="BD18" i="29"/>
  <c r="BC18" i="29"/>
  <c r="BC20" i="29" s="1"/>
  <c r="BB18" i="29"/>
  <c r="BB20" i="29" s="1"/>
  <c r="BA18" i="29"/>
  <c r="BA20" i="29" s="1"/>
  <c r="AZ18" i="29"/>
  <c r="AY18" i="29"/>
  <c r="AY20" i="29" s="1"/>
  <c r="AX18" i="29"/>
  <c r="AX20" i="29" s="1"/>
  <c r="AW18" i="29"/>
  <c r="AV18" i="29"/>
  <c r="AU18" i="29"/>
  <c r="AT18" i="29"/>
  <c r="AT20" i="29" s="1"/>
  <c r="AS18" i="29"/>
  <c r="AS20" i="29" s="1"/>
  <c r="AR18" i="29"/>
  <c r="AQ18" i="29"/>
  <c r="AQ20" i="29" s="1"/>
  <c r="AP18" i="29"/>
  <c r="AP20" i="29" s="1"/>
  <c r="AO18" i="29"/>
  <c r="AN18" i="29"/>
  <c r="AL18" i="29"/>
  <c r="AL20" i="29" s="1"/>
  <c r="AK18" i="29"/>
  <c r="AJ18" i="29"/>
  <c r="AI18" i="29"/>
  <c r="AH18" i="29"/>
  <c r="AH20" i="29" s="1"/>
  <c r="AG18" i="29"/>
  <c r="AG20" i="29" s="1"/>
  <c r="AF18" i="29"/>
  <c r="AE18" i="29"/>
  <c r="AE20" i="29" s="1"/>
  <c r="AD18" i="29"/>
  <c r="AD20" i="29" s="1"/>
  <c r="AC18" i="29"/>
  <c r="AB18" i="29"/>
  <c r="AB20" i="29" s="1"/>
  <c r="AA18" i="29"/>
  <c r="AA20" i="29" s="1"/>
  <c r="Z18" i="29"/>
  <c r="Z20" i="29" s="1"/>
  <c r="Y18" i="29"/>
  <c r="X18" i="29"/>
  <c r="W18" i="29"/>
  <c r="V18" i="29"/>
  <c r="V20" i="29" s="1"/>
  <c r="U18" i="29"/>
  <c r="T18" i="29"/>
  <c r="S18" i="29"/>
  <c r="R18" i="29"/>
  <c r="Q18" i="29"/>
  <c r="P18" i="29"/>
  <c r="P20" i="29" s="1"/>
  <c r="O18" i="29"/>
  <c r="O20" i="29" s="1"/>
  <c r="N18" i="29"/>
  <c r="N20" i="29" s="1"/>
  <c r="M18" i="29"/>
  <c r="L18" i="29"/>
  <c r="K18" i="29"/>
  <c r="J18" i="29"/>
  <c r="I18" i="29"/>
  <c r="H18" i="29"/>
  <c r="G18" i="29"/>
  <c r="F18" i="29"/>
  <c r="E18" i="29"/>
  <c r="D18" i="29"/>
  <c r="D20" i="29" s="1"/>
  <c r="C18" i="29"/>
  <c r="C20" i="29" s="1"/>
  <c r="B18" i="29"/>
  <c r="B20" i="29" s="1"/>
  <c r="OW17" i="29"/>
  <c r="OV17" i="29"/>
  <c r="OU17" i="29"/>
  <c r="OK17" i="29"/>
  <c r="OI17" i="29"/>
  <c r="NW17" i="29"/>
  <c r="NP17" i="29"/>
  <c r="NO17" i="29"/>
  <c r="NN17" i="29"/>
  <c r="NM17" i="29"/>
  <c r="NL17" i="29"/>
  <c r="NK17" i="29"/>
  <c r="NJ17" i="29"/>
  <c r="NI17" i="29"/>
  <c r="NH17" i="29"/>
  <c r="NG17" i="29"/>
  <c r="NF17" i="29"/>
  <c r="NE17" i="29"/>
  <c r="ND17" i="29"/>
  <c r="NC17" i="29"/>
  <c r="NB17" i="29"/>
  <c r="NA17" i="29"/>
  <c r="MZ17" i="29"/>
  <c r="MY17" i="29"/>
  <c r="MX17" i="29"/>
  <c r="MW17" i="29"/>
  <c r="MV17" i="29"/>
  <c r="MU17" i="29"/>
  <c r="MT17" i="29"/>
  <c r="MS17" i="29"/>
  <c r="MR17" i="29"/>
  <c r="MQ17" i="29"/>
  <c r="MP17" i="29"/>
  <c r="MO17" i="29"/>
  <c r="MN17" i="29"/>
  <c r="MM17" i="29"/>
  <c r="ML17" i="29"/>
  <c r="MK17" i="29"/>
  <c r="MJ17" i="29"/>
  <c r="MI17" i="29"/>
  <c r="MH17" i="29"/>
  <c r="MG17" i="29"/>
  <c r="MF17" i="29"/>
  <c r="ME17" i="29"/>
  <c r="MD17" i="29"/>
  <c r="MC17" i="29"/>
  <c r="MB17" i="29"/>
  <c r="MA17" i="29"/>
  <c r="LZ17" i="29"/>
  <c r="LY17" i="29"/>
  <c r="LX17" i="29"/>
  <c r="LW17" i="29"/>
  <c r="LV17" i="29"/>
  <c r="LU17" i="29"/>
  <c r="LT17" i="29"/>
  <c r="LS17" i="29"/>
  <c r="LR17" i="29"/>
  <c r="LQ17" i="29"/>
  <c r="LP17" i="29"/>
  <c r="LO17" i="29"/>
  <c r="LN17" i="29"/>
  <c r="LM17" i="29"/>
  <c r="LL17" i="29"/>
  <c r="LK17" i="29"/>
  <c r="LJ17" i="29"/>
  <c r="LI17" i="29"/>
  <c r="LH17" i="29"/>
  <c r="LG17" i="29"/>
  <c r="LF17" i="29"/>
  <c r="LE17" i="29"/>
  <c r="LD17" i="29"/>
  <c r="LC17" i="29"/>
  <c r="LB17" i="29"/>
  <c r="LA17" i="29"/>
  <c r="KZ17" i="29"/>
  <c r="KY17" i="29"/>
  <c r="KX17" i="29"/>
  <c r="KW17" i="29"/>
  <c r="KV17" i="29"/>
  <c r="KU17" i="29"/>
  <c r="KT17" i="29"/>
  <c r="KR17" i="29"/>
  <c r="KQ17" i="29"/>
  <c r="KP17" i="29"/>
  <c r="KO17" i="29"/>
  <c r="KN17" i="29"/>
  <c r="KM17" i="29"/>
  <c r="KL17" i="29"/>
  <c r="KK17" i="29"/>
  <c r="KJ17" i="29"/>
  <c r="KI17" i="29"/>
  <c r="KH17" i="29"/>
  <c r="KG17" i="29"/>
  <c r="KF17" i="29"/>
  <c r="KE17" i="29"/>
  <c r="KD17" i="29"/>
  <c r="KC17" i="29"/>
  <c r="KB17" i="29"/>
  <c r="KA17" i="29"/>
  <c r="JZ17" i="29"/>
  <c r="JY17" i="29"/>
  <c r="JX17" i="29"/>
  <c r="JW17" i="29"/>
  <c r="JV17" i="29"/>
  <c r="JU17" i="29"/>
  <c r="JT17" i="29"/>
  <c r="JS17" i="29"/>
  <c r="JR17" i="29"/>
  <c r="JQ17" i="29"/>
  <c r="JP17" i="29"/>
  <c r="JO17" i="29"/>
  <c r="JN17" i="29"/>
  <c r="JM17" i="29"/>
  <c r="JL17" i="29"/>
  <c r="JK17" i="29"/>
  <c r="JJ17" i="29"/>
  <c r="JI17" i="29"/>
  <c r="JH17" i="29"/>
  <c r="JA17" i="29"/>
  <c r="IU17" i="29"/>
  <c r="IO17" i="29"/>
  <c r="IC17" i="29"/>
  <c r="HY17" i="29"/>
  <c r="HX17" i="29"/>
  <c r="HT17" i="29"/>
  <c r="HS17" i="29"/>
  <c r="HR17" i="29"/>
  <c r="HQ17" i="29"/>
  <c r="HP17" i="29"/>
  <c r="HO17" i="29"/>
  <c r="HN17" i="29"/>
  <c r="HM17" i="29"/>
  <c r="HL17" i="29"/>
  <c r="HK17" i="29"/>
  <c r="HJ17" i="29"/>
  <c r="HI17" i="29"/>
  <c r="HH17" i="29"/>
  <c r="HG17" i="29"/>
  <c r="HF17" i="29"/>
  <c r="HE17" i="29"/>
  <c r="HD17" i="29"/>
  <c r="HC17" i="29"/>
  <c r="HB17" i="29"/>
  <c r="HA17" i="29"/>
  <c r="GZ17" i="29"/>
  <c r="GY17" i="29"/>
  <c r="GX17" i="29"/>
  <c r="GW17" i="29"/>
  <c r="GV17" i="29"/>
  <c r="GU17" i="29"/>
  <c r="GT17" i="29"/>
  <c r="GS17" i="29"/>
  <c r="GR17" i="29"/>
  <c r="GQ17" i="29"/>
  <c r="GP17" i="29"/>
  <c r="GO17" i="29"/>
  <c r="GN17" i="29"/>
  <c r="GM17" i="29"/>
  <c r="GL17" i="29"/>
  <c r="GK17" i="29"/>
  <c r="GJ17" i="29"/>
  <c r="GH17" i="29"/>
  <c r="GG17" i="29"/>
  <c r="GF17" i="29"/>
  <c r="GE17" i="29"/>
  <c r="GD17" i="29"/>
  <c r="GC17" i="29"/>
  <c r="GB17" i="29"/>
  <c r="GA17" i="29"/>
  <c r="FZ17" i="29"/>
  <c r="FY17" i="29"/>
  <c r="FX17" i="29"/>
  <c r="FW17" i="29"/>
  <c r="FV17" i="29"/>
  <c r="FU17" i="29"/>
  <c r="FT17" i="29"/>
  <c r="FS17" i="29"/>
  <c r="FR17" i="29"/>
  <c r="FQ17" i="29"/>
  <c r="FP17" i="29"/>
  <c r="FO17" i="29"/>
  <c r="FN17" i="29"/>
  <c r="FM17" i="29"/>
  <c r="FL17" i="29"/>
  <c r="FK17" i="29"/>
  <c r="FJ17" i="29"/>
  <c r="FI17" i="29"/>
  <c r="FH17" i="29"/>
  <c r="FG17" i="29"/>
  <c r="FF17" i="29"/>
  <c r="FE17" i="29"/>
  <c r="FD17" i="29"/>
  <c r="FC17" i="29"/>
  <c r="FB17" i="29"/>
  <c r="FA17" i="29"/>
  <c r="EZ17" i="29"/>
  <c r="EY17" i="29"/>
  <c r="EX17" i="29"/>
  <c r="EV17" i="29"/>
  <c r="EU17" i="29"/>
  <c r="ET17" i="29"/>
  <c r="ES17" i="29"/>
  <c r="ER17" i="29"/>
  <c r="EQ17" i="29"/>
  <c r="EP17" i="29"/>
  <c r="EO17" i="29"/>
  <c r="EN17" i="29"/>
  <c r="EM17" i="29"/>
  <c r="EL17" i="29"/>
  <c r="EK17" i="29"/>
  <c r="EJ17" i="29"/>
  <c r="EI17" i="29"/>
  <c r="EH17" i="29"/>
  <c r="EG17" i="29"/>
  <c r="EF17" i="29"/>
  <c r="EE17" i="29"/>
  <c r="ED17" i="29"/>
  <c r="EC17" i="29"/>
  <c r="EB17" i="29"/>
  <c r="EA17" i="29"/>
  <c r="DZ17" i="29"/>
  <c r="DY17" i="29"/>
  <c r="DX17" i="29"/>
  <c r="DW17" i="29"/>
  <c r="DV17" i="29"/>
  <c r="DU17" i="29"/>
  <c r="DT17" i="29"/>
  <c r="DS17" i="29"/>
  <c r="DR17" i="29"/>
  <c r="DQ17" i="29"/>
  <c r="DP17" i="29"/>
  <c r="DO17" i="29"/>
  <c r="DN17" i="29"/>
  <c r="DM17" i="29"/>
  <c r="DL17" i="29"/>
  <c r="DJ17" i="29"/>
  <c r="DI17" i="29"/>
  <c r="DG17" i="29"/>
  <c r="DA17" i="29"/>
  <c r="CZ17" i="29"/>
  <c r="CX17" i="29"/>
  <c r="CW17" i="29"/>
  <c r="CU17" i="29"/>
  <c r="CL17" i="29"/>
  <c r="CK17" i="29"/>
  <c r="CJ17" i="29"/>
  <c r="CI17" i="29"/>
  <c r="BZ17" i="29"/>
  <c r="BN17" i="29"/>
  <c r="BM17" i="29"/>
  <c r="BE17" i="29"/>
  <c r="BD17" i="29"/>
  <c r="BB17" i="29"/>
  <c r="BA17" i="29"/>
  <c r="AS17" i="29"/>
  <c r="AR17" i="29"/>
  <c r="AQ17" i="29"/>
  <c r="AP17" i="29"/>
  <c r="AG17" i="29"/>
  <c r="AE17" i="29"/>
  <c r="AD17" i="29"/>
  <c r="AC17" i="29"/>
  <c r="AB17" i="29"/>
  <c r="AA17" i="29"/>
  <c r="U17" i="29"/>
  <c r="R17" i="29"/>
  <c r="Q17" i="29"/>
  <c r="P17" i="29"/>
  <c r="F17" i="29"/>
  <c r="E17" i="29"/>
  <c r="D17" i="29"/>
  <c r="PB16" i="29"/>
  <c r="PA16" i="29"/>
  <c r="OZ16" i="29"/>
  <c r="OY16" i="29"/>
  <c r="OX16" i="29"/>
  <c r="OW16" i="29"/>
  <c r="OV16" i="29"/>
  <c r="OU16" i="29"/>
  <c r="OT16" i="29"/>
  <c r="OS16" i="29"/>
  <c r="OR16" i="29"/>
  <c r="OQ16" i="29"/>
  <c r="OP16" i="29"/>
  <c r="OO16" i="29"/>
  <c r="ON16" i="29"/>
  <c r="OM16" i="29"/>
  <c r="OL16" i="29"/>
  <c r="OK16" i="29"/>
  <c r="OJ16" i="29"/>
  <c r="OJ17" i="29" s="1"/>
  <c r="OI16" i="29"/>
  <c r="OH16" i="29"/>
  <c r="OG16" i="29"/>
  <c r="OF16" i="29"/>
  <c r="OE16" i="29"/>
  <c r="OD16" i="29"/>
  <c r="OC16" i="29"/>
  <c r="OB16" i="29"/>
  <c r="OA16" i="29"/>
  <c r="NZ16" i="29"/>
  <c r="NY16" i="29"/>
  <c r="NX16" i="29"/>
  <c r="NX17" i="29" s="1"/>
  <c r="NW16" i="29"/>
  <c r="NV16" i="29"/>
  <c r="NU16" i="29"/>
  <c r="NT16" i="29"/>
  <c r="NS16" i="29"/>
  <c r="NR16" i="29"/>
  <c r="NQ16" i="29"/>
  <c r="ME16" i="29"/>
  <c r="KS16" i="29"/>
  <c r="JF16" i="29"/>
  <c r="JE16" i="29"/>
  <c r="JD16" i="29"/>
  <c r="JC16" i="29"/>
  <c r="JB16" i="29"/>
  <c r="JA16" i="29"/>
  <c r="IZ16" i="29"/>
  <c r="IY16" i="29"/>
  <c r="IX16" i="29"/>
  <c r="IW16" i="29"/>
  <c r="IV16" i="29"/>
  <c r="IV17" i="29" s="1"/>
  <c r="IU16" i="29"/>
  <c r="IT16" i="29"/>
  <c r="IS16" i="29"/>
  <c r="IR16" i="29"/>
  <c r="IQ16" i="29"/>
  <c r="IP16" i="29"/>
  <c r="IO16" i="29"/>
  <c r="IN16" i="29"/>
  <c r="IM16" i="29"/>
  <c r="IL16" i="29"/>
  <c r="IK16" i="29"/>
  <c r="IJ16" i="29"/>
  <c r="IJ17" i="29" s="1"/>
  <c r="II16" i="29"/>
  <c r="IH16" i="29"/>
  <c r="IG16" i="29"/>
  <c r="IF16" i="29"/>
  <c r="IE16" i="29"/>
  <c r="ID16" i="29"/>
  <c r="IC16" i="29"/>
  <c r="IB16" i="29"/>
  <c r="IA16" i="29"/>
  <c r="HZ16" i="29"/>
  <c r="HY16" i="29"/>
  <c r="HX16" i="29"/>
  <c r="HW16" i="29"/>
  <c r="HV16" i="29"/>
  <c r="JG16" i="29" s="1"/>
  <c r="HU16" i="29"/>
  <c r="GI16" i="29"/>
  <c r="EW16" i="29"/>
  <c r="EW17" i="29" s="1"/>
  <c r="DJ16" i="29"/>
  <c r="DI16" i="29"/>
  <c r="DH16" i="29"/>
  <c r="DG16" i="29"/>
  <c r="DF16" i="29"/>
  <c r="DE16" i="29"/>
  <c r="DD16" i="29"/>
  <c r="DC16" i="29"/>
  <c r="DB16" i="29"/>
  <c r="DA16" i="29"/>
  <c r="CZ16" i="29"/>
  <c r="CY16" i="29"/>
  <c r="CY17" i="29" s="1"/>
  <c r="CX16" i="29"/>
  <c r="CW16" i="29"/>
  <c r="CV16" i="29"/>
  <c r="CU16" i="29"/>
  <c r="CT16" i="29"/>
  <c r="CS16" i="29"/>
  <c r="CR16" i="29"/>
  <c r="CQ16" i="29"/>
  <c r="CP16" i="29"/>
  <c r="CO16" i="29"/>
  <c r="CO17" i="29" s="1"/>
  <c r="CN16" i="29"/>
  <c r="CN17" i="29" s="1"/>
  <c r="CM16" i="29"/>
  <c r="CM17" i="29" s="1"/>
  <c r="CL16" i="29"/>
  <c r="CK16" i="29"/>
  <c r="CJ16" i="29"/>
  <c r="CI16" i="29"/>
  <c r="CH16" i="29"/>
  <c r="CG16" i="29"/>
  <c r="CF16" i="29"/>
  <c r="CE16" i="29"/>
  <c r="CD16" i="29"/>
  <c r="CC16" i="29"/>
  <c r="CC17" i="29" s="1"/>
  <c r="CB16" i="29"/>
  <c r="CB17" i="29" s="1"/>
  <c r="CA16" i="29"/>
  <c r="CA17" i="29" s="1"/>
  <c r="BZ16" i="29"/>
  <c r="BX16" i="29"/>
  <c r="BW16" i="29"/>
  <c r="BV16" i="29"/>
  <c r="BU16" i="29"/>
  <c r="BT16" i="29"/>
  <c r="BS16" i="29"/>
  <c r="BR16" i="29"/>
  <c r="BQ16" i="29"/>
  <c r="BQ17" i="29" s="1"/>
  <c r="BP16" i="29"/>
  <c r="BP17" i="29" s="1"/>
  <c r="BO16" i="29"/>
  <c r="BO17" i="29" s="1"/>
  <c r="BN16" i="29"/>
  <c r="BM16" i="29"/>
  <c r="BL16" i="29"/>
  <c r="BK16" i="29"/>
  <c r="BJ16" i="29"/>
  <c r="BI16" i="29"/>
  <c r="BH16" i="29"/>
  <c r="BG16" i="29"/>
  <c r="BF16" i="29"/>
  <c r="BE16" i="29"/>
  <c r="BD16" i="29"/>
  <c r="BC16" i="29"/>
  <c r="BC17" i="29" s="1"/>
  <c r="BB16" i="29"/>
  <c r="BA16" i="29"/>
  <c r="AZ16" i="29"/>
  <c r="AY16" i="29"/>
  <c r="AX16" i="29"/>
  <c r="AW16" i="29"/>
  <c r="AV16" i="29"/>
  <c r="AU16" i="29"/>
  <c r="AT16" i="29"/>
  <c r="AS16" i="29"/>
  <c r="AR16" i="29"/>
  <c r="AQ16" i="29"/>
  <c r="AP16" i="29"/>
  <c r="AO16" i="29"/>
  <c r="AN16" i="29"/>
  <c r="AL16" i="29"/>
  <c r="AK16" i="29"/>
  <c r="AJ16" i="29"/>
  <c r="AI16" i="29"/>
  <c r="AH16" i="29"/>
  <c r="AG16" i="29"/>
  <c r="AF16" i="29"/>
  <c r="AF17" i="29" s="1"/>
  <c r="AE16" i="29"/>
  <c r="AD16" i="29"/>
  <c r="AC16" i="29"/>
  <c r="AB16" i="29"/>
  <c r="AA16" i="29"/>
  <c r="Z16" i="29"/>
  <c r="Y16" i="29"/>
  <c r="X16" i="29"/>
  <c r="W16" i="29"/>
  <c r="V16" i="29"/>
  <c r="U16" i="29"/>
  <c r="T16" i="29"/>
  <c r="T17" i="29" s="1"/>
  <c r="S16" i="29"/>
  <c r="S17" i="29" s="1"/>
  <c r="R16" i="29"/>
  <c r="Q16" i="29"/>
  <c r="P16" i="29"/>
  <c r="O16" i="29"/>
  <c r="N16" i="29"/>
  <c r="M16" i="29"/>
  <c r="L16" i="29"/>
  <c r="K16" i="29"/>
  <c r="J16" i="29"/>
  <c r="I16" i="29"/>
  <c r="H16" i="29"/>
  <c r="G16" i="29"/>
  <c r="F16" i="29"/>
  <c r="E16" i="29"/>
  <c r="D16" i="29"/>
  <c r="C16" i="29"/>
  <c r="B16" i="29"/>
  <c r="PB15" i="29"/>
  <c r="PB17" i="29" s="1"/>
  <c r="PA15" i="29"/>
  <c r="PA17" i="29" s="1"/>
  <c r="OZ15" i="29"/>
  <c r="OZ17" i="29" s="1"/>
  <c r="OY15" i="29"/>
  <c r="OY17" i="29" s="1"/>
  <c r="OX15" i="29"/>
  <c r="OX17" i="29" s="1"/>
  <c r="OW15" i="29"/>
  <c r="OV15" i="29"/>
  <c r="OU15" i="29"/>
  <c r="OT15" i="29"/>
  <c r="OT17" i="29" s="1"/>
  <c r="OS15" i="29"/>
  <c r="OR15" i="29"/>
  <c r="OR17" i="29" s="1"/>
  <c r="OQ15" i="29"/>
  <c r="OQ17" i="29" s="1"/>
  <c r="OP15" i="29"/>
  <c r="OP17" i="29" s="1"/>
  <c r="OO15" i="29"/>
  <c r="OO17" i="29" s="1"/>
  <c r="ON15" i="29"/>
  <c r="ON17" i="29" s="1"/>
  <c r="OM15" i="29"/>
  <c r="OM17" i="29" s="1"/>
  <c r="OL15" i="29"/>
  <c r="OL17" i="29" s="1"/>
  <c r="OK15" i="29"/>
  <c r="OJ15" i="29"/>
  <c r="OI15" i="29"/>
  <c r="OH15" i="29"/>
  <c r="OH17" i="29" s="1"/>
  <c r="OG15" i="29"/>
  <c r="OF15" i="29"/>
  <c r="OF17" i="29" s="1"/>
  <c r="OE15" i="29"/>
  <c r="OE17" i="29" s="1"/>
  <c r="OD15" i="29"/>
  <c r="OD17" i="29" s="1"/>
  <c r="OC15" i="29"/>
  <c r="OC17" i="29" s="1"/>
  <c r="OB15" i="29"/>
  <c r="OB17" i="29" s="1"/>
  <c r="OA15" i="29"/>
  <c r="OA17" i="29" s="1"/>
  <c r="NZ15" i="29"/>
  <c r="NZ17" i="29" s="1"/>
  <c r="NY15" i="29"/>
  <c r="NY17" i="29" s="1"/>
  <c r="NX15" i="29"/>
  <c r="NW15" i="29"/>
  <c r="NV15" i="29"/>
  <c r="NV17" i="29" s="1"/>
  <c r="NU15" i="29"/>
  <c r="NT15" i="29"/>
  <c r="NT17" i="29" s="1"/>
  <c r="NS15" i="29"/>
  <c r="NS17" i="29" s="1"/>
  <c r="NR15" i="29"/>
  <c r="NR17" i="29" s="1"/>
  <c r="NQ15" i="29"/>
  <c r="NQ17" i="29" s="1"/>
  <c r="ME15" i="29"/>
  <c r="KS15" i="29"/>
  <c r="KS17" i="29" s="1"/>
  <c r="JF15" i="29"/>
  <c r="JE15" i="29"/>
  <c r="JE17" i="29" s="1"/>
  <c r="JD15" i="29"/>
  <c r="JD17" i="29" s="1"/>
  <c r="JC15" i="29"/>
  <c r="JC17" i="29" s="1"/>
  <c r="JB15" i="29"/>
  <c r="JA15" i="29"/>
  <c r="IZ15" i="29"/>
  <c r="IZ17" i="29" s="1"/>
  <c r="IY15" i="29"/>
  <c r="IY17" i="29" s="1"/>
  <c r="IX15" i="29"/>
  <c r="IX17" i="29" s="1"/>
  <c r="IW15" i="29"/>
  <c r="IW17" i="29" s="1"/>
  <c r="IV15" i="29"/>
  <c r="IU15" i="29"/>
  <c r="IT15" i="29"/>
  <c r="IS15" i="29"/>
  <c r="IS17" i="29" s="1"/>
  <c r="IR15" i="29"/>
  <c r="IR17" i="29" s="1"/>
  <c r="IQ15" i="29"/>
  <c r="IQ17" i="29" s="1"/>
  <c r="IP15" i="29"/>
  <c r="IO15" i="29"/>
  <c r="IN15" i="29"/>
  <c r="IN17" i="29" s="1"/>
  <c r="IM15" i="29"/>
  <c r="IM17" i="29" s="1"/>
  <c r="IL15" i="29"/>
  <c r="IL17" i="29" s="1"/>
  <c r="IK15" i="29"/>
  <c r="IK17" i="29" s="1"/>
  <c r="IJ15" i="29"/>
  <c r="II15" i="29"/>
  <c r="II17" i="29" s="1"/>
  <c r="IH15" i="29"/>
  <c r="IG15" i="29"/>
  <c r="IG17" i="29" s="1"/>
  <c r="IF15" i="29"/>
  <c r="IF17" i="29" s="1"/>
  <c r="IE15" i="29"/>
  <c r="IE17" i="29" s="1"/>
  <c r="ID15" i="29"/>
  <c r="IC15" i="29"/>
  <c r="IB15" i="29"/>
  <c r="IB17" i="29" s="1"/>
  <c r="IA15" i="29"/>
  <c r="IA17" i="29" s="1"/>
  <c r="HZ15" i="29"/>
  <c r="HZ17" i="29" s="1"/>
  <c r="HY15" i="29"/>
  <c r="HX15" i="29"/>
  <c r="HW15" i="29"/>
  <c r="HW17" i="29" s="1"/>
  <c r="HV15" i="29"/>
  <c r="HU15" i="29"/>
  <c r="HU17" i="29" s="1"/>
  <c r="GI15" i="29"/>
  <c r="GI17" i="29" s="1"/>
  <c r="EW15" i="29"/>
  <c r="DJ15" i="29"/>
  <c r="DI15" i="29"/>
  <c r="DH15" i="29"/>
  <c r="DH17" i="29" s="1"/>
  <c r="DG15" i="29"/>
  <c r="DF15" i="29"/>
  <c r="DF17" i="29" s="1"/>
  <c r="DE15" i="29"/>
  <c r="DD15" i="29"/>
  <c r="DD17" i="29" s="1"/>
  <c r="DC15" i="29"/>
  <c r="DC17" i="29" s="1"/>
  <c r="DB15" i="29"/>
  <c r="DB17" i="29" s="1"/>
  <c r="DA15" i="29"/>
  <c r="CZ15" i="29"/>
  <c r="CY15" i="29"/>
  <c r="CX15" i="29"/>
  <c r="CW15" i="29"/>
  <c r="CV15" i="29"/>
  <c r="CV17" i="29" s="1"/>
  <c r="CU15" i="29"/>
  <c r="CT15" i="29"/>
  <c r="CT17" i="29" s="1"/>
  <c r="CS15" i="29"/>
  <c r="CR15" i="29"/>
  <c r="CR17" i="29" s="1"/>
  <c r="CQ15" i="29"/>
  <c r="CQ17" i="29" s="1"/>
  <c r="CP15" i="29"/>
  <c r="CP17" i="29" s="1"/>
  <c r="CO15" i="29"/>
  <c r="CN15" i="29"/>
  <c r="CM15" i="29"/>
  <c r="CL15" i="29"/>
  <c r="CK15" i="29"/>
  <c r="CJ15" i="29"/>
  <c r="CI15" i="29"/>
  <c r="CH15" i="29"/>
  <c r="CH17" i="29" s="1"/>
  <c r="CG15" i="29"/>
  <c r="CF15" i="29"/>
  <c r="CF17" i="29" s="1"/>
  <c r="CE15" i="29"/>
  <c r="CE17" i="29" s="1"/>
  <c r="CD15" i="29"/>
  <c r="CD17" i="29" s="1"/>
  <c r="CC15" i="29"/>
  <c r="CB15" i="29"/>
  <c r="CA15" i="29"/>
  <c r="BZ15" i="29"/>
  <c r="BX15" i="29"/>
  <c r="BX17" i="29" s="1"/>
  <c r="BW15" i="29"/>
  <c r="BW17" i="29" s="1"/>
  <c r="BV15" i="29"/>
  <c r="BV17" i="29" s="1"/>
  <c r="BU15" i="29"/>
  <c r="BU17" i="29" s="1"/>
  <c r="BT15" i="29"/>
  <c r="BS15" i="29"/>
  <c r="BS17" i="29" s="1"/>
  <c r="BR15" i="29"/>
  <c r="BR17" i="29" s="1"/>
  <c r="BQ15" i="29"/>
  <c r="BP15" i="29"/>
  <c r="BO15" i="29"/>
  <c r="BN15" i="29"/>
  <c r="BM15" i="29"/>
  <c r="BL15" i="29"/>
  <c r="BL17" i="29" s="1"/>
  <c r="BK15" i="29"/>
  <c r="BK17" i="29" s="1"/>
  <c r="BJ15" i="29"/>
  <c r="BJ17" i="29" s="1"/>
  <c r="BI15" i="29"/>
  <c r="BI17" i="29" s="1"/>
  <c r="BH15" i="29"/>
  <c r="BG15" i="29"/>
  <c r="BG17" i="29" s="1"/>
  <c r="BF15" i="29"/>
  <c r="BF17" i="29" s="1"/>
  <c r="BE15" i="29"/>
  <c r="BD15" i="29"/>
  <c r="BC15" i="29"/>
  <c r="BB15" i="29"/>
  <c r="BA15" i="29"/>
  <c r="AZ15" i="29"/>
  <c r="AZ17" i="29" s="1"/>
  <c r="AY15" i="29"/>
  <c r="AY17" i="29" s="1"/>
  <c r="AX15" i="29"/>
  <c r="AX17" i="29" s="1"/>
  <c r="AW15" i="29"/>
  <c r="AW17" i="29" s="1"/>
  <c r="AV15" i="29"/>
  <c r="AU15" i="29"/>
  <c r="AU17" i="29" s="1"/>
  <c r="AT15" i="29"/>
  <c r="AT17" i="29" s="1"/>
  <c r="AS15" i="29"/>
  <c r="AR15" i="29"/>
  <c r="AQ15" i="29"/>
  <c r="AP15" i="29"/>
  <c r="AO15" i="29"/>
  <c r="AO17" i="29" s="1"/>
  <c r="AN15" i="29"/>
  <c r="BY15" i="29" s="1"/>
  <c r="AL15" i="29"/>
  <c r="AL17" i="29" s="1"/>
  <c r="AK15" i="29"/>
  <c r="AJ15" i="29"/>
  <c r="AJ17" i="29" s="1"/>
  <c r="AI15" i="29"/>
  <c r="AH15" i="29"/>
  <c r="AH17" i="29" s="1"/>
  <c r="AG15" i="29"/>
  <c r="AF15" i="29"/>
  <c r="AE15" i="29"/>
  <c r="AD15" i="29"/>
  <c r="AC15" i="29"/>
  <c r="AB15" i="29"/>
  <c r="AA15" i="29"/>
  <c r="Z15" i="29"/>
  <c r="Z17" i="29" s="1"/>
  <c r="Y15" i="29"/>
  <c r="X15" i="29"/>
  <c r="X17" i="29" s="1"/>
  <c r="W15" i="29"/>
  <c r="V15" i="29"/>
  <c r="V17" i="29" s="1"/>
  <c r="U15" i="29"/>
  <c r="T15" i="29"/>
  <c r="S15" i="29"/>
  <c r="R15" i="29"/>
  <c r="Q15" i="29"/>
  <c r="P15" i="29"/>
  <c r="O15" i="29"/>
  <c r="O17" i="29" s="1"/>
  <c r="N15" i="29"/>
  <c r="M15" i="29"/>
  <c r="L15" i="29"/>
  <c r="K15" i="29"/>
  <c r="J15" i="29"/>
  <c r="J17" i="29" s="1"/>
  <c r="I15" i="29"/>
  <c r="H15" i="29"/>
  <c r="G15" i="29"/>
  <c r="F15" i="29"/>
  <c r="E15" i="29"/>
  <c r="D15" i="29"/>
  <c r="C15" i="29"/>
  <c r="B15" i="29"/>
  <c r="OT14" i="29"/>
  <c r="OS14" i="29"/>
  <c r="NX14" i="29"/>
  <c r="NT14" i="29"/>
  <c r="NP14" i="29"/>
  <c r="NO14" i="29"/>
  <c r="NN14" i="29"/>
  <c r="NM14" i="29"/>
  <c r="NL14" i="29"/>
  <c r="NK14" i="29"/>
  <c r="NJ14" i="29"/>
  <c r="NI14" i="29"/>
  <c r="NH14" i="29"/>
  <c r="NG14" i="29"/>
  <c r="NF14" i="29"/>
  <c r="NE14" i="29"/>
  <c r="ND14" i="29"/>
  <c r="NC14" i="29"/>
  <c r="NB14" i="29"/>
  <c r="NA14" i="29"/>
  <c r="MZ14" i="29"/>
  <c r="MY14" i="29"/>
  <c r="MX14" i="29"/>
  <c r="MW14" i="29"/>
  <c r="MV14" i="29"/>
  <c r="MU14" i="29"/>
  <c r="MT14" i="29"/>
  <c r="MS14" i="29"/>
  <c r="MR14" i="29"/>
  <c r="MQ14" i="29"/>
  <c r="MP14" i="29"/>
  <c r="MO14" i="29"/>
  <c r="MN14" i="29"/>
  <c r="MM14" i="29"/>
  <c r="ML14" i="29"/>
  <c r="MK14" i="29"/>
  <c r="MJ14" i="29"/>
  <c r="MI14" i="29"/>
  <c r="MH14" i="29"/>
  <c r="MG14" i="29"/>
  <c r="MF14" i="29"/>
  <c r="MD14" i="29"/>
  <c r="MC14" i="29"/>
  <c r="MB14" i="29"/>
  <c r="MA14" i="29"/>
  <c r="LZ14" i="29"/>
  <c r="LY14" i="29"/>
  <c r="LX14" i="29"/>
  <c r="LW14" i="29"/>
  <c r="LV14" i="29"/>
  <c r="LU14" i="29"/>
  <c r="LT14" i="29"/>
  <c r="LS14" i="29"/>
  <c r="LR14" i="29"/>
  <c r="LQ14" i="29"/>
  <c r="LP14" i="29"/>
  <c r="LO14" i="29"/>
  <c r="LN14" i="29"/>
  <c r="LM14" i="29"/>
  <c r="LL14" i="29"/>
  <c r="LK14" i="29"/>
  <c r="LJ14" i="29"/>
  <c r="LI14" i="29"/>
  <c r="LH14" i="29"/>
  <c r="LG14" i="29"/>
  <c r="LF14" i="29"/>
  <c r="LE14" i="29"/>
  <c r="LD14" i="29"/>
  <c r="LC14" i="29"/>
  <c r="LB14" i="29"/>
  <c r="LA14" i="29"/>
  <c r="KZ14" i="29"/>
  <c r="KY14" i="29"/>
  <c r="KX14" i="29"/>
  <c r="KW14" i="29"/>
  <c r="KV14" i="29"/>
  <c r="KU14" i="29"/>
  <c r="KT14" i="29"/>
  <c r="KR14" i="29"/>
  <c r="KQ14" i="29"/>
  <c r="KP14" i="29"/>
  <c r="KO14" i="29"/>
  <c r="KN14" i="29"/>
  <c r="KM14" i="29"/>
  <c r="KL14" i="29"/>
  <c r="KK14" i="29"/>
  <c r="KJ14" i="29"/>
  <c r="KI14" i="29"/>
  <c r="KH14" i="29"/>
  <c r="KG14" i="29"/>
  <c r="KF14" i="29"/>
  <c r="KE14" i="29"/>
  <c r="KD14" i="29"/>
  <c r="KC14" i="29"/>
  <c r="KB14" i="29"/>
  <c r="KA14" i="29"/>
  <c r="JZ14" i="29"/>
  <c r="JY14" i="29"/>
  <c r="JX14" i="29"/>
  <c r="JW14" i="29"/>
  <c r="JV14" i="29"/>
  <c r="JU14" i="29"/>
  <c r="JT14" i="29"/>
  <c r="JS14" i="29"/>
  <c r="JR14" i="29"/>
  <c r="JQ14" i="29"/>
  <c r="JP14" i="29"/>
  <c r="JO14" i="29"/>
  <c r="JN14" i="29"/>
  <c r="JM14" i="29"/>
  <c r="JL14" i="29"/>
  <c r="JK14" i="29"/>
  <c r="JJ14" i="29"/>
  <c r="JI14" i="29"/>
  <c r="JH14" i="29"/>
  <c r="JF14" i="29"/>
  <c r="JE14" i="29"/>
  <c r="JD14" i="29"/>
  <c r="JA14" i="29"/>
  <c r="IP14" i="29"/>
  <c r="ID14" i="29"/>
  <c r="IC14" i="29"/>
  <c r="IB14" i="29"/>
  <c r="HT14" i="29"/>
  <c r="HS14" i="29"/>
  <c r="HR14" i="29"/>
  <c r="HQ14" i="29"/>
  <c r="HP14" i="29"/>
  <c r="HO14" i="29"/>
  <c r="HN14" i="29"/>
  <c r="HM14" i="29"/>
  <c r="HL14" i="29"/>
  <c r="HK14" i="29"/>
  <c r="HJ14" i="29"/>
  <c r="HI14" i="29"/>
  <c r="HH14" i="29"/>
  <c r="HG14" i="29"/>
  <c r="HF14" i="29"/>
  <c r="HE14" i="29"/>
  <c r="HD14" i="29"/>
  <c r="HC14" i="29"/>
  <c r="HB14" i="29"/>
  <c r="HA14" i="29"/>
  <c r="GZ14" i="29"/>
  <c r="GY14" i="29"/>
  <c r="GX14" i="29"/>
  <c r="GW14" i="29"/>
  <c r="GV14" i="29"/>
  <c r="GU14" i="29"/>
  <c r="GT14" i="29"/>
  <c r="GS14" i="29"/>
  <c r="GR14" i="29"/>
  <c r="GQ14" i="29"/>
  <c r="GP14" i="29"/>
  <c r="GO14" i="29"/>
  <c r="GN14" i="29"/>
  <c r="GM14" i="29"/>
  <c r="GL14" i="29"/>
  <c r="GK14" i="29"/>
  <c r="GJ14" i="29"/>
  <c r="GH14" i="29"/>
  <c r="GG14" i="29"/>
  <c r="GF14" i="29"/>
  <c r="GE14" i="29"/>
  <c r="GD14" i="29"/>
  <c r="GC14" i="29"/>
  <c r="GB14" i="29"/>
  <c r="GA14" i="29"/>
  <c r="FZ14" i="29"/>
  <c r="FY14" i="29"/>
  <c r="FX14" i="29"/>
  <c r="FW14" i="29"/>
  <c r="FV14" i="29"/>
  <c r="FU14" i="29"/>
  <c r="FT14" i="29"/>
  <c r="FS14" i="29"/>
  <c r="FR14" i="29"/>
  <c r="FQ14" i="29"/>
  <c r="FP14" i="29"/>
  <c r="FO14" i="29"/>
  <c r="FN14" i="29"/>
  <c r="FM14" i="29"/>
  <c r="FL14" i="29"/>
  <c r="FK14" i="29"/>
  <c r="FJ14" i="29"/>
  <c r="FI14" i="29"/>
  <c r="FH14" i="29"/>
  <c r="FG14" i="29"/>
  <c r="FF14" i="29"/>
  <c r="FE14" i="29"/>
  <c r="FD14" i="29"/>
  <c r="FC14" i="29"/>
  <c r="FB14" i="29"/>
  <c r="FA14" i="29"/>
  <c r="EZ14" i="29"/>
  <c r="EY14" i="29"/>
  <c r="EX14" i="29"/>
  <c r="EV14" i="29"/>
  <c r="EU14" i="29"/>
  <c r="ET14" i="29"/>
  <c r="ES14" i="29"/>
  <c r="ER14" i="29"/>
  <c r="EQ14" i="29"/>
  <c r="EP14" i="29"/>
  <c r="EO14" i="29"/>
  <c r="EN14" i="29"/>
  <c r="EM14" i="29"/>
  <c r="EL14" i="29"/>
  <c r="EK14" i="29"/>
  <c r="EJ14" i="29"/>
  <c r="EI14" i="29"/>
  <c r="EH14" i="29"/>
  <c r="EG14" i="29"/>
  <c r="EF14" i="29"/>
  <c r="EE14" i="29"/>
  <c r="ED14" i="29"/>
  <c r="EC14" i="29"/>
  <c r="EB14" i="29"/>
  <c r="EA14" i="29"/>
  <c r="DZ14" i="29"/>
  <c r="DY14" i="29"/>
  <c r="DX14" i="29"/>
  <c r="DW14" i="29"/>
  <c r="DV14" i="29"/>
  <c r="DU14" i="29"/>
  <c r="DT14" i="29"/>
  <c r="DS14" i="29"/>
  <c r="DR14" i="29"/>
  <c r="DQ14" i="29"/>
  <c r="DP14" i="29"/>
  <c r="DO14" i="29"/>
  <c r="DN14" i="29"/>
  <c r="DM14" i="29"/>
  <c r="DL14" i="29"/>
  <c r="DH14" i="29"/>
  <c r="DE14" i="29"/>
  <c r="DC14" i="29"/>
  <c r="CU14" i="29"/>
  <c r="CT14" i="29"/>
  <c r="CQ14" i="29"/>
  <c r="CH14" i="29"/>
  <c r="CG14" i="29"/>
  <c r="CF14" i="29"/>
  <c r="CA14" i="29"/>
  <c r="BU14" i="29"/>
  <c r="BT14" i="29"/>
  <c r="BS14" i="29"/>
  <c r="BO14" i="29"/>
  <c r="BH14" i="29"/>
  <c r="BG14" i="29"/>
  <c r="BF14" i="29"/>
  <c r="BC14" i="29"/>
  <c r="AV14" i="29"/>
  <c r="AU14" i="29"/>
  <c r="AT14" i="29"/>
  <c r="AQ14" i="29"/>
  <c r="AJ14" i="29"/>
  <c r="AI14" i="29"/>
  <c r="AH14" i="29"/>
  <c r="AE14" i="29"/>
  <c r="X14" i="29"/>
  <c r="W14" i="29"/>
  <c r="V14" i="29"/>
  <c r="S14" i="29"/>
  <c r="L14" i="29"/>
  <c r="K14" i="29"/>
  <c r="J14" i="29"/>
  <c r="G14" i="29"/>
  <c r="PB13" i="29"/>
  <c r="PA13" i="29"/>
  <c r="OZ13" i="29"/>
  <c r="OY13" i="29"/>
  <c r="OX13" i="29"/>
  <c r="OW13" i="29"/>
  <c r="OV13" i="29"/>
  <c r="OU13" i="29"/>
  <c r="OT13" i="29"/>
  <c r="OS13" i="29"/>
  <c r="OR13" i="29"/>
  <c r="OQ13" i="29"/>
  <c r="OP13" i="29"/>
  <c r="OP14" i="29" s="1"/>
  <c r="OO13" i="29"/>
  <c r="ON13" i="29"/>
  <c r="OM13" i="29"/>
  <c r="OL13" i="29"/>
  <c r="OK13" i="29"/>
  <c r="OJ13" i="29"/>
  <c r="OI13" i="29"/>
  <c r="OH13" i="29"/>
  <c r="OG13" i="29"/>
  <c r="OG14" i="29" s="1"/>
  <c r="OF13" i="29"/>
  <c r="OE13" i="29"/>
  <c r="OD13" i="29"/>
  <c r="OD14" i="29" s="1"/>
  <c r="OC13" i="29"/>
  <c r="OB13" i="29"/>
  <c r="OA13" i="29"/>
  <c r="NZ13" i="29"/>
  <c r="NY13" i="29"/>
  <c r="NX13" i="29"/>
  <c r="NW13" i="29"/>
  <c r="NV13" i="29"/>
  <c r="NU13" i="29"/>
  <c r="NT13" i="29"/>
  <c r="NS13" i="29"/>
  <c r="NR13" i="29"/>
  <c r="NQ13" i="29"/>
  <c r="ME13" i="29"/>
  <c r="KS13" i="29"/>
  <c r="JF13" i="29"/>
  <c r="JE13" i="29"/>
  <c r="JD13" i="29"/>
  <c r="JC13" i="29"/>
  <c r="JB13" i="29"/>
  <c r="JA13" i="29"/>
  <c r="IZ13" i="29"/>
  <c r="IY13" i="29"/>
  <c r="IY14" i="29" s="1"/>
  <c r="IX13" i="29"/>
  <c r="IW13" i="29"/>
  <c r="IV13" i="29"/>
  <c r="IU13" i="29"/>
  <c r="IT13" i="29"/>
  <c r="IS13" i="29"/>
  <c r="IR13" i="29"/>
  <c r="IQ13" i="29"/>
  <c r="IP13" i="29"/>
  <c r="IO13" i="29"/>
  <c r="IN13" i="29"/>
  <c r="IM13" i="29"/>
  <c r="IM14" i="29" s="1"/>
  <c r="IL13" i="29"/>
  <c r="IK13" i="29"/>
  <c r="IJ13" i="29"/>
  <c r="II13" i="29"/>
  <c r="II14" i="29" s="1"/>
  <c r="IH13" i="29"/>
  <c r="IG13" i="29"/>
  <c r="IF13" i="29"/>
  <c r="IE13" i="29"/>
  <c r="ID13" i="29"/>
  <c r="IC13" i="29"/>
  <c r="IB13" i="29"/>
  <c r="IA13" i="29"/>
  <c r="HZ13" i="29"/>
  <c r="HY13" i="29"/>
  <c r="HX13" i="29"/>
  <c r="HW13" i="29"/>
  <c r="HW14" i="29" s="1"/>
  <c r="HV13" i="29"/>
  <c r="HU13" i="29"/>
  <c r="GI13" i="29"/>
  <c r="EW13" i="29"/>
  <c r="DJ13" i="29"/>
  <c r="DI13" i="29"/>
  <c r="DH13" i="29"/>
  <c r="DG13" i="29"/>
  <c r="DF13" i="29"/>
  <c r="DE13" i="29"/>
  <c r="DD13" i="29"/>
  <c r="DC13" i="29"/>
  <c r="DB13" i="29"/>
  <c r="DA13" i="29"/>
  <c r="CZ13" i="29"/>
  <c r="CY13" i="29"/>
  <c r="CY14" i="29" s="1"/>
  <c r="CX13" i="29"/>
  <c r="CW13" i="29"/>
  <c r="CV13" i="29"/>
  <c r="CV14" i="29" s="1"/>
  <c r="CU13" i="29"/>
  <c r="CT13" i="29"/>
  <c r="CS13" i="29"/>
  <c r="CR13" i="29"/>
  <c r="CQ13" i="29"/>
  <c r="CP13" i="29"/>
  <c r="CO13" i="29"/>
  <c r="CN13" i="29"/>
  <c r="CM13" i="29"/>
  <c r="CM14" i="29" s="1"/>
  <c r="CL13" i="29"/>
  <c r="CK13" i="29"/>
  <c r="CJ13" i="29"/>
  <c r="CI13" i="29"/>
  <c r="CH13" i="29"/>
  <c r="CG13" i="29"/>
  <c r="CF13" i="29"/>
  <c r="CE13" i="29"/>
  <c r="CD13" i="29"/>
  <c r="CC13" i="29"/>
  <c r="CB13" i="29"/>
  <c r="CA13" i="29"/>
  <c r="BZ13" i="29"/>
  <c r="BX13" i="29"/>
  <c r="BW13" i="29"/>
  <c r="BV13" i="29"/>
  <c r="BU13" i="29"/>
  <c r="BT13" i="29"/>
  <c r="BS13" i="29"/>
  <c r="BR13" i="29"/>
  <c r="BQ13" i="29"/>
  <c r="BP13" i="29"/>
  <c r="BO13" i="29"/>
  <c r="BN13" i="29"/>
  <c r="BM13" i="29"/>
  <c r="BL13" i="29"/>
  <c r="BK13" i="29"/>
  <c r="BJ13" i="29"/>
  <c r="BI13" i="29"/>
  <c r="BH13" i="29"/>
  <c r="BG13" i="29"/>
  <c r="BF13" i="29"/>
  <c r="BE13" i="29"/>
  <c r="BD13" i="29"/>
  <c r="BC13" i="29"/>
  <c r="BB13" i="29"/>
  <c r="BB14" i="29" s="1"/>
  <c r="BA13" i="29"/>
  <c r="AZ13" i="29"/>
  <c r="AY13" i="29"/>
  <c r="AX13" i="29"/>
  <c r="AW13" i="29"/>
  <c r="AV13" i="29"/>
  <c r="AU13" i="29"/>
  <c r="AT13" i="29"/>
  <c r="AS13" i="29"/>
  <c r="AR13" i="29"/>
  <c r="AQ13" i="29"/>
  <c r="AP13" i="29"/>
  <c r="AP14" i="29" s="1"/>
  <c r="AO13" i="29"/>
  <c r="AN13" i="29"/>
  <c r="AL13" i="29"/>
  <c r="AK13" i="29"/>
  <c r="AJ13" i="29"/>
  <c r="AI13" i="29"/>
  <c r="AH13" i="29"/>
  <c r="AG13" i="29"/>
  <c r="AF13" i="29"/>
  <c r="AE13" i="29"/>
  <c r="AD13" i="29"/>
  <c r="AD14" i="29" s="1"/>
  <c r="AC13" i="29"/>
  <c r="AB13" i="29"/>
  <c r="AA13" i="29"/>
  <c r="AA42" i="29" s="1"/>
  <c r="Z13" i="29"/>
  <c r="Y13" i="29"/>
  <c r="X13" i="29"/>
  <c r="W13" i="29"/>
  <c r="V13" i="29"/>
  <c r="V42" i="29" s="1"/>
  <c r="U13" i="29"/>
  <c r="T13" i="29"/>
  <c r="S13" i="29"/>
  <c r="R13" i="29"/>
  <c r="Q13" i="29"/>
  <c r="Q42" i="29" s="1"/>
  <c r="P13" i="29"/>
  <c r="P42" i="29" s="1"/>
  <c r="O13" i="29"/>
  <c r="O42" i="29" s="1"/>
  <c r="N13" i="29"/>
  <c r="M13" i="29"/>
  <c r="L13" i="29"/>
  <c r="K13" i="29"/>
  <c r="J13" i="29"/>
  <c r="J42" i="29" s="1"/>
  <c r="I13" i="29"/>
  <c r="H13" i="29"/>
  <c r="G13" i="29"/>
  <c r="F13" i="29"/>
  <c r="E13" i="29"/>
  <c r="E42" i="29" s="1"/>
  <c r="D13" i="29"/>
  <c r="D42" i="29" s="1"/>
  <c r="C13" i="29"/>
  <c r="C42" i="29" s="1"/>
  <c r="B13" i="29"/>
  <c r="PB12" i="29"/>
  <c r="PB14" i="29" s="1"/>
  <c r="PA12" i="29"/>
  <c r="OZ12" i="29"/>
  <c r="OZ14" i="29" s="1"/>
  <c r="OY12" i="29"/>
  <c r="OY14" i="29" s="1"/>
  <c r="OX12" i="29"/>
  <c r="OW12" i="29"/>
  <c r="OW14" i="29" s="1"/>
  <c r="OV12" i="29"/>
  <c r="OV14" i="29" s="1"/>
  <c r="OU12" i="29"/>
  <c r="OU14" i="29" s="1"/>
  <c r="OT12" i="29"/>
  <c r="OS12" i="29"/>
  <c r="OR12" i="29"/>
  <c r="OR14" i="29" s="1"/>
  <c r="OQ12" i="29"/>
  <c r="OQ14" i="29" s="1"/>
  <c r="OP12" i="29"/>
  <c r="OO12" i="29"/>
  <c r="ON12" i="29"/>
  <c r="ON14" i="29" s="1"/>
  <c r="OM12" i="29"/>
  <c r="OM14" i="29" s="1"/>
  <c r="OL12" i="29"/>
  <c r="OK12" i="29"/>
  <c r="OK14" i="29" s="1"/>
  <c r="OJ12" i="29"/>
  <c r="OJ14" i="29" s="1"/>
  <c r="OI12" i="29"/>
  <c r="OI14" i="29" s="1"/>
  <c r="OH12" i="29"/>
  <c r="OH14" i="29" s="1"/>
  <c r="OG12" i="29"/>
  <c r="OF12" i="29"/>
  <c r="OF14" i="29" s="1"/>
  <c r="OE12" i="29"/>
  <c r="OE14" i="29" s="1"/>
  <c r="OD12" i="29"/>
  <c r="OC12" i="29"/>
  <c r="OB12" i="29"/>
  <c r="OB14" i="29" s="1"/>
  <c r="OA12" i="29"/>
  <c r="OA14" i="29" s="1"/>
  <c r="NZ12" i="29"/>
  <c r="NY12" i="29"/>
  <c r="NY14" i="29" s="1"/>
  <c r="NX12" i="29"/>
  <c r="NW12" i="29"/>
  <c r="NW14" i="29" s="1"/>
  <c r="NV12" i="29"/>
  <c r="NV14" i="29" s="1"/>
  <c r="NU12" i="29"/>
  <c r="NU14" i="29" s="1"/>
  <c r="NT12" i="29"/>
  <c r="NS12" i="29"/>
  <c r="NR12" i="29"/>
  <c r="NQ12" i="29"/>
  <c r="ME12" i="29"/>
  <c r="ME14" i="29" s="1"/>
  <c r="KS12" i="29"/>
  <c r="KS14" i="29" s="1"/>
  <c r="JF12" i="29"/>
  <c r="JE12" i="29"/>
  <c r="JD12" i="29"/>
  <c r="JC12" i="29"/>
  <c r="JC14" i="29" s="1"/>
  <c r="JB12" i="29"/>
  <c r="JB14" i="29" s="1"/>
  <c r="JA12" i="29"/>
  <c r="IZ12" i="29"/>
  <c r="IZ14" i="29" s="1"/>
  <c r="IY12" i="29"/>
  <c r="IX12" i="29"/>
  <c r="IW12" i="29"/>
  <c r="IW14" i="29" s="1"/>
  <c r="IV12" i="29"/>
  <c r="IV14" i="29" s="1"/>
  <c r="IU12" i="29"/>
  <c r="IU14" i="29" s="1"/>
  <c r="IT12" i="29"/>
  <c r="IT14" i="29" s="1"/>
  <c r="IS12" i="29"/>
  <c r="IS14" i="29" s="1"/>
  <c r="IR12" i="29"/>
  <c r="IR14" i="29" s="1"/>
  <c r="IQ12" i="29"/>
  <c r="IQ14" i="29" s="1"/>
  <c r="IP12" i="29"/>
  <c r="IO12" i="29"/>
  <c r="IO14" i="29" s="1"/>
  <c r="IN12" i="29"/>
  <c r="IN14" i="29" s="1"/>
  <c r="IM12" i="29"/>
  <c r="IL12" i="29"/>
  <c r="IK12" i="29"/>
  <c r="IK14" i="29" s="1"/>
  <c r="IJ12" i="29"/>
  <c r="IJ14" i="29" s="1"/>
  <c r="II12" i="29"/>
  <c r="IH12" i="29"/>
  <c r="IH14" i="29" s="1"/>
  <c r="IG12" i="29"/>
  <c r="IG14" i="29" s="1"/>
  <c r="IF12" i="29"/>
  <c r="IF14" i="29" s="1"/>
  <c r="IE12" i="29"/>
  <c r="IE14" i="29" s="1"/>
  <c r="ID12" i="29"/>
  <c r="IC12" i="29"/>
  <c r="IB12" i="29"/>
  <c r="IA12" i="29"/>
  <c r="IA14" i="29" s="1"/>
  <c r="HZ12" i="29"/>
  <c r="HY12" i="29"/>
  <c r="HY14" i="29" s="1"/>
  <c r="HX12" i="29"/>
  <c r="HX14" i="29" s="1"/>
  <c r="HW12" i="29"/>
  <c r="HV12" i="29"/>
  <c r="HV14" i="29" s="1"/>
  <c r="HU12" i="29"/>
  <c r="HU14" i="29" s="1"/>
  <c r="GI12" i="29"/>
  <c r="GI14" i="29" s="1"/>
  <c r="EW12" i="29"/>
  <c r="EW14" i="29" s="1"/>
  <c r="DJ12" i="29"/>
  <c r="DI12" i="29"/>
  <c r="DH12" i="29"/>
  <c r="DG12" i="29"/>
  <c r="DG14" i="29" s="1"/>
  <c r="DF12" i="29"/>
  <c r="DF14" i="29" s="1"/>
  <c r="DE12" i="29"/>
  <c r="DD12" i="29"/>
  <c r="DD14" i="29" s="1"/>
  <c r="DC12" i="29"/>
  <c r="DB12" i="29"/>
  <c r="DB14" i="29" s="1"/>
  <c r="DA12" i="29"/>
  <c r="DA14" i="29" s="1"/>
  <c r="CZ12" i="29"/>
  <c r="CZ14" i="29" s="1"/>
  <c r="CY12" i="29"/>
  <c r="CX12" i="29"/>
  <c r="CW12" i="29"/>
  <c r="CV12" i="29"/>
  <c r="CU12" i="29"/>
  <c r="CT12" i="29"/>
  <c r="CS12" i="29"/>
  <c r="CS14" i="29" s="1"/>
  <c r="CR12" i="29"/>
  <c r="CR14" i="29" s="1"/>
  <c r="CQ12" i="29"/>
  <c r="CP12" i="29"/>
  <c r="CP14" i="29" s="1"/>
  <c r="CO12" i="29"/>
  <c r="CO14" i="29" s="1"/>
  <c r="CN12" i="29"/>
  <c r="CN14" i="29" s="1"/>
  <c r="CM12" i="29"/>
  <c r="CL12" i="29"/>
  <c r="CK12" i="29"/>
  <c r="CJ12" i="29"/>
  <c r="CJ14" i="29" s="1"/>
  <c r="CI12" i="29"/>
  <c r="CI14" i="29" s="1"/>
  <c r="CH12" i="29"/>
  <c r="CG12" i="29"/>
  <c r="CF12" i="29"/>
  <c r="CE12" i="29"/>
  <c r="CE14" i="29" s="1"/>
  <c r="CD12" i="29"/>
  <c r="CD14" i="29" s="1"/>
  <c r="CC12" i="29"/>
  <c r="CC14" i="29" s="1"/>
  <c r="CB12" i="29"/>
  <c r="CB14" i="29" s="1"/>
  <c r="CA12" i="29"/>
  <c r="BZ12" i="29"/>
  <c r="BX12" i="29"/>
  <c r="BX14" i="29" s="1"/>
  <c r="BW12" i="29"/>
  <c r="BW14" i="29" s="1"/>
  <c r="BV12" i="29"/>
  <c r="BV14" i="29" s="1"/>
  <c r="BU12" i="29"/>
  <c r="BT12" i="29"/>
  <c r="BS12" i="29"/>
  <c r="BR12" i="29"/>
  <c r="BR14" i="29" s="1"/>
  <c r="BQ12" i="29"/>
  <c r="BQ14" i="29" s="1"/>
  <c r="BP12" i="29"/>
  <c r="BP14" i="29" s="1"/>
  <c r="BO12" i="29"/>
  <c r="BN12" i="29"/>
  <c r="BM12" i="29"/>
  <c r="BM14" i="29" s="1"/>
  <c r="BL12" i="29"/>
  <c r="BL14" i="29" s="1"/>
  <c r="BK12" i="29"/>
  <c r="BK14" i="29" s="1"/>
  <c r="BJ12" i="29"/>
  <c r="BJ14" i="29" s="1"/>
  <c r="BI12" i="29"/>
  <c r="BI14" i="29" s="1"/>
  <c r="BH12" i="29"/>
  <c r="BG12" i="29"/>
  <c r="BF12" i="29"/>
  <c r="BE12" i="29"/>
  <c r="BE14" i="29" s="1"/>
  <c r="BD12" i="29"/>
  <c r="BD14" i="29" s="1"/>
  <c r="BC12" i="29"/>
  <c r="BB12" i="29"/>
  <c r="BA12" i="29"/>
  <c r="BA14" i="29" s="1"/>
  <c r="AZ12" i="29"/>
  <c r="AZ14" i="29" s="1"/>
  <c r="AY12" i="29"/>
  <c r="AY14" i="29" s="1"/>
  <c r="AX12" i="29"/>
  <c r="AX14" i="29" s="1"/>
  <c r="AW12" i="29"/>
  <c r="AW14" i="29" s="1"/>
  <c r="AV12" i="29"/>
  <c r="AU12" i="29"/>
  <c r="AT12" i="29"/>
  <c r="H45" i="29" s="1"/>
  <c r="AS12" i="29"/>
  <c r="AR12" i="29"/>
  <c r="AR14" i="29" s="1"/>
  <c r="AQ12" i="29"/>
  <c r="AP12" i="29"/>
  <c r="AO12" i="29"/>
  <c r="AN12" i="29"/>
  <c r="AN14" i="29" s="1"/>
  <c r="AL12" i="29"/>
  <c r="AL14" i="29" s="1"/>
  <c r="AK12" i="29"/>
  <c r="AK14" i="29" s="1"/>
  <c r="AJ12" i="29"/>
  <c r="AI12" i="29"/>
  <c r="AH12" i="29"/>
  <c r="AG12" i="29"/>
  <c r="AG14" i="29" s="1"/>
  <c r="AF12" i="29"/>
  <c r="AF14" i="29" s="1"/>
  <c r="AE12" i="29"/>
  <c r="AD12" i="29"/>
  <c r="AC12" i="29"/>
  <c r="AC14" i="29" s="1"/>
  <c r="AB12" i="29"/>
  <c r="AA12" i="29"/>
  <c r="AA41" i="29" s="1"/>
  <c r="Z12" i="29"/>
  <c r="Z14" i="29" s="1"/>
  <c r="Y12" i="29"/>
  <c r="Y14" i="29" s="1"/>
  <c r="X12" i="29"/>
  <c r="W12" i="29"/>
  <c r="V12" i="29"/>
  <c r="V41" i="29" s="1"/>
  <c r="U12" i="29"/>
  <c r="T12" i="29"/>
  <c r="S12" i="29"/>
  <c r="R12" i="29"/>
  <c r="Q12" i="29"/>
  <c r="Q14" i="29" s="1"/>
  <c r="P12" i="29"/>
  <c r="O12" i="29"/>
  <c r="O41" i="29" s="1"/>
  <c r="N12" i="29"/>
  <c r="N14" i="29" s="1"/>
  <c r="M12" i="29"/>
  <c r="M14" i="29" s="1"/>
  <c r="L12" i="29"/>
  <c r="K12" i="29"/>
  <c r="J12" i="29"/>
  <c r="J41" i="29" s="1"/>
  <c r="I12" i="29"/>
  <c r="H12" i="29"/>
  <c r="G12" i="29"/>
  <c r="F12" i="29"/>
  <c r="E12" i="29"/>
  <c r="E14" i="29" s="1"/>
  <c r="D12" i="29"/>
  <c r="C12" i="29"/>
  <c r="C41" i="29" s="1"/>
  <c r="B12" i="29"/>
  <c r="B14" i="29" s="1"/>
  <c r="PA11" i="29"/>
  <c r="OO11" i="29"/>
  <c r="OC11" i="29"/>
  <c r="NQ11" i="29"/>
  <c r="NP11" i="29"/>
  <c r="NO11" i="29"/>
  <c r="NN11" i="29"/>
  <c r="NM11" i="29"/>
  <c r="NL11" i="29"/>
  <c r="NK11" i="29"/>
  <c r="NJ11" i="29"/>
  <c r="NI11" i="29"/>
  <c r="NH11" i="29"/>
  <c r="NG11" i="29"/>
  <c r="NF11" i="29"/>
  <c r="NE11" i="29"/>
  <c r="ND11" i="29"/>
  <c r="NC11" i="29"/>
  <c r="NB11" i="29"/>
  <c r="NA11" i="29"/>
  <c r="MZ11" i="29"/>
  <c r="MY11" i="29"/>
  <c r="MX11" i="29"/>
  <c r="MW11" i="29"/>
  <c r="MV11" i="29"/>
  <c r="MU11" i="29"/>
  <c r="MT11" i="29"/>
  <c r="MS11" i="29"/>
  <c r="MR11" i="29"/>
  <c r="MQ11" i="29"/>
  <c r="MP11" i="29"/>
  <c r="MO11" i="29"/>
  <c r="MN11" i="29"/>
  <c r="MM11" i="29"/>
  <c r="ML11" i="29"/>
  <c r="MK11" i="29"/>
  <c r="MJ11" i="29"/>
  <c r="MI11" i="29"/>
  <c r="MH11" i="29"/>
  <c r="MG11" i="29"/>
  <c r="MF11" i="29"/>
  <c r="MD11" i="29"/>
  <c r="MC11" i="29"/>
  <c r="MB11" i="29"/>
  <c r="MA11" i="29"/>
  <c r="LZ11" i="29"/>
  <c r="LY11" i="29"/>
  <c r="LX11" i="29"/>
  <c r="LW11" i="29"/>
  <c r="LV11" i="29"/>
  <c r="LU11" i="29"/>
  <c r="LT11" i="29"/>
  <c r="LS11" i="29"/>
  <c r="LR11" i="29"/>
  <c r="LQ11" i="29"/>
  <c r="LP11" i="29"/>
  <c r="LO11" i="29"/>
  <c r="LN11" i="29"/>
  <c r="LM11" i="29"/>
  <c r="LL11" i="29"/>
  <c r="LK11" i="29"/>
  <c r="LJ11" i="29"/>
  <c r="LI11" i="29"/>
  <c r="LH11" i="29"/>
  <c r="LG11" i="29"/>
  <c r="LF11" i="29"/>
  <c r="LE11" i="29"/>
  <c r="LD11" i="29"/>
  <c r="LC11" i="29"/>
  <c r="LB11" i="29"/>
  <c r="LA11" i="29"/>
  <c r="KZ11" i="29"/>
  <c r="KY11" i="29"/>
  <c r="KX11" i="29"/>
  <c r="KW11" i="29"/>
  <c r="KV11" i="29"/>
  <c r="KU11" i="29"/>
  <c r="KT11" i="29"/>
  <c r="KS11" i="29"/>
  <c r="KR11" i="29"/>
  <c r="KQ11" i="29"/>
  <c r="KP11" i="29"/>
  <c r="KO11" i="29"/>
  <c r="KN11" i="29"/>
  <c r="KM11" i="29"/>
  <c r="KL11" i="29"/>
  <c r="KK11" i="29"/>
  <c r="KJ11" i="29"/>
  <c r="KI11" i="29"/>
  <c r="KH11" i="29"/>
  <c r="KG11" i="29"/>
  <c r="KF11" i="29"/>
  <c r="KE11" i="29"/>
  <c r="KD11" i="29"/>
  <c r="KC11" i="29"/>
  <c r="KB11" i="29"/>
  <c r="KA11" i="29"/>
  <c r="JZ11" i="29"/>
  <c r="JY11" i="29"/>
  <c r="JX11" i="29"/>
  <c r="JW11" i="29"/>
  <c r="JV11" i="29"/>
  <c r="JU11" i="29"/>
  <c r="JT11" i="29"/>
  <c r="JS11" i="29"/>
  <c r="JR11" i="29"/>
  <c r="JQ11" i="29"/>
  <c r="JP11" i="29"/>
  <c r="JO11" i="29"/>
  <c r="JN11" i="29"/>
  <c r="JM11" i="29"/>
  <c r="JL11" i="29"/>
  <c r="JK11" i="29"/>
  <c r="JJ11" i="29"/>
  <c r="JI11" i="29"/>
  <c r="JH11" i="29"/>
  <c r="JB11" i="29"/>
  <c r="JA11" i="29"/>
  <c r="IZ11" i="29"/>
  <c r="IU11" i="29"/>
  <c r="IP11" i="29"/>
  <c r="IO11" i="29"/>
  <c r="IN11" i="29"/>
  <c r="II11" i="29"/>
  <c r="ID11" i="29"/>
  <c r="IC11" i="29"/>
  <c r="IB11" i="29"/>
  <c r="HW11" i="29"/>
  <c r="HT11" i="29"/>
  <c r="HS11" i="29"/>
  <c r="HR11" i="29"/>
  <c r="HQ11" i="29"/>
  <c r="HP11" i="29"/>
  <c r="HO11" i="29"/>
  <c r="HN11" i="29"/>
  <c r="HM11" i="29"/>
  <c r="HL11" i="29"/>
  <c r="HK11" i="29"/>
  <c r="HJ11" i="29"/>
  <c r="HI11" i="29"/>
  <c r="HH11" i="29"/>
  <c r="HG11" i="29"/>
  <c r="HF11" i="29"/>
  <c r="HE11" i="29"/>
  <c r="HD11" i="29"/>
  <c r="HC11" i="29"/>
  <c r="HB11" i="29"/>
  <c r="HA11" i="29"/>
  <c r="GZ11" i="29"/>
  <c r="GY11" i="29"/>
  <c r="GX11" i="29"/>
  <c r="GW11" i="29"/>
  <c r="GV11" i="29"/>
  <c r="GU11" i="29"/>
  <c r="GT11" i="29"/>
  <c r="GS11" i="29"/>
  <c r="GR11" i="29"/>
  <c r="GQ11" i="29"/>
  <c r="GP11" i="29"/>
  <c r="GO11" i="29"/>
  <c r="GN11" i="29"/>
  <c r="GM11" i="29"/>
  <c r="GL11" i="29"/>
  <c r="GK11" i="29"/>
  <c r="GJ11" i="29"/>
  <c r="GH11" i="29"/>
  <c r="GG11" i="29"/>
  <c r="GF11" i="29"/>
  <c r="GE11" i="29"/>
  <c r="GD11" i="29"/>
  <c r="GC11" i="29"/>
  <c r="GB11" i="29"/>
  <c r="GA11" i="29"/>
  <c r="FZ11" i="29"/>
  <c r="FY11" i="29"/>
  <c r="FX11" i="29"/>
  <c r="FW11" i="29"/>
  <c r="FV11" i="29"/>
  <c r="FU11" i="29"/>
  <c r="FT11" i="29"/>
  <c r="FS11" i="29"/>
  <c r="FR11" i="29"/>
  <c r="FQ11" i="29"/>
  <c r="FP11" i="29"/>
  <c r="FO11" i="29"/>
  <c r="FN11" i="29"/>
  <c r="FM11" i="29"/>
  <c r="FL11" i="29"/>
  <c r="FK11" i="29"/>
  <c r="FJ11" i="29"/>
  <c r="FI11" i="29"/>
  <c r="FH11" i="29"/>
  <c r="FG11" i="29"/>
  <c r="FF11" i="29"/>
  <c r="FE11" i="29"/>
  <c r="FD11" i="29"/>
  <c r="FC11" i="29"/>
  <c r="FB11" i="29"/>
  <c r="FA11" i="29"/>
  <c r="EZ11" i="29"/>
  <c r="EY11" i="29"/>
  <c r="EX11" i="29"/>
  <c r="EV11" i="29"/>
  <c r="EU11" i="29"/>
  <c r="ET11" i="29"/>
  <c r="ES11" i="29"/>
  <c r="ER11" i="29"/>
  <c r="EQ11" i="29"/>
  <c r="EP11" i="29"/>
  <c r="EO11" i="29"/>
  <c r="EN11" i="29"/>
  <c r="EM11" i="29"/>
  <c r="EL11" i="29"/>
  <c r="EK11" i="29"/>
  <c r="EJ11" i="29"/>
  <c r="EI11" i="29"/>
  <c r="EH11" i="29"/>
  <c r="EG11" i="29"/>
  <c r="EF11" i="29"/>
  <c r="EE11" i="29"/>
  <c r="ED11" i="29"/>
  <c r="EC11" i="29"/>
  <c r="EB11" i="29"/>
  <c r="EA11" i="29"/>
  <c r="DZ11" i="29"/>
  <c r="DY11" i="29"/>
  <c r="DX11" i="29"/>
  <c r="DW11" i="29"/>
  <c r="DV11" i="29"/>
  <c r="DU11" i="29"/>
  <c r="DT11" i="29"/>
  <c r="DS11" i="29"/>
  <c r="DR11" i="29"/>
  <c r="DQ11" i="29"/>
  <c r="DP11" i="29"/>
  <c r="DO11" i="29"/>
  <c r="DN11" i="29"/>
  <c r="DM11" i="29"/>
  <c r="DL11" i="29"/>
  <c r="DA11" i="29"/>
  <c r="CB11" i="29"/>
  <c r="BE11" i="29"/>
  <c r="AG11" i="29"/>
  <c r="AF11" i="29"/>
  <c r="U11" i="29"/>
  <c r="I11" i="29"/>
  <c r="H11" i="29"/>
  <c r="PB10" i="29"/>
  <c r="PB11" i="29" s="1"/>
  <c r="PA10" i="29"/>
  <c r="OZ10" i="29"/>
  <c r="OZ11" i="29" s="1"/>
  <c r="OY10" i="29"/>
  <c r="OX10" i="29"/>
  <c r="OW10" i="29"/>
  <c r="OW11" i="29" s="1"/>
  <c r="OV10" i="29"/>
  <c r="OU10" i="29"/>
  <c r="OT10" i="29"/>
  <c r="OS10" i="29"/>
  <c r="OR10" i="29"/>
  <c r="OQ10" i="29"/>
  <c r="OP10" i="29"/>
  <c r="OP11" i="29" s="1"/>
  <c r="OO10" i="29"/>
  <c r="ON10" i="29"/>
  <c r="ON11" i="29" s="1"/>
  <c r="OM10" i="29"/>
  <c r="OL10" i="29"/>
  <c r="OK10" i="29"/>
  <c r="OK11" i="29" s="1"/>
  <c r="OJ10" i="29"/>
  <c r="OI10" i="29"/>
  <c r="OH10" i="29"/>
  <c r="OG10" i="29"/>
  <c r="OF10" i="29"/>
  <c r="OE10" i="29"/>
  <c r="OD10" i="29"/>
  <c r="OD11" i="29" s="1"/>
  <c r="OC10" i="29"/>
  <c r="OB10" i="29"/>
  <c r="OB11" i="29" s="1"/>
  <c r="OA10" i="29"/>
  <c r="NZ10" i="29"/>
  <c r="NY10" i="29"/>
  <c r="NY11" i="29" s="1"/>
  <c r="NX10" i="29"/>
  <c r="NW10" i="29"/>
  <c r="NW44" i="29" s="1"/>
  <c r="NV10" i="29"/>
  <c r="NV44" i="29" s="1"/>
  <c r="NU10" i="29"/>
  <c r="NU44" i="29" s="1"/>
  <c r="NT10" i="29"/>
  <c r="NT44" i="29" s="1"/>
  <c r="NS10" i="29"/>
  <c r="NS44" i="29" s="1"/>
  <c r="NR10" i="29"/>
  <c r="NR44" i="29" s="1"/>
  <c r="NQ10" i="29"/>
  <c r="ME10" i="29"/>
  <c r="KS10" i="29"/>
  <c r="JF10" i="29"/>
  <c r="JE10" i="29"/>
  <c r="JD10" i="29"/>
  <c r="JC10" i="29"/>
  <c r="JB10" i="29"/>
  <c r="JA10" i="29"/>
  <c r="IZ10" i="29"/>
  <c r="IY10" i="29"/>
  <c r="IX10" i="29"/>
  <c r="IW10" i="29"/>
  <c r="IW11" i="29" s="1"/>
  <c r="IV10" i="29"/>
  <c r="IU10" i="29"/>
  <c r="IT10" i="29"/>
  <c r="IS10" i="29"/>
  <c r="IR10" i="29"/>
  <c r="IQ10" i="29"/>
  <c r="IP10" i="29"/>
  <c r="IO10" i="29"/>
  <c r="IN10" i="29"/>
  <c r="IM10" i="29"/>
  <c r="IL10" i="29"/>
  <c r="IK10" i="29"/>
  <c r="IK11" i="29" s="1"/>
  <c r="IJ10" i="29"/>
  <c r="II10" i="29"/>
  <c r="IH10" i="29"/>
  <c r="IG10" i="29"/>
  <c r="IF10" i="29"/>
  <c r="IE10" i="29"/>
  <c r="ID10" i="29"/>
  <c r="IC10" i="29"/>
  <c r="IB10" i="29"/>
  <c r="IA10" i="29"/>
  <c r="HZ10" i="29"/>
  <c r="HY10" i="29"/>
  <c r="HY11" i="29" s="1"/>
  <c r="HX10" i="29"/>
  <c r="HW10" i="29"/>
  <c r="HV10" i="29"/>
  <c r="JG10" i="29" s="1"/>
  <c r="HU10" i="29"/>
  <c r="GI10" i="29"/>
  <c r="EW10" i="29"/>
  <c r="DJ10" i="29"/>
  <c r="DI10" i="29"/>
  <c r="DH10" i="29"/>
  <c r="DG10" i="29"/>
  <c r="DF10" i="29"/>
  <c r="DE10" i="29"/>
  <c r="DD10" i="29"/>
  <c r="DC10" i="29"/>
  <c r="DB10" i="29"/>
  <c r="DA10" i="29"/>
  <c r="CZ10" i="29"/>
  <c r="CY10" i="29"/>
  <c r="CX10" i="29"/>
  <c r="CW10" i="29"/>
  <c r="CV10" i="29"/>
  <c r="CU10" i="29"/>
  <c r="CT10" i="29"/>
  <c r="CS10" i="29"/>
  <c r="CR10" i="29"/>
  <c r="CQ10" i="29"/>
  <c r="CP10" i="29"/>
  <c r="CO10" i="29"/>
  <c r="CN10" i="29"/>
  <c r="CM10" i="29"/>
  <c r="CL10" i="29"/>
  <c r="CK10" i="29"/>
  <c r="CJ10" i="29"/>
  <c r="CI10" i="29"/>
  <c r="CH10" i="29"/>
  <c r="CG10" i="29"/>
  <c r="CF10" i="29"/>
  <c r="CE10" i="29"/>
  <c r="CD10" i="29"/>
  <c r="CC10" i="29"/>
  <c r="CB10" i="29"/>
  <c r="CA10" i="29"/>
  <c r="BZ10" i="29"/>
  <c r="BX10" i="29"/>
  <c r="BW10" i="29"/>
  <c r="BV10" i="29"/>
  <c r="BU10" i="29"/>
  <c r="BT10" i="29"/>
  <c r="BS10" i="29"/>
  <c r="BR10" i="29"/>
  <c r="BQ10" i="29"/>
  <c r="BP10" i="29"/>
  <c r="BO10" i="29"/>
  <c r="BN10" i="29"/>
  <c r="BM10" i="29"/>
  <c r="BL10" i="29"/>
  <c r="BK10" i="29"/>
  <c r="BJ10" i="29"/>
  <c r="BI10" i="29"/>
  <c r="BH10" i="29"/>
  <c r="BG10" i="29"/>
  <c r="BF10" i="29"/>
  <c r="BE10" i="29"/>
  <c r="BD10" i="29"/>
  <c r="BC10" i="29"/>
  <c r="BB10" i="29"/>
  <c r="BA10" i="29"/>
  <c r="AZ10" i="29"/>
  <c r="AY10" i="29"/>
  <c r="AX10" i="29"/>
  <c r="AW10" i="29"/>
  <c r="AV10" i="29"/>
  <c r="AU10" i="29"/>
  <c r="AT10" i="29"/>
  <c r="AS10" i="29"/>
  <c r="AR10" i="29"/>
  <c r="AQ10" i="29"/>
  <c r="AP10" i="29"/>
  <c r="AO10" i="29"/>
  <c r="AN10" i="29"/>
  <c r="AL10" i="29"/>
  <c r="AK10" i="29"/>
  <c r="AJ10" i="29"/>
  <c r="AI10" i="29"/>
  <c r="AH10" i="29"/>
  <c r="AG10" i="29"/>
  <c r="AF10" i="29"/>
  <c r="AE10" i="29"/>
  <c r="AD10" i="29"/>
  <c r="AC10" i="29"/>
  <c r="AB10" i="29"/>
  <c r="AA10" i="29"/>
  <c r="Z10" i="29"/>
  <c r="Y10" i="29"/>
  <c r="X10" i="29"/>
  <c r="W10" i="29"/>
  <c r="V10" i="29"/>
  <c r="U10" i="29"/>
  <c r="T10" i="29"/>
  <c r="S10" i="29"/>
  <c r="R10" i="29"/>
  <c r="Q10" i="29"/>
  <c r="P10" i="29"/>
  <c r="O10" i="29"/>
  <c r="N10" i="29"/>
  <c r="M10" i="29"/>
  <c r="L10" i="29"/>
  <c r="K10" i="29"/>
  <c r="J10" i="29"/>
  <c r="I10" i="29"/>
  <c r="H10" i="29"/>
  <c r="G10" i="29"/>
  <c r="F10" i="29"/>
  <c r="E10" i="29"/>
  <c r="D10" i="29"/>
  <c r="C10" i="29"/>
  <c r="B10" i="29"/>
  <c r="AM10" i="29" s="1"/>
  <c r="PB9" i="29"/>
  <c r="PA9" i="29"/>
  <c r="OZ9" i="29"/>
  <c r="OY9" i="29"/>
  <c r="OY11" i="29" s="1"/>
  <c r="OX9" i="29"/>
  <c r="OX11" i="29" s="1"/>
  <c r="OW9" i="29"/>
  <c r="OV9" i="29"/>
  <c r="OV11" i="29" s="1"/>
  <c r="OU9" i="29"/>
  <c r="OU11" i="29" s="1"/>
  <c r="OT9" i="29"/>
  <c r="OT11" i="29" s="1"/>
  <c r="OS9" i="29"/>
  <c r="OS11" i="29" s="1"/>
  <c r="OR9" i="29"/>
  <c r="OR11" i="29" s="1"/>
  <c r="OQ9" i="29"/>
  <c r="OQ11" i="29" s="1"/>
  <c r="OP9" i="29"/>
  <c r="OO9" i="29"/>
  <c r="ON9" i="29"/>
  <c r="OM9" i="29"/>
  <c r="OL9" i="29"/>
  <c r="OK9" i="29"/>
  <c r="OJ9" i="29"/>
  <c r="OJ11" i="29" s="1"/>
  <c r="OI9" i="29"/>
  <c r="OH9" i="29"/>
  <c r="OG9" i="29"/>
  <c r="OG11" i="29" s="1"/>
  <c r="OF9" i="29"/>
  <c r="OF11" i="29" s="1"/>
  <c r="OE9" i="29"/>
  <c r="OE40" i="29" s="1"/>
  <c r="OD9" i="29"/>
  <c r="OD40" i="29" s="1"/>
  <c r="OC9" i="29"/>
  <c r="OB9" i="29"/>
  <c r="OA9" i="29"/>
  <c r="NZ9" i="29"/>
  <c r="NZ40" i="29" s="1"/>
  <c r="NY9" i="29"/>
  <c r="NY40" i="29" s="1"/>
  <c r="NX9" i="29"/>
  <c r="NX40" i="29" s="1"/>
  <c r="NW9" i="29"/>
  <c r="NV9" i="29"/>
  <c r="NU9" i="29"/>
  <c r="NU11" i="29" s="1"/>
  <c r="NT9" i="29"/>
  <c r="NT11" i="29" s="1"/>
  <c r="NS9" i="29"/>
  <c r="PC9" i="29" s="1"/>
  <c r="NR9" i="29"/>
  <c r="NQ9" i="29"/>
  <c r="ME9" i="29"/>
  <c r="ME11" i="29" s="1"/>
  <c r="KS9" i="29"/>
  <c r="JF9" i="29"/>
  <c r="JF11" i="29" s="1"/>
  <c r="JE9" i="29"/>
  <c r="JE11" i="29" s="1"/>
  <c r="JD9" i="29"/>
  <c r="JD11" i="29" s="1"/>
  <c r="JC9" i="29"/>
  <c r="JC11" i="29" s="1"/>
  <c r="JB9" i="29"/>
  <c r="JA9" i="29"/>
  <c r="IZ9" i="29"/>
  <c r="IY9" i="29"/>
  <c r="IY11" i="29" s="1"/>
  <c r="IX9" i="29"/>
  <c r="IX11" i="29" s="1"/>
  <c r="IW9" i="29"/>
  <c r="IV9" i="29"/>
  <c r="IV11" i="29" s="1"/>
  <c r="IU9" i="29"/>
  <c r="IT9" i="29"/>
  <c r="IT11" i="29" s="1"/>
  <c r="IS9" i="29"/>
  <c r="IS11" i="29" s="1"/>
  <c r="IR9" i="29"/>
  <c r="IR11" i="29" s="1"/>
  <c r="IQ9" i="29"/>
  <c r="IQ11" i="29" s="1"/>
  <c r="IP9" i="29"/>
  <c r="IO9" i="29"/>
  <c r="IN9" i="29"/>
  <c r="IM9" i="29"/>
  <c r="IM11" i="29" s="1"/>
  <c r="IL9" i="29"/>
  <c r="IL11" i="29" s="1"/>
  <c r="IK9" i="29"/>
  <c r="IJ9" i="29"/>
  <c r="IJ11" i="29" s="1"/>
  <c r="II9" i="29"/>
  <c r="IH9" i="29"/>
  <c r="IH11" i="29" s="1"/>
  <c r="IG9" i="29"/>
  <c r="IG11" i="29" s="1"/>
  <c r="IF9" i="29"/>
  <c r="IF11" i="29" s="1"/>
  <c r="IE9" i="29"/>
  <c r="IE11" i="29" s="1"/>
  <c r="ID9" i="29"/>
  <c r="IC9" i="29"/>
  <c r="IB9" i="29"/>
  <c r="IA9" i="29"/>
  <c r="IA11" i="29" s="1"/>
  <c r="HZ9" i="29"/>
  <c r="HZ11" i="29" s="1"/>
  <c r="HY9" i="29"/>
  <c r="HX9" i="29"/>
  <c r="HX11" i="29" s="1"/>
  <c r="HW9" i="29"/>
  <c r="HV9" i="29"/>
  <c r="HV11" i="29" s="1"/>
  <c r="HU9" i="29"/>
  <c r="HU11" i="29" s="1"/>
  <c r="GI9" i="29"/>
  <c r="GI11" i="29" s="1"/>
  <c r="EW9" i="29"/>
  <c r="EW11" i="29" s="1"/>
  <c r="DJ9" i="29"/>
  <c r="DJ11" i="29" s="1"/>
  <c r="DI9" i="29"/>
  <c r="DI11" i="29" s="1"/>
  <c r="DH9" i="29"/>
  <c r="DH11" i="29" s="1"/>
  <c r="DG9" i="29"/>
  <c r="DG11" i="29" s="1"/>
  <c r="DF9" i="29"/>
  <c r="DF11" i="29" s="1"/>
  <c r="DE9" i="29"/>
  <c r="DE11" i="29" s="1"/>
  <c r="DD9" i="29"/>
  <c r="DD11" i="29" s="1"/>
  <c r="DC9" i="29"/>
  <c r="DC11" i="29" s="1"/>
  <c r="DB9" i="29"/>
  <c r="DB11" i="29" s="1"/>
  <c r="DA9" i="29"/>
  <c r="CZ9" i="29"/>
  <c r="CZ11" i="29" s="1"/>
  <c r="CY9" i="29"/>
  <c r="CY11" i="29" s="1"/>
  <c r="CX9" i="29"/>
  <c r="CX11" i="29" s="1"/>
  <c r="CW9" i="29"/>
  <c r="CW11" i="29" s="1"/>
  <c r="CV9" i="29"/>
  <c r="CV11" i="29" s="1"/>
  <c r="CU9" i="29"/>
  <c r="CU11" i="29" s="1"/>
  <c r="CT9" i="29"/>
  <c r="CT11" i="29" s="1"/>
  <c r="CS9" i="29"/>
  <c r="CS11" i="29" s="1"/>
  <c r="CR9" i="29"/>
  <c r="CR11" i="29" s="1"/>
  <c r="CQ9" i="29"/>
  <c r="CQ11" i="29" s="1"/>
  <c r="CP9" i="29"/>
  <c r="CP11" i="29" s="1"/>
  <c r="CO9" i="29"/>
  <c r="CO11" i="29" s="1"/>
  <c r="CN9" i="29"/>
  <c r="CN11" i="29" s="1"/>
  <c r="CM9" i="29"/>
  <c r="CM11" i="29" s="1"/>
  <c r="CL9" i="29"/>
  <c r="CL11" i="29" s="1"/>
  <c r="CK9" i="29"/>
  <c r="CK11" i="29" s="1"/>
  <c r="CJ9" i="29"/>
  <c r="CJ11" i="29" s="1"/>
  <c r="CI9" i="29"/>
  <c r="CI11" i="29" s="1"/>
  <c r="CH9" i="29"/>
  <c r="CH11" i="29" s="1"/>
  <c r="CG9" i="29"/>
  <c r="CG11" i="29" s="1"/>
  <c r="CF9" i="29"/>
  <c r="CF11" i="29" s="1"/>
  <c r="CE9" i="29"/>
  <c r="CE11" i="29" s="1"/>
  <c r="CD9" i="29"/>
  <c r="CD11" i="29" s="1"/>
  <c r="CC9" i="29"/>
  <c r="CC11" i="29" s="1"/>
  <c r="CB9" i="29"/>
  <c r="CA9" i="29"/>
  <c r="CA11" i="29" s="1"/>
  <c r="BZ9" i="29"/>
  <c r="BX9" i="29"/>
  <c r="BX11" i="29" s="1"/>
  <c r="BW9" i="29"/>
  <c r="BW11" i="29" s="1"/>
  <c r="BV9" i="29"/>
  <c r="BV11" i="29" s="1"/>
  <c r="BU9" i="29"/>
  <c r="BU11" i="29" s="1"/>
  <c r="BT9" i="29"/>
  <c r="BT11" i="29" s="1"/>
  <c r="BS9" i="29"/>
  <c r="BS11" i="29" s="1"/>
  <c r="BR9" i="29"/>
  <c r="BR11" i="29" s="1"/>
  <c r="BQ9" i="29"/>
  <c r="BQ11" i="29" s="1"/>
  <c r="BP9" i="29"/>
  <c r="BP11" i="29" s="1"/>
  <c r="BO9" i="29"/>
  <c r="BO11" i="29" s="1"/>
  <c r="BN9" i="29"/>
  <c r="BN11" i="29" s="1"/>
  <c r="BM9" i="29"/>
  <c r="BM11" i="29" s="1"/>
  <c r="BL9" i="29"/>
  <c r="BL11" i="29" s="1"/>
  <c r="BK9" i="29"/>
  <c r="BK11" i="29" s="1"/>
  <c r="BJ9" i="29"/>
  <c r="BJ11" i="29" s="1"/>
  <c r="BI9" i="29"/>
  <c r="BI11" i="29" s="1"/>
  <c r="BH9" i="29"/>
  <c r="BH11" i="29" s="1"/>
  <c r="BG9" i="29"/>
  <c r="BG11" i="29" s="1"/>
  <c r="BF9" i="29"/>
  <c r="BF11" i="29" s="1"/>
  <c r="BE9" i="29"/>
  <c r="BD9" i="29"/>
  <c r="BD11" i="29" s="1"/>
  <c r="BC9" i="29"/>
  <c r="BC11" i="29" s="1"/>
  <c r="BB9" i="29"/>
  <c r="BB11" i="29" s="1"/>
  <c r="BA9" i="29"/>
  <c r="BA11" i="29" s="1"/>
  <c r="AZ9" i="29"/>
  <c r="AZ11" i="29" s="1"/>
  <c r="AY9" i="29"/>
  <c r="AY11" i="29" s="1"/>
  <c r="AX9" i="29"/>
  <c r="AX11" i="29" s="1"/>
  <c r="AW9" i="29"/>
  <c r="AW11" i="29" s="1"/>
  <c r="AV9" i="29"/>
  <c r="AV11" i="29" s="1"/>
  <c r="AU9" i="29"/>
  <c r="AU11" i="29" s="1"/>
  <c r="AT9" i="29"/>
  <c r="AT11" i="29" s="1"/>
  <c r="AS9" i="29"/>
  <c r="AS11" i="29" s="1"/>
  <c r="AR9" i="29"/>
  <c r="AR11" i="29" s="1"/>
  <c r="AQ9" i="29"/>
  <c r="AQ11" i="29" s="1"/>
  <c r="AP9" i="29"/>
  <c r="AP11" i="29" s="1"/>
  <c r="AO9" i="29"/>
  <c r="AO11" i="29" s="1"/>
  <c r="AN9" i="29"/>
  <c r="AN11" i="29" s="1"/>
  <c r="AL9" i="29"/>
  <c r="AK9" i="29"/>
  <c r="AK11" i="29" s="1"/>
  <c r="AJ9" i="29"/>
  <c r="AJ11" i="29" s="1"/>
  <c r="AI9" i="29"/>
  <c r="AI11" i="29" s="1"/>
  <c r="AH9" i="29"/>
  <c r="AH11" i="29" s="1"/>
  <c r="AG9" i="29"/>
  <c r="AF9" i="29"/>
  <c r="AE9" i="29"/>
  <c r="AE11" i="29" s="1"/>
  <c r="AD9" i="29"/>
  <c r="AD11" i="29" s="1"/>
  <c r="AC9" i="29"/>
  <c r="AC11" i="29" s="1"/>
  <c r="AB9" i="29"/>
  <c r="AB11" i="29" s="1"/>
  <c r="AA9" i="29"/>
  <c r="AA11" i="29" s="1"/>
  <c r="Z9" i="29"/>
  <c r="Y9" i="29"/>
  <c r="Y11" i="29" s="1"/>
  <c r="X9" i="29"/>
  <c r="X11" i="29" s="1"/>
  <c r="W9" i="29"/>
  <c r="W11" i="29" s="1"/>
  <c r="V9" i="29"/>
  <c r="V11" i="29" s="1"/>
  <c r="U9" i="29"/>
  <c r="T9" i="29"/>
  <c r="T11" i="29" s="1"/>
  <c r="S9" i="29"/>
  <c r="S11" i="29" s="1"/>
  <c r="R9" i="29"/>
  <c r="R11" i="29" s="1"/>
  <c r="Q9" i="29"/>
  <c r="Q11" i="29" s="1"/>
  <c r="P9" i="29"/>
  <c r="P11" i="29" s="1"/>
  <c r="O9" i="29"/>
  <c r="O11" i="29" s="1"/>
  <c r="N9" i="29"/>
  <c r="M9" i="29"/>
  <c r="M11" i="29" s="1"/>
  <c r="L9" i="29"/>
  <c r="L11" i="29" s="1"/>
  <c r="K9" i="29"/>
  <c r="K11" i="29" s="1"/>
  <c r="J9" i="29"/>
  <c r="J11" i="29" s="1"/>
  <c r="I9" i="29"/>
  <c r="H9" i="29"/>
  <c r="G9" i="29"/>
  <c r="G11" i="29" s="1"/>
  <c r="F9" i="29"/>
  <c r="F11" i="29" s="1"/>
  <c r="E9" i="29"/>
  <c r="E11" i="29" s="1"/>
  <c r="D9" i="29"/>
  <c r="D11" i="29" s="1"/>
  <c r="C9" i="29"/>
  <c r="C11" i="29" s="1"/>
  <c r="B9" i="29"/>
  <c r="OY8" i="29"/>
  <c r="OM8" i="29"/>
  <c r="OL8" i="29"/>
  <c r="OA8" i="29"/>
  <c r="NP8" i="29"/>
  <c r="NO8" i="29"/>
  <c r="NN8" i="29"/>
  <c r="NM8" i="29"/>
  <c r="NL8" i="29"/>
  <c r="NK8" i="29"/>
  <c r="NJ8" i="29"/>
  <c r="NI8" i="29"/>
  <c r="NH8" i="29"/>
  <c r="NG8" i="29"/>
  <c r="NF8" i="29"/>
  <c r="NE8" i="29"/>
  <c r="ND8" i="29"/>
  <c r="NC8" i="29"/>
  <c r="NB8" i="29"/>
  <c r="NA8" i="29"/>
  <c r="MZ8" i="29"/>
  <c r="MY8" i="29"/>
  <c r="MX8" i="29"/>
  <c r="MW8" i="29"/>
  <c r="MV8" i="29"/>
  <c r="MU8" i="29"/>
  <c r="MT8" i="29"/>
  <c r="MS8" i="29"/>
  <c r="MR8" i="29"/>
  <c r="MQ8" i="29"/>
  <c r="MP8" i="29"/>
  <c r="MO8" i="29"/>
  <c r="MN8" i="29"/>
  <c r="MM8" i="29"/>
  <c r="ML8" i="29"/>
  <c r="MK8" i="29"/>
  <c r="MJ8" i="29"/>
  <c r="MI8" i="29"/>
  <c r="MH8" i="29"/>
  <c r="MG8" i="29"/>
  <c r="MF8" i="29"/>
  <c r="ME8" i="29"/>
  <c r="MD8" i="29"/>
  <c r="MC8" i="29"/>
  <c r="MB8" i="29"/>
  <c r="MA8" i="29"/>
  <c r="LZ8" i="29"/>
  <c r="LY8" i="29"/>
  <c r="LX8" i="29"/>
  <c r="LW8" i="29"/>
  <c r="LV8" i="29"/>
  <c r="LU8" i="29"/>
  <c r="LT8" i="29"/>
  <c r="LS8" i="29"/>
  <c r="LR8" i="29"/>
  <c r="LQ8" i="29"/>
  <c r="LP8" i="29"/>
  <c r="LO8" i="29"/>
  <c r="LN8" i="29"/>
  <c r="LM8" i="29"/>
  <c r="LL8" i="29"/>
  <c r="LK8" i="29"/>
  <c r="LJ8" i="29"/>
  <c r="LI8" i="29"/>
  <c r="LH8" i="29"/>
  <c r="LG8" i="29"/>
  <c r="LF8" i="29"/>
  <c r="LE8" i="29"/>
  <c r="LD8" i="29"/>
  <c r="LC8" i="29"/>
  <c r="LB8" i="29"/>
  <c r="LA8" i="29"/>
  <c r="KZ8" i="29"/>
  <c r="KY8" i="29"/>
  <c r="KX8" i="29"/>
  <c r="KW8" i="29"/>
  <c r="KV8" i="29"/>
  <c r="KU8" i="29"/>
  <c r="KT8" i="29"/>
  <c r="KR8" i="29"/>
  <c r="KQ8" i="29"/>
  <c r="KP8" i="29"/>
  <c r="KO8" i="29"/>
  <c r="KN8" i="29"/>
  <c r="KM8" i="29"/>
  <c r="KL8" i="29"/>
  <c r="KK8" i="29"/>
  <c r="KJ8" i="29"/>
  <c r="KI8" i="29"/>
  <c r="KH8" i="29"/>
  <c r="KG8" i="29"/>
  <c r="KF8" i="29"/>
  <c r="KE8" i="29"/>
  <c r="KD8" i="29"/>
  <c r="KC8" i="29"/>
  <c r="KB8" i="29"/>
  <c r="KA8" i="29"/>
  <c r="JZ8" i="29"/>
  <c r="JY8" i="29"/>
  <c r="JX8" i="29"/>
  <c r="JW8" i="29"/>
  <c r="JV8" i="29"/>
  <c r="JU8" i="29"/>
  <c r="JT8" i="29"/>
  <c r="JS8" i="29"/>
  <c r="JR8" i="29"/>
  <c r="JQ8" i="29"/>
  <c r="JP8" i="29"/>
  <c r="JO8" i="29"/>
  <c r="JN8" i="29"/>
  <c r="JM8" i="29"/>
  <c r="JL8" i="29"/>
  <c r="JK8" i="29"/>
  <c r="JJ8" i="29"/>
  <c r="JI8" i="29"/>
  <c r="JH8" i="29"/>
  <c r="JE8" i="29"/>
  <c r="IZ8" i="29"/>
  <c r="IU8" i="29"/>
  <c r="IS8" i="29"/>
  <c r="IL8" i="29"/>
  <c r="II8" i="29"/>
  <c r="IG8" i="29"/>
  <c r="HZ8" i="29"/>
  <c r="HU8" i="29"/>
  <c r="HT8" i="29"/>
  <c r="HS8" i="29"/>
  <c r="HR8" i="29"/>
  <c r="HQ8" i="29"/>
  <c r="HP8" i="29"/>
  <c r="HO8" i="29"/>
  <c r="HN8" i="29"/>
  <c r="HM8" i="29"/>
  <c r="HL8" i="29"/>
  <c r="HK8" i="29"/>
  <c r="HJ8" i="29"/>
  <c r="HI8" i="29"/>
  <c r="HH8" i="29"/>
  <c r="HG8" i="29"/>
  <c r="HF8" i="29"/>
  <c r="HE8" i="29"/>
  <c r="HD8" i="29"/>
  <c r="HC8" i="29"/>
  <c r="HB8" i="29"/>
  <c r="HA8" i="29"/>
  <c r="GZ8" i="29"/>
  <c r="GY8" i="29"/>
  <c r="GX8" i="29"/>
  <c r="GW8" i="29"/>
  <c r="GV8" i="29"/>
  <c r="GU8" i="29"/>
  <c r="GT8" i="29"/>
  <c r="GS8" i="29"/>
  <c r="GR8" i="29"/>
  <c r="GQ8" i="29"/>
  <c r="GP8" i="29"/>
  <c r="GO8" i="29"/>
  <c r="GN8" i="29"/>
  <c r="GM8" i="29"/>
  <c r="GL8" i="29"/>
  <c r="GK8" i="29"/>
  <c r="GJ8" i="29"/>
  <c r="GH8" i="29"/>
  <c r="GG8" i="29"/>
  <c r="GF8" i="29"/>
  <c r="GE8" i="29"/>
  <c r="GD8" i="29"/>
  <c r="GC8" i="29"/>
  <c r="GB8" i="29"/>
  <c r="GA8" i="29"/>
  <c r="FZ8" i="29"/>
  <c r="FY8" i="29"/>
  <c r="FX8" i="29"/>
  <c r="FW8" i="29"/>
  <c r="FV8" i="29"/>
  <c r="FU8" i="29"/>
  <c r="FT8" i="29"/>
  <c r="FS8" i="29"/>
  <c r="FR8" i="29"/>
  <c r="FQ8" i="29"/>
  <c r="FP8" i="29"/>
  <c r="FO8" i="29"/>
  <c r="FN8" i="29"/>
  <c r="FM8" i="29"/>
  <c r="FL8" i="29"/>
  <c r="FK8" i="29"/>
  <c r="FJ8" i="29"/>
  <c r="FI8" i="29"/>
  <c r="FH8" i="29"/>
  <c r="FG8" i="29"/>
  <c r="FF8" i="29"/>
  <c r="FE8" i="29"/>
  <c r="FD8" i="29"/>
  <c r="FC8" i="29"/>
  <c r="FB8" i="29"/>
  <c r="FA8" i="29"/>
  <c r="EZ8" i="29"/>
  <c r="EY8" i="29"/>
  <c r="EX8" i="29"/>
  <c r="EV8" i="29"/>
  <c r="EU8" i="29"/>
  <c r="ET8" i="29"/>
  <c r="ES8" i="29"/>
  <c r="ER8" i="29"/>
  <c r="EQ8" i="29"/>
  <c r="EP8" i="29"/>
  <c r="EO8" i="29"/>
  <c r="EN8" i="29"/>
  <c r="EM8" i="29"/>
  <c r="EL8" i="29"/>
  <c r="EK8" i="29"/>
  <c r="EJ8" i="29"/>
  <c r="EI8" i="29"/>
  <c r="EH8" i="29"/>
  <c r="EG8" i="29"/>
  <c r="EF8" i="29"/>
  <c r="EE8" i="29"/>
  <c r="ED8" i="29"/>
  <c r="EC8" i="29"/>
  <c r="EB8" i="29"/>
  <c r="EA8" i="29"/>
  <c r="DZ8" i="29"/>
  <c r="DY8" i="29"/>
  <c r="DX8" i="29"/>
  <c r="DW8" i="29"/>
  <c r="DV8" i="29"/>
  <c r="DU8" i="29"/>
  <c r="DT8" i="29"/>
  <c r="DS8" i="29"/>
  <c r="DR8" i="29"/>
  <c r="DQ8" i="29"/>
  <c r="DP8" i="29"/>
  <c r="DO8" i="29"/>
  <c r="DN8" i="29"/>
  <c r="DM8" i="29"/>
  <c r="DL8" i="29"/>
  <c r="DJ8" i="29"/>
  <c r="DE8" i="29"/>
  <c r="CZ8" i="29"/>
  <c r="CY8" i="29"/>
  <c r="CX8" i="29"/>
  <c r="CS8" i="29"/>
  <c r="CN8" i="29"/>
  <c r="CL8" i="29"/>
  <c r="CG8" i="29"/>
  <c r="CB8" i="29"/>
  <c r="CA8" i="29"/>
  <c r="BZ8" i="29"/>
  <c r="BU8" i="29"/>
  <c r="BP8" i="29"/>
  <c r="BN8" i="29"/>
  <c r="BI8" i="29"/>
  <c r="BD8" i="29"/>
  <c r="BC8" i="29"/>
  <c r="BB8" i="29"/>
  <c r="AW8" i="29"/>
  <c r="AR8" i="29"/>
  <c r="AQ8" i="29"/>
  <c r="AP8" i="29"/>
  <c r="AK8" i="29"/>
  <c r="AF8" i="29"/>
  <c r="AD8" i="29"/>
  <c r="Y8" i="29"/>
  <c r="T8" i="29"/>
  <c r="R8" i="29"/>
  <c r="O8" i="29"/>
  <c r="M8" i="29"/>
  <c r="H8" i="29"/>
  <c r="F8" i="29"/>
  <c r="PB7" i="29"/>
  <c r="PA7" i="29"/>
  <c r="OZ7" i="29"/>
  <c r="OY7" i="29"/>
  <c r="OX7" i="29"/>
  <c r="OX8" i="29" s="1"/>
  <c r="OW7" i="29"/>
  <c r="OV7" i="29"/>
  <c r="OU7" i="29"/>
  <c r="OT7" i="29"/>
  <c r="OS7" i="29"/>
  <c r="OS8" i="29" s="1"/>
  <c r="OR7" i="29"/>
  <c r="OQ7" i="29"/>
  <c r="OP7" i="29"/>
  <c r="OO7" i="29"/>
  <c r="ON7" i="29"/>
  <c r="OM7" i="29"/>
  <c r="OL7" i="29"/>
  <c r="OK7" i="29"/>
  <c r="OJ7" i="29"/>
  <c r="OI7" i="29"/>
  <c r="OH7" i="29"/>
  <c r="OG7" i="29"/>
  <c r="OG8" i="29" s="1"/>
  <c r="OF7" i="29"/>
  <c r="OE7" i="29"/>
  <c r="OD7" i="29"/>
  <c r="OC7" i="29"/>
  <c r="OB7" i="29"/>
  <c r="OA7" i="29"/>
  <c r="NZ7" i="29"/>
  <c r="NZ8" i="29" s="1"/>
  <c r="NY7" i="29"/>
  <c r="NX7" i="29"/>
  <c r="NW7" i="29"/>
  <c r="NV7" i="29"/>
  <c r="NU7" i="29"/>
  <c r="NU8" i="29" s="1"/>
  <c r="NT7" i="29"/>
  <c r="NS7" i="29"/>
  <c r="PC7" i="29" s="1"/>
  <c r="NR7" i="29"/>
  <c r="NQ7" i="29"/>
  <c r="ME7" i="29"/>
  <c r="KS7" i="29"/>
  <c r="JF7" i="29"/>
  <c r="JE7" i="29"/>
  <c r="JD7" i="29"/>
  <c r="JC7" i="29"/>
  <c r="JB7" i="29"/>
  <c r="JA7" i="29"/>
  <c r="IZ7" i="29"/>
  <c r="IY7" i="29"/>
  <c r="IX7" i="29"/>
  <c r="IW7" i="29"/>
  <c r="IV7" i="29"/>
  <c r="IU7" i="29"/>
  <c r="IT7" i="29"/>
  <c r="IS7" i="29"/>
  <c r="IR7" i="29"/>
  <c r="IQ7" i="29"/>
  <c r="IP7" i="29"/>
  <c r="IO7" i="29"/>
  <c r="IN7" i="29"/>
  <c r="IN8" i="29" s="1"/>
  <c r="IM7" i="29"/>
  <c r="IL7" i="29"/>
  <c r="IK7" i="29"/>
  <c r="IJ7" i="29"/>
  <c r="II7" i="29"/>
  <c r="IH7" i="29"/>
  <c r="IG7" i="29"/>
  <c r="IF7" i="29"/>
  <c r="IE7" i="29"/>
  <c r="ID7" i="29"/>
  <c r="IC7" i="29"/>
  <c r="IB7" i="29"/>
  <c r="IB8" i="29" s="1"/>
  <c r="IA7" i="29"/>
  <c r="HZ7" i="29"/>
  <c r="HY7" i="29"/>
  <c r="HX7" i="29"/>
  <c r="HW7" i="29"/>
  <c r="HW8" i="29" s="1"/>
  <c r="HV7" i="29"/>
  <c r="JG7" i="29" s="1"/>
  <c r="HU7" i="29"/>
  <c r="GI7" i="29"/>
  <c r="EW7" i="29"/>
  <c r="DJ7" i="29"/>
  <c r="DI7" i="29"/>
  <c r="DH7" i="29"/>
  <c r="DG7" i="29"/>
  <c r="DF7" i="29"/>
  <c r="DE7" i="29"/>
  <c r="DD7" i="29"/>
  <c r="DC7" i="29"/>
  <c r="DB7" i="29"/>
  <c r="DA7" i="29"/>
  <c r="CZ7" i="29"/>
  <c r="CY7" i="29"/>
  <c r="CX7" i="29"/>
  <c r="CW7" i="29"/>
  <c r="CV7" i="29"/>
  <c r="CU7" i="29"/>
  <c r="CT7" i="29"/>
  <c r="CS7" i="29"/>
  <c r="CR7" i="29"/>
  <c r="CQ7" i="29"/>
  <c r="CP7" i="29"/>
  <c r="CO7" i="29"/>
  <c r="CN7" i="29"/>
  <c r="CM7" i="29"/>
  <c r="CM8" i="29" s="1"/>
  <c r="CL7" i="29"/>
  <c r="CK7" i="29"/>
  <c r="CJ7" i="29"/>
  <c r="CI7" i="29"/>
  <c r="CH7" i="29"/>
  <c r="CG7" i="29"/>
  <c r="CF7" i="29"/>
  <c r="CE7" i="29"/>
  <c r="CD7" i="29"/>
  <c r="CC7" i="29"/>
  <c r="CB7" i="29"/>
  <c r="CA7" i="29"/>
  <c r="DK7" i="29" s="1"/>
  <c r="BZ7" i="29"/>
  <c r="BX7" i="29"/>
  <c r="BW7" i="29"/>
  <c r="BV7" i="29"/>
  <c r="BU7" i="29"/>
  <c r="BT7" i="29"/>
  <c r="BS7" i="29"/>
  <c r="BR7" i="29"/>
  <c r="BQ7" i="29"/>
  <c r="BP7" i="29"/>
  <c r="BO7" i="29"/>
  <c r="BO8" i="29" s="1"/>
  <c r="BN7" i="29"/>
  <c r="BM7" i="29"/>
  <c r="BL7" i="29"/>
  <c r="BK7" i="29"/>
  <c r="BJ7" i="29"/>
  <c r="BI7" i="29"/>
  <c r="BH7" i="29"/>
  <c r="BG7" i="29"/>
  <c r="BF7" i="29"/>
  <c r="BE7" i="29"/>
  <c r="BD7" i="29"/>
  <c r="BC7" i="29"/>
  <c r="BB7" i="29"/>
  <c r="BA7" i="29"/>
  <c r="AZ7" i="29"/>
  <c r="AY7" i="29"/>
  <c r="AX7" i="29"/>
  <c r="AW7" i="29"/>
  <c r="AV7" i="29"/>
  <c r="AU7" i="29"/>
  <c r="AT7" i="29"/>
  <c r="AS7" i="29"/>
  <c r="AR7" i="29"/>
  <c r="AQ7" i="29"/>
  <c r="AP7" i="29"/>
  <c r="AO7" i="29"/>
  <c r="BY7" i="29" s="1"/>
  <c r="AN7" i="29"/>
  <c r="AL7" i="29"/>
  <c r="AK7" i="29"/>
  <c r="AJ7" i="29"/>
  <c r="AI7" i="29"/>
  <c r="AH7" i="29"/>
  <c r="AG7" i="29"/>
  <c r="AF7" i="29"/>
  <c r="AE7" i="29"/>
  <c r="AE8" i="29" s="1"/>
  <c r="AD7" i="29"/>
  <c r="AC7" i="29"/>
  <c r="AB7" i="29"/>
  <c r="AA7" i="29"/>
  <c r="Z7" i="29"/>
  <c r="Y7" i="29"/>
  <c r="X7" i="29"/>
  <c r="W7" i="29"/>
  <c r="V7" i="29"/>
  <c r="U7" i="29"/>
  <c r="T7" i="29"/>
  <c r="S7" i="29"/>
  <c r="S8" i="29" s="1"/>
  <c r="R7" i="29"/>
  <c r="Q7" i="29"/>
  <c r="P7" i="29"/>
  <c r="O7" i="29"/>
  <c r="N7" i="29"/>
  <c r="M7" i="29"/>
  <c r="L7" i="29"/>
  <c r="K7" i="29"/>
  <c r="J7" i="29"/>
  <c r="I7" i="29"/>
  <c r="H7" i="29"/>
  <c r="G7" i="29"/>
  <c r="G8" i="29" s="1"/>
  <c r="F7" i="29"/>
  <c r="E7" i="29"/>
  <c r="D7" i="29"/>
  <c r="C7" i="29"/>
  <c r="B7" i="29"/>
  <c r="PB6" i="29"/>
  <c r="PB8" i="29" s="1"/>
  <c r="PA6" i="29"/>
  <c r="PA8" i="29" s="1"/>
  <c r="OZ6" i="29"/>
  <c r="OZ8" i="29" s="1"/>
  <c r="OY6" i="29"/>
  <c r="OX6" i="29"/>
  <c r="OW6" i="29"/>
  <c r="OV6" i="29"/>
  <c r="OV8" i="29" s="1"/>
  <c r="OU6" i="29"/>
  <c r="OU8" i="29" s="1"/>
  <c r="OT6" i="29"/>
  <c r="OT8" i="29" s="1"/>
  <c r="OS6" i="29"/>
  <c r="OR6" i="29"/>
  <c r="OR8" i="29" s="1"/>
  <c r="OQ6" i="29"/>
  <c r="OQ8" i="29" s="1"/>
  <c r="OP6" i="29"/>
  <c r="OP8" i="29" s="1"/>
  <c r="OO6" i="29"/>
  <c r="OO8" i="29" s="1"/>
  <c r="ON6" i="29"/>
  <c r="ON8" i="29" s="1"/>
  <c r="OM6" i="29"/>
  <c r="OL6" i="29"/>
  <c r="OK6" i="29"/>
  <c r="OJ6" i="29"/>
  <c r="OJ8" i="29" s="1"/>
  <c r="OI6" i="29"/>
  <c r="OI8" i="29" s="1"/>
  <c r="OH6" i="29"/>
  <c r="OH8" i="29" s="1"/>
  <c r="OG6" i="29"/>
  <c r="OF6" i="29"/>
  <c r="OF8" i="29" s="1"/>
  <c r="OE6" i="29"/>
  <c r="OE8" i="29" s="1"/>
  <c r="OD6" i="29"/>
  <c r="OD8" i="29" s="1"/>
  <c r="OC6" i="29"/>
  <c r="OC8" i="29" s="1"/>
  <c r="OB6" i="29"/>
  <c r="OB8" i="29" s="1"/>
  <c r="OA6" i="29"/>
  <c r="NZ6" i="29"/>
  <c r="NY6" i="29"/>
  <c r="NX6" i="29"/>
  <c r="NX8" i="29" s="1"/>
  <c r="NW6" i="29"/>
  <c r="NW8" i="29" s="1"/>
  <c r="NV6" i="29"/>
  <c r="NV8" i="29" s="1"/>
  <c r="NU6" i="29"/>
  <c r="NT6" i="29"/>
  <c r="NT8" i="29" s="1"/>
  <c r="NS6" i="29"/>
  <c r="NS8" i="29" s="1"/>
  <c r="NR6" i="29"/>
  <c r="NQ6" i="29"/>
  <c r="NQ8" i="29" s="1"/>
  <c r="ME6" i="29"/>
  <c r="KS6" i="29"/>
  <c r="KS8" i="29" s="1"/>
  <c r="JF6" i="29"/>
  <c r="JE6" i="29"/>
  <c r="JD6" i="29"/>
  <c r="JD8" i="29" s="1"/>
  <c r="JC6" i="29"/>
  <c r="JC8" i="29" s="1"/>
  <c r="JB6" i="29"/>
  <c r="JB8" i="29" s="1"/>
  <c r="JA6" i="29"/>
  <c r="JA8" i="29" s="1"/>
  <c r="IZ6" i="29"/>
  <c r="IY6" i="29"/>
  <c r="IY8" i="29" s="1"/>
  <c r="IX6" i="29"/>
  <c r="IX8" i="29" s="1"/>
  <c r="IW6" i="29"/>
  <c r="IW8" i="29" s="1"/>
  <c r="IV6" i="29"/>
  <c r="IV8" i="29" s="1"/>
  <c r="IU6" i="29"/>
  <c r="IT6" i="29"/>
  <c r="IS6" i="29"/>
  <c r="IR6" i="29"/>
  <c r="IR8" i="29" s="1"/>
  <c r="IQ6" i="29"/>
  <c r="IQ8" i="29" s="1"/>
  <c r="IP6" i="29"/>
  <c r="IP8" i="29" s="1"/>
  <c r="IO6" i="29"/>
  <c r="IO8" i="29" s="1"/>
  <c r="IN6" i="29"/>
  <c r="IM6" i="29"/>
  <c r="IM8" i="29" s="1"/>
  <c r="IL6" i="29"/>
  <c r="IK6" i="29"/>
  <c r="IK8" i="29" s="1"/>
  <c r="IJ6" i="29"/>
  <c r="IJ8" i="29" s="1"/>
  <c r="II6" i="29"/>
  <c r="IH6" i="29"/>
  <c r="IG6" i="29"/>
  <c r="IF6" i="29"/>
  <c r="IF8" i="29" s="1"/>
  <c r="IE6" i="29"/>
  <c r="IE8" i="29" s="1"/>
  <c r="ID6" i="29"/>
  <c r="ID8" i="29" s="1"/>
  <c r="IC6" i="29"/>
  <c r="IC8" i="29" s="1"/>
  <c r="IB6" i="29"/>
  <c r="IA6" i="29"/>
  <c r="IA8" i="29" s="1"/>
  <c r="HZ6" i="29"/>
  <c r="HY6" i="29"/>
  <c r="HY8" i="29" s="1"/>
  <c r="HX6" i="29"/>
  <c r="HX8" i="29" s="1"/>
  <c r="HW6" i="29"/>
  <c r="HV6" i="29"/>
  <c r="HU6" i="29"/>
  <c r="GI6" i="29"/>
  <c r="GI8" i="29" s="1"/>
  <c r="EW6" i="29"/>
  <c r="EW8" i="29" s="1"/>
  <c r="DJ6" i="29"/>
  <c r="DI6" i="29"/>
  <c r="DI8" i="29" s="1"/>
  <c r="DH6" i="29"/>
  <c r="DH8" i="29" s="1"/>
  <c r="DG6" i="29"/>
  <c r="DG8" i="29" s="1"/>
  <c r="DF6" i="29"/>
  <c r="DF8" i="29" s="1"/>
  <c r="DE6" i="29"/>
  <c r="DD6" i="29"/>
  <c r="DD8" i="29" s="1"/>
  <c r="DC6" i="29"/>
  <c r="DC8" i="29" s="1"/>
  <c r="DB6" i="29"/>
  <c r="DB8" i="29" s="1"/>
  <c r="DA6" i="29"/>
  <c r="DA8" i="29" s="1"/>
  <c r="CZ6" i="29"/>
  <c r="CY6" i="29"/>
  <c r="CX6" i="29"/>
  <c r="CW6" i="29"/>
  <c r="CW8" i="29" s="1"/>
  <c r="CV6" i="29"/>
  <c r="CV8" i="29" s="1"/>
  <c r="CU6" i="29"/>
  <c r="CU8" i="29" s="1"/>
  <c r="CT6" i="29"/>
  <c r="CT8" i="29" s="1"/>
  <c r="CS6" i="29"/>
  <c r="CR6" i="29"/>
  <c r="CR8" i="29" s="1"/>
  <c r="CQ6" i="29"/>
  <c r="CQ8" i="29" s="1"/>
  <c r="CP6" i="29"/>
  <c r="CP8" i="29" s="1"/>
  <c r="CO6" i="29"/>
  <c r="CO8" i="29" s="1"/>
  <c r="CN6" i="29"/>
  <c r="CM6" i="29"/>
  <c r="CL6" i="29"/>
  <c r="CK6" i="29"/>
  <c r="CK8" i="29" s="1"/>
  <c r="CJ6" i="29"/>
  <c r="CJ8" i="29" s="1"/>
  <c r="CI6" i="29"/>
  <c r="CI8" i="29" s="1"/>
  <c r="CH6" i="29"/>
  <c r="CH8" i="29" s="1"/>
  <c r="CG6" i="29"/>
  <c r="CF6" i="29"/>
  <c r="CF8" i="29" s="1"/>
  <c r="CE6" i="29"/>
  <c r="CE8" i="29" s="1"/>
  <c r="CD6" i="29"/>
  <c r="CD8" i="29" s="1"/>
  <c r="CC6" i="29"/>
  <c r="CC8" i="29" s="1"/>
  <c r="CB6" i="29"/>
  <c r="CA6" i="29"/>
  <c r="BZ6" i="29"/>
  <c r="BX6" i="29"/>
  <c r="BX8" i="29" s="1"/>
  <c r="BW6" i="29"/>
  <c r="BW8" i="29" s="1"/>
  <c r="BV6" i="29"/>
  <c r="BV8" i="29" s="1"/>
  <c r="BU6" i="29"/>
  <c r="BT6" i="29"/>
  <c r="BS6" i="29"/>
  <c r="BR6" i="29"/>
  <c r="BR8" i="29" s="1"/>
  <c r="BQ6" i="29"/>
  <c r="BQ8" i="29" s="1"/>
  <c r="BP6" i="29"/>
  <c r="BO6" i="29"/>
  <c r="BN6" i="29"/>
  <c r="BM6" i="29"/>
  <c r="BL6" i="29"/>
  <c r="BL8" i="29" s="1"/>
  <c r="BK6" i="29"/>
  <c r="BK8" i="29" s="1"/>
  <c r="BJ6" i="29"/>
  <c r="BJ8" i="29" s="1"/>
  <c r="BI6" i="29"/>
  <c r="BH6" i="29"/>
  <c r="BG6" i="29"/>
  <c r="BF6" i="29"/>
  <c r="BF8" i="29" s="1"/>
  <c r="BE6" i="29"/>
  <c r="BE8" i="29" s="1"/>
  <c r="BD6" i="29"/>
  <c r="BC6" i="29"/>
  <c r="BB6" i="29"/>
  <c r="BA6" i="29"/>
  <c r="AZ6" i="29"/>
  <c r="AZ8" i="29" s="1"/>
  <c r="AY6" i="29"/>
  <c r="AY8" i="29" s="1"/>
  <c r="AX6" i="29"/>
  <c r="AX8" i="29" s="1"/>
  <c r="AW6" i="29"/>
  <c r="AV6" i="29"/>
  <c r="AU6" i="29"/>
  <c r="AT6" i="29"/>
  <c r="AT8" i="29" s="1"/>
  <c r="AS6" i="29"/>
  <c r="AS8" i="29" s="1"/>
  <c r="AR6" i="29"/>
  <c r="AQ6" i="29"/>
  <c r="AP6" i="29"/>
  <c r="AO6" i="29"/>
  <c r="AN6" i="29"/>
  <c r="AL6" i="29"/>
  <c r="AL8" i="29" s="1"/>
  <c r="AK6" i="29"/>
  <c r="AJ6" i="29"/>
  <c r="AJ8" i="29" s="1"/>
  <c r="AI6" i="29"/>
  <c r="AI8" i="29" s="1"/>
  <c r="AH6" i="29"/>
  <c r="AH8" i="29" s="1"/>
  <c r="AG6" i="29"/>
  <c r="AG8" i="29" s="1"/>
  <c r="AF6" i="29"/>
  <c r="AE6" i="29"/>
  <c r="AD6" i="29"/>
  <c r="AC6" i="29"/>
  <c r="AC8" i="29" s="1"/>
  <c r="AB6" i="29"/>
  <c r="AB8" i="29" s="1"/>
  <c r="AA6" i="29"/>
  <c r="AA8" i="29" s="1"/>
  <c r="Z6" i="29"/>
  <c r="Z8" i="29" s="1"/>
  <c r="Y6" i="29"/>
  <c r="X6" i="29"/>
  <c r="X8" i="29" s="1"/>
  <c r="W6" i="29"/>
  <c r="W8" i="29" s="1"/>
  <c r="V6" i="29"/>
  <c r="V8" i="29" s="1"/>
  <c r="U6" i="29"/>
  <c r="U8" i="29" s="1"/>
  <c r="T6" i="29"/>
  <c r="S6" i="29"/>
  <c r="R6" i="29"/>
  <c r="Q6" i="29"/>
  <c r="Q8" i="29" s="1"/>
  <c r="P6" i="29"/>
  <c r="P8" i="29" s="1"/>
  <c r="O6" i="29"/>
  <c r="N6" i="29"/>
  <c r="N8" i="29" s="1"/>
  <c r="M6" i="29"/>
  <c r="L6" i="29"/>
  <c r="L8" i="29" s="1"/>
  <c r="K6" i="29"/>
  <c r="K8" i="29" s="1"/>
  <c r="J6" i="29"/>
  <c r="J8" i="29" s="1"/>
  <c r="I6" i="29"/>
  <c r="I8" i="29" s="1"/>
  <c r="H6" i="29"/>
  <c r="G6" i="29"/>
  <c r="F6" i="29"/>
  <c r="E6" i="29"/>
  <c r="D6" i="29"/>
  <c r="C6" i="29"/>
  <c r="C56" i="29" s="1"/>
  <c r="B6" i="29"/>
  <c r="OU5" i="29"/>
  <c r="OE5" i="29"/>
  <c r="NS5" i="29"/>
  <c r="NP5" i="29"/>
  <c r="NO5" i="29"/>
  <c r="NN5" i="29"/>
  <c r="NM5" i="29"/>
  <c r="NL5" i="29"/>
  <c r="NK5" i="29"/>
  <c r="NJ5" i="29"/>
  <c r="NI5" i="29"/>
  <c r="NH5" i="29"/>
  <c r="NG5" i="29"/>
  <c r="NF5" i="29"/>
  <c r="NE5" i="29"/>
  <c r="ND5" i="29"/>
  <c r="NC5" i="29"/>
  <c r="NB5" i="29"/>
  <c r="NA5" i="29"/>
  <c r="MZ5" i="29"/>
  <c r="MY5" i="29"/>
  <c r="MX5" i="29"/>
  <c r="MW5" i="29"/>
  <c r="MV5" i="29"/>
  <c r="MU5" i="29"/>
  <c r="MT5" i="29"/>
  <c r="MS5" i="29"/>
  <c r="MR5" i="29"/>
  <c r="MQ5" i="29"/>
  <c r="MP5" i="29"/>
  <c r="MO5" i="29"/>
  <c r="MN5" i="29"/>
  <c r="MM5" i="29"/>
  <c r="ML5" i="29"/>
  <c r="MK5" i="29"/>
  <c r="MJ5" i="29"/>
  <c r="MI5" i="29"/>
  <c r="MH5" i="29"/>
  <c r="MG5" i="29"/>
  <c r="MF5" i="29"/>
  <c r="MD5" i="29"/>
  <c r="MC5" i="29"/>
  <c r="MB5" i="29"/>
  <c r="MA5" i="29"/>
  <c r="LZ5" i="29"/>
  <c r="LY5" i="29"/>
  <c r="LX5" i="29"/>
  <c r="LW5" i="29"/>
  <c r="LV5" i="29"/>
  <c r="LU5" i="29"/>
  <c r="LT5" i="29"/>
  <c r="LS5" i="29"/>
  <c r="LR5" i="29"/>
  <c r="LQ5" i="29"/>
  <c r="LP5" i="29"/>
  <c r="LO5" i="29"/>
  <c r="LN5" i="29"/>
  <c r="LM5" i="29"/>
  <c r="LL5" i="29"/>
  <c r="LK5" i="29"/>
  <c r="LJ5" i="29"/>
  <c r="LI5" i="29"/>
  <c r="LH5" i="29"/>
  <c r="LG5" i="29"/>
  <c r="LF5" i="29"/>
  <c r="LE5" i="29"/>
  <c r="LD5" i="29"/>
  <c r="LC5" i="29"/>
  <c r="LB5" i="29"/>
  <c r="LA5" i="29"/>
  <c r="KZ5" i="29"/>
  <c r="KY5" i="29"/>
  <c r="KX5" i="29"/>
  <c r="KW5" i="29"/>
  <c r="KV5" i="29"/>
  <c r="KU5" i="29"/>
  <c r="KT5" i="29"/>
  <c r="KR5" i="29"/>
  <c r="KQ5" i="29"/>
  <c r="KP5" i="29"/>
  <c r="KO5" i="29"/>
  <c r="KN5" i="29"/>
  <c r="KM5" i="29"/>
  <c r="KL5" i="29"/>
  <c r="KK5" i="29"/>
  <c r="KJ5" i="29"/>
  <c r="KI5" i="29"/>
  <c r="KH5" i="29"/>
  <c r="KG5" i="29"/>
  <c r="KF5" i="29"/>
  <c r="KE5" i="29"/>
  <c r="KD5" i="29"/>
  <c r="KC5" i="29"/>
  <c r="KB5" i="29"/>
  <c r="KA5" i="29"/>
  <c r="JZ5" i="29"/>
  <c r="JY5" i="29"/>
  <c r="JX5" i="29"/>
  <c r="JW5" i="29"/>
  <c r="JV5" i="29"/>
  <c r="JU5" i="29"/>
  <c r="JT5" i="29"/>
  <c r="JS5" i="29"/>
  <c r="JR5" i="29"/>
  <c r="JQ5" i="29"/>
  <c r="JP5" i="29"/>
  <c r="JO5" i="29"/>
  <c r="JN5" i="29"/>
  <c r="JM5" i="29"/>
  <c r="JL5" i="29"/>
  <c r="JK5" i="29"/>
  <c r="JJ5" i="29"/>
  <c r="JI5" i="29"/>
  <c r="JH5" i="29"/>
  <c r="JA5" i="29"/>
  <c r="IQ5" i="29"/>
  <c r="II5" i="29"/>
  <c r="IC5" i="29"/>
  <c r="HX5" i="29"/>
  <c r="HW5" i="29"/>
  <c r="HT5" i="29"/>
  <c r="HS5" i="29"/>
  <c r="HR5" i="29"/>
  <c r="HQ5" i="29"/>
  <c r="HP5" i="29"/>
  <c r="HO5" i="29"/>
  <c r="HN5" i="29"/>
  <c r="HM5" i="29"/>
  <c r="HL5" i="29"/>
  <c r="HK5" i="29"/>
  <c r="HJ5" i="29"/>
  <c r="HI5" i="29"/>
  <c r="HH5" i="29"/>
  <c r="HG5" i="29"/>
  <c r="HF5" i="29"/>
  <c r="HE5" i="29"/>
  <c r="HD5" i="29"/>
  <c r="HC5" i="29"/>
  <c r="HB5" i="29"/>
  <c r="HA5" i="29"/>
  <c r="GZ5" i="29"/>
  <c r="GY5" i="29"/>
  <c r="GX5" i="29"/>
  <c r="GW5" i="29"/>
  <c r="GV5" i="29"/>
  <c r="GU5" i="29"/>
  <c r="GT5" i="29"/>
  <c r="GS5" i="29"/>
  <c r="GR5" i="29"/>
  <c r="GQ5" i="29"/>
  <c r="GP5" i="29"/>
  <c r="GO5" i="29"/>
  <c r="GN5" i="29"/>
  <c r="GM5" i="29"/>
  <c r="GL5" i="29"/>
  <c r="GK5" i="29"/>
  <c r="GJ5" i="29"/>
  <c r="GH5" i="29"/>
  <c r="GG5" i="29"/>
  <c r="GF5" i="29"/>
  <c r="GE5" i="29"/>
  <c r="GD5" i="29"/>
  <c r="GC5" i="29"/>
  <c r="GB5" i="29"/>
  <c r="GA5" i="29"/>
  <c r="FZ5" i="29"/>
  <c r="FY5" i="29"/>
  <c r="FX5" i="29"/>
  <c r="FW5" i="29"/>
  <c r="FV5" i="29"/>
  <c r="FU5" i="29"/>
  <c r="FT5" i="29"/>
  <c r="FS5" i="29"/>
  <c r="FR5" i="29"/>
  <c r="FQ5" i="29"/>
  <c r="FP5" i="29"/>
  <c r="FO5" i="29"/>
  <c r="FN5" i="29"/>
  <c r="FM5" i="29"/>
  <c r="FL5" i="29"/>
  <c r="FK5" i="29"/>
  <c r="FJ5" i="29"/>
  <c r="FI5" i="29"/>
  <c r="FH5" i="29"/>
  <c r="FG5" i="29"/>
  <c r="FF5" i="29"/>
  <c r="FE5" i="29"/>
  <c r="FD5" i="29"/>
  <c r="FC5" i="29"/>
  <c r="FB5" i="29"/>
  <c r="FA5" i="29"/>
  <c r="EZ5" i="29"/>
  <c r="EY5" i="29"/>
  <c r="EX5" i="29"/>
  <c r="EV5" i="29"/>
  <c r="EU5" i="29"/>
  <c r="ET5" i="29"/>
  <c r="ES5" i="29"/>
  <c r="ER5" i="29"/>
  <c r="EQ5" i="29"/>
  <c r="EP5" i="29"/>
  <c r="EO5" i="29"/>
  <c r="EN5" i="29"/>
  <c r="EM5" i="29"/>
  <c r="EL5" i="29"/>
  <c r="EK5" i="29"/>
  <c r="EJ5" i="29"/>
  <c r="EI5" i="29"/>
  <c r="EH5" i="29"/>
  <c r="EG5" i="29"/>
  <c r="EF5" i="29"/>
  <c r="EE5" i="29"/>
  <c r="ED5" i="29"/>
  <c r="EC5" i="29"/>
  <c r="EB5" i="29"/>
  <c r="EA5" i="29"/>
  <c r="DZ5" i="29"/>
  <c r="DY5" i="29"/>
  <c r="DX5" i="29"/>
  <c r="DW5" i="29"/>
  <c r="DV5" i="29"/>
  <c r="DU5" i="29"/>
  <c r="DT5" i="29"/>
  <c r="DS5" i="29"/>
  <c r="DR5" i="29"/>
  <c r="DQ5" i="29"/>
  <c r="DP5" i="29"/>
  <c r="DO5" i="29"/>
  <c r="DN5" i="29"/>
  <c r="DM5" i="29"/>
  <c r="DL5" i="29"/>
  <c r="PB4" i="29"/>
  <c r="PA4" i="29"/>
  <c r="OZ4" i="29"/>
  <c r="OY4" i="29"/>
  <c r="OX4" i="29"/>
  <c r="OW4" i="29"/>
  <c r="OV4" i="29"/>
  <c r="OU4" i="29"/>
  <c r="OT4" i="29"/>
  <c r="OS4" i="29"/>
  <c r="OR4" i="29"/>
  <c r="OQ4" i="29"/>
  <c r="OP4" i="29"/>
  <c r="OO4" i="29"/>
  <c r="ON4" i="29"/>
  <c r="OM4" i="29"/>
  <c r="OL4" i="29"/>
  <c r="OK4" i="29"/>
  <c r="OJ4" i="29"/>
  <c r="OI4" i="29"/>
  <c r="OI5" i="29" s="1"/>
  <c r="OH4" i="29"/>
  <c r="OH5" i="29" s="1"/>
  <c r="OG4" i="29"/>
  <c r="OF4" i="29"/>
  <c r="OE4" i="29"/>
  <c r="OD4" i="29"/>
  <c r="OC4" i="29"/>
  <c r="OB4" i="29"/>
  <c r="OA4" i="29"/>
  <c r="NZ4" i="29"/>
  <c r="NY4" i="29"/>
  <c r="NX4" i="29"/>
  <c r="NW4" i="29"/>
  <c r="NW5" i="29" s="1"/>
  <c r="NV4" i="29"/>
  <c r="NV5" i="29" s="1"/>
  <c r="NU4" i="29"/>
  <c r="NT4" i="29"/>
  <c r="NS4" i="29"/>
  <c r="NR4" i="29"/>
  <c r="PC4" i="29" s="1"/>
  <c r="NQ4" i="29"/>
  <c r="ME4" i="29"/>
  <c r="KS4" i="29"/>
  <c r="JF4" i="29"/>
  <c r="JE4" i="29"/>
  <c r="JD4" i="29"/>
  <c r="JC4" i="29"/>
  <c r="JC5" i="29" s="1"/>
  <c r="JB4" i="29"/>
  <c r="JA4" i="29"/>
  <c r="IZ4" i="29"/>
  <c r="IY4" i="29"/>
  <c r="IX4" i="29"/>
  <c r="IW4" i="29"/>
  <c r="IV4" i="29"/>
  <c r="IU4" i="29"/>
  <c r="IT4" i="29"/>
  <c r="IS4" i="29"/>
  <c r="IR4" i="29"/>
  <c r="IQ4" i="29"/>
  <c r="IP4" i="29"/>
  <c r="IO4" i="29"/>
  <c r="IN4" i="29"/>
  <c r="IM4" i="29"/>
  <c r="IL4" i="29"/>
  <c r="IK4" i="29"/>
  <c r="IJ4" i="29"/>
  <c r="II4" i="29"/>
  <c r="IH4" i="29"/>
  <c r="IG4" i="29"/>
  <c r="IF4" i="29"/>
  <c r="IE4" i="29"/>
  <c r="IE5" i="29" s="1"/>
  <c r="ID4" i="29"/>
  <c r="IC4" i="29"/>
  <c r="IB4" i="29"/>
  <c r="IA4" i="29"/>
  <c r="HZ4" i="29"/>
  <c r="HY4" i="29"/>
  <c r="HX4" i="29"/>
  <c r="HW4" i="29"/>
  <c r="HV4" i="29"/>
  <c r="JG4" i="29" s="1"/>
  <c r="HU4" i="29"/>
  <c r="GI4" i="29"/>
  <c r="GI5" i="29" s="1"/>
  <c r="EW4" i="29"/>
  <c r="DJ4" i="29"/>
  <c r="DI4" i="29"/>
  <c r="DH4" i="29"/>
  <c r="DG4" i="29"/>
  <c r="DF4" i="29"/>
  <c r="DE4" i="29"/>
  <c r="DD4" i="29"/>
  <c r="DC4" i="29"/>
  <c r="DB4" i="29"/>
  <c r="DA4" i="29"/>
  <c r="CZ4" i="29"/>
  <c r="CY4" i="29"/>
  <c r="CX4" i="29"/>
  <c r="CW4" i="29"/>
  <c r="CV4" i="29"/>
  <c r="CU4" i="29"/>
  <c r="CT4" i="29"/>
  <c r="CS4" i="29"/>
  <c r="CR4" i="29"/>
  <c r="CQ4" i="29"/>
  <c r="CP4" i="29"/>
  <c r="CO4" i="29"/>
  <c r="CN4" i="29"/>
  <c r="CM4" i="29"/>
  <c r="CL4" i="29"/>
  <c r="CK4" i="29"/>
  <c r="CJ4" i="29"/>
  <c r="CI4" i="29"/>
  <c r="CH4" i="29"/>
  <c r="CG4" i="29"/>
  <c r="CF4" i="29"/>
  <c r="CE4" i="29"/>
  <c r="CD4" i="29"/>
  <c r="CC4" i="29"/>
  <c r="CB4" i="29"/>
  <c r="CA4" i="29"/>
  <c r="BZ4" i="29"/>
  <c r="DK4" i="29" s="1"/>
  <c r="BX4" i="29"/>
  <c r="BW4" i="29"/>
  <c r="BV4" i="29"/>
  <c r="BU4" i="29"/>
  <c r="BT4" i="29"/>
  <c r="BS4" i="29"/>
  <c r="BR4" i="29"/>
  <c r="BQ4" i="29"/>
  <c r="BP4" i="29"/>
  <c r="BO4" i="29"/>
  <c r="BN4" i="29"/>
  <c r="BM4" i="29"/>
  <c r="BL4" i="29"/>
  <c r="BK4" i="29"/>
  <c r="BJ4" i="29"/>
  <c r="BI4" i="29"/>
  <c r="BH4" i="29"/>
  <c r="BG4" i="29"/>
  <c r="BF4" i="29"/>
  <c r="BE4" i="29"/>
  <c r="BD4" i="29"/>
  <c r="BC4" i="29"/>
  <c r="BB4" i="29"/>
  <c r="BA4" i="29"/>
  <c r="AZ4" i="29"/>
  <c r="AY4" i="29"/>
  <c r="AX4" i="29"/>
  <c r="AW4" i="29"/>
  <c r="AV4" i="29"/>
  <c r="AU4" i="29"/>
  <c r="AT4" i="29"/>
  <c r="AS4" i="29"/>
  <c r="AR4" i="29"/>
  <c r="AQ4" i="29"/>
  <c r="AP4" i="29"/>
  <c r="AO4" i="29"/>
  <c r="AN4" i="29"/>
  <c r="BY4" i="29" s="1"/>
  <c r="AL4" i="29"/>
  <c r="AK4" i="29"/>
  <c r="AJ4" i="29"/>
  <c r="AI4" i="29"/>
  <c r="AH4" i="29"/>
  <c r="AG4" i="29"/>
  <c r="AF4" i="29"/>
  <c r="AE4" i="29"/>
  <c r="AD4" i="29"/>
  <c r="AC4" i="29"/>
  <c r="AB4" i="29"/>
  <c r="AA4" i="29"/>
  <c r="Z4" i="29"/>
  <c r="Y4" i="29"/>
  <c r="X4" i="29"/>
  <c r="W4" i="29"/>
  <c r="V4" i="29"/>
  <c r="U4" i="29"/>
  <c r="T4" i="29"/>
  <c r="S4" i="29"/>
  <c r="R4" i="29"/>
  <c r="Q4" i="29"/>
  <c r="P4" i="29"/>
  <c r="O4" i="29"/>
  <c r="N4" i="29"/>
  <c r="M4" i="29"/>
  <c r="L4" i="29"/>
  <c r="K4" i="29"/>
  <c r="J4" i="29"/>
  <c r="I4" i="29"/>
  <c r="H4" i="29"/>
  <c r="G4" i="29"/>
  <c r="F4" i="29"/>
  <c r="E4" i="29"/>
  <c r="D4" i="29"/>
  <c r="C4" i="29"/>
  <c r="B4" i="29"/>
  <c r="AM4" i="29" s="1"/>
  <c r="PB3" i="29"/>
  <c r="PA3" i="29"/>
  <c r="PA5" i="29" s="1"/>
  <c r="OZ3" i="29"/>
  <c r="OZ5" i="29" s="1"/>
  <c r="OY3" i="29"/>
  <c r="OX3" i="29"/>
  <c r="OX5" i="29" s="1"/>
  <c r="OW3" i="29"/>
  <c r="OW5" i="29" s="1"/>
  <c r="OV3" i="29"/>
  <c r="OV5" i="29" s="1"/>
  <c r="OU3" i="29"/>
  <c r="OT3" i="29"/>
  <c r="OT5" i="29" s="1"/>
  <c r="OS3" i="29"/>
  <c r="OS5" i="29" s="1"/>
  <c r="OR3" i="29"/>
  <c r="OQ3" i="29"/>
  <c r="OQ5" i="29" s="1"/>
  <c r="OP3" i="29"/>
  <c r="OO3" i="29"/>
  <c r="OO5" i="29" s="1"/>
  <c r="ON3" i="29"/>
  <c r="ON5" i="29" s="1"/>
  <c r="OM3" i="29"/>
  <c r="OL3" i="29"/>
  <c r="OL5" i="29" s="1"/>
  <c r="OK3" i="29"/>
  <c r="OK5" i="29" s="1"/>
  <c r="OJ3" i="29"/>
  <c r="OJ5" i="29" s="1"/>
  <c r="OI3" i="29"/>
  <c r="OH3" i="29"/>
  <c r="OG3" i="29"/>
  <c r="OG5" i="29" s="1"/>
  <c r="OF3" i="29"/>
  <c r="OE3" i="29"/>
  <c r="OD3" i="29"/>
  <c r="OC3" i="29"/>
  <c r="OC5" i="29" s="1"/>
  <c r="OB3" i="29"/>
  <c r="OB5" i="29" s="1"/>
  <c r="OA3" i="29"/>
  <c r="NZ3" i="29"/>
  <c r="NZ5" i="29" s="1"/>
  <c r="NY3" i="29"/>
  <c r="NY5" i="29" s="1"/>
  <c r="NX3" i="29"/>
  <c r="NX5" i="29" s="1"/>
  <c r="NW3" i="29"/>
  <c r="NV3" i="29"/>
  <c r="NU3" i="29"/>
  <c r="NU5" i="29" s="1"/>
  <c r="NT3" i="29"/>
  <c r="NS3" i="29"/>
  <c r="NR3" i="29"/>
  <c r="NQ3" i="29"/>
  <c r="NQ5" i="29" s="1"/>
  <c r="ME3" i="29"/>
  <c r="ME5" i="29" s="1"/>
  <c r="KS3" i="29"/>
  <c r="JF3" i="29"/>
  <c r="JF5" i="29" s="1"/>
  <c r="JE3" i="29"/>
  <c r="JE5" i="29" s="1"/>
  <c r="JD3" i="29"/>
  <c r="JC3" i="29"/>
  <c r="JB3" i="29"/>
  <c r="JB5" i="29" s="1"/>
  <c r="JA3" i="29"/>
  <c r="IZ3" i="29"/>
  <c r="IY3" i="29"/>
  <c r="IX3" i="29"/>
  <c r="IX5" i="29" s="1"/>
  <c r="IW3" i="29"/>
  <c r="IW5" i="29" s="1"/>
  <c r="IV3" i="29"/>
  <c r="IV5" i="29" s="1"/>
  <c r="IU3" i="29"/>
  <c r="IU5" i="29" s="1"/>
  <c r="IT3" i="29"/>
  <c r="IT5" i="29" s="1"/>
  <c r="IS3" i="29"/>
  <c r="IS5" i="29" s="1"/>
  <c r="IR3" i="29"/>
  <c r="IQ3" i="29"/>
  <c r="IP3" i="29"/>
  <c r="IP5" i="29" s="1"/>
  <c r="IO3" i="29"/>
  <c r="IO5" i="29" s="1"/>
  <c r="IN3" i="29"/>
  <c r="IM3" i="29"/>
  <c r="IL3" i="29"/>
  <c r="IL5" i="29" s="1"/>
  <c r="IK3" i="29"/>
  <c r="IK5" i="29" s="1"/>
  <c r="IJ3" i="29"/>
  <c r="IJ5" i="29" s="1"/>
  <c r="II3" i="29"/>
  <c r="IH3" i="29"/>
  <c r="IH5" i="29" s="1"/>
  <c r="IG3" i="29"/>
  <c r="IG5" i="29" s="1"/>
  <c r="IF3" i="29"/>
  <c r="IE3" i="29"/>
  <c r="ID3" i="29"/>
  <c r="ID5" i="29" s="1"/>
  <c r="IC3" i="29"/>
  <c r="IB3" i="29"/>
  <c r="IA3" i="29"/>
  <c r="HZ3" i="29"/>
  <c r="HZ5" i="29" s="1"/>
  <c r="HY3" i="29"/>
  <c r="HY5" i="29" s="1"/>
  <c r="HX3" i="29"/>
  <c r="HW3" i="29"/>
  <c r="HV3" i="29"/>
  <c r="HV5" i="29" s="1"/>
  <c r="HU3" i="29"/>
  <c r="HU5" i="29" s="1"/>
  <c r="GI3" i="29"/>
  <c r="EW3" i="29"/>
  <c r="EW5" i="29" s="1"/>
  <c r="DJ3" i="29"/>
  <c r="DJ5" i="29" s="1"/>
  <c r="DI3" i="29"/>
  <c r="DI5" i="29" s="1"/>
  <c r="DH3" i="29"/>
  <c r="DH5" i="29" s="1"/>
  <c r="DG3" i="29"/>
  <c r="DG5" i="29" s="1"/>
  <c r="DF3" i="29"/>
  <c r="DF5" i="29" s="1"/>
  <c r="DE3" i="29"/>
  <c r="DE5" i="29" s="1"/>
  <c r="DD3" i="29"/>
  <c r="DD5" i="29" s="1"/>
  <c r="DC3" i="29"/>
  <c r="DC5" i="29" s="1"/>
  <c r="DB3" i="29"/>
  <c r="DB5" i="29" s="1"/>
  <c r="DA3" i="29"/>
  <c r="DA5" i="29" s="1"/>
  <c r="CZ3" i="29"/>
  <c r="CZ5" i="29" s="1"/>
  <c r="CY3" i="29"/>
  <c r="CY5" i="29" s="1"/>
  <c r="CX3" i="29"/>
  <c r="CX5" i="29" s="1"/>
  <c r="CW3" i="29"/>
  <c r="CW5" i="29" s="1"/>
  <c r="CV3" i="29"/>
  <c r="CV5" i="29" s="1"/>
  <c r="CU3" i="29"/>
  <c r="CU5" i="29" s="1"/>
  <c r="CT3" i="29"/>
  <c r="CT5" i="29" s="1"/>
  <c r="CS3" i="29"/>
  <c r="CS5" i="29" s="1"/>
  <c r="CR3" i="29"/>
  <c r="CR5" i="29" s="1"/>
  <c r="CQ3" i="29"/>
  <c r="CQ5" i="29" s="1"/>
  <c r="CP3" i="29"/>
  <c r="CP5" i="29" s="1"/>
  <c r="CO3" i="29"/>
  <c r="CO5" i="29" s="1"/>
  <c r="CN3" i="29"/>
  <c r="CN5" i="29" s="1"/>
  <c r="CM3" i="29"/>
  <c r="CM5" i="29" s="1"/>
  <c r="CL3" i="29"/>
  <c r="CL5" i="29" s="1"/>
  <c r="CK3" i="29"/>
  <c r="CK5" i="29" s="1"/>
  <c r="CJ3" i="29"/>
  <c r="CJ5" i="29" s="1"/>
  <c r="CI3" i="29"/>
  <c r="CI5" i="29" s="1"/>
  <c r="CH3" i="29"/>
  <c r="CH5" i="29" s="1"/>
  <c r="CG3" i="29"/>
  <c r="CG5" i="29" s="1"/>
  <c r="CF3" i="29"/>
  <c r="CF5" i="29" s="1"/>
  <c r="CE3" i="29"/>
  <c r="CE5" i="29" s="1"/>
  <c r="CD3" i="29"/>
  <c r="CD5" i="29" s="1"/>
  <c r="CC3" i="29"/>
  <c r="CC5" i="29" s="1"/>
  <c r="CB3" i="29"/>
  <c r="CB5" i="29" s="1"/>
  <c r="CA3" i="29"/>
  <c r="CA5" i="29" s="1"/>
  <c r="BZ3" i="29"/>
  <c r="BZ5" i="29" s="1"/>
  <c r="BX3" i="29"/>
  <c r="BX5" i="29" s="1"/>
  <c r="BW3" i="29"/>
  <c r="BW5" i="29" s="1"/>
  <c r="BV3" i="29"/>
  <c r="BV5" i="29" s="1"/>
  <c r="BU3" i="29"/>
  <c r="BU5" i="29" s="1"/>
  <c r="BT3" i="29"/>
  <c r="BT5" i="29" s="1"/>
  <c r="BS3" i="29"/>
  <c r="BS5" i="29" s="1"/>
  <c r="BR3" i="29"/>
  <c r="BR5" i="29" s="1"/>
  <c r="BQ3" i="29"/>
  <c r="BQ5" i="29" s="1"/>
  <c r="BP3" i="29"/>
  <c r="BP5" i="29" s="1"/>
  <c r="BO3" i="29"/>
  <c r="BO5" i="29" s="1"/>
  <c r="BN3" i="29"/>
  <c r="BN5" i="29" s="1"/>
  <c r="BM3" i="29"/>
  <c r="BM5" i="29" s="1"/>
  <c r="BL3" i="29"/>
  <c r="BL5" i="29" s="1"/>
  <c r="BK3" i="29"/>
  <c r="BK5" i="29" s="1"/>
  <c r="BJ3" i="29"/>
  <c r="BJ5" i="29" s="1"/>
  <c r="BI3" i="29"/>
  <c r="BI5" i="29" s="1"/>
  <c r="BH3" i="29"/>
  <c r="BH5" i="29" s="1"/>
  <c r="BG3" i="29"/>
  <c r="BG5" i="29" s="1"/>
  <c r="BF3" i="29"/>
  <c r="BF5" i="29" s="1"/>
  <c r="BE3" i="29"/>
  <c r="BE5" i="29" s="1"/>
  <c r="BD3" i="29"/>
  <c r="BD5" i="29" s="1"/>
  <c r="BC3" i="29"/>
  <c r="BC5" i="29" s="1"/>
  <c r="BB3" i="29"/>
  <c r="BB5" i="29" s="1"/>
  <c r="BA3" i="29"/>
  <c r="BA5" i="29" s="1"/>
  <c r="AZ3" i="29"/>
  <c r="AZ5" i="29" s="1"/>
  <c r="AY3" i="29"/>
  <c r="AY5" i="29" s="1"/>
  <c r="AX3" i="29"/>
  <c r="AX5" i="29" s="1"/>
  <c r="AW3" i="29"/>
  <c r="AW5" i="29" s="1"/>
  <c r="AV3" i="29"/>
  <c r="AV5" i="29" s="1"/>
  <c r="AU3" i="29"/>
  <c r="AU5" i="29" s="1"/>
  <c r="AT3" i="29"/>
  <c r="AT5" i="29" s="1"/>
  <c r="AS3" i="29"/>
  <c r="AS5" i="29" s="1"/>
  <c r="AR3" i="29"/>
  <c r="AR5" i="29" s="1"/>
  <c r="AQ3" i="29"/>
  <c r="AQ5" i="29" s="1"/>
  <c r="AP3" i="29"/>
  <c r="AP5" i="29" s="1"/>
  <c r="AO3" i="29"/>
  <c r="AO5" i="29" s="1"/>
  <c r="AN3" i="29"/>
  <c r="BY3" i="29" s="1"/>
  <c r="BY5" i="29" s="1"/>
  <c r="AL3" i="29"/>
  <c r="AL5" i="29" s="1"/>
  <c r="AK3" i="29"/>
  <c r="AK5" i="29" s="1"/>
  <c r="AJ3" i="29"/>
  <c r="AJ5" i="29" s="1"/>
  <c r="AI3" i="29"/>
  <c r="AI5" i="29" s="1"/>
  <c r="AH3" i="29"/>
  <c r="AH5" i="29" s="1"/>
  <c r="AG3" i="29"/>
  <c r="AG5" i="29" s="1"/>
  <c r="AF3" i="29"/>
  <c r="AF5" i="29" s="1"/>
  <c r="AE3" i="29"/>
  <c r="AE5" i="29" s="1"/>
  <c r="AD3" i="29"/>
  <c r="AD5" i="29" s="1"/>
  <c r="AC3" i="29"/>
  <c r="AC5" i="29" s="1"/>
  <c r="AB3" i="29"/>
  <c r="AB5" i="29" s="1"/>
  <c r="AA3" i="29"/>
  <c r="AA5" i="29" s="1"/>
  <c r="Z3" i="29"/>
  <c r="Z5" i="29" s="1"/>
  <c r="Y3" i="29"/>
  <c r="Y5" i="29" s="1"/>
  <c r="X3" i="29"/>
  <c r="X5" i="29" s="1"/>
  <c r="W3" i="29"/>
  <c r="W5" i="29" s="1"/>
  <c r="V3" i="29"/>
  <c r="V5" i="29" s="1"/>
  <c r="U3" i="29"/>
  <c r="U5" i="29" s="1"/>
  <c r="T3" i="29"/>
  <c r="T5" i="29" s="1"/>
  <c r="S3" i="29"/>
  <c r="S5" i="29" s="1"/>
  <c r="R3" i="29"/>
  <c r="R5" i="29" s="1"/>
  <c r="Q3" i="29"/>
  <c r="Q5" i="29" s="1"/>
  <c r="P3" i="29"/>
  <c r="P5" i="29" s="1"/>
  <c r="O3" i="29"/>
  <c r="O5" i="29" s="1"/>
  <c r="N3" i="29"/>
  <c r="N5" i="29" s="1"/>
  <c r="M3" i="29"/>
  <c r="M5" i="29" s="1"/>
  <c r="L3" i="29"/>
  <c r="L5" i="29" s="1"/>
  <c r="K3" i="29"/>
  <c r="K5" i="29" s="1"/>
  <c r="J3" i="29"/>
  <c r="J5" i="29" s="1"/>
  <c r="I3" i="29"/>
  <c r="I5" i="29" s="1"/>
  <c r="H3" i="29"/>
  <c r="H5" i="29" s="1"/>
  <c r="G3" i="29"/>
  <c r="G5" i="29" s="1"/>
  <c r="F3" i="29"/>
  <c r="F5" i="29" s="1"/>
  <c r="E3" i="29"/>
  <c r="E5" i="29" s="1"/>
  <c r="D3" i="29"/>
  <c r="D5" i="29" s="1"/>
  <c r="C3" i="29"/>
  <c r="C5" i="29" s="1"/>
  <c r="B3" i="29"/>
  <c r="AM3" i="29" s="1"/>
  <c r="AM5" i="29" s="1"/>
  <c r="B56" i="8"/>
  <c r="B49" i="8"/>
  <c r="B50" i="8"/>
  <c r="B51" i="8"/>
  <c r="B52" i="8"/>
  <c r="B53" i="8"/>
  <c r="B54" i="8"/>
  <c r="B55" i="8"/>
  <c r="B57" i="8"/>
  <c r="B58" i="8"/>
  <c r="B59" i="8"/>
  <c r="B48" i="8"/>
  <c r="B47" i="8"/>
  <c r="B46" i="8"/>
  <c r="B45" i="8"/>
  <c r="B44" i="8"/>
  <c r="B43" i="8"/>
  <c r="B42" i="8"/>
  <c r="B41" i="8"/>
  <c r="B40" i="8"/>
  <c r="B39" i="8"/>
  <c r="B38" i="8"/>
  <c r="B37" i="8"/>
  <c r="B36" i="8"/>
  <c r="B49" i="7"/>
  <c r="B50" i="7"/>
  <c r="B51" i="7"/>
  <c r="B52" i="7"/>
  <c r="B53" i="7"/>
  <c r="B54" i="7"/>
  <c r="B55" i="7"/>
  <c r="B56" i="7"/>
  <c r="B57" i="7"/>
  <c r="B58" i="7"/>
  <c r="B59" i="7"/>
  <c r="B60" i="7"/>
  <c r="B48" i="7"/>
  <c r="AL7" i="28"/>
  <c r="AL8" i="28"/>
  <c r="AL9" i="28"/>
  <c r="AL10" i="28"/>
  <c r="AL11" i="28"/>
  <c r="AL12" i="28"/>
  <c r="AL13" i="28"/>
  <c r="AL14" i="28"/>
  <c r="AL15" i="28"/>
  <c r="AL16" i="28"/>
  <c r="AL17" i="28"/>
  <c r="AL18" i="28"/>
  <c r="AL19" i="28"/>
  <c r="AL20" i="28"/>
  <c r="AL21" i="28"/>
  <c r="AL22" i="28"/>
  <c r="AL6" i="28"/>
  <c r="AC4" i="28"/>
  <c r="AC16" i="28"/>
  <c r="AJ16" i="28" s="1"/>
  <c r="AC28" i="28"/>
  <c r="AB8" i="28"/>
  <c r="AB20" i="28"/>
  <c r="AB32" i="28"/>
  <c r="AF10" i="28"/>
  <c r="AF11" i="28"/>
  <c r="AF12" i="28"/>
  <c r="AF22" i="28"/>
  <c r="AF23" i="28"/>
  <c r="AF4" i="28"/>
  <c r="V4" i="28"/>
  <c r="V5" i="28"/>
  <c r="V6" i="28"/>
  <c r="G40" i="28" s="1"/>
  <c r="V7" i="28"/>
  <c r="V8" i="28"/>
  <c r="V9" i="28"/>
  <c r="V10" i="28"/>
  <c r="V11" i="28"/>
  <c r="V12" i="28"/>
  <c r="V13" i="28"/>
  <c r="V14" i="28"/>
  <c r="V15" i="28"/>
  <c r="V16" i="28"/>
  <c r="V17" i="28"/>
  <c r="V18" i="28"/>
  <c r="V19" i="28"/>
  <c r="V20" i="28"/>
  <c r="V21" i="28"/>
  <c r="V22" i="28"/>
  <c r="V23" i="28"/>
  <c r="V24" i="28"/>
  <c r="V25" i="28"/>
  <c r="V26" i="28"/>
  <c r="V27" i="28"/>
  <c r="V28" i="28"/>
  <c r="V29" i="28"/>
  <c r="V30" i="28"/>
  <c r="V31" i="28"/>
  <c r="V32" i="28"/>
  <c r="V33" i="28"/>
  <c r="V34" i="28"/>
  <c r="V35" i="28"/>
  <c r="I5" i="28"/>
  <c r="I6" i="28"/>
  <c r="I7" i="28"/>
  <c r="I8" i="28"/>
  <c r="I9" i="28"/>
  <c r="I10" i="28"/>
  <c r="I11" i="28"/>
  <c r="I12" i="28"/>
  <c r="I13" i="28"/>
  <c r="I14" i="28"/>
  <c r="I15" i="28"/>
  <c r="I16" i="28"/>
  <c r="I17" i="28"/>
  <c r="I18" i="28"/>
  <c r="I19" i="28"/>
  <c r="I20" i="28"/>
  <c r="I21" i="28"/>
  <c r="I22" i="28"/>
  <c r="I23" i="28"/>
  <c r="I24" i="28"/>
  <c r="I25" i="28"/>
  <c r="I26" i="28"/>
  <c r="I27" i="28"/>
  <c r="I28" i="28"/>
  <c r="I29" i="28"/>
  <c r="I30" i="28"/>
  <c r="I31" i="28"/>
  <c r="I32" i="28"/>
  <c r="I33" i="28"/>
  <c r="I34" i="28"/>
  <c r="I35" i="28"/>
  <c r="I4" i="28"/>
  <c r="E4" i="28"/>
  <c r="E5" i="28"/>
  <c r="E6" i="28"/>
  <c r="E7" i="28"/>
  <c r="E8" i="28"/>
  <c r="E9" i="28"/>
  <c r="E10"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T5" i="28"/>
  <c r="T6" i="28"/>
  <c r="T7" i="28"/>
  <c r="T8" i="28"/>
  <c r="T9" i="28"/>
  <c r="T10" i="28"/>
  <c r="T11" i="28"/>
  <c r="T12" i="28"/>
  <c r="T13" i="28"/>
  <c r="T14" i="28"/>
  <c r="T15" i="28"/>
  <c r="T16" i="28"/>
  <c r="T17" i="28"/>
  <c r="T18" i="28"/>
  <c r="T19" i="28"/>
  <c r="T20" i="28"/>
  <c r="T21" i="28"/>
  <c r="T22" i="28"/>
  <c r="T23" i="28"/>
  <c r="T24" i="28"/>
  <c r="T25" i="28"/>
  <c r="T26" i="28"/>
  <c r="T27" i="28"/>
  <c r="T28" i="28"/>
  <c r="T29" i="28"/>
  <c r="T30" i="28"/>
  <c r="T31" i="28"/>
  <c r="T32" i="28"/>
  <c r="T33" i="28"/>
  <c r="T34" i="28"/>
  <c r="T35" i="28"/>
  <c r="T4" i="28"/>
  <c r="P4" i="28"/>
  <c r="P5" i="28"/>
  <c r="P6" i="28"/>
  <c r="P7" i="28"/>
  <c r="P8" i="28"/>
  <c r="P9" i="28"/>
  <c r="P10" i="28"/>
  <c r="P11" i="28"/>
  <c r="P12" i="28"/>
  <c r="P13" i="28"/>
  <c r="P14" i="28"/>
  <c r="P15" i="28"/>
  <c r="P16" i="28"/>
  <c r="P17" i="28"/>
  <c r="P18" i="28"/>
  <c r="P19" i="28"/>
  <c r="P20" i="28"/>
  <c r="P21" i="28"/>
  <c r="P22" i="28"/>
  <c r="P23" i="28"/>
  <c r="P24" i="28"/>
  <c r="P25" i="28"/>
  <c r="P26" i="28"/>
  <c r="P27" i="28"/>
  <c r="P28" i="28"/>
  <c r="P29" i="28"/>
  <c r="P30" i="28"/>
  <c r="P31" i="28"/>
  <c r="P32" i="28"/>
  <c r="P33" i="28"/>
  <c r="P34" i="28"/>
  <c r="P35" i="28"/>
  <c r="L5" i="28"/>
  <c r="L6" i="28"/>
  <c r="L7" i="28"/>
  <c r="L8" i="28"/>
  <c r="L9" i="28"/>
  <c r="L10" i="28"/>
  <c r="L11" i="28"/>
  <c r="L12" i="28"/>
  <c r="L13" i="28"/>
  <c r="L14" i="28"/>
  <c r="L15" i="28"/>
  <c r="L16" i="28"/>
  <c r="L17" i="28"/>
  <c r="L18" i="28"/>
  <c r="L19" i="28"/>
  <c r="L20" i="28"/>
  <c r="L21" i="28"/>
  <c r="L22" i="28"/>
  <c r="L23" i="28"/>
  <c r="L24" i="28"/>
  <c r="L25" i="28"/>
  <c r="L26" i="28"/>
  <c r="L27" i="28"/>
  <c r="L28" i="28"/>
  <c r="L29" i="28"/>
  <c r="L30" i="28"/>
  <c r="L31" i="28"/>
  <c r="L32" i="28"/>
  <c r="L33" i="28"/>
  <c r="L34" i="28"/>
  <c r="L35" i="28"/>
  <c r="L4" i="28"/>
  <c r="H5" i="28"/>
  <c r="H6" i="28"/>
  <c r="H7" i="28"/>
  <c r="H8"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4" i="28"/>
  <c r="D4" i="28"/>
  <c r="D5" i="28"/>
  <c r="D6" i="28"/>
  <c r="D7" i="28"/>
  <c r="D8" i="28"/>
  <c r="D9" i="28"/>
  <c r="D10" i="28"/>
  <c r="D11" i="28"/>
  <c r="D12" i="28"/>
  <c r="D13" i="28"/>
  <c r="D14" i="28"/>
  <c r="D15" i="28"/>
  <c r="D16" i="28"/>
  <c r="D17" i="28"/>
  <c r="D18" i="28"/>
  <c r="D19" i="28"/>
  <c r="D20" i="28"/>
  <c r="D21" i="28"/>
  <c r="D22" i="28"/>
  <c r="D23" i="28"/>
  <c r="D24" i="28"/>
  <c r="D25" i="28"/>
  <c r="D26" i="28"/>
  <c r="D27" i="28"/>
  <c r="D28" i="28"/>
  <c r="D29" i="28"/>
  <c r="D30" i="28"/>
  <c r="D31" i="28"/>
  <c r="D32" i="28"/>
  <c r="D33" i="28"/>
  <c r="D34" i="28"/>
  <c r="D35" i="28"/>
  <c r="S5" i="28"/>
  <c r="S6" i="28"/>
  <c r="S7" i="28"/>
  <c r="S8" i="28"/>
  <c r="S9" i="28"/>
  <c r="S10" i="28"/>
  <c r="S11" i="28"/>
  <c r="S12" i="28"/>
  <c r="S13" i="28"/>
  <c r="S14" i="28"/>
  <c r="S15" i="28"/>
  <c r="S16" i="28"/>
  <c r="S17" i="28"/>
  <c r="S18" i="28"/>
  <c r="S19" i="28"/>
  <c r="S20" i="28"/>
  <c r="S21" i="28"/>
  <c r="S22" i="28"/>
  <c r="S23" i="28"/>
  <c r="S24" i="28"/>
  <c r="S25" i="28"/>
  <c r="S26" i="28"/>
  <c r="S27" i="28"/>
  <c r="S28" i="28"/>
  <c r="S29" i="28"/>
  <c r="S30" i="28"/>
  <c r="S31" i="28"/>
  <c r="S32" i="28"/>
  <c r="S33" i="28"/>
  <c r="S34" i="28"/>
  <c r="S35" i="28"/>
  <c r="S4" i="28"/>
  <c r="O5" i="28"/>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4" i="28"/>
  <c r="K5" i="28"/>
  <c r="K6" i="28"/>
  <c r="K7" i="28"/>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4" i="28"/>
  <c r="G5" i="28"/>
  <c r="G6" i="28"/>
  <c r="G7" i="28"/>
  <c r="G8" i="28"/>
  <c r="G9" i="28"/>
  <c r="G10" i="28"/>
  <c r="G11" i="28"/>
  <c r="G12" i="28"/>
  <c r="G13" i="28"/>
  <c r="G14" i="28"/>
  <c r="G15" i="28"/>
  <c r="AC15" i="28" s="1"/>
  <c r="AJ15" i="28" s="1"/>
  <c r="G16" i="28"/>
  <c r="G17" i="28"/>
  <c r="G18" i="28"/>
  <c r="G19" i="28"/>
  <c r="G20" i="28"/>
  <c r="G21" i="28"/>
  <c r="G22" i="28"/>
  <c r="G23" i="28"/>
  <c r="G24" i="28"/>
  <c r="G25" i="28"/>
  <c r="G26" i="28"/>
  <c r="G27" i="28"/>
  <c r="AC27" i="28" s="1"/>
  <c r="G28" i="28"/>
  <c r="G29" i="28"/>
  <c r="G30" i="28"/>
  <c r="G31" i="28"/>
  <c r="G32" i="28"/>
  <c r="G33" i="28"/>
  <c r="G34" i="28"/>
  <c r="G35" i="28"/>
  <c r="G4" i="28"/>
  <c r="C5" i="28"/>
  <c r="C6" i="28"/>
  <c r="AB6" i="28" s="1"/>
  <c r="C7" i="28"/>
  <c r="AB7" i="28" s="1"/>
  <c r="C8" i="28"/>
  <c r="C9" i="28"/>
  <c r="C10" i="28"/>
  <c r="C11" i="28"/>
  <c r="C12" i="28"/>
  <c r="C13" i="28"/>
  <c r="C14" i="28"/>
  <c r="C15" i="28"/>
  <c r="C16" i="28"/>
  <c r="C17" i="28"/>
  <c r="C18" i="28"/>
  <c r="AB18" i="28" s="1"/>
  <c r="C19" i="28"/>
  <c r="AB19" i="28" s="1"/>
  <c r="C20" i="28"/>
  <c r="C21" i="28"/>
  <c r="C22" i="28"/>
  <c r="C23" i="28"/>
  <c r="C24" i="28"/>
  <c r="C25" i="28"/>
  <c r="C26" i="28"/>
  <c r="C27" i="28"/>
  <c r="C28" i="28"/>
  <c r="C29" i="28"/>
  <c r="C30" i="28"/>
  <c r="AB30" i="28" s="1"/>
  <c r="C31" i="28"/>
  <c r="C32" i="28"/>
  <c r="C33" i="28"/>
  <c r="C34" i="28"/>
  <c r="C35" i="28"/>
  <c r="C4" i="28"/>
  <c r="B30" i="28"/>
  <c r="AC30" i="28" s="1"/>
  <c r="F30" i="28"/>
  <c r="J30" i="28"/>
  <c r="N30" i="28"/>
  <c r="R30" i="28"/>
  <c r="B31" i="28"/>
  <c r="AC31" i="28" s="1"/>
  <c r="F31" i="28"/>
  <c r="J31" i="28"/>
  <c r="N31" i="28"/>
  <c r="R31" i="28"/>
  <c r="B32" i="28"/>
  <c r="F32" i="28"/>
  <c r="J32" i="28"/>
  <c r="N32" i="28"/>
  <c r="R32" i="28"/>
  <c r="B33" i="28"/>
  <c r="AC33" i="28" s="1"/>
  <c r="F33" i="28"/>
  <c r="J33" i="28"/>
  <c r="N33" i="28"/>
  <c r="R33" i="28"/>
  <c r="B34" i="28"/>
  <c r="AC34" i="28" s="1"/>
  <c r="F34" i="28"/>
  <c r="J34" i="28"/>
  <c r="N34" i="28"/>
  <c r="R34" i="28"/>
  <c r="B35" i="28"/>
  <c r="AB35" i="28" s="1"/>
  <c r="F35" i="28"/>
  <c r="J35" i="28"/>
  <c r="N35" i="28"/>
  <c r="R35" i="28"/>
  <c r="B5" i="28"/>
  <c r="AB5" i="28" s="1"/>
  <c r="F5" i="28"/>
  <c r="J5" i="28"/>
  <c r="N5" i="28"/>
  <c r="AF5" i="28" s="1"/>
  <c r="R5" i="28"/>
  <c r="B6" i="28"/>
  <c r="AC6" i="28" s="1"/>
  <c r="AJ6" i="28" s="1"/>
  <c r="F6" i="28"/>
  <c r="J6" i="28"/>
  <c r="N6" i="28"/>
  <c r="AF6" i="28" s="1"/>
  <c r="R6" i="28"/>
  <c r="B7" i="28"/>
  <c r="AC7" i="28" s="1"/>
  <c r="AJ7" i="28" s="1"/>
  <c r="F7" i="28"/>
  <c r="G41" i="28" s="1"/>
  <c r="J7" i="28"/>
  <c r="N7" i="28"/>
  <c r="AF7" i="28" s="1"/>
  <c r="R7" i="28"/>
  <c r="B8" i="28"/>
  <c r="AC8" i="28" s="1"/>
  <c r="F8" i="28"/>
  <c r="J8" i="28"/>
  <c r="N8" i="28"/>
  <c r="AF8" i="28" s="1"/>
  <c r="R8" i="28"/>
  <c r="B9" i="28"/>
  <c r="AC9" i="28" s="1"/>
  <c r="AJ9" i="28" s="1"/>
  <c r="F9" i="28"/>
  <c r="G43" i="28" s="1"/>
  <c r="J9" i="28"/>
  <c r="N9" i="28"/>
  <c r="AF9" i="28" s="1"/>
  <c r="R9" i="28"/>
  <c r="B10" i="28"/>
  <c r="AC10" i="28" s="1"/>
  <c r="F10" i="28"/>
  <c r="G44" i="28" s="1"/>
  <c r="J10" i="28"/>
  <c r="N10" i="28"/>
  <c r="R10" i="28"/>
  <c r="B11" i="28"/>
  <c r="AB11" i="28" s="1"/>
  <c r="F11" i="28"/>
  <c r="G45" i="28" s="1"/>
  <c r="J11" i="28"/>
  <c r="N11" i="28"/>
  <c r="R11" i="28"/>
  <c r="B12" i="28"/>
  <c r="AB12" i="28" s="1"/>
  <c r="F12" i="28"/>
  <c r="G46" i="28" s="1"/>
  <c r="J12" i="28"/>
  <c r="N12" i="28"/>
  <c r="R12" i="28"/>
  <c r="B13" i="28"/>
  <c r="AB13" i="28" s="1"/>
  <c r="F13" i="28"/>
  <c r="J13" i="28"/>
  <c r="N13" i="28"/>
  <c r="AF13" i="28" s="1"/>
  <c r="R13" i="28"/>
  <c r="B14" i="28"/>
  <c r="AB14" i="28" s="1"/>
  <c r="F14" i="28"/>
  <c r="J14" i="28"/>
  <c r="N14" i="28"/>
  <c r="AF14" i="28" s="1"/>
  <c r="R14" i="28"/>
  <c r="B15" i="28"/>
  <c r="AB15" i="28" s="1"/>
  <c r="F15" i="28"/>
  <c r="J15" i="28"/>
  <c r="N15" i="28"/>
  <c r="AF15" i="28" s="1"/>
  <c r="R15" i="28"/>
  <c r="B16" i="28"/>
  <c r="AB16" i="28" s="1"/>
  <c r="AD16" i="28" s="1"/>
  <c r="F16" i="28"/>
  <c r="J16" i="28"/>
  <c r="N16" i="28"/>
  <c r="AF16" i="28" s="1"/>
  <c r="R16" i="28"/>
  <c r="B17" i="28"/>
  <c r="AB17" i="28" s="1"/>
  <c r="F17" i="28"/>
  <c r="J17" i="28"/>
  <c r="N17" i="28"/>
  <c r="AF17" i="28" s="1"/>
  <c r="R17" i="28"/>
  <c r="B18" i="28"/>
  <c r="AC18" i="28" s="1"/>
  <c r="AJ18" i="28" s="1"/>
  <c r="F18" i="28"/>
  <c r="G52" i="28" s="1"/>
  <c r="J18" i="28"/>
  <c r="N18" i="28"/>
  <c r="AF18" i="28" s="1"/>
  <c r="R18" i="28"/>
  <c r="B19" i="28"/>
  <c r="AC19" i="28" s="1"/>
  <c r="AJ19" i="28" s="1"/>
  <c r="F19" i="28"/>
  <c r="G53" i="28" s="1"/>
  <c r="J19" i="28"/>
  <c r="N19" i="28"/>
  <c r="AF19" i="28" s="1"/>
  <c r="R19" i="28"/>
  <c r="B20" i="28"/>
  <c r="AC20" i="28" s="1"/>
  <c r="AJ20" i="28" s="1"/>
  <c r="F20" i="28"/>
  <c r="J20" i="28"/>
  <c r="N20" i="28"/>
  <c r="AF20" i="28" s="1"/>
  <c r="R20" i="28"/>
  <c r="B21" i="28"/>
  <c r="AC21" i="28" s="1"/>
  <c r="F21" i="28"/>
  <c r="J21" i="28"/>
  <c r="N21" i="28"/>
  <c r="AF21" i="28" s="1"/>
  <c r="R21" i="28"/>
  <c r="B22" i="28"/>
  <c r="AC22" i="28" s="1"/>
  <c r="F22" i="28"/>
  <c r="J22" i="28"/>
  <c r="N22" i="28"/>
  <c r="R22" i="28"/>
  <c r="B23" i="28"/>
  <c r="AB23" i="28" s="1"/>
  <c r="F23" i="28"/>
  <c r="J23" i="28"/>
  <c r="N23" i="28"/>
  <c r="R23" i="28"/>
  <c r="B24" i="28"/>
  <c r="AB24" i="28" s="1"/>
  <c r="F24" i="28"/>
  <c r="J24" i="28"/>
  <c r="N24" i="28"/>
  <c r="R24" i="28"/>
  <c r="B25" i="28"/>
  <c r="AB25" i="28" s="1"/>
  <c r="F25" i="28"/>
  <c r="J25" i="28"/>
  <c r="N25" i="28"/>
  <c r="R25" i="28"/>
  <c r="B26" i="28"/>
  <c r="AB26" i="28" s="1"/>
  <c r="F26" i="28"/>
  <c r="AC26" i="28" s="1"/>
  <c r="J26" i="28"/>
  <c r="N26" i="28"/>
  <c r="R26" i="28"/>
  <c r="B27" i="28"/>
  <c r="AB27" i="28" s="1"/>
  <c r="AD27" i="28" s="1"/>
  <c r="F27" i="28"/>
  <c r="J27" i="28"/>
  <c r="N27" i="28"/>
  <c r="R27" i="28"/>
  <c r="B28" i="28"/>
  <c r="AB28" i="28" s="1"/>
  <c r="AD28" i="28" s="1"/>
  <c r="F28" i="28"/>
  <c r="J28" i="28"/>
  <c r="N28" i="28"/>
  <c r="R28" i="28"/>
  <c r="B29" i="28"/>
  <c r="AB29" i="28" s="1"/>
  <c r="F29" i="28"/>
  <c r="J29" i="28"/>
  <c r="N29" i="28"/>
  <c r="R29" i="28"/>
  <c r="R4" i="28"/>
  <c r="N4" i="28"/>
  <c r="J4" i="28"/>
  <c r="F4" i="28"/>
  <c r="B4" i="28"/>
  <c r="AB4" i="28" s="1"/>
  <c r="K77" i="9"/>
  <c r="K78" i="9"/>
  <c r="K79" i="9"/>
  <c r="K80" i="9"/>
  <c r="K81" i="9"/>
  <c r="K82" i="9"/>
  <c r="K76" i="9"/>
  <c r="A57" i="9"/>
  <c r="A58" i="9"/>
  <c r="A59" i="9"/>
  <c r="B58" i="9"/>
  <c r="B59" i="9"/>
  <c r="B60" i="9"/>
  <c r="B61" i="9"/>
  <c r="B62" i="9"/>
  <c r="B63" i="9"/>
  <c r="B64" i="9"/>
  <c r="B65" i="9"/>
  <c r="B66" i="9"/>
  <c r="B57" i="9"/>
  <c r="AS2" i="1"/>
  <c r="AQ2" i="1"/>
  <c r="AP2" i="1"/>
  <c r="PF4" i="29" l="1"/>
  <c r="PH4" i="29" s="1"/>
  <c r="AU8" i="29"/>
  <c r="BG8" i="29"/>
  <c r="BS8" i="29"/>
  <c r="B11" i="29"/>
  <c r="N11" i="29"/>
  <c r="Z11" i="29"/>
  <c r="AL11" i="29"/>
  <c r="JG3" i="29"/>
  <c r="JG5" i="29" s="1"/>
  <c r="AV8" i="29"/>
  <c r="BH8" i="29"/>
  <c r="BT8" i="29"/>
  <c r="BY10" i="29"/>
  <c r="KS5" i="29"/>
  <c r="OA5" i="29"/>
  <c r="OM5" i="29"/>
  <c r="OY5" i="29"/>
  <c r="NR8" i="29"/>
  <c r="PC6" i="29"/>
  <c r="PC8" i="29" s="1"/>
  <c r="DK9" i="29"/>
  <c r="NV40" i="29"/>
  <c r="NV11" i="29"/>
  <c r="OH40" i="29"/>
  <c r="OH11" i="29"/>
  <c r="H41" i="29"/>
  <c r="H14" i="29"/>
  <c r="T41" i="29"/>
  <c r="T14" i="29"/>
  <c r="AS14" i="29"/>
  <c r="G45" i="29"/>
  <c r="B5" i="29"/>
  <c r="B56" i="29"/>
  <c r="B8" i="29"/>
  <c r="AM7" i="29"/>
  <c r="NW40" i="29"/>
  <c r="NW11" i="29"/>
  <c r="OI40" i="29"/>
  <c r="OI11" i="29"/>
  <c r="DK10" i="29"/>
  <c r="PF10" i="29" s="1"/>
  <c r="I41" i="29"/>
  <c r="I14" i="29"/>
  <c r="U41" i="29"/>
  <c r="U14" i="29"/>
  <c r="I49" i="29"/>
  <c r="I47" i="29"/>
  <c r="I20" i="29"/>
  <c r="U47" i="29"/>
  <c r="U48" i="29" s="1"/>
  <c r="U20" i="29"/>
  <c r="AM6" i="29"/>
  <c r="AM8" i="29" s="1"/>
  <c r="DK16" i="29"/>
  <c r="J49" i="29"/>
  <c r="J47" i="29"/>
  <c r="J20" i="29"/>
  <c r="IA5" i="29"/>
  <c r="IM5" i="29"/>
  <c r="IY5" i="29"/>
  <c r="NR5" i="29"/>
  <c r="OD5" i="29"/>
  <c r="OP5" i="29"/>
  <c r="PB5" i="29"/>
  <c r="AN5" i="29"/>
  <c r="D56" i="29"/>
  <c r="D8" i="29"/>
  <c r="AN8" i="29"/>
  <c r="BY6" i="29"/>
  <c r="BY8" i="29" s="1"/>
  <c r="IB5" i="29"/>
  <c r="IN5" i="29"/>
  <c r="IZ5" i="29"/>
  <c r="PC3" i="29"/>
  <c r="PC5" i="29" s="1"/>
  <c r="AO8" i="29"/>
  <c r="BA8" i="29"/>
  <c r="BM8" i="29"/>
  <c r="DK6" i="29"/>
  <c r="DK8" i="29" s="1"/>
  <c r="C8" i="29"/>
  <c r="NR14" i="29"/>
  <c r="PC13" i="29"/>
  <c r="GI23" i="29"/>
  <c r="IF23" i="29"/>
  <c r="IR23" i="29"/>
  <c r="JD23" i="29"/>
  <c r="NX23" i="29"/>
  <c r="OJ23" i="29"/>
  <c r="NT5" i="29"/>
  <c r="OF5" i="29"/>
  <c r="OR5" i="29"/>
  <c r="PC12" i="29"/>
  <c r="PC14" i="29" s="1"/>
  <c r="DK3" i="29"/>
  <c r="AM13" i="29"/>
  <c r="NY8" i="29"/>
  <c r="OK8" i="29"/>
  <c r="OW8" i="29"/>
  <c r="BY13" i="29"/>
  <c r="CD26" i="29"/>
  <c r="CP26" i="29"/>
  <c r="DB26" i="29"/>
  <c r="IF5" i="29"/>
  <c r="IR5" i="29"/>
  <c r="JD5" i="29"/>
  <c r="JG6" i="29"/>
  <c r="JG8" i="29" s="1"/>
  <c r="HV8" i="29"/>
  <c r="IH8" i="29"/>
  <c r="IT8" i="29"/>
  <c r="JF8" i="29"/>
  <c r="D14" i="29"/>
  <c r="P14" i="29"/>
  <c r="AB14" i="29"/>
  <c r="BY12" i="29"/>
  <c r="DK13" i="29"/>
  <c r="JG26" i="29"/>
  <c r="NR11" i="29"/>
  <c r="F46" i="29"/>
  <c r="CC23" i="29"/>
  <c r="CO23" i="29"/>
  <c r="DA23" i="29"/>
  <c r="IG23" i="29"/>
  <c r="IS23" i="29"/>
  <c r="JE23" i="29"/>
  <c r="JG22" i="29"/>
  <c r="E56" i="29"/>
  <c r="OK42" i="29"/>
  <c r="PC10" i="29"/>
  <c r="PC11" i="29" s="1"/>
  <c r="NS11" i="29"/>
  <c r="OE11" i="29"/>
  <c r="K41" i="29"/>
  <c r="W41" i="29"/>
  <c r="F42" i="29"/>
  <c r="R42" i="29"/>
  <c r="HV17" i="29"/>
  <c r="IH17" i="29"/>
  <c r="IT17" i="29"/>
  <c r="JF17" i="29"/>
  <c r="G46" i="29"/>
  <c r="G17" i="29"/>
  <c r="BQ23" i="29"/>
  <c r="CD23" i="29"/>
  <c r="CP23" i="29"/>
  <c r="DB23" i="29"/>
  <c r="PH21" i="29"/>
  <c r="F56" i="29"/>
  <c r="JG9" i="29"/>
  <c r="JG11" i="29" s="1"/>
  <c r="OL42" i="29"/>
  <c r="OL40" i="29"/>
  <c r="L41" i="29"/>
  <c r="X41" i="29"/>
  <c r="JG12" i="29"/>
  <c r="NZ14" i="29"/>
  <c r="OL14" i="29"/>
  <c r="OX14" i="29"/>
  <c r="G42" i="29"/>
  <c r="S42" i="29"/>
  <c r="K45" i="29"/>
  <c r="K17" i="29"/>
  <c r="W17" i="29"/>
  <c r="AI17" i="29"/>
  <c r="JG15" i="29"/>
  <c r="JG17" i="29" s="1"/>
  <c r="H46" i="29"/>
  <c r="H17" i="29"/>
  <c r="I48" i="29"/>
  <c r="U23" i="29"/>
  <c r="AG23" i="29"/>
  <c r="AT23" i="29"/>
  <c r="M49" i="29"/>
  <c r="G56" i="29"/>
  <c r="OA40" i="29"/>
  <c r="OM40" i="29"/>
  <c r="OM42" i="29"/>
  <c r="M41" i="29"/>
  <c r="Y41" i="29"/>
  <c r="H42" i="29"/>
  <c r="T42" i="29"/>
  <c r="C14" i="29"/>
  <c r="O14" i="29"/>
  <c r="AA14" i="29"/>
  <c r="L45" i="29"/>
  <c r="L17" i="29"/>
  <c r="AV17" i="29"/>
  <c r="BH17" i="29"/>
  <c r="BT17" i="29"/>
  <c r="I46" i="29"/>
  <c r="I17" i="29"/>
  <c r="CJ20" i="29"/>
  <c r="CV20" i="29"/>
  <c r="DH20" i="29"/>
  <c r="PC18" i="29"/>
  <c r="PC20" i="29" s="1"/>
  <c r="J48" i="29"/>
  <c r="OB40" i="29"/>
  <c r="ON40" i="29"/>
  <c r="B41" i="29"/>
  <c r="N41" i="29"/>
  <c r="Z41" i="29"/>
  <c r="I42" i="29"/>
  <c r="U42" i="29"/>
  <c r="M45" i="29"/>
  <c r="M17" i="29"/>
  <c r="Y17" i="29"/>
  <c r="AK17" i="29"/>
  <c r="CG17" i="29"/>
  <c r="CS17" i="29"/>
  <c r="DE17" i="29"/>
  <c r="J46" i="29"/>
  <c r="AN20" i="29"/>
  <c r="AZ20" i="29"/>
  <c r="BL20" i="29"/>
  <c r="BX20" i="29"/>
  <c r="AM19" i="29"/>
  <c r="PC19" i="29"/>
  <c r="PH19" i="29" s="1"/>
  <c r="AM9" i="29"/>
  <c r="AM11" i="29" s="1"/>
  <c r="OC40" i="29"/>
  <c r="OO40" i="29"/>
  <c r="AM12" i="29"/>
  <c r="AM14" i="29" s="1"/>
  <c r="HZ14" i="29"/>
  <c r="IL14" i="29"/>
  <c r="IX14" i="29"/>
  <c r="NQ14" i="29"/>
  <c r="OC14" i="29"/>
  <c r="OO14" i="29"/>
  <c r="PA14" i="29"/>
  <c r="AO14" i="29"/>
  <c r="B45" i="29"/>
  <c r="B17" i="29"/>
  <c r="N45" i="29"/>
  <c r="N17" i="29"/>
  <c r="K46" i="29"/>
  <c r="BY18" i="29"/>
  <c r="BY20" i="29" s="1"/>
  <c r="AO20" i="29"/>
  <c r="PC22" i="29"/>
  <c r="PF30" i="29"/>
  <c r="NX11" i="29"/>
  <c r="D41" i="29"/>
  <c r="P41" i="29"/>
  <c r="K42" i="29"/>
  <c r="W42" i="29"/>
  <c r="F14" i="29"/>
  <c r="R14" i="29"/>
  <c r="NS14" i="29"/>
  <c r="C45" i="29"/>
  <c r="AM15" i="29"/>
  <c r="AM17" i="29" s="1"/>
  <c r="L46" i="29"/>
  <c r="E49" i="29"/>
  <c r="E20" i="29"/>
  <c r="E47" i="29"/>
  <c r="Q47" i="29"/>
  <c r="Q20" i="29"/>
  <c r="AC20" i="29"/>
  <c r="DK18" i="29"/>
  <c r="DK20" i="29" s="1"/>
  <c r="M23" i="29"/>
  <c r="AM26" i="29"/>
  <c r="BY26" i="29"/>
  <c r="BY9" i="29"/>
  <c r="BY11" i="29" s="1"/>
  <c r="E41" i="29"/>
  <c r="Q41" i="29"/>
  <c r="CK14" i="29"/>
  <c r="CW14" i="29"/>
  <c r="DI14" i="29"/>
  <c r="L42" i="29"/>
  <c r="X42" i="29"/>
  <c r="JG13" i="29"/>
  <c r="D45" i="29"/>
  <c r="PC15" i="29"/>
  <c r="M46" i="29"/>
  <c r="AN17" i="29"/>
  <c r="F49" i="29"/>
  <c r="F20" i="29"/>
  <c r="F47" i="29"/>
  <c r="R47" i="29"/>
  <c r="R20" i="29"/>
  <c r="DK19" i="29"/>
  <c r="B48" i="29"/>
  <c r="AM21" i="29"/>
  <c r="AM23" i="29" s="1"/>
  <c r="B23" i="29"/>
  <c r="N23" i="29"/>
  <c r="DK29" i="29"/>
  <c r="NT40" i="29"/>
  <c r="OF40" i="29"/>
  <c r="BZ11" i="29"/>
  <c r="NZ11" i="29"/>
  <c r="OL11" i="29"/>
  <c r="F41" i="29"/>
  <c r="R41" i="29"/>
  <c r="BN14" i="29"/>
  <c r="BZ14" i="29"/>
  <c r="CL14" i="29"/>
  <c r="CX14" i="29"/>
  <c r="DJ14" i="29"/>
  <c r="M42" i="29"/>
  <c r="Y42" i="29"/>
  <c r="E45" i="29"/>
  <c r="PC16" i="29"/>
  <c r="G49" i="29"/>
  <c r="G47" i="29"/>
  <c r="G48" i="29" s="1"/>
  <c r="G20" i="29"/>
  <c r="S47" i="29"/>
  <c r="S20" i="29"/>
  <c r="BY21" i="29"/>
  <c r="BY23" i="29" s="1"/>
  <c r="BY22" i="29"/>
  <c r="DK25" i="29"/>
  <c r="DK26" i="29" s="1"/>
  <c r="E8" i="29"/>
  <c r="NU40" i="29"/>
  <c r="OG40" i="29"/>
  <c r="OA11" i="29"/>
  <c r="OM11" i="29"/>
  <c r="G41" i="29"/>
  <c r="S41" i="29"/>
  <c r="DK12" i="29"/>
  <c r="DK14" i="29" s="1"/>
  <c r="B42" i="29"/>
  <c r="N42" i="29"/>
  <c r="Z42" i="29"/>
  <c r="DK15" i="29"/>
  <c r="ID17" i="29"/>
  <c r="IP17" i="29"/>
  <c r="JB17" i="29"/>
  <c r="NU17" i="29"/>
  <c r="OG17" i="29"/>
  <c r="OS17" i="29"/>
  <c r="BY16" i="29"/>
  <c r="BY17" i="29" s="1"/>
  <c r="C17" i="29"/>
  <c r="K48" i="29"/>
  <c r="DK22" i="29"/>
  <c r="DK23" i="29" s="1"/>
  <c r="AO23" i="29"/>
  <c r="H26" i="29"/>
  <c r="T26" i="29"/>
  <c r="AF26" i="29"/>
  <c r="AR26" i="29"/>
  <c r="BD26" i="29"/>
  <c r="BP26" i="29"/>
  <c r="GI26" i="29"/>
  <c r="IF26" i="29"/>
  <c r="IR26" i="29"/>
  <c r="JD26" i="29"/>
  <c r="CD29" i="29"/>
  <c r="CP29" i="29"/>
  <c r="DB29" i="29"/>
  <c r="HU29" i="29"/>
  <c r="IG29" i="29"/>
  <c r="IS29" i="29"/>
  <c r="JE29" i="29"/>
  <c r="PC30" i="29"/>
  <c r="H49" i="29"/>
  <c r="H47" i="29"/>
  <c r="H48" i="29" s="1"/>
  <c r="T47" i="29"/>
  <c r="T48" i="29" s="1"/>
  <c r="HU26" i="29"/>
  <c r="IG26" i="29"/>
  <c r="IS26" i="29"/>
  <c r="JE26" i="29"/>
  <c r="HV29" i="29"/>
  <c r="IH29" i="29"/>
  <c r="B32" i="29"/>
  <c r="N32" i="29"/>
  <c r="Z32" i="29"/>
  <c r="AL32" i="29"/>
  <c r="PC31" i="29"/>
  <c r="B49" i="29"/>
  <c r="K49" i="29"/>
  <c r="K47" i="29"/>
  <c r="BY31" i="29"/>
  <c r="BY32" i="29" s="1"/>
  <c r="DK31" i="29"/>
  <c r="DK32" i="29" s="1"/>
  <c r="F45" i="29"/>
  <c r="B46" i="29"/>
  <c r="N46" i="29"/>
  <c r="L49" i="29"/>
  <c r="L47" i="29"/>
  <c r="L48" i="29" s="1"/>
  <c r="JG18" i="29"/>
  <c r="C46" i="29"/>
  <c r="AM16" i="29"/>
  <c r="M47" i="29"/>
  <c r="M48" i="29" s="1"/>
  <c r="E48" i="29"/>
  <c r="Q48" i="29"/>
  <c r="IB23" i="29"/>
  <c r="IN23" i="29"/>
  <c r="IZ23" i="29"/>
  <c r="PC21" i="29"/>
  <c r="PC23" i="29" s="1"/>
  <c r="I23" i="29"/>
  <c r="AN26" i="29"/>
  <c r="PC27" i="29"/>
  <c r="D46" i="29"/>
  <c r="B47" i="29"/>
  <c r="N47" i="29"/>
  <c r="N48" i="29" s="1"/>
  <c r="F48" i="29"/>
  <c r="R48" i="29"/>
  <c r="J23" i="29"/>
  <c r="BY27" i="29"/>
  <c r="BY29" i="29" s="1"/>
  <c r="I45" i="29"/>
  <c r="E46" i="29"/>
  <c r="C47" i="29"/>
  <c r="C48" i="29" s="1"/>
  <c r="C49" i="29"/>
  <c r="O47" i="29"/>
  <c r="O48" i="29" s="1"/>
  <c r="AM18" i="29"/>
  <c r="AM20" i="29" s="1"/>
  <c r="S48" i="29"/>
  <c r="K23" i="29"/>
  <c r="PC24" i="29"/>
  <c r="PC26" i="29" s="1"/>
  <c r="J45" i="29"/>
  <c r="D47" i="29"/>
  <c r="D48" i="29" s="1"/>
  <c r="D49" i="29"/>
  <c r="P47" i="29"/>
  <c r="P48" i="29" s="1"/>
  <c r="H23" i="29"/>
  <c r="T23" i="29"/>
  <c r="AF23" i="29"/>
  <c r="AR23" i="29"/>
  <c r="BD23" i="29"/>
  <c r="BP23" i="29"/>
  <c r="CB23" i="29"/>
  <c r="CN23" i="29"/>
  <c r="CZ23" i="29"/>
  <c r="L23" i="29"/>
  <c r="AM28" i="29"/>
  <c r="PC28" i="29"/>
  <c r="JG31" i="29"/>
  <c r="AM25" i="29"/>
  <c r="PC25" i="29"/>
  <c r="PH25" i="29" s="1"/>
  <c r="CG32" i="29"/>
  <c r="CS32" i="29"/>
  <c r="DE32" i="29"/>
  <c r="BY25" i="29"/>
  <c r="DK28" i="29"/>
  <c r="NR32" i="29"/>
  <c r="JG27" i="29"/>
  <c r="JG29" i="29" s="1"/>
  <c r="JG30" i="29"/>
  <c r="JG32" i="29" s="1"/>
  <c r="AM27" i="29"/>
  <c r="AM30" i="29"/>
  <c r="AM32" i="29" s="1"/>
  <c r="HW32" i="29"/>
  <c r="AN32" i="29"/>
  <c r="AJ21" i="28"/>
  <c r="AD20" i="28"/>
  <c r="AD15" i="28"/>
  <c r="AJ22" i="28"/>
  <c r="AJ10" i="28"/>
  <c r="AD8" i="28"/>
  <c r="AJ8" i="28"/>
  <c r="AD29" i="28"/>
  <c r="AD30" i="28"/>
  <c r="AD18" i="28"/>
  <c r="AD6" i="28"/>
  <c r="AB34" i="28"/>
  <c r="AD34" i="28" s="1"/>
  <c r="AB22" i="28"/>
  <c r="AD22" i="28" s="1"/>
  <c r="AB10" i="28"/>
  <c r="AD10" i="28" s="1"/>
  <c r="G51" i="28"/>
  <c r="G39" i="28"/>
  <c r="AB33" i="28"/>
  <c r="AD33" i="28" s="1"/>
  <c r="AB21" i="28"/>
  <c r="AD21" i="28" s="1"/>
  <c r="AB9" i="28"/>
  <c r="AD9" i="28" s="1"/>
  <c r="AC29" i="28"/>
  <c r="AC17" i="28"/>
  <c r="AJ17" i="28" s="1"/>
  <c r="AC5" i="28"/>
  <c r="AJ5" i="28" s="1"/>
  <c r="AC25" i="28"/>
  <c r="AC13" i="28"/>
  <c r="AJ13" i="28" s="1"/>
  <c r="G38" i="28"/>
  <c r="G50" i="28"/>
  <c r="AJ4" i="28"/>
  <c r="AC24" i="28"/>
  <c r="AD24" i="28" s="1"/>
  <c r="AC12" i="28"/>
  <c r="AC35" i="28"/>
  <c r="AD35" i="28" s="1"/>
  <c r="AC23" i="28"/>
  <c r="AD23" i="28" s="1"/>
  <c r="AC11" i="28"/>
  <c r="AB31" i="28"/>
  <c r="G48" i="28"/>
  <c r="G47" i="28"/>
  <c r="X6" i="28"/>
  <c r="Z6" i="28" s="1"/>
  <c r="Y25" i="28"/>
  <c r="Y13" i="28"/>
  <c r="G42" i="28"/>
  <c r="X32" i="28"/>
  <c r="AC32" i="28"/>
  <c r="AD32" i="28" s="1"/>
  <c r="AC14" i="28"/>
  <c r="AJ14" i="28" s="1"/>
  <c r="Y18" i="28"/>
  <c r="G49" i="28"/>
  <c r="AD31" i="28"/>
  <c r="AD19" i="28"/>
  <c r="AD7" i="28"/>
  <c r="AD26" i="28"/>
  <c r="AD25" i="28"/>
  <c r="AD13" i="28"/>
  <c r="X27" i="28"/>
  <c r="Y29" i="28"/>
  <c r="Y5" i="28"/>
  <c r="Y7" i="28"/>
  <c r="Y17" i="28"/>
  <c r="Y31" i="28"/>
  <c r="Y4" i="28"/>
  <c r="X26" i="28"/>
  <c r="X14" i="28"/>
  <c r="Z14" i="28" s="1"/>
  <c r="X33" i="28"/>
  <c r="X7" i="28"/>
  <c r="Z7" i="28" s="1"/>
  <c r="X15" i="28"/>
  <c r="X12" i="28"/>
  <c r="X29" i="28"/>
  <c r="Y10" i="28"/>
  <c r="X24" i="28"/>
  <c r="X21" i="28"/>
  <c r="X9" i="28"/>
  <c r="Y28" i="28"/>
  <c r="Y16" i="28"/>
  <c r="Y35" i="28"/>
  <c r="Y19" i="28"/>
  <c r="Y23" i="28"/>
  <c r="Y11" i="28"/>
  <c r="Y30" i="28"/>
  <c r="Y24" i="28"/>
  <c r="Y12" i="28"/>
  <c r="X31" i="28"/>
  <c r="X19" i="28"/>
  <c r="Y26" i="28"/>
  <c r="Y14" i="28"/>
  <c r="X30" i="28"/>
  <c r="X20" i="28"/>
  <c r="Z20" i="28" s="1"/>
  <c r="X17" i="28"/>
  <c r="Z17" i="28" s="1"/>
  <c r="X8" i="28"/>
  <c r="Z8" i="28" s="1"/>
  <c r="X5" i="28"/>
  <c r="Z5" i="28" s="1"/>
  <c r="Y34" i="28"/>
  <c r="Y22" i="28"/>
  <c r="X18" i="28"/>
  <c r="Z18" i="28" s="1"/>
  <c r="X28" i="28"/>
  <c r="X16" i="28"/>
  <c r="X4" i="28"/>
  <c r="Y15" i="28"/>
  <c r="Y27" i="28"/>
  <c r="X25" i="28"/>
  <c r="X13" i="28"/>
  <c r="Z13" i="28" s="1"/>
  <c r="Y6" i="28"/>
  <c r="X35" i="28"/>
  <c r="X23" i="28"/>
  <c r="X11" i="28"/>
  <c r="Y8" i="28"/>
  <c r="Y20" i="28"/>
  <c r="Y32" i="28"/>
  <c r="X34" i="28"/>
  <c r="X22" i="28"/>
  <c r="X10" i="28"/>
  <c r="Z10" i="28" s="1"/>
  <c r="Y9" i="28"/>
  <c r="Y21" i="28"/>
  <c r="Y33" i="28"/>
  <c r="BM3" i="1"/>
  <c r="AN3" i="1"/>
  <c r="AN4" i="1"/>
  <c r="AN5" i="1"/>
  <c r="AN6" i="1"/>
  <c r="AN2" i="1"/>
  <c r="AK5" i="1"/>
  <c r="AJ5" i="1"/>
  <c r="AK2" i="1"/>
  <c r="AJ4" i="1"/>
  <c r="AK4" i="1" s="1"/>
  <c r="AK6" i="1" s="1"/>
  <c r="AL6" i="1" s="1"/>
  <c r="P2" i="1"/>
  <c r="PH23" i="29" l="1"/>
  <c r="PC29" i="29"/>
  <c r="DK17" i="29"/>
  <c r="AM29" i="29"/>
  <c r="PF27" i="29"/>
  <c r="PH12" i="29"/>
  <c r="JG14" i="29"/>
  <c r="DK11" i="29"/>
  <c r="PF9" i="29"/>
  <c r="JG20" i="29"/>
  <c r="PH18" i="29"/>
  <c r="PH20" i="29" s="1"/>
  <c r="PH30" i="29"/>
  <c r="DK5" i="29"/>
  <c r="PF3" i="29"/>
  <c r="PC17" i="29"/>
  <c r="PH24" i="29"/>
  <c r="PH26" i="29" s="1"/>
  <c r="PF28" i="29"/>
  <c r="PH28" i="29" s="1"/>
  <c r="PH22" i="29"/>
  <c r="PH13" i="29"/>
  <c r="BY14" i="29"/>
  <c r="PH10" i="29"/>
  <c r="PC32" i="29"/>
  <c r="PF31" i="29"/>
  <c r="PH31" i="29" s="1"/>
  <c r="JG23" i="29"/>
  <c r="AD4" i="28"/>
  <c r="AD12" i="28"/>
  <c r="AJ12" i="28"/>
  <c r="Z15" i="28"/>
  <c r="AD14" i="28"/>
  <c r="Z22" i="28"/>
  <c r="AD11" i="28"/>
  <c r="AJ11" i="28"/>
  <c r="AD5" i="28"/>
  <c r="AD17" i="28"/>
  <c r="Z21" i="28"/>
  <c r="Z9" i="28"/>
  <c r="Z19" i="28"/>
  <c r="Z4" i="28"/>
  <c r="Z16" i="28"/>
  <c r="Z11" i="28"/>
  <c r="Z12" i="28"/>
  <c r="AO1" i="11"/>
  <c r="AO2" i="11"/>
  <c r="AQ2" i="11" s="1"/>
  <c r="AT4" i="11"/>
  <c r="AT1" i="11"/>
  <c r="AS3" i="11"/>
  <c r="AT3" i="11" s="1"/>
  <c r="AS2" i="11"/>
  <c r="AT2" i="11" s="1"/>
  <c r="AT5" i="11" s="1"/>
  <c r="AQ1" i="11"/>
  <c r="AO3" i="11"/>
  <c r="AQ3" i="11" s="1"/>
  <c r="PF32" i="29" l="1"/>
  <c r="PH9" i="29"/>
  <c r="PH11" i="29" s="1"/>
  <c r="PF11" i="29"/>
  <c r="PH14" i="29"/>
  <c r="PF29" i="29"/>
  <c r="PH27" i="29"/>
  <c r="PH29" i="29" s="1"/>
  <c r="PF5" i="29"/>
  <c r="PH3" i="29"/>
  <c r="PH5" i="29" s="1"/>
  <c r="PH32" i="29"/>
  <c r="AS5" i="11"/>
  <c r="AU5" i="11" s="1"/>
  <c r="AO4" i="11"/>
  <c r="AQ4" i="11" s="1"/>
  <c r="J57" i="11" l="1"/>
  <c r="M7" i="21"/>
  <c r="B8" i="15" l="1"/>
  <c r="M7" i="20" s="1"/>
  <c r="B8" i="14"/>
  <c r="M7" i="19" s="1"/>
  <c r="B8" i="13"/>
  <c r="M7" i="18" s="1"/>
  <c r="B8" i="12"/>
  <c r="M7" i="17" s="1"/>
  <c r="B8" i="11"/>
  <c r="M7" i="16" s="1"/>
  <c r="K3" i="26"/>
  <c r="K4" i="26"/>
  <c r="K5" i="26"/>
  <c r="K6" i="26"/>
  <c r="K7" i="26"/>
  <c r="K2" i="26"/>
  <c r="K3" i="25"/>
  <c r="K4" i="25"/>
  <c r="K5" i="25"/>
  <c r="K6" i="25"/>
  <c r="K7" i="25"/>
  <c r="K2" i="25"/>
  <c r="K3" i="24"/>
  <c r="K4" i="24"/>
  <c r="K5" i="24"/>
  <c r="K6" i="24"/>
  <c r="K7" i="24"/>
  <c r="K2" i="24"/>
  <c r="K3" i="21"/>
  <c r="K4" i="21"/>
  <c r="K5" i="21"/>
  <c r="K6" i="21"/>
  <c r="K7" i="21"/>
  <c r="K2" i="21"/>
  <c r="K3" i="20"/>
  <c r="K4" i="20"/>
  <c r="K5" i="20"/>
  <c r="K6" i="20"/>
  <c r="K7" i="20"/>
  <c r="K2" i="20"/>
  <c r="K4" i="19"/>
  <c r="K5" i="19"/>
  <c r="K6" i="19"/>
  <c r="K7" i="19"/>
  <c r="K3" i="19"/>
  <c r="K2" i="19"/>
  <c r="K3" i="18"/>
  <c r="K4" i="18"/>
  <c r="K5" i="18"/>
  <c r="K6" i="18"/>
  <c r="K7" i="18"/>
  <c r="K2" i="18"/>
  <c r="K3" i="17"/>
  <c r="K4" i="17"/>
  <c r="K5" i="17"/>
  <c r="K6" i="17"/>
  <c r="K7" i="17"/>
  <c r="K2" i="17"/>
  <c r="A8" i="15"/>
  <c r="A8" i="14"/>
  <c r="A5" i="13"/>
  <c r="A6" i="13"/>
  <c r="A7" i="13"/>
  <c r="A8" i="13"/>
  <c r="A8" i="12"/>
  <c r="A3" i="11"/>
  <c r="A4" i="11"/>
  <c r="A5" i="11"/>
  <c r="A6" i="11"/>
  <c r="A7" i="11"/>
  <c r="A8" i="11"/>
  <c r="E3" i="7"/>
  <c r="E4" i="7"/>
  <c r="E5" i="7"/>
  <c r="E6" i="7"/>
  <c r="E7" i="7"/>
  <c r="E2" i="7"/>
  <c r="C3" i="7"/>
  <c r="C4" i="7"/>
  <c r="C5" i="7"/>
  <c r="C6" i="7"/>
  <c r="C7" i="7"/>
  <c r="C2" i="7"/>
  <c r="A3" i="7"/>
  <c r="A4" i="7"/>
  <c r="A5" i="7"/>
  <c r="A6" i="7"/>
  <c r="A7" i="7"/>
  <c r="A8" i="7"/>
  <c r="A2" i="7"/>
  <c r="E3" i="3"/>
  <c r="E4" i="3"/>
  <c r="E5" i="3"/>
  <c r="E6" i="3"/>
  <c r="E7" i="3"/>
  <c r="E2" i="3"/>
  <c r="C3" i="3"/>
  <c r="C4" i="3"/>
  <c r="C5" i="3"/>
  <c r="C6" i="3"/>
  <c r="C7" i="3"/>
  <c r="C2" i="3"/>
  <c r="A8" i="3"/>
  <c r="A3" i="3"/>
  <c r="A4" i="3"/>
  <c r="A5" i="3"/>
  <c r="A6" i="3"/>
  <c r="A7" i="3"/>
  <c r="A2" i="3"/>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49" i="25"/>
  <c r="A48" i="25"/>
  <c r="A47" i="25"/>
  <c r="A46" i="25"/>
  <c r="A45" i="25"/>
  <c r="A44" i="25"/>
  <c r="A43" i="25"/>
  <c r="A42" i="25"/>
  <c r="A41" i="25"/>
  <c r="A40" i="25"/>
  <c r="A39" i="25"/>
  <c r="A38" i="25"/>
  <c r="A37" i="25"/>
  <c r="A36" i="25"/>
  <c r="A35" i="25"/>
  <c r="A34" i="25"/>
  <c r="A33" i="25"/>
  <c r="A32" i="25"/>
  <c r="A31" i="25"/>
  <c r="A30" i="25"/>
  <c r="A29" i="25"/>
  <c r="A28" i="25"/>
  <c r="A27" i="25"/>
  <c r="A26" i="25"/>
  <c r="A25" i="25"/>
  <c r="A24" i="25"/>
  <c r="A23" i="25"/>
  <c r="A22" i="25"/>
  <c r="A21" i="25"/>
  <c r="A20" i="25"/>
  <c r="A19" i="25"/>
  <c r="A18" i="25"/>
  <c r="A17" i="25"/>
  <c r="A16" i="25"/>
  <c r="A15" i="25"/>
  <c r="A14" i="25"/>
  <c r="A13" i="25"/>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49" i="21"/>
  <c r="A48" i="21"/>
  <c r="A47" i="21"/>
  <c r="A46" i="21"/>
  <c r="A45" i="21"/>
  <c r="A44" i="21"/>
  <c r="A43" i="21"/>
  <c r="A42" i="21"/>
  <c r="A41" i="21"/>
  <c r="A40" i="21"/>
  <c r="A39" i="21"/>
  <c r="A38" i="21"/>
  <c r="A37" i="21"/>
  <c r="A36" i="21"/>
  <c r="A35" i="21"/>
  <c r="A34" i="21"/>
  <c r="A33" i="21"/>
  <c r="A32" i="21"/>
  <c r="A31" i="21"/>
  <c r="A30" i="21"/>
  <c r="A29" i="21"/>
  <c r="A28" i="21"/>
  <c r="A27" i="21"/>
  <c r="A26" i="21"/>
  <c r="A25" i="21"/>
  <c r="A24" i="21"/>
  <c r="A23" i="21"/>
  <c r="A22" i="21"/>
  <c r="A21" i="21"/>
  <c r="A20" i="21"/>
  <c r="A19" i="21"/>
  <c r="A18" i="21"/>
  <c r="A17" i="21"/>
  <c r="A16" i="21"/>
  <c r="A15" i="21"/>
  <c r="A14" i="21"/>
  <c r="A13" i="21"/>
  <c r="A49" i="20"/>
  <c r="A48" i="20"/>
  <c r="A47" i="20"/>
  <c r="A46" i="20"/>
  <c r="A45" i="20"/>
  <c r="A44" i="20"/>
  <c r="A43" i="20"/>
  <c r="A42" i="20"/>
  <c r="A41" i="20"/>
  <c r="A40" i="20"/>
  <c r="A39" i="20"/>
  <c r="A38" i="20"/>
  <c r="A37" i="20"/>
  <c r="A36" i="20"/>
  <c r="A35" i="20"/>
  <c r="A34" i="20"/>
  <c r="A33" i="20"/>
  <c r="A32" i="20"/>
  <c r="A31" i="20"/>
  <c r="A30" i="20"/>
  <c r="A29" i="20"/>
  <c r="A28" i="20"/>
  <c r="A27" i="20"/>
  <c r="A26" i="20"/>
  <c r="A25" i="20"/>
  <c r="A24" i="20"/>
  <c r="A23" i="20"/>
  <c r="A22" i="20"/>
  <c r="A21" i="20"/>
  <c r="A20" i="20"/>
  <c r="A19" i="20"/>
  <c r="A18" i="20"/>
  <c r="A17" i="20"/>
  <c r="A16" i="20"/>
  <c r="A15" i="20"/>
  <c r="A14" i="20"/>
  <c r="A13" i="20"/>
  <c r="A49" i="19"/>
  <c r="A48" i="19"/>
  <c r="A47" i="19"/>
  <c r="A46" i="19"/>
  <c r="A45" i="19"/>
  <c r="A44" i="19"/>
  <c r="A43" i="19"/>
  <c r="A42" i="19"/>
  <c r="A41" i="19"/>
  <c r="A40" i="19"/>
  <c r="A39" i="19"/>
  <c r="A38" i="19"/>
  <c r="A37" i="19"/>
  <c r="A36" i="19"/>
  <c r="A35" i="19"/>
  <c r="A34" i="19"/>
  <c r="A33" i="19"/>
  <c r="A32" i="19"/>
  <c r="A31" i="19"/>
  <c r="A30" i="19"/>
  <c r="A29" i="19"/>
  <c r="A28" i="19"/>
  <c r="A27" i="19"/>
  <c r="A26" i="19"/>
  <c r="A25" i="19"/>
  <c r="A24" i="19"/>
  <c r="A23" i="19"/>
  <c r="A22" i="19"/>
  <c r="A21" i="19"/>
  <c r="A20" i="19"/>
  <c r="A19" i="19"/>
  <c r="A18" i="19"/>
  <c r="A17" i="19"/>
  <c r="A16" i="19"/>
  <c r="A15" i="19"/>
  <c r="A14" i="19"/>
  <c r="A13" i="19"/>
  <c r="A49" i="18"/>
  <c r="A48" i="18"/>
  <c r="A47" i="18"/>
  <c r="A46" i="18"/>
  <c r="A45" i="18"/>
  <c r="A44" i="18"/>
  <c r="A43" i="18"/>
  <c r="A42" i="18"/>
  <c r="A41" i="18"/>
  <c r="A40" i="18"/>
  <c r="A39" i="18"/>
  <c r="A38" i="18"/>
  <c r="A37" i="18"/>
  <c r="A36" i="18"/>
  <c r="A35" i="18"/>
  <c r="A34" i="18"/>
  <c r="A33" i="18"/>
  <c r="A32" i="18"/>
  <c r="A31" i="18"/>
  <c r="A30" i="18"/>
  <c r="A29" i="18"/>
  <c r="A28" i="18"/>
  <c r="A27" i="18"/>
  <c r="A26" i="18"/>
  <c r="A25" i="18"/>
  <c r="A24" i="18"/>
  <c r="A23" i="18"/>
  <c r="A22" i="18"/>
  <c r="A21" i="18"/>
  <c r="A20" i="18"/>
  <c r="A19" i="18"/>
  <c r="A18" i="18"/>
  <c r="A17" i="18"/>
  <c r="A16" i="18"/>
  <c r="A15" i="18"/>
  <c r="A14" i="18"/>
  <c r="A13" i="18"/>
  <c r="A49" i="17"/>
  <c r="A48" i="17"/>
  <c r="A47" i="17"/>
  <c r="A46" i="17"/>
  <c r="A45" i="17"/>
  <c r="A44" i="17"/>
  <c r="A43" i="17"/>
  <c r="A42" i="17"/>
  <c r="A41" i="17"/>
  <c r="A40" i="17"/>
  <c r="A39" i="17"/>
  <c r="A38" i="17"/>
  <c r="A37" i="17"/>
  <c r="A36" i="17"/>
  <c r="A35" i="17"/>
  <c r="A34" i="17"/>
  <c r="A33" i="17"/>
  <c r="A32" i="17"/>
  <c r="A31" i="17"/>
  <c r="A30" i="17"/>
  <c r="A29" i="17"/>
  <c r="A28" i="17"/>
  <c r="A27" i="17"/>
  <c r="A26" i="17"/>
  <c r="A25" i="17"/>
  <c r="A24" i="17"/>
  <c r="A23" i="17"/>
  <c r="A22" i="17"/>
  <c r="A21" i="17"/>
  <c r="A20" i="17"/>
  <c r="A19" i="17"/>
  <c r="A18" i="17"/>
  <c r="A17" i="17"/>
  <c r="A16" i="17"/>
  <c r="A15" i="17"/>
  <c r="A14" i="17"/>
  <c r="A13" i="17"/>
  <c r="A14" i="16"/>
  <c r="A15" i="16"/>
  <c r="A16" i="16"/>
  <c r="A17" i="16"/>
  <c r="A18" i="16"/>
  <c r="A19" i="16"/>
  <c r="A20" i="16"/>
  <c r="A21" i="16"/>
  <c r="A22" i="16"/>
  <c r="A23" i="16"/>
  <c r="A24" i="16"/>
  <c r="A25" i="16"/>
  <c r="A26" i="16"/>
  <c r="A27" i="16"/>
  <c r="A28" i="16"/>
  <c r="A29" i="16"/>
  <c r="A30" i="16"/>
  <c r="A31" i="16"/>
  <c r="A32" i="16"/>
  <c r="A33" i="16"/>
  <c r="A34" i="16"/>
  <c r="A35" i="16"/>
  <c r="A36" i="16"/>
  <c r="A37" i="16"/>
  <c r="A38" i="16"/>
  <c r="A39" i="16"/>
  <c r="A40" i="16"/>
  <c r="A41" i="16"/>
  <c r="A42" i="16"/>
  <c r="A43" i="16"/>
  <c r="A44" i="16"/>
  <c r="A45" i="16"/>
  <c r="A46" i="16"/>
  <c r="A47" i="16"/>
  <c r="A48" i="16"/>
  <c r="A49" i="16"/>
  <c r="A13" i="16"/>
  <c r="C72" i="15"/>
  <c r="C71" i="15"/>
  <c r="C70" i="15"/>
  <c r="C69" i="15"/>
  <c r="C68" i="15"/>
  <c r="C67" i="15"/>
  <c r="C66" i="15"/>
  <c r="C65" i="15"/>
  <c r="C64" i="15"/>
  <c r="C63" i="15"/>
  <c r="C62" i="15"/>
  <c r="C61" i="15"/>
  <c r="C60" i="15"/>
  <c r="C59" i="15"/>
  <c r="C58" i="15"/>
  <c r="C57" i="15"/>
  <c r="C56" i="15"/>
  <c r="C55" i="15"/>
  <c r="C54" i="15"/>
  <c r="C53" i="15"/>
  <c r="C52" i="15"/>
  <c r="C51" i="15"/>
  <c r="C50" i="15"/>
  <c r="C49" i="15"/>
  <c r="C48" i="15"/>
  <c r="C47" i="15"/>
  <c r="C46" i="15"/>
  <c r="C45" i="15"/>
  <c r="C44" i="15"/>
  <c r="C43" i="15"/>
  <c r="C42" i="15"/>
  <c r="C41" i="15"/>
  <c r="C40" i="15"/>
  <c r="C39" i="15"/>
  <c r="C38" i="15"/>
  <c r="C37" i="15"/>
  <c r="C36" i="15"/>
  <c r="C35" i="15"/>
  <c r="C34" i="15"/>
  <c r="C33" i="15"/>
  <c r="C32" i="15"/>
  <c r="C31" i="15"/>
  <c r="C30" i="15"/>
  <c r="C29" i="15"/>
  <c r="C28" i="15"/>
  <c r="C27" i="15"/>
  <c r="C26" i="15"/>
  <c r="C25" i="15"/>
  <c r="C24" i="15"/>
  <c r="C23" i="15"/>
  <c r="C22" i="15"/>
  <c r="C21" i="15"/>
  <c r="C20" i="15"/>
  <c r="C19" i="15"/>
  <c r="C18" i="15"/>
  <c r="C17" i="15"/>
  <c r="C16" i="15"/>
  <c r="C15" i="15"/>
  <c r="C14" i="15"/>
  <c r="C13" i="15"/>
  <c r="C12" i="15"/>
  <c r="C72" i="14"/>
  <c r="C71" i="14"/>
  <c r="C70" i="14"/>
  <c r="C69" i="14"/>
  <c r="C68" i="14"/>
  <c r="C67" i="14"/>
  <c r="C66" i="14"/>
  <c r="C65" i="14"/>
  <c r="C64" i="14"/>
  <c r="C63" i="14"/>
  <c r="C62" i="14"/>
  <c r="C61" i="14"/>
  <c r="C60" i="14"/>
  <c r="C59" i="14"/>
  <c r="C58" i="14"/>
  <c r="C57" i="14"/>
  <c r="C56" i="14"/>
  <c r="C55" i="14"/>
  <c r="C54" i="14"/>
  <c r="C53" i="14"/>
  <c r="C52" i="14"/>
  <c r="C51" i="14"/>
  <c r="C50" i="14"/>
  <c r="C49" i="14"/>
  <c r="C48" i="14"/>
  <c r="C47" i="14"/>
  <c r="C46" i="14"/>
  <c r="C45" i="14"/>
  <c r="C44" i="14"/>
  <c r="C43" i="14"/>
  <c r="C42" i="14"/>
  <c r="C41" i="14"/>
  <c r="C40" i="14"/>
  <c r="C39" i="14"/>
  <c r="C38" i="14"/>
  <c r="C37" i="14"/>
  <c r="C36" i="14"/>
  <c r="C35" i="14"/>
  <c r="C34" i="14"/>
  <c r="C33" i="14"/>
  <c r="C32" i="14"/>
  <c r="C31" i="14"/>
  <c r="C30" i="14"/>
  <c r="C29" i="14"/>
  <c r="C28" i="14"/>
  <c r="C27" i="14"/>
  <c r="C26" i="14"/>
  <c r="C25" i="14"/>
  <c r="C24" i="14"/>
  <c r="C23" i="14"/>
  <c r="C22" i="14"/>
  <c r="C21" i="14"/>
  <c r="C20" i="14"/>
  <c r="C19" i="14"/>
  <c r="C18" i="14"/>
  <c r="C17" i="14"/>
  <c r="C16" i="14"/>
  <c r="C15" i="14"/>
  <c r="C14" i="14"/>
  <c r="C13" i="14"/>
  <c r="C12" i="14"/>
  <c r="C72" i="13"/>
  <c r="C71" i="13"/>
  <c r="C70" i="13"/>
  <c r="C69" i="13"/>
  <c r="C68" i="13"/>
  <c r="C67" i="13"/>
  <c r="C66" i="13"/>
  <c r="C65" i="13"/>
  <c r="C64" i="13"/>
  <c r="C63" i="13"/>
  <c r="C62" i="13"/>
  <c r="C61" i="13"/>
  <c r="C60" i="13"/>
  <c r="C59" i="13"/>
  <c r="C58" i="13"/>
  <c r="C57" i="13"/>
  <c r="C56" i="13"/>
  <c r="C55" i="13"/>
  <c r="C54" i="13"/>
  <c r="C53" i="13"/>
  <c r="C52" i="13"/>
  <c r="C51" i="13"/>
  <c r="C50" i="13"/>
  <c r="C49" i="13"/>
  <c r="C48" i="13"/>
  <c r="C47" i="13"/>
  <c r="C46" i="13"/>
  <c r="C45" i="13"/>
  <c r="C44" i="13"/>
  <c r="C43" i="13"/>
  <c r="C42" i="13"/>
  <c r="C41" i="13"/>
  <c r="C40" i="13"/>
  <c r="C39" i="13"/>
  <c r="C38" i="13"/>
  <c r="C37" i="13"/>
  <c r="C36" i="13"/>
  <c r="C35" i="13"/>
  <c r="C34" i="13"/>
  <c r="C33" i="13"/>
  <c r="C32" i="13"/>
  <c r="C31" i="13"/>
  <c r="C30" i="13"/>
  <c r="C29" i="13"/>
  <c r="C28" i="13"/>
  <c r="C27" i="13"/>
  <c r="C26" i="13"/>
  <c r="C25" i="13"/>
  <c r="C24" i="13"/>
  <c r="C23" i="13"/>
  <c r="C22" i="13"/>
  <c r="C21" i="13"/>
  <c r="C20" i="13"/>
  <c r="C19" i="13"/>
  <c r="C18" i="13"/>
  <c r="C17" i="13"/>
  <c r="C16" i="13"/>
  <c r="C15" i="13"/>
  <c r="C14" i="13"/>
  <c r="C13" i="13"/>
  <c r="C12" i="13"/>
  <c r="C72" i="12"/>
  <c r="C71" i="12"/>
  <c r="C70" i="12"/>
  <c r="C69" i="12"/>
  <c r="C68" i="12"/>
  <c r="C67" i="12"/>
  <c r="C66" i="12"/>
  <c r="C65" i="12"/>
  <c r="C64" i="12"/>
  <c r="C63" i="12"/>
  <c r="C62" i="12"/>
  <c r="C61" i="12"/>
  <c r="C60" i="12"/>
  <c r="C59" i="12"/>
  <c r="C58" i="12"/>
  <c r="C57" i="12"/>
  <c r="C56" i="12"/>
  <c r="C55" i="12"/>
  <c r="C54" i="12"/>
  <c r="C53" i="12"/>
  <c r="C52" i="12"/>
  <c r="C51" i="12"/>
  <c r="C50" i="12"/>
  <c r="C49" i="12"/>
  <c r="C48" i="12"/>
  <c r="C47" i="12"/>
  <c r="C46" i="12"/>
  <c r="C45" i="12"/>
  <c r="C44" i="12"/>
  <c r="C43" i="12"/>
  <c r="C42" i="12"/>
  <c r="C41" i="12"/>
  <c r="C40" i="12"/>
  <c r="C39" i="12"/>
  <c r="C38" i="12"/>
  <c r="C37" i="12"/>
  <c r="C36" i="12"/>
  <c r="C35" i="12"/>
  <c r="C34" i="12"/>
  <c r="C33" i="12"/>
  <c r="C32" i="12"/>
  <c r="C31" i="12"/>
  <c r="C30" i="12"/>
  <c r="C29" i="12"/>
  <c r="C28" i="12"/>
  <c r="C27" i="12"/>
  <c r="C26" i="12"/>
  <c r="C25" i="12"/>
  <c r="C24" i="12"/>
  <c r="C23" i="12"/>
  <c r="C22" i="12"/>
  <c r="C21" i="12"/>
  <c r="C20" i="12"/>
  <c r="C19" i="12"/>
  <c r="C18" i="12"/>
  <c r="C17" i="12"/>
  <c r="C16" i="12"/>
  <c r="C15" i="12"/>
  <c r="C14" i="12"/>
  <c r="C13" i="12"/>
  <c r="C12" i="12"/>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DP11" i="15"/>
  <c r="DO11" i="15"/>
  <c r="DN11" i="15"/>
  <c r="DM11" i="15"/>
  <c r="DL11" i="15"/>
  <c r="DK11" i="15"/>
  <c r="DJ11" i="15"/>
  <c r="DI11" i="15"/>
  <c r="DH11" i="15"/>
  <c r="DG11" i="15"/>
  <c r="DF11" i="15"/>
  <c r="DE11" i="15"/>
  <c r="DD11" i="15"/>
  <c r="DC11" i="15"/>
  <c r="DB11" i="15"/>
  <c r="DA11" i="15"/>
  <c r="CZ11" i="15"/>
  <c r="CY11" i="15"/>
  <c r="CX11" i="15"/>
  <c r="CW11" i="15"/>
  <c r="CV11" i="15"/>
  <c r="CU11" i="15"/>
  <c r="CT11" i="15"/>
  <c r="CS11" i="15"/>
  <c r="CR11" i="15"/>
  <c r="CQ11" i="15"/>
  <c r="CP11" i="15"/>
  <c r="CO11" i="15"/>
  <c r="CN11" i="15"/>
  <c r="CM11" i="15"/>
  <c r="CL11" i="15"/>
  <c r="CK11" i="15"/>
  <c r="CJ11" i="15"/>
  <c r="CI11" i="15"/>
  <c r="CH11" i="15"/>
  <c r="CG11" i="15"/>
  <c r="CF11" i="15"/>
  <c r="CE11" i="15"/>
  <c r="CD11" i="15"/>
  <c r="CC11" i="15"/>
  <c r="CB11" i="15"/>
  <c r="CA11" i="15"/>
  <c r="BZ11" i="15"/>
  <c r="BY11" i="15"/>
  <c r="BX11" i="15"/>
  <c r="BW11" i="15"/>
  <c r="BV11" i="15"/>
  <c r="BU11" i="15"/>
  <c r="BT11" i="15"/>
  <c r="BS11" i="15"/>
  <c r="BR11" i="15"/>
  <c r="BQ11" i="15"/>
  <c r="BP11" i="15"/>
  <c r="BO11" i="15"/>
  <c r="BN11" i="15"/>
  <c r="BM11" i="15"/>
  <c r="BL11" i="15"/>
  <c r="BK11" i="15"/>
  <c r="BJ11" i="15"/>
  <c r="BI11" i="15"/>
  <c r="BH11" i="15"/>
  <c r="BG11" i="15"/>
  <c r="BF11" i="15"/>
  <c r="BE11" i="15"/>
  <c r="BD11" i="15"/>
  <c r="BC11" i="15"/>
  <c r="BB11" i="15"/>
  <c r="BA11" i="15"/>
  <c r="AZ11" i="15"/>
  <c r="AY11" i="15"/>
  <c r="AX11" i="15"/>
  <c r="AW11" i="15"/>
  <c r="AV11" i="15"/>
  <c r="AU11" i="15"/>
  <c r="AT11" i="15"/>
  <c r="AS11" i="15"/>
  <c r="AR11" i="15"/>
  <c r="AQ11" i="15"/>
  <c r="AP11" i="15"/>
  <c r="AO11" i="15"/>
  <c r="AN11" i="15"/>
  <c r="AM11" i="15"/>
  <c r="AL11" i="15"/>
  <c r="AK11" i="15"/>
  <c r="AJ11" i="15"/>
  <c r="AI11"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DP10" i="15"/>
  <c r="DO10" i="15"/>
  <c r="DN10" i="15"/>
  <c r="DM10" i="15"/>
  <c r="DL10" i="15"/>
  <c r="DK10" i="15"/>
  <c r="DJ10" i="15"/>
  <c r="DI10" i="15"/>
  <c r="DH10" i="15"/>
  <c r="DG10" i="15"/>
  <c r="DF10" i="15"/>
  <c r="DE10" i="15"/>
  <c r="DD10" i="15"/>
  <c r="DC10" i="15"/>
  <c r="DB10" i="15"/>
  <c r="DA10" i="15"/>
  <c r="CZ10" i="15"/>
  <c r="CY10" i="15"/>
  <c r="CX10" i="15"/>
  <c r="CW10" i="15"/>
  <c r="CV10" i="15"/>
  <c r="CU10" i="15"/>
  <c r="CT10" i="15"/>
  <c r="CS10" i="15"/>
  <c r="CR10" i="15"/>
  <c r="CQ10" i="15"/>
  <c r="CP10" i="15"/>
  <c r="CO10" i="15"/>
  <c r="CN10" i="15"/>
  <c r="CM10" i="15"/>
  <c r="CL10" i="15"/>
  <c r="CK10" i="15"/>
  <c r="CJ10" i="15"/>
  <c r="CI10" i="15"/>
  <c r="CH10" i="15"/>
  <c r="CG10" i="15"/>
  <c r="CF10" i="15"/>
  <c r="CE10" i="15"/>
  <c r="CD10" i="15"/>
  <c r="CC10" i="15"/>
  <c r="CB10" i="15"/>
  <c r="CA10" i="15"/>
  <c r="BZ10" i="15"/>
  <c r="BY10" i="15"/>
  <c r="BX10" i="15"/>
  <c r="BW10" i="15"/>
  <c r="BV10" i="15"/>
  <c r="BU10" i="15"/>
  <c r="BT10" i="15"/>
  <c r="BS10" i="15"/>
  <c r="BR10" i="15"/>
  <c r="BQ10" i="15"/>
  <c r="BP10" i="15"/>
  <c r="BO10" i="15"/>
  <c r="BN10" i="15"/>
  <c r="BM10" i="15"/>
  <c r="BL10" i="15"/>
  <c r="BK10" i="15"/>
  <c r="BJ10" i="15"/>
  <c r="BI10" i="15"/>
  <c r="BH10" i="15"/>
  <c r="BG10" i="15"/>
  <c r="BF10" i="15"/>
  <c r="BE10" i="15"/>
  <c r="BD10" i="15"/>
  <c r="BC10" i="15"/>
  <c r="BB10" i="15"/>
  <c r="BA10" i="15"/>
  <c r="AZ10" i="15"/>
  <c r="AY10" i="15"/>
  <c r="AX10" i="15"/>
  <c r="AW10" i="15"/>
  <c r="AV10" i="15"/>
  <c r="AU10" i="15"/>
  <c r="AT10" i="15"/>
  <c r="AS10" i="15"/>
  <c r="AR10" i="15"/>
  <c r="AQ10" i="15"/>
  <c r="AP10" i="15"/>
  <c r="AO10" i="15"/>
  <c r="AN10" i="15"/>
  <c r="AM10" i="15"/>
  <c r="AL10" i="15"/>
  <c r="AK10" i="15"/>
  <c r="AJ10" i="15"/>
  <c r="AI10"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C10" i="15"/>
  <c r="DP11" i="14"/>
  <c r="DO11" i="14"/>
  <c r="DN11" i="14"/>
  <c r="DM11" i="14"/>
  <c r="DL11" i="14"/>
  <c r="DK11" i="14"/>
  <c r="DJ11" i="14"/>
  <c r="DI11" i="14"/>
  <c r="DH11" i="14"/>
  <c r="DG11" i="14"/>
  <c r="DF11" i="14"/>
  <c r="DE11" i="14"/>
  <c r="DD11" i="14"/>
  <c r="DC11" i="14"/>
  <c r="DB11" i="14"/>
  <c r="DA11" i="14"/>
  <c r="CZ11" i="14"/>
  <c r="CY11" i="14"/>
  <c r="CX11" i="14"/>
  <c r="CW11" i="14"/>
  <c r="CV11" i="14"/>
  <c r="CU11" i="14"/>
  <c r="CT11" i="14"/>
  <c r="CS11" i="14"/>
  <c r="CR11" i="14"/>
  <c r="CQ11" i="14"/>
  <c r="CP11" i="14"/>
  <c r="CO11" i="14"/>
  <c r="CN11" i="14"/>
  <c r="CM11" i="14"/>
  <c r="CL11" i="14"/>
  <c r="CK11" i="14"/>
  <c r="CJ11" i="14"/>
  <c r="CI11" i="14"/>
  <c r="CH11" i="14"/>
  <c r="CG11" i="14"/>
  <c r="CF11" i="14"/>
  <c r="CE11" i="14"/>
  <c r="CD11" i="14"/>
  <c r="CC11" i="14"/>
  <c r="CB11" i="14"/>
  <c r="CA11" i="14"/>
  <c r="BZ11" i="14"/>
  <c r="BY11" i="14"/>
  <c r="BX11" i="14"/>
  <c r="BW11" i="14"/>
  <c r="BV11" i="14"/>
  <c r="BU11" i="14"/>
  <c r="BT11" i="14"/>
  <c r="BS11" i="14"/>
  <c r="BR11" i="14"/>
  <c r="BQ11" i="14"/>
  <c r="BP11" i="14"/>
  <c r="BO11" i="14"/>
  <c r="BN11" i="14"/>
  <c r="BM11" i="14"/>
  <c r="BL11" i="14"/>
  <c r="BK11" i="14"/>
  <c r="BJ11" i="14"/>
  <c r="BI11" i="14"/>
  <c r="BH11" i="14"/>
  <c r="BG11" i="14"/>
  <c r="BF11" i="14"/>
  <c r="BE11" i="14"/>
  <c r="BD11"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DP10" i="14"/>
  <c r="DO10" i="14"/>
  <c r="DN10" i="14"/>
  <c r="DM10" i="14"/>
  <c r="DL10" i="14"/>
  <c r="DK10" i="14"/>
  <c r="DJ10" i="14"/>
  <c r="DI10" i="14"/>
  <c r="DH10" i="14"/>
  <c r="DG10" i="14"/>
  <c r="DF10" i="14"/>
  <c r="DE10" i="14"/>
  <c r="DD10" i="14"/>
  <c r="DC10" i="14"/>
  <c r="DB10" i="14"/>
  <c r="DA10" i="14"/>
  <c r="CZ10" i="14"/>
  <c r="CY10" i="14"/>
  <c r="CX10" i="14"/>
  <c r="CW10" i="14"/>
  <c r="CV10" i="14"/>
  <c r="CU10" i="14"/>
  <c r="CT10" i="14"/>
  <c r="CS10" i="14"/>
  <c r="CR10" i="14"/>
  <c r="CQ10" i="14"/>
  <c r="CP10" i="14"/>
  <c r="CO10" i="14"/>
  <c r="CN10" i="14"/>
  <c r="CM10" i="14"/>
  <c r="CL10" i="14"/>
  <c r="CK10" i="14"/>
  <c r="CJ10" i="14"/>
  <c r="CI10" i="14"/>
  <c r="CH10" i="14"/>
  <c r="CG10" i="14"/>
  <c r="CF10" i="14"/>
  <c r="CE10" i="14"/>
  <c r="CD10" i="14"/>
  <c r="CC10" i="14"/>
  <c r="CB10" i="14"/>
  <c r="CA10" i="14"/>
  <c r="BZ10" i="14"/>
  <c r="BY10" i="14"/>
  <c r="BX10" i="14"/>
  <c r="BW10" i="14"/>
  <c r="BV10" i="14"/>
  <c r="BU10" i="14"/>
  <c r="BT10" i="14"/>
  <c r="BS10" i="14"/>
  <c r="BR10" i="14"/>
  <c r="BQ10" i="14"/>
  <c r="BP10" i="14"/>
  <c r="BO10" i="14"/>
  <c r="BN10" i="14"/>
  <c r="BM10" i="14"/>
  <c r="BL10"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C10" i="14"/>
  <c r="DP11" i="13"/>
  <c r="DO11" i="13"/>
  <c r="DN11" i="13"/>
  <c r="DM11" i="13"/>
  <c r="DL11" i="13"/>
  <c r="DK11" i="13"/>
  <c r="DJ11" i="13"/>
  <c r="DI11" i="13"/>
  <c r="DH11" i="13"/>
  <c r="DG11" i="13"/>
  <c r="DF11" i="13"/>
  <c r="DE11" i="13"/>
  <c r="DD11" i="13"/>
  <c r="DC11" i="13"/>
  <c r="DB11" i="13"/>
  <c r="DA11" i="13"/>
  <c r="CZ11" i="13"/>
  <c r="CY11" i="13"/>
  <c r="CX11" i="13"/>
  <c r="CW11" i="13"/>
  <c r="CV11" i="13"/>
  <c r="CU11" i="13"/>
  <c r="CT11" i="13"/>
  <c r="CS11" i="13"/>
  <c r="CR11" i="13"/>
  <c r="CQ11" i="13"/>
  <c r="CP11" i="13"/>
  <c r="CO11" i="13"/>
  <c r="CN11" i="13"/>
  <c r="CM11" i="13"/>
  <c r="CL11" i="13"/>
  <c r="CK11" i="13"/>
  <c r="CJ11" i="13"/>
  <c r="CI11" i="13"/>
  <c r="CH11" i="13"/>
  <c r="CG11" i="13"/>
  <c r="CF11" i="13"/>
  <c r="CE11" i="13"/>
  <c r="CD11" i="13"/>
  <c r="CC11" i="13"/>
  <c r="CB11" i="13"/>
  <c r="CA11" i="13"/>
  <c r="BZ11" i="13"/>
  <c r="BY11" i="13"/>
  <c r="BX11" i="13"/>
  <c r="BW11" i="13"/>
  <c r="BV11" i="13"/>
  <c r="BU11" i="13"/>
  <c r="BT11" i="13"/>
  <c r="BS11" i="13"/>
  <c r="BR11" i="13"/>
  <c r="BQ11" i="13"/>
  <c r="BP11" i="13"/>
  <c r="BO11" i="13"/>
  <c r="BN11" i="13"/>
  <c r="BM11" i="13"/>
  <c r="BL11" i="13"/>
  <c r="BK11" i="13"/>
  <c r="BJ11" i="13"/>
  <c r="BI11" i="13"/>
  <c r="BH11" i="13"/>
  <c r="BG11" i="13"/>
  <c r="BF11" i="13"/>
  <c r="BE11" i="13"/>
  <c r="BD11" i="13"/>
  <c r="BC11" i="13"/>
  <c r="BB11" i="13"/>
  <c r="BA11" i="13"/>
  <c r="AZ11" i="13"/>
  <c r="AY11" i="13"/>
  <c r="AX11" i="13"/>
  <c r="AW11" i="13"/>
  <c r="AV11" i="13"/>
  <c r="AU11" i="13"/>
  <c r="AT11" i="13"/>
  <c r="AS11" i="13"/>
  <c r="AR11" i="13"/>
  <c r="AQ11" i="13"/>
  <c r="AP11" i="13"/>
  <c r="AO11" i="13"/>
  <c r="AN11" i="13"/>
  <c r="AM11" i="13"/>
  <c r="AL11" i="13"/>
  <c r="AK11" i="13"/>
  <c r="AJ11" i="13"/>
  <c r="AI11" i="13"/>
  <c r="AH11" i="13"/>
  <c r="AG11" i="13"/>
  <c r="AF11" i="13"/>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DP10" i="13"/>
  <c r="DO10" i="13"/>
  <c r="DN10" i="13"/>
  <c r="DM10" i="13"/>
  <c r="DL10" i="13"/>
  <c r="DK10" i="13"/>
  <c r="DJ10" i="13"/>
  <c r="DI10" i="13"/>
  <c r="DH10" i="13"/>
  <c r="DG10" i="13"/>
  <c r="DF10" i="13"/>
  <c r="DE10" i="13"/>
  <c r="DD10" i="13"/>
  <c r="DC10" i="13"/>
  <c r="DB10" i="13"/>
  <c r="DA10" i="13"/>
  <c r="CZ10" i="13"/>
  <c r="CY10" i="13"/>
  <c r="CX10" i="13"/>
  <c r="CW10" i="13"/>
  <c r="CV10" i="13"/>
  <c r="CU10" i="13"/>
  <c r="CT10" i="13"/>
  <c r="CS10" i="13"/>
  <c r="CR10" i="13"/>
  <c r="CQ10" i="13"/>
  <c r="CP10" i="13"/>
  <c r="CO10" i="13"/>
  <c r="CN10" i="13"/>
  <c r="CM10" i="13"/>
  <c r="CL10" i="13"/>
  <c r="CK10" i="13"/>
  <c r="CJ10" i="13"/>
  <c r="CI10" i="13"/>
  <c r="CH10" i="13"/>
  <c r="CG10" i="13"/>
  <c r="CF10" i="13"/>
  <c r="CE10" i="13"/>
  <c r="CD10" i="13"/>
  <c r="CC10" i="13"/>
  <c r="CB10" i="13"/>
  <c r="CA10" i="13"/>
  <c r="BZ10" i="13"/>
  <c r="BY10" i="13"/>
  <c r="BX10" i="13"/>
  <c r="BW10" i="13"/>
  <c r="BV10" i="13"/>
  <c r="BU10" i="13"/>
  <c r="BT10" i="13"/>
  <c r="BS10" i="13"/>
  <c r="BR10" i="13"/>
  <c r="BQ10" i="13"/>
  <c r="BP10" i="13"/>
  <c r="BO10" i="13"/>
  <c r="BN10" i="13"/>
  <c r="BM10" i="13"/>
  <c r="BL10" i="13"/>
  <c r="BK10" i="13"/>
  <c r="BJ10" i="13"/>
  <c r="BI10" i="13"/>
  <c r="BH10" i="13"/>
  <c r="BG10" i="13"/>
  <c r="BF10" i="13"/>
  <c r="BE10" i="13"/>
  <c r="BD10" i="13"/>
  <c r="BC10" i="13"/>
  <c r="BB10" i="13"/>
  <c r="BA10" i="13"/>
  <c r="AZ10" i="13"/>
  <c r="AY10" i="13"/>
  <c r="AX10" i="13"/>
  <c r="AW10" i="13"/>
  <c r="AV10" i="13"/>
  <c r="AU10" i="13"/>
  <c r="AT10" i="13"/>
  <c r="AS10" i="13"/>
  <c r="AR10" i="13"/>
  <c r="AQ10" i="13"/>
  <c r="AP10" i="13"/>
  <c r="AO10" i="13"/>
  <c r="AN10" i="13"/>
  <c r="AM10" i="13"/>
  <c r="AL10" i="13"/>
  <c r="AK10" i="13"/>
  <c r="AJ10" i="13"/>
  <c r="AI10" i="13"/>
  <c r="AH10" i="13"/>
  <c r="AG10" i="13"/>
  <c r="AF10"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DP11" i="12"/>
  <c r="DO11" i="12"/>
  <c r="DN11" i="12"/>
  <c r="DM11" i="12"/>
  <c r="DL11" i="12"/>
  <c r="DK11" i="12"/>
  <c r="DJ11" i="12"/>
  <c r="DI11" i="12"/>
  <c r="DH11" i="12"/>
  <c r="DG11" i="12"/>
  <c r="DF11" i="12"/>
  <c r="DE11" i="12"/>
  <c r="DD11" i="12"/>
  <c r="DC11" i="12"/>
  <c r="DB11" i="12"/>
  <c r="DA11" i="12"/>
  <c r="CZ11" i="12"/>
  <c r="CY11" i="12"/>
  <c r="CX11" i="12"/>
  <c r="CW11" i="12"/>
  <c r="CV11" i="12"/>
  <c r="CU11" i="12"/>
  <c r="CT11" i="12"/>
  <c r="CS11" i="12"/>
  <c r="CR11" i="12"/>
  <c r="CQ11" i="12"/>
  <c r="CP11" i="12"/>
  <c r="CO11" i="12"/>
  <c r="CN11" i="12"/>
  <c r="CM11" i="12"/>
  <c r="CL11" i="12"/>
  <c r="CK11" i="12"/>
  <c r="CJ11" i="12"/>
  <c r="CI11" i="12"/>
  <c r="CH11" i="12"/>
  <c r="CG11" i="12"/>
  <c r="CF11" i="12"/>
  <c r="CE11" i="12"/>
  <c r="CD11" i="12"/>
  <c r="CC11" i="12"/>
  <c r="CB11" i="12"/>
  <c r="CA11" i="12"/>
  <c r="BZ11" i="12"/>
  <c r="BY11" i="12"/>
  <c r="BX11" i="12"/>
  <c r="BW11" i="12"/>
  <c r="BV11" i="12"/>
  <c r="BU11" i="12"/>
  <c r="BT11" i="12"/>
  <c r="BS11" i="12"/>
  <c r="BR11" i="12"/>
  <c r="BQ11" i="12"/>
  <c r="BP11" i="12"/>
  <c r="BO11" i="12"/>
  <c r="BN11" i="12"/>
  <c r="BM11" i="12"/>
  <c r="BL11" i="12"/>
  <c r="BK11" i="12"/>
  <c r="BJ11" i="12"/>
  <c r="BI11" i="12"/>
  <c r="BH11" i="12"/>
  <c r="BG11" i="12"/>
  <c r="BF11" i="12"/>
  <c r="BE11" i="12"/>
  <c r="BD11" i="12"/>
  <c r="BC11" i="12"/>
  <c r="BB11" i="12"/>
  <c r="BA11" i="12"/>
  <c r="AZ11" i="12"/>
  <c r="AY11" i="12"/>
  <c r="AX11" i="12"/>
  <c r="AW11" i="12"/>
  <c r="AV11" i="12"/>
  <c r="AU11" i="12"/>
  <c r="AT11" i="12"/>
  <c r="AS11" i="12"/>
  <c r="AR11" i="12"/>
  <c r="AQ11" i="12"/>
  <c r="AP11" i="12"/>
  <c r="AO11" i="12"/>
  <c r="AN11" i="12"/>
  <c r="AM11" i="12"/>
  <c r="AL11" i="12"/>
  <c r="AK11" i="12"/>
  <c r="AJ11" i="12"/>
  <c r="AI11" i="12"/>
  <c r="AH11" i="12"/>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DP10" i="12"/>
  <c r="DO10" i="12"/>
  <c r="DN10" i="12"/>
  <c r="DM10" i="12"/>
  <c r="DL10" i="12"/>
  <c r="DK10" i="12"/>
  <c r="DJ10" i="12"/>
  <c r="DI10" i="12"/>
  <c r="DH10" i="12"/>
  <c r="DG10" i="12"/>
  <c r="DF10" i="12"/>
  <c r="DE10" i="12"/>
  <c r="DD10" i="12"/>
  <c r="DC10" i="12"/>
  <c r="DB10" i="12"/>
  <c r="DA10" i="12"/>
  <c r="CZ10" i="12"/>
  <c r="CY10" i="12"/>
  <c r="CX10" i="12"/>
  <c r="CW10" i="12"/>
  <c r="CV10" i="12"/>
  <c r="CU10" i="12"/>
  <c r="CT10" i="12"/>
  <c r="CS10" i="12"/>
  <c r="CR10" i="12"/>
  <c r="CQ10" i="12"/>
  <c r="CP10" i="12"/>
  <c r="CO10" i="12"/>
  <c r="CN10" i="12"/>
  <c r="CM10" i="12"/>
  <c r="CL10" i="12"/>
  <c r="CK10" i="12"/>
  <c r="CJ10" i="12"/>
  <c r="CI10" i="12"/>
  <c r="CH10" i="12"/>
  <c r="CG10" i="12"/>
  <c r="CF10" i="12"/>
  <c r="CE10" i="12"/>
  <c r="CD10" i="12"/>
  <c r="CC10" i="12"/>
  <c r="CB10" i="12"/>
  <c r="CA10" i="12"/>
  <c r="BZ10" i="12"/>
  <c r="BY10" i="12"/>
  <c r="BX10" i="12"/>
  <c r="BW10" i="12"/>
  <c r="BV10" i="12"/>
  <c r="BU10" i="12"/>
  <c r="BT10" i="12"/>
  <c r="BS10" i="12"/>
  <c r="BR10" i="12"/>
  <c r="BQ10" i="12"/>
  <c r="BP10" i="12"/>
  <c r="BO10"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AI10" i="12"/>
  <c r="AH10"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C10" i="12"/>
  <c r="DP11" i="11"/>
  <c r="DO11" i="11"/>
  <c r="DN11" i="11"/>
  <c r="DM11" i="11"/>
  <c r="DL11" i="11"/>
  <c r="DK11" i="11"/>
  <c r="DJ11" i="11"/>
  <c r="DI11" i="11"/>
  <c r="DH11" i="11"/>
  <c r="DG11" i="11"/>
  <c r="DF11" i="11"/>
  <c r="DE11" i="11"/>
  <c r="DD11" i="11"/>
  <c r="DC11" i="11"/>
  <c r="DB11" i="11"/>
  <c r="DA11" i="11"/>
  <c r="CZ11" i="11"/>
  <c r="CY11" i="11"/>
  <c r="CX11" i="11"/>
  <c r="CW11" i="11"/>
  <c r="CV11" i="11"/>
  <c r="CU11" i="11"/>
  <c r="CT11" i="11"/>
  <c r="CS11" i="11"/>
  <c r="CR11" i="11"/>
  <c r="CQ11" i="11"/>
  <c r="CP11" i="11"/>
  <c r="CO11" i="11"/>
  <c r="CN11" i="11"/>
  <c r="CM11" i="11"/>
  <c r="CL11" i="11"/>
  <c r="CK11" i="11"/>
  <c r="CJ11" i="11"/>
  <c r="CI11" i="11"/>
  <c r="CH11" i="11"/>
  <c r="CG11" i="11"/>
  <c r="CF11" i="11"/>
  <c r="CE11" i="11"/>
  <c r="CD11" i="11"/>
  <c r="CC11" i="11"/>
  <c r="CB11" i="11"/>
  <c r="CA11" i="11"/>
  <c r="BZ11" i="11"/>
  <c r="BY11" i="11"/>
  <c r="BX11" i="11"/>
  <c r="BW11" i="11"/>
  <c r="BV11" i="11"/>
  <c r="BU11" i="11"/>
  <c r="BT11" i="11"/>
  <c r="BS11" i="11"/>
  <c r="BR11" i="11"/>
  <c r="BQ11" i="11"/>
  <c r="BP11" i="11"/>
  <c r="BO11" i="11"/>
  <c r="BN11" i="11"/>
  <c r="BM11" i="11"/>
  <c r="BL11" i="11"/>
  <c r="BK11" i="11"/>
  <c r="BJ11" i="11"/>
  <c r="BI11" i="11"/>
  <c r="BH11" i="11"/>
  <c r="BG11" i="11"/>
  <c r="BF11" i="11"/>
  <c r="BE11" i="11"/>
  <c r="BD11" i="11"/>
  <c r="BC11" i="11"/>
  <c r="BB11" i="11"/>
  <c r="BA11" i="11"/>
  <c r="AZ11" i="11"/>
  <c r="AY11" i="11"/>
  <c r="AX11" i="11"/>
  <c r="AW11" i="11"/>
  <c r="AV11" i="11"/>
  <c r="AU11" i="11"/>
  <c r="AT11" i="11"/>
  <c r="AS11" i="11"/>
  <c r="AR11" i="11"/>
  <c r="AQ11" i="11"/>
  <c r="AP11" i="11"/>
  <c r="AO11" i="11"/>
  <c r="AN11" i="11"/>
  <c r="AM11" i="11"/>
  <c r="AL11" i="11"/>
  <c r="AK11" i="11"/>
  <c r="AJ11" i="11"/>
  <c r="AI11" i="11"/>
  <c r="AH11" i="11"/>
  <c r="AG11" i="11"/>
  <c r="AF11" i="11"/>
  <c r="AE11" i="11"/>
  <c r="AD11" i="11"/>
  <c r="AC11" i="11"/>
  <c r="AB11" i="11"/>
  <c r="AA11" i="11"/>
  <c r="Z11" i="11"/>
  <c r="Y11" i="11"/>
  <c r="X11" i="11"/>
  <c r="W11" i="11"/>
  <c r="V11" i="11"/>
  <c r="U11" i="11"/>
  <c r="T11" i="11"/>
  <c r="S11" i="11"/>
  <c r="R11" i="11"/>
  <c r="Q11" i="11"/>
  <c r="P11" i="11"/>
  <c r="O11" i="11"/>
  <c r="N11" i="11"/>
  <c r="M11" i="11"/>
  <c r="L11" i="11"/>
  <c r="K11" i="11"/>
  <c r="J11" i="11"/>
  <c r="I11" i="11"/>
  <c r="H11" i="11"/>
  <c r="G11" i="11"/>
  <c r="F11" i="11"/>
  <c r="E11" i="11"/>
  <c r="D11" i="11"/>
  <c r="DP10" i="11"/>
  <c r="DO10" i="11"/>
  <c r="DN10" i="11"/>
  <c r="DM10" i="11"/>
  <c r="DL10" i="11"/>
  <c r="DK10" i="11"/>
  <c r="DJ10" i="11"/>
  <c r="DI10" i="11"/>
  <c r="DH10" i="11"/>
  <c r="DG10" i="11"/>
  <c r="DF10" i="11"/>
  <c r="DE10" i="11"/>
  <c r="DD10" i="11"/>
  <c r="DC10" i="11"/>
  <c r="DB10" i="11"/>
  <c r="DA10" i="11"/>
  <c r="CZ10" i="11"/>
  <c r="CY10" i="11"/>
  <c r="CX10" i="11"/>
  <c r="CW10" i="11"/>
  <c r="CV10" i="11"/>
  <c r="CU10" i="11"/>
  <c r="CT10" i="11"/>
  <c r="CS10" i="11"/>
  <c r="CR10" i="11"/>
  <c r="CQ10" i="11"/>
  <c r="CP10" i="11"/>
  <c r="CO10" i="11"/>
  <c r="CN10" i="11"/>
  <c r="CM10" i="11"/>
  <c r="CL10" i="11"/>
  <c r="CK10" i="11"/>
  <c r="CJ10" i="11"/>
  <c r="CI10" i="11"/>
  <c r="CH10" i="11"/>
  <c r="CG10" i="11"/>
  <c r="CF10" i="11"/>
  <c r="CE10" i="11"/>
  <c r="CD10" i="11"/>
  <c r="CC10" i="11"/>
  <c r="CB10" i="11"/>
  <c r="CA10" i="11"/>
  <c r="BZ10" i="11"/>
  <c r="BY10" i="11"/>
  <c r="BX10" i="11"/>
  <c r="BW10" i="11"/>
  <c r="BV10" i="11"/>
  <c r="BU10" i="11"/>
  <c r="BT10" i="11"/>
  <c r="BS10" i="11"/>
  <c r="BR10" i="11"/>
  <c r="BQ10" i="11"/>
  <c r="BP10" i="11"/>
  <c r="BO10" i="11"/>
  <c r="BN10" i="11"/>
  <c r="BM10" i="11"/>
  <c r="BL10" i="11"/>
  <c r="BK10" i="11"/>
  <c r="BJ10" i="11"/>
  <c r="BI10" i="11"/>
  <c r="BH10" i="11"/>
  <c r="BG10" i="11"/>
  <c r="BF10" i="11"/>
  <c r="BE10" i="11"/>
  <c r="BD10" i="11"/>
  <c r="BC10" i="11"/>
  <c r="BB10" i="11"/>
  <c r="BA10" i="11"/>
  <c r="AZ10" i="11"/>
  <c r="AY10" i="11"/>
  <c r="AX10" i="11"/>
  <c r="AW10" i="11"/>
  <c r="AV10" i="11"/>
  <c r="AU10" i="11"/>
  <c r="AT10" i="11"/>
  <c r="AS10" i="11"/>
  <c r="AR10" i="11"/>
  <c r="AQ10" i="11"/>
  <c r="AP10" i="11"/>
  <c r="AO10" i="11"/>
  <c r="AN10" i="11"/>
  <c r="AM10" i="11"/>
  <c r="AL10" i="11"/>
  <c r="AK10" i="11"/>
  <c r="AJ10" i="11"/>
  <c r="AI10" i="11"/>
  <c r="AH10" i="11"/>
  <c r="AG10" i="11"/>
  <c r="AF10" i="11"/>
  <c r="AE10" i="11"/>
  <c r="AD10" i="11"/>
  <c r="AC10" i="11"/>
  <c r="AB10" i="11"/>
  <c r="AA10" i="11"/>
  <c r="Z10" i="11"/>
  <c r="Y10" i="11"/>
  <c r="X10" i="11"/>
  <c r="W10" i="11"/>
  <c r="V10" i="11"/>
  <c r="U10" i="11"/>
  <c r="T10" i="11"/>
  <c r="S10" i="11"/>
  <c r="R10" i="11"/>
  <c r="Q10" i="11"/>
  <c r="P10" i="11"/>
  <c r="O10" i="11"/>
  <c r="N10" i="11"/>
  <c r="M10" i="11"/>
  <c r="L10" i="11"/>
  <c r="K10" i="11"/>
  <c r="J10" i="11"/>
  <c r="I10" i="11"/>
  <c r="H10" i="11"/>
  <c r="G10" i="11"/>
  <c r="F10" i="11"/>
  <c r="E10" i="11"/>
  <c r="D10" i="11"/>
  <c r="C10" i="11"/>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DP11" i="7"/>
  <c r="DO11" i="7"/>
  <c r="DN11" i="7"/>
  <c r="DM11" i="7"/>
  <c r="DL11" i="7"/>
  <c r="DK11" i="7"/>
  <c r="DJ11" i="7"/>
  <c r="DI11" i="7"/>
  <c r="DH11" i="7"/>
  <c r="DG11" i="7"/>
  <c r="DF11" i="7"/>
  <c r="DE11" i="7"/>
  <c r="DD11" i="7"/>
  <c r="DC11" i="7"/>
  <c r="DB11" i="7"/>
  <c r="DA11" i="7"/>
  <c r="CZ11" i="7"/>
  <c r="CY11" i="7"/>
  <c r="CX11" i="7"/>
  <c r="CW11" i="7"/>
  <c r="CV11" i="7"/>
  <c r="CU11" i="7"/>
  <c r="CT11" i="7"/>
  <c r="CS11" i="7"/>
  <c r="CR11" i="7"/>
  <c r="CQ11" i="7"/>
  <c r="CP11" i="7"/>
  <c r="CO11" i="7"/>
  <c r="CN11" i="7"/>
  <c r="CM11" i="7"/>
  <c r="CL11" i="7"/>
  <c r="CK11" i="7"/>
  <c r="CJ11" i="7"/>
  <c r="CI11" i="7"/>
  <c r="CH11" i="7"/>
  <c r="CG11" i="7"/>
  <c r="CF11" i="7"/>
  <c r="CE11" i="7"/>
  <c r="CD11" i="7"/>
  <c r="CC11" i="7"/>
  <c r="CB11" i="7"/>
  <c r="CA11" i="7"/>
  <c r="BZ11" i="7"/>
  <c r="BY11" i="7"/>
  <c r="BX11" i="7"/>
  <c r="BW11" i="7"/>
  <c r="BV11" i="7"/>
  <c r="BU11" i="7"/>
  <c r="BT11" i="7"/>
  <c r="BS11" i="7"/>
  <c r="BR11" i="7"/>
  <c r="BQ11" i="7"/>
  <c r="BP11" i="7"/>
  <c r="BO11" i="7"/>
  <c r="BN11" i="7"/>
  <c r="BM11" i="7"/>
  <c r="BL11" i="7"/>
  <c r="BK11" i="7"/>
  <c r="BJ11" i="7"/>
  <c r="BI11" i="7"/>
  <c r="BH11" i="7"/>
  <c r="BG11" i="7"/>
  <c r="BF11" i="7"/>
  <c r="BE11" i="7"/>
  <c r="BD11" i="7"/>
  <c r="BC11"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DP10" i="7"/>
  <c r="DO10" i="7"/>
  <c r="DN10" i="7"/>
  <c r="DM10" i="7"/>
  <c r="DL10" i="7"/>
  <c r="DK10" i="7"/>
  <c r="DJ10" i="7"/>
  <c r="DI10" i="7"/>
  <c r="DH10" i="7"/>
  <c r="DG10" i="7"/>
  <c r="DF10" i="7"/>
  <c r="DE10" i="7"/>
  <c r="DD10" i="7"/>
  <c r="DC10" i="7"/>
  <c r="DB10" i="7"/>
  <c r="DA10" i="7"/>
  <c r="CZ10" i="7"/>
  <c r="CY10" i="7"/>
  <c r="CX10" i="7"/>
  <c r="CW10" i="7"/>
  <c r="CV10" i="7"/>
  <c r="CU10" i="7"/>
  <c r="CT10" i="7"/>
  <c r="CS10" i="7"/>
  <c r="CR10" i="7"/>
  <c r="CQ10" i="7"/>
  <c r="CP10" i="7"/>
  <c r="CO10" i="7"/>
  <c r="CN10" i="7"/>
  <c r="CM10" i="7"/>
  <c r="CL10" i="7"/>
  <c r="CK10" i="7"/>
  <c r="CJ10" i="7"/>
  <c r="CI10" i="7"/>
  <c r="CH10" i="7"/>
  <c r="CG10" i="7"/>
  <c r="CF10" i="7"/>
  <c r="CE10" i="7"/>
  <c r="CD10" i="7"/>
  <c r="CC10" i="7"/>
  <c r="CB10" i="7"/>
  <c r="CA10" i="7"/>
  <c r="BZ10" i="7"/>
  <c r="BY10" i="7"/>
  <c r="BX10" i="7"/>
  <c r="BW10" i="7"/>
  <c r="BV10" i="7"/>
  <c r="BU10" i="7"/>
  <c r="BT10" i="7"/>
  <c r="BS10" i="7"/>
  <c r="BR10" i="7"/>
  <c r="BQ10" i="7"/>
  <c r="BP10" i="7"/>
  <c r="BO10" i="7"/>
  <c r="BN10" i="7"/>
  <c r="BM10" i="7"/>
  <c r="BL10" i="7"/>
  <c r="BK10" i="7"/>
  <c r="BJ10" i="7"/>
  <c r="BI10" i="7"/>
  <c r="BH10" i="7"/>
  <c r="BG10" i="7"/>
  <c r="BF10" i="7"/>
  <c r="BE10" i="7"/>
  <c r="BD10" i="7"/>
  <c r="BC10"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E11" i="3"/>
  <c r="F11" i="3"/>
  <c r="G11" i="3"/>
  <c r="H11" i="3"/>
  <c r="I11" i="3"/>
  <c r="J11" i="3"/>
  <c r="K11" i="3"/>
  <c r="L11" i="3"/>
  <c r="M11" i="3"/>
  <c r="N11" i="3"/>
  <c r="O11" i="3"/>
  <c r="P11" i="3"/>
  <c r="Q11" i="3"/>
  <c r="R11" i="3"/>
  <c r="S11" i="3"/>
  <c r="T11" i="3"/>
  <c r="U11" i="3"/>
  <c r="V11" i="3"/>
  <c r="W11" i="3"/>
  <c r="X11" i="3"/>
  <c r="Y11" i="3"/>
  <c r="Z11" i="3"/>
  <c r="AA11" i="3"/>
  <c r="AB11" i="3"/>
  <c r="AC11" i="3"/>
  <c r="AD11" i="3"/>
  <c r="AE11" i="3"/>
  <c r="AF11" i="3"/>
  <c r="AG11" i="3"/>
  <c r="AH11" i="3"/>
  <c r="AI11" i="3"/>
  <c r="AJ11" i="3"/>
  <c r="AK11" i="3"/>
  <c r="AL11" i="3"/>
  <c r="AM11" i="3"/>
  <c r="AN11" i="3"/>
  <c r="AO11" i="3"/>
  <c r="AP11" i="3"/>
  <c r="AQ11" i="3"/>
  <c r="AR11" i="3"/>
  <c r="AS11" i="3"/>
  <c r="AT11" i="3"/>
  <c r="AU11" i="3"/>
  <c r="AV11" i="3"/>
  <c r="AW11" i="3"/>
  <c r="AX11" i="3"/>
  <c r="AY11" i="3"/>
  <c r="AZ11" i="3"/>
  <c r="BA11" i="3"/>
  <c r="BB11" i="3"/>
  <c r="BC11" i="3"/>
  <c r="BD11" i="3"/>
  <c r="BE11" i="3"/>
  <c r="BF11" i="3"/>
  <c r="BG11" i="3"/>
  <c r="BH11" i="3"/>
  <c r="BI11" i="3"/>
  <c r="BJ11" i="3"/>
  <c r="BK11" i="3"/>
  <c r="BL11" i="3"/>
  <c r="BM11" i="3"/>
  <c r="BN11" i="3"/>
  <c r="BO11" i="3"/>
  <c r="BP11" i="3"/>
  <c r="BQ11" i="3"/>
  <c r="BR11" i="3"/>
  <c r="BS11" i="3"/>
  <c r="BT11" i="3"/>
  <c r="BU11" i="3"/>
  <c r="BV11" i="3"/>
  <c r="BW11" i="3"/>
  <c r="BX11" i="3"/>
  <c r="BY11" i="3"/>
  <c r="BZ11" i="3"/>
  <c r="CA11" i="3"/>
  <c r="CB11" i="3"/>
  <c r="CC11" i="3"/>
  <c r="CD11" i="3"/>
  <c r="CE11" i="3"/>
  <c r="CF11" i="3"/>
  <c r="CG11" i="3"/>
  <c r="CH11" i="3"/>
  <c r="CI11" i="3"/>
  <c r="CJ11" i="3"/>
  <c r="CK11" i="3"/>
  <c r="CL11" i="3"/>
  <c r="CM11" i="3"/>
  <c r="CN11" i="3"/>
  <c r="CO11" i="3"/>
  <c r="CP11" i="3"/>
  <c r="CQ11" i="3"/>
  <c r="CR11" i="3"/>
  <c r="CS11" i="3"/>
  <c r="CT11" i="3"/>
  <c r="CU11" i="3"/>
  <c r="CV11" i="3"/>
  <c r="CW11" i="3"/>
  <c r="CX11" i="3"/>
  <c r="CY11" i="3"/>
  <c r="CZ11" i="3"/>
  <c r="DA11" i="3"/>
  <c r="DB11" i="3"/>
  <c r="DC11" i="3"/>
  <c r="DD11" i="3"/>
  <c r="DE11" i="3"/>
  <c r="DF11" i="3"/>
  <c r="DG11" i="3"/>
  <c r="DH11" i="3"/>
  <c r="DI11" i="3"/>
  <c r="DJ11" i="3"/>
  <c r="DK11" i="3"/>
  <c r="DL11" i="3"/>
  <c r="DM11" i="3"/>
  <c r="DN11" i="3"/>
  <c r="DO11" i="3"/>
  <c r="DP11" i="3"/>
  <c r="D11" i="3"/>
  <c r="D10" i="3"/>
  <c r="E10" i="3"/>
  <c r="F10" i="3"/>
  <c r="G10" i="3"/>
  <c r="H10" i="3"/>
  <c r="I10" i="3"/>
  <c r="J10" i="3"/>
  <c r="K10" i="3"/>
  <c r="L10" i="3"/>
  <c r="M10" i="3"/>
  <c r="N10" i="3"/>
  <c r="O10" i="3"/>
  <c r="P10" i="3"/>
  <c r="Q10" i="3"/>
  <c r="R10" i="3"/>
  <c r="S10" i="3"/>
  <c r="T10" i="3"/>
  <c r="U10" i="3"/>
  <c r="V10" i="3"/>
  <c r="W10" i="3"/>
  <c r="X10" i="3"/>
  <c r="Y10" i="3"/>
  <c r="Z10" i="3"/>
  <c r="AA10" i="3"/>
  <c r="AB10" i="3"/>
  <c r="AC10" i="3"/>
  <c r="AD10" i="3"/>
  <c r="AE10" i="3"/>
  <c r="AF10" i="3"/>
  <c r="AG10" i="3"/>
  <c r="AH10" i="3"/>
  <c r="AI10" i="3"/>
  <c r="AJ10" i="3"/>
  <c r="AK10" i="3"/>
  <c r="AL10" i="3"/>
  <c r="AM10" i="3"/>
  <c r="AN10" i="3"/>
  <c r="AO10" i="3"/>
  <c r="AP10" i="3"/>
  <c r="AQ10" i="3"/>
  <c r="AR10" i="3"/>
  <c r="AS10" i="3"/>
  <c r="AT10" i="3"/>
  <c r="AU10" i="3"/>
  <c r="AV10" i="3"/>
  <c r="AW10" i="3"/>
  <c r="AX10" i="3"/>
  <c r="AY10" i="3"/>
  <c r="AZ10" i="3"/>
  <c r="BA10" i="3"/>
  <c r="BB10" i="3"/>
  <c r="BC10" i="3"/>
  <c r="BD10" i="3"/>
  <c r="BE10" i="3"/>
  <c r="BF10" i="3"/>
  <c r="BG10" i="3"/>
  <c r="BH10" i="3"/>
  <c r="BI10" i="3"/>
  <c r="BJ10" i="3"/>
  <c r="BK10" i="3"/>
  <c r="BL10" i="3"/>
  <c r="BM10" i="3"/>
  <c r="BN10" i="3"/>
  <c r="BO10" i="3"/>
  <c r="BP10" i="3"/>
  <c r="BQ10" i="3"/>
  <c r="BR10" i="3"/>
  <c r="BS10" i="3"/>
  <c r="BT10" i="3"/>
  <c r="BU10" i="3"/>
  <c r="BV10" i="3"/>
  <c r="BW10" i="3"/>
  <c r="BX10" i="3"/>
  <c r="BY10" i="3"/>
  <c r="BZ10" i="3"/>
  <c r="CA10" i="3"/>
  <c r="CB10" i="3"/>
  <c r="CC10" i="3"/>
  <c r="CD10" i="3"/>
  <c r="CE10" i="3"/>
  <c r="CF10" i="3"/>
  <c r="CG10" i="3"/>
  <c r="CH10" i="3"/>
  <c r="CI10" i="3"/>
  <c r="CJ10" i="3"/>
  <c r="CK10" i="3"/>
  <c r="CL10" i="3"/>
  <c r="CM10" i="3"/>
  <c r="CN10" i="3"/>
  <c r="CO10" i="3"/>
  <c r="CP10" i="3"/>
  <c r="CQ10" i="3"/>
  <c r="CR10" i="3"/>
  <c r="CS10" i="3"/>
  <c r="CT10" i="3"/>
  <c r="CU10" i="3"/>
  <c r="CV10" i="3"/>
  <c r="CW10" i="3"/>
  <c r="CX10" i="3"/>
  <c r="CY10" i="3"/>
  <c r="CZ10" i="3"/>
  <c r="DA10" i="3"/>
  <c r="DB10" i="3"/>
  <c r="DC10" i="3"/>
  <c r="DD10" i="3"/>
  <c r="DE10" i="3"/>
  <c r="DF10" i="3"/>
  <c r="DG10" i="3"/>
  <c r="DH10" i="3"/>
  <c r="DI10" i="3"/>
  <c r="DJ10" i="3"/>
  <c r="DK10" i="3"/>
  <c r="DL10" i="3"/>
  <c r="DM10" i="3"/>
  <c r="DN10" i="3"/>
  <c r="DO10" i="3"/>
  <c r="DP10" i="3"/>
  <c r="C10"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12" i="3"/>
  <c r="BY39" i="15" l="1"/>
  <c r="BY40" i="15"/>
  <c r="BY41" i="15"/>
  <c r="BY42" i="15"/>
  <c r="BY43" i="15"/>
  <c r="BY44" i="15"/>
  <c r="BY45" i="15"/>
  <c r="BY46" i="15"/>
  <c r="BY47" i="15"/>
  <c r="BY48" i="15"/>
  <c r="BY49" i="15"/>
  <c r="BY50" i="15"/>
  <c r="BY51" i="15"/>
  <c r="BY52" i="15"/>
  <c r="BY53" i="15"/>
  <c r="BY54" i="15"/>
  <c r="BY55" i="15"/>
  <c r="BY56" i="15"/>
  <c r="BY57" i="15"/>
  <c r="BY58" i="15"/>
  <c r="BY59" i="15"/>
  <c r="BY60" i="15"/>
  <c r="BY61" i="15"/>
  <c r="BY62" i="15"/>
  <c r="BY63" i="15"/>
  <c r="BY64" i="15"/>
  <c r="BY65" i="15"/>
  <c r="BY66" i="15"/>
  <c r="BY67" i="15"/>
  <c r="BY68" i="15"/>
  <c r="BY69" i="15"/>
  <c r="BY70" i="15"/>
  <c r="BY71" i="15"/>
  <c r="BY72" i="15"/>
  <c r="BY38" i="15"/>
  <c r="BY37" i="15"/>
  <c r="BY36" i="15"/>
  <c r="AN13" i="15"/>
  <c r="AN14" i="15"/>
  <c r="AN15" i="15"/>
  <c r="AN16" i="15"/>
  <c r="AN17" i="15"/>
  <c r="AN18" i="15"/>
  <c r="AN19" i="15"/>
  <c r="AN20" i="15"/>
  <c r="AN21" i="15"/>
  <c r="AN22" i="15"/>
  <c r="AN23" i="15"/>
  <c r="AN24" i="15"/>
  <c r="AN25" i="15"/>
  <c r="AN26" i="15"/>
  <c r="AN27" i="15"/>
  <c r="AN28" i="15"/>
  <c r="AN29" i="15"/>
  <c r="AN30" i="15"/>
  <c r="AN31" i="15"/>
  <c r="AN32" i="15"/>
  <c r="AN33" i="15"/>
  <c r="AN34" i="15"/>
  <c r="AN35" i="15"/>
  <c r="AN36" i="15"/>
  <c r="AN37" i="15"/>
  <c r="AN38" i="15"/>
  <c r="AN39" i="15"/>
  <c r="AN40" i="15"/>
  <c r="AN41" i="15"/>
  <c r="AN42" i="15"/>
  <c r="AN43" i="15"/>
  <c r="AN44" i="15"/>
  <c r="AN45" i="15"/>
  <c r="AN46" i="15"/>
  <c r="AN47" i="15"/>
  <c r="AN48" i="15"/>
  <c r="AN49" i="15"/>
  <c r="AN50" i="15"/>
  <c r="AN51" i="15"/>
  <c r="AN52" i="15"/>
  <c r="AN53" i="15"/>
  <c r="AN54" i="15"/>
  <c r="AN55" i="15"/>
  <c r="AN56" i="15"/>
  <c r="AN57" i="15"/>
  <c r="AN58" i="15"/>
  <c r="AN59" i="15"/>
  <c r="AN60" i="15"/>
  <c r="AN61" i="15"/>
  <c r="AN62" i="15"/>
  <c r="AN63" i="15"/>
  <c r="AN64" i="15"/>
  <c r="AN65" i="15"/>
  <c r="AN66" i="15"/>
  <c r="AN67" i="15"/>
  <c r="AN68" i="15"/>
  <c r="AN69" i="15"/>
  <c r="AN70" i="15"/>
  <c r="AN71" i="15"/>
  <c r="AN72" i="15"/>
  <c r="AN12" i="15"/>
  <c r="BY39" i="14"/>
  <c r="BY40" i="14"/>
  <c r="BY41" i="14"/>
  <c r="BY42" i="14"/>
  <c r="BY43" i="14"/>
  <c r="BY44" i="14"/>
  <c r="BY45" i="14"/>
  <c r="BY46" i="14"/>
  <c r="BY47" i="14"/>
  <c r="BY48" i="14"/>
  <c r="BY49" i="14"/>
  <c r="BY50" i="14"/>
  <c r="BY51" i="14"/>
  <c r="BY52" i="14"/>
  <c r="BY53" i="14"/>
  <c r="BY54" i="14"/>
  <c r="BY55" i="14"/>
  <c r="BY56" i="14"/>
  <c r="BY57" i="14"/>
  <c r="BY58" i="14"/>
  <c r="BY59" i="14"/>
  <c r="BY60" i="14"/>
  <c r="BY61" i="14"/>
  <c r="BY62" i="14"/>
  <c r="BY63" i="14"/>
  <c r="BY64" i="14"/>
  <c r="BY65" i="14"/>
  <c r="BY66" i="14"/>
  <c r="BY67" i="14"/>
  <c r="BY68" i="14"/>
  <c r="BY69" i="14"/>
  <c r="BY70" i="14"/>
  <c r="BY71" i="14"/>
  <c r="BY72" i="14"/>
  <c r="BY38" i="14"/>
  <c r="BY37" i="14"/>
  <c r="BY36"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12" i="14"/>
  <c r="BY39" i="13"/>
  <c r="BY40" i="13"/>
  <c r="BY41" i="13"/>
  <c r="BY42" i="13"/>
  <c r="BY43" i="13"/>
  <c r="BY44" i="13"/>
  <c r="BY45" i="13"/>
  <c r="BY46" i="13"/>
  <c r="BY47" i="13"/>
  <c r="BY48" i="13"/>
  <c r="BY49" i="13"/>
  <c r="BY50" i="13"/>
  <c r="BY51" i="13"/>
  <c r="BY52" i="13"/>
  <c r="BY53" i="13"/>
  <c r="BY54" i="13"/>
  <c r="BY55" i="13"/>
  <c r="BY56" i="13"/>
  <c r="BY57" i="13"/>
  <c r="BY58" i="13"/>
  <c r="BY59" i="13"/>
  <c r="BY60" i="13"/>
  <c r="BY61" i="13"/>
  <c r="BY62" i="13"/>
  <c r="BY63" i="13"/>
  <c r="BY64" i="13"/>
  <c r="BY65" i="13"/>
  <c r="BY66" i="13"/>
  <c r="BY67" i="13"/>
  <c r="BY68" i="13"/>
  <c r="BY69" i="13"/>
  <c r="BY70" i="13"/>
  <c r="BY71" i="13"/>
  <c r="BY72" i="13"/>
  <c r="BY38" i="13"/>
  <c r="BY37" i="13"/>
  <c r="BY36" i="13"/>
  <c r="AN39" i="13"/>
  <c r="AN40" i="13"/>
  <c r="AN41" i="13"/>
  <c r="AN42" i="13"/>
  <c r="AN43" i="13"/>
  <c r="AN44" i="13"/>
  <c r="AN45" i="13"/>
  <c r="AN46" i="13"/>
  <c r="AN47" i="13"/>
  <c r="AN48" i="13"/>
  <c r="AN49" i="13"/>
  <c r="AN50" i="13"/>
  <c r="AN51" i="13"/>
  <c r="AN52" i="13"/>
  <c r="AN53" i="13"/>
  <c r="AN54" i="13"/>
  <c r="AN55" i="13"/>
  <c r="AN56" i="13"/>
  <c r="AN57" i="13"/>
  <c r="AN58" i="13"/>
  <c r="AN59" i="13"/>
  <c r="AN60" i="13"/>
  <c r="AN61" i="13"/>
  <c r="AN62" i="13"/>
  <c r="AN63" i="13"/>
  <c r="AN64" i="13"/>
  <c r="AN65" i="13"/>
  <c r="AN66" i="13"/>
  <c r="AN67" i="13"/>
  <c r="AN68" i="13"/>
  <c r="AN69" i="13"/>
  <c r="AN70" i="13"/>
  <c r="AN71" i="13"/>
  <c r="AN72" i="13"/>
  <c r="AN38" i="13"/>
  <c r="AN37" i="13"/>
  <c r="AN36" i="13"/>
  <c r="AN13" i="13"/>
  <c r="AN14" i="13"/>
  <c r="AN15" i="13"/>
  <c r="AN16" i="13"/>
  <c r="AN17" i="13"/>
  <c r="AN18" i="13"/>
  <c r="AN19" i="13"/>
  <c r="AN20" i="13"/>
  <c r="AN21" i="13"/>
  <c r="AN22" i="13"/>
  <c r="AN23" i="13"/>
  <c r="AN24" i="13"/>
  <c r="AN25" i="13"/>
  <c r="AN26" i="13"/>
  <c r="AN27" i="13"/>
  <c r="AN28" i="13"/>
  <c r="AN29" i="13"/>
  <c r="AN30" i="13"/>
  <c r="AN31" i="13"/>
  <c r="AN32" i="13"/>
  <c r="AN33" i="13"/>
  <c r="AN34" i="13"/>
  <c r="AN35" i="13"/>
  <c r="AN12" i="13"/>
  <c r="BY39" i="12"/>
  <c r="BY40" i="12"/>
  <c r="BY41" i="12"/>
  <c r="BY42" i="12"/>
  <c r="BY43" i="12"/>
  <c r="BY44" i="12"/>
  <c r="BY45" i="12"/>
  <c r="BY46" i="12"/>
  <c r="BY47" i="12"/>
  <c r="BY48" i="12"/>
  <c r="BY49" i="12"/>
  <c r="BY50" i="12"/>
  <c r="BY51" i="12"/>
  <c r="BY52" i="12"/>
  <c r="BY53" i="12"/>
  <c r="BY54" i="12"/>
  <c r="BY55" i="12"/>
  <c r="BY56" i="12"/>
  <c r="BY57" i="12"/>
  <c r="BY58" i="12"/>
  <c r="BY59" i="12"/>
  <c r="BY60" i="12"/>
  <c r="BY61" i="12"/>
  <c r="BY62" i="12"/>
  <c r="BY63" i="12"/>
  <c r="BY64" i="12"/>
  <c r="BY65" i="12"/>
  <c r="BY66" i="12"/>
  <c r="BY67" i="12"/>
  <c r="BY68" i="12"/>
  <c r="BY69" i="12"/>
  <c r="BY70" i="12"/>
  <c r="BY71" i="12"/>
  <c r="BY72" i="12"/>
  <c r="BY38" i="12"/>
  <c r="BY37" i="12"/>
  <c r="BY36" i="12"/>
  <c r="AN39" i="12"/>
  <c r="AN40" i="12"/>
  <c r="AN41" i="12"/>
  <c r="AN42" i="12"/>
  <c r="AN43" i="12"/>
  <c r="AN44" i="12"/>
  <c r="AN45" i="12"/>
  <c r="AN46" i="12"/>
  <c r="AN47" i="12"/>
  <c r="AN48" i="12"/>
  <c r="AN49" i="12"/>
  <c r="AN50" i="12"/>
  <c r="AN51" i="12"/>
  <c r="AN52" i="12"/>
  <c r="AN53" i="12"/>
  <c r="AN54" i="12"/>
  <c r="AN55" i="12"/>
  <c r="AN56" i="12"/>
  <c r="AN57" i="12"/>
  <c r="AN58" i="12"/>
  <c r="AN59" i="12"/>
  <c r="AN60" i="12"/>
  <c r="AN61" i="12"/>
  <c r="AN62" i="12"/>
  <c r="AN63" i="12"/>
  <c r="AN64" i="12"/>
  <c r="AN65" i="12"/>
  <c r="AN66" i="12"/>
  <c r="AN67" i="12"/>
  <c r="AN68" i="12"/>
  <c r="AN69" i="12"/>
  <c r="AN70" i="12"/>
  <c r="AN71" i="12"/>
  <c r="AN72" i="12"/>
  <c r="AN38" i="12"/>
  <c r="AN37" i="12"/>
  <c r="AN36" i="12"/>
  <c r="AN13" i="12"/>
  <c r="AN14" i="12"/>
  <c r="AN15" i="12"/>
  <c r="AN16" i="12"/>
  <c r="AN17" i="12"/>
  <c r="AN18" i="12"/>
  <c r="AN19" i="12"/>
  <c r="AN20" i="12"/>
  <c r="AN21" i="12"/>
  <c r="AN22" i="12"/>
  <c r="AN23" i="12"/>
  <c r="AN24" i="12"/>
  <c r="AN25" i="12"/>
  <c r="AN26" i="12"/>
  <c r="AN27" i="12"/>
  <c r="AN28" i="12"/>
  <c r="AN29" i="12"/>
  <c r="AN30" i="12"/>
  <c r="AN31" i="12"/>
  <c r="AN32" i="12"/>
  <c r="AN33" i="12"/>
  <c r="AN34" i="12"/>
  <c r="AN35" i="12"/>
  <c r="AN12" i="12"/>
  <c r="BY39" i="11"/>
  <c r="BY40" i="11"/>
  <c r="BY41" i="11"/>
  <c r="BY42" i="11"/>
  <c r="BY43" i="11"/>
  <c r="BY44" i="11"/>
  <c r="BY45" i="11"/>
  <c r="BY46" i="11"/>
  <c r="BY47" i="11"/>
  <c r="BY48" i="11"/>
  <c r="BY49" i="11"/>
  <c r="BY50" i="11"/>
  <c r="BY51" i="11"/>
  <c r="BY52" i="11"/>
  <c r="BY53" i="11"/>
  <c r="BY54" i="11"/>
  <c r="BY55" i="11"/>
  <c r="BY56" i="11"/>
  <c r="BY57" i="11"/>
  <c r="BY58" i="11"/>
  <c r="BY59" i="11"/>
  <c r="BY60" i="11"/>
  <c r="BY61" i="11"/>
  <c r="BY62" i="11"/>
  <c r="BY63" i="11"/>
  <c r="BY64" i="11"/>
  <c r="BY65" i="11"/>
  <c r="BY66" i="11"/>
  <c r="BY67" i="11"/>
  <c r="BY68" i="11"/>
  <c r="BY69" i="11"/>
  <c r="BY70" i="11"/>
  <c r="BY71" i="11"/>
  <c r="BY72" i="11"/>
  <c r="BY38" i="11"/>
  <c r="BY37" i="11"/>
  <c r="BY36" i="11"/>
  <c r="AN39" i="11"/>
  <c r="AN40" i="11"/>
  <c r="AN41" i="11"/>
  <c r="AN42" i="11"/>
  <c r="AN43" i="11"/>
  <c r="AN44" i="11"/>
  <c r="AN45" i="11"/>
  <c r="AN46" i="11"/>
  <c r="AN47" i="11"/>
  <c r="AN48" i="11"/>
  <c r="AN49" i="11"/>
  <c r="AN50" i="11"/>
  <c r="AN51" i="11"/>
  <c r="AN52" i="11"/>
  <c r="AN53" i="11"/>
  <c r="AN54" i="11"/>
  <c r="AN55" i="11"/>
  <c r="AN56" i="11"/>
  <c r="AN57" i="11"/>
  <c r="AN58" i="11"/>
  <c r="AN59" i="11"/>
  <c r="AN60" i="11"/>
  <c r="AN61" i="11"/>
  <c r="AN62" i="11"/>
  <c r="AN63" i="11"/>
  <c r="AN64" i="11"/>
  <c r="AN65" i="11"/>
  <c r="AN66" i="11"/>
  <c r="AN67" i="11"/>
  <c r="AN68" i="11"/>
  <c r="AN69" i="11"/>
  <c r="AN70" i="11"/>
  <c r="AN71" i="11"/>
  <c r="AN72" i="11"/>
  <c r="BT36" i="11"/>
  <c r="BT37" i="11"/>
  <c r="BT38" i="11"/>
  <c r="BT39" i="11"/>
  <c r="BT40" i="11"/>
  <c r="BT41" i="11"/>
  <c r="BT42" i="11"/>
  <c r="BT43" i="11"/>
  <c r="BT44" i="11"/>
  <c r="BT45" i="11"/>
  <c r="BT46" i="11"/>
  <c r="BT47" i="11"/>
  <c r="BT48" i="11"/>
  <c r="BT49" i="11"/>
  <c r="BT50" i="11"/>
  <c r="BT51" i="11"/>
  <c r="BT52" i="11"/>
  <c r="BT53" i="11"/>
  <c r="BT54" i="11"/>
  <c r="BT55" i="11"/>
  <c r="BT56" i="11"/>
  <c r="BT57" i="11"/>
  <c r="BT58" i="11"/>
  <c r="BT59" i="11"/>
  <c r="BT60" i="11"/>
  <c r="BT61" i="11"/>
  <c r="BT62" i="11"/>
  <c r="BT63" i="11"/>
  <c r="BT64" i="11"/>
  <c r="BT65" i="11"/>
  <c r="BT66" i="11"/>
  <c r="BT67" i="11"/>
  <c r="BT68" i="11"/>
  <c r="BT69" i="11"/>
  <c r="BT70" i="11"/>
  <c r="BT71" i="11"/>
  <c r="BT72" i="11"/>
  <c r="BU36" i="11"/>
  <c r="BU37" i="11"/>
  <c r="BU38" i="11"/>
  <c r="BU39" i="11"/>
  <c r="BU40" i="11"/>
  <c r="BU41" i="11"/>
  <c r="BU42" i="11"/>
  <c r="BU43" i="11"/>
  <c r="BU44" i="11"/>
  <c r="BU45" i="11"/>
  <c r="BU46" i="11"/>
  <c r="BU47" i="11"/>
  <c r="BU48" i="11"/>
  <c r="BU49" i="11"/>
  <c r="BU50" i="11"/>
  <c r="BU51" i="11"/>
  <c r="BU52" i="11"/>
  <c r="BU53" i="11"/>
  <c r="BU54" i="11"/>
  <c r="BU55" i="11"/>
  <c r="BU56" i="11"/>
  <c r="BU57" i="11"/>
  <c r="BU58" i="11"/>
  <c r="BU59" i="11"/>
  <c r="BU60" i="11"/>
  <c r="BU61" i="11"/>
  <c r="BU62" i="11"/>
  <c r="BU63" i="11"/>
  <c r="BU64" i="11"/>
  <c r="BU65" i="11"/>
  <c r="BU66" i="11"/>
  <c r="BU67" i="11"/>
  <c r="BU68" i="11"/>
  <c r="BU69" i="11"/>
  <c r="BU70" i="11"/>
  <c r="BU71" i="11"/>
  <c r="BU72" i="11"/>
  <c r="AN38" i="11"/>
  <c r="AN37" i="11"/>
  <c r="AN36" i="11"/>
  <c r="AN13" i="11"/>
  <c r="AN14" i="11"/>
  <c r="AN15" i="11"/>
  <c r="AN16" i="11"/>
  <c r="AN17" i="11"/>
  <c r="AN18" i="11"/>
  <c r="AN19" i="11"/>
  <c r="AN20" i="11"/>
  <c r="AN21" i="11"/>
  <c r="AN22" i="11"/>
  <c r="AN23" i="11"/>
  <c r="AN24" i="11"/>
  <c r="AN25" i="11"/>
  <c r="AN26" i="11"/>
  <c r="AN27" i="11"/>
  <c r="AN28" i="11"/>
  <c r="AN29" i="11"/>
  <c r="AN30" i="11"/>
  <c r="AN31" i="11"/>
  <c r="AN32" i="11"/>
  <c r="AN33" i="11"/>
  <c r="AN34" i="11"/>
  <c r="AN35" i="11"/>
  <c r="AP12" i="11"/>
  <c r="AN12" i="11"/>
  <c r="AP12" i="12" l="1"/>
  <c r="AK72" i="11"/>
  <c r="AK71" i="11"/>
  <c r="AK70" i="11"/>
  <c r="AK69" i="11"/>
  <c r="AK68" i="11"/>
  <c r="AK67" i="11"/>
  <c r="AK66" i="11"/>
  <c r="AK65" i="11"/>
  <c r="AK64" i="11"/>
  <c r="AK63" i="11"/>
  <c r="AK62" i="11"/>
  <c r="AK61" i="11"/>
  <c r="AK60" i="11"/>
  <c r="AK59" i="11"/>
  <c r="AK58" i="11"/>
  <c r="AK57" i="11"/>
  <c r="AK56" i="11"/>
  <c r="AK55" i="11"/>
  <c r="AK54" i="11"/>
  <c r="AK53" i="11"/>
  <c r="AK52" i="11"/>
  <c r="AK51" i="11"/>
  <c r="AK50" i="11"/>
  <c r="AK49" i="11"/>
  <c r="AK48" i="11"/>
  <c r="AK47" i="11"/>
  <c r="AK46" i="11"/>
  <c r="AK45" i="11"/>
  <c r="AK44" i="11"/>
  <c r="AK43" i="11"/>
  <c r="AK42" i="11"/>
  <c r="AK41" i="11"/>
  <c r="AK40" i="11"/>
  <c r="AK39" i="11"/>
  <c r="AK38" i="11"/>
  <c r="AK37" i="11"/>
  <c r="AK36" i="11"/>
  <c r="AK35" i="11"/>
  <c r="AK34" i="11"/>
  <c r="AK33" i="11"/>
  <c r="AK32" i="11"/>
  <c r="AK31" i="11"/>
  <c r="AK30" i="11"/>
  <c r="AK29" i="11"/>
  <c r="AK28" i="11"/>
  <c r="AK27" i="11"/>
  <c r="AK26" i="11"/>
  <c r="AK25" i="11"/>
  <c r="AK24" i="11"/>
  <c r="AK23" i="11"/>
  <c r="AK22" i="11"/>
  <c r="AK21" i="11"/>
  <c r="AK20" i="11"/>
  <c r="AK19" i="11"/>
  <c r="AK18" i="11"/>
  <c r="AK17" i="11"/>
  <c r="AK16" i="11"/>
  <c r="AK15" i="11"/>
  <c r="AK14" i="11"/>
  <c r="AK13" i="11"/>
  <c r="AK12" i="11"/>
  <c r="D12" i="11"/>
  <c r="F6" i="1" l="1"/>
  <c r="B2" i="1"/>
  <c r="R72" i="12"/>
  <c r="R71" i="12"/>
  <c r="R70" i="12"/>
  <c r="R69" i="12"/>
  <c r="R68" i="12"/>
  <c r="R67" i="12"/>
  <c r="R66" i="12"/>
  <c r="R65" i="12"/>
  <c r="R64" i="12"/>
  <c r="R63" i="12"/>
  <c r="R62" i="12"/>
  <c r="R61" i="12"/>
  <c r="R60" i="12"/>
  <c r="R59" i="12"/>
  <c r="R58" i="12"/>
  <c r="R57" i="12"/>
  <c r="R56" i="12"/>
  <c r="R55" i="12"/>
  <c r="R54" i="12"/>
  <c r="R53" i="12"/>
  <c r="R52" i="12"/>
  <c r="R51" i="12"/>
  <c r="R50" i="12"/>
  <c r="R49" i="12"/>
  <c r="R48" i="12"/>
  <c r="R47" i="12"/>
  <c r="R46" i="12"/>
  <c r="R45" i="12"/>
  <c r="R44" i="12"/>
  <c r="R43" i="12"/>
  <c r="R42" i="12"/>
  <c r="R41" i="12"/>
  <c r="R40" i="12"/>
  <c r="R39" i="12"/>
  <c r="R38" i="12"/>
  <c r="R37" i="12"/>
  <c r="R36" i="12"/>
  <c r="R35" i="12"/>
  <c r="R34" i="12"/>
  <c r="R33" i="12"/>
  <c r="R32" i="12"/>
  <c r="R31" i="12"/>
  <c r="R30" i="12"/>
  <c r="R29" i="12"/>
  <c r="R28" i="12"/>
  <c r="R27" i="12"/>
  <c r="R26" i="12"/>
  <c r="R25" i="12"/>
  <c r="R24" i="12"/>
  <c r="R23" i="12"/>
  <c r="R22" i="12"/>
  <c r="R21" i="12"/>
  <c r="R20" i="12"/>
  <c r="R19" i="12"/>
  <c r="R18" i="12"/>
  <c r="R17" i="12"/>
  <c r="R16" i="12"/>
  <c r="R15" i="12"/>
  <c r="R14" i="12"/>
  <c r="R13" i="12"/>
  <c r="R12" i="12"/>
  <c r="R72" i="13"/>
  <c r="R71" i="13"/>
  <c r="R70" i="13"/>
  <c r="R69" i="13"/>
  <c r="R68" i="13"/>
  <c r="R67" i="13"/>
  <c r="R66" i="13"/>
  <c r="R65" i="13"/>
  <c r="R64" i="13"/>
  <c r="R63" i="13"/>
  <c r="R62" i="13"/>
  <c r="R61" i="13"/>
  <c r="R60" i="13"/>
  <c r="R59" i="13"/>
  <c r="R58" i="13"/>
  <c r="R57" i="13"/>
  <c r="R56" i="13"/>
  <c r="R55" i="13"/>
  <c r="R54" i="13"/>
  <c r="R53" i="13"/>
  <c r="R52" i="13"/>
  <c r="R51" i="13"/>
  <c r="R50" i="13"/>
  <c r="R49" i="13"/>
  <c r="R48" i="13"/>
  <c r="R47" i="13"/>
  <c r="R46" i="13"/>
  <c r="R45" i="13"/>
  <c r="R44" i="13"/>
  <c r="R43" i="13"/>
  <c r="R42" i="13"/>
  <c r="R41" i="13"/>
  <c r="R40" i="13"/>
  <c r="R39" i="13"/>
  <c r="R38" i="13"/>
  <c r="R37" i="13"/>
  <c r="R36" i="13"/>
  <c r="R35" i="13"/>
  <c r="R34" i="13"/>
  <c r="R33" i="13"/>
  <c r="R32" i="13"/>
  <c r="R31" i="13"/>
  <c r="R30" i="13"/>
  <c r="R29" i="13"/>
  <c r="R28" i="13"/>
  <c r="R27" i="13"/>
  <c r="R26" i="13"/>
  <c r="R25" i="13"/>
  <c r="R24" i="13"/>
  <c r="R23" i="13"/>
  <c r="R22" i="13"/>
  <c r="R21" i="13"/>
  <c r="R20" i="13"/>
  <c r="R19" i="13"/>
  <c r="R18" i="13"/>
  <c r="R17" i="13"/>
  <c r="R16" i="13"/>
  <c r="R15" i="13"/>
  <c r="R14" i="13"/>
  <c r="R13" i="13"/>
  <c r="R12" i="13"/>
  <c r="R72" i="14"/>
  <c r="R71" i="14"/>
  <c r="R70" i="14"/>
  <c r="R69" i="14"/>
  <c r="R68" i="14"/>
  <c r="R67" i="14"/>
  <c r="R66" i="14"/>
  <c r="R65" i="14"/>
  <c r="R64" i="14"/>
  <c r="R63" i="14"/>
  <c r="R62" i="14"/>
  <c r="R61" i="14"/>
  <c r="R60" i="14"/>
  <c r="R59" i="14"/>
  <c r="R58" i="14"/>
  <c r="R57" i="14"/>
  <c r="R56" i="14"/>
  <c r="R55" i="14"/>
  <c r="R54" i="14"/>
  <c r="R53" i="14"/>
  <c r="R52" i="14"/>
  <c r="R51" i="14"/>
  <c r="R50" i="14"/>
  <c r="R49" i="14"/>
  <c r="R48" i="14"/>
  <c r="R47" i="14"/>
  <c r="R46" i="14"/>
  <c r="R45" i="14"/>
  <c r="R44" i="14"/>
  <c r="R43" i="14"/>
  <c r="R42" i="14"/>
  <c r="R41" i="14"/>
  <c r="R40" i="14"/>
  <c r="R39" i="14"/>
  <c r="R38" i="14"/>
  <c r="R37" i="14"/>
  <c r="R36" i="14"/>
  <c r="R35" i="14"/>
  <c r="R34" i="14"/>
  <c r="R33" i="14"/>
  <c r="R32" i="14"/>
  <c r="R31" i="14"/>
  <c r="R30" i="14"/>
  <c r="R29" i="14"/>
  <c r="R28" i="14"/>
  <c r="R27" i="14"/>
  <c r="R26" i="14"/>
  <c r="R25" i="14"/>
  <c r="R24" i="14"/>
  <c r="R23" i="14"/>
  <c r="R22" i="14"/>
  <c r="R21" i="14"/>
  <c r="R20" i="14"/>
  <c r="R19" i="14"/>
  <c r="R18" i="14"/>
  <c r="R17" i="14"/>
  <c r="R16" i="14"/>
  <c r="R15" i="14"/>
  <c r="R14" i="14"/>
  <c r="R13" i="14"/>
  <c r="R12" i="14"/>
  <c r="R72" i="15"/>
  <c r="R71" i="15"/>
  <c r="R70" i="15"/>
  <c r="R69" i="15"/>
  <c r="R68" i="15"/>
  <c r="R67" i="15"/>
  <c r="R66" i="15"/>
  <c r="R65" i="15"/>
  <c r="R64" i="15"/>
  <c r="R63" i="15"/>
  <c r="R62" i="15"/>
  <c r="R61" i="15"/>
  <c r="R60" i="15"/>
  <c r="R59" i="15"/>
  <c r="R58" i="15"/>
  <c r="R57" i="15"/>
  <c r="R56" i="15"/>
  <c r="R55" i="15"/>
  <c r="R54" i="15"/>
  <c r="R53" i="15"/>
  <c r="R52" i="15"/>
  <c r="R51" i="15"/>
  <c r="R50" i="15"/>
  <c r="R49" i="15"/>
  <c r="R48" i="15"/>
  <c r="R47" i="15"/>
  <c r="R46" i="15"/>
  <c r="R45" i="15"/>
  <c r="R44" i="15"/>
  <c r="R43" i="15"/>
  <c r="R42" i="15"/>
  <c r="R41" i="15"/>
  <c r="R40" i="15"/>
  <c r="R39" i="15"/>
  <c r="R38" i="15"/>
  <c r="R37" i="15"/>
  <c r="R36" i="15"/>
  <c r="R35" i="15"/>
  <c r="R34" i="15"/>
  <c r="R33" i="15"/>
  <c r="R32" i="15"/>
  <c r="R31" i="15"/>
  <c r="R30" i="15"/>
  <c r="R29" i="15"/>
  <c r="R28" i="15"/>
  <c r="R27" i="15"/>
  <c r="R26" i="15"/>
  <c r="R25" i="15"/>
  <c r="R24" i="15"/>
  <c r="R23" i="15"/>
  <c r="R22" i="15"/>
  <c r="R21" i="15"/>
  <c r="R20" i="15"/>
  <c r="R19" i="15"/>
  <c r="R18" i="15"/>
  <c r="R17" i="15"/>
  <c r="R16" i="15"/>
  <c r="R15" i="15"/>
  <c r="R14" i="15"/>
  <c r="R13" i="15"/>
  <c r="R12" i="15"/>
  <c r="R72" i="11"/>
  <c r="R71" i="11"/>
  <c r="R70" i="11"/>
  <c r="R69" i="11"/>
  <c r="R68" i="11"/>
  <c r="R67" i="11"/>
  <c r="R66" i="11"/>
  <c r="R65" i="11"/>
  <c r="R64" i="11"/>
  <c r="R63" i="11"/>
  <c r="R62" i="11"/>
  <c r="R61" i="11"/>
  <c r="R60" i="11"/>
  <c r="R59" i="11"/>
  <c r="R58" i="11"/>
  <c r="R57" i="11"/>
  <c r="R56" i="11"/>
  <c r="R55" i="11"/>
  <c r="R54" i="11"/>
  <c r="R53" i="11"/>
  <c r="R52" i="11"/>
  <c r="R51" i="11"/>
  <c r="R50" i="11"/>
  <c r="R49" i="11"/>
  <c r="R48" i="11"/>
  <c r="R47" i="11"/>
  <c r="R46" i="11"/>
  <c r="R45" i="11"/>
  <c r="R44" i="11"/>
  <c r="R43" i="11"/>
  <c r="R42" i="11"/>
  <c r="R41" i="11"/>
  <c r="R40" i="11"/>
  <c r="R39" i="11"/>
  <c r="R38" i="11"/>
  <c r="R37" i="11"/>
  <c r="R36" i="11"/>
  <c r="R35" i="11"/>
  <c r="R34" i="11"/>
  <c r="R33" i="11"/>
  <c r="R32" i="11"/>
  <c r="R31" i="11"/>
  <c r="R30" i="11"/>
  <c r="R29" i="11"/>
  <c r="R28" i="11"/>
  <c r="R27" i="11"/>
  <c r="R26" i="11"/>
  <c r="R25" i="11"/>
  <c r="R24" i="11"/>
  <c r="R23" i="11"/>
  <c r="R22" i="11"/>
  <c r="R21" i="11"/>
  <c r="R20" i="11"/>
  <c r="R19" i="11"/>
  <c r="R18" i="11"/>
  <c r="R17" i="11"/>
  <c r="R16" i="11"/>
  <c r="R15" i="11"/>
  <c r="R14" i="11"/>
  <c r="R13" i="11"/>
  <c r="R12" i="11"/>
  <c r="F5" i="1"/>
  <c r="F4" i="1"/>
  <c r="F3" i="1"/>
  <c r="F2" i="1"/>
  <c r="D7" i="1"/>
  <c r="D4" i="1"/>
  <c r="D3" i="1"/>
  <c r="B6" i="1"/>
  <c r="B5" i="1"/>
  <c r="R74" i="12" l="1"/>
  <c r="R74" i="15"/>
  <c r="R74" i="14"/>
  <c r="R74" i="13"/>
  <c r="R74" i="11"/>
  <c r="B6" i="7"/>
  <c r="B6" i="3"/>
  <c r="B3" i="7"/>
  <c r="B3" i="3"/>
  <c r="B4" i="7"/>
  <c r="B4" i="3"/>
  <c r="B5" i="7"/>
  <c r="B5" i="3"/>
  <c r="F6" i="7"/>
  <c r="F6" i="3"/>
  <c r="F5" i="7"/>
  <c r="F5" i="3"/>
  <c r="F4" i="7"/>
  <c r="F4" i="3"/>
  <c r="F3" i="7"/>
  <c r="F3" i="3"/>
  <c r="F2" i="7"/>
  <c r="F2" i="3"/>
  <c r="D7" i="7"/>
  <c r="D7" i="3"/>
  <c r="D6" i="7"/>
  <c r="D6" i="3"/>
  <c r="D5" i="7"/>
  <c r="D5" i="3"/>
  <c r="D4" i="7"/>
  <c r="D4" i="3"/>
  <c r="D3" i="7"/>
  <c r="D3" i="3"/>
  <c r="D2" i="7"/>
  <c r="D2" i="3"/>
  <c r="B2" i="7"/>
  <c r="B2" i="3"/>
  <c r="E42" i="27" l="1"/>
  <c r="E41" i="27"/>
  <c r="E39" i="27"/>
  <c r="E38" i="27"/>
  <c r="E37" i="27"/>
  <c r="L47" i="14" l="1"/>
  <c r="L48" i="14"/>
  <c r="L49" i="14"/>
  <c r="L50" i="14"/>
  <c r="L61" i="14"/>
  <c r="AC38" i="14"/>
  <c r="D15" i="19" s="1"/>
  <c r="M40" i="13"/>
  <c r="M41" i="13"/>
  <c r="M42" i="13"/>
  <c r="M41" i="14"/>
  <c r="M53" i="14"/>
  <c r="M38" i="14"/>
  <c r="L36" i="13"/>
  <c r="Y72" i="11"/>
  <c r="P72" i="11"/>
  <c r="AC38" i="11"/>
  <c r="D15" i="16" s="1"/>
  <c r="L39" i="11"/>
  <c r="L47" i="11"/>
  <c r="L48" i="11"/>
  <c r="L49" i="11"/>
  <c r="L50" i="11"/>
  <c r="L51" i="11"/>
  <c r="L59" i="11"/>
  <c r="L60" i="11"/>
  <c r="L61" i="11"/>
  <c r="L62" i="11"/>
  <c r="L63" i="11"/>
  <c r="L71" i="11"/>
  <c r="M38" i="15"/>
  <c r="M39" i="15"/>
  <c r="M40" i="15"/>
  <c r="M41" i="15"/>
  <c r="M42" i="15"/>
  <c r="M43" i="15"/>
  <c r="M44" i="15"/>
  <c r="M45" i="15"/>
  <c r="M46" i="15"/>
  <c r="M47" i="15"/>
  <c r="M48" i="15"/>
  <c r="M49" i="15"/>
  <c r="M50" i="15"/>
  <c r="M51" i="15"/>
  <c r="M52" i="15"/>
  <c r="M53" i="15"/>
  <c r="M54" i="15"/>
  <c r="M55" i="15"/>
  <c r="M56" i="15"/>
  <c r="M57" i="15"/>
  <c r="M58" i="15"/>
  <c r="M59" i="15"/>
  <c r="M60" i="15"/>
  <c r="M61" i="15"/>
  <c r="M62" i="15"/>
  <c r="M63" i="15"/>
  <c r="M64" i="15"/>
  <c r="M65" i="15"/>
  <c r="M66" i="15"/>
  <c r="M67" i="15"/>
  <c r="M68" i="15"/>
  <c r="M69" i="15"/>
  <c r="M70" i="15"/>
  <c r="M71" i="15"/>
  <c r="M72" i="15"/>
  <c r="M39" i="14"/>
  <c r="M40" i="14"/>
  <c r="M42" i="14"/>
  <c r="M43" i="14"/>
  <c r="M44" i="14"/>
  <c r="M45" i="14"/>
  <c r="M46" i="14"/>
  <c r="M47" i="14"/>
  <c r="M48" i="14"/>
  <c r="M49" i="14"/>
  <c r="M50" i="14"/>
  <c r="M51" i="14"/>
  <c r="M52" i="14"/>
  <c r="M54" i="14"/>
  <c r="M55" i="14"/>
  <c r="M56" i="14"/>
  <c r="M57" i="14"/>
  <c r="M58" i="14"/>
  <c r="M59" i="14"/>
  <c r="M60" i="14"/>
  <c r="M61" i="14"/>
  <c r="M62" i="14"/>
  <c r="M63" i="14"/>
  <c r="M64" i="14"/>
  <c r="M65" i="14"/>
  <c r="M66" i="14"/>
  <c r="M67" i="14"/>
  <c r="M68" i="14"/>
  <c r="M69" i="14"/>
  <c r="M70" i="14"/>
  <c r="M71" i="14"/>
  <c r="M72" i="14"/>
  <c r="L39" i="14"/>
  <c r="L40" i="14"/>
  <c r="L41" i="14"/>
  <c r="L42" i="14"/>
  <c r="L43" i="14"/>
  <c r="L44" i="14"/>
  <c r="L45" i="14"/>
  <c r="L46" i="14"/>
  <c r="L51" i="14"/>
  <c r="L52" i="14"/>
  <c r="L53" i="14"/>
  <c r="L54" i="14"/>
  <c r="L55" i="14"/>
  <c r="L56" i="14"/>
  <c r="L57" i="14"/>
  <c r="L58" i="14"/>
  <c r="L59" i="14"/>
  <c r="L60" i="14"/>
  <c r="L62" i="14"/>
  <c r="L63" i="14"/>
  <c r="L64" i="14"/>
  <c r="L65" i="14"/>
  <c r="L66" i="14"/>
  <c r="L67" i="14"/>
  <c r="L68" i="14"/>
  <c r="L69" i="14"/>
  <c r="L70" i="14"/>
  <c r="L71" i="14"/>
  <c r="L72" i="14"/>
  <c r="DS68" i="14"/>
  <c r="ER70" i="14"/>
  <c r="ER52" i="14"/>
  <c r="ER53" i="14"/>
  <c r="ER57" i="14"/>
  <c r="ER63" i="14"/>
  <c r="ER64" i="14"/>
  <c r="ER65" i="14"/>
  <c r="ER66" i="14"/>
  <c r="ER68" i="14"/>
  <c r="ER69" i="14"/>
  <c r="ER71" i="14"/>
  <c r="DS52" i="14"/>
  <c r="DS53" i="14"/>
  <c r="DS54" i="14"/>
  <c r="DS57" i="14"/>
  <c r="DS63" i="14"/>
  <c r="DS64" i="14"/>
  <c r="DS65" i="14"/>
  <c r="DS66" i="14"/>
  <c r="DS69" i="14"/>
  <c r="DS71" i="14"/>
  <c r="M38" i="13"/>
  <c r="M39" i="13"/>
  <c r="M43" i="13"/>
  <c r="M44" i="13"/>
  <c r="M45" i="13"/>
  <c r="M46" i="13"/>
  <c r="M47" i="13"/>
  <c r="M48" i="13"/>
  <c r="M49" i="13"/>
  <c r="M50" i="13"/>
  <c r="M51" i="13"/>
  <c r="M52" i="13"/>
  <c r="M53" i="13"/>
  <c r="M54" i="13"/>
  <c r="M55" i="13"/>
  <c r="M56" i="13"/>
  <c r="M57" i="13"/>
  <c r="M58" i="13"/>
  <c r="M59" i="13"/>
  <c r="M60" i="13"/>
  <c r="M61" i="13"/>
  <c r="M62" i="13"/>
  <c r="M63" i="13"/>
  <c r="M64" i="13"/>
  <c r="M65" i="13"/>
  <c r="M66" i="13"/>
  <c r="M67" i="13"/>
  <c r="M68" i="13"/>
  <c r="M69" i="13"/>
  <c r="M70" i="13"/>
  <c r="M71" i="13"/>
  <c r="M72" i="13"/>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64" i="12"/>
  <c r="M65" i="12"/>
  <c r="M66" i="12"/>
  <c r="M67" i="12"/>
  <c r="M68" i="12"/>
  <c r="M69" i="12"/>
  <c r="M70" i="12"/>
  <c r="M71" i="12"/>
  <c r="M72" i="12"/>
  <c r="L36" i="12"/>
  <c r="L37" i="12"/>
  <c r="L38" i="12"/>
  <c r="AC38" i="12"/>
  <c r="D15" i="17" s="1"/>
  <c r="AC36" i="12"/>
  <c r="AC37" i="12"/>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L36" i="11"/>
  <c r="L37" i="11"/>
  <c r="L40" i="11"/>
  <c r="L41" i="11"/>
  <c r="L42" i="11"/>
  <c r="L43" i="11"/>
  <c r="L44" i="11"/>
  <c r="L45" i="11"/>
  <c r="L46" i="11"/>
  <c r="L52" i="11"/>
  <c r="L53" i="11"/>
  <c r="L54" i="11"/>
  <c r="L55" i="11"/>
  <c r="L56" i="11"/>
  <c r="L57" i="11"/>
  <c r="L58" i="11"/>
  <c r="L64" i="11"/>
  <c r="L65" i="11"/>
  <c r="L66" i="11"/>
  <c r="L67" i="11"/>
  <c r="L68" i="11"/>
  <c r="L69" i="11"/>
  <c r="L70" i="11"/>
  <c r="L72" i="11"/>
  <c r="AC40" i="11"/>
  <c r="D17" i="16" s="1"/>
  <c r="AC36" i="11"/>
  <c r="D13" i="16" s="1"/>
  <c r="AC37" i="11"/>
  <c r="DM63" i="12"/>
  <c r="DM62" i="12"/>
  <c r="DM61" i="12"/>
  <c r="DM63" i="13"/>
  <c r="DM62" i="13"/>
  <c r="DM61" i="13"/>
  <c r="DM59" i="13"/>
  <c r="P13" i="14"/>
  <c r="P25" i="14"/>
  <c r="M17" i="13"/>
  <c r="M28" i="13"/>
  <c r="M35" i="13"/>
  <c r="K28" i="13"/>
  <c r="K33" i="13"/>
  <c r="BN71" i="13"/>
  <c r="BN63" i="13"/>
  <c r="BN47" i="13"/>
  <c r="BN39" i="13"/>
  <c r="BN27" i="11"/>
  <c r="BN13" i="11"/>
  <c r="BN15" i="13"/>
  <c r="BN25" i="13"/>
  <c r="BN30" i="13"/>
  <c r="DM68" i="15"/>
  <c r="DM70" i="15"/>
  <c r="DM72" i="15"/>
  <c r="DM64" i="13"/>
  <c r="DM65" i="13"/>
  <c r="DM66" i="13"/>
  <c r="DM67" i="13"/>
  <c r="DM68" i="13"/>
  <c r="DM70" i="13"/>
  <c r="DM72" i="13"/>
  <c r="DM64" i="12"/>
  <c r="DM65" i="12"/>
  <c r="DM66" i="12"/>
  <c r="DM67" i="12"/>
  <c r="DM68" i="12"/>
  <c r="DM70" i="12"/>
  <c r="DM72" i="12"/>
  <c r="DM67" i="11"/>
  <c r="DM68" i="11"/>
  <c r="DM71" i="11"/>
  <c r="DM72" i="11"/>
  <c r="CL66" i="13"/>
  <c r="P49" i="14"/>
  <c r="P38" i="14"/>
  <c r="CU72" i="12"/>
  <c r="CU69" i="12"/>
  <c r="CU66" i="12"/>
  <c r="CU62" i="12"/>
  <c r="CU60" i="12"/>
  <c r="CU58" i="12"/>
  <c r="CU48" i="12"/>
  <c r="DJ36" i="12"/>
  <c r="J36" i="12"/>
  <c r="CN72" i="12"/>
  <c r="CN71" i="12"/>
  <c r="CN70" i="12"/>
  <c r="CN68" i="12"/>
  <c r="BZ65" i="12"/>
  <c r="BZ64" i="12"/>
  <c r="CN60" i="12"/>
  <c r="BZ56" i="12"/>
  <c r="CN56" i="12"/>
  <c r="CN55" i="12"/>
  <c r="CN54" i="12"/>
  <c r="Y72" i="12"/>
  <c r="AF72" i="12"/>
  <c r="Y71" i="12"/>
  <c r="AI71" i="12"/>
  <c r="Y69" i="12"/>
  <c r="Y68" i="12"/>
  <c r="AH68" i="12"/>
  <c r="AG68" i="12"/>
  <c r="Y67" i="12"/>
  <c r="AI67" i="12"/>
  <c r="AF67" i="12"/>
  <c r="AG66" i="12"/>
  <c r="AI65" i="12"/>
  <c r="Y64" i="12"/>
  <c r="AG64" i="12"/>
  <c r="AF63" i="12"/>
  <c r="Y62" i="12"/>
  <c r="Y61" i="12"/>
  <c r="AI61" i="12"/>
  <c r="AG60" i="12"/>
  <c r="Y59" i="12"/>
  <c r="AI59" i="12"/>
  <c r="Y58" i="12"/>
  <c r="AH58" i="12"/>
  <c r="Y57" i="12"/>
  <c r="AI57" i="12"/>
  <c r="L57" i="12"/>
  <c r="Y56" i="12"/>
  <c r="AG56" i="12"/>
  <c r="AF56" i="12"/>
  <c r="L56" i="12"/>
  <c r="Y55" i="12"/>
  <c r="AI55" i="12"/>
  <c r="AF55" i="12"/>
  <c r="AG54" i="12"/>
  <c r="Y52" i="12"/>
  <c r="AH52" i="12"/>
  <c r="AG52" i="12"/>
  <c r="Y51" i="12"/>
  <c r="AF51" i="12"/>
  <c r="Y50" i="12"/>
  <c r="AG50" i="12"/>
  <c r="Y49" i="12"/>
  <c r="AI49" i="12"/>
  <c r="Y48" i="12"/>
  <c r="AH48" i="12"/>
  <c r="AG48" i="12"/>
  <c r="L48" i="12"/>
  <c r="Y47" i="12"/>
  <c r="AF47" i="12"/>
  <c r="L47" i="12"/>
  <c r="AG46" i="12"/>
  <c r="Y45" i="12"/>
  <c r="AI45" i="12"/>
  <c r="AH44" i="12"/>
  <c r="AG44" i="12"/>
  <c r="AF43" i="12"/>
  <c r="Y42" i="12"/>
  <c r="Y41" i="12"/>
  <c r="AI41" i="12"/>
  <c r="AG41" i="12"/>
  <c r="Y40" i="12"/>
  <c r="AH40" i="12"/>
  <c r="AG40" i="12"/>
  <c r="AI39" i="12"/>
  <c r="Y38" i="12"/>
  <c r="Y35" i="12"/>
  <c r="Y31" i="12"/>
  <c r="BF30" i="12"/>
  <c r="BF29" i="12"/>
  <c r="Y28" i="12"/>
  <c r="BH28" i="12"/>
  <c r="Y27" i="12"/>
  <c r="Y26" i="12"/>
  <c r="Y25" i="12"/>
  <c r="Y24" i="12"/>
  <c r="Y23" i="12"/>
  <c r="Y22" i="12"/>
  <c r="Y21" i="12"/>
  <c r="Y18" i="12"/>
  <c r="Y15" i="12"/>
  <c r="Y14" i="12"/>
  <c r="Y13" i="12"/>
  <c r="Y12" i="12"/>
  <c r="DC72" i="13"/>
  <c r="CY71" i="13"/>
  <c r="CP71" i="13"/>
  <c r="DC70" i="13"/>
  <c r="CU70" i="13"/>
  <c r="DO69" i="13"/>
  <c r="AF46" i="18" s="1"/>
  <c r="CZ69" i="13"/>
  <c r="CQ69" i="13"/>
  <c r="DD68" i="13"/>
  <c r="CV68" i="13"/>
  <c r="CU68" i="13"/>
  <c r="DO67" i="13"/>
  <c r="AF44" i="18" s="1"/>
  <c r="CZ67" i="13"/>
  <c r="DD66" i="13"/>
  <c r="CV66" i="13"/>
  <c r="CU66" i="13"/>
  <c r="DO65" i="13"/>
  <c r="AF42" i="18" s="1"/>
  <c r="CZ65" i="13"/>
  <c r="CQ65" i="13"/>
  <c r="DO63" i="13"/>
  <c r="AF40" i="18" s="1"/>
  <c r="CZ63" i="13"/>
  <c r="CU63" i="13"/>
  <c r="CQ63" i="13"/>
  <c r="DD62" i="13"/>
  <c r="CV62" i="13"/>
  <c r="CU62" i="13"/>
  <c r="DO61" i="13"/>
  <c r="AF38" i="18" s="1"/>
  <c r="CZ61" i="13"/>
  <c r="CQ61" i="13"/>
  <c r="DD60" i="13"/>
  <c r="CV60" i="13"/>
  <c r="CU58" i="13"/>
  <c r="CU56" i="13"/>
  <c r="CU55" i="13"/>
  <c r="CO43" i="13"/>
  <c r="DB42" i="13"/>
  <c r="CU42" i="13"/>
  <c r="CY41" i="13"/>
  <c r="CQ41" i="13"/>
  <c r="DD40" i="13"/>
  <c r="CV40" i="13"/>
  <c r="DO39" i="13"/>
  <c r="AF16" i="18" s="1"/>
  <c r="CQ39" i="13"/>
  <c r="DD38" i="13"/>
  <c r="CV38" i="13"/>
  <c r="CZ37" i="13"/>
  <c r="DD36" i="13"/>
  <c r="CM72" i="13"/>
  <c r="CF72" i="13"/>
  <c r="BW72" i="13"/>
  <c r="BZ72" i="13"/>
  <c r="BI72" i="13"/>
  <c r="AX72" i="13"/>
  <c r="CE71" i="13"/>
  <c r="BV71" i="13"/>
  <c r="BH71" i="13"/>
  <c r="AW71" i="13"/>
  <c r="CK70" i="13"/>
  <c r="CD70" i="13"/>
  <c r="CN70" i="13"/>
  <c r="AV70" i="13"/>
  <c r="CJ69" i="13"/>
  <c r="CC69" i="13"/>
  <c r="BF69" i="13"/>
  <c r="CN69" i="13"/>
  <c r="AU69" i="13"/>
  <c r="CI68" i="13"/>
  <c r="CB68" i="13"/>
  <c r="BS68" i="13"/>
  <c r="CN68" i="13"/>
  <c r="AT68" i="13"/>
  <c r="N45" i="18" s="1"/>
  <c r="CH67" i="13"/>
  <c r="CA67" i="13"/>
  <c r="DN67" i="13"/>
  <c r="BR67" i="13"/>
  <c r="BD67" i="13"/>
  <c r="U44" i="18" s="1"/>
  <c r="AS67" i="13"/>
  <c r="M44" i="18" s="1"/>
  <c r="BQ66" i="13"/>
  <c r="CG65" i="13"/>
  <c r="BX65" i="13"/>
  <c r="BJ65" i="13"/>
  <c r="X42" i="18" s="1"/>
  <c r="AY65" i="13"/>
  <c r="P42" i="18" s="1"/>
  <c r="CM64" i="13"/>
  <c r="CF64" i="13"/>
  <c r="BW64" i="13"/>
  <c r="BZ64" i="13"/>
  <c r="AY64" i="13"/>
  <c r="P41" i="18" s="1"/>
  <c r="CM63" i="13"/>
  <c r="CF63" i="13"/>
  <c r="BW63" i="13"/>
  <c r="BI63" i="13"/>
  <c r="AX63" i="13"/>
  <c r="CE62" i="13"/>
  <c r="BV62" i="13"/>
  <c r="BH62" i="13"/>
  <c r="AX62" i="13"/>
  <c r="CE61" i="13"/>
  <c r="BV61" i="13"/>
  <c r="BH61" i="13"/>
  <c r="AW61" i="13"/>
  <c r="CK60" i="13"/>
  <c r="CD60" i="13"/>
  <c r="BG60" i="13"/>
  <c r="CN60" i="13"/>
  <c r="AV60" i="13"/>
  <c r="CN59" i="13"/>
  <c r="CN58" i="13"/>
  <c r="BZ56" i="13"/>
  <c r="CN51" i="13"/>
  <c r="AW38" i="13"/>
  <c r="CK37" i="13"/>
  <c r="CD37" i="13"/>
  <c r="BG37" i="13"/>
  <c r="AM71" i="13"/>
  <c r="H48" i="18" s="1"/>
  <c r="AM64" i="13"/>
  <c r="H41" i="18" s="1"/>
  <c r="AK28" i="13"/>
  <c r="E70" i="13"/>
  <c r="I68" i="13"/>
  <c r="H67" i="13"/>
  <c r="E62" i="13"/>
  <c r="E35" i="13"/>
  <c r="E23" i="13"/>
  <c r="AE71" i="13"/>
  <c r="F48" i="18" s="1"/>
  <c r="AE67" i="13"/>
  <c r="F44" i="18" s="1"/>
  <c r="AE63" i="13"/>
  <c r="F40" i="18" s="1"/>
  <c r="AE59" i="13"/>
  <c r="F36" i="18" s="1"/>
  <c r="AE55" i="13"/>
  <c r="F32" i="18" s="1"/>
  <c r="AE51" i="13"/>
  <c r="F28" i="18" s="1"/>
  <c r="AE47" i="13"/>
  <c r="F24" i="18" s="1"/>
  <c r="AE43" i="13"/>
  <c r="F20" i="18" s="1"/>
  <c r="AE39" i="13"/>
  <c r="F16" i="18" s="1"/>
  <c r="Y72" i="13"/>
  <c r="Y71" i="13"/>
  <c r="AF71" i="13"/>
  <c r="AA70" i="13"/>
  <c r="Y70" i="13"/>
  <c r="O70" i="13"/>
  <c r="Y68" i="13"/>
  <c r="Y67" i="13"/>
  <c r="Y66" i="13"/>
  <c r="O65" i="13"/>
  <c r="Y64" i="13"/>
  <c r="Y62" i="13"/>
  <c r="Y60" i="13"/>
  <c r="Y59" i="13"/>
  <c r="AI58" i="13"/>
  <c r="Y57" i="13"/>
  <c r="AJ56" i="13"/>
  <c r="Y56" i="13"/>
  <c r="Y55" i="13"/>
  <c r="Y54" i="13"/>
  <c r="Y53" i="13"/>
  <c r="Y52" i="13"/>
  <c r="Y51" i="13"/>
  <c r="Y50" i="13"/>
  <c r="Y48" i="13"/>
  <c r="AI48" i="13"/>
  <c r="Y47" i="13"/>
  <c r="Y46" i="13"/>
  <c r="Y45" i="13"/>
  <c r="Y44" i="13"/>
  <c r="AI44" i="13"/>
  <c r="K44" i="13"/>
  <c r="Y43" i="13"/>
  <c r="Y42" i="13"/>
  <c r="AI42" i="13"/>
  <c r="Y41" i="13"/>
  <c r="AH41" i="13"/>
  <c r="Y40" i="13"/>
  <c r="AI40" i="13"/>
  <c r="AG40" i="13"/>
  <c r="Y39" i="13"/>
  <c r="AF39" i="13"/>
  <c r="K39" i="13"/>
  <c r="Y38" i="13"/>
  <c r="K38" i="13"/>
  <c r="X35" i="13"/>
  <c r="Y35" i="13"/>
  <c r="Y34" i="13"/>
  <c r="X33" i="13"/>
  <c r="Y33" i="13"/>
  <c r="Y32" i="13"/>
  <c r="X31" i="13"/>
  <c r="Y31" i="13"/>
  <c r="Y30" i="13"/>
  <c r="X29" i="13"/>
  <c r="Y29" i="13"/>
  <c r="Y28" i="13"/>
  <c r="Y27" i="13"/>
  <c r="Y26" i="13"/>
  <c r="Y24" i="13"/>
  <c r="Y20" i="13"/>
  <c r="Y19" i="13"/>
  <c r="Y18" i="13"/>
  <c r="Y17" i="13"/>
  <c r="Y15" i="13"/>
  <c r="Y13" i="13"/>
  <c r="Y12" i="13"/>
  <c r="CU56" i="14"/>
  <c r="CN72" i="14"/>
  <c r="BZ66" i="14"/>
  <c r="BZ64" i="14"/>
  <c r="CN61" i="14"/>
  <c r="BZ50" i="14"/>
  <c r="CN50" i="14"/>
  <c r="CN46" i="14"/>
  <c r="FI38" i="14"/>
  <c r="Y72" i="14"/>
  <c r="FF72" i="14"/>
  <c r="Y71" i="14"/>
  <c r="Y70" i="14"/>
  <c r="Y69" i="14"/>
  <c r="Y67" i="14"/>
  <c r="K66" i="14"/>
  <c r="Y65" i="14"/>
  <c r="Y64" i="14"/>
  <c r="Y63" i="14"/>
  <c r="Y62" i="14"/>
  <c r="K62" i="14"/>
  <c r="Y61" i="14"/>
  <c r="Y59" i="14"/>
  <c r="FC59" i="14"/>
  <c r="Y58" i="14"/>
  <c r="K58" i="14"/>
  <c r="Y57" i="14"/>
  <c r="Y55" i="14"/>
  <c r="K55" i="14"/>
  <c r="Y53" i="14"/>
  <c r="Y52" i="14"/>
  <c r="FE52" i="14"/>
  <c r="K52" i="14"/>
  <c r="Y51" i="14"/>
  <c r="Y50" i="14"/>
  <c r="Y48" i="14"/>
  <c r="Y47" i="14"/>
  <c r="Y46" i="14"/>
  <c r="Y45" i="14"/>
  <c r="Y42" i="14"/>
  <c r="Y41" i="14"/>
  <c r="Y40" i="14"/>
  <c r="Y38" i="14"/>
  <c r="Y35" i="14"/>
  <c r="Y34" i="14"/>
  <c r="Y33" i="14"/>
  <c r="Y32" i="14"/>
  <c r="Y31" i="14"/>
  <c r="Y30" i="14"/>
  <c r="Y29" i="14"/>
  <c r="Y28" i="14"/>
  <c r="Y27" i="14"/>
  <c r="Y26" i="14"/>
  <c r="Y25" i="14"/>
  <c r="Y24" i="14"/>
  <c r="Y23" i="14"/>
  <c r="Y22" i="14"/>
  <c r="Y21" i="14"/>
  <c r="Y20" i="14"/>
  <c r="Y19" i="14"/>
  <c r="Y18" i="14"/>
  <c r="Y17" i="14"/>
  <c r="Y16" i="14"/>
  <c r="Y15" i="14"/>
  <c r="Y14" i="14"/>
  <c r="Y13" i="14"/>
  <c r="Y12" i="14"/>
  <c r="CN69" i="15"/>
  <c r="CN68" i="15"/>
  <c r="CN65" i="15"/>
  <c r="CN64" i="15"/>
  <c r="CN60" i="15"/>
  <c r="CN56" i="15"/>
  <c r="BZ55" i="15"/>
  <c r="CN48" i="15"/>
  <c r="CN46" i="15"/>
  <c r="CN45" i="15"/>
  <c r="CN44" i="15"/>
  <c r="CN43" i="15"/>
  <c r="Y67" i="15"/>
  <c r="Y66" i="15"/>
  <c r="Y65" i="15"/>
  <c r="Y62" i="15"/>
  <c r="Y61" i="15"/>
  <c r="EQ60" i="15"/>
  <c r="Y60" i="15"/>
  <c r="EQ58" i="15"/>
  <c r="Y54" i="15"/>
  <c r="Y52" i="15"/>
  <c r="Y49" i="15"/>
  <c r="Y47" i="15"/>
  <c r="EQ44" i="15"/>
  <c r="Y43" i="15"/>
  <c r="Y42" i="15"/>
  <c r="Y41" i="15"/>
  <c r="Y39" i="15"/>
  <c r="CN71" i="13"/>
  <c r="CN63" i="13"/>
  <c r="CN41" i="13"/>
  <c r="CN67" i="14"/>
  <c r="CN63" i="14"/>
  <c r="CN52" i="14"/>
  <c r="CN63" i="15"/>
  <c r="CN62" i="15"/>
  <c r="CN47" i="15"/>
  <c r="CN72" i="11"/>
  <c r="CN71" i="11"/>
  <c r="CN70" i="11"/>
  <c r="CU69" i="11"/>
  <c r="BZ69" i="11"/>
  <c r="CN69" i="11"/>
  <c r="CN68" i="11"/>
  <c r="CN67" i="11"/>
  <c r="CU66" i="11"/>
  <c r="CN65" i="11"/>
  <c r="CN64" i="11"/>
  <c r="CN63" i="11"/>
  <c r="CN61" i="11"/>
  <c r="BZ60" i="11"/>
  <c r="CN60" i="11"/>
  <c r="CN59" i="11"/>
  <c r="CU58" i="11"/>
  <c r="CN58" i="11"/>
  <c r="BZ57" i="11"/>
  <c r="CN57" i="11"/>
  <c r="BZ56" i="11"/>
  <c r="CN56" i="11"/>
  <c r="CN55" i="11"/>
  <c r="CN54" i="11"/>
  <c r="CU53" i="11"/>
  <c r="CN53" i="11"/>
  <c r="BZ52" i="11"/>
  <c r="CN52" i="11"/>
  <c r="BZ51" i="11"/>
  <c r="CN50" i="11"/>
  <c r="CN49" i="11"/>
  <c r="CU48" i="11"/>
  <c r="CN48" i="11"/>
  <c r="CN47" i="11"/>
  <c r="CN46" i="11"/>
  <c r="CU45" i="11"/>
  <c r="CN45" i="11"/>
  <c r="CN43" i="11"/>
  <c r="CU42" i="11"/>
  <c r="CN42" i="11"/>
  <c r="DJ41" i="11"/>
  <c r="DJ36" i="11"/>
  <c r="AZ58" i="11"/>
  <c r="Q35" i="16" s="1"/>
  <c r="I16" i="11"/>
  <c r="AF71" i="11"/>
  <c r="AH70" i="11"/>
  <c r="AJ65" i="11"/>
  <c r="AI58" i="11"/>
  <c r="AH54" i="11"/>
  <c r="AF53" i="11"/>
  <c r="AH52" i="11"/>
  <c r="AI51" i="11"/>
  <c r="AG50" i="11"/>
  <c r="AH48" i="11"/>
  <c r="AI45" i="11"/>
  <c r="AI44" i="11"/>
  <c r="AH44" i="11"/>
  <c r="AF43" i="11"/>
  <c r="AI42" i="11"/>
  <c r="AF41" i="11"/>
  <c r="AH40" i="11"/>
  <c r="AH38" i="11"/>
  <c r="AG38" i="11"/>
  <c r="AA31" i="11"/>
  <c r="Z23" i="11"/>
  <c r="Z17" i="11"/>
  <c r="FJ72" i="15"/>
  <c r="ER57" i="15"/>
  <c r="DS38" i="15"/>
  <c r="I44" i="17"/>
  <c r="I43" i="17"/>
  <c r="AZ60" i="12"/>
  <c r="Q37" i="17" s="1"/>
  <c r="I36" i="17"/>
  <c r="AZ58" i="12"/>
  <c r="Q35" i="17" s="1"/>
  <c r="AZ49" i="12"/>
  <c r="Q26" i="17" s="1"/>
  <c r="AZ44" i="12"/>
  <c r="Q21" i="17" s="1"/>
  <c r="AZ39" i="12"/>
  <c r="Q16" i="17" s="1"/>
  <c r="BH34" i="12"/>
  <c r="BF31" i="12"/>
  <c r="BH31" i="12"/>
  <c r="BH29" i="12"/>
  <c r="BF27" i="12"/>
  <c r="BH27" i="12"/>
  <c r="BH22" i="12"/>
  <c r="BI21" i="12"/>
  <c r="BF15" i="12"/>
  <c r="AZ72" i="13"/>
  <c r="Q49" i="18" s="1"/>
  <c r="AZ63" i="13"/>
  <c r="Q40" i="18" s="1"/>
  <c r="DN61" i="13"/>
  <c r="AC61" i="13"/>
  <c r="D38" i="18" s="1"/>
  <c r="AZ59" i="13"/>
  <c r="Q36" i="18" s="1"/>
  <c r="AZ56" i="13"/>
  <c r="Q33" i="18" s="1"/>
  <c r="I29" i="18"/>
  <c r="BC52" i="13"/>
  <c r="T29" i="18" s="1"/>
  <c r="AC49" i="13"/>
  <c r="D26" i="18" s="1"/>
  <c r="AZ48" i="13"/>
  <c r="Q25" i="18" s="1"/>
  <c r="AC47" i="13"/>
  <c r="AM34" i="13"/>
  <c r="AB33" i="13"/>
  <c r="BH32" i="13"/>
  <c r="AM32" i="13"/>
  <c r="AM31" i="13"/>
  <c r="BH30" i="13"/>
  <c r="BF30" i="13"/>
  <c r="BF29" i="13"/>
  <c r="BI29" i="13"/>
  <c r="BE28" i="13"/>
  <c r="AM28" i="13"/>
  <c r="BF28" i="13"/>
  <c r="AM27" i="13"/>
  <c r="BG26" i="13"/>
  <c r="AB26" i="13"/>
  <c r="AM25" i="13"/>
  <c r="BI25" i="13"/>
  <c r="BF22" i="13"/>
  <c r="BF21" i="13"/>
  <c r="BG20" i="13"/>
  <c r="I44" i="19"/>
  <c r="I38" i="19"/>
  <c r="I24" i="19"/>
  <c r="FM40" i="14"/>
  <c r="AC40" i="15"/>
  <c r="D17" i="20" s="1"/>
  <c r="AZ69" i="11"/>
  <c r="Q46" i="16" s="1"/>
  <c r="I17" i="16"/>
  <c r="BE20" i="11"/>
  <c r="BE17" i="11"/>
  <c r="BE16" i="11"/>
  <c r="BF13" i="11"/>
  <c r="H72" i="15"/>
  <c r="G72" i="15"/>
  <c r="I72" i="14"/>
  <c r="K72" i="14"/>
  <c r="I72" i="13"/>
  <c r="H72" i="13"/>
  <c r="G72" i="13"/>
  <c r="N72" i="13"/>
  <c r="K72" i="13"/>
  <c r="I72" i="12"/>
  <c r="H72" i="12"/>
  <c r="G72" i="12"/>
  <c r="N72" i="12"/>
  <c r="K72" i="12"/>
  <c r="I72" i="11"/>
  <c r="H72" i="11"/>
  <c r="M72" i="11"/>
  <c r="BC45" i="13"/>
  <c r="AP56" i="13"/>
  <c r="BE24" i="13"/>
  <c r="BE30" i="13"/>
  <c r="J40" i="15"/>
  <c r="J50" i="15"/>
  <c r="J58" i="15"/>
  <c r="DJ60" i="15"/>
  <c r="DJ70" i="15"/>
  <c r="J70" i="15"/>
  <c r="J39" i="15"/>
  <c r="J47" i="15"/>
  <c r="DJ57" i="15"/>
  <c r="J69" i="15"/>
  <c r="DJ71" i="15"/>
  <c r="BC54" i="13"/>
  <c r="T31" i="18" s="1"/>
  <c r="DJ62" i="13"/>
  <c r="J35" i="13"/>
  <c r="DJ65" i="13"/>
  <c r="J35" i="12"/>
  <c r="BD12" i="11"/>
  <c r="AJ15" i="11"/>
  <c r="AF36" i="11"/>
  <c r="AF37" i="11"/>
  <c r="AA35" i="11"/>
  <c r="AR39" i="14"/>
  <c r="L16" i="19" s="1"/>
  <c r="EQ63" i="14"/>
  <c r="AI37" i="12"/>
  <c r="AJ29" i="13"/>
  <c r="BB29" i="13"/>
  <c r="BE19" i="11"/>
  <c r="BE18" i="11"/>
  <c r="AF37" i="15"/>
  <c r="BE13" i="11"/>
  <c r="EQ65" i="15"/>
  <c r="BE14" i="11"/>
  <c r="AP25" i="13"/>
  <c r="EQ71" i="15"/>
  <c r="AH37" i="12"/>
  <c r="AF36" i="12"/>
  <c r="AG37" i="13"/>
  <c r="Y37" i="12"/>
  <c r="BC52" i="14"/>
  <c r="T29" i="19" s="1"/>
  <c r="AG37" i="15"/>
  <c r="BD20" i="11"/>
  <c r="EX72" i="15"/>
  <c r="EX61" i="15"/>
  <c r="EX52" i="15"/>
  <c r="EX63" i="15"/>
  <c r="EX59" i="15"/>
  <c r="FA43" i="14"/>
  <c r="FL39" i="14"/>
  <c r="EU16" i="14"/>
  <c r="FA22" i="15"/>
  <c r="EX55" i="15"/>
  <c r="EX62" i="15"/>
  <c r="EU18" i="14"/>
  <c r="FJ62" i="14"/>
  <c r="EX56" i="15"/>
  <c r="EX57" i="15"/>
  <c r="FF50" i="14"/>
  <c r="FB45" i="14"/>
  <c r="EY71" i="14"/>
  <c r="FK54" i="15"/>
  <c r="BH13" i="14"/>
  <c r="EW30" i="15"/>
  <c r="EU35" i="15"/>
  <c r="FM52" i="15"/>
  <c r="BE33" i="14"/>
  <c r="BB25" i="13"/>
  <c r="FI49" i="14"/>
  <c r="FA49" i="14"/>
  <c r="FN66" i="14"/>
  <c r="FK71" i="14"/>
  <c r="EN16" i="15"/>
  <c r="FK72" i="15"/>
  <c r="EX29" i="14"/>
  <c r="EX47" i="14"/>
  <c r="EX49" i="14"/>
  <c r="FC45" i="15"/>
  <c r="EE52" i="15"/>
  <c r="EX60" i="15"/>
  <c r="EX71" i="15"/>
  <c r="EE72" i="15"/>
  <c r="AJ31" i="13"/>
  <c r="EX16" i="14"/>
  <c r="EX51" i="14"/>
  <c r="FM72" i="15"/>
  <c r="BE23" i="14"/>
  <c r="FI58" i="14"/>
  <c r="FJ49" i="15"/>
  <c r="BD16" i="11"/>
  <c r="FB72" i="15"/>
  <c r="FF23" i="14"/>
  <c r="EY39" i="14"/>
  <c r="EX24" i="14"/>
  <c r="FL50" i="14"/>
  <c r="FD50" i="14"/>
  <c r="FJ56" i="14"/>
  <c r="FE40" i="14"/>
  <c r="FK68" i="14"/>
  <c r="EX25" i="14"/>
  <c r="FA38" i="14"/>
  <c r="FG60" i="14"/>
  <c r="FK55" i="14"/>
  <c r="FN51" i="14"/>
  <c r="FI57" i="14"/>
  <c r="FN48" i="14"/>
  <c r="FG72" i="14"/>
  <c r="FM58" i="14"/>
  <c r="FG57" i="14"/>
  <c r="FJ48" i="15"/>
  <c r="FC72" i="15"/>
  <c r="EY62" i="14"/>
  <c r="FG62" i="14"/>
  <c r="FL44" i="15"/>
  <c r="FE34" i="15"/>
  <c r="FG42" i="15"/>
  <c r="EY42" i="15"/>
  <c r="FM51" i="15"/>
  <c r="FN72" i="14"/>
  <c r="FL48" i="15"/>
  <c r="FA70" i="15"/>
  <c r="FI49" i="15"/>
  <c r="FL47" i="15"/>
  <c r="FD67" i="15"/>
  <c r="FM50" i="15"/>
  <c r="ER70" i="15"/>
  <c r="FK51" i="15"/>
  <c r="EI53" i="15"/>
  <c r="FL66" i="15"/>
  <c r="FD50" i="15"/>
  <c r="FL50" i="15"/>
  <c r="FD59" i="15"/>
  <c r="FA54" i="15"/>
  <c r="FI54" i="15"/>
  <c r="FD69" i="15"/>
  <c r="FF66" i="15"/>
  <c r="Y37" i="15"/>
  <c r="FI24" i="14"/>
  <c r="AH36" i="14"/>
  <c r="BB34" i="13"/>
  <c r="AJ34" i="13"/>
  <c r="BC40" i="14"/>
  <c r="T17" i="19" s="1"/>
  <c r="AH36" i="13"/>
  <c r="BC14" i="13"/>
  <c r="Y36" i="13"/>
  <c r="AH37" i="13"/>
  <c r="BH24" i="13"/>
  <c r="BI24" i="13"/>
  <c r="AI37" i="13"/>
  <c r="AF36" i="13"/>
  <c r="AF37" i="13"/>
  <c r="BB32" i="13"/>
  <c r="AG36" i="12"/>
  <c r="AJ14" i="13"/>
  <c r="F42" i="13"/>
  <c r="AJ23" i="13"/>
  <c r="AA35" i="13"/>
  <c r="AG36" i="13"/>
  <c r="AI36" i="13"/>
  <c r="AM35" i="13"/>
  <c r="Y36" i="12"/>
  <c r="AG37" i="12"/>
  <c r="AJ71" i="13"/>
  <c r="AF37" i="12"/>
  <c r="AI36" i="12"/>
  <c r="F68" i="13"/>
  <c r="DL72" i="12"/>
  <c r="DK72" i="12"/>
  <c r="DL71" i="12"/>
  <c r="DK71" i="12"/>
  <c r="DL70" i="12"/>
  <c r="DK70" i="12"/>
  <c r="DL69" i="12"/>
  <c r="DK69" i="12"/>
  <c r="DL68" i="12"/>
  <c r="DK68" i="12"/>
  <c r="DL67" i="12"/>
  <c r="DK67" i="12"/>
  <c r="DL66" i="12"/>
  <c r="DK66" i="12"/>
  <c r="DL65" i="12"/>
  <c r="DK65" i="12"/>
  <c r="DL64" i="12"/>
  <c r="DK64" i="12"/>
  <c r="DL63" i="12"/>
  <c r="DK63" i="12"/>
  <c r="DL62" i="12"/>
  <c r="DK62" i="12"/>
  <c r="DL61" i="12"/>
  <c r="DK61" i="12"/>
  <c r="DL60" i="12"/>
  <c r="DK60" i="12"/>
  <c r="DL59" i="12"/>
  <c r="DK59" i="12"/>
  <c r="DL58" i="12"/>
  <c r="DK58" i="12"/>
  <c r="DL57" i="12"/>
  <c r="DK57" i="12"/>
  <c r="DL56" i="12"/>
  <c r="DK56" i="12"/>
  <c r="DL55" i="12"/>
  <c r="DK55" i="12"/>
  <c r="DL54" i="12"/>
  <c r="DK54" i="12"/>
  <c r="DL53" i="12"/>
  <c r="DK53" i="12"/>
  <c r="DL52" i="12"/>
  <c r="DK52" i="12"/>
  <c r="DL51" i="12"/>
  <c r="DK51" i="12"/>
  <c r="DL50" i="12"/>
  <c r="DK50" i="12"/>
  <c r="DL49" i="12"/>
  <c r="DK49" i="12"/>
  <c r="DL48" i="12"/>
  <c r="DK48" i="12"/>
  <c r="DL47" i="12"/>
  <c r="DK47" i="12"/>
  <c r="DL46" i="12"/>
  <c r="DK46" i="12"/>
  <c r="DL45" i="12"/>
  <c r="DK45" i="12"/>
  <c r="DL44" i="12"/>
  <c r="DK44" i="12"/>
  <c r="DL43" i="12"/>
  <c r="DK43" i="12"/>
  <c r="DL42" i="12"/>
  <c r="DK42" i="12"/>
  <c r="DL41" i="12"/>
  <c r="DK41" i="12"/>
  <c r="DL40" i="12"/>
  <c r="DK40" i="12"/>
  <c r="DL39" i="12"/>
  <c r="DK39" i="12"/>
  <c r="DL38" i="12"/>
  <c r="DK38" i="12"/>
  <c r="DL37" i="12"/>
  <c r="DK37" i="12"/>
  <c r="DL36" i="12"/>
  <c r="DK36" i="12"/>
  <c r="DL72" i="13"/>
  <c r="DK72" i="13"/>
  <c r="DL71" i="13"/>
  <c r="DL70" i="13"/>
  <c r="DK70" i="13"/>
  <c r="DL69" i="13"/>
  <c r="DK69" i="13"/>
  <c r="DL68" i="13"/>
  <c r="DK68" i="13"/>
  <c r="DL67" i="13"/>
  <c r="DK67" i="13"/>
  <c r="DL66" i="13"/>
  <c r="DK66" i="13"/>
  <c r="DL65" i="13"/>
  <c r="DK65" i="13"/>
  <c r="DL64" i="13"/>
  <c r="DK64" i="13"/>
  <c r="DL63" i="13"/>
  <c r="DK63" i="13"/>
  <c r="DL62" i="13"/>
  <c r="DK62" i="13"/>
  <c r="DL61" i="13"/>
  <c r="DK61" i="13"/>
  <c r="DL60" i="13"/>
  <c r="DK60" i="13"/>
  <c r="DL59" i="13"/>
  <c r="DK59" i="13"/>
  <c r="DL58" i="13"/>
  <c r="DK58" i="13"/>
  <c r="DL57" i="13"/>
  <c r="DK57" i="13"/>
  <c r="DL56" i="13"/>
  <c r="DK56" i="13"/>
  <c r="DL55" i="13"/>
  <c r="DK55" i="13"/>
  <c r="DL54" i="13"/>
  <c r="DK54" i="13"/>
  <c r="DL53" i="13"/>
  <c r="DK53" i="13"/>
  <c r="DL52" i="13"/>
  <c r="DK52" i="13"/>
  <c r="DL51" i="13"/>
  <c r="DK51" i="13"/>
  <c r="DL50" i="13"/>
  <c r="DK50" i="13"/>
  <c r="DL49" i="13"/>
  <c r="DK49" i="13"/>
  <c r="DL48" i="13"/>
  <c r="DK48" i="13"/>
  <c r="DL47" i="13"/>
  <c r="DK47" i="13"/>
  <c r="DL46" i="13"/>
  <c r="DK46" i="13"/>
  <c r="DL45" i="13"/>
  <c r="DK45" i="13"/>
  <c r="DL44" i="13"/>
  <c r="DK44" i="13"/>
  <c r="DL43" i="13"/>
  <c r="DK43" i="13"/>
  <c r="DL42" i="13"/>
  <c r="DK42" i="13"/>
  <c r="DL41" i="13"/>
  <c r="DK41" i="13"/>
  <c r="DL40" i="13"/>
  <c r="DK40" i="13"/>
  <c r="DL39" i="13"/>
  <c r="DK39" i="13"/>
  <c r="DL38" i="13"/>
  <c r="DK38" i="13"/>
  <c r="DL37" i="13"/>
  <c r="DK37" i="13"/>
  <c r="DL36" i="13"/>
  <c r="DK36" i="13"/>
  <c r="DL72" i="14"/>
  <c r="DK72" i="14"/>
  <c r="DL71" i="14"/>
  <c r="DK71" i="14"/>
  <c r="DL70" i="14"/>
  <c r="DK70" i="14"/>
  <c r="DL69" i="14"/>
  <c r="DK69" i="14"/>
  <c r="DL68" i="14"/>
  <c r="DK68" i="14"/>
  <c r="DL67" i="14"/>
  <c r="DK67" i="14"/>
  <c r="DL66" i="14"/>
  <c r="DK66" i="14"/>
  <c r="DL65" i="14"/>
  <c r="DK65" i="14"/>
  <c r="DL64" i="14"/>
  <c r="DK64" i="14"/>
  <c r="DL63" i="14"/>
  <c r="DK63" i="14"/>
  <c r="DL62" i="14"/>
  <c r="DK62" i="14"/>
  <c r="DL61" i="14"/>
  <c r="DK61" i="14"/>
  <c r="DL60" i="14"/>
  <c r="DK60" i="14"/>
  <c r="DL59" i="14"/>
  <c r="DK59" i="14"/>
  <c r="DL58" i="14"/>
  <c r="DK58" i="14"/>
  <c r="DL57" i="14"/>
  <c r="DK57" i="14"/>
  <c r="DL56" i="14"/>
  <c r="DK56" i="14"/>
  <c r="DL55" i="14"/>
  <c r="DK55" i="14"/>
  <c r="DL54" i="14"/>
  <c r="DK54" i="14"/>
  <c r="DL53" i="14"/>
  <c r="DK53" i="14"/>
  <c r="DL52" i="14"/>
  <c r="DK52" i="14"/>
  <c r="DL51" i="14"/>
  <c r="DK51" i="14"/>
  <c r="DL50" i="14"/>
  <c r="DK50" i="14"/>
  <c r="DL49" i="14"/>
  <c r="DK49" i="14"/>
  <c r="DL48" i="14"/>
  <c r="DK48" i="14"/>
  <c r="DL47" i="14"/>
  <c r="DK47" i="14"/>
  <c r="DL46" i="14"/>
  <c r="DK46" i="14"/>
  <c r="DL45" i="14"/>
  <c r="DK45" i="14"/>
  <c r="DL44" i="14"/>
  <c r="DK44" i="14"/>
  <c r="DL43" i="14"/>
  <c r="DK43" i="14"/>
  <c r="DL42" i="14"/>
  <c r="DK42" i="14"/>
  <c r="DL41" i="14"/>
  <c r="DK41" i="14"/>
  <c r="DL40" i="14"/>
  <c r="DK40" i="14"/>
  <c r="DL39" i="14"/>
  <c r="DK39" i="14"/>
  <c r="DL38" i="14"/>
  <c r="DK38" i="14"/>
  <c r="DL37" i="14"/>
  <c r="DK37" i="14"/>
  <c r="DL36" i="14"/>
  <c r="DK36" i="14"/>
  <c r="DL72" i="15"/>
  <c r="DK72" i="15"/>
  <c r="DL71" i="15"/>
  <c r="DK71" i="15"/>
  <c r="DL70" i="15"/>
  <c r="DK70" i="15"/>
  <c r="DL69" i="15"/>
  <c r="DK69" i="15"/>
  <c r="DL68" i="15"/>
  <c r="DK68" i="15"/>
  <c r="DL67" i="15"/>
  <c r="DK67" i="15"/>
  <c r="DL66" i="15"/>
  <c r="DK66" i="15"/>
  <c r="DL65" i="15"/>
  <c r="DK65" i="15"/>
  <c r="DL64" i="15"/>
  <c r="DK64" i="15"/>
  <c r="DL63" i="15"/>
  <c r="DK63" i="15"/>
  <c r="DL62" i="15"/>
  <c r="DK62" i="15"/>
  <c r="DL61" i="15"/>
  <c r="DK61" i="15"/>
  <c r="DL60" i="15"/>
  <c r="DK60" i="15"/>
  <c r="DL59" i="15"/>
  <c r="DK59" i="15"/>
  <c r="DL58" i="15"/>
  <c r="DK58" i="15"/>
  <c r="DL57" i="15"/>
  <c r="DK57" i="15"/>
  <c r="DL56" i="15"/>
  <c r="DK56" i="15"/>
  <c r="DL55" i="15"/>
  <c r="DK55" i="15"/>
  <c r="DL54" i="15"/>
  <c r="DK54" i="15"/>
  <c r="DL53" i="15"/>
  <c r="DK53" i="15"/>
  <c r="DL52" i="15"/>
  <c r="DK52" i="15"/>
  <c r="DL51" i="15"/>
  <c r="DK51" i="15"/>
  <c r="DL50" i="15"/>
  <c r="DK50" i="15"/>
  <c r="DL49" i="15"/>
  <c r="DK49" i="15"/>
  <c r="DL48" i="15"/>
  <c r="DK48" i="15"/>
  <c r="DL47" i="15"/>
  <c r="DK47" i="15"/>
  <c r="DL46" i="15"/>
  <c r="DK46" i="15"/>
  <c r="DL45" i="15"/>
  <c r="DK45" i="15"/>
  <c r="DL44" i="15"/>
  <c r="DK44" i="15"/>
  <c r="DL43" i="15"/>
  <c r="DK43" i="15"/>
  <c r="DL42" i="15"/>
  <c r="DK42" i="15"/>
  <c r="DL41" i="15"/>
  <c r="DK41" i="15"/>
  <c r="DL40" i="15"/>
  <c r="DK40" i="15"/>
  <c r="DL39" i="15"/>
  <c r="DK39" i="15"/>
  <c r="DL38" i="15"/>
  <c r="DK38" i="15"/>
  <c r="DL37" i="15"/>
  <c r="DK37" i="15"/>
  <c r="DL36" i="15"/>
  <c r="DK36" i="15"/>
  <c r="DL72" i="11"/>
  <c r="DK72" i="11"/>
  <c r="DL71" i="11"/>
  <c r="DK71" i="11"/>
  <c r="DL70" i="11"/>
  <c r="DK70" i="11"/>
  <c r="DL69" i="11"/>
  <c r="DK69" i="11"/>
  <c r="DL68" i="11"/>
  <c r="DK68" i="11"/>
  <c r="DL67" i="11"/>
  <c r="DK67" i="11"/>
  <c r="DL66" i="11"/>
  <c r="DK66" i="11"/>
  <c r="DL65" i="11"/>
  <c r="DK65" i="11"/>
  <c r="DL64" i="11"/>
  <c r="DK64" i="11"/>
  <c r="DL63" i="11"/>
  <c r="DK63" i="11"/>
  <c r="DL62" i="11"/>
  <c r="DK62" i="11"/>
  <c r="DL61" i="11"/>
  <c r="DK61" i="11"/>
  <c r="DL60" i="11"/>
  <c r="DK60" i="11"/>
  <c r="DL59" i="11"/>
  <c r="DK59" i="11"/>
  <c r="DL58" i="11"/>
  <c r="DK58" i="11"/>
  <c r="DL57" i="11"/>
  <c r="DK57" i="11"/>
  <c r="DL56" i="11"/>
  <c r="DK56" i="11"/>
  <c r="DL55" i="11"/>
  <c r="DK55" i="11"/>
  <c r="DL54" i="11"/>
  <c r="DK54" i="11"/>
  <c r="DL53" i="11"/>
  <c r="DK53" i="11"/>
  <c r="DL52" i="11"/>
  <c r="DK52" i="11"/>
  <c r="DL51" i="11"/>
  <c r="DK51" i="11"/>
  <c r="DL50" i="11"/>
  <c r="DK50" i="11"/>
  <c r="DL49" i="11"/>
  <c r="DK49" i="11"/>
  <c r="DL48" i="11"/>
  <c r="DK48" i="11"/>
  <c r="DL47" i="11"/>
  <c r="DK47" i="11"/>
  <c r="DL46" i="11"/>
  <c r="DK46" i="11"/>
  <c r="DL45" i="11"/>
  <c r="DK45" i="11"/>
  <c r="DL44" i="11"/>
  <c r="DK44" i="11"/>
  <c r="DL43" i="11"/>
  <c r="DK43" i="11"/>
  <c r="DL42" i="11"/>
  <c r="DK42" i="11"/>
  <c r="DL41" i="11"/>
  <c r="DK41" i="11"/>
  <c r="DL40" i="11"/>
  <c r="T6" i="11" s="1"/>
  <c r="DK40" i="11"/>
  <c r="DL39" i="11"/>
  <c r="T5" i="11" s="1"/>
  <c r="DK39" i="11"/>
  <c r="DL38" i="11"/>
  <c r="T4" i="11" s="1"/>
  <c r="DK38" i="11"/>
  <c r="DL37" i="11"/>
  <c r="T3" i="11" s="1"/>
  <c r="DK37" i="11"/>
  <c r="DL36" i="11"/>
  <c r="T2" i="11" s="1"/>
  <c r="DK36" i="11"/>
  <c r="BO72" i="12"/>
  <c r="BO71" i="12"/>
  <c r="BO70" i="12"/>
  <c r="BO69" i="12"/>
  <c r="BO68" i="12"/>
  <c r="BO67" i="12"/>
  <c r="BO66" i="12"/>
  <c r="BO65" i="12"/>
  <c r="BO64" i="12"/>
  <c r="BO63" i="12"/>
  <c r="BO62" i="12"/>
  <c r="BO61" i="12"/>
  <c r="BO60" i="12"/>
  <c r="BO59" i="12"/>
  <c r="BO58" i="12"/>
  <c r="BO57" i="12"/>
  <c r="BO56" i="12"/>
  <c r="BO55" i="12"/>
  <c r="BO54" i="12"/>
  <c r="BO53" i="12"/>
  <c r="BO52" i="12"/>
  <c r="BO51" i="12"/>
  <c r="BO50" i="12"/>
  <c r="BO49" i="12"/>
  <c r="BO48" i="12"/>
  <c r="BO47" i="12"/>
  <c r="BO46" i="12"/>
  <c r="BO45" i="12"/>
  <c r="BO44" i="12"/>
  <c r="BO43" i="12"/>
  <c r="BO42" i="12"/>
  <c r="BO41" i="12"/>
  <c r="BO40" i="12"/>
  <c r="BO39" i="12"/>
  <c r="BO38" i="12"/>
  <c r="BO37" i="12"/>
  <c r="BO36" i="12"/>
  <c r="BO35" i="12"/>
  <c r="BO34" i="12"/>
  <c r="BO33" i="12"/>
  <c r="BO32" i="12"/>
  <c r="BO31" i="12"/>
  <c r="BO30" i="12"/>
  <c r="BO29" i="12"/>
  <c r="BO28" i="12"/>
  <c r="BO27" i="12"/>
  <c r="BO26" i="12"/>
  <c r="BO25" i="12"/>
  <c r="BO24" i="12"/>
  <c r="BO23" i="12"/>
  <c r="BO22" i="12"/>
  <c r="BO21" i="12"/>
  <c r="BO20" i="12"/>
  <c r="BO19" i="12"/>
  <c r="BO18" i="12"/>
  <c r="BO17" i="12"/>
  <c r="BO16" i="12"/>
  <c r="BO15" i="12"/>
  <c r="BO14" i="12"/>
  <c r="BO13" i="12"/>
  <c r="BO12" i="12"/>
  <c r="BO72" i="13"/>
  <c r="BO71" i="13"/>
  <c r="BO70" i="13"/>
  <c r="BO69" i="13"/>
  <c r="BO68" i="13"/>
  <c r="BO67" i="13"/>
  <c r="BO66" i="13"/>
  <c r="BO65" i="13"/>
  <c r="BO64" i="13"/>
  <c r="BO63" i="13"/>
  <c r="BO62" i="13"/>
  <c r="BO61" i="13"/>
  <c r="BO60" i="13"/>
  <c r="BO59" i="13"/>
  <c r="BO58" i="13"/>
  <c r="BO57" i="13"/>
  <c r="BO56" i="13"/>
  <c r="BO55" i="13"/>
  <c r="BO54" i="13"/>
  <c r="BO53" i="13"/>
  <c r="BO52" i="13"/>
  <c r="BO51" i="13"/>
  <c r="BO50" i="13"/>
  <c r="BO49" i="13"/>
  <c r="BO48" i="13"/>
  <c r="BO47" i="13"/>
  <c r="BO46" i="13"/>
  <c r="BO45" i="13"/>
  <c r="BO44" i="13"/>
  <c r="BO43" i="13"/>
  <c r="BO42" i="13"/>
  <c r="BO41" i="13"/>
  <c r="BO40" i="13"/>
  <c r="BO39" i="13"/>
  <c r="BO38" i="13"/>
  <c r="BO37" i="13"/>
  <c r="BO36" i="13"/>
  <c r="BO35" i="13"/>
  <c r="BO34" i="13"/>
  <c r="BO33" i="13"/>
  <c r="BO32" i="13"/>
  <c r="BO31" i="13"/>
  <c r="BO30" i="13"/>
  <c r="BO29" i="13"/>
  <c r="BO28" i="13"/>
  <c r="BO27" i="13"/>
  <c r="BO26" i="13"/>
  <c r="BO25" i="13"/>
  <c r="BO24" i="13"/>
  <c r="BO23" i="13"/>
  <c r="BO22" i="13"/>
  <c r="BO21" i="13"/>
  <c r="BO20" i="13"/>
  <c r="BO19" i="13"/>
  <c r="BO18" i="13"/>
  <c r="BO17" i="13"/>
  <c r="BO16" i="13"/>
  <c r="BO15" i="13"/>
  <c r="BO14" i="13"/>
  <c r="BO13" i="13"/>
  <c r="BO12" i="13"/>
  <c r="BO72" i="14"/>
  <c r="BO71" i="14"/>
  <c r="BO70" i="14"/>
  <c r="BO69" i="14"/>
  <c r="BO68" i="14"/>
  <c r="BO67" i="14"/>
  <c r="BO66" i="14"/>
  <c r="BO65" i="14"/>
  <c r="BO64" i="14"/>
  <c r="BO63" i="14"/>
  <c r="BO62" i="14"/>
  <c r="BO61" i="14"/>
  <c r="BO60" i="14"/>
  <c r="BO59" i="14"/>
  <c r="BO58" i="14"/>
  <c r="BO57" i="14"/>
  <c r="BO56" i="14"/>
  <c r="BO55" i="14"/>
  <c r="BO54" i="14"/>
  <c r="BO53" i="14"/>
  <c r="BO52" i="14"/>
  <c r="BO51" i="14"/>
  <c r="BO50" i="14"/>
  <c r="BO49" i="14"/>
  <c r="BO48" i="14"/>
  <c r="BO47" i="14"/>
  <c r="BO46" i="14"/>
  <c r="BO45" i="14"/>
  <c r="BO44" i="14"/>
  <c r="BO43" i="14"/>
  <c r="BO42" i="14"/>
  <c r="BO41" i="14"/>
  <c r="BO40" i="14"/>
  <c r="BO39" i="14"/>
  <c r="BO38" i="14"/>
  <c r="BO37" i="14"/>
  <c r="BO36" i="14"/>
  <c r="BO35" i="14"/>
  <c r="BO34" i="14"/>
  <c r="BO33" i="14"/>
  <c r="BO32" i="14"/>
  <c r="BO31" i="14"/>
  <c r="BO30" i="14"/>
  <c r="BO29" i="14"/>
  <c r="BO28" i="14"/>
  <c r="BO27" i="14"/>
  <c r="BO26" i="14"/>
  <c r="BO25" i="14"/>
  <c r="BO24" i="14"/>
  <c r="BO23" i="14"/>
  <c r="BO22" i="14"/>
  <c r="BO21" i="14"/>
  <c r="BO20" i="14"/>
  <c r="BO19" i="14"/>
  <c r="BO18" i="14"/>
  <c r="BO17" i="14"/>
  <c r="BO16" i="14"/>
  <c r="BO15" i="14"/>
  <c r="BO14" i="14"/>
  <c r="BO13" i="14"/>
  <c r="BO12" i="14"/>
  <c r="BO72" i="15"/>
  <c r="BO71" i="15"/>
  <c r="BO70" i="15"/>
  <c r="BO69" i="15"/>
  <c r="BO68" i="15"/>
  <c r="BO67" i="15"/>
  <c r="BO66" i="15"/>
  <c r="BO65" i="15"/>
  <c r="BO64" i="15"/>
  <c r="BO63" i="15"/>
  <c r="BO62" i="15"/>
  <c r="BO61" i="15"/>
  <c r="BO60" i="15"/>
  <c r="BO59" i="15"/>
  <c r="BO58" i="15"/>
  <c r="BO57" i="15"/>
  <c r="BO56" i="15"/>
  <c r="BO55" i="15"/>
  <c r="BO54" i="15"/>
  <c r="BO53" i="15"/>
  <c r="BO52" i="15"/>
  <c r="BO51" i="15"/>
  <c r="BO50" i="15"/>
  <c r="BO49" i="15"/>
  <c r="BO48" i="15"/>
  <c r="BO47" i="15"/>
  <c r="BO46" i="15"/>
  <c r="BO45" i="15"/>
  <c r="BO44" i="15"/>
  <c r="BO43" i="15"/>
  <c r="BO42" i="15"/>
  <c r="BO41" i="15"/>
  <c r="BO40" i="15"/>
  <c r="BO39" i="15"/>
  <c r="BO38" i="15"/>
  <c r="BO37" i="15"/>
  <c r="BO36" i="15"/>
  <c r="BO35" i="15"/>
  <c r="BO34" i="15"/>
  <c r="BO33" i="15"/>
  <c r="BO32" i="15"/>
  <c r="BO31" i="15"/>
  <c r="BO30" i="15"/>
  <c r="BO29" i="15"/>
  <c r="BO28" i="15"/>
  <c r="BO27" i="15"/>
  <c r="BO26" i="15"/>
  <c r="BO25" i="15"/>
  <c r="BO24" i="15"/>
  <c r="BO23" i="15"/>
  <c r="BO22" i="15"/>
  <c r="BO21" i="15"/>
  <c r="BO20" i="15"/>
  <c r="BO19" i="15"/>
  <c r="BO18" i="15"/>
  <c r="BO17" i="15"/>
  <c r="BO16" i="15"/>
  <c r="BO15" i="15"/>
  <c r="BO14" i="15"/>
  <c r="BO13" i="15"/>
  <c r="BO12" i="15"/>
  <c r="BO72" i="11"/>
  <c r="BO71" i="11"/>
  <c r="BO70" i="11"/>
  <c r="BO69" i="11"/>
  <c r="BO68" i="11"/>
  <c r="BO67" i="11"/>
  <c r="BO66" i="11"/>
  <c r="BO65" i="11"/>
  <c r="BO64" i="11"/>
  <c r="BO63" i="11"/>
  <c r="BO62" i="11"/>
  <c r="BO61" i="11"/>
  <c r="BO60" i="11"/>
  <c r="BO59" i="11"/>
  <c r="BO58" i="11"/>
  <c r="BO57" i="11"/>
  <c r="BO56" i="11"/>
  <c r="BO55" i="11"/>
  <c r="BO54" i="11"/>
  <c r="BO53" i="11"/>
  <c r="BO52" i="11"/>
  <c r="BO51" i="11"/>
  <c r="BO50" i="11"/>
  <c r="BO49" i="11"/>
  <c r="BO48" i="11"/>
  <c r="BO47" i="11"/>
  <c r="BO46" i="11"/>
  <c r="BO45" i="11"/>
  <c r="BO44" i="11"/>
  <c r="BO43" i="11"/>
  <c r="BO42" i="11"/>
  <c r="BO41" i="11"/>
  <c r="BO40" i="11"/>
  <c r="BO39" i="11"/>
  <c r="BO38" i="11"/>
  <c r="BO37" i="11"/>
  <c r="BO36" i="11"/>
  <c r="BO35" i="11"/>
  <c r="BO34" i="11"/>
  <c r="BO33" i="11"/>
  <c r="BO32" i="11"/>
  <c r="BO31" i="11"/>
  <c r="BO30" i="11"/>
  <c r="BO29" i="11"/>
  <c r="BO28" i="11"/>
  <c r="BO27" i="11"/>
  <c r="BO26" i="11"/>
  <c r="BO25" i="11"/>
  <c r="BO24" i="11"/>
  <c r="BO23" i="11"/>
  <c r="BO22" i="11"/>
  <c r="BO21" i="11"/>
  <c r="BO20" i="11"/>
  <c r="BO19" i="11"/>
  <c r="BO18" i="11"/>
  <c r="BO17" i="11"/>
  <c r="BO16" i="11"/>
  <c r="BO15" i="11"/>
  <c r="BO14" i="11"/>
  <c r="BO13" i="11"/>
  <c r="BO12" i="11"/>
  <c r="Q72" i="12"/>
  <c r="Q71" i="12"/>
  <c r="Q70" i="12"/>
  <c r="Q69" i="12"/>
  <c r="Q68" i="12"/>
  <c r="Q67" i="12"/>
  <c r="Q66" i="12"/>
  <c r="Q65" i="12"/>
  <c r="Q64" i="12"/>
  <c r="Q63" i="12"/>
  <c r="Q62" i="12"/>
  <c r="Q61" i="12"/>
  <c r="Q60" i="12"/>
  <c r="Q59" i="12"/>
  <c r="Q58" i="12"/>
  <c r="Q57" i="12"/>
  <c r="Q56" i="12"/>
  <c r="Q55" i="12"/>
  <c r="Q54" i="12"/>
  <c r="Q53" i="12"/>
  <c r="Q52" i="12"/>
  <c r="Q51" i="12"/>
  <c r="Q50" i="12"/>
  <c r="Q49" i="12"/>
  <c r="Q48" i="12"/>
  <c r="Q47" i="12"/>
  <c r="Q46" i="12"/>
  <c r="Q45" i="12"/>
  <c r="Q44" i="12"/>
  <c r="Q43" i="12"/>
  <c r="Q42" i="12"/>
  <c r="Q41" i="12"/>
  <c r="Q40" i="12"/>
  <c r="Q39" i="12"/>
  <c r="Q38" i="12"/>
  <c r="Q37" i="12"/>
  <c r="Q36" i="12"/>
  <c r="Q35" i="12"/>
  <c r="Q34" i="12"/>
  <c r="Q33" i="12"/>
  <c r="Q32" i="12"/>
  <c r="Q31" i="12"/>
  <c r="Q30" i="12"/>
  <c r="Q29" i="12"/>
  <c r="Q28" i="12"/>
  <c r="Q27" i="12"/>
  <c r="Q26" i="12"/>
  <c r="Q25" i="12"/>
  <c r="Q24" i="12"/>
  <c r="Q23" i="12"/>
  <c r="Q22" i="12"/>
  <c r="Q21" i="12"/>
  <c r="Q20" i="12"/>
  <c r="Q19" i="12"/>
  <c r="Q18" i="12"/>
  <c r="Q17" i="12"/>
  <c r="Q16" i="12"/>
  <c r="Q15" i="12"/>
  <c r="Q14" i="12"/>
  <c r="Q13" i="12"/>
  <c r="Q12" i="12"/>
  <c r="Q72" i="13"/>
  <c r="Q71" i="13"/>
  <c r="Q70" i="13"/>
  <c r="Q69" i="13"/>
  <c r="Q68" i="13"/>
  <c r="Q67" i="13"/>
  <c r="Q66" i="13"/>
  <c r="Q65" i="13"/>
  <c r="Q64" i="13"/>
  <c r="Q63" i="13"/>
  <c r="Q62" i="13"/>
  <c r="Q61" i="13"/>
  <c r="Q60" i="13"/>
  <c r="Q59" i="13"/>
  <c r="Q58" i="13"/>
  <c r="Q57" i="13"/>
  <c r="Q56" i="13"/>
  <c r="Q55" i="13"/>
  <c r="Q54" i="13"/>
  <c r="Q53" i="13"/>
  <c r="Q52" i="13"/>
  <c r="Q51" i="13"/>
  <c r="Q50" i="13"/>
  <c r="Q49" i="13"/>
  <c r="Q48" i="13"/>
  <c r="Q47" i="13"/>
  <c r="Q46" i="13"/>
  <c r="Q45" i="13"/>
  <c r="Q44" i="13"/>
  <c r="Q43" i="13"/>
  <c r="Q42" i="13"/>
  <c r="Q41" i="13"/>
  <c r="Q40" i="13"/>
  <c r="Q39" i="13"/>
  <c r="Q38" i="13"/>
  <c r="Q37" i="13"/>
  <c r="Q36" i="13"/>
  <c r="Q35" i="13"/>
  <c r="Q34" i="13"/>
  <c r="Q33" i="13"/>
  <c r="Q32" i="13"/>
  <c r="Q31" i="13"/>
  <c r="Q30" i="13"/>
  <c r="Q29" i="13"/>
  <c r="Q28" i="13"/>
  <c r="Q27" i="13"/>
  <c r="Q26" i="13"/>
  <c r="Q25" i="13"/>
  <c r="Q24" i="13"/>
  <c r="Q23" i="13"/>
  <c r="Q22" i="13"/>
  <c r="Q21" i="13"/>
  <c r="Q20" i="13"/>
  <c r="Q19" i="13"/>
  <c r="Q18" i="13"/>
  <c r="Q17" i="13"/>
  <c r="Q16" i="13"/>
  <c r="Q15" i="13"/>
  <c r="Q14" i="13"/>
  <c r="Q13" i="13"/>
  <c r="Q12" i="13"/>
  <c r="Q72" i="14"/>
  <c r="Q71" i="14"/>
  <c r="Q70" i="14"/>
  <c r="Q69" i="14"/>
  <c r="Q68" i="14"/>
  <c r="Q67" i="14"/>
  <c r="Q66" i="14"/>
  <c r="Q65" i="14"/>
  <c r="Q64" i="14"/>
  <c r="Q63" i="14"/>
  <c r="Q62" i="14"/>
  <c r="Q61" i="14"/>
  <c r="Q60" i="14"/>
  <c r="Q59" i="14"/>
  <c r="Q58" i="14"/>
  <c r="Q57" i="14"/>
  <c r="Q56" i="14"/>
  <c r="Q55" i="14"/>
  <c r="Q54" i="14"/>
  <c r="Q53" i="14"/>
  <c r="Q52" i="14"/>
  <c r="Q51" i="14"/>
  <c r="Q50" i="14"/>
  <c r="Q49" i="14"/>
  <c r="Q48" i="14"/>
  <c r="Q47" i="14"/>
  <c r="Q46" i="14"/>
  <c r="Q45" i="14"/>
  <c r="Q44" i="14"/>
  <c r="Q43" i="14"/>
  <c r="Q42" i="14"/>
  <c r="Q41" i="14"/>
  <c r="Q40" i="14"/>
  <c r="Q39" i="14"/>
  <c r="Q38" i="14"/>
  <c r="Q37" i="14"/>
  <c r="Q36" i="14"/>
  <c r="Q35" i="14"/>
  <c r="Q34" i="14"/>
  <c r="Q33" i="14"/>
  <c r="Q32" i="14"/>
  <c r="Q31" i="14"/>
  <c r="Q30" i="14"/>
  <c r="Q29" i="14"/>
  <c r="Q28" i="14"/>
  <c r="Q27" i="14"/>
  <c r="Q26" i="14"/>
  <c r="Q25" i="14"/>
  <c r="Q24" i="14"/>
  <c r="Q23" i="14"/>
  <c r="Q22" i="14"/>
  <c r="Q21" i="14"/>
  <c r="Q20" i="14"/>
  <c r="Q19" i="14"/>
  <c r="Q18" i="14"/>
  <c r="Q17" i="14"/>
  <c r="Q16" i="14"/>
  <c r="Q15" i="14"/>
  <c r="Q14" i="14"/>
  <c r="Q13" i="14"/>
  <c r="Q12" i="14"/>
  <c r="Q72" i="15"/>
  <c r="Q71" i="15"/>
  <c r="Q70" i="15"/>
  <c r="Q69" i="15"/>
  <c r="Q68" i="15"/>
  <c r="Q67" i="15"/>
  <c r="Q66" i="15"/>
  <c r="Q65" i="15"/>
  <c r="Q64" i="15"/>
  <c r="Q63" i="15"/>
  <c r="Q62" i="15"/>
  <c r="Q61" i="15"/>
  <c r="Q60" i="15"/>
  <c r="Q59" i="15"/>
  <c r="Q58" i="15"/>
  <c r="Q57" i="15"/>
  <c r="Q56" i="15"/>
  <c r="Q55" i="15"/>
  <c r="Q54" i="15"/>
  <c r="Q53" i="15"/>
  <c r="Q52" i="15"/>
  <c r="Q51" i="15"/>
  <c r="Q50" i="15"/>
  <c r="Q49" i="15"/>
  <c r="Q48" i="15"/>
  <c r="Q47" i="15"/>
  <c r="Q46" i="15"/>
  <c r="Q45" i="15"/>
  <c r="Q44" i="15"/>
  <c r="Q43" i="15"/>
  <c r="Q42" i="15"/>
  <c r="Q41" i="15"/>
  <c r="Q40" i="15"/>
  <c r="Q39" i="15"/>
  <c r="Q38" i="15"/>
  <c r="Q37" i="15"/>
  <c r="Q36" i="15"/>
  <c r="Q35" i="15"/>
  <c r="Q34" i="15"/>
  <c r="Q33" i="15"/>
  <c r="Q32" i="15"/>
  <c r="Q31" i="15"/>
  <c r="Q30" i="15"/>
  <c r="Q29" i="15"/>
  <c r="Q28" i="15"/>
  <c r="Q27" i="15"/>
  <c r="Q26" i="15"/>
  <c r="Q25" i="15"/>
  <c r="Q24" i="15"/>
  <c r="Q23" i="15"/>
  <c r="Q22" i="15"/>
  <c r="Q21" i="15"/>
  <c r="Q20" i="15"/>
  <c r="Q19" i="15"/>
  <c r="Q18" i="15"/>
  <c r="Q17" i="15"/>
  <c r="Q16" i="15"/>
  <c r="Q15" i="15"/>
  <c r="Q14" i="15"/>
  <c r="Q13" i="15"/>
  <c r="Q12" i="15"/>
  <c r="Q72" i="11"/>
  <c r="Q71" i="11"/>
  <c r="Q70" i="11"/>
  <c r="Q69" i="11"/>
  <c r="Q68" i="11"/>
  <c r="Q67" i="11"/>
  <c r="Q66" i="11"/>
  <c r="Q65" i="11"/>
  <c r="Q64" i="11"/>
  <c r="Q63" i="11"/>
  <c r="Q62" i="11"/>
  <c r="Q61" i="11"/>
  <c r="Q60" i="11"/>
  <c r="Q59" i="11"/>
  <c r="Q58" i="11"/>
  <c r="Q57" i="11"/>
  <c r="Q56" i="11"/>
  <c r="Q55" i="11"/>
  <c r="Q54" i="11"/>
  <c r="Q53" i="11"/>
  <c r="Q52" i="11"/>
  <c r="Q51" i="11"/>
  <c r="Q50" i="11"/>
  <c r="Q49" i="11"/>
  <c r="Q48" i="11"/>
  <c r="Q47" i="11"/>
  <c r="Q46" i="11"/>
  <c r="Q45" i="11"/>
  <c r="Q44" i="11"/>
  <c r="Q43" i="11"/>
  <c r="Q42" i="11"/>
  <c r="Q41" i="11"/>
  <c r="Q40" i="11"/>
  <c r="Q39" i="11"/>
  <c r="Q38" i="11"/>
  <c r="Q37" i="11"/>
  <c r="Q36" i="11"/>
  <c r="Q35" i="11"/>
  <c r="Q34" i="11"/>
  <c r="Q33" i="11"/>
  <c r="Q32" i="11"/>
  <c r="Q31" i="11"/>
  <c r="Q30" i="11"/>
  <c r="Q29" i="11"/>
  <c r="Q28" i="11"/>
  <c r="Q27" i="11"/>
  <c r="Q26" i="11"/>
  <c r="Q25" i="11"/>
  <c r="Q24" i="11"/>
  <c r="Q23" i="11"/>
  <c r="Q22" i="11"/>
  <c r="Q21" i="11"/>
  <c r="Q20" i="11"/>
  <c r="Q19" i="11"/>
  <c r="Q18" i="11"/>
  <c r="Q17" i="11"/>
  <c r="Q16" i="11"/>
  <c r="Q15" i="11"/>
  <c r="Q14" i="11"/>
  <c r="Q13" i="11"/>
  <c r="Q12" i="11"/>
  <c r="FC54" i="15"/>
  <c r="FL46" i="15"/>
  <c r="FC15" i="15"/>
  <c r="FN64" i="14"/>
  <c r="FC71" i="14"/>
  <c r="FE30" i="14"/>
  <c r="AP32" i="13"/>
  <c r="FE52" i="15"/>
  <c r="FF21" i="15"/>
  <c r="BC72" i="15"/>
  <c r="T49" i="20" s="1"/>
  <c r="BC59" i="15"/>
  <c r="T36" i="20" s="1"/>
  <c r="BC50" i="14"/>
  <c r="T27" i="19" s="1"/>
  <c r="BC65" i="13"/>
  <c r="T42" i="18" s="1"/>
  <c r="BC55" i="13"/>
  <c r="T32" i="18" s="1"/>
  <c r="BC71" i="13"/>
  <c r="T48" i="18" s="1"/>
  <c r="BC51" i="13"/>
  <c r="T28" i="18" s="1"/>
  <c r="BC48" i="13"/>
  <c r="T25" i="18" s="1"/>
  <c r="BC57" i="13"/>
  <c r="T34" i="18" s="1"/>
  <c r="BC60" i="12"/>
  <c r="T37" i="17" s="1"/>
  <c r="BC54" i="12"/>
  <c r="T31" i="17" s="1"/>
  <c r="BC70" i="12"/>
  <c r="T47" i="17" s="1"/>
  <c r="BC43" i="12"/>
  <c r="T20" i="17" s="1"/>
  <c r="BC49" i="12"/>
  <c r="T26" i="17" s="1"/>
  <c r="BC72" i="12"/>
  <c r="T49" i="17" s="1"/>
  <c r="BC66" i="11"/>
  <c r="T43" i="16" s="1"/>
  <c r="BC54" i="11"/>
  <c r="T31" i="16" s="1"/>
  <c r="BC47" i="11"/>
  <c r="T24" i="16" s="1"/>
  <c r="BC64" i="11"/>
  <c r="T41" i="16" s="1"/>
  <c r="AC21" i="15"/>
  <c r="FD62" i="15"/>
  <c r="FN29" i="15"/>
  <c r="EX18" i="15"/>
  <c r="FN42" i="15"/>
  <c r="FD26" i="15"/>
  <c r="FN50" i="14"/>
  <c r="FG71" i="14"/>
  <c r="EX50" i="14"/>
  <c r="FM19" i="14"/>
  <c r="EX46" i="14"/>
  <c r="FE19" i="14"/>
  <c r="EX20" i="15"/>
  <c r="FC70" i="15"/>
  <c r="FB25" i="14"/>
  <c r="EY55" i="14"/>
  <c r="EX26" i="15"/>
  <c r="FD16" i="14"/>
  <c r="FC16" i="14"/>
  <c r="FL55" i="14"/>
  <c r="EX42" i="15"/>
  <c r="FK66" i="14"/>
  <c r="FK28" i="15"/>
  <c r="FF15" i="14"/>
  <c r="ES21" i="15"/>
  <c r="FF62" i="15"/>
  <c r="FF14" i="14"/>
  <c r="FB13" i="14"/>
  <c r="FE22" i="14"/>
  <c r="FC21" i="14"/>
  <c r="FE32" i="14"/>
  <c r="EX16" i="15"/>
  <c r="FC33" i="14"/>
  <c r="EX44" i="14"/>
  <c r="EX48" i="15"/>
  <c r="BD15" i="14"/>
  <c r="EX63" i="14"/>
  <c r="FB22" i="14"/>
  <c r="EV12" i="15"/>
  <c r="BB27" i="13"/>
  <c r="FF23" i="15"/>
  <c r="BD18" i="14"/>
  <c r="FN32" i="14"/>
  <c r="FJ35" i="14"/>
  <c r="FE35" i="15"/>
  <c r="FF33" i="14"/>
  <c r="FF33" i="15"/>
  <c r="EK17" i="15"/>
  <c r="FC16" i="15"/>
  <c r="FE19" i="15"/>
  <c r="FE68" i="15"/>
  <c r="FM68" i="15"/>
  <c r="FK57" i="15"/>
  <c r="EX52" i="14"/>
  <c r="ES17" i="14"/>
  <c r="FC28" i="14"/>
  <c r="FK28" i="14"/>
  <c r="FM55" i="15"/>
  <c r="FE55" i="15"/>
  <c r="FM29" i="14"/>
  <c r="EC27" i="15"/>
  <c r="ES26" i="14"/>
  <c r="FL28" i="14"/>
  <c r="FN31" i="14"/>
  <c r="FM69" i="15"/>
  <c r="FC62" i="15"/>
  <c r="FK17" i="15"/>
  <c r="FC17" i="15"/>
  <c r="EX54" i="14"/>
  <c r="FD61" i="14"/>
  <c r="FF20" i="15"/>
  <c r="FK30" i="15"/>
  <c r="FC30" i="15"/>
  <c r="FC65" i="15"/>
  <c r="FC70" i="14"/>
  <c r="EU24" i="15"/>
  <c r="FK33" i="14"/>
  <c r="EX17" i="15"/>
  <c r="EX69" i="14"/>
  <c r="FK53" i="15"/>
  <c r="FL15" i="14"/>
  <c r="BD23" i="11"/>
  <c r="EX65" i="14"/>
  <c r="EX62" i="14"/>
  <c r="FN58" i="14"/>
  <c r="FK64" i="15"/>
  <c r="FD14" i="14"/>
  <c r="FL70" i="14"/>
  <c r="FK46" i="14"/>
  <c r="FK47" i="15"/>
  <c r="FC47" i="15"/>
  <c r="EJ25" i="15"/>
  <c r="EX58" i="14"/>
  <c r="FK22" i="15"/>
  <c r="FL51" i="14"/>
  <c r="FE46" i="15"/>
  <c r="FM53" i="15"/>
  <c r="FE53" i="15"/>
  <c r="EX33" i="15"/>
  <c r="EZ58" i="15"/>
  <c r="FH58" i="15"/>
  <c r="FI41" i="14"/>
  <c r="FA41" i="14"/>
  <c r="FC45" i="14"/>
  <c r="FN17" i="14"/>
  <c r="FK61" i="14"/>
  <c r="FN72" i="15"/>
  <c r="FN56" i="15"/>
  <c r="EY51" i="15"/>
  <c r="FG51" i="15"/>
  <c r="FM38" i="14"/>
  <c r="FL17" i="15"/>
  <c r="FD17" i="15"/>
  <c r="FK39" i="14"/>
  <c r="FI70" i="14"/>
  <c r="FD49" i="14"/>
  <c r="FM56" i="14"/>
  <c r="FE56" i="14"/>
  <c r="FD69" i="14"/>
  <c r="FG48" i="15"/>
  <c r="FN71" i="15"/>
  <c r="FF55" i="15"/>
  <c r="FN55" i="15"/>
  <c r="EK25" i="15"/>
  <c r="EZ54" i="15"/>
  <c r="FE41" i="15"/>
  <c r="FM41" i="15"/>
  <c r="FD64" i="14"/>
  <c r="FK20" i="15"/>
  <c r="FC20" i="15"/>
  <c r="EZ67" i="15"/>
  <c r="FM47" i="15"/>
  <c r="EY54" i="14"/>
  <c r="FM44" i="15"/>
  <c r="FK42" i="14"/>
  <c r="FC42" i="14"/>
  <c r="FL43" i="14"/>
  <c r="FI64" i="14"/>
  <c r="FN40" i="14"/>
  <c r="FG65" i="15"/>
  <c r="FF53" i="15"/>
  <c r="FG60" i="15"/>
  <c r="FG53" i="14"/>
  <c r="FB30" i="14"/>
  <c r="FJ54" i="14"/>
  <c r="FB54" i="14"/>
  <c r="FJ34" i="15"/>
  <c r="FC58" i="15"/>
  <c r="FF58" i="15"/>
  <c r="FN58" i="15"/>
  <c r="EY59" i="15"/>
  <c r="FG59" i="15"/>
  <c r="EZ65" i="15"/>
  <c r="FJ29" i="14"/>
  <c r="FK35" i="15"/>
  <c r="FN67" i="15"/>
  <c r="FG58" i="15"/>
  <c r="FJ56" i="15"/>
  <c r="FG51" i="14"/>
  <c r="FG43" i="15"/>
  <c r="FB28" i="15"/>
  <c r="FF50" i="15"/>
  <c r="FN50" i="15"/>
  <c r="FJ43" i="15"/>
  <c r="FG49" i="15"/>
  <c r="EY49" i="15"/>
  <c r="FK61" i="15"/>
  <c r="FC61" i="15"/>
  <c r="FC58" i="14"/>
  <c r="FC19" i="14"/>
  <c r="FG72" i="15"/>
  <c r="FG56" i="15"/>
  <c r="FG49" i="14"/>
  <c r="FA54" i="14"/>
  <c r="FI54" i="14"/>
  <c r="FC18" i="14"/>
  <c r="FG71" i="15"/>
  <c r="FB41" i="15"/>
  <c r="FJ41" i="15"/>
  <c r="FK69" i="15"/>
  <c r="FM57" i="14"/>
  <c r="FF24" i="14"/>
  <c r="FL29" i="14"/>
  <c r="FN63" i="15"/>
  <c r="FC31" i="15"/>
  <c r="FB24" i="14"/>
  <c r="FF59" i="15"/>
  <c r="FN59" i="15"/>
  <c r="FJ39" i="15"/>
  <c r="FH55" i="15"/>
  <c r="FC12" i="15"/>
  <c r="FB64" i="14"/>
  <c r="FJ64" i="14"/>
  <c r="FE31" i="15"/>
  <c r="FM53" i="14"/>
  <c r="FM46" i="14"/>
  <c r="FE46" i="14"/>
  <c r="FK15" i="14"/>
  <c r="FJ60" i="15"/>
  <c r="FF61" i="15"/>
  <c r="FN61" i="15"/>
  <c r="FG45" i="14"/>
  <c r="FF60" i="15"/>
  <c r="FN60" i="15"/>
  <c r="EY67" i="15"/>
  <c r="FE65" i="15"/>
  <c r="FM65" i="15"/>
  <c r="FK13" i="14"/>
  <c r="AY16" i="11"/>
  <c r="AJ34" i="12"/>
  <c r="AJ16" i="13"/>
  <c r="AY22" i="11"/>
  <c r="BB12" i="11"/>
  <c r="AM17" i="13"/>
  <c r="AJ12" i="13"/>
  <c r="AJ27" i="11"/>
  <c r="BB35" i="11"/>
  <c r="AJ15" i="13"/>
  <c r="AM13" i="13"/>
  <c r="AJ32" i="12"/>
  <c r="AY30" i="13"/>
  <c r="AY19" i="11"/>
  <c r="EQ39" i="14"/>
  <c r="EQ45" i="14"/>
  <c r="EQ49" i="14"/>
  <c r="EQ51" i="14"/>
  <c r="EQ55" i="14"/>
  <c r="EQ57" i="14"/>
  <c r="EQ58" i="14"/>
  <c r="EQ59" i="14"/>
  <c r="EQ60" i="14"/>
  <c r="EQ62" i="14"/>
  <c r="EQ64" i="14"/>
  <c r="EQ67" i="14"/>
  <c r="EQ71" i="14"/>
  <c r="EQ72" i="14"/>
  <c r="N8" i="27"/>
  <c r="J8" i="27"/>
  <c r="F8" i="27"/>
  <c r="B8" i="27"/>
  <c r="FF51" i="15"/>
  <c r="FG63" i="14"/>
  <c r="ET19" i="15"/>
  <c r="FG41" i="15"/>
  <c r="EY41" i="15"/>
  <c r="FB29" i="15"/>
  <c r="FJ29" i="15"/>
  <c r="ET18" i="15"/>
  <c r="FJ25" i="14"/>
  <c r="FG55" i="14"/>
  <c r="FJ31" i="14"/>
  <c r="FN62" i="15"/>
  <c r="FK20" i="14"/>
  <c r="ET32" i="15"/>
  <c r="ES22" i="14"/>
  <c r="EB21" i="15"/>
  <c r="ES15" i="14"/>
  <c r="ES27" i="15"/>
  <c r="FB33" i="15"/>
  <c r="ES20" i="15"/>
  <c r="EB20" i="15"/>
  <c r="ET27" i="15"/>
  <c r="EJ23" i="14"/>
  <c r="FB30" i="15"/>
  <c r="ES20" i="14"/>
  <c r="EJ19" i="15"/>
  <c r="FB31" i="15"/>
  <c r="FA18" i="15"/>
  <c r="DU36" i="14"/>
  <c r="ES28" i="15"/>
  <c r="EK12" i="15"/>
  <c r="ES31" i="14"/>
  <c r="FC27" i="14"/>
  <c r="FK27" i="14"/>
  <c r="FD12" i="14"/>
  <c r="FL12" i="14"/>
  <c r="DR13" i="15"/>
  <c r="FI16" i="15"/>
  <c r="FA16" i="15"/>
  <c r="FB12" i="14"/>
  <c r="FJ12" i="14"/>
  <c r="EJ24" i="15"/>
  <c r="FJ16" i="15"/>
  <c r="FB16" i="15"/>
  <c r="ES34" i="15"/>
  <c r="EB34" i="15"/>
  <c r="ET30" i="15"/>
  <c r="ES16" i="15"/>
  <c r="FI15" i="15"/>
  <c r="FA15" i="15"/>
  <c r="FA23" i="15"/>
  <c r="FI23" i="15"/>
  <c r="DR30" i="15"/>
  <c r="DR19" i="15"/>
  <c r="ES33" i="15"/>
  <c r="ES15" i="15"/>
  <c r="ES23" i="15"/>
  <c r="EL24" i="15"/>
  <c r="FJ13" i="15"/>
  <c r="FB13" i="15"/>
  <c r="EJ12" i="15"/>
  <c r="DR34" i="15"/>
  <c r="FI26" i="15"/>
  <c r="FA26" i="15"/>
  <c r="ET16" i="14"/>
  <c r="ET23" i="15"/>
  <c r="DR24" i="15"/>
  <c r="ES29" i="15"/>
  <c r="ET17" i="15"/>
  <c r="ES13" i="15"/>
  <c r="EY38" i="15"/>
  <c r="FG38" i="15"/>
  <c r="ES26" i="15"/>
  <c r="ES25" i="15"/>
  <c r="BC38" i="15"/>
  <c r="T15" i="20" s="1"/>
  <c r="FI17" i="15"/>
  <c r="FA17" i="15"/>
  <c r="FB17" i="15"/>
  <c r="FJ33" i="15"/>
  <c r="ES12" i="15"/>
  <c r="ES17" i="15"/>
  <c r="ET29" i="15"/>
  <c r="FI27" i="15"/>
  <c r="FB23" i="15"/>
  <c r="EJ17" i="14"/>
  <c r="DR16" i="15"/>
  <c r="DR29" i="15"/>
  <c r="ET20" i="15"/>
  <c r="EK20" i="15"/>
  <c r="ET31" i="15"/>
  <c r="ET33" i="15"/>
  <c r="ES31" i="15"/>
  <c r="BB15" i="13"/>
  <c r="AY13" i="13"/>
  <c r="AY18" i="13"/>
  <c r="FI61" i="15"/>
  <c r="FI55" i="15"/>
  <c r="FI47" i="15"/>
  <c r="FA61" i="15"/>
  <c r="FB60" i="15"/>
  <c r="FB56" i="15"/>
  <c r="FA55" i="15"/>
  <c r="FB49" i="15"/>
  <c r="FA49" i="15"/>
  <c r="FB48" i="15"/>
  <c r="FA47" i="15"/>
  <c r="FB43" i="15"/>
  <c r="FB39" i="15"/>
  <c r="FB34" i="15"/>
  <c r="ET72" i="15"/>
  <c r="ET71" i="15"/>
  <c r="ES70" i="15"/>
  <c r="ES69" i="15"/>
  <c r="ES68" i="15"/>
  <c r="ET66" i="15"/>
  <c r="ES66" i="15"/>
  <c r="ES64" i="15"/>
  <c r="ET63" i="15"/>
  <c r="ES62" i="15"/>
  <c r="ES61" i="15"/>
  <c r="ET60" i="15"/>
  <c r="ES60" i="15"/>
  <c r="ES59" i="15"/>
  <c r="ES58" i="15"/>
  <c r="ET56" i="15"/>
  <c r="ES56" i="15"/>
  <c r="ES55" i="15"/>
  <c r="ES54" i="15"/>
  <c r="ES52" i="15"/>
  <c r="ET51" i="15"/>
  <c r="ET50" i="15"/>
  <c r="ES50" i="15"/>
  <c r="ET49" i="15"/>
  <c r="ES49" i="15"/>
  <c r="ET48" i="15"/>
  <c r="ES48" i="15"/>
  <c r="ES47" i="15"/>
  <c r="ES46" i="15"/>
  <c r="ES44" i="15"/>
  <c r="ET43" i="15"/>
  <c r="ET41" i="15"/>
  <c r="ET39" i="15"/>
  <c r="ET34" i="15"/>
  <c r="ES30" i="15"/>
  <c r="ET28" i="15"/>
  <c r="ET25" i="15"/>
  <c r="ET24" i="15"/>
  <c r="ET22" i="15"/>
  <c r="ES22" i="15"/>
  <c r="ES19" i="15"/>
  <c r="ES18" i="15"/>
  <c r="ET16" i="15"/>
  <c r="ET15" i="15"/>
  <c r="ET13" i="15"/>
  <c r="ET12" i="15"/>
  <c r="EK72" i="15"/>
  <c r="EJ61" i="15"/>
  <c r="EK60" i="15"/>
  <c r="EK56" i="15"/>
  <c r="EJ55" i="15"/>
  <c r="EJ54" i="15"/>
  <c r="EK49" i="15"/>
  <c r="EJ49" i="15"/>
  <c r="EK48" i="15"/>
  <c r="EJ47" i="15"/>
  <c r="EK43" i="15"/>
  <c r="EK41" i="15"/>
  <c r="EK39" i="15"/>
  <c r="EK34" i="15"/>
  <c r="EK31" i="15"/>
  <c r="EK30" i="15"/>
  <c r="EK28" i="15"/>
  <c r="EJ27" i="15"/>
  <c r="EJ26" i="15"/>
  <c r="EJ23" i="15"/>
  <c r="EJ22" i="15"/>
  <c r="EK19" i="15"/>
  <c r="EJ17" i="15"/>
  <c r="EK16" i="15"/>
  <c r="EJ16" i="15"/>
  <c r="EJ15" i="15"/>
  <c r="EK13" i="15"/>
  <c r="EC72" i="15"/>
  <c r="EC71" i="15"/>
  <c r="EB70" i="15"/>
  <c r="EB69" i="15"/>
  <c r="EC66" i="15"/>
  <c r="EB66" i="15"/>
  <c r="EC64" i="15"/>
  <c r="EB64" i="15"/>
  <c r="EC63" i="15"/>
  <c r="EB62" i="15"/>
  <c r="EB61" i="15"/>
  <c r="EC60" i="15"/>
  <c r="EB59" i="15"/>
  <c r="EC56" i="15"/>
  <c r="EB55" i="15"/>
  <c r="EB54" i="15"/>
  <c r="EB52" i="15"/>
  <c r="EC51" i="15"/>
  <c r="EC50" i="15"/>
  <c r="EB50" i="15"/>
  <c r="EC49" i="15"/>
  <c r="EB49" i="15"/>
  <c r="EC48" i="15"/>
  <c r="EB48" i="15"/>
  <c r="EB47" i="15"/>
  <c r="EC43" i="15"/>
  <c r="EC41" i="15"/>
  <c r="EC39" i="15"/>
  <c r="EC34" i="15"/>
  <c r="EC33" i="15"/>
  <c r="EB33" i="15"/>
  <c r="EC31" i="15"/>
  <c r="EB31" i="15"/>
  <c r="EC30" i="15"/>
  <c r="EC29" i="15"/>
  <c r="EC28" i="15"/>
  <c r="EB27" i="15"/>
  <c r="EB26" i="15"/>
  <c r="EC25" i="15"/>
  <c r="EC24" i="15"/>
  <c r="EB24" i="15"/>
  <c r="EC23" i="15"/>
  <c r="EB23" i="15"/>
  <c r="EB22" i="15"/>
  <c r="EC20" i="15"/>
  <c r="EC19" i="15"/>
  <c r="EB18" i="15"/>
  <c r="EC17" i="15"/>
  <c r="EB17" i="15"/>
  <c r="EC16" i="15"/>
  <c r="EB16" i="15"/>
  <c r="EB15" i="15"/>
  <c r="EC13" i="15"/>
  <c r="DU72" i="15"/>
  <c r="DT72" i="15"/>
  <c r="DU71" i="15"/>
  <c r="DU70" i="15"/>
  <c r="DT70" i="15"/>
  <c r="DU69" i="15"/>
  <c r="DT69" i="15"/>
  <c r="DT68" i="15"/>
  <c r="DU67" i="15"/>
  <c r="DU66" i="15"/>
  <c r="DT66" i="15"/>
  <c r="DU64" i="15"/>
  <c r="DT64" i="15"/>
  <c r="DU63" i="15"/>
  <c r="DT63" i="15"/>
  <c r="DU62" i="15"/>
  <c r="DT62" i="15"/>
  <c r="DU61" i="15"/>
  <c r="DT61" i="15"/>
  <c r="DU60" i="15"/>
  <c r="DT60" i="15"/>
  <c r="DU59" i="15"/>
  <c r="DT59" i="15"/>
  <c r="DU58" i="15"/>
  <c r="DT58" i="15"/>
  <c r="DU57" i="15"/>
  <c r="DT57" i="15"/>
  <c r="DU56" i="15"/>
  <c r="DT56" i="15"/>
  <c r="DU55" i="15"/>
  <c r="DT55" i="15"/>
  <c r="DU54" i="15"/>
  <c r="DT54" i="15"/>
  <c r="DU53" i="15"/>
  <c r="DU52" i="15"/>
  <c r="DT52" i="15"/>
  <c r="DU51" i="15"/>
  <c r="DU50" i="15"/>
  <c r="DT50" i="15"/>
  <c r="DU49" i="15"/>
  <c r="DT49" i="15"/>
  <c r="DU48" i="15"/>
  <c r="DT48" i="15"/>
  <c r="DU47" i="15"/>
  <c r="DT47" i="15"/>
  <c r="DU46" i="15"/>
  <c r="DT46" i="15"/>
  <c r="DU45" i="15"/>
  <c r="DU44" i="15"/>
  <c r="DT44" i="15"/>
  <c r="DU43" i="15"/>
  <c r="DT43" i="15"/>
  <c r="DT42" i="15"/>
  <c r="DU41" i="15"/>
  <c r="DT41" i="15"/>
  <c r="DT40" i="15"/>
  <c r="DU39" i="15"/>
  <c r="DT39" i="15"/>
  <c r="DU34" i="15"/>
  <c r="DT34" i="15"/>
  <c r="DU33" i="15"/>
  <c r="DT33" i="15"/>
  <c r="DU32" i="15"/>
  <c r="DU31" i="15"/>
  <c r="DT31" i="15"/>
  <c r="DU30" i="15"/>
  <c r="DT30" i="15"/>
  <c r="DU29" i="15"/>
  <c r="DT29" i="15"/>
  <c r="DU28" i="15"/>
  <c r="DT28" i="15"/>
  <c r="DU27" i="15"/>
  <c r="DT27" i="15"/>
  <c r="DT26" i="15"/>
  <c r="DU25" i="15"/>
  <c r="DT25" i="15"/>
  <c r="DU24" i="15"/>
  <c r="DT24" i="15"/>
  <c r="DU23" i="15"/>
  <c r="DT23" i="15"/>
  <c r="DU22" i="15"/>
  <c r="DT22" i="15"/>
  <c r="DT21" i="15"/>
  <c r="DU20" i="15"/>
  <c r="DT20" i="15"/>
  <c r="DU19" i="15"/>
  <c r="DT19" i="15"/>
  <c r="DU18" i="15"/>
  <c r="DT18" i="15"/>
  <c r="DU17" i="15"/>
  <c r="DT17" i="15"/>
  <c r="DU16" i="15"/>
  <c r="DT16" i="15"/>
  <c r="DU15" i="15"/>
  <c r="DT15" i="15"/>
  <c r="DU13" i="15"/>
  <c r="DT13" i="15"/>
  <c r="DU12" i="15"/>
  <c r="DT12" i="15"/>
  <c r="FF72" i="15"/>
  <c r="EY72" i="15"/>
  <c r="EW72" i="15"/>
  <c r="EV72" i="15"/>
  <c r="EU72" i="15"/>
  <c r="EQ72" i="15"/>
  <c r="FF71" i="15"/>
  <c r="EY71" i="15"/>
  <c r="EW71" i="15"/>
  <c r="FK70" i="15"/>
  <c r="EU70" i="15"/>
  <c r="FL69" i="15"/>
  <c r="FE69" i="15"/>
  <c r="FC69" i="15"/>
  <c r="EX69" i="15"/>
  <c r="EW69" i="15"/>
  <c r="EV69" i="15"/>
  <c r="EU69" i="15"/>
  <c r="FN68" i="15"/>
  <c r="FK68" i="15"/>
  <c r="FF68" i="15"/>
  <c r="FC68" i="15"/>
  <c r="EX68" i="15"/>
  <c r="EW68" i="15"/>
  <c r="EV68" i="15"/>
  <c r="EU68" i="15"/>
  <c r="ER68" i="15"/>
  <c r="FL67" i="15"/>
  <c r="FK67" i="15"/>
  <c r="FG67" i="15"/>
  <c r="FF67" i="15"/>
  <c r="FE67" i="15"/>
  <c r="FC67" i="15"/>
  <c r="EX67" i="15"/>
  <c r="EW67" i="15"/>
  <c r="EV67" i="15"/>
  <c r="EU67" i="15"/>
  <c r="ER67" i="15"/>
  <c r="EQ67" i="15"/>
  <c r="FN66" i="15"/>
  <c r="FD66" i="15"/>
  <c r="EX66" i="15"/>
  <c r="EV66" i="15"/>
  <c r="EU66" i="15"/>
  <c r="ER66" i="15"/>
  <c r="FL65" i="15"/>
  <c r="FK65" i="15"/>
  <c r="FD65" i="15"/>
  <c r="EY65" i="15"/>
  <c r="EW65" i="15"/>
  <c r="EV65" i="15"/>
  <c r="EU65" i="15"/>
  <c r="ER65" i="15"/>
  <c r="FN64" i="15"/>
  <c r="FF64" i="15"/>
  <c r="FC64" i="15"/>
  <c r="EZ64" i="15"/>
  <c r="EX64" i="15"/>
  <c r="EU64" i="15"/>
  <c r="ER64" i="15"/>
  <c r="FF63" i="15"/>
  <c r="EV63" i="15"/>
  <c r="FL62" i="15"/>
  <c r="FK62" i="15"/>
  <c r="EW62" i="15"/>
  <c r="EV62" i="15"/>
  <c r="EU62" i="15"/>
  <c r="FL61" i="15"/>
  <c r="FD61" i="15"/>
  <c r="EW61" i="15"/>
  <c r="EV61" i="15"/>
  <c r="EU61" i="15"/>
  <c r="EY60" i="15"/>
  <c r="EV60" i="15"/>
  <c r="ER60" i="15"/>
  <c r="FL59" i="15"/>
  <c r="EV59" i="15"/>
  <c r="EU59" i="15"/>
  <c r="EQ59" i="15"/>
  <c r="FL58" i="15"/>
  <c r="FK58" i="15"/>
  <c r="FD58" i="15"/>
  <c r="EY58" i="15"/>
  <c r="EX58" i="15"/>
  <c r="EV58" i="15"/>
  <c r="EU58" i="15"/>
  <c r="ER58" i="15"/>
  <c r="FN57" i="15"/>
  <c r="FF57" i="15"/>
  <c r="FC57" i="15"/>
  <c r="EU57" i="15"/>
  <c r="FL56" i="15"/>
  <c r="FF56" i="15"/>
  <c r="FD56" i="15"/>
  <c r="EY56" i="15"/>
  <c r="EV56" i="15"/>
  <c r="EQ56" i="15"/>
  <c r="FL55" i="15"/>
  <c r="FD55" i="15"/>
  <c r="EZ55" i="15"/>
  <c r="EW55" i="15"/>
  <c r="EV55" i="15"/>
  <c r="ER55" i="15"/>
  <c r="FH54" i="15"/>
  <c r="EU54" i="15"/>
  <c r="ER54" i="15"/>
  <c r="FN53" i="15"/>
  <c r="FL53" i="15"/>
  <c r="FD53" i="15"/>
  <c r="FC53" i="15"/>
  <c r="EX53" i="15"/>
  <c r="EW53" i="15"/>
  <c r="EV53" i="15"/>
  <c r="EU53" i="15"/>
  <c r="ER53" i="15"/>
  <c r="EW52" i="15"/>
  <c r="EV52" i="15"/>
  <c r="ER52" i="15"/>
  <c r="FE51" i="15"/>
  <c r="FC51" i="15"/>
  <c r="EX51" i="15"/>
  <c r="EW51" i="15"/>
  <c r="EV51" i="15"/>
  <c r="EU51" i="15"/>
  <c r="EQ51" i="15"/>
  <c r="FE50" i="15"/>
  <c r="EX50" i="15"/>
  <c r="EW50" i="15"/>
  <c r="EV50" i="15"/>
  <c r="EU50" i="15"/>
  <c r="ER50" i="15"/>
  <c r="EV49" i="15"/>
  <c r="EQ49" i="15"/>
  <c r="FN48" i="15"/>
  <c r="FF48" i="15"/>
  <c r="FD48" i="15"/>
  <c r="EY48" i="15"/>
  <c r="EV48" i="15"/>
  <c r="EQ48" i="15"/>
  <c r="FE47" i="15"/>
  <c r="FD47" i="15"/>
  <c r="EW47" i="15"/>
  <c r="EV47" i="15"/>
  <c r="EU47" i="15"/>
  <c r="FM46" i="15"/>
  <c r="FK46" i="15"/>
  <c r="FD46" i="15"/>
  <c r="FC46" i="15"/>
  <c r="EW46" i="15"/>
  <c r="EV46" i="15"/>
  <c r="EU46" i="15"/>
  <c r="FM45" i="15"/>
  <c r="FL45" i="15"/>
  <c r="FK45" i="15"/>
  <c r="FE45" i="15"/>
  <c r="FD45" i="15"/>
  <c r="EW45" i="15"/>
  <c r="EV45" i="15"/>
  <c r="EU45" i="15"/>
  <c r="FG44" i="15"/>
  <c r="FE44" i="15"/>
  <c r="FD44" i="15"/>
  <c r="EY44" i="15"/>
  <c r="EW44" i="15"/>
  <c r="EV44" i="15"/>
  <c r="ER44" i="15"/>
  <c r="EY43" i="15"/>
  <c r="EW43" i="15"/>
  <c r="EV43" i="15"/>
  <c r="EQ43" i="15"/>
  <c r="FF42" i="15"/>
  <c r="FC42" i="15"/>
  <c r="EV42" i="15"/>
  <c r="EU42" i="15"/>
  <c r="ER42" i="15"/>
  <c r="EQ42" i="15"/>
  <c r="FK41" i="15"/>
  <c r="FC41" i="15"/>
  <c r="EW41" i="15"/>
  <c r="EU41" i="15"/>
  <c r="EQ41" i="15"/>
  <c r="FN40" i="15"/>
  <c r="FF40" i="15"/>
  <c r="EX40" i="15"/>
  <c r="EW40" i="15"/>
  <c r="FL39" i="15"/>
  <c r="FD39" i="15"/>
  <c r="EV39" i="15"/>
  <c r="FM38" i="15"/>
  <c r="FL38" i="15"/>
  <c r="FE38" i="15"/>
  <c r="FD38" i="15"/>
  <c r="EW38" i="15"/>
  <c r="EV38" i="15"/>
  <c r="EU38" i="15"/>
  <c r="EQ38" i="15"/>
  <c r="FM35" i="15"/>
  <c r="FL35" i="15"/>
  <c r="FD35" i="15"/>
  <c r="FC35" i="15"/>
  <c r="EW35" i="15"/>
  <c r="EV35" i="15"/>
  <c r="FM34" i="15"/>
  <c r="EW34" i="15"/>
  <c r="EV34" i="15"/>
  <c r="FN33" i="15"/>
  <c r="FC33" i="15"/>
  <c r="EW33" i="15"/>
  <c r="EU33" i="15"/>
  <c r="FC32" i="15"/>
  <c r="EV32" i="15"/>
  <c r="EU32" i="15"/>
  <c r="FM31" i="15"/>
  <c r="FK31" i="15"/>
  <c r="EW31" i="15"/>
  <c r="EU31" i="15"/>
  <c r="FE30" i="15"/>
  <c r="EX30" i="15"/>
  <c r="EV30" i="15"/>
  <c r="EU30" i="15"/>
  <c r="FC29" i="15"/>
  <c r="EX29" i="15"/>
  <c r="EW29" i="15"/>
  <c r="EV29" i="15"/>
  <c r="EU29" i="15"/>
  <c r="FD28" i="15"/>
  <c r="FC28" i="15"/>
  <c r="EV28" i="15"/>
  <c r="EU28" i="15"/>
  <c r="FE27" i="15"/>
  <c r="EW27" i="15"/>
  <c r="EU27" i="15"/>
  <c r="EW26" i="15"/>
  <c r="EV26" i="15"/>
  <c r="EU26" i="15"/>
  <c r="FN25" i="15"/>
  <c r="FF25" i="15"/>
  <c r="FE25" i="15"/>
  <c r="FC25" i="15"/>
  <c r="EX25" i="15"/>
  <c r="EW25" i="15"/>
  <c r="EU25" i="15"/>
  <c r="EV24" i="15"/>
  <c r="FN23" i="15"/>
  <c r="FC23" i="15"/>
  <c r="EX23" i="15"/>
  <c r="EW23" i="15"/>
  <c r="EU23" i="15"/>
  <c r="FD22" i="15"/>
  <c r="FC22" i="15"/>
  <c r="EX22" i="15"/>
  <c r="EW22" i="15"/>
  <c r="EV22" i="15"/>
  <c r="EU22" i="15"/>
  <c r="FM21" i="15"/>
  <c r="FE21" i="15"/>
  <c r="EX21" i="15"/>
  <c r="EW21" i="15"/>
  <c r="EQ21" i="15"/>
  <c r="FN20" i="15"/>
  <c r="FE20" i="15"/>
  <c r="EW20" i="15"/>
  <c r="EU20" i="15"/>
  <c r="FM19" i="15"/>
  <c r="EW19" i="15"/>
  <c r="EU19" i="15"/>
  <c r="FD18" i="15"/>
  <c r="EW18" i="15"/>
  <c r="EV18" i="15"/>
  <c r="FF17" i="15"/>
  <c r="EW17" i="15"/>
  <c r="EV17" i="15"/>
  <c r="EU17" i="15"/>
  <c r="FD16" i="15"/>
  <c r="EW16" i="15"/>
  <c r="EV16" i="15"/>
  <c r="EU16" i="15"/>
  <c r="FM15" i="15"/>
  <c r="FK15" i="15"/>
  <c r="FE15" i="15"/>
  <c r="EW15" i="15"/>
  <c r="EV15" i="15"/>
  <c r="EU15" i="15"/>
  <c r="FD14" i="15"/>
  <c r="EW14" i="15"/>
  <c r="EV14" i="15"/>
  <c r="EX13" i="15"/>
  <c r="EW13" i="15"/>
  <c r="EV13" i="15"/>
  <c r="FK12" i="15"/>
  <c r="EU12" i="15"/>
  <c r="EO72" i="15"/>
  <c r="EN72" i="15"/>
  <c r="EL72" i="15"/>
  <c r="EH72" i="15"/>
  <c r="EG72" i="15"/>
  <c r="EF72" i="15"/>
  <c r="ED72" i="15"/>
  <c r="DZ72" i="15"/>
  <c r="DY72" i="15"/>
  <c r="DX72" i="15"/>
  <c r="DW72" i="15"/>
  <c r="DV72" i="15"/>
  <c r="DR72" i="15"/>
  <c r="EO71" i="15"/>
  <c r="EH71" i="15"/>
  <c r="EG71" i="15"/>
  <c r="DZ71" i="15"/>
  <c r="DY71" i="15"/>
  <c r="DX71" i="15"/>
  <c r="DW71" i="15"/>
  <c r="DS71" i="15"/>
  <c r="DR71" i="15"/>
  <c r="EL70" i="15"/>
  <c r="EI70" i="15"/>
  <c r="ED70" i="15"/>
  <c r="EA70" i="15"/>
  <c r="DW70" i="15"/>
  <c r="DV70" i="15"/>
  <c r="DS70" i="15"/>
  <c r="DR70" i="15"/>
  <c r="EN69" i="15"/>
  <c r="EM69" i="15"/>
  <c r="EL69" i="15"/>
  <c r="EG69" i="15"/>
  <c r="EF69" i="15"/>
  <c r="EE69" i="15"/>
  <c r="ED69" i="15"/>
  <c r="DY69" i="15"/>
  <c r="DX69" i="15"/>
  <c r="DW69" i="15"/>
  <c r="DV69" i="15"/>
  <c r="DS69" i="15"/>
  <c r="DR69" i="15"/>
  <c r="EO68" i="15"/>
  <c r="EN68" i="15"/>
  <c r="EL68" i="15"/>
  <c r="EI68" i="15"/>
  <c r="EG68" i="15"/>
  <c r="EF68" i="15"/>
  <c r="EE68" i="15"/>
  <c r="ED68" i="15"/>
  <c r="EA68" i="15"/>
  <c r="DY68" i="15"/>
  <c r="DX68" i="15"/>
  <c r="DW68" i="15"/>
  <c r="DV68" i="15"/>
  <c r="DS68" i="15"/>
  <c r="DR68" i="15"/>
  <c r="EO67" i="15"/>
  <c r="EM67" i="15"/>
  <c r="EL67" i="15"/>
  <c r="EI67" i="15"/>
  <c r="EH67" i="15"/>
  <c r="EG67" i="15"/>
  <c r="EF67" i="15"/>
  <c r="EE67" i="15"/>
  <c r="ED67" i="15"/>
  <c r="EA67" i="15"/>
  <c r="DZ67" i="15"/>
  <c r="DY67" i="15"/>
  <c r="DX67" i="15"/>
  <c r="DW67" i="15"/>
  <c r="DV67" i="15"/>
  <c r="DS67" i="15"/>
  <c r="DR67" i="15"/>
  <c r="EO66" i="15"/>
  <c r="EM66" i="15"/>
  <c r="EI66" i="15"/>
  <c r="EG66" i="15"/>
  <c r="EE66" i="15"/>
  <c r="EA66" i="15"/>
  <c r="DY66" i="15"/>
  <c r="DW66" i="15"/>
  <c r="DV66" i="15"/>
  <c r="DS66" i="15"/>
  <c r="EN65" i="15"/>
  <c r="EM65" i="15"/>
  <c r="EL65" i="15"/>
  <c r="EI65" i="15"/>
  <c r="EH65" i="15"/>
  <c r="EF65" i="15"/>
  <c r="EE65" i="15"/>
  <c r="ED65" i="15"/>
  <c r="EA65" i="15"/>
  <c r="DZ65" i="15"/>
  <c r="DY65" i="15"/>
  <c r="DX65" i="15"/>
  <c r="DW65" i="15"/>
  <c r="DV65" i="15"/>
  <c r="DS65" i="15"/>
  <c r="DR65" i="15"/>
  <c r="EO64" i="15"/>
  <c r="EL64" i="15"/>
  <c r="EI64" i="15"/>
  <c r="EG64" i="15"/>
  <c r="ED64" i="15"/>
  <c r="EA64" i="15"/>
  <c r="DZ64" i="15"/>
  <c r="DY64" i="15"/>
  <c r="DV64" i="15"/>
  <c r="DS64" i="15"/>
  <c r="DR64" i="15"/>
  <c r="EO63" i="15"/>
  <c r="EG63" i="15"/>
  <c r="EE63" i="15"/>
  <c r="DY63" i="15"/>
  <c r="DW63" i="15"/>
  <c r="DR63" i="15"/>
  <c r="EO62" i="15"/>
  <c r="EM62" i="15"/>
  <c r="EL62" i="15"/>
  <c r="EG62" i="15"/>
  <c r="EF62" i="15"/>
  <c r="EE62" i="15"/>
  <c r="ED62" i="15"/>
  <c r="DY62" i="15"/>
  <c r="DX62" i="15"/>
  <c r="DW62" i="15"/>
  <c r="DV62" i="15"/>
  <c r="DR62" i="15"/>
  <c r="EO61" i="15"/>
  <c r="EM61" i="15"/>
  <c r="EL61" i="15"/>
  <c r="EG61" i="15"/>
  <c r="EF61" i="15"/>
  <c r="EE61" i="15"/>
  <c r="ED61" i="15"/>
  <c r="DY61" i="15"/>
  <c r="DX61" i="15"/>
  <c r="DW61" i="15"/>
  <c r="DV61" i="15"/>
  <c r="DS61" i="15"/>
  <c r="DR61" i="15"/>
  <c r="EO60" i="15"/>
  <c r="EI60" i="15"/>
  <c r="EH60" i="15"/>
  <c r="EG60" i="15"/>
  <c r="EA60" i="15"/>
  <c r="DZ60" i="15"/>
  <c r="DY60" i="15"/>
  <c r="DW60" i="15"/>
  <c r="DS60" i="15"/>
  <c r="DR60" i="15"/>
  <c r="EO59" i="15"/>
  <c r="EM59" i="15"/>
  <c r="EH59" i="15"/>
  <c r="EG59" i="15"/>
  <c r="EE59" i="15"/>
  <c r="DZ59" i="15"/>
  <c r="DY59" i="15"/>
  <c r="DX59" i="15"/>
  <c r="DW59" i="15"/>
  <c r="DV59" i="15"/>
  <c r="DR59" i="15"/>
  <c r="EO58" i="15"/>
  <c r="EM58" i="15"/>
  <c r="EL58" i="15"/>
  <c r="EI58" i="15"/>
  <c r="EH58" i="15"/>
  <c r="EG58" i="15"/>
  <c r="EE58" i="15"/>
  <c r="ED58" i="15"/>
  <c r="EA58" i="15"/>
  <c r="DZ58" i="15"/>
  <c r="DY58" i="15"/>
  <c r="DW58" i="15"/>
  <c r="DV58" i="15"/>
  <c r="DS58" i="15"/>
  <c r="DR58" i="15"/>
  <c r="EO57" i="15"/>
  <c r="EL57" i="15"/>
  <c r="EG57" i="15"/>
  <c r="ED57" i="15"/>
  <c r="DY57" i="15"/>
  <c r="DW57" i="15"/>
  <c r="DV57" i="15"/>
  <c r="DS57" i="15"/>
  <c r="EO56" i="15"/>
  <c r="EM56" i="15"/>
  <c r="EH56" i="15"/>
  <c r="EG56" i="15"/>
  <c r="EE56" i="15"/>
  <c r="DZ56" i="15"/>
  <c r="DY56" i="15"/>
  <c r="DW56" i="15"/>
  <c r="DS56" i="15"/>
  <c r="DR56" i="15"/>
  <c r="EO55" i="15"/>
  <c r="EN55" i="15"/>
  <c r="EM55" i="15"/>
  <c r="EI55" i="15"/>
  <c r="EG55" i="15"/>
  <c r="EF55" i="15"/>
  <c r="EE55" i="15"/>
  <c r="EA55" i="15"/>
  <c r="DY55" i="15"/>
  <c r="DX55" i="15"/>
  <c r="DW55" i="15"/>
  <c r="DS55" i="15"/>
  <c r="DR55" i="15"/>
  <c r="EL54" i="15"/>
  <c r="EI54" i="15"/>
  <c r="ED54" i="15"/>
  <c r="EA54" i="15"/>
  <c r="DW54" i="15"/>
  <c r="DV54" i="15"/>
  <c r="DS54" i="15"/>
  <c r="DR54" i="15"/>
  <c r="EO53" i="15"/>
  <c r="EN53" i="15"/>
  <c r="EM53" i="15"/>
  <c r="EL53" i="15"/>
  <c r="EG53" i="15"/>
  <c r="EF53" i="15"/>
  <c r="EE53" i="15"/>
  <c r="ED53" i="15"/>
  <c r="DY53" i="15"/>
  <c r="DX53" i="15"/>
  <c r="DW53" i="15"/>
  <c r="DV53" i="15"/>
  <c r="DS53" i="15"/>
  <c r="DR53" i="15"/>
  <c r="EN52" i="15"/>
  <c r="EI52" i="15"/>
  <c r="EG52" i="15"/>
  <c r="EF52" i="15"/>
  <c r="EA52" i="15"/>
  <c r="DY52" i="15"/>
  <c r="DX52" i="15"/>
  <c r="DW52" i="15"/>
  <c r="DS52" i="15"/>
  <c r="DR52" i="15"/>
  <c r="EN51" i="15"/>
  <c r="EL51" i="15"/>
  <c r="EH51" i="15"/>
  <c r="EG51" i="15"/>
  <c r="EF51" i="15"/>
  <c r="ED51" i="15"/>
  <c r="DZ51" i="15"/>
  <c r="DY51" i="15"/>
  <c r="DX51" i="15"/>
  <c r="DW51" i="15"/>
  <c r="DV51" i="15"/>
  <c r="DS51" i="15"/>
  <c r="DR51" i="15"/>
  <c r="EO50" i="15"/>
  <c r="EN50" i="15"/>
  <c r="EM50" i="15"/>
  <c r="EI50" i="15"/>
  <c r="EG50" i="15"/>
  <c r="EF50" i="15"/>
  <c r="EE50" i="15"/>
  <c r="ED50" i="15"/>
  <c r="EA50" i="15"/>
  <c r="DY50" i="15"/>
  <c r="DX50" i="15"/>
  <c r="DW50" i="15"/>
  <c r="DV50" i="15"/>
  <c r="DS50" i="15"/>
  <c r="EH49" i="15"/>
  <c r="EE49" i="15"/>
  <c r="EA49" i="15"/>
  <c r="DZ49" i="15"/>
  <c r="DW49" i="15"/>
  <c r="DS49" i="15"/>
  <c r="DR49" i="15"/>
  <c r="EO48" i="15"/>
  <c r="EM48" i="15"/>
  <c r="EH48" i="15"/>
  <c r="EG48" i="15"/>
  <c r="EE48" i="15"/>
  <c r="DZ48" i="15"/>
  <c r="DY48" i="15"/>
  <c r="DW48" i="15"/>
  <c r="DR48" i="15"/>
  <c r="EN47" i="15"/>
  <c r="EM47" i="15"/>
  <c r="EL47" i="15"/>
  <c r="EF47" i="15"/>
  <c r="EE47" i="15"/>
  <c r="ED47" i="15"/>
  <c r="DY47" i="15"/>
  <c r="DX47" i="15"/>
  <c r="DW47" i="15"/>
  <c r="DV47" i="15"/>
  <c r="DR47" i="15"/>
  <c r="EN46" i="15"/>
  <c r="EM46" i="15"/>
  <c r="EL46" i="15"/>
  <c r="EF46" i="15"/>
  <c r="EE46" i="15"/>
  <c r="ED46" i="15"/>
  <c r="DY46" i="15"/>
  <c r="DX46" i="15"/>
  <c r="DW46" i="15"/>
  <c r="DV46" i="15"/>
  <c r="DR46" i="15"/>
  <c r="EN45" i="15"/>
  <c r="EM45" i="15"/>
  <c r="EL45" i="15"/>
  <c r="EF45" i="15"/>
  <c r="EE45" i="15"/>
  <c r="ED45" i="15"/>
  <c r="DX45" i="15"/>
  <c r="DW45" i="15"/>
  <c r="DV45" i="15"/>
  <c r="DR45" i="15"/>
  <c r="EN44" i="15"/>
  <c r="EM44" i="15"/>
  <c r="EI44" i="15"/>
  <c r="EH44" i="15"/>
  <c r="EF44" i="15"/>
  <c r="EE44" i="15"/>
  <c r="EA44" i="15"/>
  <c r="DZ44" i="15"/>
  <c r="DY44" i="15"/>
  <c r="DX44" i="15"/>
  <c r="DW44" i="15"/>
  <c r="DS44" i="15"/>
  <c r="DR44" i="15"/>
  <c r="EH43" i="15"/>
  <c r="DZ43" i="15"/>
  <c r="DY43" i="15"/>
  <c r="DX43" i="15"/>
  <c r="DW43" i="15"/>
  <c r="DR43" i="15"/>
  <c r="EO42" i="15"/>
  <c r="EH42" i="15"/>
  <c r="EG42" i="15"/>
  <c r="ED42" i="15"/>
  <c r="DZ42" i="15"/>
  <c r="DY42" i="15"/>
  <c r="DW42" i="15"/>
  <c r="DV42" i="15"/>
  <c r="DS42" i="15"/>
  <c r="DR42" i="15"/>
  <c r="EN41" i="15"/>
  <c r="EL41" i="15"/>
  <c r="EH41" i="15"/>
  <c r="EF41" i="15"/>
  <c r="ED41" i="15"/>
  <c r="DZ41" i="15"/>
  <c r="DX41" i="15"/>
  <c r="DV41" i="15"/>
  <c r="DR41" i="15"/>
  <c r="EO40" i="15"/>
  <c r="EG40" i="15"/>
  <c r="DY40" i="15"/>
  <c r="DX40" i="15"/>
  <c r="DW40" i="15"/>
  <c r="EM39" i="15"/>
  <c r="EE39" i="15"/>
  <c r="DY39" i="15"/>
  <c r="DX39" i="15"/>
  <c r="DW39" i="15"/>
  <c r="DR39" i="15"/>
  <c r="EN38" i="15"/>
  <c r="EM38" i="15"/>
  <c r="EH38" i="15"/>
  <c r="EF38" i="15"/>
  <c r="EE38" i="15"/>
  <c r="DZ38" i="15"/>
  <c r="DX38" i="15"/>
  <c r="DW38" i="15"/>
  <c r="DV38" i="15"/>
  <c r="DR38" i="15"/>
  <c r="EN35" i="15"/>
  <c r="EM35" i="15"/>
  <c r="EL35" i="15"/>
  <c r="EF35" i="15"/>
  <c r="EE35" i="15"/>
  <c r="ED35" i="15"/>
  <c r="DX35" i="15"/>
  <c r="DW35" i="15"/>
  <c r="DV35" i="15"/>
  <c r="DR35" i="15"/>
  <c r="EN34" i="15"/>
  <c r="EF34" i="15"/>
  <c r="DX34" i="15"/>
  <c r="DW34" i="15"/>
  <c r="EO33" i="15"/>
  <c r="EL33" i="15"/>
  <c r="EG33" i="15"/>
  <c r="ED33" i="15"/>
  <c r="DY33" i="15"/>
  <c r="DX33" i="15"/>
  <c r="DV33" i="15"/>
  <c r="EL32" i="15"/>
  <c r="ED32" i="15"/>
  <c r="DW32" i="15"/>
  <c r="DV32" i="15"/>
  <c r="DR32" i="15"/>
  <c r="EN31" i="15"/>
  <c r="EL31" i="15"/>
  <c r="EF31" i="15"/>
  <c r="ED31" i="15"/>
  <c r="DX31" i="15"/>
  <c r="DV31" i="15"/>
  <c r="EN30" i="15"/>
  <c r="EL30" i="15"/>
  <c r="EF30" i="15"/>
  <c r="ED30" i="15"/>
  <c r="DY30" i="15"/>
  <c r="DX30" i="15"/>
  <c r="DW30" i="15"/>
  <c r="DV30" i="15"/>
  <c r="EO29" i="15"/>
  <c r="EL29" i="15"/>
  <c r="EG29" i="15"/>
  <c r="ED29" i="15"/>
  <c r="DY29" i="15"/>
  <c r="DX29" i="15"/>
  <c r="DW29" i="15"/>
  <c r="DV29" i="15"/>
  <c r="EM28" i="15"/>
  <c r="EL28" i="15"/>
  <c r="EE28" i="15"/>
  <c r="ED28" i="15"/>
  <c r="DW28" i="15"/>
  <c r="DV28" i="15"/>
  <c r="DR28" i="15"/>
  <c r="EN27" i="15"/>
  <c r="EL27" i="15"/>
  <c r="EF27" i="15"/>
  <c r="ED27" i="15"/>
  <c r="DX27" i="15"/>
  <c r="DV27" i="15"/>
  <c r="EM26" i="15"/>
  <c r="EF26" i="15"/>
  <c r="EE26" i="15"/>
  <c r="DY26" i="15"/>
  <c r="DX26" i="15"/>
  <c r="DW26" i="15"/>
  <c r="DV26" i="15"/>
  <c r="DR26" i="15"/>
  <c r="EO25" i="15"/>
  <c r="EN25" i="15"/>
  <c r="EL25" i="15"/>
  <c r="EG25" i="15"/>
  <c r="EF25" i="15"/>
  <c r="ED25" i="15"/>
  <c r="DY25" i="15"/>
  <c r="DX25" i="15"/>
  <c r="DV25" i="15"/>
  <c r="EM24" i="15"/>
  <c r="EE24" i="15"/>
  <c r="ED24" i="15"/>
  <c r="DW24" i="15"/>
  <c r="DV24" i="15"/>
  <c r="EO23" i="15"/>
  <c r="EL23" i="15"/>
  <c r="EG23" i="15"/>
  <c r="ED23" i="15"/>
  <c r="DY23" i="15"/>
  <c r="DX23" i="15"/>
  <c r="DV23" i="15"/>
  <c r="DR23" i="15"/>
  <c r="EM22" i="15"/>
  <c r="EL22" i="15"/>
  <c r="EG22" i="15"/>
  <c r="EE22" i="15"/>
  <c r="ED22" i="15"/>
  <c r="DY22" i="15"/>
  <c r="DX22" i="15"/>
  <c r="DW22" i="15"/>
  <c r="DV22" i="15"/>
  <c r="EO21" i="15"/>
  <c r="EN21" i="15"/>
  <c r="EG21" i="15"/>
  <c r="EF21" i="15"/>
  <c r="DY21" i="15"/>
  <c r="DX21" i="15"/>
  <c r="DR21" i="15"/>
  <c r="EO20" i="15"/>
  <c r="EN20" i="15"/>
  <c r="EL20" i="15"/>
  <c r="EG20" i="15"/>
  <c r="EF20" i="15"/>
  <c r="ED20" i="15"/>
  <c r="DY20" i="15"/>
  <c r="DX20" i="15"/>
  <c r="DV20" i="15"/>
  <c r="DR20" i="15"/>
  <c r="EN19" i="15"/>
  <c r="EF19" i="15"/>
  <c r="DX19" i="15"/>
  <c r="DV19" i="15"/>
  <c r="EM18" i="15"/>
  <c r="EE18" i="15"/>
  <c r="DY18" i="15"/>
  <c r="DX18" i="15"/>
  <c r="DW18" i="15"/>
  <c r="DR18" i="15"/>
  <c r="EO17" i="15"/>
  <c r="EN17" i="15"/>
  <c r="EM17" i="15"/>
  <c r="EL17" i="15"/>
  <c r="EG17" i="15"/>
  <c r="EF17" i="15"/>
  <c r="EE17" i="15"/>
  <c r="ED17" i="15"/>
  <c r="DY17" i="15"/>
  <c r="DX17" i="15"/>
  <c r="DW17" i="15"/>
  <c r="DV17" i="15"/>
  <c r="EM16" i="15"/>
  <c r="EL16" i="15"/>
  <c r="EG16" i="15"/>
  <c r="EF16" i="15"/>
  <c r="EE16" i="15"/>
  <c r="ED16" i="15"/>
  <c r="DY16" i="15"/>
  <c r="DX16" i="15"/>
  <c r="DW16" i="15"/>
  <c r="DV16" i="15"/>
  <c r="EN15" i="15"/>
  <c r="EL15" i="15"/>
  <c r="EF15" i="15"/>
  <c r="EE15" i="15"/>
  <c r="ED15" i="15"/>
  <c r="DX15" i="15"/>
  <c r="DW15" i="15"/>
  <c r="DV15" i="15"/>
  <c r="EN14" i="15"/>
  <c r="EM14" i="15"/>
  <c r="EF14" i="15"/>
  <c r="EE14" i="15"/>
  <c r="DY14" i="15"/>
  <c r="DX14" i="15"/>
  <c r="DW14" i="15"/>
  <c r="DR14" i="15"/>
  <c r="EE13" i="15"/>
  <c r="DY13" i="15"/>
  <c r="DX13" i="15"/>
  <c r="DW13" i="15"/>
  <c r="EL12" i="15"/>
  <c r="ED12" i="15"/>
  <c r="DW12" i="15"/>
  <c r="DV12" i="15"/>
  <c r="FI51" i="14"/>
  <c r="FJ45" i="14"/>
  <c r="FJ43" i="14"/>
  <c r="FI43" i="14"/>
  <c r="FJ41" i="14"/>
  <c r="FJ22" i="14"/>
  <c r="FJ19" i="14"/>
  <c r="FJ14" i="14"/>
  <c r="FJ13" i="14"/>
  <c r="FA70" i="14"/>
  <c r="FA64" i="14"/>
  <c r="FB62" i="14"/>
  <c r="FA58" i="14"/>
  <c r="FA57" i="14"/>
  <c r="FB56" i="14"/>
  <c r="FA51" i="14"/>
  <c r="FB43" i="14"/>
  <c r="FB41" i="14"/>
  <c r="FB35" i="14"/>
  <c r="FB31" i="14"/>
  <c r="FB29" i="14"/>
  <c r="FB28" i="14"/>
  <c r="FB26" i="14"/>
  <c r="FA24" i="14"/>
  <c r="FB19" i="14"/>
  <c r="FB18" i="14"/>
  <c r="FB14" i="14"/>
  <c r="ET70" i="14"/>
  <c r="ES70" i="14"/>
  <c r="ET66" i="14"/>
  <c r="ES64" i="14"/>
  <c r="ET62" i="14"/>
  <c r="ES62" i="14"/>
  <c r="ES60" i="14"/>
  <c r="ES58" i="14"/>
  <c r="ES57" i="14"/>
  <c r="ET56" i="14"/>
  <c r="ET54" i="14"/>
  <c r="ES54" i="14"/>
  <c r="ES53" i="14"/>
  <c r="ES51" i="14"/>
  <c r="ET50" i="14"/>
  <c r="ES50" i="14"/>
  <c r="ES49" i="14"/>
  <c r="ET48" i="14"/>
  <c r="ET46" i="14"/>
  <c r="ES46" i="14"/>
  <c r="ET45" i="14"/>
  <c r="ET43" i="14"/>
  <c r="ES43" i="14"/>
  <c r="ET41" i="14"/>
  <c r="ES41" i="14"/>
  <c r="ES38" i="14"/>
  <c r="ET35" i="14"/>
  <c r="ES35" i="14"/>
  <c r="ES34" i="14"/>
  <c r="ET33" i="14"/>
  <c r="ES33" i="14"/>
  <c r="ET31" i="14"/>
  <c r="ET30" i="14"/>
  <c r="ES30" i="14"/>
  <c r="ET29" i="14"/>
  <c r="ES29" i="14"/>
  <c r="ET28" i="14"/>
  <c r="ET27" i="14"/>
  <c r="ES27" i="14"/>
  <c r="ET26" i="14"/>
  <c r="ET25" i="14"/>
  <c r="ET24" i="14"/>
  <c r="ES24" i="14"/>
  <c r="ET23" i="14"/>
  <c r="ES23" i="14"/>
  <c r="ET22" i="14"/>
  <c r="ET21" i="14"/>
  <c r="ES21" i="14"/>
  <c r="ET20" i="14"/>
  <c r="ET19" i="14"/>
  <c r="ET18" i="14"/>
  <c r="ES18" i="14"/>
  <c r="ET17" i="14"/>
  <c r="ES16" i="14"/>
  <c r="ET14" i="14"/>
  <c r="ES14" i="14"/>
  <c r="ET13" i="14"/>
  <c r="ES13" i="14"/>
  <c r="ET12" i="14"/>
  <c r="ES12" i="14"/>
  <c r="EJ70" i="14"/>
  <c r="EK64" i="14"/>
  <c r="EJ64" i="14"/>
  <c r="EK62" i="14"/>
  <c r="EJ58" i="14"/>
  <c r="EJ57" i="14"/>
  <c r="EK56" i="14"/>
  <c r="EK54" i="14"/>
  <c r="EJ54" i="14"/>
  <c r="EJ51" i="14"/>
  <c r="EJ49" i="14"/>
  <c r="EK45" i="14"/>
  <c r="EK43" i="14"/>
  <c r="EJ43" i="14"/>
  <c r="EK41" i="14"/>
  <c r="EJ41" i="14"/>
  <c r="EJ38" i="14"/>
  <c r="EK35" i="14"/>
  <c r="EK31" i="14"/>
  <c r="EK30" i="14"/>
  <c r="EK29" i="14"/>
  <c r="EK28" i="14"/>
  <c r="EK26" i="14"/>
  <c r="EK25" i="14"/>
  <c r="EK24" i="14"/>
  <c r="EJ24" i="14"/>
  <c r="EK22" i="14"/>
  <c r="EK19" i="14"/>
  <c r="EK14" i="14"/>
  <c r="EK13" i="14"/>
  <c r="EB71" i="14"/>
  <c r="EB70" i="14"/>
  <c r="EB69" i="14"/>
  <c r="EC67" i="14"/>
  <c r="EC64" i="14"/>
  <c r="EB64" i="14"/>
  <c r="EC62" i="14"/>
  <c r="EB62" i="14"/>
  <c r="EB58" i="14"/>
  <c r="EB57" i="14"/>
  <c r="EC56" i="14"/>
  <c r="EC55" i="14"/>
  <c r="EC54" i="14"/>
  <c r="EB54" i="14"/>
  <c r="EB51" i="14"/>
  <c r="EB50" i="14"/>
  <c r="EB49" i="14"/>
  <c r="EB48" i="14"/>
  <c r="EC45" i="14"/>
  <c r="EC43" i="14"/>
  <c r="EB43" i="14"/>
  <c r="EC41" i="14"/>
  <c r="EB41" i="14"/>
  <c r="EB38" i="14"/>
  <c r="EC35" i="14"/>
  <c r="EC31" i="14"/>
  <c r="EC30" i="14"/>
  <c r="EC29" i="14"/>
  <c r="EC28" i="14"/>
  <c r="EC26" i="14"/>
  <c r="EB26" i="14"/>
  <c r="EC25" i="14"/>
  <c r="EC24" i="14"/>
  <c r="EB24" i="14"/>
  <c r="EC22" i="14"/>
  <c r="EC21" i="14"/>
  <c r="EB20" i="14"/>
  <c r="EC19" i="14"/>
  <c r="EC18" i="14"/>
  <c r="EC14" i="14"/>
  <c r="EC13" i="14"/>
  <c r="EC12" i="14"/>
  <c r="EB12" i="14"/>
  <c r="DT72" i="14"/>
  <c r="DT71" i="14"/>
  <c r="DU70" i="14"/>
  <c r="DT70" i="14"/>
  <c r="DU69" i="14"/>
  <c r="DT69" i="14"/>
  <c r="DU67" i="14"/>
  <c r="DU66" i="14"/>
  <c r="DT66" i="14"/>
  <c r="DU65" i="14"/>
  <c r="DU64" i="14"/>
  <c r="DT64" i="14"/>
  <c r="DU63" i="14"/>
  <c r="DU62" i="14"/>
  <c r="DT62" i="14"/>
  <c r="DT61" i="14"/>
  <c r="DU60" i="14"/>
  <c r="DT60" i="14"/>
  <c r="DU59" i="14"/>
  <c r="DT59" i="14"/>
  <c r="DT58" i="14"/>
  <c r="DU57" i="14"/>
  <c r="DT57" i="14"/>
  <c r="DU56" i="14"/>
  <c r="DT56" i="14"/>
  <c r="DU55" i="14"/>
  <c r="DU54" i="14"/>
  <c r="DT54" i="14"/>
  <c r="DU53" i="14"/>
  <c r="DT53" i="14"/>
  <c r="DU52" i="14"/>
  <c r="DT52" i="14"/>
  <c r="DT51" i="14"/>
  <c r="DU50" i="14"/>
  <c r="DT50" i="14"/>
  <c r="DU49" i="14"/>
  <c r="DT49" i="14"/>
  <c r="DU48" i="14"/>
  <c r="DT48" i="14"/>
  <c r="DT47" i="14"/>
  <c r="DU46" i="14"/>
  <c r="DT46" i="14"/>
  <c r="DU45" i="14"/>
  <c r="DU44" i="14"/>
  <c r="DT44" i="14"/>
  <c r="DU43" i="14"/>
  <c r="DT43" i="14"/>
  <c r="DU42" i="14"/>
  <c r="DT42" i="14"/>
  <c r="DU41" i="14"/>
  <c r="DT41" i="14"/>
  <c r="DU40" i="14"/>
  <c r="DT40" i="14"/>
  <c r="DU38" i="14"/>
  <c r="DT38" i="14"/>
  <c r="DU35" i="14"/>
  <c r="DT35" i="14"/>
  <c r="DU34" i="14"/>
  <c r="DT34" i="14"/>
  <c r="DU33" i="14"/>
  <c r="DT33" i="14"/>
  <c r="DU32" i="14"/>
  <c r="DU31" i="14"/>
  <c r="DT31" i="14"/>
  <c r="DU30" i="14"/>
  <c r="DT30" i="14"/>
  <c r="DU29" i="14"/>
  <c r="DT29" i="14"/>
  <c r="DU28" i="14"/>
  <c r="DT28" i="14"/>
  <c r="DU27" i="14"/>
  <c r="DT27" i="14"/>
  <c r="DU26" i="14"/>
  <c r="DT26" i="14"/>
  <c r="DU25" i="14"/>
  <c r="DT25" i="14"/>
  <c r="DU24" i="14"/>
  <c r="DT24" i="14"/>
  <c r="DU23" i="14"/>
  <c r="DT23" i="14"/>
  <c r="DU22" i="14"/>
  <c r="DT22" i="14"/>
  <c r="DU21" i="14"/>
  <c r="DT21" i="14"/>
  <c r="DU20" i="14"/>
  <c r="DT20" i="14"/>
  <c r="DU19" i="14"/>
  <c r="DU18" i="14"/>
  <c r="DT18" i="14"/>
  <c r="DU17" i="14"/>
  <c r="DT17" i="14"/>
  <c r="DU16" i="14"/>
  <c r="DT16" i="14"/>
  <c r="DU15" i="14"/>
  <c r="DT15" i="14"/>
  <c r="DU14" i="14"/>
  <c r="DT14" i="14"/>
  <c r="DU13" i="14"/>
  <c r="DT13" i="14"/>
  <c r="DU12" i="14"/>
  <c r="DT12" i="14"/>
  <c r="EY72" i="14"/>
  <c r="EX72" i="14"/>
  <c r="EW72" i="14"/>
  <c r="FM71" i="14"/>
  <c r="FE71" i="14"/>
  <c r="EW71" i="14"/>
  <c r="EU71" i="14"/>
  <c r="FK70" i="14"/>
  <c r="FD70" i="14"/>
  <c r="EX70" i="14"/>
  <c r="EW70" i="14"/>
  <c r="EV70" i="14"/>
  <c r="EU70" i="14"/>
  <c r="FL69" i="14"/>
  <c r="FK69" i="14"/>
  <c r="FF69" i="14"/>
  <c r="FC69" i="14"/>
  <c r="EW69" i="14"/>
  <c r="EV69" i="14"/>
  <c r="EU69" i="14"/>
  <c r="FC68" i="14"/>
  <c r="EW68" i="14"/>
  <c r="EU68" i="14"/>
  <c r="EW67" i="14"/>
  <c r="EV67" i="14"/>
  <c r="EU67" i="14"/>
  <c r="FF66" i="14"/>
  <c r="FC66" i="14"/>
  <c r="EX66" i="14"/>
  <c r="EW66" i="14"/>
  <c r="EU66" i="14"/>
  <c r="FN65" i="14"/>
  <c r="FF65" i="14"/>
  <c r="EW65" i="14"/>
  <c r="EV65" i="14"/>
  <c r="FM64" i="14"/>
  <c r="FL64" i="14"/>
  <c r="FG64" i="14"/>
  <c r="FF64" i="14"/>
  <c r="FE64" i="14"/>
  <c r="EY64" i="14"/>
  <c r="EX64" i="14"/>
  <c r="EW64" i="14"/>
  <c r="EV64" i="14"/>
  <c r="FK63" i="14"/>
  <c r="FC63" i="14"/>
  <c r="EY63" i="14"/>
  <c r="EW63" i="14"/>
  <c r="EV63" i="14"/>
  <c r="EU63" i="14"/>
  <c r="EW62" i="14"/>
  <c r="EU62" i="14"/>
  <c r="FM61" i="14"/>
  <c r="FL61" i="14"/>
  <c r="FE61" i="14"/>
  <c r="FC61" i="14"/>
  <c r="EW61" i="14"/>
  <c r="EV61" i="14"/>
  <c r="EU61" i="14"/>
  <c r="FK60" i="14"/>
  <c r="FC60" i="14"/>
  <c r="EY60" i="14"/>
  <c r="EX60" i="14"/>
  <c r="EU60" i="14"/>
  <c r="FL59" i="14"/>
  <c r="FK59" i="14"/>
  <c r="FD59" i="14"/>
  <c r="EV59" i="14"/>
  <c r="EU59" i="14"/>
  <c r="FK58" i="14"/>
  <c r="FF58" i="14"/>
  <c r="FE58" i="14"/>
  <c r="EY58" i="14"/>
  <c r="EW58" i="14"/>
  <c r="EU58" i="14"/>
  <c r="FN57" i="14"/>
  <c r="FK57" i="14"/>
  <c r="FF57" i="14"/>
  <c r="FE57" i="14"/>
  <c r="FC57" i="14"/>
  <c r="EY57" i="14"/>
  <c r="EX57" i="14"/>
  <c r="EW57" i="14"/>
  <c r="EU57" i="14"/>
  <c r="EX56" i="14"/>
  <c r="EW56" i="14"/>
  <c r="EU56" i="14"/>
  <c r="FC55" i="14"/>
  <c r="EX55" i="14"/>
  <c r="EV55" i="14"/>
  <c r="EU55" i="14"/>
  <c r="FG54" i="14"/>
  <c r="EU54" i="14"/>
  <c r="FE53" i="14"/>
  <c r="EY53" i="14"/>
  <c r="EX53" i="14"/>
  <c r="EW53" i="14"/>
  <c r="EV53" i="14"/>
  <c r="FN52" i="14"/>
  <c r="FM52" i="14"/>
  <c r="FL52" i="14"/>
  <c r="FF52" i="14"/>
  <c r="FD52" i="14"/>
  <c r="EW52" i="14"/>
  <c r="EV52" i="14"/>
  <c r="EU52" i="14"/>
  <c r="FK51" i="14"/>
  <c r="FF51" i="14"/>
  <c r="FD51" i="14"/>
  <c r="FC51" i="14"/>
  <c r="EY51" i="14"/>
  <c r="EW51" i="14"/>
  <c r="EV51" i="14"/>
  <c r="EU51" i="14"/>
  <c r="EV50" i="14"/>
  <c r="FL49" i="14"/>
  <c r="EY49" i="14"/>
  <c r="EW49" i="14"/>
  <c r="EV49" i="14"/>
  <c r="EU49" i="14"/>
  <c r="FM48" i="14"/>
  <c r="FL48" i="14"/>
  <c r="FK48" i="14"/>
  <c r="FF48" i="14"/>
  <c r="FE48" i="14"/>
  <c r="FD48" i="14"/>
  <c r="FC48" i="14"/>
  <c r="EX48" i="14"/>
  <c r="EW48" i="14"/>
  <c r="EV48" i="14"/>
  <c r="EU48" i="14"/>
  <c r="FN47" i="14"/>
  <c r="FK47" i="14"/>
  <c r="FF47" i="14"/>
  <c r="FC47" i="14"/>
  <c r="EW47" i="14"/>
  <c r="EU47" i="14"/>
  <c r="FN46" i="14"/>
  <c r="FF46" i="14"/>
  <c r="FC46" i="14"/>
  <c r="EW46" i="14"/>
  <c r="EU46" i="14"/>
  <c r="FK45" i="14"/>
  <c r="EY45" i="14"/>
  <c r="EW45" i="14"/>
  <c r="EU45" i="14"/>
  <c r="FN44" i="14"/>
  <c r="FF44" i="14"/>
  <c r="EU44" i="14"/>
  <c r="FD43" i="14"/>
  <c r="EV43" i="14"/>
  <c r="EU42" i="14"/>
  <c r="FN41" i="14"/>
  <c r="FM41" i="14"/>
  <c r="FL41" i="14"/>
  <c r="FF41" i="14"/>
  <c r="FE41" i="14"/>
  <c r="FD41" i="14"/>
  <c r="EX41" i="14"/>
  <c r="EW41" i="14"/>
  <c r="EV41" i="14"/>
  <c r="FL40" i="14"/>
  <c r="FF40" i="14"/>
  <c r="FD40" i="14"/>
  <c r="EX40" i="14"/>
  <c r="EW40" i="14"/>
  <c r="EV40" i="14"/>
  <c r="FG39" i="14"/>
  <c r="FD39" i="14"/>
  <c r="FC39" i="14"/>
  <c r="EX39" i="14"/>
  <c r="EV39" i="14"/>
  <c r="EU39" i="14"/>
  <c r="FK38" i="14"/>
  <c r="FE38" i="14"/>
  <c r="FC38" i="14"/>
  <c r="EW38" i="14"/>
  <c r="EU38" i="14"/>
  <c r="EW37" i="14"/>
  <c r="FM35" i="14"/>
  <c r="FF35" i="14"/>
  <c r="FE35" i="14"/>
  <c r="EX35" i="14"/>
  <c r="EW35" i="14"/>
  <c r="EU35" i="14"/>
  <c r="FM34" i="14"/>
  <c r="FE34" i="14"/>
  <c r="EX34" i="14"/>
  <c r="EW34" i="14"/>
  <c r="EU34" i="14"/>
  <c r="FN33" i="14"/>
  <c r="FL33" i="14"/>
  <c r="FE33" i="14"/>
  <c r="FD33" i="14"/>
  <c r="EX33" i="14"/>
  <c r="EW33" i="14"/>
  <c r="EV33" i="14"/>
  <c r="EU33" i="14"/>
  <c r="FM32" i="14"/>
  <c r="FK32" i="14"/>
  <c r="FF32" i="14"/>
  <c r="FC32" i="14"/>
  <c r="EX32" i="14"/>
  <c r="EW32" i="14"/>
  <c r="EU32" i="14"/>
  <c r="FF31" i="14"/>
  <c r="EX31" i="14"/>
  <c r="EW31" i="14"/>
  <c r="EU31" i="14"/>
  <c r="FM30" i="14"/>
  <c r="EW30" i="14"/>
  <c r="EU30" i="14"/>
  <c r="FN29" i="14"/>
  <c r="FF29" i="14"/>
  <c r="FE29" i="14"/>
  <c r="FD29" i="14"/>
  <c r="EW29" i="14"/>
  <c r="EV29" i="14"/>
  <c r="EU29" i="14"/>
  <c r="FD28" i="14"/>
  <c r="EX28" i="14"/>
  <c r="EW28" i="14"/>
  <c r="EV28" i="14"/>
  <c r="EU28" i="14"/>
  <c r="FM27" i="14"/>
  <c r="FE27" i="14"/>
  <c r="EW27" i="14"/>
  <c r="EU27" i="14"/>
  <c r="FM26" i="14"/>
  <c r="FE26" i="14"/>
  <c r="EW26" i="14"/>
  <c r="EV26" i="14"/>
  <c r="EU26" i="14"/>
  <c r="FL25" i="14"/>
  <c r="FD25" i="14"/>
  <c r="EW25" i="14"/>
  <c r="EV25" i="14"/>
  <c r="FN24" i="14"/>
  <c r="EW24" i="14"/>
  <c r="EU24" i="14"/>
  <c r="FN23" i="14"/>
  <c r="FK23" i="14"/>
  <c r="FC23" i="14"/>
  <c r="EX23" i="14"/>
  <c r="EV23" i="14"/>
  <c r="EU23" i="14"/>
  <c r="FM22" i="14"/>
  <c r="FL22" i="14"/>
  <c r="FK22" i="14"/>
  <c r="FD22" i="14"/>
  <c r="FC22" i="14"/>
  <c r="EW22" i="14"/>
  <c r="EV22" i="14"/>
  <c r="EU22" i="14"/>
  <c r="FM21" i="14"/>
  <c r="FK21" i="14"/>
  <c r="FE21" i="14"/>
  <c r="EW21" i="14"/>
  <c r="EU21" i="14"/>
  <c r="FF20" i="14"/>
  <c r="FC20" i="14"/>
  <c r="EX20" i="14"/>
  <c r="EV20" i="14"/>
  <c r="EU20" i="14"/>
  <c r="FN19" i="14"/>
  <c r="FK19" i="14"/>
  <c r="FF19" i="14"/>
  <c r="FD19" i="14"/>
  <c r="EX19" i="14"/>
  <c r="EW19" i="14"/>
  <c r="EV19" i="14"/>
  <c r="EU19" i="14"/>
  <c r="FE18" i="14"/>
  <c r="EW18" i="14"/>
  <c r="FL17" i="14"/>
  <c r="FF17" i="14"/>
  <c r="FD17" i="14"/>
  <c r="EX17" i="14"/>
  <c r="EW17" i="14"/>
  <c r="EV17" i="14"/>
  <c r="FN16" i="14"/>
  <c r="FL16" i="14"/>
  <c r="FF16" i="14"/>
  <c r="EW16" i="14"/>
  <c r="EV16" i="14"/>
  <c r="FD15" i="14"/>
  <c r="FC15" i="14"/>
  <c r="EX15" i="14"/>
  <c r="EV15" i="14"/>
  <c r="EU15" i="14"/>
  <c r="FN14" i="14"/>
  <c r="FK14" i="14"/>
  <c r="FC14" i="14"/>
  <c r="EX14" i="14"/>
  <c r="EV14" i="14"/>
  <c r="EU14" i="14"/>
  <c r="FF13" i="14"/>
  <c r="FC13" i="14"/>
  <c r="EX13" i="14"/>
  <c r="EW13" i="14"/>
  <c r="EV13" i="14"/>
  <c r="EU13" i="14"/>
  <c r="FK12" i="14"/>
  <c r="FC12" i="14"/>
  <c r="EV12" i="14"/>
  <c r="EU12" i="14"/>
  <c r="EO72" i="14"/>
  <c r="EH72" i="14"/>
  <c r="EG72" i="14"/>
  <c r="DZ72" i="14"/>
  <c r="DY72" i="14"/>
  <c r="DX72" i="14"/>
  <c r="DR72" i="14"/>
  <c r="EN71" i="14"/>
  <c r="EL71" i="14"/>
  <c r="EH71" i="14"/>
  <c r="EF71" i="14"/>
  <c r="ED71" i="14"/>
  <c r="DZ71" i="14"/>
  <c r="DX71" i="14"/>
  <c r="DV71" i="14"/>
  <c r="DR71" i="14"/>
  <c r="EM70" i="14"/>
  <c r="EL70" i="14"/>
  <c r="EF70" i="14"/>
  <c r="EE70" i="14"/>
  <c r="ED70" i="14"/>
  <c r="DZ70" i="14"/>
  <c r="DY70" i="14"/>
  <c r="DX70" i="14"/>
  <c r="DW70" i="14"/>
  <c r="DV70" i="14"/>
  <c r="DR70" i="14"/>
  <c r="EM69" i="14"/>
  <c r="EL69" i="14"/>
  <c r="EG69" i="14"/>
  <c r="EE69" i="14"/>
  <c r="ED69" i="14"/>
  <c r="DY69" i="14"/>
  <c r="DX69" i="14"/>
  <c r="DW69" i="14"/>
  <c r="DV69" i="14"/>
  <c r="EL68" i="14"/>
  <c r="ED68" i="14"/>
  <c r="DX68" i="14"/>
  <c r="DW68" i="14"/>
  <c r="DV68" i="14"/>
  <c r="DZ67" i="14"/>
  <c r="DX67" i="14"/>
  <c r="DW67" i="14"/>
  <c r="DV67" i="14"/>
  <c r="DR67" i="14"/>
  <c r="EO66" i="14"/>
  <c r="EL66" i="14"/>
  <c r="EG66" i="14"/>
  <c r="ED66" i="14"/>
  <c r="DZ66" i="14"/>
  <c r="DY66" i="14"/>
  <c r="DX66" i="14"/>
  <c r="DV66" i="14"/>
  <c r="DR66" i="14"/>
  <c r="EO65" i="14"/>
  <c r="EG65" i="14"/>
  <c r="EF65" i="14"/>
  <c r="EE65" i="14"/>
  <c r="DY65" i="14"/>
  <c r="DX65" i="14"/>
  <c r="DW65" i="14"/>
  <c r="DV65" i="14"/>
  <c r="DR65" i="14"/>
  <c r="EO64" i="14"/>
  <c r="EN64" i="14"/>
  <c r="EM64" i="14"/>
  <c r="EH64" i="14"/>
  <c r="EG64" i="14"/>
  <c r="EF64" i="14"/>
  <c r="EE64" i="14"/>
  <c r="DZ64" i="14"/>
  <c r="DY64" i="14"/>
  <c r="DX64" i="14"/>
  <c r="DW64" i="14"/>
  <c r="DR64" i="14"/>
  <c r="EL63" i="14"/>
  <c r="EH63" i="14"/>
  <c r="ED63" i="14"/>
  <c r="DZ63" i="14"/>
  <c r="DY63" i="14"/>
  <c r="DX63" i="14"/>
  <c r="DW63" i="14"/>
  <c r="DV63" i="14"/>
  <c r="DR63" i="14"/>
  <c r="EH62" i="14"/>
  <c r="DZ62" i="14"/>
  <c r="DY62" i="14"/>
  <c r="DX62" i="14"/>
  <c r="DV62" i="14"/>
  <c r="DR62" i="14"/>
  <c r="EN61" i="14"/>
  <c r="EM61" i="14"/>
  <c r="EL61" i="14"/>
  <c r="EF61" i="14"/>
  <c r="EE61" i="14"/>
  <c r="ED61" i="14"/>
  <c r="DX61" i="14"/>
  <c r="DW61" i="14"/>
  <c r="DV61" i="14"/>
  <c r="DR61" i="14"/>
  <c r="EL60" i="14"/>
  <c r="EH60" i="14"/>
  <c r="ED60" i="14"/>
  <c r="DZ60" i="14"/>
  <c r="DY60" i="14"/>
  <c r="DW60" i="14"/>
  <c r="DV60" i="14"/>
  <c r="DR60" i="14"/>
  <c r="EM59" i="14"/>
  <c r="EL59" i="14"/>
  <c r="EE59" i="14"/>
  <c r="ED59" i="14"/>
  <c r="DZ59" i="14"/>
  <c r="DW59" i="14"/>
  <c r="DV59" i="14"/>
  <c r="DR59" i="14"/>
  <c r="EO58" i="14"/>
  <c r="EN58" i="14"/>
  <c r="EL58" i="14"/>
  <c r="EG58" i="14"/>
  <c r="EF58" i="14"/>
  <c r="ED58" i="14"/>
  <c r="DZ58" i="14"/>
  <c r="DY58" i="14"/>
  <c r="DX58" i="14"/>
  <c r="DV58" i="14"/>
  <c r="DR58" i="14"/>
  <c r="EO57" i="14"/>
  <c r="EN57" i="14"/>
  <c r="EL57" i="14"/>
  <c r="EH57" i="14"/>
  <c r="EG57" i="14"/>
  <c r="EF57" i="14"/>
  <c r="ED57" i="14"/>
  <c r="DZ57" i="14"/>
  <c r="DY57" i="14"/>
  <c r="DX57" i="14"/>
  <c r="DW57" i="14"/>
  <c r="DV57" i="14"/>
  <c r="DR57" i="14"/>
  <c r="EN56" i="14"/>
  <c r="EF56" i="14"/>
  <c r="ED56" i="14"/>
  <c r="DY56" i="14"/>
  <c r="DX56" i="14"/>
  <c r="DV56" i="14"/>
  <c r="DR56" i="14"/>
  <c r="EM55" i="14"/>
  <c r="EL55" i="14"/>
  <c r="EH55" i="14"/>
  <c r="EE55" i="14"/>
  <c r="ED55" i="14"/>
  <c r="DZ55" i="14"/>
  <c r="DY55" i="14"/>
  <c r="DW55" i="14"/>
  <c r="DV55" i="14"/>
  <c r="DR55" i="14"/>
  <c r="EH54" i="14"/>
  <c r="DZ54" i="14"/>
  <c r="DY54" i="14"/>
  <c r="DV54" i="14"/>
  <c r="DR54" i="14"/>
  <c r="EN53" i="14"/>
  <c r="EH53" i="14"/>
  <c r="EF53" i="14"/>
  <c r="DZ53" i="14"/>
  <c r="DY53" i="14"/>
  <c r="DX53" i="14"/>
  <c r="DW53" i="14"/>
  <c r="DV53" i="14"/>
  <c r="DR53" i="14"/>
  <c r="EO52" i="14"/>
  <c r="EN52" i="14"/>
  <c r="EM52" i="14"/>
  <c r="EG52" i="14"/>
  <c r="EF52" i="14"/>
  <c r="EE52" i="14"/>
  <c r="DY52" i="14"/>
  <c r="DX52" i="14"/>
  <c r="DW52" i="14"/>
  <c r="DV52" i="14"/>
  <c r="EO51" i="14"/>
  <c r="EM51" i="14"/>
  <c r="EL51" i="14"/>
  <c r="EH51" i="14"/>
  <c r="EG51" i="14"/>
  <c r="EE51" i="14"/>
  <c r="ED51" i="14"/>
  <c r="DZ51" i="14"/>
  <c r="DY51" i="14"/>
  <c r="DX51" i="14"/>
  <c r="DW51" i="14"/>
  <c r="DV51" i="14"/>
  <c r="DR51" i="14"/>
  <c r="EO50" i="14"/>
  <c r="EM50" i="14"/>
  <c r="EG50" i="14"/>
  <c r="EE50" i="14"/>
  <c r="DY50" i="14"/>
  <c r="DX50" i="14"/>
  <c r="DW50" i="14"/>
  <c r="DR50" i="14"/>
  <c r="EM49" i="14"/>
  <c r="EH49" i="14"/>
  <c r="EF49" i="14"/>
  <c r="EE49" i="14"/>
  <c r="DZ49" i="14"/>
  <c r="DY49" i="14"/>
  <c r="DX49" i="14"/>
  <c r="DW49" i="14"/>
  <c r="DV49" i="14"/>
  <c r="DR49" i="14"/>
  <c r="EO48" i="14"/>
  <c r="EN48" i="14"/>
  <c r="EM48" i="14"/>
  <c r="EL48" i="14"/>
  <c r="EG48" i="14"/>
  <c r="EF48" i="14"/>
  <c r="EE48" i="14"/>
  <c r="ED48" i="14"/>
  <c r="DY48" i="14"/>
  <c r="DX48" i="14"/>
  <c r="DW48" i="14"/>
  <c r="DV48" i="14"/>
  <c r="EO47" i="14"/>
  <c r="EL47" i="14"/>
  <c r="EG47" i="14"/>
  <c r="ED47" i="14"/>
  <c r="DY47" i="14"/>
  <c r="DX47" i="14"/>
  <c r="DV47" i="14"/>
  <c r="EO46" i="14"/>
  <c r="EN46" i="14"/>
  <c r="EL46" i="14"/>
  <c r="EG46" i="14"/>
  <c r="EF46" i="14"/>
  <c r="ED46" i="14"/>
  <c r="DY46" i="14"/>
  <c r="DX46" i="14"/>
  <c r="DV46" i="14"/>
  <c r="DR46" i="14"/>
  <c r="EL45" i="14"/>
  <c r="EH45" i="14"/>
  <c r="ED45" i="14"/>
  <c r="DZ45" i="14"/>
  <c r="DX45" i="14"/>
  <c r="DW45" i="14"/>
  <c r="DV45" i="14"/>
  <c r="DR45" i="14"/>
  <c r="EO44" i="14"/>
  <c r="EG44" i="14"/>
  <c r="DY44" i="14"/>
  <c r="DV44" i="14"/>
  <c r="DR44" i="14"/>
  <c r="EM43" i="14"/>
  <c r="EE43" i="14"/>
  <c r="DW43" i="14"/>
  <c r="DR43" i="14"/>
  <c r="EL42" i="14"/>
  <c r="ED42" i="14"/>
  <c r="DZ42" i="14"/>
  <c r="DY42" i="14"/>
  <c r="DV42" i="14"/>
  <c r="DR42" i="14"/>
  <c r="EO41" i="14"/>
  <c r="EN41" i="14"/>
  <c r="EM41" i="14"/>
  <c r="EG41" i="14"/>
  <c r="EF41" i="14"/>
  <c r="EE41" i="14"/>
  <c r="DY41" i="14"/>
  <c r="DX41" i="14"/>
  <c r="DW41" i="14"/>
  <c r="EO40" i="14"/>
  <c r="EN40" i="14"/>
  <c r="EM40" i="14"/>
  <c r="EG40" i="14"/>
  <c r="EF40" i="14"/>
  <c r="EE40" i="14"/>
  <c r="DY40" i="14"/>
  <c r="DX40" i="14"/>
  <c r="DW40" i="14"/>
  <c r="DV40" i="14"/>
  <c r="DR40" i="14"/>
  <c r="EM39" i="14"/>
  <c r="EL39" i="14"/>
  <c r="EH39" i="14"/>
  <c r="EG39" i="14"/>
  <c r="EE39" i="14"/>
  <c r="ED39" i="14"/>
  <c r="DZ39" i="14"/>
  <c r="DY39" i="14"/>
  <c r="DW39" i="14"/>
  <c r="DV39" i="14"/>
  <c r="DR39" i="14"/>
  <c r="EN38" i="14"/>
  <c r="EL38" i="14"/>
  <c r="EF38" i="14"/>
  <c r="ED38" i="14"/>
  <c r="DX38" i="14"/>
  <c r="DV38" i="14"/>
  <c r="EF37" i="14"/>
  <c r="DX37" i="14"/>
  <c r="EO35" i="14"/>
  <c r="EN35" i="14"/>
  <c r="EG35" i="14"/>
  <c r="EF35" i="14"/>
  <c r="DY35" i="14"/>
  <c r="DX35" i="14"/>
  <c r="DW35" i="14"/>
  <c r="DV35" i="14"/>
  <c r="EN34" i="14"/>
  <c r="EG34" i="14"/>
  <c r="EF34" i="14"/>
  <c r="DY34" i="14"/>
  <c r="DX34" i="14"/>
  <c r="DV34" i="14"/>
  <c r="EO33" i="14"/>
  <c r="EN33" i="14"/>
  <c r="EM33" i="14"/>
  <c r="EL33" i="14"/>
  <c r="EG33" i="14"/>
  <c r="EF33" i="14"/>
  <c r="EE33" i="14"/>
  <c r="ED33" i="14"/>
  <c r="DY33" i="14"/>
  <c r="DX33" i="14"/>
  <c r="DW33" i="14"/>
  <c r="DV33" i="14"/>
  <c r="EO32" i="14"/>
  <c r="EN32" i="14"/>
  <c r="EL32" i="14"/>
  <c r="EG32" i="14"/>
  <c r="EF32" i="14"/>
  <c r="ED32" i="14"/>
  <c r="DY32" i="14"/>
  <c r="DX32" i="14"/>
  <c r="DV32" i="14"/>
  <c r="EO31" i="14"/>
  <c r="EG31" i="14"/>
  <c r="EF31" i="14"/>
  <c r="DY31" i="14"/>
  <c r="DX31" i="14"/>
  <c r="DV31" i="14"/>
  <c r="EN30" i="14"/>
  <c r="EF30" i="14"/>
  <c r="ED30" i="14"/>
  <c r="DX30" i="14"/>
  <c r="DV30" i="14"/>
  <c r="EO29" i="14"/>
  <c r="EN29" i="14"/>
  <c r="EM29" i="14"/>
  <c r="EG29" i="14"/>
  <c r="EF29" i="14"/>
  <c r="EE29" i="14"/>
  <c r="DY29" i="14"/>
  <c r="DX29" i="14"/>
  <c r="DW29" i="14"/>
  <c r="DV29" i="14"/>
  <c r="EM28" i="14"/>
  <c r="EL28" i="14"/>
  <c r="EE28" i="14"/>
  <c r="ED28" i="14"/>
  <c r="DY28" i="14"/>
  <c r="DX28" i="14"/>
  <c r="DW28" i="14"/>
  <c r="DV28" i="14"/>
  <c r="EN27" i="14"/>
  <c r="EF27" i="14"/>
  <c r="ED27" i="14"/>
  <c r="DX27" i="14"/>
  <c r="DV27" i="14"/>
  <c r="EN26" i="14"/>
  <c r="EF26" i="14"/>
  <c r="EE26" i="14"/>
  <c r="DX26" i="14"/>
  <c r="DW26" i="14"/>
  <c r="DV26" i="14"/>
  <c r="EM25" i="14"/>
  <c r="EE25" i="14"/>
  <c r="DY25" i="14"/>
  <c r="DX25" i="14"/>
  <c r="DW25" i="14"/>
  <c r="EO24" i="14"/>
  <c r="EG24" i="14"/>
  <c r="ED24" i="14"/>
  <c r="DY24" i="14"/>
  <c r="DX24" i="14"/>
  <c r="DV24" i="14"/>
  <c r="EO23" i="14"/>
  <c r="EL23" i="14"/>
  <c r="EG23" i="14"/>
  <c r="ED23" i="14"/>
  <c r="DY23" i="14"/>
  <c r="DW23" i="14"/>
  <c r="DV23" i="14"/>
  <c r="EN22" i="14"/>
  <c r="EM22" i="14"/>
  <c r="EL22" i="14"/>
  <c r="EF22" i="14"/>
  <c r="EE22" i="14"/>
  <c r="ED22" i="14"/>
  <c r="DX22" i="14"/>
  <c r="DW22" i="14"/>
  <c r="DV22" i="14"/>
  <c r="EN21" i="14"/>
  <c r="EL21" i="14"/>
  <c r="EF21" i="14"/>
  <c r="ED21" i="14"/>
  <c r="DX21" i="14"/>
  <c r="DV21" i="14"/>
  <c r="EO20" i="14"/>
  <c r="EG20" i="14"/>
  <c r="ED20" i="14"/>
  <c r="DY20" i="14"/>
  <c r="DW20" i="14"/>
  <c r="DV20" i="14"/>
  <c r="EO19" i="14"/>
  <c r="EN19" i="14"/>
  <c r="EM19" i="14"/>
  <c r="EL19" i="14"/>
  <c r="EG19" i="14"/>
  <c r="EF19" i="14"/>
  <c r="EE19" i="14"/>
  <c r="ED19" i="14"/>
  <c r="DY19" i="14"/>
  <c r="DX19" i="14"/>
  <c r="DW19" i="14"/>
  <c r="DV19" i="14"/>
  <c r="EN18" i="14"/>
  <c r="EL18" i="14"/>
  <c r="EF18" i="14"/>
  <c r="ED18" i="14"/>
  <c r="DX18" i="14"/>
  <c r="DV18" i="14"/>
  <c r="EO17" i="14"/>
  <c r="EM17" i="14"/>
  <c r="EG17" i="14"/>
  <c r="EE17" i="14"/>
  <c r="DY17" i="14"/>
  <c r="DX17" i="14"/>
  <c r="DW17" i="14"/>
  <c r="EO16" i="14"/>
  <c r="EM16" i="14"/>
  <c r="EG16" i="14"/>
  <c r="EF16" i="14"/>
  <c r="EE16" i="14"/>
  <c r="ED16" i="14"/>
  <c r="DY16" i="14"/>
  <c r="DX16" i="14"/>
  <c r="DW16" i="14"/>
  <c r="DV16" i="14"/>
  <c r="EM15" i="14"/>
  <c r="EL15" i="14"/>
  <c r="EG15" i="14"/>
  <c r="EE15" i="14"/>
  <c r="ED15" i="14"/>
  <c r="DY15" i="14"/>
  <c r="DW15" i="14"/>
  <c r="DV15" i="14"/>
  <c r="EO14" i="14"/>
  <c r="EM14" i="14"/>
  <c r="EL14" i="14"/>
  <c r="EG14" i="14"/>
  <c r="EE14" i="14"/>
  <c r="ED14" i="14"/>
  <c r="DY14" i="14"/>
  <c r="DX14" i="14"/>
  <c r="DW14" i="14"/>
  <c r="DV14" i="14"/>
  <c r="EO13" i="14"/>
  <c r="EL13" i="14"/>
  <c r="EG13" i="14"/>
  <c r="ED13" i="14"/>
  <c r="DY13" i="14"/>
  <c r="DX13" i="14"/>
  <c r="DW13" i="14"/>
  <c r="DV13" i="14"/>
  <c r="EL12" i="14"/>
  <c r="EE12" i="14"/>
  <c r="ED12" i="14"/>
  <c r="DX12" i="14"/>
  <c r="DW12" i="14"/>
  <c r="DV12" i="14"/>
  <c r="EK29" i="15"/>
  <c r="EL27" i="14"/>
  <c r="EB17" i="14"/>
  <c r="EE12" i="15"/>
  <c r="EC12" i="15"/>
  <c r="DZ14" i="15"/>
  <c r="EQ12" i="15"/>
  <c r="DZ25" i="15"/>
  <c r="DZ20" i="15"/>
  <c r="DZ33" i="15"/>
  <c r="DZ15" i="15"/>
  <c r="AY34" i="15"/>
  <c r="AY23" i="15"/>
  <c r="DZ27" i="15"/>
  <c r="DR25" i="15"/>
  <c r="EQ24" i="15"/>
  <c r="DZ16" i="15"/>
  <c r="DZ31" i="15"/>
  <c r="DZ29" i="15"/>
  <c r="DZ34" i="15"/>
  <c r="EQ25" i="15"/>
  <c r="DZ22" i="15"/>
  <c r="DR15" i="15"/>
  <c r="DR33" i="15"/>
  <c r="EB19" i="15"/>
  <c r="DR27" i="15"/>
  <c r="EB23" i="14"/>
  <c r="EK12" i="14"/>
  <c r="EL20" i="14"/>
  <c r="FA17" i="14"/>
  <c r="DR12" i="15"/>
  <c r="FI19" i="15"/>
  <c r="EQ27" i="15"/>
  <c r="FI18" i="15"/>
  <c r="FA23" i="14"/>
  <c r="EQ33" i="15"/>
  <c r="FA21" i="15"/>
  <c r="EF13" i="15"/>
  <c r="FA12" i="14"/>
  <c r="FC24" i="15"/>
  <c r="FI23" i="14"/>
  <c r="FB20" i="15"/>
  <c r="FA20" i="15"/>
  <c r="EM12" i="14"/>
  <c r="EQ20" i="15"/>
  <c r="FA19" i="15"/>
  <c r="DR22" i="15"/>
  <c r="EQ18" i="15"/>
  <c r="EQ14" i="15"/>
  <c r="DR31" i="15"/>
  <c r="EQ19" i="15"/>
  <c r="FJ12" i="15"/>
  <c r="DR17" i="15"/>
  <c r="EQ16" i="15"/>
  <c r="EQ28" i="15"/>
  <c r="EQ13" i="15"/>
  <c r="EQ23" i="15"/>
  <c r="EQ31" i="15"/>
  <c r="EY31" i="15"/>
  <c r="FD12" i="15"/>
  <c r="FA33" i="15"/>
  <c r="BB22" i="15"/>
  <c r="FA31" i="15"/>
  <c r="EJ18" i="15"/>
  <c r="FE13" i="15"/>
  <c r="FA26" i="14"/>
  <c r="FD26" i="14"/>
  <c r="EY14" i="15"/>
  <c r="EQ17" i="15"/>
  <c r="FK24" i="15"/>
  <c r="EY27" i="15"/>
  <c r="FA12" i="15"/>
  <c r="FA34" i="15"/>
  <c r="EQ32" i="15"/>
  <c r="FB12" i="15"/>
  <c r="EQ22" i="15"/>
  <c r="EQ15" i="15"/>
  <c r="FI12" i="15"/>
  <c r="EQ35" i="15"/>
  <c r="EQ34" i="15"/>
  <c r="EQ30" i="15"/>
  <c r="EQ29" i="15"/>
  <c r="ET36" i="14"/>
  <c r="M5" i="26"/>
  <c r="M4" i="26"/>
  <c r="M3" i="26"/>
  <c r="M5" i="25"/>
  <c r="M4" i="25"/>
  <c r="M3" i="25"/>
  <c r="M5" i="24"/>
  <c r="M4" i="24"/>
  <c r="M3" i="24"/>
  <c r="M5" i="21"/>
  <c r="M4" i="21"/>
  <c r="M3" i="21"/>
  <c r="M5" i="20"/>
  <c r="M4" i="20"/>
  <c r="M3" i="20"/>
  <c r="M5" i="19"/>
  <c r="M4" i="19"/>
  <c r="M3" i="19"/>
  <c r="M5" i="18"/>
  <c r="M4" i="18"/>
  <c r="M3" i="18"/>
  <c r="M5" i="17"/>
  <c r="M4" i="17"/>
  <c r="M3" i="17"/>
  <c r="AP72" i="15"/>
  <c r="AP71" i="15"/>
  <c r="AP70" i="15"/>
  <c r="AP69" i="15"/>
  <c r="AP68" i="15"/>
  <c r="AP67" i="15"/>
  <c r="AP66" i="15"/>
  <c r="AP65" i="15"/>
  <c r="AP64" i="15"/>
  <c r="AP63" i="15"/>
  <c r="AP62" i="15"/>
  <c r="AP61" i="15"/>
  <c r="AP60" i="15"/>
  <c r="AP59" i="15"/>
  <c r="AP58" i="15"/>
  <c r="AP57" i="15"/>
  <c r="AP56" i="15"/>
  <c r="AP55" i="15"/>
  <c r="AP54" i="15"/>
  <c r="AP53" i="15"/>
  <c r="AP52" i="15"/>
  <c r="AP51" i="15"/>
  <c r="AP50" i="15"/>
  <c r="AP49" i="15"/>
  <c r="AP48" i="15"/>
  <c r="AP47" i="15"/>
  <c r="AP46" i="15"/>
  <c r="AP45" i="15"/>
  <c r="AP44" i="15"/>
  <c r="AP43" i="15"/>
  <c r="AP42" i="15"/>
  <c r="AP41" i="15"/>
  <c r="AP40" i="15"/>
  <c r="AP39" i="15"/>
  <c r="AP38" i="15"/>
  <c r="AP37" i="15"/>
  <c r="AP36" i="15"/>
  <c r="AP35" i="15"/>
  <c r="AP34" i="15"/>
  <c r="AP33" i="15"/>
  <c r="AP32" i="15"/>
  <c r="AP31" i="15"/>
  <c r="AP30" i="15"/>
  <c r="AP29" i="15"/>
  <c r="AP28" i="15"/>
  <c r="AP27" i="15"/>
  <c r="AP26" i="15"/>
  <c r="AP25" i="15"/>
  <c r="AP24" i="15"/>
  <c r="AP23" i="15"/>
  <c r="AP22" i="15"/>
  <c r="AP21" i="15"/>
  <c r="AP20" i="15"/>
  <c r="AP19" i="15"/>
  <c r="AP18" i="15"/>
  <c r="AP17" i="15"/>
  <c r="AP16" i="15"/>
  <c r="AP15" i="15"/>
  <c r="AP14" i="15"/>
  <c r="AP13" i="15"/>
  <c r="AP12" i="15"/>
  <c r="AP72" i="14"/>
  <c r="AP71" i="14"/>
  <c r="AP70" i="14"/>
  <c r="AP69" i="14"/>
  <c r="AP68" i="14"/>
  <c r="AP67" i="14"/>
  <c r="AP66" i="14"/>
  <c r="AP65" i="14"/>
  <c r="AP64" i="14"/>
  <c r="AP63" i="14"/>
  <c r="AP62" i="14"/>
  <c r="AP61" i="14"/>
  <c r="AP60" i="14"/>
  <c r="AP59" i="14"/>
  <c r="AP58" i="14"/>
  <c r="AP57" i="14"/>
  <c r="AP56" i="14"/>
  <c r="AP55" i="14"/>
  <c r="AP54" i="14"/>
  <c r="AP53" i="14"/>
  <c r="AP52" i="14"/>
  <c r="AP51" i="14"/>
  <c r="AP50" i="14"/>
  <c r="AP49" i="14"/>
  <c r="AP48" i="14"/>
  <c r="AP47" i="14"/>
  <c r="AP46" i="14"/>
  <c r="AP45" i="14"/>
  <c r="AP44" i="14"/>
  <c r="AP43" i="14"/>
  <c r="AP42" i="14"/>
  <c r="AP41" i="14"/>
  <c r="AP40" i="14"/>
  <c r="AP39" i="14"/>
  <c r="AP38" i="14"/>
  <c r="AP37" i="14"/>
  <c r="AP36" i="14"/>
  <c r="AP35" i="14"/>
  <c r="AP34" i="14"/>
  <c r="AP33" i="14"/>
  <c r="AP32" i="14"/>
  <c r="AP31" i="14"/>
  <c r="AP30" i="14"/>
  <c r="AP29" i="14"/>
  <c r="AP28" i="14"/>
  <c r="AP27" i="14"/>
  <c r="AP26" i="14"/>
  <c r="AP25" i="14"/>
  <c r="AP24" i="14"/>
  <c r="AP23" i="14"/>
  <c r="AP22" i="14"/>
  <c r="AP21" i="14"/>
  <c r="AP20" i="14"/>
  <c r="AP19" i="14"/>
  <c r="AP18" i="14"/>
  <c r="AP17" i="14"/>
  <c r="AP16" i="14"/>
  <c r="AP15" i="14"/>
  <c r="AP14" i="14"/>
  <c r="AP13" i="14"/>
  <c r="AP12" i="14"/>
  <c r="AP72" i="13"/>
  <c r="AP71" i="13"/>
  <c r="AP69" i="13"/>
  <c r="AP67" i="13"/>
  <c r="AP66" i="13"/>
  <c r="AP65" i="13"/>
  <c r="AP64" i="13"/>
  <c r="AP62" i="13"/>
  <c r="AP59" i="13"/>
  <c r="AP57" i="13"/>
  <c r="AP55" i="13"/>
  <c r="AP54" i="13"/>
  <c r="AP53" i="13"/>
  <c r="AP52" i="13"/>
  <c r="AP51" i="13"/>
  <c r="AP50" i="13"/>
  <c r="AP49" i="13"/>
  <c r="AP48" i="13"/>
  <c r="AP47" i="13"/>
  <c r="AP46" i="13"/>
  <c r="AP45" i="13"/>
  <c r="AP43" i="13"/>
  <c r="AP41" i="13"/>
  <c r="AP39" i="13"/>
  <c r="AP37" i="13"/>
  <c r="AP35" i="13"/>
  <c r="AP34" i="13"/>
  <c r="AP33" i="13"/>
  <c r="AP31" i="13"/>
  <c r="AP30" i="13"/>
  <c r="AP29" i="13"/>
  <c r="AP28" i="13"/>
  <c r="AP27" i="13"/>
  <c r="AP26" i="13"/>
  <c r="AP24" i="13"/>
  <c r="AP72" i="12"/>
  <c r="AP71" i="12"/>
  <c r="AP70" i="12"/>
  <c r="AP69" i="12"/>
  <c r="AP68" i="12"/>
  <c r="AP67" i="12"/>
  <c r="AP66" i="12"/>
  <c r="AP65" i="12"/>
  <c r="AP64" i="12"/>
  <c r="AP63" i="12"/>
  <c r="AP62" i="12"/>
  <c r="AP61" i="12"/>
  <c r="AP60" i="12"/>
  <c r="AP59" i="12"/>
  <c r="AP58" i="12"/>
  <c r="AP57" i="12"/>
  <c r="AP56" i="12"/>
  <c r="AP55" i="12"/>
  <c r="AP54" i="12"/>
  <c r="AP53" i="12"/>
  <c r="AP52" i="12"/>
  <c r="AP51" i="12"/>
  <c r="AP50" i="12"/>
  <c r="AP49" i="12"/>
  <c r="AP48" i="12"/>
  <c r="AP47" i="12"/>
  <c r="AP46" i="12"/>
  <c r="AP45" i="12"/>
  <c r="AP44" i="12"/>
  <c r="AP43" i="12"/>
  <c r="AP42" i="12"/>
  <c r="AP41" i="12"/>
  <c r="AP40" i="12"/>
  <c r="AP39" i="12"/>
  <c r="AP38" i="12"/>
  <c r="AP37" i="12"/>
  <c r="AP36" i="12"/>
  <c r="AP35" i="12"/>
  <c r="AP34" i="12"/>
  <c r="AP33" i="12"/>
  <c r="AP32" i="12"/>
  <c r="AP31" i="12"/>
  <c r="AP30" i="12"/>
  <c r="AP29" i="12"/>
  <c r="AP28" i="12"/>
  <c r="AP27" i="12"/>
  <c r="AP26" i="12"/>
  <c r="AP25" i="12"/>
  <c r="AP24" i="12"/>
  <c r="AP23" i="12"/>
  <c r="AP22" i="12"/>
  <c r="AP21" i="12"/>
  <c r="AP20" i="12"/>
  <c r="AP19" i="12"/>
  <c r="AP18" i="12"/>
  <c r="AP17" i="12"/>
  <c r="AP16" i="12"/>
  <c r="AP15" i="12"/>
  <c r="AP14" i="12"/>
  <c r="AP13" i="12"/>
  <c r="AP72" i="11"/>
  <c r="AP71" i="11"/>
  <c r="AP70" i="11"/>
  <c r="AP69" i="11"/>
  <c r="AP68" i="11"/>
  <c r="AP67" i="11"/>
  <c r="AP66" i="11"/>
  <c r="AP65" i="11"/>
  <c r="AP64" i="11"/>
  <c r="AP63" i="11"/>
  <c r="AP62" i="11"/>
  <c r="AP61" i="11"/>
  <c r="AP60" i="11"/>
  <c r="AP59" i="11"/>
  <c r="AP58" i="11"/>
  <c r="AP57" i="11"/>
  <c r="AP56" i="11"/>
  <c r="AP55" i="11"/>
  <c r="AP54" i="11"/>
  <c r="AP53" i="11"/>
  <c r="AP52" i="11"/>
  <c r="AP51" i="11"/>
  <c r="AP50" i="11"/>
  <c r="AP48" i="11"/>
  <c r="AP47" i="11"/>
  <c r="AP46" i="11"/>
  <c r="AP44" i="11"/>
  <c r="AP43" i="11"/>
  <c r="AP42" i="11"/>
  <c r="AP41" i="11"/>
  <c r="AP40" i="11"/>
  <c r="AP39" i="11"/>
  <c r="AP38" i="11"/>
  <c r="AP37" i="11"/>
  <c r="AP35" i="11"/>
  <c r="AP34" i="11"/>
  <c r="AP33" i="11"/>
  <c r="AP32" i="11"/>
  <c r="AP31" i="11"/>
  <c r="AP30" i="11"/>
  <c r="AP29" i="11"/>
  <c r="AP28" i="11"/>
  <c r="AP27" i="11"/>
  <c r="AP26" i="11"/>
  <c r="AP25" i="11"/>
  <c r="AP24" i="11"/>
  <c r="M5" i="16"/>
  <c r="M4" i="16"/>
  <c r="M3" i="16"/>
  <c r="DP72" i="15"/>
  <c r="AG49" i="20" s="1"/>
  <c r="DO72" i="15"/>
  <c r="AF49" i="20" s="1"/>
  <c r="DN72" i="15"/>
  <c r="DJ72" i="15"/>
  <c r="DI72" i="15"/>
  <c r="DH72" i="15"/>
  <c r="DG72" i="15"/>
  <c r="DF72" i="15"/>
  <c r="DE72" i="15"/>
  <c r="DD72" i="15"/>
  <c r="DC72" i="15"/>
  <c r="DB72" i="15"/>
  <c r="DA72" i="15"/>
  <c r="CZ72" i="15"/>
  <c r="CY72" i="15"/>
  <c r="CX72" i="15"/>
  <c r="CW72" i="15"/>
  <c r="CV72" i="15"/>
  <c r="CU72" i="15"/>
  <c r="CT72" i="15"/>
  <c r="AC49" i="20" s="1"/>
  <c r="CS72" i="15"/>
  <c r="CR72" i="15"/>
  <c r="CQ72" i="15"/>
  <c r="CP72" i="15"/>
  <c r="CO72" i="15"/>
  <c r="CN72" i="15"/>
  <c r="CM72" i="15"/>
  <c r="CL72" i="15"/>
  <c r="CK72" i="15"/>
  <c r="CJ72" i="15"/>
  <c r="CI72" i="15"/>
  <c r="CH72" i="15"/>
  <c r="CG72" i="15"/>
  <c r="CF72" i="15"/>
  <c r="CE72" i="15"/>
  <c r="CD72" i="15"/>
  <c r="CC72" i="15"/>
  <c r="CB72" i="15"/>
  <c r="CA72" i="15"/>
  <c r="BZ72" i="15"/>
  <c r="BX72" i="15"/>
  <c r="BW72" i="15"/>
  <c r="BV72" i="15"/>
  <c r="BU72" i="15"/>
  <c r="AB49" i="20" s="1"/>
  <c r="BT72" i="15"/>
  <c r="AA49" i="20" s="1"/>
  <c r="BS72" i="15"/>
  <c r="BR72" i="15"/>
  <c r="BQ72" i="15"/>
  <c r="BP72" i="15"/>
  <c r="BN72" i="15"/>
  <c r="BM72" i="15"/>
  <c r="BL72" i="15"/>
  <c r="BK72" i="15"/>
  <c r="BJ72" i="15"/>
  <c r="X49" i="20" s="1"/>
  <c r="BI72" i="15"/>
  <c r="BH72" i="15"/>
  <c r="BG72" i="15"/>
  <c r="BF72" i="15"/>
  <c r="BE72" i="15"/>
  <c r="V49" i="20" s="1"/>
  <c r="BD72" i="15"/>
  <c r="U49" i="20" s="1"/>
  <c r="BB72" i="15"/>
  <c r="S49" i="20" s="1"/>
  <c r="BA72" i="15"/>
  <c r="R49" i="20" s="1"/>
  <c r="AZ72" i="15"/>
  <c r="Q49" i="20" s="1"/>
  <c r="AY72" i="15"/>
  <c r="P49" i="20" s="1"/>
  <c r="AX72" i="15"/>
  <c r="AW72" i="15"/>
  <c r="AV72" i="15"/>
  <c r="AU72" i="15"/>
  <c r="AT72" i="15"/>
  <c r="N49" i="20" s="1"/>
  <c r="AS72" i="15"/>
  <c r="M49" i="20" s="1"/>
  <c r="AR72" i="15"/>
  <c r="L49" i="20" s="1"/>
  <c r="AQ72" i="15"/>
  <c r="K49" i="20" s="1"/>
  <c r="AO72" i="15"/>
  <c r="I49" i="20"/>
  <c r="AM72" i="15"/>
  <c r="H49" i="20" s="1"/>
  <c r="AL72" i="15"/>
  <c r="AK72" i="15"/>
  <c r="AJ72" i="15"/>
  <c r="AI72" i="15"/>
  <c r="AH72" i="15"/>
  <c r="AG72" i="15"/>
  <c r="AF72" i="15"/>
  <c r="AE72" i="15"/>
  <c r="F49" i="20" s="1"/>
  <c r="AD72" i="15"/>
  <c r="E49" i="20" s="1"/>
  <c r="AC72" i="15"/>
  <c r="D49" i="20" s="1"/>
  <c r="AB72" i="15"/>
  <c r="C49" i="20" s="1"/>
  <c r="AA72" i="15"/>
  <c r="Z72" i="15"/>
  <c r="Y72" i="15"/>
  <c r="X72" i="15"/>
  <c r="W72" i="15"/>
  <c r="V72" i="15"/>
  <c r="U72" i="15"/>
  <c r="T72" i="15"/>
  <c r="S72" i="15"/>
  <c r="P72" i="15"/>
  <c r="O72" i="15"/>
  <c r="N72" i="15"/>
  <c r="K72" i="15"/>
  <c r="J72" i="15"/>
  <c r="I72" i="15"/>
  <c r="F72" i="15"/>
  <c r="E72" i="15"/>
  <c r="D72" i="15"/>
  <c r="B49" i="20" s="1"/>
  <c r="DP71" i="15"/>
  <c r="AG48" i="20" s="1"/>
  <c r="DO71" i="15"/>
  <c r="AF48" i="20" s="1"/>
  <c r="DN71" i="15"/>
  <c r="DM71" i="15"/>
  <c r="DI71" i="15"/>
  <c r="DH71" i="15"/>
  <c r="DG71" i="15"/>
  <c r="DF71" i="15"/>
  <c r="DE71" i="15"/>
  <c r="DD71" i="15"/>
  <c r="DC71" i="15"/>
  <c r="DB71" i="15"/>
  <c r="DA71" i="15"/>
  <c r="CZ71" i="15"/>
  <c r="CY71" i="15"/>
  <c r="CX71" i="15"/>
  <c r="CW71" i="15"/>
  <c r="CV71" i="15"/>
  <c r="CU71" i="15"/>
  <c r="CT71" i="15"/>
  <c r="AC48" i="20" s="1"/>
  <c r="CS71" i="15"/>
  <c r="CR71" i="15"/>
  <c r="CQ71" i="15"/>
  <c r="CP71" i="15"/>
  <c r="CO71" i="15"/>
  <c r="CN71" i="15"/>
  <c r="CM71" i="15"/>
  <c r="CL71" i="15"/>
  <c r="CK71" i="15"/>
  <c r="CJ71" i="15"/>
  <c r="CI71" i="15"/>
  <c r="CH71" i="15"/>
  <c r="CG71" i="15"/>
  <c r="CF71" i="15"/>
  <c r="CE71" i="15"/>
  <c r="CD71" i="15"/>
  <c r="CC71" i="15"/>
  <c r="CB71" i="15"/>
  <c r="CA71" i="15"/>
  <c r="BZ71" i="15"/>
  <c r="BX71" i="15"/>
  <c r="BW71" i="15"/>
  <c r="BV71" i="15"/>
  <c r="BU71" i="15"/>
  <c r="AB48" i="20" s="1"/>
  <c r="BT71" i="15"/>
  <c r="AA48" i="20" s="1"/>
  <c r="BS71" i="15"/>
  <c r="BR71" i="15"/>
  <c r="BQ71" i="15"/>
  <c r="BP71" i="15"/>
  <c r="BN71" i="15"/>
  <c r="BM71" i="15"/>
  <c r="Y48" i="20" s="1"/>
  <c r="BL71" i="15"/>
  <c r="BK71" i="15"/>
  <c r="BJ71" i="15"/>
  <c r="X48" i="20" s="1"/>
  <c r="BI71" i="15"/>
  <c r="BH71" i="15"/>
  <c r="BG71" i="15"/>
  <c r="BF71" i="15"/>
  <c r="BE71" i="15"/>
  <c r="V48" i="20" s="1"/>
  <c r="BD71" i="15"/>
  <c r="U48" i="20" s="1"/>
  <c r="BB71" i="15"/>
  <c r="S48" i="20" s="1"/>
  <c r="BA71" i="15"/>
  <c r="R48" i="20" s="1"/>
  <c r="AZ71" i="15"/>
  <c r="Q48" i="20" s="1"/>
  <c r="AY71" i="15"/>
  <c r="P48" i="20" s="1"/>
  <c r="AX71" i="15"/>
  <c r="AW71" i="15"/>
  <c r="AV71" i="15"/>
  <c r="AU71" i="15"/>
  <c r="AT71" i="15"/>
  <c r="N48" i="20" s="1"/>
  <c r="AS71" i="15"/>
  <c r="M48" i="20" s="1"/>
  <c r="AR71" i="15"/>
  <c r="L48" i="20" s="1"/>
  <c r="AQ71" i="15"/>
  <c r="K48" i="20" s="1"/>
  <c r="AO71" i="15"/>
  <c r="I48" i="20"/>
  <c r="AM71" i="15"/>
  <c r="H48" i="20" s="1"/>
  <c r="AL71" i="15"/>
  <c r="AK71" i="15"/>
  <c r="AJ71" i="15"/>
  <c r="AI71" i="15"/>
  <c r="AH71" i="15"/>
  <c r="AG71" i="15"/>
  <c r="AE71" i="15"/>
  <c r="F48" i="20" s="1"/>
  <c r="AD71" i="15"/>
  <c r="E48" i="20" s="1"/>
  <c r="AC71" i="15"/>
  <c r="D48" i="20" s="1"/>
  <c r="AB71" i="15"/>
  <c r="C48" i="20" s="1"/>
  <c r="AA71" i="15"/>
  <c r="Z71" i="15"/>
  <c r="Y71" i="15"/>
  <c r="X71" i="15"/>
  <c r="W71" i="15"/>
  <c r="V71" i="15"/>
  <c r="U71" i="15"/>
  <c r="T71" i="15"/>
  <c r="S71" i="15"/>
  <c r="P71" i="15"/>
  <c r="O71" i="15"/>
  <c r="N71" i="15"/>
  <c r="L71" i="15"/>
  <c r="K71" i="15"/>
  <c r="J71" i="15"/>
  <c r="I71" i="15"/>
  <c r="H71" i="15"/>
  <c r="G71" i="15"/>
  <c r="F71" i="15"/>
  <c r="E71" i="15"/>
  <c r="D71" i="15"/>
  <c r="B48" i="20" s="1"/>
  <c r="DP70" i="15"/>
  <c r="AG47" i="20" s="1"/>
  <c r="DO70" i="15"/>
  <c r="AF47" i="20" s="1"/>
  <c r="DN70" i="15"/>
  <c r="DI70" i="15"/>
  <c r="DH70" i="15"/>
  <c r="DG70" i="15"/>
  <c r="DF70" i="15"/>
  <c r="DE70" i="15"/>
  <c r="DD70" i="15"/>
  <c r="DC70" i="15"/>
  <c r="DB70" i="15"/>
  <c r="DA70" i="15"/>
  <c r="CZ70" i="15"/>
  <c r="CY70" i="15"/>
  <c r="CX70" i="15"/>
  <c r="CW70" i="15"/>
  <c r="CV70" i="15"/>
  <c r="CU70" i="15"/>
  <c r="CT70" i="15"/>
  <c r="AC47" i="20" s="1"/>
  <c r="CS70" i="15"/>
  <c r="CR70" i="15"/>
  <c r="CQ70" i="15"/>
  <c r="CP70" i="15"/>
  <c r="CO70" i="15"/>
  <c r="CN70" i="15"/>
  <c r="CM70" i="15"/>
  <c r="CL70" i="15"/>
  <c r="CK70" i="15"/>
  <c r="CJ70" i="15"/>
  <c r="CI70" i="15"/>
  <c r="CH70" i="15"/>
  <c r="CG70" i="15"/>
  <c r="CF70" i="15"/>
  <c r="CE70" i="15"/>
  <c r="CD70" i="15"/>
  <c r="CC70" i="15"/>
  <c r="CB70" i="15"/>
  <c r="CA70" i="15"/>
  <c r="BZ70" i="15"/>
  <c r="BX70" i="15"/>
  <c r="BW70" i="15"/>
  <c r="BV70" i="15"/>
  <c r="BU70" i="15"/>
  <c r="AB47" i="20" s="1"/>
  <c r="BT70" i="15"/>
  <c r="AA47" i="20" s="1"/>
  <c r="BS70" i="15"/>
  <c r="BR70" i="15"/>
  <c r="BQ70" i="15"/>
  <c r="BP70" i="15"/>
  <c r="BN70" i="15"/>
  <c r="BM70" i="15"/>
  <c r="BL70" i="15"/>
  <c r="BK70" i="15"/>
  <c r="BJ70" i="15"/>
  <c r="X47" i="20" s="1"/>
  <c r="BI70" i="15"/>
  <c r="BH70" i="15"/>
  <c r="BG70" i="15"/>
  <c r="BF70" i="15"/>
  <c r="BE70" i="15"/>
  <c r="V47" i="20" s="1"/>
  <c r="BD70" i="15"/>
  <c r="U47" i="20" s="1"/>
  <c r="BB70" i="15"/>
  <c r="S47" i="20" s="1"/>
  <c r="BA70" i="15"/>
  <c r="R47" i="20" s="1"/>
  <c r="AZ70" i="15"/>
  <c r="Q47" i="20" s="1"/>
  <c r="AY70" i="15"/>
  <c r="P47" i="20" s="1"/>
  <c r="AX70" i="15"/>
  <c r="AW70" i="15"/>
  <c r="AV70" i="15"/>
  <c r="AU70" i="15"/>
  <c r="AT70" i="15"/>
  <c r="N47" i="20" s="1"/>
  <c r="AS70" i="15"/>
  <c r="M47" i="20" s="1"/>
  <c r="AR70" i="15"/>
  <c r="L47" i="20" s="1"/>
  <c r="AQ70" i="15"/>
  <c r="K47" i="20" s="1"/>
  <c r="AO70" i="15"/>
  <c r="J47" i="20" s="1"/>
  <c r="I47" i="20"/>
  <c r="AM70" i="15"/>
  <c r="H47" i="20" s="1"/>
  <c r="AL70" i="15"/>
  <c r="AK70" i="15"/>
  <c r="AJ70" i="15"/>
  <c r="AI70" i="15"/>
  <c r="AG70" i="15"/>
  <c r="AF70" i="15"/>
  <c r="AE70" i="15"/>
  <c r="F47" i="20" s="1"/>
  <c r="AD70" i="15"/>
  <c r="E47" i="20" s="1"/>
  <c r="AC70" i="15"/>
  <c r="D47" i="20" s="1"/>
  <c r="AB70" i="15"/>
  <c r="C47" i="20" s="1"/>
  <c r="AA70" i="15"/>
  <c r="Z70" i="15"/>
  <c r="Y70" i="15"/>
  <c r="X70" i="15"/>
  <c r="W70" i="15"/>
  <c r="V70" i="15"/>
  <c r="U70" i="15"/>
  <c r="T70" i="15"/>
  <c r="S70" i="15"/>
  <c r="P70" i="15"/>
  <c r="O70" i="15"/>
  <c r="N70" i="15"/>
  <c r="L70" i="15"/>
  <c r="K70" i="15"/>
  <c r="I70" i="15"/>
  <c r="H70" i="15"/>
  <c r="G70" i="15"/>
  <c r="F70" i="15"/>
  <c r="E70" i="15"/>
  <c r="D70" i="15"/>
  <c r="B47" i="20" s="1"/>
  <c r="DP69" i="15"/>
  <c r="AG46" i="20" s="1"/>
  <c r="DO69" i="15"/>
  <c r="AF46" i="20" s="1"/>
  <c r="DN69" i="15"/>
  <c r="DM69" i="15"/>
  <c r="DJ69" i="15"/>
  <c r="DI69" i="15"/>
  <c r="DH69" i="15"/>
  <c r="DG69" i="15"/>
  <c r="DF69" i="15"/>
  <c r="DE69" i="15"/>
  <c r="DD69" i="15"/>
  <c r="DC69" i="15"/>
  <c r="DB69" i="15"/>
  <c r="DA69" i="15"/>
  <c r="CZ69" i="15"/>
  <c r="CY69" i="15"/>
  <c r="CX69" i="15"/>
  <c r="CW69" i="15"/>
  <c r="CV69" i="15"/>
  <c r="CU69" i="15"/>
  <c r="CT69" i="15"/>
  <c r="AC46" i="20" s="1"/>
  <c r="CS69" i="15"/>
  <c r="CR69" i="15"/>
  <c r="CQ69" i="15"/>
  <c r="CP69" i="15"/>
  <c r="CO69" i="15"/>
  <c r="CM69" i="15"/>
  <c r="CL69" i="15"/>
  <c r="CK69" i="15"/>
  <c r="CJ69" i="15"/>
  <c r="CI69" i="15"/>
  <c r="CH69" i="15"/>
  <c r="CG69" i="15"/>
  <c r="CF69" i="15"/>
  <c r="CE69" i="15"/>
  <c r="CD69" i="15"/>
  <c r="CC69" i="15"/>
  <c r="CB69" i="15"/>
  <c r="CA69" i="15"/>
  <c r="BZ69" i="15"/>
  <c r="BX69" i="15"/>
  <c r="BW69" i="15"/>
  <c r="BV69" i="15"/>
  <c r="BU69" i="15"/>
  <c r="AB46" i="20" s="1"/>
  <c r="BT69" i="15"/>
  <c r="AA46" i="20" s="1"/>
  <c r="BS69" i="15"/>
  <c r="BR69" i="15"/>
  <c r="BQ69" i="15"/>
  <c r="BP69" i="15"/>
  <c r="BN69" i="15"/>
  <c r="BM69" i="15"/>
  <c r="BL69" i="15"/>
  <c r="BK69" i="15"/>
  <c r="BJ69" i="15"/>
  <c r="X46" i="20" s="1"/>
  <c r="BI69" i="15"/>
  <c r="BH69" i="15"/>
  <c r="BG69" i="15"/>
  <c r="BF69" i="15"/>
  <c r="BE69" i="15"/>
  <c r="V46" i="20" s="1"/>
  <c r="BD69" i="15"/>
  <c r="U46" i="20" s="1"/>
  <c r="BB69" i="15"/>
  <c r="S46" i="20" s="1"/>
  <c r="BA69" i="15"/>
  <c r="R46" i="20" s="1"/>
  <c r="AY69" i="15"/>
  <c r="P46" i="20" s="1"/>
  <c r="AX69" i="15"/>
  <c r="AW69" i="15"/>
  <c r="AV69" i="15"/>
  <c r="AU69" i="15"/>
  <c r="AT69" i="15"/>
  <c r="N46" i="20" s="1"/>
  <c r="AS69" i="15"/>
  <c r="M46" i="20" s="1"/>
  <c r="AR69" i="15"/>
  <c r="L46" i="20" s="1"/>
  <c r="AQ69" i="15"/>
  <c r="K46" i="20" s="1"/>
  <c r="AO69" i="15"/>
  <c r="J46" i="20" s="1"/>
  <c r="AM69" i="15"/>
  <c r="H46" i="20" s="1"/>
  <c r="AL69" i="15"/>
  <c r="AK69" i="15"/>
  <c r="AJ69" i="15"/>
  <c r="AI69" i="15"/>
  <c r="AH69" i="15"/>
  <c r="AG69" i="15"/>
  <c r="AF69" i="15"/>
  <c r="AE69" i="15"/>
  <c r="F46" i="20" s="1"/>
  <c r="AD69" i="15"/>
  <c r="E46" i="20" s="1"/>
  <c r="AC69" i="15"/>
  <c r="D46" i="20" s="1"/>
  <c r="AB69" i="15"/>
  <c r="C46" i="20" s="1"/>
  <c r="AA69" i="15"/>
  <c r="Z69" i="15"/>
  <c r="Y69" i="15"/>
  <c r="X69" i="15"/>
  <c r="W69" i="15"/>
  <c r="V69" i="15"/>
  <c r="U69" i="15"/>
  <c r="T69" i="15"/>
  <c r="S69" i="15"/>
  <c r="P69" i="15"/>
  <c r="O69" i="15"/>
  <c r="N69" i="15"/>
  <c r="L69" i="15"/>
  <c r="K69" i="15"/>
  <c r="I69" i="15"/>
  <c r="H69" i="15"/>
  <c r="G69" i="15"/>
  <c r="F69" i="15"/>
  <c r="E69" i="15"/>
  <c r="D69" i="15"/>
  <c r="B46" i="20" s="1"/>
  <c r="DP68" i="15"/>
  <c r="AG45" i="20" s="1"/>
  <c r="DO68" i="15"/>
  <c r="AF45" i="20" s="1"/>
  <c r="DN68" i="15"/>
  <c r="DJ68" i="15"/>
  <c r="DI68" i="15"/>
  <c r="DH68" i="15"/>
  <c r="DG68" i="15"/>
  <c r="DF68" i="15"/>
  <c r="DE68" i="15"/>
  <c r="DD68" i="15"/>
  <c r="DC68" i="15"/>
  <c r="DB68" i="15"/>
  <c r="DA68" i="15"/>
  <c r="CZ68" i="15"/>
  <c r="CY68" i="15"/>
  <c r="CX68" i="15"/>
  <c r="CW68" i="15"/>
  <c r="CV68" i="15"/>
  <c r="CU68" i="15"/>
  <c r="CT68" i="15"/>
  <c r="AC45" i="20" s="1"/>
  <c r="CS68" i="15"/>
  <c r="CR68" i="15"/>
  <c r="CQ68" i="15"/>
  <c r="CP68" i="15"/>
  <c r="CO68" i="15"/>
  <c r="CM68" i="15"/>
  <c r="CL68" i="15"/>
  <c r="CK68" i="15"/>
  <c r="CJ68" i="15"/>
  <c r="CI68" i="15"/>
  <c r="CH68" i="15"/>
  <c r="CG68" i="15"/>
  <c r="CF68" i="15"/>
  <c r="CE68" i="15"/>
  <c r="CD68" i="15"/>
  <c r="CC68" i="15"/>
  <c r="CB68" i="15"/>
  <c r="CA68" i="15"/>
  <c r="BZ68" i="15"/>
  <c r="BX68" i="15"/>
  <c r="BW68" i="15"/>
  <c r="BV68" i="15"/>
  <c r="BU68" i="15"/>
  <c r="AB45" i="20" s="1"/>
  <c r="BT68" i="15"/>
  <c r="AA45" i="20" s="1"/>
  <c r="BS68" i="15"/>
  <c r="BR68" i="15"/>
  <c r="BQ68" i="15"/>
  <c r="BP68" i="15"/>
  <c r="BN68" i="15"/>
  <c r="BM68" i="15"/>
  <c r="BL68" i="15"/>
  <c r="BK68" i="15"/>
  <c r="BJ68" i="15"/>
  <c r="X45" i="20" s="1"/>
  <c r="BI68" i="15"/>
  <c r="BH68" i="15"/>
  <c r="BG68" i="15"/>
  <c r="BF68" i="15"/>
  <c r="BE68" i="15"/>
  <c r="V45" i="20" s="1"/>
  <c r="BD68" i="15"/>
  <c r="U45" i="20" s="1"/>
  <c r="BB68" i="15"/>
  <c r="S45" i="20" s="1"/>
  <c r="BA68" i="15"/>
  <c r="R45" i="20" s="1"/>
  <c r="AZ68" i="15"/>
  <c r="Q45" i="20" s="1"/>
  <c r="AY68" i="15"/>
  <c r="P45" i="20" s="1"/>
  <c r="AX68" i="15"/>
  <c r="AW68" i="15"/>
  <c r="AV68" i="15"/>
  <c r="AU68" i="15"/>
  <c r="AT68" i="15"/>
  <c r="N45" i="20" s="1"/>
  <c r="AS68" i="15"/>
  <c r="M45" i="20" s="1"/>
  <c r="AQ68" i="15"/>
  <c r="K45" i="20" s="1"/>
  <c r="AO68" i="15"/>
  <c r="J45" i="20" s="1"/>
  <c r="I45" i="20"/>
  <c r="AM68" i="15"/>
  <c r="H45" i="20" s="1"/>
  <c r="AL68" i="15"/>
  <c r="AK68" i="15"/>
  <c r="AJ68" i="15"/>
  <c r="AI68" i="15"/>
  <c r="AH68" i="15"/>
  <c r="AG68" i="15"/>
  <c r="AF68" i="15"/>
  <c r="AE68" i="15"/>
  <c r="F45" i="20" s="1"/>
  <c r="AD68" i="15"/>
  <c r="E45" i="20" s="1"/>
  <c r="AC68" i="15"/>
  <c r="D45" i="20" s="1"/>
  <c r="AB68" i="15"/>
  <c r="C45" i="20" s="1"/>
  <c r="AA68" i="15"/>
  <c r="Z68" i="15"/>
  <c r="Y68" i="15"/>
  <c r="X68" i="15"/>
  <c r="W68" i="15"/>
  <c r="V68" i="15"/>
  <c r="U68" i="15"/>
  <c r="T68" i="15"/>
  <c r="S68" i="15"/>
  <c r="P68" i="15"/>
  <c r="O68" i="15"/>
  <c r="N68" i="15"/>
  <c r="L68" i="15"/>
  <c r="K68" i="15"/>
  <c r="J68" i="15"/>
  <c r="I68" i="15"/>
  <c r="H68" i="15"/>
  <c r="G68" i="15"/>
  <c r="F68" i="15"/>
  <c r="E68" i="15"/>
  <c r="D68" i="15"/>
  <c r="B45" i="20" s="1"/>
  <c r="DP67" i="15"/>
  <c r="AG44" i="20" s="1"/>
  <c r="DO67" i="15"/>
  <c r="AF44" i="20" s="1"/>
  <c r="DN67" i="15"/>
  <c r="DM67" i="15"/>
  <c r="DJ67" i="15"/>
  <c r="DI67" i="15"/>
  <c r="DH67" i="15"/>
  <c r="DG67" i="15"/>
  <c r="DF67" i="15"/>
  <c r="DE67" i="15"/>
  <c r="DD67" i="15"/>
  <c r="DC67" i="15"/>
  <c r="DB67" i="15"/>
  <c r="DA67" i="15"/>
  <c r="CZ67" i="15"/>
  <c r="CY67" i="15"/>
  <c r="CX67" i="15"/>
  <c r="CW67" i="15"/>
  <c r="CV67" i="15"/>
  <c r="CU67" i="15"/>
  <c r="CT67" i="15"/>
  <c r="AC44" i="20" s="1"/>
  <c r="CS67" i="15"/>
  <c r="CR67" i="15"/>
  <c r="CQ67" i="15"/>
  <c r="CP67" i="15"/>
  <c r="CO67" i="15"/>
  <c r="CN67" i="15"/>
  <c r="CM67" i="15"/>
  <c r="CL67" i="15"/>
  <c r="CK67" i="15"/>
  <c r="CJ67" i="15"/>
  <c r="CI67" i="15"/>
  <c r="CH67" i="15"/>
  <c r="CG67" i="15"/>
  <c r="CF67" i="15"/>
  <c r="CE67" i="15"/>
  <c r="CD67" i="15"/>
  <c r="CC67" i="15"/>
  <c r="CB67" i="15"/>
  <c r="CA67" i="15"/>
  <c r="BZ67" i="15"/>
  <c r="BX67" i="15"/>
  <c r="BW67" i="15"/>
  <c r="BV67" i="15"/>
  <c r="BU67" i="15"/>
  <c r="AB44" i="20" s="1"/>
  <c r="BT67" i="15"/>
  <c r="AA44" i="20" s="1"/>
  <c r="BS67" i="15"/>
  <c r="BR67" i="15"/>
  <c r="BQ67" i="15"/>
  <c r="BP67" i="15"/>
  <c r="BN67" i="15"/>
  <c r="BM67" i="15"/>
  <c r="BL67" i="15"/>
  <c r="BK67" i="15"/>
  <c r="BJ67" i="15"/>
  <c r="X44" i="20" s="1"/>
  <c r="BI67" i="15"/>
  <c r="BH67" i="15"/>
  <c r="BG67" i="15"/>
  <c r="BF67" i="15"/>
  <c r="BE67" i="15"/>
  <c r="V44" i="20" s="1"/>
  <c r="BD67" i="15"/>
  <c r="U44" i="20" s="1"/>
  <c r="BC67" i="15"/>
  <c r="T44" i="20" s="1"/>
  <c r="BB67" i="15"/>
  <c r="S44" i="20" s="1"/>
  <c r="BA67" i="15"/>
  <c r="R44" i="20" s="1"/>
  <c r="AZ67" i="15"/>
  <c r="Q44" i="20" s="1"/>
  <c r="AY67" i="15"/>
  <c r="P44" i="20" s="1"/>
  <c r="AX67" i="15"/>
  <c r="AW67" i="15"/>
  <c r="AV67" i="15"/>
  <c r="AU67" i="15"/>
  <c r="AT67" i="15"/>
  <c r="N44" i="20" s="1"/>
  <c r="AS67" i="15"/>
  <c r="M44" i="20" s="1"/>
  <c r="AR67" i="15"/>
  <c r="L44" i="20" s="1"/>
  <c r="AQ67" i="15"/>
  <c r="K44" i="20" s="1"/>
  <c r="AO67" i="15"/>
  <c r="J44" i="20" s="1"/>
  <c r="I44" i="20"/>
  <c r="AM67" i="15"/>
  <c r="H44" i="20" s="1"/>
  <c r="AL67" i="15"/>
  <c r="AK67" i="15"/>
  <c r="AJ67" i="15"/>
  <c r="AI67" i="15"/>
  <c r="AH67" i="15"/>
  <c r="AG67" i="15"/>
  <c r="AF67" i="15"/>
  <c r="AE67" i="15"/>
  <c r="F44" i="20" s="1"/>
  <c r="AD67" i="15"/>
  <c r="E44" i="20" s="1"/>
  <c r="AC67" i="15"/>
  <c r="D44" i="20" s="1"/>
  <c r="AB67" i="15"/>
  <c r="C44" i="20" s="1"/>
  <c r="AA67" i="15"/>
  <c r="Z67" i="15"/>
  <c r="X67" i="15"/>
  <c r="W67" i="15"/>
  <c r="V67" i="15"/>
  <c r="U67" i="15"/>
  <c r="T67" i="15"/>
  <c r="S67" i="15"/>
  <c r="P67" i="15"/>
  <c r="O67" i="15"/>
  <c r="N67" i="15"/>
  <c r="L67" i="15"/>
  <c r="K67" i="15"/>
  <c r="J67" i="15"/>
  <c r="I67" i="15"/>
  <c r="H67" i="15"/>
  <c r="G67" i="15"/>
  <c r="F67" i="15"/>
  <c r="E67" i="15"/>
  <c r="D67" i="15"/>
  <c r="B44" i="20" s="1"/>
  <c r="DP66" i="15"/>
  <c r="AG43" i="20" s="1"/>
  <c r="DO66" i="15"/>
  <c r="AF43" i="20" s="1"/>
  <c r="DN66" i="15"/>
  <c r="DM66" i="15"/>
  <c r="AE43" i="20" s="1"/>
  <c r="DJ66" i="15"/>
  <c r="DI66" i="15"/>
  <c r="DH66" i="15"/>
  <c r="DG66" i="15"/>
  <c r="DF66" i="15"/>
  <c r="DE66" i="15"/>
  <c r="DD66" i="15"/>
  <c r="DC66" i="15"/>
  <c r="DB66" i="15"/>
  <c r="DA66" i="15"/>
  <c r="CZ66" i="15"/>
  <c r="CY66" i="15"/>
  <c r="CX66" i="15"/>
  <c r="CW66" i="15"/>
  <c r="CV66" i="15"/>
  <c r="CU66" i="15"/>
  <c r="CT66" i="15"/>
  <c r="AC43" i="20" s="1"/>
  <c r="CS66" i="15"/>
  <c r="CR66" i="15"/>
  <c r="CQ66" i="15"/>
  <c r="CP66" i="15"/>
  <c r="CO66" i="15"/>
  <c r="CN66" i="15"/>
  <c r="CM66" i="15"/>
  <c r="CL66" i="15"/>
  <c r="CK66" i="15"/>
  <c r="CJ66" i="15"/>
  <c r="CI66" i="15"/>
  <c r="CH66" i="15"/>
  <c r="CG66" i="15"/>
  <c r="CF66" i="15"/>
  <c r="CE66" i="15"/>
  <c r="CD66" i="15"/>
  <c r="CC66" i="15"/>
  <c r="CB66" i="15"/>
  <c r="CA66" i="15"/>
  <c r="BZ66" i="15"/>
  <c r="BX66" i="15"/>
  <c r="BW66" i="15"/>
  <c r="BV66" i="15"/>
  <c r="BU66" i="15"/>
  <c r="AB43" i="20" s="1"/>
  <c r="BT66" i="15"/>
  <c r="AA43" i="20" s="1"/>
  <c r="BS66" i="15"/>
  <c r="BR66" i="15"/>
  <c r="BQ66" i="15"/>
  <c r="BP66" i="15"/>
  <c r="BN66" i="15"/>
  <c r="BM66" i="15"/>
  <c r="Y43" i="20" s="1"/>
  <c r="BL66" i="15"/>
  <c r="BK66" i="15"/>
  <c r="BJ66" i="15"/>
  <c r="X43" i="20" s="1"/>
  <c r="BI66" i="15"/>
  <c r="BH66" i="15"/>
  <c r="BG66" i="15"/>
  <c r="BF66" i="15"/>
  <c r="BE66" i="15"/>
  <c r="V43" i="20" s="1"/>
  <c r="BD66" i="15"/>
  <c r="U43" i="20" s="1"/>
  <c r="BB66" i="15"/>
  <c r="S43" i="20" s="1"/>
  <c r="BA66" i="15"/>
  <c r="R43" i="20" s="1"/>
  <c r="AY66" i="15"/>
  <c r="P43" i="20" s="1"/>
  <c r="AX66" i="15"/>
  <c r="AW66" i="15"/>
  <c r="AV66" i="15"/>
  <c r="AU66" i="15"/>
  <c r="AT66" i="15"/>
  <c r="N43" i="20" s="1"/>
  <c r="AS66" i="15"/>
  <c r="M43" i="20" s="1"/>
  <c r="AR66" i="15"/>
  <c r="L43" i="20" s="1"/>
  <c r="AQ66" i="15"/>
  <c r="K43" i="20" s="1"/>
  <c r="AO66" i="15"/>
  <c r="J43" i="20" s="1"/>
  <c r="AM66" i="15"/>
  <c r="H43" i="20" s="1"/>
  <c r="AL66" i="15"/>
  <c r="AK66" i="15"/>
  <c r="AJ66" i="15"/>
  <c r="AI66" i="15"/>
  <c r="AG66" i="15"/>
  <c r="AF66" i="15"/>
  <c r="AE66" i="15"/>
  <c r="F43" i="20" s="1"/>
  <c r="AD66" i="15"/>
  <c r="E43" i="20" s="1"/>
  <c r="AC66" i="15"/>
  <c r="D43" i="20" s="1"/>
  <c r="AB66" i="15"/>
  <c r="C43" i="20" s="1"/>
  <c r="AA66" i="15"/>
  <c r="Z66" i="15"/>
  <c r="X66" i="15"/>
  <c r="W66" i="15"/>
  <c r="V66" i="15"/>
  <c r="U66" i="15"/>
  <c r="T66" i="15"/>
  <c r="S66" i="15"/>
  <c r="P66" i="15"/>
  <c r="O66" i="15"/>
  <c r="N66" i="15"/>
  <c r="L66" i="15"/>
  <c r="K66" i="15"/>
  <c r="J66" i="15"/>
  <c r="I66" i="15"/>
  <c r="H66" i="15"/>
  <c r="G66" i="15"/>
  <c r="F66" i="15"/>
  <c r="E66" i="15"/>
  <c r="D66" i="15"/>
  <c r="B43" i="20" s="1"/>
  <c r="DP65" i="15"/>
  <c r="AG42" i="20" s="1"/>
  <c r="DO65" i="15"/>
  <c r="AF42" i="20" s="1"/>
  <c r="DN65" i="15"/>
  <c r="DM65" i="15"/>
  <c r="AE42" i="20" s="1"/>
  <c r="DJ65" i="15"/>
  <c r="DI65" i="15"/>
  <c r="DH65" i="15"/>
  <c r="DG65" i="15"/>
  <c r="DF65" i="15"/>
  <c r="DE65" i="15"/>
  <c r="DD65" i="15"/>
  <c r="DC65" i="15"/>
  <c r="DB65" i="15"/>
  <c r="DA65" i="15"/>
  <c r="CZ65" i="15"/>
  <c r="CY65" i="15"/>
  <c r="CX65" i="15"/>
  <c r="CW65" i="15"/>
  <c r="CV65" i="15"/>
  <c r="CU65" i="15"/>
  <c r="CT65" i="15"/>
  <c r="AC42" i="20" s="1"/>
  <c r="CS65" i="15"/>
  <c r="CR65" i="15"/>
  <c r="CQ65" i="15"/>
  <c r="CP65" i="15"/>
  <c r="CO65" i="15"/>
  <c r="CM65" i="15"/>
  <c r="CL65" i="15"/>
  <c r="CK65" i="15"/>
  <c r="CJ65" i="15"/>
  <c r="CI65" i="15"/>
  <c r="CH65" i="15"/>
  <c r="CG65" i="15"/>
  <c r="CF65" i="15"/>
  <c r="CE65" i="15"/>
  <c r="CD65" i="15"/>
  <c r="CC65" i="15"/>
  <c r="CB65" i="15"/>
  <c r="CA65" i="15"/>
  <c r="BZ65" i="15"/>
  <c r="BX65" i="15"/>
  <c r="BW65" i="15"/>
  <c r="BV65" i="15"/>
  <c r="BU65" i="15"/>
  <c r="AB42" i="20" s="1"/>
  <c r="BT65" i="15"/>
  <c r="AA42" i="20" s="1"/>
  <c r="BS65" i="15"/>
  <c r="BR65" i="15"/>
  <c r="BQ65" i="15"/>
  <c r="BP65" i="15"/>
  <c r="BN65" i="15"/>
  <c r="BM65" i="15"/>
  <c r="BL65" i="15"/>
  <c r="BK65" i="15"/>
  <c r="BJ65" i="15"/>
  <c r="X42" i="20" s="1"/>
  <c r="BI65" i="15"/>
  <c r="BH65" i="15"/>
  <c r="BG65" i="15"/>
  <c r="BF65" i="15"/>
  <c r="BE65" i="15"/>
  <c r="V42" i="20" s="1"/>
  <c r="BD65" i="15"/>
  <c r="U42" i="20" s="1"/>
  <c r="BC65" i="15"/>
  <c r="T42" i="20" s="1"/>
  <c r="BB65" i="15"/>
  <c r="S42" i="20" s="1"/>
  <c r="BA65" i="15"/>
  <c r="R42" i="20" s="1"/>
  <c r="AY65" i="15"/>
  <c r="P42" i="20" s="1"/>
  <c r="AX65" i="15"/>
  <c r="AW65" i="15"/>
  <c r="AV65" i="15"/>
  <c r="AU65" i="15"/>
  <c r="AT65" i="15"/>
  <c r="N42" i="20" s="1"/>
  <c r="AS65" i="15"/>
  <c r="M42" i="20" s="1"/>
  <c r="AR65" i="15"/>
  <c r="L42" i="20" s="1"/>
  <c r="AQ65" i="15"/>
  <c r="K42" i="20" s="1"/>
  <c r="AO65" i="15"/>
  <c r="J42" i="20" s="1"/>
  <c r="AM65" i="15"/>
  <c r="H42" i="20" s="1"/>
  <c r="AK65" i="15"/>
  <c r="AJ65" i="15"/>
  <c r="AI65" i="15"/>
  <c r="AH65" i="15"/>
  <c r="AG65" i="15"/>
  <c r="AF65" i="15"/>
  <c r="AE65" i="15"/>
  <c r="F42" i="20" s="1"/>
  <c r="AD65" i="15"/>
  <c r="E42" i="20" s="1"/>
  <c r="AC65" i="15"/>
  <c r="D42" i="20" s="1"/>
  <c r="AB65" i="15"/>
  <c r="C42" i="20" s="1"/>
  <c r="AA65" i="15"/>
  <c r="Z65" i="15"/>
  <c r="X65" i="15"/>
  <c r="W65" i="15"/>
  <c r="V65" i="15"/>
  <c r="U65" i="15"/>
  <c r="T65" i="15"/>
  <c r="S65" i="15"/>
  <c r="P65" i="15"/>
  <c r="O65" i="15"/>
  <c r="N65" i="15"/>
  <c r="L65" i="15"/>
  <c r="K65" i="15"/>
  <c r="J65" i="15"/>
  <c r="I65" i="15"/>
  <c r="H65" i="15"/>
  <c r="G65" i="15"/>
  <c r="F65" i="15"/>
  <c r="E65" i="15"/>
  <c r="D65" i="15"/>
  <c r="B42" i="20" s="1"/>
  <c r="DP64" i="15"/>
  <c r="AG41" i="20" s="1"/>
  <c r="DO64" i="15"/>
  <c r="AF41" i="20" s="1"/>
  <c r="DN64" i="15"/>
  <c r="DM64" i="15"/>
  <c r="AE41" i="20" s="1"/>
  <c r="DJ64" i="15"/>
  <c r="DI64" i="15"/>
  <c r="DH64" i="15"/>
  <c r="DG64" i="15"/>
  <c r="DF64" i="15"/>
  <c r="DE64" i="15"/>
  <c r="DD64" i="15"/>
  <c r="DC64" i="15"/>
  <c r="DB64" i="15"/>
  <c r="DA64" i="15"/>
  <c r="CZ64" i="15"/>
  <c r="CY64" i="15"/>
  <c r="CX64" i="15"/>
  <c r="CW64" i="15"/>
  <c r="CV64" i="15"/>
  <c r="CU64" i="15"/>
  <c r="CT64" i="15"/>
  <c r="AC41" i="20" s="1"/>
  <c r="CS64" i="15"/>
  <c r="CR64" i="15"/>
  <c r="CQ64" i="15"/>
  <c r="CP64" i="15"/>
  <c r="CO64" i="15"/>
  <c r="CM64" i="15"/>
  <c r="CL64" i="15"/>
  <c r="CK64" i="15"/>
  <c r="CJ64" i="15"/>
  <c r="CI64" i="15"/>
  <c r="CH64" i="15"/>
  <c r="CG64" i="15"/>
  <c r="CF64" i="15"/>
  <c r="CE64" i="15"/>
  <c r="CD64" i="15"/>
  <c r="CC64" i="15"/>
  <c r="CB64" i="15"/>
  <c r="CA64" i="15"/>
  <c r="BZ64" i="15"/>
  <c r="BX64" i="15"/>
  <c r="BW64" i="15"/>
  <c r="BV64" i="15"/>
  <c r="BU64" i="15"/>
  <c r="AB41" i="20" s="1"/>
  <c r="BT64" i="15"/>
  <c r="AA41" i="20" s="1"/>
  <c r="BS64" i="15"/>
  <c r="BR64" i="15"/>
  <c r="BQ64" i="15"/>
  <c r="BP64" i="15"/>
  <c r="BN64" i="15"/>
  <c r="BM64" i="15"/>
  <c r="BL64" i="15"/>
  <c r="BK64" i="15"/>
  <c r="BJ64" i="15"/>
  <c r="X41" i="20" s="1"/>
  <c r="BI64" i="15"/>
  <c r="BH64" i="15"/>
  <c r="BG64" i="15"/>
  <c r="BF64" i="15"/>
  <c r="BE64" i="15"/>
  <c r="V41" i="20" s="1"/>
  <c r="BD64" i="15"/>
  <c r="U41" i="20" s="1"/>
  <c r="BC64" i="15"/>
  <c r="T41" i="20" s="1"/>
  <c r="BB64" i="15"/>
  <c r="S41" i="20" s="1"/>
  <c r="BA64" i="15"/>
  <c r="R41" i="20" s="1"/>
  <c r="AZ64" i="15"/>
  <c r="Q41" i="20" s="1"/>
  <c r="AY64" i="15"/>
  <c r="P41" i="20" s="1"/>
  <c r="AX64" i="15"/>
  <c r="AW64" i="15"/>
  <c r="AV64" i="15"/>
  <c r="AU64" i="15"/>
  <c r="AT64" i="15"/>
  <c r="N41" i="20" s="1"/>
  <c r="AS64" i="15"/>
  <c r="M41" i="20" s="1"/>
  <c r="AR64" i="15"/>
  <c r="L41" i="20" s="1"/>
  <c r="AQ64" i="15"/>
  <c r="K41" i="20" s="1"/>
  <c r="AO64" i="15"/>
  <c r="J41" i="20" s="1"/>
  <c r="I41" i="20"/>
  <c r="AM64" i="15"/>
  <c r="H41" i="20" s="1"/>
  <c r="AL64" i="15"/>
  <c r="AK64" i="15"/>
  <c r="AJ64" i="15"/>
  <c r="AI64" i="15"/>
  <c r="AG64" i="15"/>
  <c r="AF64" i="15"/>
  <c r="AE64" i="15"/>
  <c r="F41" i="20" s="1"/>
  <c r="AD64" i="15"/>
  <c r="E41" i="20" s="1"/>
  <c r="AC64" i="15"/>
  <c r="D41" i="20" s="1"/>
  <c r="AB64" i="15"/>
  <c r="C41" i="20" s="1"/>
  <c r="AA64" i="15"/>
  <c r="Z64" i="15"/>
  <c r="Y64" i="15"/>
  <c r="X64" i="15"/>
  <c r="W64" i="15"/>
  <c r="V64" i="15"/>
  <c r="U64" i="15"/>
  <c r="T64" i="15"/>
  <c r="S64" i="15"/>
  <c r="P64" i="15"/>
  <c r="O64" i="15"/>
  <c r="N64" i="15"/>
  <c r="L64" i="15"/>
  <c r="K64" i="15"/>
  <c r="J64" i="15"/>
  <c r="I64" i="15"/>
  <c r="H64" i="15"/>
  <c r="G64" i="15"/>
  <c r="F64" i="15"/>
  <c r="E64" i="15"/>
  <c r="D64" i="15"/>
  <c r="B41" i="20" s="1"/>
  <c r="DP63" i="15"/>
  <c r="AG40" i="20" s="1"/>
  <c r="DO63" i="15"/>
  <c r="AF40" i="20" s="1"/>
  <c r="DN63" i="15"/>
  <c r="DM63" i="15"/>
  <c r="DJ63" i="15"/>
  <c r="DI63" i="15"/>
  <c r="DH63" i="15"/>
  <c r="DG63" i="15"/>
  <c r="DF63" i="15"/>
  <c r="DE63" i="15"/>
  <c r="DD63" i="15"/>
  <c r="DC63" i="15"/>
  <c r="DB63" i="15"/>
  <c r="DA63" i="15"/>
  <c r="CZ63" i="15"/>
  <c r="CY63" i="15"/>
  <c r="CX63" i="15"/>
  <c r="CW63" i="15"/>
  <c r="CV63" i="15"/>
  <c r="CU63" i="15"/>
  <c r="CT63" i="15"/>
  <c r="AC40" i="20" s="1"/>
  <c r="CS63" i="15"/>
  <c r="CR63" i="15"/>
  <c r="CQ63" i="15"/>
  <c r="CP63" i="15"/>
  <c r="CO63" i="15"/>
  <c r="CM63" i="15"/>
  <c r="CL63" i="15"/>
  <c r="CK63" i="15"/>
  <c r="CJ63" i="15"/>
  <c r="CI63" i="15"/>
  <c r="CH63" i="15"/>
  <c r="CG63" i="15"/>
  <c r="CF63" i="15"/>
  <c r="CE63" i="15"/>
  <c r="CD63" i="15"/>
  <c r="CC63" i="15"/>
  <c r="CB63" i="15"/>
  <c r="CA63" i="15"/>
  <c r="BZ63" i="15"/>
  <c r="BX63" i="15"/>
  <c r="BW63" i="15"/>
  <c r="BV63" i="15"/>
  <c r="BU63" i="15"/>
  <c r="AB40" i="20" s="1"/>
  <c r="BT63" i="15"/>
  <c r="AA40" i="20" s="1"/>
  <c r="BS63" i="15"/>
  <c r="BR63" i="15"/>
  <c r="BQ63" i="15"/>
  <c r="BP63" i="15"/>
  <c r="BN63" i="15"/>
  <c r="BM63" i="15"/>
  <c r="BL63" i="15"/>
  <c r="BK63" i="15"/>
  <c r="BJ63" i="15"/>
  <c r="X40" i="20" s="1"/>
  <c r="BI63" i="15"/>
  <c r="BH63" i="15"/>
  <c r="BG63" i="15"/>
  <c r="BF63" i="15"/>
  <c r="BE63" i="15"/>
  <c r="V40" i="20" s="1"/>
  <c r="BD63" i="15"/>
  <c r="U40" i="20" s="1"/>
  <c r="BB63" i="15"/>
  <c r="S40" i="20" s="1"/>
  <c r="BA63" i="15"/>
  <c r="R40" i="20" s="1"/>
  <c r="AZ63" i="15"/>
  <c r="Q40" i="20" s="1"/>
  <c r="AY63" i="15"/>
  <c r="P40" i="20" s="1"/>
  <c r="AX63" i="15"/>
  <c r="AW63" i="15"/>
  <c r="AV63" i="15"/>
  <c r="AU63" i="15"/>
  <c r="AT63" i="15"/>
  <c r="N40" i="20" s="1"/>
  <c r="AS63" i="15"/>
  <c r="M40" i="20" s="1"/>
  <c r="AR63" i="15"/>
  <c r="L40" i="20" s="1"/>
  <c r="AQ63" i="15"/>
  <c r="K40" i="20" s="1"/>
  <c r="AO63" i="15"/>
  <c r="J40" i="20" s="1"/>
  <c r="I40" i="20"/>
  <c r="AM63" i="15"/>
  <c r="H40" i="20" s="1"/>
  <c r="AL63" i="15"/>
  <c r="AK63" i="15"/>
  <c r="AJ63" i="15"/>
  <c r="AI63" i="15"/>
  <c r="AH63" i="15"/>
  <c r="AG63" i="15"/>
  <c r="AF63" i="15"/>
  <c r="AE63" i="15"/>
  <c r="F40" i="20" s="1"/>
  <c r="AD63" i="15"/>
  <c r="E40" i="20" s="1"/>
  <c r="AC63" i="15"/>
  <c r="D40" i="20" s="1"/>
  <c r="AB63" i="15"/>
  <c r="C40" i="20" s="1"/>
  <c r="AA63" i="15"/>
  <c r="Z63" i="15"/>
  <c r="Y63" i="15"/>
  <c r="X63" i="15"/>
  <c r="W63" i="15"/>
  <c r="V63" i="15"/>
  <c r="U63" i="15"/>
  <c r="T63" i="15"/>
  <c r="S63" i="15"/>
  <c r="P63" i="15"/>
  <c r="O63" i="15"/>
  <c r="N63" i="15"/>
  <c r="L63" i="15"/>
  <c r="K63" i="15"/>
  <c r="I63" i="15"/>
  <c r="H63" i="15"/>
  <c r="G63" i="15"/>
  <c r="F63" i="15"/>
  <c r="E63" i="15"/>
  <c r="D63" i="15"/>
  <c r="B40" i="20" s="1"/>
  <c r="DP62" i="15"/>
  <c r="AG39" i="20" s="1"/>
  <c r="DO62" i="15"/>
  <c r="AF39" i="20" s="1"/>
  <c r="DN62" i="15"/>
  <c r="DM62" i="15"/>
  <c r="DJ62" i="15"/>
  <c r="DI62" i="15"/>
  <c r="DH62" i="15"/>
  <c r="DG62" i="15"/>
  <c r="DF62" i="15"/>
  <c r="DE62" i="15"/>
  <c r="DD62" i="15"/>
  <c r="DC62" i="15"/>
  <c r="DB62" i="15"/>
  <c r="DA62" i="15"/>
  <c r="CZ62" i="15"/>
  <c r="CY62" i="15"/>
  <c r="CX62" i="15"/>
  <c r="CW62" i="15"/>
  <c r="CV62" i="15"/>
  <c r="CU62" i="15"/>
  <c r="CT62" i="15"/>
  <c r="AC39" i="20" s="1"/>
  <c r="CS62" i="15"/>
  <c r="CR62" i="15"/>
  <c r="CQ62" i="15"/>
  <c r="CP62" i="15"/>
  <c r="CO62" i="15"/>
  <c r="CM62" i="15"/>
  <c r="CL62" i="15"/>
  <c r="CK62" i="15"/>
  <c r="CJ62" i="15"/>
  <c r="CI62" i="15"/>
  <c r="CH62" i="15"/>
  <c r="CG62" i="15"/>
  <c r="CF62" i="15"/>
  <c r="CE62" i="15"/>
  <c r="CD62" i="15"/>
  <c r="CC62" i="15"/>
  <c r="CB62" i="15"/>
  <c r="CA62" i="15"/>
  <c r="BZ62" i="15"/>
  <c r="BX62" i="15"/>
  <c r="BW62" i="15"/>
  <c r="BV62" i="15"/>
  <c r="BU62" i="15"/>
  <c r="AB39" i="20" s="1"/>
  <c r="BT62" i="15"/>
  <c r="AA39" i="20" s="1"/>
  <c r="BS62" i="15"/>
  <c r="BR62" i="15"/>
  <c r="BQ62" i="15"/>
  <c r="BP62" i="15"/>
  <c r="BN62" i="15"/>
  <c r="BM62" i="15"/>
  <c r="Y39" i="20" s="1"/>
  <c r="BL62" i="15"/>
  <c r="BK62" i="15"/>
  <c r="BJ62" i="15"/>
  <c r="X39" i="20" s="1"/>
  <c r="BI62" i="15"/>
  <c r="BH62" i="15"/>
  <c r="BG62" i="15"/>
  <c r="BF62" i="15"/>
  <c r="BE62" i="15"/>
  <c r="V39" i="20" s="1"/>
  <c r="BD62" i="15"/>
  <c r="U39" i="20" s="1"/>
  <c r="BB62" i="15"/>
  <c r="S39" i="20" s="1"/>
  <c r="BA62" i="15"/>
  <c r="R39" i="20" s="1"/>
  <c r="AZ62" i="15"/>
  <c r="Q39" i="20" s="1"/>
  <c r="AY62" i="15"/>
  <c r="P39" i="20" s="1"/>
  <c r="AX62" i="15"/>
  <c r="AW62" i="15"/>
  <c r="AV62" i="15"/>
  <c r="AU62" i="15"/>
  <c r="AT62" i="15"/>
  <c r="N39" i="20" s="1"/>
  <c r="AS62" i="15"/>
  <c r="M39" i="20" s="1"/>
  <c r="AQ62" i="15"/>
  <c r="K39" i="20" s="1"/>
  <c r="AO62" i="15"/>
  <c r="J39" i="20" s="1"/>
  <c r="I39" i="20"/>
  <c r="AM62" i="15"/>
  <c r="H39" i="20" s="1"/>
  <c r="AL62" i="15"/>
  <c r="AK62" i="15"/>
  <c r="AJ62" i="15"/>
  <c r="AI62" i="15"/>
  <c r="AH62" i="15"/>
  <c r="AG62" i="15"/>
  <c r="AF62" i="15"/>
  <c r="AE62" i="15"/>
  <c r="F39" i="20" s="1"/>
  <c r="AD62" i="15"/>
  <c r="E39" i="20" s="1"/>
  <c r="AC62" i="15"/>
  <c r="D39" i="20" s="1"/>
  <c r="AB62" i="15"/>
  <c r="C39" i="20" s="1"/>
  <c r="AA62" i="15"/>
  <c r="Z62" i="15"/>
  <c r="X62" i="15"/>
  <c r="W62" i="15"/>
  <c r="V62" i="15"/>
  <c r="U62" i="15"/>
  <c r="T62" i="15"/>
  <c r="S62" i="15"/>
  <c r="P62" i="15"/>
  <c r="O62" i="15"/>
  <c r="N62" i="15"/>
  <c r="L62" i="15"/>
  <c r="K62" i="15"/>
  <c r="J62" i="15"/>
  <c r="I62" i="15"/>
  <c r="H62" i="15"/>
  <c r="G62" i="15"/>
  <c r="F62" i="15"/>
  <c r="E62" i="15"/>
  <c r="D62" i="15"/>
  <c r="B39" i="20" s="1"/>
  <c r="DP61" i="15"/>
  <c r="AG38" i="20" s="1"/>
  <c r="DO61" i="15"/>
  <c r="AF38" i="20" s="1"/>
  <c r="DN61" i="15"/>
  <c r="DM61" i="15"/>
  <c r="DJ61" i="15"/>
  <c r="DI61" i="15"/>
  <c r="DH61" i="15"/>
  <c r="DG61" i="15"/>
  <c r="DF61" i="15"/>
  <c r="DE61" i="15"/>
  <c r="DD61" i="15"/>
  <c r="DC61" i="15"/>
  <c r="DB61" i="15"/>
  <c r="DA61" i="15"/>
  <c r="CZ61" i="15"/>
  <c r="CY61" i="15"/>
  <c r="CX61" i="15"/>
  <c r="CW61" i="15"/>
  <c r="CV61" i="15"/>
  <c r="CU61" i="15"/>
  <c r="CT61" i="15"/>
  <c r="AC38" i="20" s="1"/>
  <c r="CS61" i="15"/>
  <c r="CR61" i="15"/>
  <c r="CQ61" i="15"/>
  <c r="CP61" i="15"/>
  <c r="CO61" i="15"/>
  <c r="CN61" i="15"/>
  <c r="CM61" i="15"/>
  <c r="CL61" i="15"/>
  <c r="CK61" i="15"/>
  <c r="CJ61" i="15"/>
  <c r="CI61" i="15"/>
  <c r="CH61" i="15"/>
  <c r="CG61" i="15"/>
  <c r="CF61" i="15"/>
  <c r="CE61" i="15"/>
  <c r="CD61" i="15"/>
  <c r="CC61" i="15"/>
  <c r="CB61" i="15"/>
  <c r="CA61" i="15"/>
  <c r="BZ61" i="15"/>
  <c r="BX61" i="15"/>
  <c r="BW61" i="15"/>
  <c r="BV61" i="15"/>
  <c r="BU61" i="15"/>
  <c r="AB38" i="20" s="1"/>
  <c r="BT61" i="15"/>
  <c r="AA38" i="20" s="1"/>
  <c r="BS61" i="15"/>
  <c r="BR61" i="15"/>
  <c r="BQ61" i="15"/>
  <c r="BP61" i="15"/>
  <c r="BN61" i="15"/>
  <c r="BM61" i="15"/>
  <c r="BL61" i="15"/>
  <c r="BK61" i="15"/>
  <c r="BJ61" i="15"/>
  <c r="X38" i="20" s="1"/>
  <c r="BI61" i="15"/>
  <c r="BH61" i="15"/>
  <c r="BG61" i="15"/>
  <c r="BF61" i="15"/>
  <c r="BE61" i="15"/>
  <c r="V38" i="20" s="1"/>
  <c r="BD61" i="15"/>
  <c r="U38" i="20" s="1"/>
  <c r="BC61" i="15"/>
  <c r="T38" i="20" s="1"/>
  <c r="BB61" i="15"/>
  <c r="S38" i="20" s="1"/>
  <c r="BA61" i="15"/>
  <c r="R38" i="20" s="1"/>
  <c r="AZ61" i="15"/>
  <c r="Q38" i="20" s="1"/>
  <c r="AY61" i="15"/>
  <c r="P38" i="20" s="1"/>
  <c r="AX61" i="15"/>
  <c r="AW61" i="15"/>
  <c r="AV61" i="15"/>
  <c r="AU61" i="15"/>
  <c r="AT61" i="15"/>
  <c r="N38" i="20" s="1"/>
  <c r="AS61" i="15"/>
  <c r="M38" i="20" s="1"/>
  <c r="AR61" i="15"/>
  <c r="L38" i="20" s="1"/>
  <c r="AQ61" i="15"/>
  <c r="K38" i="20" s="1"/>
  <c r="AO61" i="15"/>
  <c r="J38" i="20" s="1"/>
  <c r="I38" i="20"/>
  <c r="AM61" i="15"/>
  <c r="H38" i="20" s="1"/>
  <c r="AL61" i="15"/>
  <c r="AK61" i="15"/>
  <c r="AJ61" i="15"/>
  <c r="AI61" i="15"/>
  <c r="AH61" i="15"/>
  <c r="AG61" i="15"/>
  <c r="AF61" i="15"/>
  <c r="AE61" i="15"/>
  <c r="F38" i="20" s="1"/>
  <c r="AD61" i="15"/>
  <c r="E38" i="20" s="1"/>
  <c r="AC61" i="15"/>
  <c r="D38" i="20" s="1"/>
  <c r="AB61" i="15"/>
  <c r="C38" i="20" s="1"/>
  <c r="AA61" i="15"/>
  <c r="Z61" i="15"/>
  <c r="X61" i="15"/>
  <c r="W61" i="15"/>
  <c r="V61" i="15"/>
  <c r="U61" i="15"/>
  <c r="T61" i="15"/>
  <c r="S61" i="15"/>
  <c r="P61" i="15"/>
  <c r="O61" i="15"/>
  <c r="N61" i="15"/>
  <c r="L61" i="15"/>
  <c r="K61" i="15"/>
  <c r="J61" i="15"/>
  <c r="I61" i="15"/>
  <c r="H61" i="15"/>
  <c r="G61" i="15"/>
  <c r="F61" i="15"/>
  <c r="E61" i="15"/>
  <c r="D61" i="15"/>
  <c r="B38" i="20" s="1"/>
  <c r="DP60" i="15"/>
  <c r="AG37" i="20" s="1"/>
  <c r="DO60" i="15"/>
  <c r="AF37" i="20" s="1"/>
  <c r="DN60" i="15"/>
  <c r="DM60" i="15"/>
  <c r="AE37" i="20" s="1"/>
  <c r="DI60" i="15"/>
  <c r="DH60" i="15"/>
  <c r="DG60" i="15"/>
  <c r="DF60" i="15"/>
  <c r="DE60" i="15"/>
  <c r="DD60" i="15"/>
  <c r="DC60" i="15"/>
  <c r="DB60" i="15"/>
  <c r="DA60" i="15"/>
  <c r="CZ60" i="15"/>
  <c r="CY60" i="15"/>
  <c r="CX60" i="15"/>
  <c r="CW60" i="15"/>
  <c r="CV60" i="15"/>
  <c r="CU60" i="15"/>
  <c r="CT60" i="15"/>
  <c r="AC37" i="20" s="1"/>
  <c r="CS60" i="15"/>
  <c r="CR60" i="15"/>
  <c r="CQ60" i="15"/>
  <c r="CP60" i="15"/>
  <c r="CO60" i="15"/>
  <c r="CM60" i="15"/>
  <c r="CL60" i="15"/>
  <c r="CK60" i="15"/>
  <c r="CJ60" i="15"/>
  <c r="CI60" i="15"/>
  <c r="CH60" i="15"/>
  <c r="CG60" i="15"/>
  <c r="CF60" i="15"/>
  <c r="CE60" i="15"/>
  <c r="CD60" i="15"/>
  <c r="CC60" i="15"/>
  <c r="CB60" i="15"/>
  <c r="CA60" i="15"/>
  <c r="BZ60" i="15"/>
  <c r="BX60" i="15"/>
  <c r="BW60" i="15"/>
  <c r="BV60" i="15"/>
  <c r="BU60" i="15"/>
  <c r="AB37" i="20" s="1"/>
  <c r="BT60" i="15"/>
  <c r="AA37" i="20" s="1"/>
  <c r="BS60" i="15"/>
  <c r="BR60" i="15"/>
  <c r="BQ60" i="15"/>
  <c r="BP60" i="15"/>
  <c r="BN60" i="15"/>
  <c r="BM60" i="15"/>
  <c r="BL60" i="15"/>
  <c r="BK60" i="15"/>
  <c r="BJ60" i="15"/>
  <c r="X37" i="20" s="1"/>
  <c r="BI60" i="15"/>
  <c r="BH60" i="15"/>
  <c r="BG60" i="15"/>
  <c r="BF60" i="15"/>
  <c r="BE60" i="15"/>
  <c r="V37" i="20" s="1"/>
  <c r="BD60" i="15"/>
  <c r="U37" i="20" s="1"/>
  <c r="BB60" i="15"/>
  <c r="S37" i="20" s="1"/>
  <c r="BA60" i="15"/>
  <c r="R37" i="20" s="1"/>
  <c r="AZ60" i="15"/>
  <c r="Q37" i="20" s="1"/>
  <c r="AY60" i="15"/>
  <c r="P37" i="20" s="1"/>
  <c r="AX60" i="15"/>
  <c r="AW60" i="15"/>
  <c r="AV60" i="15"/>
  <c r="AU60" i="15"/>
  <c r="AT60" i="15"/>
  <c r="N37" i="20" s="1"/>
  <c r="AS60" i="15"/>
  <c r="M37" i="20" s="1"/>
  <c r="AR60" i="15"/>
  <c r="L37" i="20" s="1"/>
  <c r="AQ60" i="15"/>
  <c r="K37" i="20" s="1"/>
  <c r="AO60" i="15"/>
  <c r="J37" i="20" s="1"/>
  <c r="I37" i="20"/>
  <c r="AM60" i="15"/>
  <c r="H37" i="20" s="1"/>
  <c r="AL60" i="15"/>
  <c r="AK60" i="15"/>
  <c r="AJ60" i="15"/>
  <c r="AI60" i="15"/>
  <c r="AG60" i="15"/>
  <c r="AE60" i="15"/>
  <c r="F37" i="20" s="1"/>
  <c r="AD60" i="15"/>
  <c r="E37" i="20" s="1"/>
  <c r="AC60" i="15"/>
  <c r="D37" i="20" s="1"/>
  <c r="AB60" i="15"/>
  <c r="C37" i="20" s="1"/>
  <c r="AA60" i="15"/>
  <c r="Z60" i="15"/>
  <c r="X60" i="15"/>
  <c r="W60" i="15"/>
  <c r="V60" i="15"/>
  <c r="U60" i="15"/>
  <c r="T60" i="15"/>
  <c r="S60" i="15"/>
  <c r="P60" i="15"/>
  <c r="O60" i="15"/>
  <c r="N60" i="15"/>
  <c r="L60" i="15"/>
  <c r="K60" i="15"/>
  <c r="J60" i="15"/>
  <c r="I60" i="15"/>
  <c r="H60" i="15"/>
  <c r="G60" i="15"/>
  <c r="F60" i="15"/>
  <c r="E60" i="15"/>
  <c r="D60" i="15"/>
  <c r="B37" i="20" s="1"/>
  <c r="DP59" i="15"/>
  <c r="AG36" i="20" s="1"/>
  <c r="DO59" i="15"/>
  <c r="AF36" i="20" s="1"/>
  <c r="DN59" i="15"/>
  <c r="DM59" i="15"/>
  <c r="DJ59" i="15"/>
  <c r="DI59" i="15"/>
  <c r="DH59" i="15"/>
  <c r="DG59" i="15"/>
  <c r="DF59" i="15"/>
  <c r="DE59" i="15"/>
  <c r="DD59" i="15"/>
  <c r="DC59" i="15"/>
  <c r="DB59" i="15"/>
  <c r="DA59" i="15"/>
  <c r="CZ59" i="15"/>
  <c r="CY59" i="15"/>
  <c r="CX59" i="15"/>
  <c r="CW59" i="15"/>
  <c r="CV59" i="15"/>
  <c r="CU59" i="15"/>
  <c r="CT59" i="15"/>
  <c r="AC36" i="20" s="1"/>
  <c r="CS59" i="15"/>
  <c r="CR59" i="15"/>
  <c r="CQ59" i="15"/>
  <c r="CP59" i="15"/>
  <c r="CO59" i="15"/>
  <c r="CN59" i="15"/>
  <c r="CM59" i="15"/>
  <c r="CL59" i="15"/>
  <c r="CK59" i="15"/>
  <c r="CJ59" i="15"/>
  <c r="CI59" i="15"/>
  <c r="CH59" i="15"/>
  <c r="CG59" i="15"/>
  <c r="CF59" i="15"/>
  <c r="CE59" i="15"/>
  <c r="CD59" i="15"/>
  <c r="CC59" i="15"/>
  <c r="CB59" i="15"/>
  <c r="CA59" i="15"/>
  <c r="BZ59" i="15"/>
  <c r="BX59" i="15"/>
  <c r="BW59" i="15"/>
  <c r="BV59" i="15"/>
  <c r="BU59" i="15"/>
  <c r="AB36" i="20" s="1"/>
  <c r="BT59" i="15"/>
  <c r="AA36" i="20" s="1"/>
  <c r="BS59" i="15"/>
  <c r="BR59" i="15"/>
  <c r="BQ59" i="15"/>
  <c r="BP59" i="15"/>
  <c r="BN59" i="15"/>
  <c r="BM59" i="15"/>
  <c r="BL59" i="15"/>
  <c r="BK59" i="15"/>
  <c r="BJ59" i="15"/>
  <c r="X36" i="20" s="1"/>
  <c r="BI59" i="15"/>
  <c r="BH59" i="15"/>
  <c r="BG59" i="15"/>
  <c r="BF59" i="15"/>
  <c r="BE59" i="15"/>
  <c r="V36" i="20" s="1"/>
  <c r="BD59" i="15"/>
  <c r="U36" i="20" s="1"/>
  <c r="BB59" i="15"/>
  <c r="S36" i="20" s="1"/>
  <c r="BA59" i="15"/>
  <c r="R36" i="20" s="1"/>
  <c r="AZ59" i="15"/>
  <c r="Q36" i="20" s="1"/>
  <c r="AY59" i="15"/>
  <c r="P36" i="20" s="1"/>
  <c r="AX59" i="15"/>
  <c r="AW59" i="15"/>
  <c r="AV59" i="15"/>
  <c r="AU59" i="15"/>
  <c r="AT59" i="15"/>
  <c r="N36" i="20" s="1"/>
  <c r="AS59" i="15"/>
  <c r="M36" i="20" s="1"/>
  <c r="AR59" i="15"/>
  <c r="L36" i="20" s="1"/>
  <c r="AQ59" i="15"/>
  <c r="K36" i="20" s="1"/>
  <c r="AO59" i="15"/>
  <c r="J36" i="20" s="1"/>
  <c r="I36" i="20"/>
  <c r="AM59" i="15"/>
  <c r="H36" i="20" s="1"/>
  <c r="AL59" i="15"/>
  <c r="AK59" i="15"/>
  <c r="AJ59" i="15"/>
  <c r="AI59" i="15"/>
  <c r="AH59" i="15"/>
  <c r="AG59" i="15"/>
  <c r="AF59" i="15"/>
  <c r="AE59" i="15"/>
  <c r="F36" i="20" s="1"/>
  <c r="AD59" i="15"/>
  <c r="E36" i="20" s="1"/>
  <c r="AC59" i="15"/>
  <c r="D36" i="20" s="1"/>
  <c r="AB59" i="15"/>
  <c r="C36" i="20" s="1"/>
  <c r="AA59" i="15"/>
  <c r="Z59" i="15"/>
  <c r="Y59" i="15"/>
  <c r="X59" i="15"/>
  <c r="W59" i="15"/>
  <c r="V59" i="15"/>
  <c r="U59" i="15"/>
  <c r="T59" i="15"/>
  <c r="S59" i="15"/>
  <c r="P59" i="15"/>
  <c r="O59" i="15"/>
  <c r="N59" i="15"/>
  <c r="L59" i="15"/>
  <c r="K59" i="15"/>
  <c r="J59" i="15"/>
  <c r="I59" i="15"/>
  <c r="H59" i="15"/>
  <c r="G59" i="15"/>
  <c r="F59" i="15"/>
  <c r="E59" i="15"/>
  <c r="D59" i="15"/>
  <c r="B36" i="20" s="1"/>
  <c r="DP58" i="15"/>
  <c r="AG35" i="20" s="1"/>
  <c r="DO58" i="15"/>
  <c r="AF35" i="20" s="1"/>
  <c r="DN58" i="15"/>
  <c r="DM58" i="15"/>
  <c r="AE35" i="20" s="1"/>
  <c r="DJ58" i="15"/>
  <c r="DI58" i="15"/>
  <c r="DH58" i="15"/>
  <c r="DG58" i="15"/>
  <c r="DF58" i="15"/>
  <c r="DE58" i="15"/>
  <c r="DD58" i="15"/>
  <c r="DC58" i="15"/>
  <c r="DB58" i="15"/>
  <c r="DA58" i="15"/>
  <c r="CZ58" i="15"/>
  <c r="CY58" i="15"/>
  <c r="CX58" i="15"/>
  <c r="CW58" i="15"/>
  <c r="CV58" i="15"/>
  <c r="CU58" i="15"/>
  <c r="CT58" i="15"/>
  <c r="AC35" i="20" s="1"/>
  <c r="CS58" i="15"/>
  <c r="CR58" i="15"/>
  <c r="CQ58" i="15"/>
  <c r="CP58" i="15"/>
  <c r="CO58" i="15"/>
  <c r="CN58" i="15"/>
  <c r="CM58" i="15"/>
  <c r="CL58" i="15"/>
  <c r="CK58" i="15"/>
  <c r="CJ58" i="15"/>
  <c r="CI58" i="15"/>
  <c r="CH58" i="15"/>
  <c r="CG58" i="15"/>
  <c r="CF58" i="15"/>
  <c r="CE58" i="15"/>
  <c r="CD58" i="15"/>
  <c r="CC58" i="15"/>
  <c r="CB58" i="15"/>
  <c r="CA58" i="15"/>
  <c r="BZ58" i="15"/>
  <c r="BX58" i="15"/>
  <c r="BW58" i="15"/>
  <c r="BV58" i="15"/>
  <c r="BU58" i="15"/>
  <c r="AB35" i="20" s="1"/>
  <c r="BT58" i="15"/>
  <c r="AA35" i="20" s="1"/>
  <c r="BS58" i="15"/>
  <c r="BR58" i="15"/>
  <c r="BQ58" i="15"/>
  <c r="BP58" i="15"/>
  <c r="BN58" i="15"/>
  <c r="BM58" i="15"/>
  <c r="BL58" i="15"/>
  <c r="BK58" i="15"/>
  <c r="BJ58" i="15"/>
  <c r="X35" i="20" s="1"/>
  <c r="BI58" i="15"/>
  <c r="BH58" i="15"/>
  <c r="BG58" i="15"/>
  <c r="BF58" i="15"/>
  <c r="BE58" i="15"/>
  <c r="V35" i="20" s="1"/>
  <c r="BD58" i="15"/>
  <c r="U35" i="20" s="1"/>
  <c r="BC58" i="15"/>
  <c r="T35" i="20" s="1"/>
  <c r="BB58" i="15"/>
  <c r="S35" i="20" s="1"/>
  <c r="BA58" i="15"/>
  <c r="R35" i="20" s="1"/>
  <c r="AZ58" i="15"/>
  <c r="Q35" i="20" s="1"/>
  <c r="AY58" i="15"/>
  <c r="P35" i="20" s="1"/>
  <c r="AX58" i="15"/>
  <c r="AW58" i="15"/>
  <c r="AV58" i="15"/>
  <c r="AU58" i="15"/>
  <c r="AT58" i="15"/>
  <c r="N35" i="20" s="1"/>
  <c r="AS58" i="15"/>
  <c r="M35" i="20" s="1"/>
  <c r="AR58" i="15"/>
  <c r="L35" i="20" s="1"/>
  <c r="AQ58" i="15"/>
  <c r="K35" i="20" s="1"/>
  <c r="AO58" i="15"/>
  <c r="J35" i="20" s="1"/>
  <c r="I35" i="20"/>
  <c r="AM58" i="15"/>
  <c r="H35" i="20" s="1"/>
  <c r="AL58" i="15"/>
  <c r="AK58" i="15"/>
  <c r="AJ58" i="15"/>
  <c r="AI58" i="15"/>
  <c r="AG58" i="15"/>
  <c r="AF58" i="15"/>
  <c r="AE58" i="15"/>
  <c r="F35" i="20" s="1"/>
  <c r="AD58" i="15"/>
  <c r="E35" i="20" s="1"/>
  <c r="AC58" i="15"/>
  <c r="D35" i="20" s="1"/>
  <c r="AB58" i="15"/>
  <c r="C35" i="20" s="1"/>
  <c r="AA58" i="15"/>
  <c r="Z58" i="15"/>
  <c r="Y58" i="15"/>
  <c r="X58" i="15"/>
  <c r="W58" i="15"/>
  <c r="V58" i="15"/>
  <c r="U58" i="15"/>
  <c r="T58" i="15"/>
  <c r="S58" i="15"/>
  <c r="P58" i="15"/>
  <c r="O58" i="15"/>
  <c r="N58" i="15"/>
  <c r="L58" i="15"/>
  <c r="K58" i="15"/>
  <c r="I58" i="15"/>
  <c r="H58" i="15"/>
  <c r="G58" i="15"/>
  <c r="F58" i="15"/>
  <c r="E58" i="15"/>
  <c r="D58" i="15"/>
  <c r="B35" i="20" s="1"/>
  <c r="DP57" i="15"/>
  <c r="AG34" i="20" s="1"/>
  <c r="DO57" i="15"/>
  <c r="AF34" i="20" s="1"/>
  <c r="DN57" i="15"/>
  <c r="DM57" i="15"/>
  <c r="AE34" i="20" s="1"/>
  <c r="DI57" i="15"/>
  <c r="DH57" i="15"/>
  <c r="DG57" i="15"/>
  <c r="DF57" i="15"/>
  <c r="DE57" i="15"/>
  <c r="DD57" i="15"/>
  <c r="DC57" i="15"/>
  <c r="DB57" i="15"/>
  <c r="DA57" i="15"/>
  <c r="CZ57" i="15"/>
  <c r="CY57" i="15"/>
  <c r="CX57" i="15"/>
  <c r="CW57" i="15"/>
  <c r="CV57" i="15"/>
  <c r="CU57" i="15"/>
  <c r="CT57" i="15"/>
  <c r="AC34" i="20" s="1"/>
  <c r="CS57" i="15"/>
  <c r="CR57" i="15"/>
  <c r="CQ57" i="15"/>
  <c r="CP57" i="15"/>
  <c r="CO57" i="15"/>
  <c r="CN57" i="15"/>
  <c r="CM57" i="15"/>
  <c r="CL57" i="15"/>
  <c r="CK57" i="15"/>
  <c r="CJ57" i="15"/>
  <c r="CI57" i="15"/>
  <c r="CH57" i="15"/>
  <c r="CG57" i="15"/>
  <c r="CF57" i="15"/>
  <c r="CE57" i="15"/>
  <c r="CD57" i="15"/>
  <c r="CC57" i="15"/>
  <c r="CB57" i="15"/>
  <c r="CA57" i="15"/>
  <c r="BZ57" i="15"/>
  <c r="BX57" i="15"/>
  <c r="BW57" i="15"/>
  <c r="BV57" i="15"/>
  <c r="BU57" i="15"/>
  <c r="AB34" i="20" s="1"/>
  <c r="BT57" i="15"/>
  <c r="AA34" i="20" s="1"/>
  <c r="BS57" i="15"/>
  <c r="BR57" i="15"/>
  <c r="BQ57" i="15"/>
  <c r="BP57" i="15"/>
  <c r="BN57" i="15"/>
  <c r="BM57" i="15"/>
  <c r="BL57" i="15"/>
  <c r="BK57" i="15"/>
  <c r="BJ57" i="15"/>
  <c r="X34" i="20" s="1"/>
  <c r="BI57" i="15"/>
  <c r="BH57" i="15"/>
  <c r="BG57" i="15"/>
  <c r="BF57" i="15"/>
  <c r="BE57" i="15"/>
  <c r="V34" i="20" s="1"/>
  <c r="BD57" i="15"/>
  <c r="U34" i="20" s="1"/>
  <c r="BB57" i="15"/>
  <c r="S34" i="20" s="1"/>
  <c r="BA57" i="15"/>
  <c r="R34" i="20" s="1"/>
  <c r="AY57" i="15"/>
  <c r="P34" i="20" s="1"/>
  <c r="AX57" i="15"/>
  <c r="AW57" i="15"/>
  <c r="AV57" i="15"/>
  <c r="AU57" i="15"/>
  <c r="AT57" i="15"/>
  <c r="N34" i="20" s="1"/>
  <c r="AS57" i="15"/>
  <c r="M34" i="20" s="1"/>
  <c r="AR57" i="15"/>
  <c r="L34" i="20" s="1"/>
  <c r="AQ57" i="15"/>
  <c r="K34" i="20" s="1"/>
  <c r="AO57" i="15"/>
  <c r="J34" i="20" s="1"/>
  <c r="AM57" i="15"/>
  <c r="H34" i="20" s="1"/>
  <c r="AL57" i="15"/>
  <c r="AK57" i="15"/>
  <c r="AJ57" i="15"/>
  <c r="AI57" i="15"/>
  <c r="AG57" i="15"/>
  <c r="AF57" i="15"/>
  <c r="AE57" i="15"/>
  <c r="F34" i="20" s="1"/>
  <c r="AD57" i="15"/>
  <c r="E34" i="20" s="1"/>
  <c r="AC57" i="15"/>
  <c r="D34" i="20" s="1"/>
  <c r="AB57" i="15"/>
  <c r="C34" i="20" s="1"/>
  <c r="AA57" i="15"/>
  <c r="Z57" i="15"/>
  <c r="Y57" i="15"/>
  <c r="X57" i="15"/>
  <c r="W57" i="15"/>
  <c r="V57" i="15"/>
  <c r="U57" i="15"/>
  <c r="T57" i="15"/>
  <c r="S57" i="15"/>
  <c r="P57" i="15"/>
  <c r="O57" i="15"/>
  <c r="N57" i="15"/>
  <c r="L57" i="15"/>
  <c r="K57" i="15"/>
  <c r="J57" i="15"/>
  <c r="I57" i="15"/>
  <c r="H57" i="15"/>
  <c r="G57" i="15"/>
  <c r="F57" i="15"/>
  <c r="E57" i="15"/>
  <c r="D57" i="15"/>
  <c r="B34" i="20" s="1"/>
  <c r="DP56" i="15"/>
  <c r="AG33" i="20" s="1"/>
  <c r="DO56" i="15"/>
  <c r="AF33" i="20" s="1"/>
  <c r="DN56" i="15"/>
  <c r="DM56" i="15"/>
  <c r="DJ56" i="15"/>
  <c r="DI56" i="15"/>
  <c r="DH56" i="15"/>
  <c r="DG56" i="15"/>
  <c r="DF56" i="15"/>
  <c r="DE56" i="15"/>
  <c r="DD56" i="15"/>
  <c r="DC56" i="15"/>
  <c r="DB56" i="15"/>
  <c r="DA56" i="15"/>
  <c r="CZ56" i="15"/>
  <c r="CY56" i="15"/>
  <c r="CX56" i="15"/>
  <c r="CW56" i="15"/>
  <c r="CV56" i="15"/>
  <c r="CU56" i="15"/>
  <c r="CT56" i="15"/>
  <c r="AC33" i="20" s="1"/>
  <c r="CS56" i="15"/>
  <c r="CR56" i="15"/>
  <c r="CQ56" i="15"/>
  <c r="CP56" i="15"/>
  <c r="CO56" i="15"/>
  <c r="CM56" i="15"/>
  <c r="CL56" i="15"/>
  <c r="CK56" i="15"/>
  <c r="CJ56" i="15"/>
  <c r="CI56" i="15"/>
  <c r="CH56" i="15"/>
  <c r="CG56" i="15"/>
  <c r="CF56" i="15"/>
  <c r="CE56" i="15"/>
  <c r="CD56" i="15"/>
  <c r="CC56" i="15"/>
  <c r="CB56" i="15"/>
  <c r="CA56" i="15"/>
  <c r="BZ56" i="15"/>
  <c r="BX56" i="15"/>
  <c r="BW56" i="15"/>
  <c r="BV56" i="15"/>
  <c r="BU56" i="15"/>
  <c r="AB33" i="20" s="1"/>
  <c r="BT56" i="15"/>
  <c r="AA33" i="20" s="1"/>
  <c r="BS56" i="15"/>
  <c r="BR56" i="15"/>
  <c r="BQ56" i="15"/>
  <c r="BP56" i="15"/>
  <c r="BN56" i="15"/>
  <c r="BM56" i="15"/>
  <c r="BL56" i="15"/>
  <c r="BK56" i="15"/>
  <c r="BJ56" i="15"/>
  <c r="X33" i="20" s="1"/>
  <c r="BI56" i="15"/>
  <c r="BH56" i="15"/>
  <c r="BG56" i="15"/>
  <c r="BF56" i="15"/>
  <c r="BE56" i="15"/>
  <c r="V33" i="20" s="1"/>
  <c r="BD56" i="15"/>
  <c r="U33" i="20" s="1"/>
  <c r="BC56" i="15"/>
  <c r="T33" i="20" s="1"/>
  <c r="BB56" i="15"/>
  <c r="S33" i="20" s="1"/>
  <c r="BA56" i="15"/>
  <c r="R33" i="20" s="1"/>
  <c r="AZ56" i="15"/>
  <c r="Q33" i="20" s="1"/>
  <c r="AY56" i="15"/>
  <c r="P33" i="20" s="1"/>
  <c r="AX56" i="15"/>
  <c r="AW56" i="15"/>
  <c r="AV56" i="15"/>
  <c r="AU56" i="15"/>
  <c r="AT56" i="15"/>
  <c r="N33" i="20" s="1"/>
  <c r="AS56" i="15"/>
  <c r="M33" i="20" s="1"/>
  <c r="AR56" i="15"/>
  <c r="L33" i="20" s="1"/>
  <c r="AQ56" i="15"/>
  <c r="K33" i="20" s="1"/>
  <c r="AO56" i="15"/>
  <c r="J33" i="20" s="1"/>
  <c r="I33" i="20"/>
  <c r="AM56" i="15"/>
  <c r="H33" i="20" s="1"/>
  <c r="AL56" i="15"/>
  <c r="AK56" i="15"/>
  <c r="AJ56" i="15"/>
  <c r="AI56" i="15"/>
  <c r="AG56" i="15"/>
  <c r="AE56" i="15"/>
  <c r="F33" i="20" s="1"/>
  <c r="AD56" i="15"/>
  <c r="E33" i="20" s="1"/>
  <c r="AC56" i="15"/>
  <c r="D33" i="20" s="1"/>
  <c r="AB56" i="15"/>
  <c r="C33" i="20" s="1"/>
  <c r="AA56" i="15"/>
  <c r="Z56" i="15"/>
  <c r="Y56" i="15"/>
  <c r="X56" i="15"/>
  <c r="W56" i="15"/>
  <c r="V56" i="15"/>
  <c r="U56" i="15"/>
  <c r="T56" i="15"/>
  <c r="S56" i="15"/>
  <c r="P56" i="15"/>
  <c r="O56" i="15"/>
  <c r="N56" i="15"/>
  <c r="L56" i="15"/>
  <c r="K56" i="15"/>
  <c r="J56" i="15"/>
  <c r="I56" i="15"/>
  <c r="H56" i="15"/>
  <c r="G56" i="15"/>
  <c r="F56" i="15"/>
  <c r="E56" i="15"/>
  <c r="D56" i="15"/>
  <c r="B33" i="20" s="1"/>
  <c r="DP55" i="15"/>
  <c r="AG32" i="20" s="1"/>
  <c r="DO55" i="15"/>
  <c r="AF32" i="20" s="1"/>
  <c r="DN55" i="15"/>
  <c r="DM55" i="15"/>
  <c r="DJ55" i="15"/>
  <c r="DI55" i="15"/>
  <c r="DH55" i="15"/>
  <c r="DG55" i="15"/>
  <c r="DF55" i="15"/>
  <c r="DE55" i="15"/>
  <c r="DD55" i="15"/>
  <c r="DC55" i="15"/>
  <c r="DB55" i="15"/>
  <c r="DA55" i="15"/>
  <c r="CZ55" i="15"/>
  <c r="CY55" i="15"/>
  <c r="CX55" i="15"/>
  <c r="CW55" i="15"/>
  <c r="CV55" i="15"/>
  <c r="CU55" i="15"/>
  <c r="CT55" i="15"/>
  <c r="AC32" i="20" s="1"/>
  <c r="CS55" i="15"/>
  <c r="CR55" i="15"/>
  <c r="CQ55" i="15"/>
  <c r="CP55" i="15"/>
  <c r="CO55" i="15"/>
  <c r="CN55" i="15"/>
  <c r="CM55" i="15"/>
  <c r="CL55" i="15"/>
  <c r="CK55" i="15"/>
  <c r="CJ55" i="15"/>
  <c r="CI55" i="15"/>
  <c r="CH55" i="15"/>
  <c r="CG55" i="15"/>
  <c r="CF55" i="15"/>
  <c r="CE55" i="15"/>
  <c r="CD55" i="15"/>
  <c r="CC55" i="15"/>
  <c r="CB55" i="15"/>
  <c r="CA55" i="15"/>
  <c r="BX55" i="15"/>
  <c r="BW55" i="15"/>
  <c r="BV55" i="15"/>
  <c r="BU55" i="15"/>
  <c r="AB32" i="20" s="1"/>
  <c r="BT55" i="15"/>
  <c r="AA32" i="20" s="1"/>
  <c r="BS55" i="15"/>
  <c r="BR55" i="15"/>
  <c r="BQ55" i="15"/>
  <c r="BP55" i="15"/>
  <c r="BN55" i="15"/>
  <c r="BM55" i="15"/>
  <c r="BL55" i="15"/>
  <c r="BK55" i="15"/>
  <c r="BJ55" i="15"/>
  <c r="X32" i="20" s="1"/>
  <c r="BI55" i="15"/>
  <c r="BH55" i="15"/>
  <c r="BG55" i="15"/>
  <c r="BF55" i="15"/>
  <c r="BE55" i="15"/>
  <c r="V32" i="20" s="1"/>
  <c r="BD55" i="15"/>
  <c r="U32" i="20" s="1"/>
  <c r="BC55" i="15"/>
  <c r="T32" i="20" s="1"/>
  <c r="BB55" i="15"/>
  <c r="S32" i="20" s="1"/>
  <c r="BA55" i="15"/>
  <c r="R32" i="20" s="1"/>
  <c r="AZ55" i="15"/>
  <c r="Q32" i="20" s="1"/>
  <c r="AY55" i="15"/>
  <c r="P32" i="20" s="1"/>
  <c r="AX55" i="15"/>
  <c r="AW55" i="15"/>
  <c r="AV55" i="15"/>
  <c r="AU55" i="15"/>
  <c r="AT55" i="15"/>
  <c r="N32" i="20" s="1"/>
  <c r="AS55" i="15"/>
  <c r="M32" i="20" s="1"/>
  <c r="AR55" i="15"/>
  <c r="L32" i="20" s="1"/>
  <c r="AQ55" i="15"/>
  <c r="K32" i="20" s="1"/>
  <c r="AO55" i="15"/>
  <c r="J32" i="20" s="1"/>
  <c r="I32" i="20"/>
  <c r="AM55" i="15"/>
  <c r="H32" i="20" s="1"/>
  <c r="AL55" i="15"/>
  <c r="AK55" i="15"/>
  <c r="AJ55" i="15"/>
  <c r="AI55" i="15"/>
  <c r="AH55" i="15"/>
  <c r="AG55" i="15"/>
  <c r="AF55" i="15"/>
  <c r="AE55" i="15"/>
  <c r="F32" i="20" s="1"/>
  <c r="AD55" i="15"/>
  <c r="E32" i="20" s="1"/>
  <c r="AC55" i="15"/>
  <c r="D32" i="20" s="1"/>
  <c r="AB55" i="15"/>
  <c r="C32" i="20" s="1"/>
  <c r="AA55" i="15"/>
  <c r="Z55" i="15"/>
  <c r="Y55" i="15"/>
  <c r="X55" i="15"/>
  <c r="W55" i="15"/>
  <c r="V55" i="15"/>
  <c r="U55" i="15"/>
  <c r="T55" i="15"/>
  <c r="S55" i="15"/>
  <c r="P55" i="15"/>
  <c r="O55" i="15"/>
  <c r="N55" i="15"/>
  <c r="L55" i="15"/>
  <c r="K55" i="15"/>
  <c r="J55" i="15"/>
  <c r="I55" i="15"/>
  <c r="H55" i="15"/>
  <c r="G55" i="15"/>
  <c r="F55" i="15"/>
  <c r="E55" i="15"/>
  <c r="D55" i="15"/>
  <c r="B32" i="20" s="1"/>
  <c r="DP54" i="15"/>
  <c r="AG31" i="20" s="1"/>
  <c r="DO54" i="15"/>
  <c r="AF31" i="20" s="1"/>
  <c r="DN54" i="15"/>
  <c r="DM54" i="15"/>
  <c r="AE31" i="20" s="1"/>
  <c r="DJ54" i="15"/>
  <c r="DI54" i="15"/>
  <c r="DH54" i="15"/>
  <c r="DG54" i="15"/>
  <c r="DF54" i="15"/>
  <c r="DE54" i="15"/>
  <c r="DD54" i="15"/>
  <c r="DC54" i="15"/>
  <c r="DB54" i="15"/>
  <c r="DA54" i="15"/>
  <c r="CZ54" i="15"/>
  <c r="CY54" i="15"/>
  <c r="CX54" i="15"/>
  <c r="CW54" i="15"/>
  <c r="CV54" i="15"/>
  <c r="CU54" i="15"/>
  <c r="CT54" i="15"/>
  <c r="AC31" i="20" s="1"/>
  <c r="CS54" i="15"/>
  <c r="CR54" i="15"/>
  <c r="CQ54" i="15"/>
  <c r="CP54" i="15"/>
  <c r="CO54" i="15"/>
  <c r="CN54" i="15"/>
  <c r="CM54" i="15"/>
  <c r="CL54" i="15"/>
  <c r="CK54" i="15"/>
  <c r="CJ54" i="15"/>
  <c r="CI54" i="15"/>
  <c r="CH54" i="15"/>
  <c r="CG54" i="15"/>
  <c r="CF54" i="15"/>
  <c r="CE54" i="15"/>
  <c r="CD54" i="15"/>
  <c r="CC54" i="15"/>
  <c r="CB54" i="15"/>
  <c r="CA54" i="15"/>
  <c r="BZ54" i="15"/>
  <c r="BX54" i="15"/>
  <c r="BW54" i="15"/>
  <c r="BV54" i="15"/>
  <c r="BU54" i="15"/>
  <c r="AB31" i="20" s="1"/>
  <c r="BT54" i="15"/>
  <c r="AA31" i="20" s="1"/>
  <c r="BS54" i="15"/>
  <c r="BR54" i="15"/>
  <c r="BQ54" i="15"/>
  <c r="BP54" i="15"/>
  <c r="BN54" i="15"/>
  <c r="BM54" i="15"/>
  <c r="BL54" i="15"/>
  <c r="BK54" i="15"/>
  <c r="BJ54" i="15"/>
  <c r="X31" i="20" s="1"/>
  <c r="BI54" i="15"/>
  <c r="BH54" i="15"/>
  <c r="BG54" i="15"/>
  <c r="BF54" i="15"/>
  <c r="BE54" i="15"/>
  <c r="V31" i="20" s="1"/>
  <c r="BD54" i="15"/>
  <c r="U31" i="20" s="1"/>
  <c r="BC54" i="15"/>
  <c r="T31" i="20" s="1"/>
  <c r="BB54" i="15"/>
  <c r="S31" i="20" s="1"/>
  <c r="BA54" i="15"/>
  <c r="R31" i="20" s="1"/>
  <c r="AZ54" i="15"/>
  <c r="Q31" i="20" s="1"/>
  <c r="AY54" i="15"/>
  <c r="P31" i="20" s="1"/>
  <c r="AX54" i="15"/>
  <c r="AW54" i="15"/>
  <c r="AV54" i="15"/>
  <c r="AU54" i="15"/>
  <c r="AT54" i="15"/>
  <c r="N31" i="20" s="1"/>
  <c r="AS54" i="15"/>
  <c r="M31" i="20" s="1"/>
  <c r="AR54" i="15"/>
  <c r="L31" i="20" s="1"/>
  <c r="AQ54" i="15"/>
  <c r="K31" i="20" s="1"/>
  <c r="AO54" i="15"/>
  <c r="J31" i="20" s="1"/>
  <c r="I31" i="20"/>
  <c r="AM54" i="15"/>
  <c r="H31" i="20" s="1"/>
  <c r="AL54" i="15"/>
  <c r="AK54" i="15"/>
  <c r="AJ54" i="15"/>
  <c r="AI54" i="15"/>
  <c r="AH54" i="15"/>
  <c r="AG54" i="15"/>
  <c r="AF54" i="15"/>
  <c r="AE54" i="15"/>
  <c r="F31" i="20" s="1"/>
  <c r="AD54" i="15"/>
  <c r="E31" i="20" s="1"/>
  <c r="AC54" i="15"/>
  <c r="D31" i="20" s="1"/>
  <c r="AB54" i="15"/>
  <c r="C31" i="20" s="1"/>
  <c r="AA54" i="15"/>
  <c r="Z54" i="15"/>
  <c r="X54" i="15"/>
  <c r="W54" i="15"/>
  <c r="V54" i="15"/>
  <c r="U54" i="15"/>
  <c r="T54" i="15"/>
  <c r="S54" i="15"/>
  <c r="P54" i="15"/>
  <c r="O54" i="15"/>
  <c r="N54" i="15"/>
  <c r="L54" i="15"/>
  <c r="K54" i="15"/>
  <c r="J54" i="15"/>
  <c r="I54" i="15"/>
  <c r="H54" i="15"/>
  <c r="G54" i="15"/>
  <c r="F54" i="15"/>
  <c r="E54" i="15"/>
  <c r="D54" i="15"/>
  <c r="B31" i="20" s="1"/>
  <c r="DP53" i="15"/>
  <c r="AG30" i="20" s="1"/>
  <c r="DO53" i="15"/>
  <c r="AF30" i="20" s="1"/>
  <c r="DN53" i="15"/>
  <c r="DM53" i="15"/>
  <c r="DJ53" i="15"/>
  <c r="DI53" i="15"/>
  <c r="AD30" i="20" s="1"/>
  <c r="DH53" i="15"/>
  <c r="DG53" i="15"/>
  <c r="DF53" i="15"/>
  <c r="DE53" i="15"/>
  <c r="DD53" i="15"/>
  <c r="DC53" i="15"/>
  <c r="DB53" i="15"/>
  <c r="DA53" i="15"/>
  <c r="CZ53" i="15"/>
  <c r="CY53" i="15"/>
  <c r="CX53" i="15"/>
  <c r="CW53" i="15"/>
  <c r="CV53" i="15"/>
  <c r="CU53" i="15"/>
  <c r="CT53" i="15"/>
  <c r="AC30" i="20" s="1"/>
  <c r="CS53" i="15"/>
  <c r="CR53" i="15"/>
  <c r="CQ53" i="15"/>
  <c r="CP53" i="15"/>
  <c r="CO53" i="15"/>
  <c r="CN53" i="15"/>
  <c r="CM53" i="15"/>
  <c r="CL53" i="15"/>
  <c r="CK53" i="15"/>
  <c r="CJ53" i="15"/>
  <c r="CI53" i="15"/>
  <c r="CH53" i="15"/>
  <c r="CG53" i="15"/>
  <c r="CF53" i="15"/>
  <c r="CE53" i="15"/>
  <c r="CD53" i="15"/>
  <c r="CC53" i="15"/>
  <c r="CB53" i="15"/>
  <c r="CA53" i="15"/>
  <c r="BZ53" i="15"/>
  <c r="BX53" i="15"/>
  <c r="BW53" i="15"/>
  <c r="BV53" i="15"/>
  <c r="BU53" i="15"/>
  <c r="AB30" i="20" s="1"/>
  <c r="BT53" i="15"/>
  <c r="AA30" i="20" s="1"/>
  <c r="BS53" i="15"/>
  <c r="BR53" i="15"/>
  <c r="BQ53" i="15"/>
  <c r="BP53" i="15"/>
  <c r="BN53" i="15"/>
  <c r="BM53" i="15"/>
  <c r="BL53" i="15"/>
  <c r="BK53" i="15"/>
  <c r="BJ53" i="15"/>
  <c r="X30" i="20" s="1"/>
  <c r="BI53" i="15"/>
  <c r="BH53" i="15"/>
  <c r="BG53" i="15"/>
  <c r="BF53" i="15"/>
  <c r="BE53" i="15"/>
  <c r="V30" i="20" s="1"/>
  <c r="BD53" i="15"/>
  <c r="U30" i="20" s="1"/>
  <c r="BC53" i="15"/>
  <c r="T30" i="20" s="1"/>
  <c r="BB53" i="15"/>
  <c r="S30" i="20" s="1"/>
  <c r="BA53" i="15"/>
  <c r="R30" i="20" s="1"/>
  <c r="AY53" i="15"/>
  <c r="P30" i="20" s="1"/>
  <c r="AX53" i="15"/>
  <c r="AW53" i="15"/>
  <c r="AV53" i="15"/>
  <c r="AU53" i="15"/>
  <c r="AT53" i="15"/>
  <c r="N30" i="20" s="1"/>
  <c r="AS53" i="15"/>
  <c r="M30" i="20" s="1"/>
  <c r="AR53" i="15"/>
  <c r="L30" i="20" s="1"/>
  <c r="AQ53" i="15"/>
  <c r="K30" i="20" s="1"/>
  <c r="AO53" i="15"/>
  <c r="J30" i="20" s="1"/>
  <c r="AM53" i="15"/>
  <c r="H30" i="20" s="1"/>
  <c r="AK53" i="15"/>
  <c r="AJ53" i="15"/>
  <c r="AI53" i="15"/>
  <c r="AH53" i="15"/>
  <c r="AG53" i="15"/>
  <c r="AF53" i="15"/>
  <c r="AE53" i="15"/>
  <c r="F30" i="20" s="1"/>
  <c r="AD53" i="15"/>
  <c r="E30" i="20" s="1"/>
  <c r="AC53" i="15"/>
  <c r="D30" i="20" s="1"/>
  <c r="AB53" i="15"/>
  <c r="C30" i="20" s="1"/>
  <c r="AA53" i="15"/>
  <c r="Z53" i="15"/>
  <c r="Y53" i="15"/>
  <c r="X53" i="15"/>
  <c r="W53" i="15"/>
  <c r="V53" i="15"/>
  <c r="U53" i="15"/>
  <c r="T53" i="15"/>
  <c r="S53" i="15"/>
  <c r="P53" i="15"/>
  <c r="O53" i="15"/>
  <c r="N53" i="15"/>
  <c r="L53" i="15"/>
  <c r="K53" i="15"/>
  <c r="J53" i="15"/>
  <c r="I53" i="15"/>
  <c r="H53" i="15"/>
  <c r="G53" i="15"/>
  <c r="F53" i="15"/>
  <c r="E53" i="15"/>
  <c r="D53" i="15"/>
  <c r="B30" i="20" s="1"/>
  <c r="DP52" i="15"/>
  <c r="AG29" i="20" s="1"/>
  <c r="DO52" i="15"/>
  <c r="AF29" i="20" s="1"/>
  <c r="DN52" i="15"/>
  <c r="DM52" i="15"/>
  <c r="AE29" i="20" s="1"/>
  <c r="DJ52" i="15"/>
  <c r="DI52" i="15"/>
  <c r="DH52" i="15"/>
  <c r="DG52" i="15"/>
  <c r="DF52" i="15"/>
  <c r="DE52" i="15"/>
  <c r="DD52" i="15"/>
  <c r="DC52" i="15"/>
  <c r="DB52" i="15"/>
  <c r="DA52" i="15"/>
  <c r="CZ52" i="15"/>
  <c r="CY52" i="15"/>
  <c r="CX52" i="15"/>
  <c r="CW52" i="15"/>
  <c r="CV52" i="15"/>
  <c r="CU52" i="15"/>
  <c r="CT52" i="15"/>
  <c r="AC29" i="20" s="1"/>
  <c r="CS52" i="15"/>
  <c r="CR52" i="15"/>
  <c r="CQ52" i="15"/>
  <c r="CP52" i="15"/>
  <c r="CO52" i="15"/>
  <c r="CN52" i="15"/>
  <c r="CM52" i="15"/>
  <c r="CL52" i="15"/>
  <c r="CK52" i="15"/>
  <c r="CJ52" i="15"/>
  <c r="CI52" i="15"/>
  <c r="CH52" i="15"/>
  <c r="CG52" i="15"/>
  <c r="CF52" i="15"/>
  <c r="CE52" i="15"/>
  <c r="CD52" i="15"/>
  <c r="CC52" i="15"/>
  <c r="CB52" i="15"/>
  <c r="CA52" i="15"/>
  <c r="BZ52" i="15"/>
  <c r="BX52" i="15"/>
  <c r="BW52" i="15"/>
  <c r="BV52" i="15"/>
  <c r="BU52" i="15"/>
  <c r="AB29" i="20" s="1"/>
  <c r="BT52" i="15"/>
  <c r="AA29" i="20" s="1"/>
  <c r="BS52" i="15"/>
  <c r="BR52" i="15"/>
  <c r="BQ52" i="15"/>
  <c r="BP52" i="15"/>
  <c r="BN52" i="15"/>
  <c r="BM52" i="15"/>
  <c r="BL52" i="15"/>
  <c r="BK52" i="15"/>
  <c r="BJ52" i="15"/>
  <c r="X29" i="20" s="1"/>
  <c r="BI52" i="15"/>
  <c r="BH52" i="15"/>
  <c r="BG52" i="15"/>
  <c r="BF52" i="15"/>
  <c r="BE52" i="15"/>
  <c r="V29" i="20" s="1"/>
  <c r="BD52" i="15"/>
  <c r="U29" i="20" s="1"/>
  <c r="BB52" i="15"/>
  <c r="S29" i="20" s="1"/>
  <c r="BA52" i="15"/>
  <c r="R29" i="20" s="1"/>
  <c r="AZ52" i="15"/>
  <c r="Q29" i="20" s="1"/>
  <c r="AY52" i="15"/>
  <c r="P29" i="20" s="1"/>
  <c r="AX52" i="15"/>
  <c r="AW52" i="15"/>
  <c r="AV52" i="15"/>
  <c r="AU52" i="15"/>
  <c r="AT52" i="15"/>
  <c r="N29" i="20" s="1"/>
  <c r="AS52" i="15"/>
  <c r="M29" i="20" s="1"/>
  <c r="AQ52" i="15"/>
  <c r="K29" i="20" s="1"/>
  <c r="AO52" i="15"/>
  <c r="J29" i="20" s="1"/>
  <c r="I29" i="20"/>
  <c r="AM52" i="15"/>
  <c r="H29" i="20" s="1"/>
  <c r="AL52" i="15"/>
  <c r="AK52" i="15"/>
  <c r="AJ52" i="15"/>
  <c r="AI52" i="15"/>
  <c r="AH52" i="15"/>
  <c r="AG52" i="15"/>
  <c r="AE52" i="15"/>
  <c r="F29" i="20" s="1"/>
  <c r="AD52" i="15"/>
  <c r="E29" i="20" s="1"/>
  <c r="AC52" i="15"/>
  <c r="D29" i="20" s="1"/>
  <c r="AB52" i="15"/>
  <c r="C29" i="20" s="1"/>
  <c r="AA52" i="15"/>
  <c r="Z52" i="15"/>
  <c r="X52" i="15"/>
  <c r="W52" i="15"/>
  <c r="V52" i="15"/>
  <c r="U52" i="15"/>
  <c r="T52" i="15"/>
  <c r="S52" i="15"/>
  <c r="P52" i="15"/>
  <c r="O52" i="15"/>
  <c r="N52" i="15"/>
  <c r="L52" i="15"/>
  <c r="K52" i="15"/>
  <c r="J52" i="15"/>
  <c r="I52" i="15"/>
  <c r="H52" i="15"/>
  <c r="G52" i="15"/>
  <c r="F52" i="15"/>
  <c r="E52" i="15"/>
  <c r="D52" i="15"/>
  <c r="B29" i="20" s="1"/>
  <c r="DP51" i="15"/>
  <c r="AG28" i="20" s="1"/>
  <c r="DO51" i="15"/>
  <c r="AF28" i="20" s="1"/>
  <c r="DN51" i="15"/>
  <c r="DM51" i="15"/>
  <c r="DJ51" i="15"/>
  <c r="DI51" i="15"/>
  <c r="DH51" i="15"/>
  <c r="DG51" i="15"/>
  <c r="DF51" i="15"/>
  <c r="DE51" i="15"/>
  <c r="DD51" i="15"/>
  <c r="DC51" i="15"/>
  <c r="DB51" i="15"/>
  <c r="DA51" i="15"/>
  <c r="CZ51" i="15"/>
  <c r="CY51" i="15"/>
  <c r="CX51" i="15"/>
  <c r="CW51" i="15"/>
  <c r="CV51" i="15"/>
  <c r="CU51" i="15"/>
  <c r="CT51" i="15"/>
  <c r="AC28" i="20" s="1"/>
  <c r="CS51" i="15"/>
  <c r="CR51" i="15"/>
  <c r="CQ51" i="15"/>
  <c r="CP51" i="15"/>
  <c r="CO51" i="15"/>
  <c r="CN51" i="15"/>
  <c r="CM51" i="15"/>
  <c r="CL51" i="15"/>
  <c r="CK51" i="15"/>
  <c r="CJ51" i="15"/>
  <c r="CI51" i="15"/>
  <c r="CH51" i="15"/>
  <c r="CG51" i="15"/>
  <c r="CF51" i="15"/>
  <c r="CE51" i="15"/>
  <c r="CD51" i="15"/>
  <c r="CC51" i="15"/>
  <c r="CB51" i="15"/>
  <c r="CA51" i="15"/>
  <c r="BZ51" i="15"/>
  <c r="BX51" i="15"/>
  <c r="BW51" i="15"/>
  <c r="BV51" i="15"/>
  <c r="BU51" i="15"/>
  <c r="AB28" i="20" s="1"/>
  <c r="BT51" i="15"/>
  <c r="AA28" i="20" s="1"/>
  <c r="BS51" i="15"/>
  <c r="BR51" i="15"/>
  <c r="BQ51" i="15"/>
  <c r="BP51" i="15"/>
  <c r="BN51" i="15"/>
  <c r="BM51" i="15"/>
  <c r="BL51" i="15"/>
  <c r="BK51" i="15"/>
  <c r="BJ51" i="15"/>
  <c r="X28" i="20" s="1"/>
  <c r="BI51" i="15"/>
  <c r="BH51" i="15"/>
  <c r="BG51" i="15"/>
  <c r="BF51" i="15"/>
  <c r="BE51" i="15"/>
  <c r="V28" i="20" s="1"/>
  <c r="BD51" i="15"/>
  <c r="U28" i="20" s="1"/>
  <c r="BB51" i="15"/>
  <c r="S28" i="20" s="1"/>
  <c r="BA51" i="15"/>
  <c r="R28" i="20" s="1"/>
  <c r="AZ51" i="15"/>
  <c r="Q28" i="20" s="1"/>
  <c r="AY51" i="15"/>
  <c r="P28" i="20" s="1"/>
  <c r="AX51" i="15"/>
  <c r="AW51" i="15"/>
  <c r="AV51" i="15"/>
  <c r="AU51" i="15"/>
  <c r="AT51" i="15"/>
  <c r="N28" i="20" s="1"/>
  <c r="AS51" i="15"/>
  <c r="M28" i="20" s="1"/>
  <c r="AR51" i="15"/>
  <c r="L28" i="20" s="1"/>
  <c r="AQ51" i="15"/>
  <c r="K28" i="20" s="1"/>
  <c r="AO51" i="15"/>
  <c r="J28" i="20" s="1"/>
  <c r="I28" i="20"/>
  <c r="AM51" i="15"/>
  <c r="H28" i="20" s="1"/>
  <c r="AL51" i="15"/>
  <c r="AK51" i="15"/>
  <c r="AJ51" i="15"/>
  <c r="AI51" i="15"/>
  <c r="AH51" i="15"/>
  <c r="AG51" i="15"/>
  <c r="AF51" i="15"/>
  <c r="AE51" i="15"/>
  <c r="F28" i="20" s="1"/>
  <c r="AD51" i="15"/>
  <c r="E28" i="20" s="1"/>
  <c r="AC51" i="15"/>
  <c r="D28" i="20" s="1"/>
  <c r="AB51" i="15"/>
  <c r="C28" i="20" s="1"/>
  <c r="AA51" i="15"/>
  <c r="Z51" i="15"/>
  <c r="Y51" i="15"/>
  <c r="X51" i="15"/>
  <c r="W51" i="15"/>
  <c r="V51" i="15"/>
  <c r="U51" i="15"/>
  <c r="T51" i="15"/>
  <c r="S51" i="15"/>
  <c r="P51" i="15"/>
  <c r="O51" i="15"/>
  <c r="N51" i="15"/>
  <c r="L51" i="15"/>
  <c r="K51" i="15"/>
  <c r="J51" i="15"/>
  <c r="I51" i="15"/>
  <c r="H51" i="15"/>
  <c r="G51" i="15"/>
  <c r="F51" i="15"/>
  <c r="E51" i="15"/>
  <c r="D51" i="15"/>
  <c r="B28" i="20" s="1"/>
  <c r="DP50" i="15"/>
  <c r="AG27" i="20" s="1"/>
  <c r="DO50" i="15"/>
  <c r="AF27" i="20" s="1"/>
  <c r="DN50" i="15"/>
  <c r="DM50" i="15"/>
  <c r="DJ50" i="15"/>
  <c r="DI50" i="15"/>
  <c r="DH50" i="15"/>
  <c r="DG50" i="15"/>
  <c r="DF50" i="15"/>
  <c r="DE50" i="15"/>
  <c r="DD50" i="15"/>
  <c r="DC50" i="15"/>
  <c r="DB50" i="15"/>
  <c r="DA50" i="15"/>
  <c r="CZ50" i="15"/>
  <c r="CY50" i="15"/>
  <c r="CX50" i="15"/>
  <c r="CW50" i="15"/>
  <c r="CV50" i="15"/>
  <c r="CU50" i="15"/>
  <c r="CT50" i="15"/>
  <c r="AC27" i="20" s="1"/>
  <c r="CS50" i="15"/>
  <c r="CR50" i="15"/>
  <c r="CQ50" i="15"/>
  <c r="CP50" i="15"/>
  <c r="CO50" i="15"/>
  <c r="CN50" i="15"/>
  <c r="CM50" i="15"/>
  <c r="CL50" i="15"/>
  <c r="CK50" i="15"/>
  <c r="CJ50" i="15"/>
  <c r="CI50" i="15"/>
  <c r="CH50" i="15"/>
  <c r="CG50" i="15"/>
  <c r="CF50" i="15"/>
  <c r="CE50" i="15"/>
  <c r="CD50" i="15"/>
  <c r="CC50" i="15"/>
  <c r="CB50" i="15"/>
  <c r="CA50" i="15"/>
  <c r="BZ50" i="15"/>
  <c r="BX50" i="15"/>
  <c r="BW50" i="15"/>
  <c r="BV50" i="15"/>
  <c r="BU50" i="15"/>
  <c r="AB27" i="20" s="1"/>
  <c r="BT50" i="15"/>
  <c r="AA27" i="20" s="1"/>
  <c r="BS50" i="15"/>
  <c r="BR50" i="15"/>
  <c r="BQ50" i="15"/>
  <c r="BP50" i="15"/>
  <c r="BN50" i="15"/>
  <c r="BM50" i="15"/>
  <c r="BL50" i="15"/>
  <c r="BK50" i="15"/>
  <c r="BJ50" i="15"/>
  <c r="X27" i="20" s="1"/>
  <c r="BI50" i="15"/>
  <c r="BH50" i="15"/>
  <c r="BG50" i="15"/>
  <c r="BF50" i="15"/>
  <c r="BE50" i="15"/>
  <c r="V27" i="20" s="1"/>
  <c r="BD50" i="15"/>
  <c r="U27" i="20" s="1"/>
  <c r="BB50" i="15"/>
  <c r="S27" i="20" s="1"/>
  <c r="BA50" i="15"/>
  <c r="R27" i="20" s="1"/>
  <c r="AZ50" i="15"/>
  <c r="Q27" i="20" s="1"/>
  <c r="AY50" i="15"/>
  <c r="P27" i="20" s="1"/>
  <c r="AX50" i="15"/>
  <c r="AW50" i="15"/>
  <c r="AV50" i="15"/>
  <c r="AU50" i="15"/>
  <c r="AT50" i="15"/>
  <c r="N27" i="20" s="1"/>
  <c r="AS50" i="15"/>
  <c r="M27" i="20" s="1"/>
  <c r="AR50" i="15"/>
  <c r="L27" i="20" s="1"/>
  <c r="AQ50" i="15"/>
  <c r="K27" i="20" s="1"/>
  <c r="AO50" i="15"/>
  <c r="J27" i="20" s="1"/>
  <c r="I27" i="20"/>
  <c r="AM50" i="15"/>
  <c r="H27" i="20" s="1"/>
  <c r="AL50" i="15"/>
  <c r="AK50" i="15"/>
  <c r="AJ50" i="15"/>
  <c r="AI50" i="15"/>
  <c r="AH50" i="15"/>
  <c r="AG50" i="15"/>
  <c r="AF50" i="15"/>
  <c r="AE50" i="15"/>
  <c r="F27" i="20" s="1"/>
  <c r="AD50" i="15"/>
  <c r="E27" i="20" s="1"/>
  <c r="AC50" i="15"/>
  <c r="D27" i="20" s="1"/>
  <c r="AB50" i="15"/>
  <c r="C27" i="20" s="1"/>
  <c r="AA50" i="15"/>
  <c r="Z50" i="15"/>
  <c r="Y50" i="15"/>
  <c r="X50" i="15"/>
  <c r="W50" i="15"/>
  <c r="V50" i="15"/>
  <c r="U50" i="15"/>
  <c r="T50" i="15"/>
  <c r="S50" i="15"/>
  <c r="P50" i="15"/>
  <c r="O50" i="15"/>
  <c r="N50" i="15"/>
  <c r="L50" i="15"/>
  <c r="K50" i="15"/>
  <c r="I50" i="15"/>
  <c r="H50" i="15"/>
  <c r="G50" i="15"/>
  <c r="F50" i="15"/>
  <c r="E50" i="15"/>
  <c r="D50" i="15"/>
  <c r="B27" i="20" s="1"/>
  <c r="DP49" i="15"/>
  <c r="AG26" i="20" s="1"/>
  <c r="DO49" i="15"/>
  <c r="AF26" i="20" s="1"/>
  <c r="DN49" i="15"/>
  <c r="DM49" i="15"/>
  <c r="DJ49" i="15"/>
  <c r="DI49" i="15"/>
  <c r="DH49" i="15"/>
  <c r="DG49" i="15"/>
  <c r="DF49" i="15"/>
  <c r="DE49" i="15"/>
  <c r="DD49" i="15"/>
  <c r="DC49" i="15"/>
  <c r="DB49" i="15"/>
  <c r="DA49" i="15"/>
  <c r="CZ49" i="15"/>
  <c r="CY49" i="15"/>
  <c r="CX49" i="15"/>
  <c r="CW49" i="15"/>
  <c r="CV49" i="15"/>
  <c r="CU49" i="15"/>
  <c r="CT49" i="15"/>
  <c r="AC26" i="20" s="1"/>
  <c r="CS49" i="15"/>
  <c r="CR49" i="15"/>
  <c r="CQ49" i="15"/>
  <c r="CP49" i="15"/>
  <c r="CO49" i="15"/>
  <c r="CN49" i="15"/>
  <c r="CM49" i="15"/>
  <c r="CL49" i="15"/>
  <c r="CK49" i="15"/>
  <c r="CJ49" i="15"/>
  <c r="CI49" i="15"/>
  <c r="CH49" i="15"/>
  <c r="CG49" i="15"/>
  <c r="CF49" i="15"/>
  <c r="CE49" i="15"/>
  <c r="CD49" i="15"/>
  <c r="CC49" i="15"/>
  <c r="CB49" i="15"/>
  <c r="CA49" i="15"/>
  <c r="BZ49" i="15"/>
  <c r="BX49" i="15"/>
  <c r="BW49" i="15"/>
  <c r="BV49" i="15"/>
  <c r="BU49" i="15"/>
  <c r="AB26" i="20" s="1"/>
  <c r="BT49" i="15"/>
  <c r="AA26" i="20" s="1"/>
  <c r="BS49" i="15"/>
  <c r="BR49" i="15"/>
  <c r="BQ49" i="15"/>
  <c r="BP49" i="15"/>
  <c r="BN49" i="15"/>
  <c r="BM49" i="15"/>
  <c r="BL49" i="15"/>
  <c r="BK49" i="15"/>
  <c r="BJ49" i="15"/>
  <c r="X26" i="20" s="1"/>
  <c r="BI49" i="15"/>
  <c r="BH49" i="15"/>
  <c r="BG49" i="15"/>
  <c r="BF49" i="15"/>
  <c r="BE49" i="15"/>
  <c r="V26" i="20" s="1"/>
  <c r="BD49" i="15"/>
  <c r="U26" i="20" s="1"/>
  <c r="BC49" i="15"/>
  <c r="T26" i="20" s="1"/>
  <c r="BB49" i="15"/>
  <c r="S26" i="20" s="1"/>
  <c r="BA49" i="15"/>
  <c r="R26" i="20" s="1"/>
  <c r="AY49" i="15"/>
  <c r="P26" i="20" s="1"/>
  <c r="AX49" i="15"/>
  <c r="AW49" i="15"/>
  <c r="AV49" i="15"/>
  <c r="AU49" i="15"/>
  <c r="AT49" i="15"/>
  <c r="N26" i="20" s="1"/>
  <c r="AS49" i="15"/>
  <c r="M26" i="20" s="1"/>
  <c r="AR49" i="15"/>
  <c r="L26" i="20" s="1"/>
  <c r="AQ49" i="15"/>
  <c r="K26" i="20" s="1"/>
  <c r="AO49" i="15"/>
  <c r="J26" i="20" s="1"/>
  <c r="AM49" i="15"/>
  <c r="H26" i="20" s="1"/>
  <c r="AL49" i="15"/>
  <c r="AK49" i="15"/>
  <c r="AJ49" i="15"/>
  <c r="AG49" i="15"/>
  <c r="AE49" i="15"/>
  <c r="F26" i="20" s="1"/>
  <c r="AD49" i="15"/>
  <c r="E26" i="20" s="1"/>
  <c r="AC49" i="15"/>
  <c r="D26" i="20" s="1"/>
  <c r="AB49" i="15"/>
  <c r="C26" i="20" s="1"/>
  <c r="AA49" i="15"/>
  <c r="Z49" i="15"/>
  <c r="X49" i="15"/>
  <c r="W49" i="15"/>
  <c r="V49" i="15"/>
  <c r="U49" i="15"/>
  <c r="T49" i="15"/>
  <c r="S49" i="15"/>
  <c r="P49" i="15"/>
  <c r="O49" i="15"/>
  <c r="N49" i="15"/>
  <c r="L49" i="15"/>
  <c r="K49" i="15"/>
  <c r="J49" i="15"/>
  <c r="I49" i="15"/>
  <c r="H49" i="15"/>
  <c r="G49" i="15"/>
  <c r="F49" i="15"/>
  <c r="E49" i="15"/>
  <c r="D49" i="15"/>
  <c r="B26" i="20" s="1"/>
  <c r="DP48" i="15"/>
  <c r="AG25" i="20" s="1"/>
  <c r="DO48" i="15"/>
  <c r="AF25" i="20" s="1"/>
  <c r="DN48" i="15"/>
  <c r="DM48" i="15"/>
  <c r="AE25" i="20" s="1"/>
  <c r="DJ48" i="15"/>
  <c r="DI48" i="15"/>
  <c r="DH48" i="15"/>
  <c r="DG48" i="15"/>
  <c r="DF48" i="15"/>
  <c r="DE48" i="15"/>
  <c r="DD48" i="15"/>
  <c r="DC48" i="15"/>
  <c r="DB48" i="15"/>
  <c r="DA48" i="15"/>
  <c r="CZ48" i="15"/>
  <c r="CY48" i="15"/>
  <c r="CX48" i="15"/>
  <c r="CW48" i="15"/>
  <c r="CV48" i="15"/>
  <c r="CU48" i="15"/>
  <c r="CT48" i="15"/>
  <c r="AC25" i="20" s="1"/>
  <c r="CS48" i="15"/>
  <c r="CR48" i="15"/>
  <c r="CQ48" i="15"/>
  <c r="CP48" i="15"/>
  <c r="CO48" i="15"/>
  <c r="CM48" i="15"/>
  <c r="CL48" i="15"/>
  <c r="CK48" i="15"/>
  <c r="CJ48" i="15"/>
  <c r="CI48" i="15"/>
  <c r="CH48" i="15"/>
  <c r="CG48" i="15"/>
  <c r="CF48" i="15"/>
  <c r="CE48" i="15"/>
  <c r="CD48" i="15"/>
  <c r="CC48" i="15"/>
  <c r="CB48" i="15"/>
  <c r="CA48" i="15"/>
  <c r="BZ48" i="15"/>
  <c r="BX48" i="15"/>
  <c r="BW48" i="15"/>
  <c r="BV48" i="15"/>
  <c r="BU48" i="15"/>
  <c r="AB25" i="20" s="1"/>
  <c r="BT48" i="15"/>
  <c r="AA25" i="20" s="1"/>
  <c r="BS48" i="15"/>
  <c r="BR48" i="15"/>
  <c r="BQ48" i="15"/>
  <c r="BP48" i="15"/>
  <c r="BN48" i="15"/>
  <c r="BM48" i="15"/>
  <c r="BL48" i="15"/>
  <c r="BK48" i="15"/>
  <c r="BJ48" i="15"/>
  <c r="X25" i="20" s="1"/>
  <c r="BI48" i="15"/>
  <c r="BH48" i="15"/>
  <c r="BG48" i="15"/>
  <c r="BF48" i="15"/>
  <c r="BE48" i="15"/>
  <c r="V25" i="20" s="1"/>
  <c r="BD48" i="15"/>
  <c r="U25" i="20" s="1"/>
  <c r="BB48" i="15"/>
  <c r="S25" i="20" s="1"/>
  <c r="BA48" i="15"/>
  <c r="R25" i="20" s="1"/>
  <c r="AZ48" i="15"/>
  <c r="Q25" i="20" s="1"/>
  <c r="AY48" i="15"/>
  <c r="P25" i="20" s="1"/>
  <c r="AX48" i="15"/>
  <c r="AW48" i="15"/>
  <c r="AV48" i="15"/>
  <c r="AU48" i="15"/>
  <c r="AT48" i="15"/>
  <c r="N25" i="20" s="1"/>
  <c r="AS48" i="15"/>
  <c r="M25" i="20" s="1"/>
  <c r="AR48" i="15"/>
  <c r="L25" i="20" s="1"/>
  <c r="AQ48" i="15"/>
  <c r="K25" i="20" s="1"/>
  <c r="AO48" i="15"/>
  <c r="J25" i="20" s="1"/>
  <c r="I25" i="20"/>
  <c r="AM48" i="15"/>
  <c r="H25" i="20" s="1"/>
  <c r="AL48" i="15"/>
  <c r="AK48" i="15"/>
  <c r="AJ48" i="15"/>
  <c r="AI48" i="15"/>
  <c r="AG48" i="15"/>
  <c r="AF48" i="15"/>
  <c r="AE48" i="15"/>
  <c r="F25" i="20" s="1"/>
  <c r="AD48" i="15"/>
  <c r="E25" i="20" s="1"/>
  <c r="AC48" i="15"/>
  <c r="D25" i="20" s="1"/>
  <c r="AB48" i="15"/>
  <c r="C25" i="20" s="1"/>
  <c r="AA48" i="15"/>
  <c r="Z48" i="15"/>
  <c r="Y48" i="15"/>
  <c r="X48" i="15"/>
  <c r="W48" i="15"/>
  <c r="V48" i="15"/>
  <c r="U48" i="15"/>
  <c r="T48" i="15"/>
  <c r="S48" i="15"/>
  <c r="P48" i="15"/>
  <c r="O48" i="15"/>
  <c r="N48" i="15"/>
  <c r="K48" i="15"/>
  <c r="J48" i="15"/>
  <c r="I48" i="15"/>
  <c r="H48" i="15"/>
  <c r="G48" i="15"/>
  <c r="F48" i="15"/>
  <c r="E48" i="15"/>
  <c r="D48" i="15"/>
  <c r="B25" i="20" s="1"/>
  <c r="DP47" i="15"/>
  <c r="AG24" i="20" s="1"/>
  <c r="DO47" i="15"/>
  <c r="AF24" i="20" s="1"/>
  <c r="DN47" i="15"/>
  <c r="DM47" i="15"/>
  <c r="DJ47" i="15"/>
  <c r="DI47" i="15"/>
  <c r="DH47" i="15"/>
  <c r="DG47" i="15"/>
  <c r="DF47" i="15"/>
  <c r="DE47" i="15"/>
  <c r="DD47" i="15"/>
  <c r="DC47" i="15"/>
  <c r="DB47" i="15"/>
  <c r="DA47" i="15"/>
  <c r="CZ47" i="15"/>
  <c r="CY47" i="15"/>
  <c r="CX47" i="15"/>
  <c r="CW47" i="15"/>
  <c r="CV47" i="15"/>
  <c r="CU47" i="15"/>
  <c r="CT47" i="15"/>
  <c r="AC24" i="20" s="1"/>
  <c r="CS47" i="15"/>
  <c r="CR47" i="15"/>
  <c r="CQ47" i="15"/>
  <c r="CP47" i="15"/>
  <c r="CO47" i="15"/>
  <c r="CM47" i="15"/>
  <c r="CL47" i="15"/>
  <c r="CK47" i="15"/>
  <c r="CJ47" i="15"/>
  <c r="CI47" i="15"/>
  <c r="CH47" i="15"/>
  <c r="CG47" i="15"/>
  <c r="CF47" i="15"/>
  <c r="CE47" i="15"/>
  <c r="CD47" i="15"/>
  <c r="CC47" i="15"/>
  <c r="CB47" i="15"/>
  <c r="CA47" i="15"/>
  <c r="BZ47" i="15"/>
  <c r="BX47" i="15"/>
  <c r="BW47" i="15"/>
  <c r="BV47" i="15"/>
  <c r="BU47" i="15"/>
  <c r="AB24" i="20" s="1"/>
  <c r="BT47" i="15"/>
  <c r="AA24" i="20" s="1"/>
  <c r="BS47" i="15"/>
  <c r="BR47" i="15"/>
  <c r="BQ47" i="15"/>
  <c r="BP47" i="15"/>
  <c r="BN47" i="15"/>
  <c r="BM47" i="15"/>
  <c r="BL47" i="15"/>
  <c r="BK47" i="15"/>
  <c r="BJ47" i="15"/>
  <c r="X24" i="20" s="1"/>
  <c r="BI47" i="15"/>
  <c r="BH47" i="15"/>
  <c r="BG47" i="15"/>
  <c r="BF47" i="15"/>
  <c r="BE47" i="15"/>
  <c r="V24" i="20" s="1"/>
  <c r="BD47" i="15"/>
  <c r="U24" i="20" s="1"/>
  <c r="BC47" i="15"/>
  <c r="T24" i="20" s="1"/>
  <c r="BB47" i="15"/>
  <c r="S24" i="20" s="1"/>
  <c r="BA47" i="15"/>
  <c r="R24" i="20" s="1"/>
  <c r="AZ47" i="15"/>
  <c r="Q24" i="20" s="1"/>
  <c r="AY47" i="15"/>
  <c r="P24" i="20" s="1"/>
  <c r="AX47" i="15"/>
  <c r="AW47" i="15"/>
  <c r="AV47" i="15"/>
  <c r="AU47" i="15"/>
  <c r="AT47" i="15"/>
  <c r="N24" i="20" s="1"/>
  <c r="AS47" i="15"/>
  <c r="M24" i="20" s="1"/>
  <c r="AR47" i="15"/>
  <c r="L24" i="20" s="1"/>
  <c r="AQ47" i="15"/>
  <c r="K24" i="20" s="1"/>
  <c r="AO47" i="15"/>
  <c r="J24" i="20" s="1"/>
  <c r="I24" i="20"/>
  <c r="AM47" i="15"/>
  <c r="H24" i="20" s="1"/>
  <c r="AL47" i="15"/>
  <c r="AK47" i="15"/>
  <c r="AJ47" i="15"/>
  <c r="AI47" i="15"/>
  <c r="AH47" i="15"/>
  <c r="AG47" i="15"/>
  <c r="AF47" i="15"/>
  <c r="AE47" i="15"/>
  <c r="F24" i="20" s="1"/>
  <c r="AD47" i="15"/>
  <c r="E24" i="20" s="1"/>
  <c r="AC47" i="15"/>
  <c r="D24" i="20" s="1"/>
  <c r="AB47" i="15"/>
  <c r="C24" i="20" s="1"/>
  <c r="AA47" i="15"/>
  <c r="Z47" i="15"/>
  <c r="X47" i="15"/>
  <c r="W47" i="15"/>
  <c r="V47" i="15"/>
  <c r="U47" i="15"/>
  <c r="T47" i="15"/>
  <c r="S47" i="15"/>
  <c r="P47" i="15"/>
  <c r="O47" i="15"/>
  <c r="N47" i="15"/>
  <c r="L47" i="15"/>
  <c r="K47" i="15"/>
  <c r="I47" i="15"/>
  <c r="H47" i="15"/>
  <c r="G47" i="15"/>
  <c r="F47" i="15"/>
  <c r="E47" i="15"/>
  <c r="D47" i="15"/>
  <c r="B24" i="20" s="1"/>
  <c r="DP46" i="15"/>
  <c r="AG23" i="20" s="1"/>
  <c r="DO46" i="15"/>
  <c r="AF23" i="20" s="1"/>
  <c r="DN46" i="15"/>
  <c r="DM46" i="15"/>
  <c r="AE23" i="20" s="1"/>
  <c r="DJ46" i="15"/>
  <c r="DI46" i="15"/>
  <c r="DH46" i="15"/>
  <c r="DG46" i="15"/>
  <c r="DF46" i="15"/>
  <c r="DE46" i="15"/>
  <c r="DD46" i="15"/>
  <c r="DC46" i="15"/>
  <c r="DB46" i="15"/>
  <c r="DA46" i="15"/>
  <c r="CZ46" i="15"/>
  <c r="CY46" i="15"/>
  <c r="CX46" i="15"/>
  <c r="CW46" i="15"/>
  <c r="CV46" i="15"/>
  <c r="CU46" i="15"/>
  <c r="CT46" i="15"/>
  <c r="AC23" i="20" s="1"/>
  <c r="CS46" i="15"/>
  <c r="CR46" i="15"/>
  <c r="CQ46" i="15"/>
  <c r="CP46" i="15"/>
  <c r="CO46" i="15"/>
  <c r="CM46" i="15"/>
  <c r="CL46" i="15"/>
  <c r="CK46" i="15"/>
  <c r="CJ46" i="15"/>
  <c r="CI46" i="15"/>
  <c r="CH46" i="15"/>
  <c r="CG46" i="15"/>
  <c r="CF46" i="15"/>
  <c r="CE46" i="15"/>
  <c r="CD46" i="15"/>
  <c r="CC46" i="15"/>
  <c r="CB46" i="15"/>
  <c r="CA46" i="15"/>
  <c r="BZ46" i="15"/>
  <c r="BX46" i="15"/>
  <c r="BW46" i="15"/>
  <c r="BV46" i="15"/>
  <c r="BU46" i="15"/>
  <c r="AB23" i="20" s="1"/>
  <c r="BT46" i="15"/>
  <c r="AA23" i="20" s="1"/>
  <c r="BS46" i="15"/>
  <c r="BR46" i="15"/>
  <c r="BQ46" i="15"/>
  <c r="BP46" i="15"/>
  <c r="BN46" i="15"/>
  <c r="BM46" i="15"/>
  <c r="BL46" i="15"/>
  <c r="BK46" i="15"/>
  <c r="BJ46" i="15"/>
  <c r="X23" i="20" s="1"/>
  <c r="BI46" i="15"/>
  <c r="BH46" i="15"/>
  <c r="BG46" i="15"/>
  <c r="BF46" i="15"/>
  <c r="BE46" i="15"/>
  <c r="V23" i="20" s="1"/>
  <c r="BD46" i="15"/>
  <c r="U23" i="20" s="1"/>
  <c r="BB46" i="15"/>
  <c r="S23" i="20" s="1"/>
  <c r="BA46" i="15"/>
  <c r="R23" i="20" s="1"/>
  <c r="AZ46" i="15"/>
  <c r="Q23" i="20" s="1"/>
  <c r="AY46" i="15"/>
  <c r="AX46" i="15"/>
  <c r="AW46" i="15"/>
  <c r="AV46" i="15"/>
  <c r="AU46" i="15"/>
  <c r="AT46" i="15"/>
  <c r="N23" i="20" s="1"/>
  <c r="AS46" i="15"/>
  <c r="M23" i="20" s="1"/>
  <c r="AR46" i="15"/>
  <c r="L23" i="20" s="1"/>
  <c r="AQ46" i="15"/>
  <c r="K23" i="20" s="1"/>
  <c r="AO46" i="15"/>
  <c r="J23" i="20" s="1"/>
  <c r="I23" i="20"/>
  <c r="AM46" i="15"/>
  <c r="H23" i="20" s="1"/>
  <c r="AL46" i="15"/>
  <c r="AK46" i="15"/>
  <c r="AJ46" i="15"/>
  <c r="AI46" i="15"/>
  <c r="AH46" i="15"/>
  <c r="AG46" i="15"/>
  <c r="AF46" i="15"/>
  <c r="AE46" i="15"/>
  <c r="F23" i="20" s="1"/>
  <c r="AD46" i="15"/>
  <c r="E23" i="20" s="1"/>
  <c r="AC46" i="15"/>
  <c r="D23" i="20" s="1"/>
  <c r="AB46" i="15"/>
  <c r="C23" i="20" s="1"/>
  <c r="AA46" i="15"/>
  <c r="Z46" i="15"/>
  <c r="Y46" i="15"/>
  <c r="X46" i="15"/>
  <c r="W46" i="15"/>
  <c r="V46" i="15"/>
  <c r="U46" i="15"/>
  <c r="T46" i="15"/>
  <c r="S46" i="15"/>
  <c r="P46" i="15"/>
  <c r="O46" i="15"/>
  <c r="N46" i="15"/>
  <c r="L46" i="15"/>
  <c r="K46" i="15"/>
  <c r="J46" i="15"/>
  <c r="I46" i="15"/>
  <c r="H46" i="15"/>
  <c r="G46" i="15"/>
  <c r="F46" i="15"/>
  <c r="E46" i="15"/>
  <c r="D46" i="15"/>
  <c r="B23" i="20" s="1"/>
  <c r="DP45" i="15"/>
  <c r="AG22" i="20" s="1"/>
  <c r="DO45" i="15"/>
  <c r="AF22" i="20" s="1"/>
  <c r="DN45" i="15"/>
  <c r="DM45" i="15"/>
  <c r="DJ45" i="15"/>
  <c r="DI45" i="15"/>
  <c r="DH45" i="15"/>
  <c r="DG45" i="15"/>
  <c r="DF45" i="15"/>
  <c r="DE45" i="15"/>
  <c r="DD45" i="15"/>
  <c r="DC45" i="15"/>
  <c r="DB45" i="15"/>
  <c r="DA45" i="15"/>
  <c r="CZ45" i="15"/>
  <c r="CY45" i="15"/>
  <c r="CX45" i="15"/>
  <c r="CW45" i="15"/>
  <c r="CV45" i="15"/>
  <c r="CU45" i="15"/>
  <c r="CT45" i="15"/>
  <c r="AC22" i="20" s="1"/>
  <c r="CS45" i="15"/>
  <c r="CR45" i="15"/>
  <c r="CQ45" i="15"/>
  <c r="CP45" i="15"/>
  <c r="CO45" i="15"/>
  <c r="CM45" i="15"/>
  <c r="CL45" i="15"/>
  <c r="CK45" i="15"/>
  <c r="CJ45" i="15"/>
  <c r="CI45" i="15"/>
  <c r="CH45" i="15"/>
  <c r="CG45" i="15"/>
  <c r="CF45" i="15"/>
  <c r="CE45" i="15"/>
  <c r="CD45" i="15"/>
  <c r="CC45" i="15"/>
  <c r="CB45" i="15"/>
  <c r="CA45" i="15"/>
  <c r="BZ45" i="15"/>
  <c r="BX45" i="15"/>
  <c r="BW45" i="15"/>
  <c r="BV45" i="15"/>
  <c r="BU45" i="15"/>
  <c r="AB22" i="20" s="1"/>
  <c r="BT45" i="15"/>
  <c r="AA22" i="20" s="1"/>
  <c r="BS45" i="15"/>
  <c r="BR45" i="15"/>
  <c r="BQ45" i="15"/>
  <c r="BP45" i="15"/>
  <c r="BN45" i="15"/>
  <c r="BM45" i="15"/>
  <c r="BL45" i="15"/>
  <c r="BK45" i="15"/>
  <c r="BJ45" i="15"/>
  <c r="X22" i="20" s="1"/>
  <c r="BI45" i="15"/>
  <c r="BH45" i="15"/>
  <c r="BG45" i="15"/>
  <c r="BF45" i="15"/>
  <c r="BE45" i="15"/>
  <c r="V22" i="20" s="1"/>
  <c r="BD45" i="15"/>
  <c r="U22" i="20" s="1"/>
  <c r="BB45" i="15"/>
  <c r="S22" i="20" s="1"/>
  <c r="BA45" i="15"/>
  <c r="R22" i="20" s="1"/>
  <c r="AY45" i="15"/>
  <c r="P22" i="20" s="1"/>
  <c r="AX45" i="15"/>
  <c r="AW45" i="15"/>
  <c r="AV45" i="15"/>
  <c r="AU45" i="15"/>
  <c r="AT45" i="15"/>
  <c r="N22" i="20" s="1"/>
  <c r="AS45" i="15"/>
  <c r="M22" i="20" s="1"/>
  <c r="AR45" i="15"/>
  <c r="L22" i="20" s="1"/>
  <c r="AQ45" i="15"/>
  <c r="K22" i="20" s="1"/>
  <c r="AO45" i="15"/>
  <c r="J22" i="20" s="1"/>
  <c r="AM45" i="15"/>
  <c r="H22" i="20" s="1"/>
  <c r="AL45" i="15"/>
  <c r="AK45" i="15"/>
  <c r="AJ45" i="15"/>
  <c r="AH45" i="15"/>
  <c r="AG45" i="15"/>
  <c r="AF45" i="15"/>
  <c r="AE45" i="15"/>
  <c r="F22" i="20" s="1"/>
  <c r="AD45" i="15"/>
  <c r="E22" i="20" s="1"/>
  <c r="AC45" i="15"/>
  <c r="D22" i="20" s="1"/>
  <c r="AB45" i="15"/>
  <c r="C22" i="20" s="1"/>
  <c r="AA45" i="15"/>
  <c r="Z45" i="15"/>
  <c r="Y45" i="15"/>
  <c r="X45" i="15"/>
  <c r="W45" i="15"/>
  <c r="V45" i="15"/>
  <c r="U45" i="15"/>
  <c r="T45" i="15"/>
  <c r="S45" i="15"/>
  <c r="P45" i="15"/>
  <c r="O45" i="15"/>
  <c r="N45" i="15"/>
  <c r="L45" i="15"/>
  <c r="K45" i="15"/>
  <c r="J45" i="15"/>
  <c r="I45" i="15"/>
  <c r="H45" i="15"/>
  <c r="G45" i="15"/>
  <c r="F45" i="15"/>
  <c r="E45" i="15"/>
  <c r="D45" i="15"/>
  <c r="B22" i="20" s="1"/>
  <c r="DP44" i="15"/>
  <c r="AG21" i="20" s="1"/>
  <c r="DO44" i="15"/>
  <c r="AF21" i="20" s="1"/>
  <c r="DN44" i="15"/>
  <c r="DM44" i="15"/>
  <c r="DJ44" i="15"/>
  <c r="DI44" i="15"/>
  <c r="DH44" i="15"/>
  <c r="DG44" i="15"/>
  <c r="DF44" i="15"/>
  <c r="DE44" i="15"/>
  <c r="DD44" i="15"/>
  <c r="DC44" i="15"/>
  <c r="DB44" i="15"/>
  <c r="DA44" i="15"/>
  <c r="CZ44" i="15"/>
  <c r="CY44" i="15"/>
  <c r="CX44" i="15"/>
  <c r="CW44" i="15"/>
  <c r="CV44" i="15"/>
  <c r="CU44" i="15"/>
  <c r="CT44" i="15"/>
  <c r="AC21" i="20" s="1"/>
  <c r="CS44" i="15"/>
  <c r="CR44" i="15"/>
  <c r="CQ44" i="15"/>
  <c r="CP44" i="15"/>
  <c r="CO44" i="15"/>
  <c r="CM44" i="15"/>
  <c r="CL44" i="15"/>
  <c r="CK44" i="15"/>
  <c r="CJ44" i="15"/>
  <c r="CI44" i="15"/>
  <c r="CH44" i="15"/>
  <c r="CG44" i="15"/>
  <c r="CF44" i="15"/>
  <c r="CE44" i="15"/>
  <c r="CD44" i="15"/>
  <c r="CC44" i="15"/>
  <c r="CB44" i="15"/>
  <c r="CA44" i="15"/>
  <c r="BZ44" i="15"/>
  <c r="BX44" i="15"/>
  <c r="BW44" i="15"/>
  <c r="BV44" i="15"/>
  <c r="BU44" i="15"/>
  <c r="AB21" i="20" s="1"/>
  <c r="BT44" i="15"/>
  <c r="AA21" i="20" s="1"/>
  <c r="BS44" i="15"/>
  <c r="BR44" i="15"/>
  <c r="BQ44" i="15"/>
  <c r="BP44" i="15"/>
  <c r="BN44" i="15"/>
  <c r="BM44" i="15"/>
  <c r="BL44" i="15"/>
  <c r="BK44" i="15"/>
  <c r="BJ44" i="15"/>
  <c r="X21" i="20" s="1"/>
  <c r="BI44" i="15"/>
  <c r="BH44" i="15"/>
  <c r="BG44" i="15"/>
  <c r="BF44" i="15"/>
  <c r="BE44" i="15"/>
  <c r="V21" i="20" s="1"/>
  <c r="BD44" i="15"/>
  <c r="U21" i="20" s="1"/>
  <c r="BB44" i="15"/>
  <c r="S21" i="20" s="1"/>
  <c r="BA44" i="15"/>
  <c r="R21" i="20" s="1"/>
  <c r="AZ44" i="15"/>
  <c r="Q21" i="20" s="1"/>
  <c r="AY44" i="15"/>
  <c r="P21" i="20" s="1"/>
  <c r="AX44" i="15"/>
  <c r="AW44" i="15"/>
  <c r="AV44" i="15"/>
  <c r="AU44" i="15"/>
  <c r="AT44" i="15"/>
  <c r="N21" i="20" s="1"/>
  <c r="AS44" i="15"/>
  <c r="M21" i="20" s="1"/>
  <c r="AR44" i="15"/>
  <c r="L21" i="20" s="1"/>
  <c r="AQ44" i="15"/>
  <c r="K21" i="20" s="1"/>
  <c r="AO44" i="15"/>
  <c r="J21" i="20" s="1"/>
  <c r="I21" i="20"/>
  <c r="AM44" i="15"/>
  <c r="H21" i="20" s="1"/>
  <c r="AL44" i="15"/>
  <c r="AK44" i="15"/>
  <c r="AJ44" i="15"/>
  <c r="AI44" i="15"/>
  <c r="AH44" i="15"/>
  <c r="AG44" i="15"/>
  <c r="AF44" i="15"/>
  <c r="AE44" i="15"/>
  <c r="F21" i="20" s="1"/>
  <c r="AD44" i="15"/>
  <c r="E21" i="20" s="1"/>
  <c r="AC44" i="15"/>
  <c r="D21" i="20" s="1"/>
  <c r="AB44" i="15"/>
  <c r="C21" i="20" s="1"/>
  <c r="AA44" i="15"/>
  <c r="Z44" i="15"/>
  <c r="Y44" i="15"/>
  <c r="X44" i="15"/>
  <c r="W44" i="15"/>
  <c r="V44" i="15"/>
  <c r="U44" i="15"/>
  <c r="T44" i="15"/>
  <c r="S44" i="15"/>
  <c r="P44" i="15"/>
  <c r="O44" i="15"/>
  <c r="N44" i="15"/>
  <c r="L44" i="15"/>
  <c r="K44" i="15"/>
  <c r="J44" i="15"/>
  <c r="I44" i="15"/>
  <c r="H44" i="15"/>
  <c r="G44" i="15"/>
  <c r="F44" i="15"/>
  <c r="E44" i="15"/>
  <c r="D44" i="15"/>
  <c r="B21" i="20" s="1"/>
  <c r="DP43" i="15"/>
  <c r="AG20" i="20" s="1"/>
  <c r="DO43" i="15"/>
  <c r="AF20" i="20" s="1"/>
  <c r="DN43" i="15"/>
  <c r="DM43" i="15"/>
  <c r="DJ43" i="15"/>
  <c r="DI43" i="15"/>
  <c r="DH43" i="15"/>
  <c r="DG43" i="15"/>
  <c r="DF43" i="15"/>
  <c r="DE43" i="15"/>
  <c r="DD43" i="15"/>
  <c r="DC43" i="15"/>
  <c r="DB43" i="15"/>
  <c r="DA43" i="15"/>
  <c r="CZ43" i="15"/>
  <c r="CY43" i="15"/>
  <c r="CX43" i="15"/>
  <c r="CW43" i="15"/>
  <c r="CV43" i="15"/>
  <c r="CU43" i="15"/>
  <c r="CT43" i="15"/>
  <c r="AC20" i="20" s="1"/>
  <c r="CS43" i="15"/>
  <c r="CR43" i="15"/>
  <c r="CQ43" i="15"/>
  <c r="CP43" i="15"/>
  <c r="CO43" i="15"/>
  <c r="CM43" i="15"/>
  <c r="CL43" i="15"/>
  <c r="CK43" i="15"/>
  <c r="CJ43" i="15"/>
  <c r="CI43" i="15"/>
  <c r="CH43" i="15"/>
  <c r="CG43" i="15"/>
  <c r="CF43" i="15"/>
  <c r="CE43" i="15"/>
  <c r="CD43" i="15"/>
  <c r="CC43" i="15"/>
  <c r="CB43" i="15"/>
  <c r="CA43" i="15"/>
  <c r="BZ43" i="15"/>
  <c r="BX43" i="15"/>
  <c r="BW43" i="15"/>
  <c r="BV43" i="15"/>
  <c r="BU43" i="15"/>
  <c r="AB20" i="20" s="1"/>
  <c r="BT43" i="15"/>
  <c r="AA20" i="20" s="1"/>
  <c r="BS43" i="15"/>
  <c r="BR43" i="15"/>
  <c r="BQ43" i="15"/>
  <c r="BP43" i="15"/>
  <c r="BN43" i="15"/>
  <c r="BM43" i="15"/>
  <c r="BL43" i="15"/>
  <c r="BK43" i="15"/>
  <c r="BJ43" i="15"/>
  <c r="X20" i="20" s="1"/>
  <c r="BI43" i="15"/>
  <c r="BH43" i="15"/>
  <c r="BG43" i="15"/>
  <c r="BF43" i="15"/>
  <c r="BE43" i="15"/>
  <c r="V20" i="20" s="1"/>
  <c r="BD43" i="15"/>
  <c r="U20" i="20" s="1"/>
  <c r="BC43" i="15"/>
  <c r="T20" i="20" s="1"/>
  <c r="BB43" i="15"/>
  <c r="S20" i="20" s="1"/>
  <c r="BA43" i="15"/>
  <c r="R20" i="20" s="1"/>
  <c r="AZ43" i="15"/>
  <c r="Q20" i="20" s="1"/>
  <c r="AY43" i="15"/>
  <c r="P20" i="20" s="1"/>
  <c r="AX43" i="15"/>
  <c r="AW43" i="15"/>
  <c r="AV43" i="15"/>
  <c r="AU43" i="15"/>
  <c r="AT43" i="15"/>
  <c r="N20" i="20" s="1"/>
  <c r="AS43" i="15"/>
  <c r="M20" i="20" s="1"/>
  <c r="AR43" i="15"/>
  <c r="L20" i="20" s="1"/>
  <c r="AQ43" i="15"/>
  <c r="K20" i="20" s="1"/>
  <c r="AO43" i="15"/>
  <c r="J20" i="20" s="1"/>
  <c r="I20" i="20"/>
  <c r="AM43" i="15"/>
  <c r="H20" i="20" s="1"/>
  <c r="AL43" i="15"/>
  <c r="AK43" i="15"/>
  <c r="AJ43" i="15"/>
  <c r="AI43" i="15"/>
  <c r="AH43" i="15"/>
  <c r="AG43" i="15"/>
  <c r="AE43" i="15"/>
  <c r="F20" i="20" s="1"/>
  <c r="AD43" i="15"/>
  <c r="E20" i="20" s="1"/>
  <c r="AC43" i="15"/>
  <c r="D20" i="20" s="1"/>
  <c r="AB43" i="15"/>
  <c r="C20" i="20" s="1"/>
  <c r="AA43" i="15"/>
  <c r="Z43" i="15"/>
  <c r="X43" i="15"/>
  <c r="W43" i="15"/>
  <c r="V43" i="15"/>
  <c r="U43" i="15"/>
  <c r="T43" i="15"/>
  <c r="S43" i="15"/>
  <c r="P43" i="15"/>
  <c r="O43" i="15"/>
  <c r="N43" i="15"/>
  <c r="L43" i="15"/>
  <c r="K43" i="15"/>
  <c r="J43" i="15"/>
  <c r="I43" i="15"/>
  <c r="H43" i="15"/>
  <c r="G43" i="15"/>
  <c r="F43" i="15"/>
  <c r="E43" i="15"/>
  <c r="D43" i="15"/>
  <c r="B20" i="20" s="1"/>
  <c r="DP42" i="15"/>
  <c r="AG19" i="20" s="1"/>
  <c r="DO42" i="15"/>
  <c r="AF19" i="20" s="1"/>
  <c r="DN42" i="15"/>
  <c r="DM42" i="15"/>
  <c r="AE19" i="20" s="1"/>
  <c r="DJ42" i="15"/>
  <c r="DI42" i="15"/>
  <c r="DH42" i="15"/>
  <c r="DG42" i="15"/>
  <c r="DF42" i="15"/>
  <c r="DE42" i="15"/>
  <c r="DD42" i="15"/>
  <c r="DC42" i="15"/>
  <c r="DB42" i="15"/>
  <c r="DA42" i="15"/>
  <c r="CZ42" i="15"/>
  <c r="CY42" i="15"/>
  <c r="CX42" i="15"/>
  <c r="CW42" i="15"/>
  <c r="CV42" i="15"/>
  <c r="CU42" i="15"/>
  <c r="CT42" i="15"/>
  <c r="AC19" i="20" s="1"/>
  <c r="CS42" i="15"/>
  <c r="CR42" i="15"/>
  <c r="CQ42" i="15"/>
  <c r="CP42" i="15"/>
  <c r="CO42" i="15"/>
  <c r="CN42" i="15"/>
  <c r="CM42" i="15"/>
  <c r="CL42" i="15"/>
  <c r="CK42" i="15"/>
  <c r="CJ42" i="15"/>
  <c r="CI42" i="15"/>
  <c r="CH42" i="15"/>
  <c r="CG42" i="15"/>
  <c r="CF42" i="15"/>
  <c r="CE42" i="15"/>
  <c r="CD42" i="15"/>
  <c r="CC42" i="15"/>
  <c r="CB42" i="15"/>
  <c r="CA42" i="15"/>
  <c r="BZ42" i="15"/>
  <c r="BX42" i="15"/>
  <c r="BW42" i="15"/>
  <c r="BV42" i="15"/>
  <c r="BU42" i="15"/>
  <c r="AB19" i="20" s="1"/>
  <c r="BT42" i="15"/>
  <c r="AA19" i="20" s="1"/>
  <c r="BS42" i="15"/>
  <c r="BR42" i="15"/>
  <c r="BQ42" i="15"/>
  <c r="BP42" i="15"/>
  <c r="BN42" i="15"/>
  <c r="BM42" i="15"/>
  <c r="BL42" i="15"/>
  <c r="BK42" i="15"/>
  <c r="BJ42" i="15"/>
  <c r="X19" i="20" s="1"/>
  <c r="BI42" i="15"/>
  <c r="BH42" i="15"/>
  <c r="BG42" i="15"/>
  <c r="BF42" i="15"/>
  <c r="BE42" i="15"/>
  <c r="V19" i="20" s="1"/>
  <c r="BD42" i="15"/>
  <c r="U19" i="20" s="1"/>
  <c r="BB42" i="15"/>
  <c r="S19" i="20" s="1"/>
  <c r="BA42" i="15"/>
  <c r="R19" i="20" s="1"/>
  <c r="AZ42" i="15"/>
  <c r="Q19" i="20" s="1"/>
  <c r="AY42" i="15"/>
  <c r="P19" i="20" s="1"/>
  <c r="AX42" i="15"/>
  <c r="AW42" i="15"/>
  <c r="AV42" i="15"/>
  <c r="AU42" i="15"/>
  <c r="AT42" i="15"/>
  <c r="N19" i="20" s="1"/>
  <c r="AS42" i="15"/>
  <c r="M19" i="20" s="1"/>
  <c r="AR42" i="15"/>
  <c r="L19" i="20" s="1"/>
  <c r="AQ42" i="15"/>
  <c r="K19" i="20" s="1"/>
  <c r="AO42" i="15"/>
  <c r="J19" i="20" s="1"/>
  <c r="I19" i="20"/>
  <c r="AM42" i="15"/>
  <c r="H19" i="20" s="1"/>
  <c r="AL42" i="15"/>
  <c r="AK42" i="15"/>
  <c r="AJ42" i="15"/>
  <c r="AI42" i="15"/>
  <c r="AG42" i="15"/>
  <c r="AF42" i="15"/>
  <c r="AE42" i="15"/>
  <c r="F19" i="20" s="1"/>
  <c r="AD42" i="15"/>
  <c r="E19" i="20" s="1"/>
  <c r="AC42" i="15"/>
  <c r="D19" i="20" s="1"/>
  <c r="AB42" i="15"/>
  <c r="C19" i="20" s="1"/>
  <c r="AA42" i="15"/>
  <c r="Z42" i="15"/>
  <c r="X42" i="15"/>
  <c r="W42" i="15"/>
  <c r="V42" i="15"/>
  <c r="U42" i="15"/>
  <c r="T42" i="15"/>
  <c r="S42" i="15"/>
  <c r="P42" i="15"/>
  <c r="O42" i="15"/>
  <c r="N42" i="15"/>
  <c r="L42" i="15"/>
  <c r="K42" i="15"/>
  <c r="J42" i="15"/>
  <c r="I42" i="15"/>
  <c r="H42" i="15"/>
  <c r="G42" i="15"/>
  <c r="F42" i="15"/>
  <c r="E42" i="15"/>
  <c r="D42" i="15"/>
  <c r="B19" i="20" s="1"/>
  <c r="DP41" i="15"/>
  <c r="AG18" i="20" s="1"/>
  <c r="DO41" i="15"/>
  <c r="AF18" i="20" s="1"/>
  <c r="DN41" i="15"/>
  <c r="DM41" i="15"/>
  <c r="AE18" i="20" s="1"/>
  <c r="DJ41" i="15"/>
  <c r="DI41" i="15"/>
  <c r="DH41" i="15"/>
  <c r="DG41" i="15"/>
  <c r="DF41" i="15"/>
  <c r="DE41" i="15"/>
  <c r="DD41" i="15"/>
  <c r="DC41" i="15"/>
  <c r="DB41" i="15"/>
  <c r="DA41" i="15"/>
  <c r="CZ41" i="15"/>
  <c r="CY41" i="15"/>
  <c r="CX41" i="15"/>
  <c r="CW41" i="15"/>
  <c r="CV41" i="15"/>
  <c r="CU41" i="15"/>
  <c r="CT41" i="15"/>
  <c r="AC18" i="20" s="1"/>
  <c r="CS41" i="15"/>
  <c r="CR41" i="15"/>
  <c r="CQ41" i="15"/>
  <c r="CP41" i="15"/>
  <c r="CO41" i="15"/>
  <c r="CM41" i="15"/>
  <c r="CL41" i="15"/>
  <c r="CK41" i="15"/>
  <c r="CJ41" i="15"/>
  <c r="CI41" i="15"/>
  <c r="CH41" i="15"/>
  <c r="CG41" i="15"/>
  <c r="CF41" i="15"/>
  <c r="CE41" i="15"/>
  <c r="CD41" i="15"/>
  <c r="CC41" i="15"/>
  <c r="CB41" i="15"/>
  <c r="CA41" i="15"/>
  <c r="BZ41" i="15"/>
  <c r="BX41" i="15"/>
  <c r="BW41" i="15"/>
  <c r="BV41" i="15"/>
  <c r="BU41" i="15"/>
  <c r="AB18" i="20" s="1"/>
  <c r="BT41" i="15"/>
  <c r="AA18" i="20" s="1"/>
  <c r="BS41" i="15"/>
  <c r="BR41" i="15"/>
  <c r="BQ41" i="15"/>
  <c r="BP41" i="15"/>
  <c r="BN41" i="15"/>
  <c r="BM41" i="15"/>
  <c r="BL41" i="15"/>
  <c r="BK41" i="15"/>
  <c r="BJ41" i="15"/>
  <c r="X18" i="20" s="1"/>
  <c r="BI41" i="15"/>
  <c r="BH41" i="15"/>
  <c r="BG41" i="15"/>
  <c r="BF41" i="15"/>
  <c r="BE41" i="15"/>
  <c r="V18" i="20" s="1"/>
  <c r="BD41" i="15"/>
  <c r="U18" i="20" s="1"/>
  <c r="BB41" i="15"/>
  <c r="S18" i="20" s="1"/>
  <c r="BA41" i="15"/>
  <c r="R18" i="20" s="1"/>
  <c r="AZ41" i="15"/>
  <c r="Q18" i="20" s="1"/>
  <c r="AY41" i="15"/>
  <c r="P18" i="20" s="1"/>
  <c r="AX41" i="15"/>
  <c r="AW41" i="15"/>
  <c r="AV41" i="15"/>
  <c r="AU41" i="15"/>
  <c r="AT41" i="15"/>
  <c r="N18" i="20" s="1"/>
  <c r="AS41" i="15"/>
  <c r="M18" i="20" s="1"/>
  <c r="AQ41" i="15"/>
  <c r="K18" i="20" s="1"/>
  <c r="AO41" i="15"/>
  <c r="J18" i="20" s="1"/>
  <c r="I18" i="20"/>
  <c r="AM41" i="15"/>
  <c r="H18" i="20" s="1"/>
  <c r="AL41" i="15"/>
  <c r="AK41" i="15"/>
  <c r="AJ41" i="15"/>
  <c r="AH41" i="15"/>
  <c r="AG41" i="15"/>
  <c r="AF41" i="15"/>
  <c r="AE41" i="15"/>
  <c r="F18" i="20" s="1"/>
  <c r="AD41" i="15"/>
  <c r="E18" i="20" s="1"/>
  <c r="AB41" i="15"/>
  <c r="C18" i="20" s="1"/>
  <c r="AA41" i="15"/>
  <c r="Z41" i="15"/>
  <c r="X41" i="15"/>
  <c r="W41" i="15"/>
  <c r="V41" i="15"/>
  <c r="U41" i="15"/>
  <c r="T41" i="15"/>
  <c r="S41" i="15"/>
  <c r="P41" i="15"/>
  <c r="O41" i="15"/>
  <c r="N41" i="15"/>
  <c r="L41" i="15"/>
  <c r="K41" i="15"/>
  <c r="J41" i="15"/>
  <c r="I41" i="15"/>
  <c r="H41" i="15"/>
  <c r="G41" i="15"/>
  <c r="F41" i="15"/>
  <c r="E41" i="15"/>
  <c r="D41" i="15"/>
  <c r="B18" i="20" s="1"/>
  <c r="DP40" i="15"/>
  <c r="AG17" i="20" s="1"/>
  <c r="DO40" i="15"/>
  <c r="AF17" i="20" s="1"/>
  <c r="DN40" i="15"/>
  <c r="DM40" i="15"/>
  <c r="AE17" i="20" s="1"/>
  <c r="DJ40" i="15"/>
  <c r="DI40" i="15"/>
  <c r="DH40" i="15"/>
  <c r="DG40" i="15"/>
  <c r="DF40" i="15"/>
  <c r="DE40" i="15"/>
  <c r="DD40" i="15"/>
  <c r="DC40" i="15"/>
  <c r="DB40" i="15"/>
  <c r="DA40" i="15"/>
  <c r="CZ40" i="15"/>
  <c r="CY40" i="15"/>
  <c r="CX40" i="15"/>
  <c r="CW40" i="15"/>
  <c r="CV40" i="15"/>
  <c r="CU40" i="15"/>
  <c r="CT40" i="15"/>
  <c r="AC17" i="20" s="1"/>
  <c r="CS40" i="15"/>
  <c r="CR40" i="15"/>
  <c r="CQ40" i="15"/>
  <c r="CP40" i="15"/>
  <c r="CO40" i="15"/>
  <c r="CM40" i="15"/>
  <c r="CL40" i="15"/>
  <c r="CK40" i="15"/>
  <c r="CJ40" i="15"/>
  <c r="CI40" i="15"/>
  <c r="CH40" i="15"/>
  <c r="CG40" i="15"/>
  <c r="CF40" i="15"/>
  <c r="CE40" i="15"/>
  <c r="CD40" i="15"/>
  <c r="CC40" i="15"/>
  <c r="CB40" i="15"/>
  <c r="CA40" i="15"/>
  <c r="BZ40" i="15"/>
  <c r="BX40" i="15"/>
  <c r="BW40" i="15"/>
  <c r="BV40" i="15"/>
  <c r="BU40" i="15"/>
  <c r="AB17" i="20" s="1"/>
  <c r="BT40" i="15"/>
  <c r="AA17" i="20" s="1"/>
  <c r="BS40" i="15"/>
  <c r="BR40" i="15"/>
  <c r="BQ40" i="15"/>
  <c r="BP40" i="15"/>
  <c r="BN40" i="15"/>
  <c r="BM40" i="15"/>
  <c r="BL40" i="15"/>
  <c r="BK40" i="15"/>
  <c r="BJ40" i="15"/>
  <c r="X17" i="20" s="1"/>
  <c r="BI40" i="15"/>
  <c r="BH40" i="15"/>
  <c r="BG40" i="15"/>
  <c r="BF40" i="15"/>
  <c r="BE40" i="15"/>
  <c r="V17" i="20" s="1"/>
  <c r="BD40" i="15"/>
  <c r="U17" i="20" s="1"/>
  <c r="BB40" i="15"/>
  <c r="S17" i="20" s="1"/>
  <c r="BA40" i="15"/>
  <c r="R17" i="20" s="1"/>
  <c r="AZ40" i="15"/>
  <c r="Q17" i="20" s="1"/>
  <c r="AY40" i="15"/>
  <c r="AX40" i="15"/>
  <c r="AW40" i="15"/>
  <c r="AV40" i="15"/>
  <c r="AU40" i="15"/>
  <c r="AT40" i="15"/>
  <c r="N17" i="20" s="1"/>
  <c r="AS40" i="15"/>
  <c r="M17" i="20" s="1"/>
  <c r="AQ40" i="15"/>
  <c r="K17" i="20" s="1"/>
  <c r="AO40" i="15"/>
  <c r="J17" i="20" s="1"/>
  <c r="I17" i="20"/>
  <c r="AM40" i="15"/>
  <c r="H17" i="20" s="1"/>
  <c r="AL40" i="15"/>
  <c r="AK40" i="15"/>
  <c r="AJ40" i="15"/>
  <c r="AI40" i="15"/>
  <c r="AH40" i="15"/>
  <c r="AG40" i="15"/>
  <c r="AF40" i="15"/>
  <c r="AE40" i="15"/>
  <c r="F17" i="20" s="1"/>
  <c r="AD40" i="15"/>
  <c r="E17" i="20" s="1"/>
  <c r="AB40" i="15"/>
  <c r="C17" i="20" s="1"/>
  <c r="AA40" i="15"/>
  <c r="Z40" i="15"/>
  <c r="Y40" i="15"/>
  <c r="X40" i="15"/>
  <c r="W40" i="15"/>
  <c r="V40" i="15"/>
  <c r="U40" i="15"/>
  <c r="T40" i="15"/>
  <c r="S40" i="15"/>
  <c r="P40" i="15"/>
  <c r="O40" i="15"/>
  <c r="N40" i="15"/>
  <c r="L40" i="15"/>
  <c r="K40" i="15"/>
  <c r="I40" i="15"/>
  <c r="H40" i="15"/>
  <c r="G40" i="15"/>
  <c r="F40" i="15"/>
  <c r="E40" i="15"/>
  <c r="D40" i="15"/>
  <c r="B17" i="20" s="1"/>
  <c r="DP39" i="15"/>
  <c r="AG16" i="20" s="1"/>
  <c r="DO39" i="15"/>
  <c r="AF16" i="20" s="1"/>
  <c r="DN39" i="15"/>
  <c r="DM39" i="15"/>
  <c r="DJ39" i="15"/>
  <c r="DI39" i="15"/>
  <c r="DH39" i="15"/>
  <c r="DG39" i="15"/>
  <c r="DF39" i="15"/>
  <c r="DE39" i="15"/>
  <c r="DD39" i="15"/>
  <c r="DC39" i="15"/>
  <c r="DB39" i="15"/>
  <c r="DA39" i="15"/>
  <c r="CZ39" i="15"/>
  <c r="CY39" i="15"/>
  <c r="CX39" i="15"/>
  <c r="CW39" i="15"/>
  <c r="CV39" i="15"/>
  <c r="CU39" i="15"/>
  <c r="CT39" i="15"/>
  <c r="AC16" i="20" s="1"/>
  <c r="CS39" i="15"/>
  <c r="CR39" i="15"/>
  <c r="CQ39" i="15"/>
  <c r="CP39" i="15"/>
  <c r="CO39" i="15"/>
  <c r="CM39" i="15"/>
  <c r="CL39" i="15"/>
  <c r="CK39" i="15"/>
  <c r="CJ39" i="15"/>
  <c r="CI39" i="15"/>
  <c r="CH39" i="15"/>
  <c r="CG39" i="15"/>
  <c r="CF39" i="15"/>
  <c r="CE39" i="15"/>
  <c r="CD39" i="15"/>
  <c r="CC39" i="15"/>
  <c r="CB39" i="15"/>
  <c r="CA39" i="15"/>
  <c r="BZ39" i="15"/>
  <c r="BX39" i="15"/>
  <c r="BW39" i="15"/>
  <c r="BV39" i="15"/>
  <c r="BU39" i="15"/>
  <c r="AB16" i="20" s="1"/>
  <c r="BT39" i="15"/>
  <c r="AA16" i="20" s="1"/>
  <c r="BS39" i="15"/>
  <c r="BR39" i="15"/>
  <c r="BQ39" i="15"/>
  <c r="BP39" i="15"/>
  <c r="BN39" i="15"/>
  <c r="BM39" i="15"/>
  <c r="BL39" i="15"/>
  <c r="BK39" i="15"/>
  <c r="BJ39" i="15"/>
  <c r="X16" i="20" s="1"/>
  <c r="BI39" i="15"/>
  <c r="BH39" i="15"/>
  <c r="BG39" i="15"/>
  <c r="BF39" i="15"/>
  <c r="BE39" i="15"/>
  <c r="V16" i="20" s="1"/>
  <c r="BD39" i="15"/>
  <c r="U16" i="20" s="1"/>
  <c r="BB39" i="15"/>
  <c r="S16" i="20" s="1"/>
  <c r="BA39" i="15"/>
  <c r="R16" i="20" s="1"/>
  <c r="AZ39" i="15"/>
  <c r="Q16" i="20" s="1"/>
  <c r="AY39" i="15"/>
  <c r="P16" i="20" s="1"/>
  <c r="AX39" i="15"/>
  <c r="AW39" i="15"/>
  <c r="AV39" i="15"/>
  <c r="AU39" i="15"/>
  <c r="AT39" i="15"/>
  <c r="N16" i="20" s="1"/>
  <c r="AS39" i="15"/>
  <c r="M16" i="20" s="1"/>
  <c r="AQ39" i="15"/>
  <c r="K16" i="20" s="1"/>
  <c r="AO39" i="15"/>
  <c r="J16" i="20" s="1"/>
  <c r="I16" i="20"/>
  <c r="AM39" i="15"/>
  <c r="H16" i="20" s="1"/>
  <c r="AL39" i="15"/>
  <c r="AK39" i="15"/>
  <c r="AJ39" i="15"/>
  <c r="AI39" i="15"/>
  <c r="AH39" i="15"/>
  <c r="AG39" i="15"/>
  <c r="AF39" i="15"/>
  <c r="AE39" i="15"/>
  <c r="F16" i="20" s="1"/>
  <c r="AD39" i="15"/>
  <c r="E16" i="20" s="1"/>
  <c r="AC39" i="15"/>
  <c r="D16" i="20" s="1"/>
  <c r="AB39" i="15"/>
  <c r="C16" i="20" s="1"/>
  <c r="AA39" i="15"/>
  <c r="Z39" i="15"/>
  <c r="X39" i="15"/>
  <c r="W39" i="15"/>
  <c r="V39" i="15"/>
  <c r="U39" i="15"/>
  <c r="T39" i="15"/>
  <c r="S39" i="15"/>
  <c r="P39" i="15"/>
  <c r="O39" i="15"/>
  <c r="N39" i="15"/>
  <c r="L39" i="15"/>
  <c r="K39" i="15"/>
  <c r="I39" i="15"/>
  <c r="H39" i="15"/>
  <c r="G39" i="15"/>
  <c r="F39" i="15"/>
  <c r="E39" i="15"/>
  <c r="D39" i="15"/>
  <c r="B16" i="20" s="1"/>
  <c r="DP38" i="15"/>
  <c r="AG15" i="20" s="1"/>
  <c r="DO38" i="15"/>
  <c r="AF15" i="20" s="1"/>
  <c r="DN38" i="15"/>
  <c r="DM38" i="15"/>
  <c r="DJ38" i="15"/>
  <c r="DI38" i="15"/>
  <c r="DH38" i="15"/>
  <c r="DG38" i="15"/>
  <c r="DF38" i="15"/>
  <c r="DE38" i="15"/>
  <c r="DD38" i="15"/>
  <c r="DC38" i="15"/>
  <c r="DB38" i="15"/>
  <c r="DA38" i="15"/>
  <c r="CZ38" i="15"/>
  <c r="CY38" i="15"/>
  <c r="CX38" i="15"/>
  <c r="CW38" i="15"/>
  <c r="CV38" i="15"/>
  <c r="CU38" i="15"/>
  <c r="CT38" i="15"/>
  <c r="AC15" i="20" s="1"/>
  <c r="CS38" i="15"/>
  <c r="CR38" i="15"/>
  <c r="CQ38" i="15"/>
  <c r="CP38" i="15"/>
  <c r="CO38" i="15"/>
  <c r="CM38" i="15"/>
  <c r="CL38" i="15"/>
  <c r="CK38" i="15"/>
  <c r="CJ38" i="15"/>
  <c r="CI38" i="15"/>
  <c r="CH38" i="15"/>
  <c r="CG38" i="15"/>
  <c r="CF38" i="15"/>
  <c r="CE38" i="15"/>
  <c r="CD38" i="15"/>
  <c r="CC38" i="15"/>
  <c r="CB38" i="15"/>
  <c r="CA38" i="15"/>
  <c r="BZ38" i="15"/>
  <c r="BX38" i="15"/>
  <c r="BW38" i="15"/>
  <c r="BV38" i="15"/>
  <c r="BU38" i="15"/>
  <c r="AB15" i="20" s="1"/>
  <c r="BT38" i="15"/>
  <c r="AA15" i="20" s="1"/>
  <c r="BS38" i="15"/>
  <c r="BR38" i="15"/>
  <c r="BQ38" i="15"/>
  <c r="BP38" i="15"/>
  <c r="BN38" i="15"/>
  <c r="BM38" i="15"/>
  <c r="BL38" i="15"/>
  <c r="BK38" i="15"/>
  <c r="BJ38" i="15"/>
  <c r="X15" i="20" s="1"/>
  <c r="BI38" i="15"/>
  <c r="BH38" i="15"/>
  <c r="BG38" i="15"/>
  <c r="BF38" i="15"/>
  <c r="BE38" i="15"/>
  <c r="V15" i="20" s="1"/>
  <c r="BD38" i="15"/>
  <c r="U15" i="20" s="1"/>
  <c r="BB38" i="15"/>
  <c r="S15" i="20" s="1"/>
  <c r="BA38" i="15"/>
  <c r="R15" i="20" s="1"/>
  <c r="AZ38" i="15"/>
  <c r="Q15" i="20" s="1"/>
  <c r="AY38" i="15"/>
  <c r="P15" i="20" s="1"/>
  <c r="AX38" i="15"/>
  <c r="AW38" i="15"/>
  <c r="AV38" i="15"/>
  <c r="AU38" i="15"/>
  <c r="AT38" i="15"/>
  <c r="N15" i="20" s="1"/>
  <c r="AS38" i="15"/>
  <c r="M15" i="20" s="1"/>
  <c r="AR38" i="15"/>
  <c r="L15" i="20" s="1"/>
  <c r="AQ38" i="15"/>
  <c r="K15" i="20" s="1"/>
  <c r="AO38" i="15"/>
  <c r="J15" i="20" s="1"/>
  <c r="I15" i="20"/>
  <c r="AM38" i="15"/>
  <c r="H15" i="20" s="1"/>
  <c r="AL38" i="15"/>
  <c r="AK38" i="15"/>
  <c r="AJ38" i="15"/>
  <c r="AH38" i="15"/>
  <c r="AG38" i="15"/>
  <c r="AF38" i="15"/>
  <c r="AE38" i="15"/>
  <c r="F15" i="20" s="1"/>
  <c r="AD38" i="15"/>
  <c r="E15" i="20" s="1"/>
  <c r="AC38" i="15"/>
  <c r="D15" i="20" s="1"/>
  <c r="AB38" i="15"/>
  <c r="C15" i="20" s="1"/>
  <c r="AA38" i="15"/>
  <c r="Z38" i="15"/>
  <c r="Y38" i="15"/>
  <c r="X38" i="15"/>
  <c r="W38" i="15"/>
  <c r="V38" i="15"/>
  <c r="U38" i="15"/>
  <c r="T38" i="15"/>
  <c r="S38" i="15"/>
  <c r="P38" i="15"/>
  <c r="O38" i="15"/>
  <c r="N38" i="15"/>
  <c r="L38" i="15"/>
  <c r="K38" i="15"/>
  <c r="J38" i="15"/>
  <c r="I38" i="15"/>
  <c r="H38" i="15"/>
  <c r="G38" i="15"/>
  <c r="F38" i="15"/>
  <c r="E38" i="15"/>
  <c r="D38" i="15"/>
  <c r="B15" i="20" s="1"/>
  <c r="DP37" i="15"/>
  <c r="AG14" i="20" s="1"/>
  <c r="DO37" i="15"/>
  <c r="AF14" i="20" s="1"/>
  <c r="DN37" i="15"/>
  <c r="DM37" i="15"/>
  <c r="DJ37" i="15"/>
  <c r="DI37" i="15"/>
  <c r="DH37" i="15"/>
  <c r="DG37" i="15"/>
  <c r="DF37" i="15"/>
  <c r="DE37" i="15"/>
  <c r="DD37" i="15"/>
  <c r="DC37" i="15"/>
  <c r="DB37" i="15"/>
  <c r="DA37" i="15"/>
  <c r="CZ37" i="15"/>
  <c r="CY37" i="15"/>
  <c r="CX37" i="15"/>
  <c r="CW37" i="15"/>
  <c r="CV37" i="15"/>
  <c r="CU37" i="15"/>
  <c r="CT37" i="15"/>
  <c r="AC14" i="20" s="1"/>
  <c r="CS37" i="15"/>
  <c r="CR37" i="15"/>
  <c r="CQ37" i="15"/>
  <c r="CP37" i="15"/>
  <c r="CO37" i="15"/>
  <c r="CM37" i="15"/>
  <c r="CL37" i="15"/>
  <c r="CK37" i="15"/>
  <c r="CJ37" i="15"/>
  <c r="CI37" i="15"/>
  <c r="CH37" i="15"/>
  <c r="CG37" i="15"/>
  <c r="CF37" i="15"/>
  <c r="CE37" i="15"/>
  <c r="CD37" i="15"/>
  <c r="CC37" i="15"/>
  <c r="CB37" i="15"/>
  <c r="CA37" i="15"/>
  <c r="BZ37" i="15"/>
  <c r="BX37" i="15"/>
  <c r="BW37" i="15"/>
  <c r="BV37" i="15"/>
  <c r="BU37" i="15"/>
  <c r="AB14" i="20" s="1"/>
  <c r="BT37" i="15"/>
  <c r="AA14" i="20" s="1"/>
  <c r="BS37" i="15"/>
  <c r="BR37" i="15"/>
  <c r="BQ37" i="15"/>
  <c r="BP37" i="15"/>
  <c r="BN37" i="15"/>
  <c r="BM37" i="15"/>
  <c r="BL37" i="15"/>
  <c r="BK37" i="15"/>
  <c r="BJ37" i="15"/>
  <c r="X14" i="20" s="1"/>
  <c r="BI37" i="15"/>
  <c r="BH37" i="15"/>
  <c r="BG37" i="15"/>
  <c r="BF37" i="15"/>
  <c r="BE37" i="15"/>
  <c r="V14" i="20" s="1"/>
  <c r="BD37" i="15"/>
  <c r="U14" i="20" s="1"/>
  <c r="BB37" i="15"/>
  <c r="BA37" i="15"/>
  <c r="R14" i="20" s="1"/>
  <c r="AZ37" i="15"/>
  <c r="Q14" i="20" s="1"/>
  <c r="AY37" i="15"/>
  <c r="P14" i="20" s="1"/>
  <c r="AX37" i="15"/>
  <c r="AW37" i="15"/>
  <c r="AV37" i="15"/>
  <c r="AU37" i="15"/>
  <c r="AT37" i="15"/>
  <c r="N14" i="20" s="1"/>
  <c r="AS37" i="15"/>
  <c r="M14" i="20" s="1"/>
  <c r="AQ37" i="15"/>
  <c r="K14" i="20" s="1"/>
  <c r="AO37" i="15"/>
  <c r="J14" i="20" s="1"/>
  <c r="I14" i="20"/>
  <c r="AM37" i="15"/>
  <c r="H14" i="20" s="1"/>
  <c r="AL37" i="15"/>
  <c r="AK37" i="15"/>
  <c r="AJ37" i="15"/>
  <c r="AI37" i="15"/>
  <c r="AH37" i="15"/>
  <c r="AE37" i="15"/>
  <c r="F14" i="20" s="1"/>
  <c r="AD37" i="15"/>
  <c r="E14" i="20" s="1"/>
  <c r="AB37" i="15"/>
  <c r="C14" i="20" s="1"/>
  <c r="AA37" i="15"/>
  <c r="Z37" i="15"/>
  <c r="X37" i="15"/>
  <c r="W37" i="15"/>
  <c r="V37" i="15"/>
  <c r="U37" i="15"/>
  <c r="T37" i="15"/>
  <c r="S37" i="15"/>
  <c r="P37" i="15"/>
  <c r="O37" i="15"/>
  <c r="N37" i="15"/>
  <c r="M37" i="15"/>
  <c r="L37" i="15"/>
  <c r="K37" i="15"/>
  <c r="J37" i="15"/>
  <c r="I37" i="15"/>
  <c r="H37" i="15"/>
  <c r="G37" i="15"/>
  <c r="F37" i="15"/>
  <c r="E37" i="15"/>
  <c r="D37" i="15"/>
  <c r="B14" i="20" s="1"/>
  <c r="DP36" i="15"/>
  <c r="AG13" i="20" s="1"/>
  <c r="DO36" i="15"/>
  <c r="AF13" i="20" s="1"/>
  <c r="DN36" i="15"/>
  <c r="DM36" i="15"/>
  <c r="AE13" i="20" s="1"/>
  <c r="DJ36" i="15"/>
  <c r="DI36" i="15"/>
  <c r="DH36" i="15"/>
  <c r="DG36" i="15"/>
  <c r="DF36" i="15"/>
  <c r="DE36" i="15"/>
  <c r="DD36" i="15"/>
  <c r="DC36" i="15"/>
  <c r="DB36" i="15"/>
  <c r="DA36" i="15"/>
  <c r="CZ36" i="15"/>
  <c r="CY36" i="15"/>
  <c r="CX36" i="15"/>
  <c r="CW36" i="15"/>
  <c r="CV36" i="15"/>
  <c r="CU36" i="15"/>
  <c r="CT36" i="15"/>
  <c r="AC13" i="20" s="1"/>
  <c r="CS36" i="15"/>
  <c r="CR36" i="15"/>
  <c r="CQ36" i="15"/>
  <c r="CP36" i="15"/>
  <c r="CO36" i="15"/>
  <c r="CM36" i="15"/>
  <c r="CL36" i="15"/>
  <c r="CK36" i="15"/>
  <c r="CJ36" i="15"/>
  <c r="CI36" i="15"/>
  <c r="CH36" i="15"/>
  <c r="CG36" i="15"/>
  <c r="CF36" i="15"/>
  <c r="CE36" i="15"/>
  <c r="CD36" i="15"/>
  <c r="CC36" i="15"/>
  <c r="CB36" i="15"/>
  <c r="CA36" i="15"/>
  <c r="BZ36" i="15"/>
  <c r="BX36" i="15"/>
  <c r="BW36" i="15"/>
  <c r="BV36" i="15"/>
  <c r="BU36" i="15"/>
  <c r="AB13" i="20" s="1"/>
  <c r="BT36" i="15"/>
  <c r="AA13" i="20" s="1"/>
  <c r="BS36" i="15"/>
  <c r="BR36" i="15"/>
  <c r="BQ36" i="15"/>
  <c r="BP36" i="15"/>
  <c r="BN36" i="15"/>
  <c r="BM36" i="15"/>
  <c r="BL36" i="15"/>
  <c r="BK36" i="15"/>
  <c r="BJ36" i="15"/>
  <c r="X13" i="20" s="1"/>
  <c r="BI36" i="15"/>
  <c r="BH36" i="15"/>
  <c r="BG36" i="15"/>
  <c r="BF36" i="15"/>
  <c r="BE36" i="15"/>
  <c r="V13" i="20" s="1"/>
  <c r="BD36" i="15"/>
  <c r="U13" i="20" s="1"/>
  <c r="BB36" i="15"/>
  <c r="S13" i="20" s="1"/>
  <c r="BA36" i="15"/>
  <c r="R13" i="20" s="1"/>
  <c r="AZ36" i="15"/>
  <c r="Q13" i="20" s="1"/>
  <c r="AY36" i="15"/>
  <c r="P13" i="20" s="1"/>
  <c r="AX36" i="15"/>
  <c r="AW36" i="15"/>
  <c r="AV36" i="15"/>
  <c r="AU36" i="15"/>
  <c r="AT36" i="15"/>
  <c r="N13" i="20" s="1"/>
  <c r="AS36" i="15"/>
  <c r="M13" i="20" s="1"/>
  <c r="AQ36" i="15"/>
  <c r="K13" i="20" s="1"/>
  <c r="AO36" i="15"/>
  <c r="J13" i="20" s="1"/>
  <c r="I13" i="20"/>
  <c r="AM36" i="15"/>
  <c r="H13" i="20" s="1"/>
  <c r="AL36" i="15"/>
  <c r="AK36" i="15"/>
  <c r="AJ36" i="15"/>
  <c r="AI36" i="15"/>
  <c r="AH36" i="15"/>
  <c r="AG36" i="15"/>
  <c r="AF36" i="15"/>
  <c r="AE36" i="15"/>
  <c r="F13" i="20" s="1"/>
  <c r="AD36" i="15"/>
  <c r="E13" i="20" s="1"/>
  <c r="AC36" i="15"/>
  <c r="D13" i="20" s="1"/>
  <c r="AB36" i="15"/>
  <c r="C13" i="20" s="1"/>
  <c r="AA36" i="15"/>
  <c r="Z36" i="15"/>
  <c r="Y36" i="15"/>
  <c r="X36" i="15"/>
  <c r="W36" i="15"/>
  <c r="V36" i="15"/>
  <c r="U36" i="15"/>
  <c r="T36" i="15"/>
  <c r="S36" i="15"/>
  <c r="P36" i="15"/>
  <c r="O36" i="15"/>
  <c r="N36" i="15"/>
  <c r="M36" i="15"/>
  <c r="L36" i="15"/>
  <c r="K36" i="15"/>
  <c r="J36" i="15"/>
  <c r="I36" i="15"/>
  <c r="H36" i="15"/>
  <c r="G36" i="15"/>
  <c r="F36" i="15"/>
  <c r="E36" i="15"/>
  <c r="D36" i="15"/>
  <c r="B13" i="20" s="1"/>
  <c r="BS35" i="15"/>
  <c r="BR35" i="15"/>
  <c r="BQ35" i="15"/>
  <c r="BP35" i="15"/>
  <c r="BN35" i="15"/>
  <c r="BM35" i="15"/>
  <c r="BL35" i="15"/>
  <c r="BK35" i="15"/>
  <c r="BJ35" i="15"/>
  <c r="BH35" i="15"/>
  <c r="BG35" i="15"/>
  <c r="BF35" i="15"/>
  <c r="BE35" i="15"/>
  <c r="BB35" i="15"/>
  <c r="BA35" i="15"/>
  <c r="AY35" i="15"/>
  <c r="AW35" i="15"/>
  <c r="AV35" i="15"/>
  <c r="AU35" i="15"/>
  <c r="AT35" i="15"/>
  <c r="AQ35" i="15"/>
  <c r="AO35" i="15"/>
  <c r="AM35" i="15"/>
  <c r="AL35" i="15"/>
  <c r="AK35" i="15"/>
  <c r="AJ35" i="15"/>
  <c r="AI35" i="15"/>
  <c r="AH35" i="15"/>
  <c r="AG35" i="15"/>
  <c r="AF35" i="15"/>
  <c r="AE35" i="15"/>
  <c r="AD35" i="15"/>
  <c r="AB35" i="15"/>
  <c r="AA35" i="15"/>
  <c r="Z35" i="15"/>
  <c r="Y35" i="15"/>
  <c r="X35" i="15"/>
  <c r="W35" i="15"/>
  <c r="V35" i="15"/>
  <c r="U35" i="15"/>
  <c r="T35" i="15"/>
  <c r="S35" i="15"/>
  <c r="P35" i="15"/>
  <c r="O35" i="15"/>
  <c r="N35" i="15"/>
  <c r="M35" i="15"/>
  <c r="L35" i="15"/>
  <c r="K35" i="15"/>
  <c r="J35" i="15"/>
  <c r="I35" i="15"/>
  <c r="H35" i="15"/>
  <c r="G35" i="15"/>
  <c r="F35" i="15"/>
  <c r="E35" i="15"/>
  <c r="D35" i="15"/>
  <c r="BS34" i="15"/>
  <c r="BR34" i="15"/>
  <c r="BQ34" i="15"/>
  <c r="BP34" i="15"/>
  <c r="BN34" i="15"/>
  <c r="BM34" i="15"/>
  <c r="BL34" i="15"/>
  <c r="BK34" i="15"/>
  <c r="BJ34" i="15"/>
  <c r="BH34" i="15"/>
  <c r="BE34" i="15"/>
  <c r="BD34" i="15"/>
  <c r="BB34" i="15"/>
  <c r="BA34" i="15"/>
  <c r="AZ34" i="15"/>
  <c r="AW34" i="15"/>
  <c r="AV34" i="15"/>
  <c r="AT34" i="15"/>
  <c r="AS34" i="15"/>
  <c r="AQ34" i="15"/>
  <c r="AO34" i="15"/>
  <c r="AM34" i="15"/>
  <c r="AL34" i="15"/>
  <c r="AK34" i="15"/>
  <c r="AI34" i="15"/>
  <c r="AH34" i="15"/>
  <c r="AG34" i="15"/>
  <c r="AF34" i="15"/>
  <c r="AE34" i="15"/>
  <c r="AD34" i="15"/>
  <c r="AB34" i="15"/>
  <c r="AA34" i="15"/>
  <c r="Z34" i="15"/>
  <c r="Y34" i="15"/>
  <c r="X34" i="15"/>
  <c r="W34" i="15"/>
  <c r="V34" i="15"/>
  <c r="U34" i="15"/>
  <c r="T34" i="15"/>
  <c r="S34" i="15"/>
  <c r="P34" i="15"/>
  <c r="O34" i="15"/>
  <c r="N34" i="15"/>
  <c r="M34" i="15"/>
  <c r="L34" i="15"/>
  <c r="K34" i="15"/>
  <c r="J34" i="15"/>
  <c r="I34" i="15"/>
  <c r="H34" i="15"/>
  <c r="G34" i="15"/>
  <c r="F34" i="15"/>
  <c r="E34" i="15"/>
  <c r="D34" i="15"/>
  <c r="BS33" i="15"/>
  <c r="BR33" i="15"/>
  <c r="BQ33" i="15"/>
  <c r="BP33" i="15"/>
  <c r="BN33" i="15"/>
  <c r="BM33" i="15"/>
  <c r="BL33" i="15"/>
  <c r="BK33" i="15"/>
  <c r="BJ33" i="15"/>
  <c r="BI33" i="15"/>
  <c r="BH33" i="15"/>
  <c r="BF33" i="15"/>
  <c r="BE33" i="15"/>
  <c r="BD33" i="15"/>
  <c r="BB33" i="15"/>
  <c r="BA33" i="15"/>
  <c r="AZ33" i="15"/>
  <c r="AY33" i="15"/>
  <c r="AX33" i="15"/>
  <c r="AW33" i="15"/>
  <c r="AU33" i="15"/>
  <c r="AT33" i="15"/>
  <c r="AS33" i="15"/>
  <c r="AQ33" i="15"/>
  <c r="AO33" i="15"/>
  <c r="AM33" i="15"/>
  <c r="AL33" i="15"/>
  <c r="AK33" i="15"/>
  <c r="AJ33" i="15"/>
  <c r="AI33" i="15"/>
  <c r="AH33" i="15"/>
  <c r="AG33" i="15"/>
  <c r="AF33" i="15"/>
  <c r="AE33" i="15"/>
  <c r="AD33" i="15"/>
  <c r="AB33" i="15"/>
  <c r="AA33" i="15"/>
  <c r="Z33" i="15"/>
  <c r="Y33" i="15"/>
  <c r="X33" i="15"/>
  <c r="W33" i="15"/>
  <c r="V33" i="15"/>
  <c r="U33" i="15"/>
  <c r="T33" i="15"/>
  <c r="S33" i="15"/>
  <c r="P33" i="15"/>
  <c r="O33" i="15"/>
  <c r="N33" i="15"/>
  <c r="M33" i="15"/>
  <c r="L33" i="15"/>
  <c r="K33" i="15"/>
  <c r="J33" i="15"/>
  <c r="I33" i="15"/>
  <c r="H33" i="15"/>
  <c r="G33" i="15"/>
  <c r="F33" i="15"/>
  <c r="E33" i="15"/>
  <c r="D33" i="15"/>
  <c r="BS32" i="15"/>
  <c r="BR32" i="15"/>
  <c r="BQ32" i="15"/>
  <c r="BP32" i="15"/>
  <c r="BN32" i="15"/>
  <c r="BM32" i="15"/>
  <c r="BL32" i="15"/>
  <c r="BK32" i="15"/>
  <c r="BJ32" i="15"/>
  <c r="BI32" i="15"/>
  <c r="BG32" i="15"/>
  <c r="BF32" i="15"/>
  <c r="BE32" i="15"/>
  <c r="BB32" i="15"/>
  <c r="BA32" i="15"/>
  <c r="AY32" i="15"/>
  <c r="AX32" i="15"/>
  <c r="AV32" i="15"/>
  <c r="AU32" i="15"/>
  <c r="AT32" i="15"/>
  <c r="AQ32" i="15"/>
  <c r="AO32" i="15"/>
  <c r="AM32" i="15"/>
  <c r="AL32" i="15"/>
  <c r="AK32" i="15"/>
  <c r="AJ32" i="15"/>
  <c r="AI32" i="15"/>
  <c r="AH32" i="15"/>
  <c r="AG32" i="15"/>
  <c r="AF32" i="15"/>
  <c r="AE32" i="15"/>
  <c r="AD32" i="15"/>
  <c r="AB32" i="15"/>
  <c r="AA32" i="15"/>
  <c r="Z32" i="15"/>
  <c r="Y32" i="15"/>
  <c r="X32" i="15"/>
  <c r="W32" i="15"/>
  <c r="V32" i="15"/>
  <c r="U32" i="15"/>
  <c r="T32" i="15"/>
  <c r="S32" i="15"/>
  <c r="P32" i="15"/>
  <c r="O32" i="15"/>
  <c r="N32" i="15"/>
  <c r="M32" i="15"/>
  <c r="L32" i="15"/>
  <c r="K32" i="15"/>
  <c r="J32" i="15"/>
  <c r="I32" i="15"/>
  <c r="H32" i="15"/>
  <c r="G32" i="15"/>
  <c r="F32" i="15"/>
  <c r="E32" i="15"/>
  <c r="D32" i="15"/>
  <c r="BS31" i="15"/>
  <c r="BR31" i="15"/>
  <c r="BQ31" i="15"/>
  <c r="BP31" i="15"/>
  <c r="BN31" i="15"/>
  <c r="BM31" i="15"/>
  <c r="BL31" i="15"/>
  <c r="BK31" i="15"/>
  <c r="BJ31" i="15"/>
  <c r="BH31" i="15"/>
  <c r="BF31" i="15"/>
  <c r="BE31" i="15"/>
  <c r="BD31" i="15"/>
  <c r="BB31" i="15"/>
  <c r="BA31" i="15"/>
  <c r="AY31" i="15"/>
  <c r="AW31" i="15"/>
  <c r="AU31" i="15"/>
  <c r="AT31" i="15"/>
  <c r="AS31" i="15"/>
  <c r="AQ31" i="15"/>
  <c r="AO31" i="15"/>
  <c r="AM31" i="15"/>
  <c r="AL31" i="15"/>
  <c r="AK31" i="15"/>
  <c r="AI31" i="15"/>
  <c r="AH31" i="15"/>
  <c r="AG31" i="15"/>
  <c r="AF31" i="15"/>
  <c r="AE31" i="15"/>
  <c r="AD31" i="15"/>
  <c r="AB31" i="15"/>
  <c r="AA31" i="15"/>
  <c r="Z31" i="15"/>
  <c r="Y31" i="15"/>
  <c r="X31" i="15"/>
  <c r="W31" i="15"/>
  <c r="V31" i="15"/>
  <c r="U31" i="15"/>
  <c r="T31" i="15"/>
  <c r="S31" i="15"/>
  <c r="P31" i="15"/>
  <c r="O31" i="15"/>
  <c r="N31" i="15"/>
  <c r="M31" i="15"/>
  <c r="L31" i="15"/>
  <c r="K31" i="15"/>
  <c r="J31" i="15"/>
  <c r="I31" i="15"/>
  <c r="H31" i="15"/>
  <c r="G31" i="15"/>
  <c r="F31" i="15"/>
  <c r="E31" i="15"/>
  <c r="D31" i="15"/>
  <c r="BS30" i="15"/>
  <c r="BR30" i="15"/>
  <c r="BQ30" i="15"/>
  <c r="BP30" i="15"/>
  <c r="BN30" i="15"/>
  <c r="BM30" i="15"/>
  <c r="BL30" i="15"/>
  <c r="BK30" i="15"/>
  <c r="BJ30" i="15"/>
  <c r="BI30" i="15"/>
  <c r="BH30" i="15"/>
  <c r="BG30" i="15"/>
  <c r="BF30" i="15"/>
  <c r="BE30" i="15"/>
  <c r="BD30" i="15"/>
  <c r="BB30" i="15"/>
  <c r="BA30" i="15"/>
  <c r="AZ30" i="15"/>
  <c r="AY30" i="15"/>
  <c r="AX30" i="15"/>
  <c r="AW30" i="15"/>
  <c r="AV30" i="15"/>
  <c r="AU30" i="15"/>
  <c r="AT30" i="15"/>
  <c r="AS30" i="15"/>
  <c r="AQ30" i="15"/>
  <c r="AO30" i="15"/>
  <c r="AM30" i="15"/>
  <c r="AL30" i="15"/>
  <c r="AK30" i="15"/>
  <c r="AJ30" i="15"/>
  <c r="AI30" i="15"/>
  <c r="AH30" i="15"/>
  <c r="AG30" i="15"/>
  <c r="AF30" i="15"/>
  <c r="AE30" i="15"/>
  <c r="AD30" i="15"/>
  <c r="AB30" i="15"/>
  <c r="AA30" i="15"/>
  <c r="Z30" i="15"/>
  <c r="Y30" i="15"/>
  <c r="X30" i="15"/>
  <c r="W30" i="15"/>
  <c r="V30" i="15"/>
  <c r="U30" i="15"/>
  <c r="T30" i="15"/>
  <c r="S30" i="15"/>
  <c r="P30" i="15"/>
  <c r="O30" i="15"/>
  <c r="N30" i="15"/>
  <c r="M30" i="15"/>
  <c r="L30" i="15"/>
  <c r="K30" i="15"/>
  <c r="J30" i="15"/>
  <c r="I30" i="15"/>
  <c r="H30" i="15"/>
  <c r="G30" i="15"/>
  <c r="F30" i="15"/>
  <c r="E30" i="15"/>
  <c r="D30" i="15"/>
  <c r="BS29" i="15"/>
  <c r="BR29" i="15"/>
  <c r="BQ29" i="15"/>
  <c r="BP29" i="15"/>
  <c r="BN29" i="15"/>
  <c r="BM29" i="15"/>
  <c r="BL29" i="15"/>
  <c r="BK29" i="15"/>
  <c r="BJ29" i="15"/>
  <c r="BI29" i="15"/>
  <c r="BH29" i="15"/>
  <c r="BG29" i="15"/>
  <c r="BF29" i="15"/>
  <c r="BE29" i="15"/>
  <c r="BD29" i="15"/>
  <c r="BB29" i="15"/>
  <c r="BA29" i="15"/>
  <c r="AY29" i="15"/>
  <c r="AX29" i="15"/>
  <c r="AW29" i="15"/>
  <c r="AV29" i="15"/>
  <c r="AU29" i="15"/>
  <c r="AT29" i="15"/>
  <c r="AS29" i="15"/>
  <c r="AQ29" i="15"/>
  <c r="AO29" i="15"/>
  <c r="AM29" i="15"/>
  <c r="AL29" i="15"/>
  <c r="AK29" i="15"/>
  <c r="AJ29" i="15"/>
  <c r="AI29" i="15"/>
  <c r="AH29" i="15"/>
  <c r="AG29" i="15"/>
  <c r="AF29" i="15"/>
  <c r="AE29" i="15"/>
  <c r="AD29" i="15"/>
  <c r="AB29" i="15"/>
  <c r="AA29" i="15"/>
  <c r="Z29" i="15"/>
  <c r="Y29" i="15"/>
  <c r="X29" i="15"/>
  <c r="W29" i="15"/>
  <c r="V29" i="15"/>
  <c r="U29" i="15"/>
  <c r="T29" i="15"/>
  <c r="S29" i="15"/>
  <c r="P29" i="15"/>
  <c r="O29" i="15"/>
  <c r="N29" i="15"/>
  <c r="M29" i="15"/>
  <c r="L29" i="15"/>
  <c r="K29" i="15"/>
  <c r="J29" i="15"/>
  <c r="I29" i="15"/>
  <c r="H29" i="15"/>
  <c r="G29" i="15"/>
  <c r="F29" i="15"/>
  <c r="E29" i="15"/>
  <c r="D29" i="15"/>
  <c r="BS28" i="15"/>
  <c r="BR28" i="15"/>
  <c r="BQ28" i="15"/>
  <c r="BP28" i="15"/>
  <c r="BN28" i="15"/>
  <c r="BM28" i="15"/>
  <c r="BL28" i="15"/>
  <c r="BK28" i="15"/>
  <c r="BJ28" i="15"/>
  <c r="BG28" i="15"/>
  <c r="BF28" i="15"/>
  <c r="BE28" i="15"/>
  <c r="BD28" i="15"/>
  <c r="BB28" i="15"/>
  <c r="BA28" i="15"/>
  <c r="AZ28" i="15"/>
  <c r="AY28" i="15"/>
  <c r="AV28" i="15"/>
  <c r="AU28" i="15"/>
  <c r="AT28" i="15"/>
  <c r="AS28" i="15"/>
  <c r="AQ28" i="15"/>
  <c r="AO28" i="15"/>
  <c r="AM28" i="15"/>
  <c r="AL28" i="15"/>
  <c r="AK28" i="15"/>
  <c r="AJ28" i="15"/>
  <c r="AI28" i="15"/>
  <c r="AH28" i="15"/>
  <c r="AG28" i="15"/>
  <c r="AF28" i="15"/>
  <c r="AE28" i="15"/>
  <c r="AD28" i="15"/>
  <c r="AB28" i="15"/>
  <c r="AA28" i="15"/>
  <c r="Z28" i="15"/>
  <c r="Y28" i="15"/>
  <c r="X28" i="15"/>
  <c r="W28" i="15"/>
  <c r="V28" i="15"/>
  <c r="U28" i="15"/>
  <c r="T28" i="15"/>
  <c r="S28" i="15"/>
  <c r="P28" i="15"/>
  <c r="O28" i="15"/>
  <c r="N28" i="15"/>
  <c r="M28" i="15"/>
  <c r="L28" i="15"/>
  <c r="K28" i="15"/>
  <c r="J28" i="15"/>
  <c r="I28" i="15"/>
  <c r="H28" i="15"/>
  <c r="G28" i="15"/>
  <c r="F28" i="15"/>
  <c r="E28" i="15"/>
  <c r="D28" i="15"/>
  <c r="BS27" i="15"/>
  <c r="BR27" i="15"/>
  <c r="BQ27" i="15"/>
  <c r="BP27" i="15"/>
  <c r="BN27" i="15"/>
  <c r="BM27" i="15"/>
  <c r="BL27" i="15"/>
  <c r="BK27" i="15"/>
  <c r="BJ27" i="15"/>
  <c r="BH27" i="15"/>
  <c r="BE27" i="15"/>
  <c r="BD27" i="15"/>
  <c r="BB27" i="15"/>
  <c r="BA27" i="15"/>
  <c r="AZ27" i="15"/>
  <c r="AY27" i="15"/>
  <c r="AW27" i="15"/>
  <c r="AU27" i="15"/>
  <c r="AT27" i="15"/>
  <c r="AS27" i="15"/>
  <c r="AQ27" i="15"/>
  <c r="AO27" i="15"/>
  <c r="AM27" i="15"/>
  <c r="AL27" i="15"/>
  <c r="AK27" i="15"/>
  <c r="AJ27" i="15"/>
  <c r="AI27" i="15"/>
  <c r="AH27" i="15"/>
  <c r="AG27" i="15"/>
  <c r="AF27" i="15"/>
  <c r="AE27" i="15"/>
  <c r="AD27" i="15"/>
  <c r="AB27" i="15"/>
  <c r="AA27" i="15"/>
  <c r="Z27" i="15"/>
  <c r="Y27" i="15"/>
  <c r="X27" i="15"/>
  <c r="W27" i="15"/>
  <c r="V27" i="15"/>
  <c r="U27" i="15"/>
  <c r="T27" i="15"/>
  <c r="S27" i="15"/>
  <c r="P27" i="15"/>
  <c r="O27" i="15"/>
  <c r="N27" i="15"/>
  <c r="M27" i="15"/>
  <c r="L27" i="15"/>
  <c r="K27" i="15"/>
  <c r="J27" i="15"/>
  <c r="I27" i="15"/>
  <c r="H27" i="15"/>
  <c r="G27" i="15"/>
  <c r="F27" i="15"/>
  <c r="E27" i="15"/>
  <c r="D27" i="15"/>
  <c r="BS26" i="15"/>
  <c r="BR26" i="15"/>
  <c r="BQ26" i="15"/>
  <c r="BP26" i="15"/>
  <c r="BN26" i="15"/>
  <c r="BM26" i="15"/>
  <c r="BL26" i="15"/>
  <c r="BK26" i="15"/>
  <c r="BJ26" i="15"/>
  <c r="BI26" i="15"/>
  <c r="BH26" i="15"/>
  <c r="BG26" i="15"/>
  <c r="BF26" i="15"/>
  <c r="BD26" i="15"/>
  <c r="BB26" i="15"/>
  <c r="BA26" i="15"/>
  <c r="AZ26" i="15"/>
  <c r="AY26" i="15"/>
  <c r="AX26" i="15"/>
  <c r="AW26" i="15"/>
  <c r="AV26" i="15"/>
  <c r="AU26" i="15"/>
  <c r="AS26" i="15"/>
  <c r="AQ26" i="15"/>
  <c r="AO26" i="15"/>
  <c r="AM26" i="15"/>
  <c r="AL26" i="15"/>
  <c r="AK26" i="15"/>
  <c r="AJ26" i="15"/>
  <c r="AI26" i="15"/>
  <c r="AH26" i="15"/>
  <c r="AG26" i="15"/>
  <c r="AF26" i="15"/>
  <c r="AE26" i="15"/>
  <c r="AD26" i="15"/>
  <c r="AB26" i="15"/>
  <c r="AA26" i="15"/>
  <c r="Z26" i="15"/>
  <c r="Y26" i="15"/>
  <c r="X26" i="15"/>
  <c r="W26" i="15"/>
  <c r="V26" i="15"/>
  <c r="U26" i="15"/>
  <c r="T26" i="15"/>
  <c r="S26" i="15"/>
  <c r="P26" i="15"/>
  <c r="O26" i="15"/>
  <c r="N26" i="15"/>
  <c r="M26" i="15"/>
  <c r="L26" i="15"/>
  <c r="K26" i="15"/>
  <c r="J26" i="15"/>
  <c r="I26" i="15"/>
  <c r="H26" i="15"/>
  <c r="G26" i="15"/>
  <c r="F26" i="15"/>
  <c r="E26" i="15"/>
  <c r="D26" i="15"/>
  <c r="BS25" i="15"/>
  <c r="BR25" i="15"/>
  <c r="BQ25" i="15"/>
  <c r="BP25" i="15"/>
  <c r="BN25" i="15"/>
  <c r="BM25" i="15"/>
  <c r="BL25" i="15"/>
  <c r="BK25" i="15"/>
  <c r="BJ25" i="15"/>
  <c r="BI25" i="15"/>
  <c r="BH25" i="15"/>
  <c r="BF25" i="15"/>
  <c r="BE25" i="15"/>
  <c r="BD25" i="15"/>
  <c r="BB25" i="15"/>
  <c r="BA25" i="15"/>
  <c r="AZ25" i="15"/>
  <c r="AY25" i="15"/>
  <c r="AX25" i="15"/>
  <c r="AW25" i="15"/>
  <c r="AU25" i="15"/>
  <c r="AT25" i="15"/>
  <c r="AS25" i="15"/>
  <c r="AQ25" i="15"/>
  <c r="AO25" i="15"/>
  <c r="AM25" i="15"/>
  <c r="AL25" i="15"/>
  <c r="AK25" i="15"/>
  <c r="AJ25" i="15"/>
  <c r="AI25" i="15"/>
  <c r="AH25" i="15"/>
  <c r="AG25" i="15"/>
  <c r="AF25" i="15"/>
  <c r="AE25" i="15"/>
  <c r="AD25" i="15"/>
  <c r="AB25" i="15"/>
  <c r="AA25" i="15"/>
  <c r="Z25" i="15"/>
  <c r="Y25" i="15"/>
  <c r="X25" i="15"/>
  <c r="W25" i="15"/>
  <c r="V25" i="15"/>
  <c r="U25" i="15"/>
  <c r="T25" i="15"/>
  <c r="S25" i="15"/>
  <c r="P25" i="15"/>
  <c r="O25" i="15"/>
  <c r="N25" i="15"/>
  <c r="M25" i="15"/>
  <c r="L25" i="15"/>
  <c r="K25" i="15"/>
  <c r="J25" i="15"/>
  <c r="I25" i="15"/>
  <c r="H25" i="15"/>
  <c r="G25" i="15"/>
  <c r="F25" i="15"/>
  <c r="E25" i="15"/>
  <c r="D25" i="15"/>
  <c r="BS24" i="15"/>
  <c r="BR24" i="15"/>
  <c r="BQ24" i="15"/>
  <c r="BP24" i="15"/>
  <c r="BN24" i="15"/>
  <c r="BM24" i="15"/>
  <c r="BL24" i="15"/>
  <c r="BK24" i="15"/>
  <c r="BJ24" i="15"/>
  <c r="BI24" i="15"/>
  <c r="BF24" i="15"/>
  <c r="BE24" i="15"/>
  <c r="BB24" i="15"/>
  <c r="BA24" i="15"/>
  <c r="AY24" i="15"/>
  <c r="AX24" i="15"/>
  <c r="AV24" i="15"/>
  <c r="AU24" i="15"/>
  <c r="AT24" i="15"/>
  <c r="AQ24" i="15"/>
  <c r="AO24" i="15"/>
  <c r="AM24" i="15"/>
  <c r="AL24" i="15"/>
  <c r="AK24" i="15"/>
  <c r="AJ24" i="15"/>
  <c r="AI24" i="15"/>
  <c r="AH24" i="15"/>
  <c r="AG24" i="15"/>
  <c r="AF24" i="15"/>
  <c r="AE24" i="15"/>
  <c r="AD24" i="15"/>
  <c r="AB24" i="15"/>
  <c r="AA24" i="15"/>
  <c r="Z24" i="15"/>
  <c r="Y24" i="15"/>
  <c r="X24" i="15"/>
  <c r="W24" i="15"/>
  <c r="V24" i="15"/>
  <c r="U24" i="15"/>
  <c r="T24" i="15"/>
  <c r="S24" i="15"/>
  <c r="P24" i="15"/>
  <c r="O24" i="15"/>
  <c r="N24" i="15"/>
  <c r="M24" i="15"/>
  <c r="L24" i="15"/>
  <c r="K24" i="15"/>
  <c r="J24" i="15"/>
  <c r="I24" i="15"/>
  <c r="H24" i="15"/>
  <c r="G24" i="15"/>
  <c r="F24" i="15"/>
  <c r="E24" i="15"/>
  <c r="D24" i="15"/>
  <c r="BS23" i="15"/>
  <c r="BR23" i="15"/>
  <c r="BQ23" i="15"/>
  <c r="BP23" i="15"/>
  <c r="BN23" i="15"/>
  <c r="BM23" i="15"/>
  <c r="BL23" i="15"/>
  <c r="BK23" i="15"/>
  <c r="BJ23" i="15"/>
  <c r="BI23" i="15"/>
  <c r="BH23" i="15"/>
  <c r="BF23" i="15"/>
  <c r="BE23" i="15"/>
  <c r="BD23" i="15"/>
  <c r="BB23" i="15"/>
  <c r="BA23" i="15"/>
  <c r="AZ23" i="15"/>
  <c r="AX23" i="15"/>
  <c r="AW23" i="15"/>
  <c r="AU23" i="15"/>
  <c r="AT23" i="15"/>
  <c r="AS23" i="15"/>
  <c r="AQ23" i="15"/>
  <c r="AO23" i="15"/>
  <c r="AL23" i="15"/>
  <c r="AK23" i="15"/>
  <c r="AI23" i="15"/>
  <c r="AH23" i="15"/>
  <c r="AG23" i="15"/>
  <c r="AF23" i="15"/>
  <c r="AE23" i="15"/>
  <c r="AD23" i="15"/>
  <c r="AB23" i="15"/>
  <c r="AA23" i="15"/>
  <c r="Z23" i="15"/>
  <c r="Y23" i="15"/>
  <c r="X23" i="15"/>
  <c r="W23" i="15"/>
  <c r="V23" i="15"/>
  <c r="U23" i="15"/>
  <c r="T23" i="15"/>
  <c r="S23" i="15"/>
  <c r="P23" i="15"/>
  <c r="N23" i="15"/>
  <c r="M23" i="15"/>
  <c r="L23" i="15"/>
  <c r="K23" i="15"/>
  <c r="J23" i="15"/>
  <c r="I23" i="15"/>
  <c r="H23" i="15"/>
  <c r="G23" i="15"/>
  <c r="F23" i="15"/>
  <c r="E23" i="15"/>
  <c r="D23" i="15"/>
  <c r="BS22" i="15"/>
  <c r="BR22" i="15"/>
  <c r="BQ22" i="15"/>
  <c r="BP22" i="15"/>
  <c r="BN22" i="15"/>
  <c r="BM22" i="15"/>
  <c r="BL22" i="15"/>
  <c r="BK22" i="15"/>
  <c r="BJ22" i="15"/>
  <c r="BI22" i="15"/>
  <c r="BH22" i="15"/>
  <c r="BG22" i="15"/>
  <c r="BF22" i="15"/>
  <c r="BE22" i="15"/>
  <c r="BD22" i="15"/>
  <c r="BA22" i="15"/>
  <c r="AZ22" i="15"/>
  <c r="AY22" i="15"/>
  <c r="AX22" i="15"/>
  <c r="AW22" i="15"/>
  <c r="AV22" i="15"/>
  <c r="AU22" i="15"/>
  <c r="AT22" i="15"/>
  <c r="AS22" i="15"/>
  <c r="AQ22" i="15"/>
  <c r="AO22" i="15"/>
  <c r="AM22" i="15"/>
  <c r="AL22" i="15"/>
  <c r="AK22" i="15"/>
  <c r="AJ22" i="15"/>
  <c r="AI22" i="15"/>
  <c r="AH22" i="15"/>
  <c r="AG22" i="15"/>
  <c r="AF22" i="15"/>
  <c r="AE22" i="15"/>
  <c r="AD22" i="15"/>
  <c r="AB22" i="15"/>
  <c r="AA22" i="15"/>
  <c r="Z22" i="15"/>
  <c r="Y22" i="15"/>
  <c r="X22" i="15"/>
  <c r="W22" i="15"/>
  <c r="V22" i="15"/>
  <c r="U22" i="15"/>
  <c r="T22" i="15"/>
  <c r="S22" i="15"/>
  <c r="P22" i="15"/>
  <c r="O22" i="15"/>
  <c r="N22" i="15"/>
  <c r="M22" i="15"/>
  <c r="L22" i="15"/>
  <c r="K22" i="15"/>
  <c r="J22" i="15"/>
  <c r="I22" i="15"/>
  <c r="H22" i="15"/>
  <c r="G22" i="15"/>
  <c r="F22" i="15"/>
  <c r="E22" i="15"/>
  <c r="D22" i="15"/>
  <c r="BS21" i="15"/>
  <c r="BR21" i="15"/>
  <c r="BQ21" i="15"/>
  <c r="BP21" i="15"/>
  <c r="BN21" i="15"/>
  <c r="BM21" i="15"/>
  <c r="BL21" i="15"/>
  <c r="BK21" i="15"/>
  <c r="BJ21" i="15"/>
  <c r="BI21" i="15"/>
  <c r="BH21" i="15"/>
  <c r="BD21" i="15"/>
  <c r="BB21" i="15"/>
  <c r="BA21" i="15"/>
  <c r="AZ21" i="15"/>
  <c r="AY21" i="15"/>
  <c r="AX21" i="15"/>
  <c r="AW21" i="15"/>
  <c r="AS21" i="15"/>
  <c r="AQ21" i="15"/>
  <c r="AO21" i="15"/>
  <c r="AM21" i="15"/>
  <c r="AL21" i="15"/>
  <c r="AK21" i="15"/>
  <c r="AJ21" i="15"/>
  <c r="AI21" i="15"/>
  <c r="AH21" i="15"/>
  <c r="AG21" i="15"/>
  <c r="AF21" i="15"/>
  <c r="AE21" i="15"/>
  <c r="AD21" i="15"/>
  <c r="AB21" i="15"/>
  <c r="AA21" i="15"/>
  <c r="Z21" i="15"/>
  <c r="Y21" i="15"/>
  <c r="X21" i="15"/>
  <c r="W21" i="15"/>
  <c r="V21" i="15"/>
  <c r="U21" i="15"/>
  <c r="T21" i="15"/>
  <c r="S21" i="15"/>
  <c r="P21" i="15"/>
  <c r="O21" i="15"/>
  <c r="N21" i="15"/>
  <c r="M21" i="15"/>
  <c r="L21" i="15"/>
  <c r="K21" i="15"/>
  <c r="J21" i="15"/>
  <c r="I21" i="15"/>
  <c r="H21" i="15"/>
  <c r="G21" i="15"/>
  <c r="F21" i="15"/>
  <c r="E21" i="15"/>
  <c r="D21" i="15"/>
  <c r="BS20" i="15"/>
  <c r="BR20" i="15"/>
  <c r="BQ20" i="15"/>
  <c r="BP20" i="15"/>
  <c r="BN20" i="15"/>
  <c r="BM20" i="15"/>
  <c r="BL20" i="15"/>
  <c r="BK20" i="15"/>
  <c r="BJ20" i="15"/>
  <c r="BI20" i="15"/>
  <c r="BH20" i="15"/>
  <c r="BF20" i="15"/>
  <c r="BE20" i="15"/>
  <c r="BD20" i="15"/>
  <c r="BA20" i="15"/>
  <c r="AZ20" i="15"/>
  <c r="AX20" i="15"/>
  <c r="AW20" i="15"/>
  <c r="AU20" i="15"/>
  <c r="AT20" i="15"/>
  <c r="AS20" i="15"/>
  <c r="AQ20" i="15"/>
  <c r="AO20" i="15"/>
  <c r="AM20" i="15"/>
  <c r="AL20" i="15"/>
  <c r="AK20" i="15"/>
  <c r="AJ20" i="15"/>
  <c r="AI20" i="15"/>
  <c r="AH20" i="15"/>
  <c r="AG20" i="15"/>
  <c r="AF20" i="15"/>
  <c r="AE20" i="15"/>
  <c r="AD20" i="15"/>
  <c r="AB20" i="15"/>
  <c r="AA20" i="15"/>
  <c r="Z20" i="15"/>
  <c r="Y20" i="15"/>
  <c r="X20" i="15"/>
  <c r="W20" i="15"/>
  <c r="V20" i="15"/>
  <c r="U20" i="15"/>
  <c r="T20" i="15"/>
  <c r="S20" i="15"/>
  <c r="P20" i="15"/>
  <c r="O20" i="15"/>
  <c r="N20" i="15"/>
  <c r="M20" i="15"/>
  <c r="L20" i="15"/>
  <c r="K20" i="15"/>
  <c r="J20" i="15"/>
  <c r="I20" i="15"/>
  <c r="H20" i="15"/>
  <c r="G20" i="15"/>
  <c r="F20" i="15"/>
  <c r="E20" i="15"/>
  <c r="D20" i="15"/>
  <c r="BS19" i="15"/>
  <c r="BR19" i="15"/>
  <c r="BQ19" i="15"/>
  <c r="BP19" i="15"/>
  <c r="BN19" i="15"/>
  <c r="BM19" i="15"/>
  <c r="BL19" i="15"/>
  <c r="BK19" i="15"/>
  <c r="BJ19" i="15"/>
  <c r="BH19" i="15"/>
  <c r="BF19" i="15"/>
  <c r="BE19" i="15"/>
  <c r="BD19" i="15"/>
  <c r="BB19" i="15"/>
  <c r="BA19" i="15"/>
  <c r="AZ19" i="15"/>
  <c r="AY19" i="15"/>
  <c r="AW19" i="15"/>
  <c r="AU19" i="15"/>
  <c r="AT19" i="15"/>
  <c r="AS19" i="15"/>
  <c r="AQ19" i="15"/>
  <c r="AO19" i="15"/>
  <c r="AM19" i="15"/>
  <c r="AL19" i="15"/>
  <c r="AK19" i="15"/>
  <c r="AJ19" i="15"/>
  <c r="AI19" i="15"/>
  <c r="AH19" i="15"/>
  <c r="AG19" i="15"/>
  <c r="AF19" i="15"/>
  <c r="AE19" i="15"/>
  <c r="AD19" i="15"/>
  <c r="AB19" i="15"/>
  <c r="AA19" i="15"/>
  <c r="Z19" i="15"/>
  <c r="Y19" i="15"/>
  <c r="X19" i="15"/>
  <c r="W19" i="15"/>
  <c r="V19" i="15"/>
  <c r="U19" i="15"/>
  <c r="T19" i="15"/>
  <c r="S19" i="15"/>
  <c r="P19" i="15"/>
  <c r="O19" i="15"/>
  <c r="N19" i="15"/>
  <c r="M19" i="15"/>
  <c r="L19" i="15"/>
  <c r="K19" i="15"/>
  <c r="J19" i="15"/>
  <c r="I19" i="15"/>
  <c r="H19" i="15"/>
  <c r="G19" i="15"/>
  <c r="F19" i="15"/>
  <c r="E19" i="15"/>
  <c r="D19" i="15"/>
  <c r="BS18" i="15"/>
  <c r="BR18" i="15"/>
  <c r="BQ18" i="15"/>
  <c r="BP18" i="15"/>
  <c r="BN18" i="15"/>
  <c r="BM18" i="15"/>
  <c r="BL18" i="15"/>
  <c r="BK18" i="15"/>
  <c r="BJ18" i="15"/>
  <c r="BI18" i="15"/>
  <c r="BH18" i="15"/>
  <c r="BG18" i="15"/>
  <c r="BE18" i="15"/>
  <c r="BD18" i="15"/>
  <c r="BB18" i="15"/>
  <c r="BA18" i="15"/>
  <c r="AZ18" i="15"/>
  <c r="AY18" i="15"/>
  <c r="AX18" i="15"/>
  <c r="AW18" i="15"/>
  <c r="AV18" i="15"/>
  <c r="AT18" i="15"/>
  <c r="AS18" i="15"/>
  <c r="AQ18" i="15"/>
  <c r="AO18" i="15"/>
  <c r="AM18" i="15"/>
  <c r="AL18" i="15"/>
  <c r="AK18" i="15"/>
  <c r="AJ18" i="15"/>
  <c r="AI18" i="15"/>
  <c r="AH18" i="15"/>
  <c r="AG18" i="15"/>
  <c r="AF18" i="15"/>
  <c r="AE18" i="15"/>
  <c r="AD18" i="15"/>
  <c r="AB18" i="15"/>
  <c r="AA18" i="15"/>
  <c r="Z18" i="15"/>
  <c r="Y18" i="15"/>
  <c r="X18" i="15"/>
  <c r="W18" i="15"/>
  <c r="V18" i="15"/>
  <c r="U18" i="15"/>
  <c r="T18" i="15"/>
  <c r="S18" i="15"/>
  <c r="P18" i="15"/>
  <c r="O18" i="15"/>
  <c r="N18" i="15"/>
  <c r="M18" i="15"/>
  <c r="L18" i="15"/>
  <c r="K18" i="15"/>
  <c r="J18" i="15"/>
  <c r="I18" i="15"/>
  <c r="H18" i="15"/>
  <c r="G18" i="15"/>
  <c r="F18" i="15"/>
  <c r="E18" i="15"/>
  <c r="D18" i="15"/>
  <c r="BS17" i="15"/>
  <c r="BR17" i="15"/>
  <c r="BQ17" i="15"/>
  <c r="BP17" i="15"/>
  <c r="BN17" i="15"/>
  <c r="BM17" i="15"/>
  <c r="BL17" i="15"/>
  <c r="BK17" i="15"/>
  <c r="BJ17" i="15"/>
  <c r="BI17" i="15"/>
  <c r="BH17" i="15"/>
  <c r="BG17" i="15"/>
  <c r="BF17" i="15"/>
  <c r="BE17" i="15"/>
  <c r="BD17" i="15"/>
  <c r="BA17" i="15"/>
  <c r="AZ17" i="15"/>
  <c r="AX17" i="15"/>
  <c r="AW17" i="15"/>
  <c r="AV17" i="15"/>
  <c r="AU17" i="15"/>
  <c r="AT17" i="15"/>
  <c r="AS17" i="15"/>
  <c r="AO17" i="15"/>
  <c r="AL17" i="15"/>
  <c r="AK17" i="15"/>
  <c r="AI17" i="15"/>
  <c r="AH17" i="15"/>
  <c r="AG17" i="15"/>
  <c r="AF17" i="15"/>
  <c r="AE17" i="15"/>
  <c r="AD17" i="15"/>
  <c r="AB17" i="15"/>
  <c r="AA17" i="15"/>
  <c r="Z17" i="15"/>
  <c r="Y17" i="15"/>
  <c r="X17" i="15"/>
  <c r="W17" i="15"/>
  <c r="V17" i="15"/>
  <c r="U17" i="15"/>
  <c r="T17" i="15"/>
  <c r="S17" i="15"/>
  <c r="P17" i="15"/>
  <c r="O17" i="15"/>
  <c r="N17" i="15"/>
  <c r="M17" i="15"/>
  <c r="L17" i="15"/>
  <c r="K17" i="15"/>
  <c r="J17" i="15"/>
  <c r="I17" i="15"/>
  <c r="H17" i="15"/>
  <c r="G17" i="15"/>
  <c r="F17" i="15"/>
  <c r="E17" i="15"/>
  <c r="D17" i="15"/>
  <c r="BS16" i="15"/>
  <c r="BR16" i="15"/>
  <c r="BQ16" i="15"/>
  <c r="BP16" i="15"/>
  <c r="BN16" i="15"/>
  <c r="BM16" i="15"/>
  <c r="BL16" i="15"/>
  <c r="BK16" i="15"/>
  <c r="BJ16" i="15"/>
  <c r="BI16" i="15"/>
  <c r="BG16" i="15"/>
  <c r="BF16" i="15"/>
  <c r="BE16" i="15"/>
  <c r="BD16" i="15"/>
  <c r="BB16" i="15"/>
  <c r="BA16" i="15"/>
  <c r="AZ16" i="15"/>
  <c r="AY16" i="15"/>
  <c r="AX16" i="15"/>
  <c r="AW16" i="15"/>
  <c r="AV16" i="15"/>
  <c r="AU16" i="15"/>
  <c r="AT16" i="15"/>
  <c r="AS16" i="15"/>
  <c r="AQ16" i="15"/>
  <c r="AO16" i="15"/>
  <c r="AM16" i="15"/>
  <c r="AL16" i="15"/>
  <c r="AK16" i="15"/>
  <c r="AJ16" i="15"/>
  <c r="AI16" i="15"/>
  <c r="AH16" i="15"/>
  <c r="AG16" i="15"/>
  <c r="AF16" i="15"/>
  <c r="AE16" i="15"/>
  <c r="AD16" i="15"/>
  <c r="AB16" i="15"/>
  <c r="AA16" i="15"/>
  <c r="Z16" i="15"/>
  <c r="Y16" i="15"/>
  <c r="X16" i="15"/>
  <c r="W16" i="15"/>
  <c r="V16" i="15"/>
  <c r="U16" i="15"/>
  <c r="T16" i="15"/>
  <c r="S16" i="15"/>
  <c r="P16" i="15"/>
  <c r="O16" i="15"/>
  <c r="N16" i="15"/>
  <c r="M16" i="15"/>
  <c r="L16" i="15"/>
  <c r="K16" i="15"/>
  <c r="J16" i="15"/>
  <c r="I16" i="15"/>
  <c r="H16" i="15"/>
  <c r="G16" i="15"/>
  <c r="F16" i="15"/>
  <c r="E16" i="15"/>
  <c r="D16" i="15"/>
  <c r="BS15" i="15"/>
  <c r="BR15" i="15"/>
  <c r="BQ15" i="15"/>
  <c r="BP15" i="15"/>
  <c r="BN15" i="15"/>
  <c r="BM15" i="15"/>
  <c r="BL15" i="15"/>
  <c r="BK15" i="15"/>
  <c r="BJ15" i="15"/>
  <c r="BH15" i="15"/>
  <c r="BG15" i="15"/>
  <c r="BF15" i="15"/>
  <c r="BE15" i="15"/>
  <c r="BD15" i="15"/>
  <c r="BB15" i="15"/>
  <c r="BA15" i="15"/>
  <c r="AZ15" i="15"/>
  <c r="AY15" i="15"/>
  <c r="AW15" i="15"/>
  <c r="AV15" i="15"/>
  <c r="AU15" i="15"/>
  <c r="AT15" i="15"/>
  <c r="AS15" i="15"/>
  <c r="AQ15" i="15"/>
  <c r="AO15" i="15"/>
  <c r="AM15" i="15"/>
  <c r="AL15" i="15"/>
  <c r="AK15" i="15"/>
  <c r="AJ15" i="15"/>
  <c r="AI15" i="15"/>
  <c r="AH15" i="15"/>
  <c r="AG15" i="15"/>
  <c r="AF15" i="15"/>
  <c r="AE15" i="15"/>
  <c r="AD15" i="15"/>
  <c r="AB15" i="15"/>
  <c r="AA15" i="15"/>
  <c r="Z15" i="15"/>
  <c r="Y15" i="15"/>
  <c r="X15" i="15"/>
  <c r="W15" i="15"/>
  <c r="V15" i="15"/>
  <c r="U15" i="15"/>
  <c r="T15" i="15"/>
  <c r="S15" i="15"/>
  <c r="P15" i="15"/>
  <c r="O15" i="15"/>
  <c r="N15" i="15"/>
  <c r="M15" i="15"/>
  <c r="L15" i="15"/>
  <c r="K15" i="15"/>
  <c r="J15" i="15"/>
  <c r="I15" i="15"/>
  <c r="H15" i="15"/>
  <c r="G15" i="15"/>
  <c r="F15" i="15"/>
  <c r="E15" i="15"/>
  <c r="D15" i="15"/>
  <c r="BS14" i="15"/>
  <c r="BR14" i="15"/>
  <c r="BQ14" i="15"/>
  <c r="BP14" i="15"/>
  <c r="BN14" i="15"/>
  <c r="BM14" i="15"/>
  <c r="BL14" i="15"/>
  <c r="BK14" i="15"/>
  <c r="BJ14" i="15"/>
  <c r="BI14" i="15"/>
  <c r="BG14" i="15"/>
  <c r="BB14" i="15"/>
  <c r="BA14" i="15"/>
  <c r="AX14" i="15"/>
  <c r="AW14" i="15"/>
  <c r="AV14" i="15"/>
  <c r="AQ14" i="15"/>
  <c r="AO14" i="15"/>
  <c r="AM14" i="15"/>
  <c r="AL14" i="15"/>
  <c r="AK14" i="15"/>
  <c r="AI14" i="15"/>
  <c r="AH14" i="15"/>
  <c r="AG14" i="15"/>
  <c r="AF14" i="15"/>
  <c r="AE14" i="15"/>
  <c r="AD14" i="15"/>
  <c r="AB14" i="15"/>
  <c r="AA14" i="15"/>
  <c r="Z14" i="15"/>
  <c r="Y14" i="15"/>
  <c r="X14" i="15"/>
  <c r="W14" i="15"/>
  <c r="V14" i="15"/>
  <c r="U14" i="15"/>
  <c r="T14" i="15"/>
  <c r="S14" i="15"/>
  <c r="P14" i="15"/>
  <c r="O14" i="15"/>
  <c r="N14" i="15"/>
  <c r="M14" i="15"/>
  <c r="L14" i="15"/>
  <c r="K14" i="15"/>
  <c r="J14" i="15"/>
  <c r="I14" i="15"/>
  <c r="H14" i="15"/>
  <c r="G14" i="15"/>
  <c r="F14" i="15"/>
  <c r="E14" i="15"/>
  <c r="D14" i="15"/>
  <c r="BS13" i="15"/>
  <c r="BR13" i="15"/>
  <c r="BQ13" i="15"/>
  <c r="BP13" i="15"/>
  <c r="BN13" i="15"/>
  <c r="BM13" i="15"/>
  <c r="BL13" i="15"/>
  <c r="BK13" i="15"/>
  <c r="BJ13" i="15"/>
  <c r="BI13" i="15"/>
  <c r="BH13" i="15"/>
  <c r="BG13" i="15"/>
  <c r="BE13" i="15"/>
  <c r="BD13" i="15"/>
  <c r="BB13" i="15"/>
  <c r="BA13" i="15"/>
  <c r="AZ13" i="15"/>
  <c r="AY13" i="15"/>
  <c r="AX13" i="15"/>
  <c r="AW13" i="15"/>
  <c r="AV13" i="15"/>
  <c r="AT13" i="15"/>
  <c r="AS13" i="15"/>
  <c r="AQ13" i="15"/>
  <c r="AO13" i="15"/>
  <c r="AM13" i="15"/>
  <c r="AL13" i="15"/>
  <c r="AK13" i="15"/>
  <c r="AJ13" i="15"/>
  <c r="AI13" i="15"/>
  <c r="AH13" i="15"/>
  <c r="AG13" i="15"/>
  <c r="AF13" i="15"/>
  <c r="AE13" i="15"/>
  <c r="AD13" i="15"/>
  <c r="AB13" i="15"/>
  <c r="AA13" i="15"/>
  <c r="Z13" i="15"/>
  <c r="Y13" i="15"/>
  <c r="X13" i="15"/>
  <c r="W13" i="15"/>
  <c r="V13" i="15"/>
  <c r="U13" i="15"/>
  <c r="T13" i="15"/>
  <c r="S13" i="15"/>
  <c r="P13" i="15"/>
  <c r="O13" i="15"/>
  <c r="N13" i="15"/>
  <c r="M13" i="15"/>
  <c r="L13" i="15"/>
  <c r="K13" i="15"/>
  <c r="J13" i="15"/>
  <c r="I13" i="15"/>
  <c r="H13" i="15"/>
  <c r="G13" i="15"/>
  <c r="F13" i="15"/>
  <c r="E13" i="15"/>
  <c r="D13" i="15"/>
  <c r="BS12" i="15"/>
  <c r="BR12" i="15"/>
  <c r="BQ12" i="15"/>
  <c r="BP12" i="15"/>
  <c r="BN12" i="15"/>
  <c r="BM12" i="15"/>
  <c r="BL12" i="15"/>
  <c r="BK12" i="15"/>
  <c r="BJ12" i="15"/>
  <c r="BG12" i="15"/>
  <c r="BF12" i="15"/>
  <c r="BE12" i="15"/>
  <c r="BD12" i="15"/>
  <c r="BB12" i="15"/>
  <c r="BA12" i="15"/>
  <c r="AZ12" i="15"/>
  <c r="AY12" i="15"/>
  <c r="AV12" i="15"/>
  <c r="AU12" i="15"/>
  <c r="AT12" i="15"/>
  <c r="AS12" i="15"/>
  <c r="AQ12" i="15"/>
  <c r="AO12" i="15"/>
  <c r="AM12" i="15"/>
  <c r="AL12" i="15"/>
  <c r="AK12" i="15"/>
  <c r="AJ12" i="15"/>
  <c r="AI12" i="15"/>
  <c r="AH12" i="15"/>
  <c r="AG12" i="15"/>
  <c r="AF12" i="15"/>
  <c r="AE12" i="15"/>
  <c r="AD12" i="15"/>
  <c r="AB12" i="15"/>
  <c r="AA12" i="15"/>
  <c r="Z12" i="15"/>
  <c r="Y12" i="15"/>
  <c r="X12" i="15"/>
  <c r="W12" i="15"/>
  <c r="V12" i="15"/>
  <c r="U12" i="15"/>
  <c r="T12" i="15"/>
  <c r="S12" i="15"/>
  <c r="P12" i="15"/>
  <c r="O12" i="15"/>
  <c r="N12" i="15"/>
  <c r="M12" i="15"/>
  <c r="L12" i="15"/>
  <c r="K12" i="15"/>
  <c r="J12" i="15"/>
  <c r="I12" i="15"/>
  <c r="H12" i="15"/>
  <c r="G12" i="15"/>
  <c r="F12" i="15"/>
  <c r="E12" i="15"/>
  <c r="D12" i="15"/>
  <c r="DP72" i="14"/>
  <c r="AG49" i="19" s="1"/>
  <c r="DO72" i="14"/>
  <c r="AF49" i="19" s="1"/>
  <c r="DN72" i="14"/>
  <c r="DM72" i="14"/>
  <c r="DJ72" i="14"/>
  <c r="DI72" i="14"/>
  <c r="DH72" i="14"/>
  <c r="DG72" i="14"/>
  <c r="DF72" i="14"/>
  <c r="DE72" i="14"/>
  <c r="DD72" i="14"/>
  <c r="DC72" i="14"/>
  <c r="DB72" i="14"/>
  <c r="DA72" i="14"/>
  <c r="CZ72" i="14"/>
  <c r="CY72" i="14"/>
  <c r="CX72" i="14"/>
  <c r="CW72" i="14"/>
  <c r="CV72" i="14"/>
  <c r="CU72" i="14"/>
  <c r="CT72" i="14"/>
  <c r="AC49" i="19" s="1"/>
  <c r="CS72" i="14"/>
  <c r="CR72" i="14"/>
  <c r="CQ72" i="14"/>
  <c r="CP72" i="14"/>
  <c r="CO72" i="14"/>
  <c r="CM72" i="14"/>
  <c r="CL72" i="14"/>
  <c r="CK72" i="14"/>
  <c r="CJ72" i="14"/>
  <c r="CI72" i="14"/>
  <c r="CH72" i="14"/>
  <c r="CG72" i="14"/>
  <c r="CF72" i="14"/>
  <c r="CE72" i="14"/>
  <c r="CD72" i="14"/>
  <c r="CC72" i="14"/>
  <c r="CB72" i="14"/>
  <c r="CA72" i="14"/>
  <c r="BZ72" i="14"/>
  <c r="BX72" i="14"/>
  <c r="BW72" i="14"/>
  <c r="BV72" i="14"/>
  <c r="BU72" i="14"/>
  <c r="AB49" i="19" s="1"/>
  <c r="BT72" i="14"/>
  <c r="AA49" i="19" s="1"/>
  <c r="BS72" i="14"/>
  <c r="BR72" i="14"/>
  <c r="BQ72" i="14"/>
  <c r="BP72" i="14"/>
  <c r="BN72" i="14"/>
  <c r="BM72" i="14"/>
  <c r="BL72" i="14"/>
  <c r="BK72" i="14"/>
  <c r="BJ72" i="14"/>
  <c r="X49" i="19" s="1"/>
  <c r="BI72" i="14"/>
  <c r="BH72" i="14"/>
  <c r="BG72" i="14"/>
  <c r="BF72" i="14"/>
  <c r="BE72" i="14"/>
  <c r="V49" i="19" s="1"/>
  <c r="BD72" i="14"/>
  <c r="U49" i="19" s="1"/>
  <c r="BB72" i="14"/>
  <c r="S49" i="19" s="1"/>
  <c r="BA72" i="14"/>
  <c r="R49" i="19" s="1"/>
  <c r="AY72" i="14"/>
  <c r="P49" i="19" s="1"/>
  <c r="AX72" i="14"/>
  <c r="AW72" i="14"/>
  <c r="AV72" i="14"/>
  <c r="AU72" i="14"/>
  <c r="AT72" i="14"/>
  <c r="N49" i="19" s="1"/>
  <c r="AS72" i="14"/>
  <c r="M49" i="19" s="1"/>
  <c r="AQ72" i="14"/>
  <c r="K49" i="19" s="1"/>
  <c r="AO72" i="14"/>
  <c r="J48" i="19" s="1"/>
  <c r="AM72" i="14"/>
  <c r="H49" i="19" s="1"/>
  <c r="AK72" i="14"/>
  <c r="AJ72" i="14"/>
  <c r="AI72" i="14"/>
  <c r="AH72" i="14"/>
  <c r="AG72" i="14"/>
  <c r="AF72" i="14"/>
  <c r="AE72" i="14"/>
  <c r="F49" i="19" s="1"/>
  <c r="AD72" i="14"/>
  <c r="E49" i="19" s="1"/>
  <c r="AC72" i="14"/>
  <c r="D49" i="19" s="1"/>
  <c r="AB72" i="14"/>
  <c r="C49" i="19" s="1"/>
  <c r="AA72" i="14"/>
  <c r="Z72" i="14"/>
  <c r="X72" i="14"/>
  <c r="W72" i="14"/>
  <c r="V72" i="14"/>
  <c r="U72" i="14"/>
  <c r="T72" i="14"/>
  <c r="S72" i="14"/>
  <c r="P72" i="14"/>
  <c r="O72" i="14"/>
  <c r="N72" i="14"/>
  <c r="J72" i="14"/>
  <c r="H72" i="14"/>
  <c r="G72" i="14"/>
  <c r="F72" i="14"/>
  <c r="E72" i="14"/>
  <c r="D72" i="14"/>
  <c r="B49" i="19" s="1"/>
  <c r="DP71" i="14"/>
  <c r="AG48" i="19" s="1"/>
  <c r="DO71" i="14"/>
  <c r="AF48" i="19" s="1"/>
  <c r="DN71" i="14"/>
  <c r="DM71" i="14"/>
  <c r="DJ71" i="14"/>
  <c r="DI71" i="14"/>
  <c r="DH71" i="14"/>
  <c r="DG71" i="14"/>
  <c r="DF71" i="14"/>
  <c r="DE71" i="14"/>
  <c r="DD71" i="14"/>
  <c r="DC71" i="14"/>
  <c r="DB71" i="14"/>
  <c r="DA71" i="14"/>
  <c r="CZ71" i="14"/>
  <c r="CY71" i="14"/>
  <c r="CX71" i="14"/>
  <c r="CW71" i="14"/>
  <c r="CV71" i="14"/>
  <c r="CU71" i="14"/>
  <c r="CT71" i="14"/>
  <c r="AC48" i="19" s="1"/>
  <c r="CS71" i="14"/>
  <c r="CR71" i="14"/>
  <c r="CQ71" i="14"/>
  <c r="CP71" i="14"/>
  <c r="CO71" i="14"/>
  <c r="CN71" i="14"/>
  <c r="CM71" i="14"/>
  <c r="CL71" i="14"/>
  <c r="CK71" i="14"/>
  <c r="CJ71" i="14"/>
  <c r="CI71" i="14"/>
  <c r="CH71" i="14"/>
  <c r="CG71" i="14"/>
  <c r="CF71" i="14"/>
  <c r="CE71" i="14"/>
  <c r="CD71" i="14"/>
  <c r="CC71" i="14"/>
  <c r="CB71" i="14"/>
  <c r="CA71" i="14"/>
  <c r="BZ71" i="14"/>
  <c r="BX71" i="14"/>
  <c r="BW71" i="14"/>
  <c r="BV71" i="14"/>
  <c r="BU71" i="14"/>
  <c r="AB48" i="19" s="1"/>
  <c r="BT71" i="14"/>
  <c r="AA48" i="19" s="1"/>
  <c r="BS71" i="14"/>
  <c r="BR71" i="14"/>
  <c r="BQ71" i="14"/>
  <c r="BP71" i="14"/>
  <c r="BN71" i="14"/>
  <c r="BM71" i="14"/>
  <c r="BL71" i="14"/>
  <c r="BK71" i="14"/>
  <c r="BJ71" i="14"/>
  <c r="X48" i="19" s="1"/>
  <c r="BI71" i="14"/>
  <c r="BH71" i="14"/>
  <c r="BG71" i="14"/>
  <c r="BF71" i="14"/>
  <c r="BE71" i="14"/>
  <c r="V48" i="19" s="1"/>
  <c r="BD71" i="14"/>
  <c r="U48" i="19" s="1"/>
  <c r="BC71" i="14"/>
  <c r="T48" i="19" s="1"/>
  <c r="BB71" i="14"/>
  <c r="S48" i="19" s="1"/>
  <c r="BA71" i="14"/>
  <c r="R48" i="19" s="1"/>
  <c r="AZ71" i="14"/>
  <c r="Q48" i="19" s="1"/>
  <c r="AY71" i="14"/>
  <c r="P48" i="19" s="1"/>
  <c r="AX71" i="14"/>
  <c r="AW71" i="14"/>
  <c r="AV71" i="14"/>
  <c r="AU71" i="14"/>
  <c r="AT71" i="14"/>
  <c r="N48" i="19" s="1"/>
  <c r="AS71" i="14"/>
  <c r="M48" i="19" s="1"/>
  <c r="AR71" i="14"/>
  <c r="L48" i="19" s="1"/>
  <c r="AQ71" i="14"/>
  <c r="K48" i="19" s="1"/>
  <c r="AO71" i="14"/>
  <c r="I48" i="19"/>
  <c r="AM71" i="14"/>
  <c r="H48" i="19" s="1"/>
  <c r="AL71" i="14"/>
  <c r="AK71" i="14"/>
  <c r="AJ71" i="14"/>
  <c r="AI71" i="14"/>
  <c r="AH71" i="14"/>
  <c r="AG71" i="14"/>
  <c r="AF71" i="14"/>
  <c r="AE71" i="14"/>
  <c r="F48" i="19" s="1"/>
  <c r="AD71" i="14"/>
  <c r="E48" i="19" s="1"/>
  <c r="AC71" i="14"/>
  <c r="D48" i="19" s="1"/>
  <c r="AB71" i="14"/>
  <c r="C48" i="19" s="1"/>
  <c r="AA71" i="14"/>
  <c r="Z71" i="14"/>
  <c r="X71" i="14"/>
  <c r="W71" i="14"/>
  <c r="V71" i="14"/>
  <c r="U71" i="14"/>
  <c r="T71" i="14"/>
  <c r="S71" i="14"/>
  <c r="P71" i="14"/>
  <c r="O71" i="14"/>
  <c r="N71" i="14"/>
  <c r="K71" i="14"/>
  <c r="J71" i="14"/>
  <c r="I71" i="14"/>
  <c r="H71" i="14"/>
  <c r="G71" i="14"/>
  <c r="F71" i="14"/>
  <c r="E71" i="14"/>
  <c r="D71" i="14"/>
  <c r="B48" i="19" s="1"/>
  <c r="DP70" i="14"/>
  <c r="AG47" i="19" s="1"/>
  <c r="DO70" i="14"/>
  <c r="AF47" i="19" s="1"/>
  <c r="DN70" i="14"/>
  <c r="DM70" i="14"/>
  <c r="DJ70" i="14"/>
  <c r="DI70" i="14"/>
  <c r="DH70" i="14"/>
  <c r="DG70" i="14"/>
  <c r="DF70" i="14"/>
  <c r="DE70" i="14"/>
  <c r="DD70" i="14"/>
  <c r="DC70" i="14"/>
  <c r="DB70" i="14"/>
  <c r="DA70" i="14"/>
  <c r="CZ70" i="14"/>
  <c r="CY70" i="14"/>
  <c r="CX70" i="14"/>
  <c r="CW70" i="14"/>
  <c r="CV70" i="14"/>
  <c r="CU70" i="14"/>
  <c r="CT70" i="14"/>
  <c r="AC47" i="19" s="1"/>
  <c r="CS70" i="14"/>
  <c r="CR70" i="14"/>
  <c r="CQ70" i="14"/>
  <c r="CP70" i="14"/>
  <c r="CO70" i="14"/>
  <c r="CN70" i="14"/>
  <c r="CM70" i="14"/>
  <c r="CL70" i="14"/>
  <c r="CK70" i="14"/>
  <c r="CJ70" i="14"/>
  <c r="CI70" i="14"/>
  <c r="CH70" i="14"/>
  <c r="CG70" i="14"/>
  <c r="CF70" i="14"/>
  <c r="CE70" i="14"/>
  <c r="CD70" i="14"/>
  <c r="CC70" i="14"/>
  <c r="CB70" i="14"/>
  <c r="CA70" i="14"/>
  <c r="BZ70" i="14"/>
  <c r="BX70" i="14"/>
  <c r="BW70" i="14"/>
  <c r="BV70" i="14"/>
  <c r="BU70" i="14"/>
  <c r="AB47" i="19" s="1"/>
  <c r="BT70" i="14"/>
  <c r="AA47" i="19" s="1"/>
  <c r="BS70" i="14"/>
  <c r="BR70" i="14"/>
  <c r="BQ70" i="14"/>
  <c r="BP70" i="14"/>
  <c r="BN70" i="14"/>
  <c r="BM70" i="14"/>
  <c r="BL70" i="14"/>
  <c r="BK70" i="14"/>
  <c r="BJ70" i="14"/>
  <c r="X47" i="19" s="1"/>
  <c r="BI70" i="14"/>
  <c r="BH70" i="14"/>
  <c r="BG70" i="14"/>
  <c r="BF70" i="14"/>
  <c r="BE70" i="14"/>
  <c r="V47" i="19" s="1"/>
  <c r="BD70" i="14"/>
  <c r="U47" i="19" s="1"/>
  <c r="BC70" i="14"/>
  <c r="T47" i="19" s="1"/>
  <c r="BB70" i="14"/>
  <c r="S47" i="19" s="1"/>
  <c r="BA70" i="14"/>
  <c r="R47" i="19" s="1"/>
  <c r="AZ70" i="14"/>
  <c r="Q47" i="19" s="1"/>
  <c r="AY70" i="14"/>
  <c r="P47" i="19" s="1"/>
  <c r="AX70" i="14"/>
  <c r="AW70" i="14"/>
  <c r="AV70" i="14"/>
  <c r="AU70" i="14"/>
  <c r="AT70" i="14"/>
  <c r="N47" i="19" s="1"/>
  <c r="AS70" i="14"/>
  <c r="M47" i="19" s="1"/>
  <c r="AR70" i="14"/>
  <c r="L47" i="19" s="1"/>
  <c r="AQ70" i="14"/>
  <c r="K47" i="19" s="1"/>
  <c r="AO70" i="14"/>
  <c r="J47" i="19" s="1"/>
  <c r="I47" i="19"/>
  <c r="AM70" i="14"/>
  <c r="H47" i="19" s="1"/>
  <c r="AL70" i="14"/>
  <c r="AK70" i="14"/>
  <c r="AJ70" i="14"/>
  <c r="AI70" i="14"/>
  <c r="AH70" i="14"/>
  <c r="AG70" i="14"/>
  <c r="AF70" i="14"/>
  <c r="AE70" i="14"/>
  <c r="F47" i="19" s="1"/>
  <c r="AD70" i="14"/>
  <c r="E47" i="19" s="1"/>
  <c r="AC70" i="14"/>
  <c r="D47" i="19" s="1"/>
  <c r="AB70" i="14"/>
  <c r="C47" i="19" s="1"/>
  <c r="AA70" i="14"/>
  <c r="Z70" i="14"/>
  <c r="X70" i="14"/>
  <c r="V70" i="14"/>
  <c r="U70" i="14"/>
  <c r="T70" i="14"/>
  <c r="S70" i="14"/>
  <c r="P70" i="14"/>
  <c r="O70" i="14"/>
  <c r="N70" i="14"/>
  <c r="K70" i="14"/>
  <c r="J70" i="14"/>
  <c r="I70" i="14"/>
  <c r="H70" i="14"/>
  <c r="G70" i="14"/>
  <c r="F70" i="14"/>
  <c r="E70" i="14"/>
  <c r="D70" i="14"/>
  <c r="B47" i="19" s="1"/>
  <c r="DP69" i="14"/>
  <c r="AG46" i="19" s="1"/>
  <c r="DO69" i="14"/>
  <c r="AF46" i="19" s="1"/>
  <c r="DN69" i="14"/>
  <c r="DM69" i="14"/>
  <c r="AE46" i="19" s="1"/>
  <c r="DJ69" i="14"/>
  <c r="DI69" i="14"/>
  <c r="DH69" i="14"/>
  <c r="DG69" i="14"/>
  <c r="DF69" i="14"/>
  <c r="DE69" i="14"/>
  <c r="DD69" i="14"/>
  <c r="DC69" i="14"/>
  <c r="DB69" i="14"/>
  <c r="DA69" i="14"/>
  <c r="CZ69" i="14"/>
  <c r="CY69" i="14"/>
  <c r="CX69" i="14"/>
  <c r="CW69" i="14"/>
  <c r="CV69" i="14"/>
  <c r="CU69" i="14"/>
  <c r="CT69" i="14"/>
  <c r="AC46" i="19" s="1"/>
  <c r="CS69" i="14"/>
  <c r="CR69" i="14"/>
  <c r="CQ69" i="14"/>
  <c r="CP69" i="14"/>
  <c r="CO69" i="14"/>
  <c r="CN69" i="14"/>
  <c r="CM69" i="14"/>
  <c r="CL69" i="14"/>
  <c r="CK69" i="14"/>
  <c r="CJ69" i="14"/>
  <c r="CI69" i="14"/>
  <c r="CH69" i="14"/>
  <c r="CG69" i="14"/>
  <c r="CF69" i="14"/>
  <c r="CE69" i="14"/>
  <c r="CD69" i="14"/>
  <c r="CC69" i="14"/>
  <c r="CB69" i="14"/>
  <c r="CA69" i="14"/>
  <c r="BZ69" i="14"/>
  <c r="BX69" i="14"/>
  <c r="BW69" i="14"/>
  <c r="BV69" i="14"/>
  <c r="BU69" i="14"/>
  <c r="AB46" i="19" s="1"/>
  <c r="BT69" i="14"/>
  <c r="AA46" i="19" s="1"/>
  <c r="BS69" i="14"/>
  <c r="BR69" i="14"/>
  <c r="BQ69" i="14"/>
  <c r="BP69" i="14"/>
  <c r="BN69" i="14"/>
  <c r="BM69" i="14"/>
  <c r="BL69" i="14"/>
  <c r="BK69" i="14"/>
  <c r="BJ69" i="14"/>
  <c r="X46" i="19" s="1"/>
  <c r="BI69" i="14"/>
  <c r="BH69" i="14"/>
  <c r="BG69" i="14"/>
  <c r="BF69" i="14"/>
  <c r="BE69" i="14"/>
  <c r="V46" i="19" s="1"/>
  <c r="BD69" i="14"/>
  <c r="U46" i="19" s="1"/>
  <c r="BC69" i="14"/>
  <c r="T46" i="19" s="1"/>
  <c r="BB69" i="14"/>
  <c r="S46" i="19" s="1"/>
  <c r="BA69" i="14"/>
  <c r="R46" i="19" s="1"/>
  <c r="AZ69" i="14"/>
  <c r="Q46" i="19" s="1"/>
  <c r="AY69" i="14"/>
  <c r="P46" i="19" s="1"/>
  <c r="AX69" i="14"/>
  <c r="AW69" i="14"/>
  <c r="AV69" i="14"/>
  <c r="AU69" i="14"/>
  <c r="AT69" i="14"/>
  <c r="N46" i="19" s="1"/>
  <c r="AS69" i="14"/>
  <c r="M46" i="19" s="1"/>
  <c r="AR69" i="14"/>
  <c r="L46" i="19" s="1"/>
  <c r="AQ69" i="14"/>
  <c r="K46" i="19" s="1"/>
  <c r="AO69" i="14"/>
  <c r="J46" i="19" s="1"/>
  <c r="I46" i="19"/>
  <c r="AM69" i="14"/>
  <c r="H46" i="19" s="1"/>
  <c r="AL69" i="14"/>
  <c r="AK69" i="14"/>
  <c r="AJ69" i="14"/>
  <c r="AI69" i="14"/>
  <c r="AH69" i="14"/>
  <c r="AG69" i="14"/>
  <c r="AF69" i="14"/>
  <c r="AE69" i="14"/>
  <c r="F46" i="19" s="1"/>
  <c r="AD69" i="14"/>
  <c r="E46" i="19" s="1"/>
  <c r="AC69" i="14"/>
  <c r="D46" i="19" s="1"/>
  <c r="AB69" i="14"/>
  <c r="C46" i="19" s="1"/>
  <c r="AA69" i="14"/>
  <c r="Z69" i="14"/>
  <c r="X69" i="14"/>
  <c r="W69" i="14"/>
  <c r="V69" i="14"/>
  <c r="U69" i="14"/>
  <c r="T69" i="14"/>
  <c r="S69" i="14"/>
  <c r="P69" i="14"/>
  <c r="O69" i="14"/>
  <c r="N69" i="14"/>
  <c r="K69" i="14"/>
  <c r="J69" i="14"/>
  <c r="I69" i="14"/>
  <c r="H69" i="14"/>
  <c r="G69" i="14"/>
  <c r="F69" i="14"/>
  <c r="E69" i="14"/>
  <c r="D69" i="14"/>
  <c r="B46" i="19" s="1"/>
  <c r="DP68" i="14"/>
  <c r="AG45" i="19" s="1"/>
  <c r="DO68" i="14"/>
  <c r="AF45" i="19" s="1"/>
  <c r="DN68" i="14"/>
  <c r="DM68" i="14"/>
  <c r="DJ68" i="14"/>
  <c r="DI68" i="14"/>
  <c r="DH68" i="14"/>
  <c r="DG68" i="14"/>
  <c r="DF68" i="14"/>
  <c r="DE68" i="14"/>
  <c r="DD68" i="14"/>
  <c r="DC68" i="14"/>
  <c r="DB68" i="14"/>
  <c r="DA68" i="14"/>
  <c r="CZ68" i="14"/>
  <c r="CY68" i="14"/>
  <c r="CX68" i="14"/>
  <c r="CW68" i="14"/>
  <c r="CV68" i="14"/>
  <c r="CU68" i="14"/>
  <c r="CT68" i="14"/>
  <c r="AC45" i="19" s="1"/>
  <c r="CS68" i="14"/>
  <c r="CR68" i="14"/>
  <c r="CQ68" i="14"/>
  <c r="CP68" i="14"/>
  <c r="CO68" i="14"/>
  <c r="CN68" i="14"/>
  <c r="CM68" i="14"/>
  <c r="CL68" i="14"/>
  <c r="CK68" i="14"/>
  <c r="CJ68" i="14"/>
  <c r="CI68" i="14"/>
  <c r="CH68" i="14"/>
  <c r="CG68" i="14"/>
  <c r="CF68" i="14"/>
  <c r="CE68" i="14"/>
  <c r="CD68" i="14"/>
  <c r="CC68" i="14"/>
  <c r="CB68" i="14"/>
  <c r="CA68" i="14"/>
  <c r="BZ68" i="14"/>
  <c r="BX68" i="14"/>
  <c r="BW68" i="14"/>
  <c r="BV68" i="14"/>
  <c r="BU68" i="14"/>
  <c r="AB45" i="19" s="1"/>
  <c r="BT68" i="14"/>
  <c r="AA45" i="19" s="1"/>
  <c r="BS68" i="14"/>
  <c r="BR68" i="14"/>
  <c r="BQ68" i="14"/>
  <c r="BP68" i="14"/>
  <c r="BN68" i="14"/>
  <c r="BM68" i="14"/>
  <c r="BL68" i="14"/>
  <c r="BK68" i="14"/>
  <c r="BJ68" i="14"/>
  <c r="X45" i="19" s="1"/>
  <c r="BI68" i="14"/>
  <c r="BH68" i="14"/>
  <c r="BG68" i="14"/>
  <c r="BF68" i="14"/>
  <c r="BE68" i="14"/>
  <c r="V45" i="19" s="1"/>
  <c r="BD68" i="14"/>
  <c r="U45" i="19" s="1"/>
  <c r="BC68" i="14"/>
  <c r="T45" i="19" s="1"/>
  <c r="BB68" i="14"/>
  <c r="S45" i="19" s="1"/>
  <c r="BA68" i="14"/>
  <c r="R45" i="19" s="1"/>
  <c r="AZ68" i="14"/>
  <c r="Q45" i="19" s="1"/>
  <c r="AY68" i="14"/>
  <c r="P45" i="19" s="1"/>
  <c r="AX68" i="14"/>
  <c r="AW68" i="14"/>
  <c r="AV68" i="14"/>
  <c r="AU68" i="14"/>
  <c r="AT68" i="14"/>
  <c r="N45" i="19" s="1"/>
  <c r="AS68" i="14"/>
  <c r="M45" i="19" s="1"/>
  <c r="AR68" i="14"/>
  <c r="L45" i="19" s="1"/>
  <c r="AQ68" i="14"/>
  <c r="K45" i="19" s="1"/>
  <c r="AO68" i="14"/>
  <c r="J45" i="19" s="1"/>
  <c r="I45" i="19"/>
  <c r="AM68" i="14"/>
  <c r="H45" i="19" s="1"/>
  <c r="AL68" i="14"/>
  <c r="AK68" i="14"/>
  <c r="AJ68" i="14"/>
  <c r="AH68" i="14"/>
  <c r="AG68" i="14"/>
  <c r="AF68" i="14"/>
  <c r="AE68" i="14"/>
  <c r="F45" i="19" s="1"/>
  <c r="AD68" i="14"/>
  <c r="E45" i="19" s="1"/>
  <c r="AC68" i="14"/>
  <c r="D45" i="19" s="1"/>
  <c r="AB68" i="14"/>
  <c r="C45" i="19" s="1"/>
  <c r="AA68" i="14"/>
  <c r="Z68" i="14"/>
  <c r="Y68" i="14"/>
  <c r="X68" i="14"/>
  <c r="W68" i="14"/>
  <c r="V68" i="14"/>
  <c r="U68" i="14"/>
  <c r="T68" i="14"/>
  <c r="S68" i="14"/>
  <c r="P68" i="14"/>
  <c r="O68" i="14"/>
  <c r="N68" i="14"/>
  <c r="K68" i="14"/>
  <c r="J68" i="14"/>
  <c r="I68" i="14"/>
  <c r="H68" i="14"/>
  <c r="G68" i="14"/>
  <c r="F68" i="14"/>
  <c r="E68" i="14"/>
  <c r="D68" i="14"/>
  <c r="B45" i="19" s="1"/>
  <c r="DP67" i="14"/>
  <c r="AG44" i="19" s="1"/>
  <c r="DO67" i="14"/>
  <c r="AF44" i="19" s="1"/>
  <c r="DN67" i="14"/>
  <c r="DM67" i="14"/>
  <c r="DJ67" i="14"/>
  <c r="DI67" i="14"/>
  <c r="DH67" i="14"/>
  <c r="DG67" i="14"/>
  <c r="DF67" i="14"/>
  <c r="DE67" i="14"/>
  <c r="DD67" i="14"/>
  <c r="DC67" i="14"/>
  <c r="DB67" i="14"/>
  <c r="DA67" i="14"/>
  <c r="CZ67" i="14"/>
  <c r="CY67" i="14"/>
  <c r="CX67" i="14"/>
  <c r="CW67" i="14"/>
  <c r="CV67" i="14"/>
  <c r="CU67" i="14"/>
  <c r="CT67" i="14"/>
  <c r="AC44" i="19" s="1"/>
  <c r="CS67" i="14"/>
  <c r="CR67" i="14"/>
  <c r="CQ67" i="14"/>
  <c r="CP67" i="14"/>
  <c r="CO67" i="14"/>
  <c r="CM67" i="14"/>
  <c r="CL67" i="14"/>
  <c r="CK67" i="14"/>
  <c r="CJ67" i="14"/>
  <c r="CI67" i="14"/>
  <c r="CH67" i="14"/>
  <c r="CG67" i="14"/>
  <c r="CF67" i="14"/>
  <c r="CE67" i="14"/>
  <c r="CD67" i="14"/>
  <c r="CC67" i="14"/>
  <c r="CB67" i="14"/>
  <c r="CA67" i="14"/>
  <c r="BZ67" i="14"/>
  <c r="BX67" i="14"/>
  <c r="BW67" i="14"/>
  <c r="BV67" i="14"/>
  <c r="BU67" i="14"/>
  <c r="AB44" i="19" s="1"/>
  <c r="BT67" i="14"/>
  <c r="AA44" i="19" s="1"/>
  <c r="BS67" i="14"/>
  <c r="BR67" i="14"/>
  <c r="BQ67" i="14"/>
  <c r="BP67" i="14"/>
  <c r="BN67" i="14"/>
  <c r="BM67" i="14"/>
  <c r="BL67" i="14"/>
  <c r="BK67" i="14"/>
  <c r="BJ67" i="14"/>
  <c r="X44" i="19" s="1"/>
  <c r="BI67" i="14"/>
  <c r="BH67" i="14"/>
  <c r="BG67" i="14"/>
  <c r="BF67" i="14"/>
  <c r="BE67" i="14"/>
  <c r="V44" i="19" s="1"/>
  <c r="BD67" i="14"/>
  <c r="U44" i="19" s="1"/>
  <c r="BB67" i="14"/>
  <c r="S44" i="19" s="1"/>
  <c r="BA67" i="14"/>
  <c r="R44" i="19" s="1"/>
  <c r="AZ67" i="14"/>
  <c r="Q44" i="19" s="1"/>
  <c r="AY67" i="14"/>
  <c r="P44" i="19" s="1"/>
  <c r="AX67" i="14"/>
  <c r="AW67" i="14"/>
  <c r="AV67" i="14"/>
  <c r="AU67" i="14"/>
  <c r="AT67" i="14"/>
  <c r="N44" i="19" s="1"/>
  <c r="AS67" i="14"/>
  <c r="M44" i="19" s="1"/>
  <c r="AQ67" i="14"/>
  <c r="K44" i="19" s="1"/>
  <c r="AO67" i="14"/>
  <c r="J44" i="19" s="1"/>
  <c r="AM67" i="14"/>
  <c r="H44" i="19" s="1"/>
  <c r="AL67" i="14"/>
  <c r="AK67" i="14"/>
  <c r="AJ67" i="14"/>
  <c r="AH67" i="14"/>
  <c r="AG67" i="14"/>
  <c r="AF67" i="14"/>
  <c r="AE67" i="14"/>
  <c r="F44" i="19" s="1"/>
  <c r="AD67" i="14"/>
  <c r="E44" i="19" s="1"/>
  <c r="AC67" i="14"/>
  <c r="D44" i="19" s="1"/>
  <c r="AB67" i="14"/>
  <c r="C44" i="19" s="1"/>
  <c r="AA67" i="14"/>
  <c r="Z67" i="14"/>
  <c r="X67" i="14"/>
  <c r="W67" i="14"/>
  <c r="V67" i="14"/>
  <c r="U67" i="14"/>
  <c r="T67" i="14"/>
  <c r="S67" i="14"/>
  <c r="P67" i="14"/>
  <c r="O67" i="14"/>
  <c r="N67" i="14"/>
  <c r="K67" i="14"/>
  <c r="J67" i="14"/>
  <c r="I67" i="14"/>
  <c r="H67" i="14"/>
  <c r="G67" i="14"/>
  <c r="F67" i="14"/>
  <c r="E67" i="14"/>
  <c r="D67" i="14"/>
  <c r="B44" i="19" s="1"/>
  <c r="DP66" i="14"/>
  <c r="AG43" i="19" s="1"/>
  <c r="DO66" i="14"/>
  <c r="AF43" i="19" s="1"/>
  <c r="DN66" i="14"/>
  <c r="DM66" i="14"/>
  <c r="DJ66" i="14"/>
  <c r="DI66" i="14"/>
  <c r="DH66" i="14"/>
  <c r="DG66" i="14"/>
  <c r="DF66" i="14"/>
  <c r="DE66" i="14"/>
  <c r="DD66" i="14"/>
  <c r="DC66" i="14"/>
  <c r="DB66" i="14"/>
  <c r="DA66" i="14"/>
  <c r="CZ66" i="14"/>
  <c r="CY66" i="14"/>
  <c r="CX66" i="14"/>
  <c r="CW66" i="14"/>
  <c r="CV66" i="14"/>
  <c r="CU66" i="14"/>
  <c r="CT66" i="14"/>
  <c r="AC43" i="19" s="1"/>
  <c r="CS66" i="14"/>
  <c r="CR66" i="14"/>
  <c r="CQ66" i="14"/>
  <c r="CP66" i="14"/>
  <c r="CO66" i="14"/>
  <c r="CN66" i="14"/>
  <c r="CM66" i="14"/>
  <c r="CL66" i="14"/>
  <c r="CK66" i="14"/>
  <c r="CJ66" i="14"/>
  <c r="CI66" i="14"/>
  <c r="CH66" i="14"/>
  <c r="CG66" i="14"/>
  <c r="CF66" i="14"/>
  <c r="CE66" i="14"/>
  <c r="CD66" i="14"/>
  <c r="CC66" i="14"/>
  <c r="CB66" i="14"/>
  <c r="CA66" i="14"/>
  <c r="BX66" i="14"/>
  <c r="BW66" i="14"/>
  <c r="BV66" i="14"/>
  <c r="BU66" i="14"/>
  <c r="AB43" i="19" s="1"/>
  <c r="BT66" i="14"/>
  <c r="AA43" i="19" s="1"/>
  <c r="BS66" i="14"/>
  <c r="BR66" i="14"/>
  <c r="BQ66" i="14"/>
  <c r="BP66" i="14"/>
  <c r="BN66" i="14"/>
  <c r="BM66" i="14"/>
  <c r="BL66" i="14"/>
  <c r="BK66" i="14"/>
  <c r="BJ66" i="14"/>
  <c r="X43" i="19" s="1"/>
  <c r="BI66" i="14"/>
  <c r="BH66" i="14"/>
  <c r="BG66" i="14"/>
  <c r="BF66" i="14"/>
  <c r="BE66" i="14"/>
  <c r="V43" i="19" s="1"/>
  <c r="BD66" i="14"/>
  <c r="U43" i="19" s="1"/>
  <c r="BC66" i="14"/>
  <c r="T43" i="19" s="1"/>
  <c r="BB66" i="14"/>
  <c r="S43" i="19" s="1"/>
  <c r="BA66" i="14"/>
  <c r="R43" i="19" s="1"/>
  <c r="AY66" i="14"/>
  <c r="P43" i="19" s="1"/>
  <c r="AX66" i="14"/>
  <c r="AW66" i="14"/>
  <c r="AV66" i="14"/>
  <c r="AU66" i="14"/>
  <c r="AT66" i="14"/>
  <c r="N43" i="19" s="1"/>
  <c r="AS66" i="14"/>
  <c r="M43" i="19" s="1"/>
  <c r="AR66" i="14"/>
  <c r="L43" i="19" s="1"/>
  <c r="AQ66" i="14"/>
  <c r="K43" i="19" s="1"/>
  <c r="AO66" i="14"/>
  <c r="J43" i="19" s="1"/>
  <c r="AM66" i="14"/>
  <c r="H43" i="19" s="1"/>
  <c r="AL66" i="14"/>
  <c r="AK66" i="14"/>
  <c r="AJ66" i="14"/>
  <c r="AI66" i="14"/>
  <c r="AH66" i="14"/>
  <c r="AG66" i="14"/>
  <c r="AF66" i="14"/>
  <c r="AE66" i="14"/>
  <c r="F43" i="19" s="1"/>
  <c r="AD66" i="14"/>
  <c r="E43" i="19" s="1"/>
  <c r="AC66" i="14"/>
  <c r="D43" i="19" s="1"/>
  <c r="AB66" i="14"/>
  <c r="C43" i="19" s="1"/>
  <c r="AA66" i="14"/>
  <c r="Z66" i="14"/>
  <c r="Y66" i="14"/>
  <c r="X66" i="14"/>
  <c r="W66" i="14"/>
  <c r="V66" i="14"/>
  <c r="U66" i="14"/>
  <c r="T66" i="14"/>
  <c r="S66" i="14"/>
  <c r="P66" i="14"/>
  <c r="O66" i="14"/>
  <c r="N66" i="14"/>
  <c r="J66" i="14"/>
  <c r="I66" i="14"/>
  <c r="H66" i="14"/>
  <c r="G66" i="14"/>
  <c r="F66" i="14"/>
  <c r="E66" i="14"/>
  <c r="D66" i="14"/>
  <c r="B43" i="19" s="1"/>
  <c r="DP65" i="14"/>
  <c r="AG42" i="19" s="1"/>
  <c r="DO65" i="14"/>
  <c r="AF42" i="19" s="1"/>
  <c r="DN65" i="14"/>
  <c r="DM65" i="14"/>
  <c r="AE42" i="19" s="1"/>
  <c r="DJ65" i="14"/>
  <c r="DI65" i="14"/>
  <c r="DH65" i="14"/>
  <c r="DG65" i="14"/>
  <c r="DF65" i="14"/>
  <c r="DE65" i="14"/>
  <c r="DD65" i="14"/>
  <c r="DC65" i="14"/>
  <c r="DB65" i="14"/>
  <c r="DA65" i="14"/>
  <c r="CZ65" i="14"/>
  <c r="CY65" i="14"/>
  <c r="CX65" i="14"/>
  <c r="CW65" i="14"/>
  <c r="CV65" i="14"/>
  <c r="CU65" i="14"/>
  <c r="CT65" i="14"/>
  <c r="AC42" i="19" s="1"/>
  <c r="CS65" i="14"/>
  <c r="CR65" i="14"/>
  <c r="CQ65" i="14"/>
  <c r="CP65" i="14"/>
  <c r="CO65" i="14"/>
  <c r="CN65" i="14"/>
  <c r="CM65" i="14"/>
  <c r="CL65" i="14"/>
  <c r="CK65" i="14"/>
  <c r="CJ65" i="14"/>
  <c r="CI65" i="14"/>
  <c r="CH65" i="14"/>
  <c r="CG65" i="14"/>
  <c r="CF65" i="14"/>
  <c r="CE65" i="14"/>
  <c r="CD65" i="14"/>
  <c r="CC65" i="14"/>
  <c r="CB65" i="14"/>
  <c r="CA65" i="14"/>
  <c r="BZ65" i="14"/>
  <c r="BX65" i="14"/>
  <c r="BW65" i="14"/>
  <c r="BV65" i="14"/>
  <c r="BU65" i="14"/>
  <c r="AB42" i="19" s="1"/>
  <c r="BT65" i="14"/>
  <c r="AA42" i="19" s="1"/>
  <c r="BS65" i="14"/>
  <c r="BR65" i="14"/>
  <c r="BQ65" i="14"/>
  <c r="BP65" i="14"/>
  <c r="BN65" i="14"/>
  <c r="BM65" i="14"/>
  <c r="BL65" i="14"/>
  <c r="BK65" i="14"/>
  <c r="BJ65" i="14"/>
  <c r="X42" i="19" s="1"/>
  <c r="BI65" i="14"/>
  <c r="BH65" i="14"/>
  <c r="BG65" i="14"/>
  <c r="BF65" i="14"/>
  <c r="BE65" i="14"/>
  <c r="V42" i="19" s="1"/>
  <c r="BD65" i="14"/>
  <c r="U42" i="19" s="1"/>
  <c r="BC65" i="14"/>
  <c r="T42" i="19" s="1"/>
  <c r="BB65" i="14"/>
  <c r="S42" i="19" s="1"/>
  <c r="BA65" i="14"/>
  <c r="R42" i="19" s="1"/>
  <c r="AZ65" i="14"/>
  <c r="Q42" i="19" s="1"/>
  <c r="AY65" i="14"/>
  <c r="P42" i="19" s="1"/>
  <c r="AX65" i="14"/>
  <c r="AW65" i="14"/>
  <c r="AV65" i="14"/>
  <c r="AU65" i="14"/>
  <c r="AT65" i="14"/>
  <c r="N42" i="19" s="1"/>
  <c r="AS65" i="14"/>
  <c r="M42" i="19" s="1"/>
  <c r="AR65" i="14"/>
  <c r="L42" i="19" s="1"/>
  <c r="AQ65" i="14"/>
  <c r="K42" i="19" s="1"/>
  <c r="AO65" i="14"/>
  <c r="J42" i="19" s="1"/>
  <c r="I42" i="19"/>
  <c r="AM65" i="14"/>
  <c r="H42" i="19" s="1"/>
  <c r="AL65" i="14"/>
  <c r="AK65" i="14"/>
  <c r="AJ65" i="14"/>
  <c r="AI65" i="14"/>
  <c r="AH65" i="14"/>
  <c r="AG65" i="14"/>
  <c r="AF65" i="14"/>
  <c r="AE65" i="14"/>
  <c r="F42" i="19" s="1"/>
  <c r="AD65" i="14"/>
  <c r="E42" i="19" s="1"/>
  <c r="AC65" i="14"/>
  <c r="D42" i="19" s="1"/>
  <c r="AB65" i="14"/>
  <c r="C42" i="19" s="1"/>
  <c r="AA65" i="14"/>
  <c r="Z65" i="14"/>
  <c r="X65" i="14"/>
  <c r="W65" i="14"/>
  <c r="V65" i="14"/>
  <c r="U65" i="14"/>
  <c r="T65" i="14"/>
  <c r="S65" i="14"/>
  <c r="P65" i="14"/>
  <c r="O65" i="14"/>
  <c r="N65" i="14"/>
  <c r="K65" i="14"/>
  <c r="J65" i="14"/>
  <c r="I65" i="14"/>
  <c r="H65" i="14"/>
  <c r="G65" i="14"/>
  <c r="F65" i="14"/>
  <c r="E65" i="14"/>
  <c r="D65" i="14"/>
  <c r="B42" i="19" s="1"/>
  <c r="DP64" i="14"/>
  <c r="AG41" i="19" s="1"/>
  <c r="DO64" i="14"/>
  <c r="AF41" i="19" s="1"/>
  <c r="DN64" i="14"/>
  <c r="DM64" i="14"/>
  <c r="DJ64" i="14"/>
  <c r="DI64" i="14"/>
  <c r="DH64" i="14"/>
  <c r="DG64" i="14"/>
  <c r="DF64" i="14"/>
  <c r="DE64" i="14"/>
  <c r="DD64" i="14"/>
  <c r="DC64" i="14"/>
  <c r="DB64" i="14"/>
  <c r="DA64" i="14"/>
  <c r="CZ64" i="14"/>
  <c r="CY64" i="14"/>
  <c r="CX64" i="14"/>
  <c r="CW64" i="14"/>
  <c r="CV64" i="14"/>
  <c r="CU64" i="14"/>
  <c r="CT64" i="14"/>
  <c r="AC41" i="19" s="1"/>
  <c r="CS64" i="14"/>
  <c r="CR64" i="14"/>
  <c r="CQ64" i="14"/>
  <c r="CP64" i="14"/>
  <c r="CO64" i="14"/>
  <c r="CN64" i="14"/>
  <c r="CM64" i="14"/>
  <c r="CL64" i="14"/>
  <c r="CK64" i="14"/>
  <c r="CJ64" i="14"/>
  <c r="CI64" i="14"/>
  <c r="CH64" i="14"/>
  <c r="CG64" i="14"/>
  <c r="CF64" i="14"/>
  <c r="CE64" i="14"/>
  <c r="CD64" i="14"/>
  <c r="CC64" i="14"/>
  <c r="CB64" i="14"/>
  <c r="CA64" i="14"/>
  <c r="BX64" i="14"/>
  <c r="BW64" i="14"/>
  <c r="BV64" i="14"/>
  <c r="BU64" i="14"/>
  <c r="AB41" i="19" s="1"/>
  <c r="BT64" i="14"/>
  <c r="AA41" i="19" s="1"/>
  <c r="BS64" i="14"/>
  <c r="BR64" i="14"/>
  <c r="BQ64" i="14"/>
  <c r="BP64" i="14"/>
  <c r="BN64" i="14"/>
  <c r="BM64" i="14"/>
  <c r="BL64" i="14"/>
  <c r="BK64" i="14"/>
  <c r="BJ64" i="14"/>
  <c r="X41" i="19" s="1"/>
  <c r="BI64" i="14"/>
  <c r="BH64" i="14"/>
  <c r="BG64" i="14"/>
  <c r="BF64" i="14"/>
  <c r="BE64" i="14"/>
  <c r="V41" i="19" s="1"/>
  <c r="BD64" i="14"/>
  <c r="U41" i="19" s="1"/>
  <c r="BB64" i="14"/>
  <c r="S41" i="19" s="1"/>
  <c r="BA64" i="14"/>
  <c r="R41" i="19" s="1"/>
  <c r="AY64" i="14"/>
  <c r="P41" i="19" s="1"/>
  <c r="AX64" i="14"/>
  <c r="AW64" i="14"/>
  <c r="AV64" i="14"/>
  <c r="AU64" i="14"/>
  <c r="AT64" i="14"/>
  <c r="N41" i="19" s="1"/>
  <c r="AS64" i="14"/>
  <c r="M41" i="19" s="1"/>
  <c r="AR64" i="14"/>
  <c r="L41" i="19" s="1"/>
  <c r="AQ64" i="14"/>
  <c r="K41" i="19" s="1"/>
  <c r="AO64" i="14"/>
  <c r="J41" i="19" s="1"/>
  <c r="AM64" i="14"/>
  <c r="H41" i="19" s="1"/>
  <c r="AL64" i="14"/>
  <c r="AK64" i="14"/>
  <c r="AJ64" i="14"/>
  <c r="AI64" i="14"/>
  <c r="AH64" i="14"/>
  <c r="AG64" i="14"/>
  <c r="AF64" i="14"/>
  <c r="AE64" i="14"/>
  <c r="F41" i="19" s="1"/>
  <c r="AD64" i="14"/>
  <c r="E41" i="19" s="1"/>
  <c r="AC64" i="14"/>
  <c r="D41" i="19" s="1"/>
  <c r="AB64" i="14"/>
  <c r="C41" i="19" s="1"/>
  <c r="AA64" i="14"/>
  <c r="Z64" i="14"/>
  <c r="X64" i="14"/>
  <c r="W64" i="14"/>
  <c r="V64" i="14"/>
  <c r="U64" i="14"/>
  <c r="T64" i="14"/>
  <c r="S64" i="14"/>
  <c r="P64" i="14"/>
  <c r="O64" i="14"/>
  <c r="N64" i="14"/>
  <c r="K64" i="14"/>
  <c r="J64" i="14"/>
  <c r="I64" i="14"/>
  <c r="H64" i="14"/>
  <c r="G64" i="14"/>
  <c r="F64" i="14"/>
  <c r="E64" i="14"/>
  <c r="D64" i="14"/>
  <c r="B41" i="19" s="1"/>
  <c r="DP63" i="14"/>
  <c r="AG40" i="19" s="1"/>
  <c r="DO63" i="14"/>
  <c r="AF40" i="19" s="1"/>
  <c r="DN63" i="14"/>
  <c r="DM63" i="14"/>
  <c r="AE40" i="19" s="1"/>
  <c r="DJ63" i="14"/>
  <c r="DI63" i="14"/>
  <c r="DH63" i="14"/>
  <c r="DG63" i="14"/>
  <c r="DF63" i="14"/>
  <c r="DE63" i="14"/>
  <c r="DD63" i="14"/>
  <c r="DC63" i="14"/>
  <c r="DB63" i="14"/>
  <c r="DA63" i="14"/>
  <c r="CZ63" i="14"/>
  <c r="CY63" i="14"/>
  <c r="CX63" i="14"/>
  <c r="CW63" i="14"/>
  <c r="CV63" i="14"/>
  <c r="CU63" i="14"/>
  <c r="CT63" i="14"/>
  <c r="AC40" i="19" s="1"/>
  <c r="CS63" i="14"/>
  <c r="CR63" i="14"/>
  <c r="CQ63" i="14"/>
  <c r="CP63" i="14"/>
  <c r="CO63" i="14"/>
  <c r="CM63" i="14"/>
  <c r="CL63" i="14"/>
  <c r="CK63" i="14"/>
  <c r="CJ63" i="14"/>
  <c r="CI63" i="14"/>
  <c r="CH63" i="14"/>
  <c r="CG63" i="14"/>
  <c r="CF63" i="14"/>
  <c r="CE63" i="14"/>
  <c r="CD63" i="14"/>
  <c r="CC63" i="14"/>
  <c r="CB63" i="14"/>
  <c r="CA63" i="14"/>
  <c r="BZ63" i="14"/>
  <c r="BX63" i="14"/>
  <c r="BW63" i="14"/>
  <c r="BV63" i="14"/>
  <c r="BU63" i="14"/>
  <c r="AB40" i="19" s="1"/>
  <c r="BT63" i="14"/>
  <c r="AA40" i="19" s="1"/>
  <c r="BS63" i="14"/>
  <c r="BR63" i="14"/>
  <c r="BQ63" i="14"/>
  <c r="BP63" i="14"/>
  <c r="BN63" i="14"/>
  <c r="BM63" i="14"/>
  <c r="BL63" i="14"/>
  <c r="BK63" i="14"/>
  <c r="BJ63" i="14"/>
  <c r="X40" i="19" s="1"/>
  <c r="BI63" i="14"/>
  <c r="BH63" i="14"/>
  <c r="BG63" i="14"/>
  <c r="BF63" i="14"/>
  <c r="BE63" i="14"/>
  <c r="V40" i="19" s="1"/>
  <c r="BD63" i="14"/>
  <c r="U40" i="19" s="1"/>
  <c r="BC63" i="14"/>
  <c r="T40" i="19" s="1"/>
  <c r="BB63" i="14"/>
  <c r="S40" i="19" s="1"/>
  <c r="BA63" i="14"/>
  <c r="R40" i="19" s="1"/>
  <c r="AZ63" i="14"/>
  <c r="Q40" i="19" s="1"/>
  <c r="AY63" i="14"/>
  <c r="P40" i="19" s="1"/>
  <c r="AX63" i="14"/>
  <c r="AW63" i="14"/>
  <c r="AV63" i="14"/>
  <c r="AU63" i="14"/>
  <c r="AT63" i="14"/>
  <c r="N40" i="19" s="1"/>
  <c r="AS63" i="14"/>
  <c r="M40" i="19" s="1"/>
  <c r="AR63" i="14"/>
  <c r="L40" i="19" s="1"/>
  <c r="AQ63" i="14"/>
  <c r="K40" i="19" s="1"/>
  <c r="AO63" i="14"/>
  <c r="J40" i="19" s="1"/>
  <c r="I40" i="19"/>
  <c r="AM63" i="14"/>
  <c r="H40" i="19" s="1"/>
  <c r="AL63" i="14"/>
  <c r="AK63" i="14"/>
  <c r="AJ63" i="14"/>
  <c r="AI63" i="14"/>
  <c r="AH63" i="14"/>
  <c r="AG63" i="14"/>
  <c r="AF63" i="14"/>
  <c r="AE63" i="14"/>
  <c r="F40" i="19" s="1"/>
  <c r="AD63" i="14"/>
  <c r="E40" i="19" s="1"/>
  <c r="AC63" i="14"/>
  <c r="D40" i="19" s="1"/>
  <c r="AB63" i="14"/>
  <c r="C40" i="19" s="1"/>
  <c r="AA63" i="14"/>
  <c r="Z63" i="14"/>
  <c r="X63" i="14"/>
  <c r="W63" i="14"/>
  <c r="V63" i="14"/>
  <c r="U63" i="14"/>
  <c r="T63" i="14"/>
  <c r="S63" i="14"/>
  <c r="P63" i="14"/>
  <c r="O63" i="14"/>
  <c r="N63" i="14"/>
  <c r="K63" i="14"/>
  <c r="J63" i="14"/>
  <c r="I63" i="14"/>
  <c r="H63" i="14"/>
  <c r="G63" i="14"/>
  <c r="F63" i="14"/>
  <c r="E63" i="14"/>
  <c r="D63" i="14"/>
  <c r="B40" i="19" s="1"/>
  <c r="DP62" i="14"/>
  <c r="AG39" i="19" s="1"/>
  <c r="DO62" i="14"/>
  <c r="AF39" i="19" s="1"/>
  <c r="DN62" i="14"/>
  <c r="DM62" i="14"/>
  <c r="DJ62" i="14"/>
  <c r="DI62" i="14"/>
  <c r="DH62" i="14"/>
  <c r="DG62" i="14"/>
  <c r="DF62" i="14"/>
  <c r="DE62" i="14"/>
  <c r="DD62" i="14"/>
  <c r="DC62" i="14"/>
  <c r="DB62" i="14"/>
  <c r="DA62" i="14"/>
  <c r="CZ62" i="14"/>
  <c r="CY62" i="14"/>
  <c r="CX62" i="14"/>
  <c r="CW62" i="14"/>
  <c r="CV62" i="14"/>
  <c r="CU62" i="14"/>
  <c r="CT62" i="14"/>
  <c r="AC39" i="19" s="1"/>
  <c r="CS62" i="14"/>
  <c r="CR62" i="14"/>
  <c r="CQ62" i="14"/>
  <c r="CP62" i="14"/>
  <c r="CO62" i="14"/>
  <c r="CN62" i="14"/>
  <c r="CM62" i="14"/>
  <c r="CL62" i="14"/>
  <c r="CK62" i="14"/>
  <c r="CJ62" i="14"/>
  <c r="CI62" i="14"/>
  <c r="CH62" i="14"/>
  <c r="CG62" i="14"/>
  <c r="CF62" i="14"/>
  <c r="CE62" i="14"/>
  <c r="CD62" i="14"/>
  <c r="CC62" i="14"/>
  <c r="CB62" i="14"/>
  <c r="CA62" i="14"/>
  <c r="BZ62" i="14"/>
  <c r="BX62" i="14"/>
  <c r="BW62" i="14"/>
  <c r="BV62" i="14"/>
  <c r="BU62" i="14"/>
  <c r="AB39" i="19" s="1"/>
  <c r="BT62" i="14"/>
  <c r="AA39" i="19" s="1"/>
  <c r="BS62" i="14"/>
  <c r="BR62" i="14"/>
  <c r="BQ62" i="14"/>
  <c r="BP62" i="14"/>
  <c r="BN62" i="14"/>
  <c r="BM62" i="14"/>
  <c r="BL62" i="14"/>
  <c r="BK62" i="14"/>
  <c r="BJ62" i="14"/>
  <c r="X39" i="19" s="1"/>
  <c r="BI62" i="14"/>
  <c r="BH62" i="14"/>
  <c r="BG62" i="14"/>
  <c r="BF62" i="14"/>
  <c r="BE62" i="14"/>
  <c r="V39" i="19" s="1"/>
  <c r="BD62" i="14"/>
  <c r="U39" i="19" s="1"/>
  <c r="BC62" i="14"/>
  <c r="T39" i="19" s="1"/>
  <c r="BB62" i="14"/>
  <c r="S39" i="19" s="1"/>
  <c r="BA62" i="14"/>
  <c r="R39" i="19" s="1"/>
  <c r="AZ62" i="14"/>
  <c r="Q39" i="19" s="1"/>
  <c r="AY62" i="14"/>
  <c r="P39" i="19" s="1"/>
  <c r="AX62" i="14"/>
  <c r="AW62" i="14"/>
  <c r="AV62" i="14"/>
  <c r="AU62" i="14"/>
  <c r="AT62" i="14"/>
  <c r="N39" i="19" s="1"/>
  <c r="AS62" i="14"/>
  <c r="M39" i="19" s="1"/>
  <c r="AR62" i="14"/>
  <c r="L39" i="19" s="1"/>
  <c r="AQ62" i="14"/>
  <c r="K39" i="19" s="1"/>
  <c r="AO62" i="14"/>
  <c r="J39" i="19" s="1"/>
  <c r="I39" i="19"/>
  <c r="AM62" i="14"/>
  <c r="H39" i="19" s="1"/>
  <c r="AL62" i="14"/>
  <c r="AK62" i="14"/>
  <c r="AJ62" i="14"/>
  <c r="AI62" i="14"/>
  <c r="AH62" i="14"/>
  <c r="AF62" i="14"/>
  <c r="AE62" i="14"/>
  <c r="F39" i="19" s="1"/>
  <c r="AD62" i="14"/>
  <c r="E39" i="19" s="1"/>
  <c r="AC62" i="14"/>
  <c r="D39" i="19" s="1"/>
  <c r="AB62" i="14"/>
  <c r="C39" i="19" s="1"/>
  <c r="AA62" i="14"/>
  <c r="Z62" i="14"/>
  <c r="X62" i="14"/>
  <c r="W62" i="14"/>
  <c r="V62" i="14"/>
  <c r="U62" i="14"/>
  <c r="T62" i="14"/>
  <c r="S62" i="14"/>
  <c r="P62" i="14"/>
  <c r="O62" i="14"/>
  <c r="N62" i="14"/>
  <c r="J62" i="14"/>
  <c r="I62" i="14"/>
  <c r="H62" i="14"/>
  <c r="G62" i="14"/>
  <c r="F62" i="14"/>
  <c r="E62" i="14"/>
  <c r="D62" i="14"/>
  <c r="B39" i="19" s="1"/>
  <c r="DP61" i="14"/>
  <c r="AG38" i="19" s="1"/>
  <c r="DO61" i="14"/>
  <c r="AF38" i="19" s="1"/>
  <c r="DN61" i="14"/>
  <c r="DM61" i="14"/>
  <c r="DJ61" i="14"/>
  <c r="DI61" i="14"/>
  <c r="DH61" i="14"/>
  <c r="DG61" i="14"/>
  <c r="DF61" i="14"/>
  <c r="DE61" i="14"/>
  <c r="DD61" i="14"/>
  <c r="DC61" i="14"/>
  <c r="DB61" i="14"/>
  <c r="DA61" i="14"/>
  <c r="CZ61" i="14"/>
  <c r="CY61" i="14"/>
  <c r="CX61" i="14"/>
  <c r="CW61" i="14"/>
  <c r="CV61" i="14"/>
  <c r="CU61" i="14"/>
  <c r="CT61" i="14"/>
  <c r="AC38" i="19" s="1"/>
  <c r="CS61" i="14"/>
  <c r="CR61" i="14"/>
  <c r="CQ61" i="14"/>
  <c r="CP61" i="14"/>
  <c r="CO61" i="14"/>
  <c r="CM61" i="14"/>
  <c r="CL61" i="14"/>
  <c r="CK61" i="14"/>
  <c r="CJ61" i="14"/>
  <c r="CI61" i="14"/>
  <c r="CH61" i="14"/>
  <c r="CG61" i="14"/>
  <c r="CF61" i="14"/>
  <c r="CE61" i="14"/>
  <c r="CD61" i="14"/>
  <c r="CC61" i="14"/>
  <c r="CB61" i="14"/>
  <c r="CA61" i="14"/>
  <c r="BZ61" i="14"/>
  <c r="BX61" i="14"/>
  <c r="BW61" i="14"/>
  <c r="BV61" i="14"/>
  <c r="BU61" i="14"/>
  <c r="AB38" i="19" s="1"/>
  <c r="BT61" i="14"/>
  <c r="AA38" i="19" s="1"/>
  <c r="BS61" i="14"/>
  <c r="BR61" i="14"/>
  <c r="BQ61" i="14"/>
  <c r="BP61" i="14"/>
  <c r="BN61" i="14"/>
  <c r="BM61" i="14"/>
  <c r="BL61" i="14"/>
  <c r="BK61" i="14"/>
  <c r="BJ61" i="14"/>
  <c r="X38" i="19" s="1"/>
  <c r="BI61" i="14"/>
  <c r="BH61" i="14"/>
  <c r="BG61" i="14"/>
  <c r="BF61" i="14"/>
  <c r="BE61" i="14"/>
  <c r="V38" i="19" s="1"/>
  <c r="BD61" i="14"/>
  <c r="U38" i="19" s="1"/>
  <c r="BC61" i="14"/>
  <c r="T38" i="19" s="1"/>
  <c r="BB61" i="14"/>
  <c r="S38" i="19" s="1"/>
  <c r="BA61" i="14"/>
  <c r="R38" i="19" s="1"/>
  <c r="AZ61" i="14"/>
  <c r="Q38" i="19" s="1"/>
  <c r="AY61" i="14"/>
  <c r="P38" i="19" s="1"/>
  <c r="AX61" i="14"/>
  <c r="AW61" i="14"/>
  <c r="AV61" i="14"/>
  <c r="AU61" i="14"/>
  <c r="AT61" i="14"/>
  <c r="N38" i="19" s="1"/>
  <c r="AS61" i="14"/>
  <c r="M38" i="19" s="1"/>
  <c r="AR61" i="14"/>
  <c r="L38" i="19" s="1"/>
  <c r="AQ61" i="14"/>
  <c r="K38" i="19" s="1"/>
  <c r="AO61" i="14"/>
  <c r="J38" i="19" s="1"/>
  <c r="AM61" i="14"/>
  <c r="H38" i="19" s="1"/>
  <c r="AL61" i="14"/>
  <c r="AK61" i="14"/>
  <c r="AJ61" i="14"/>
  <c r="AI61" i="14"/>
  <c r="AH61" i="14"/>
  <c r="AG61" i="14"/>
  <c r="AF61" i="14"/>
  <c r="AE61" i="14"/>
  <c r="F38" i="19" s="1"/>
  <c r="AD61" i="14"/>
  <c r="E38" i="19" s="1"/>
  <c r="AC61" i="14"/>
  <c r="D38" i="19" s="1"/>
  <c r="AB61" i="14"/>
  <c r="C38" i="19" s="1"/>
  <c r="AA61" i="14"/>
  <c r="Z61" i="14"/>
  <c r="X61" i="14"/>
  <c r="W61" i="14"/>
  <c r="V61" i="14"/>
  <c r="U61" i="14"/>
  <c r="T61" i="14"/>
  <c r="S61" i="14"/>
  <c r="P61" i="14"/>
  <c r="O61" i="14"/>
  <c r="N61" i="14"/>
  <c r="K61" i="14"/>
  <c r="J61" i="14"/>
  <c r="I61" i="14"/>
  <c r="H61" i="14"/>
  <c r="G61" i="14"/>
  <c r="F61" i="14"/>
  <c r="E61" i="14"/>
  <c r="D61" i="14"/>
  <c r="B38" i="19" s="1"/>
  <c r="DP60" i="14"/>
  <c r="AG37" i="19" s="1"/>
  <c r="DO60" i="14"/>
  <c r="AF37" i="19" s="1"/>
  <c r="DN60" i="14"/>
  <c r="DM60" i="14"/>
  <c r="DJ60" i="14"/>
  <c r="DI60" i="14"/>
  <c r="DH60" i="14"/>
  <c r="DG60" i="14"/>
  <c r="DF60" i="14"/>
  <c r="DE60" i="14"/>
  <c r="DD60" i="14"/>
  <c r="DC60" i="14"/>
  <c r="DB60" i="14"/>
  <c r="DA60" i="14"/>
  <c r="CZ60" i="14"/>
  <c r="CY60" i="14"/>
  <c r="CX60" i="14"/>
  <c r="CW60" i="14"/>
  <c r="CV60" i="14"/>
  <c r="CU60" i="14"/>
  <c r="CT60" i="14"/>
  <c r="AC37" i="19" s="1"/>
  <c r="CS60" i="14"/>
  <c r="CR60" i="14"/>
  <c r="CQ60" i="14"/>
  <c r="CP60" i="14"/>
  <c r="CO60" i="14"/>
  <c r="CN60" i="14"/>
  <c r="CM60" i="14"/>
  <c r="CL60" i="14"/>
  <c r="CK60" i="14"/>
  <c r="CJ60" i="14"/>
  <c r="CI60" i="14"/>
  <c r="CH60" i="14"/>
  <c r="CG60" i="14"/>
  <c r="CF60" i="14"/>
  <c r="CE60" i="14"/>
  <c r="CD60" i="14"/>
  <c r="CC60" i="14"/>
  <c r="CB60" i="14"/>
  <c r="CA60" i="14"/>
  <c r="BZ60" i="14"/>
  <c r="BX60" i="14"/>
  <c r="BW60" i="14"/>
  <c r="BV60" i="14"/>
  <c r="BU60" i="14"/>
  <c r="AB37" i="19" s="1"/>
  <c r="BT60" i="14"/>
  <c r="AA37" i="19" s="1"/>
  <c r="BS60" i="14"/>
  <c r="BR60" i="14"/>
  <c r="BQ60" i="14"/>
  <c r="BP60" i="14"/>
  <c r="BN60" i="14"/>
  <c r="BM60" i="14"/>
  <c r="BL60" i="14"/>
  <c r="BK60" i="14"/>
  <c r="BJ60" i="14"/>
  <c r="X37" i="19" s="1"/>
  <c r="BI60" i="14"/>
  <c r="BH60" i="14"/>
  <c r="BG60" i="14"/>
  <c r="BF60" i="14"/>
  <c r="BE60" i="14"/>
  <c r="V37" i="19" s="1"/>
  <c r="BD60" i="14"/>
  <c r="U37" i="19" s="1"/>
  <c r="BC60" i="14"/>
  <c r="T37" i="19" s="1"/>
  <c r="BB60" i="14"/>
  <c r="S37" i="19" s="1"/>
  <c r="BA60" i="14"/>
  <c r="R37" i="19" s="1"/>
  <c r="AY60" i="14"/>
  <c r="P37" i="19" s="1"/>
  <c r="AX60" i="14"/>
  <c r="AW60" i="14"/>
  <c r="AV60" i="14"/>
  <c r="AU60" i="14"/>
  <c r="AT60" i="14"/>
  <c r="N37" i="19" s="1"/>
  <c r="AS60" i="14"/>
  <c r="M37" i="19" s="1"/>
  <c r="AR60" i="14"/>
  <c r="L37" i="19" s="1"/>
  <c r="AQ60" i="14"/>
  <c r="K37" i="19" s="1"/>
  <c r="AO60" i="14"/>
  <c r="J37" i="19" s="1"/>
  <c r="AM60" i="14"/>
  <c r="H37" i="19" s="1"/>
  <c r="AL60" i="14"/>
  <c r="AK60" i="14"/>
  <c r="AJ60" i="14"/>
  <c r="AI60" i="14"/>
  <c r="AH60" i="14"/>
  <c r="AG60" i="14"/>
  <c r="AF60" i="14"/>
  <c r="AE60" i="14"/>
  <c r="F37" i="19" s="1"/>
  <c r="AD60" i="14"/>
  <c r="E37" i="19" s="1"/>
  <c r="AC60" i="14"/>
  <c r="D37" i="19" s="1"/>
  <c r="AB60" i="14"/>
  <c r="C37" i="19" s="1"/>
  <c r="AA60" i="14"/>
  <c r="Z60" i="14"/>
  <c r="Y60" i="14"/>
  <c r="X60" i="14"/>
  <c r="W60" i="14"/>
  <c r="V60" i="14"/>
  <c r="U60" i="14"/>
  <c r="T60" i="14"/>
  <c r="S60" i="14"/>
  <c r="P60" i="14"/>
  <c r="O60" i="14"/>
  <c r="N60" i="14"/>
  <c r="K60" i="14"/>
  <c r="J60" i="14"/>
  <c r="I60" i="14"/>
  <c r="H60" i="14"/>
  <c r="G60" i="14"/>
  <c r="F60" i="14"/>
  <c r="E60" i="14"/>
  <c r="D60" i="14"/>
  <c r="B37" i="19" s="1"/>
  <c r="DP59" i="14"/>
  <c r="AG36" i="19" s="1"/>
  <c r="DO59" i="14"/>
  <c r="AF36" i="19" s="1"/>
  <c r="DN59" i="14"/>
  <c r="DM59" i="14"/>
  <c r="DJ59" i="14"/>
  <c r="DI59" i="14"/>
  <c r="DH59" i="14"/>
  <c r="DG59" i="14"/>
  <c r="DF59" i="14"/>
  <c r="DE59" i="14"/>
  <c r="DD59" i="14"/>
  <c r="DC59" i="14"/>
  <c r="DB59" i="14"/>
  <c r="DA59" i="14"/>
  <c r="CZ59" i="14"/>
  <c r="CY59" i="14"/>
  <c r="CX59" i="14"/>
  <c r="CW59" i="14"/>
  <c r="CV59" i="14"/>
  <c r="CU59" i="14"/>
  <c r="CT59" i="14"/>
  <c r="AC36" i="19" s="1"/>
  <c r="CS59" i="14"/>
  <c r="CR59" i="14"/>
  <c r="CQ59" i="14"/>
  <c r="CP59" i="14"/>
  <c r="CO59" i="14"/>
  <c r="CN59" i="14"/>
  <c r="CM59" i="14"/>
  <c r="CL59" i="14"/>
  <c r="CK59" i="14"/>
  <c r="CJ59" i="14"/>
  <c r="CI59" i="14"/>
  <c r="CH59" i="14"/>
  <c r="CG59" i="14"/>
  <c r="CF59" i="14"/>
  <c r="CE59" i="14"/>
  <c r="CD59" i="14"/>
  <c r="CC59" i="14"/>
  <c r="CB59" i="14"/>
  <c r="CA59" i="14"/>
  <c r="BZ59" i="14"/>
  <c r="BX59" i="14"/>
  <c r="BW59" i="14"/>
  <c r="BV59" i="14"/>
  <c r="BU59" i="14"/>
  <c r="AB36" i="19" s="1"/>
  <c r="BT59" i="14"/>
  <c r="AA36" i="19" s="1"/>
  <c r="BS59" i="14"/>
  <c r="BR59" i="14"/>
  <c r="BQ59" i="14"/>
  <c r="BP59" i="14"/>
  <c r="BN59" i="14"/>
  <c r="BM59" i="14"/>
  <c r="BL59" i="14"/>
  <c r="BK59" i="14"/>
  <c r="BJ59" i="14"/>
  <c r="BI59" i="14"/>
  <c r="BH59" i="14"/>
  <c r="BG59" i="14"/>
  <c r="BF59" i="14"/>
  <c r="BE59" i="14"/>
  <c r="V36" i="19" s="1"/>
  <c r="BD59" i="14"/>
  <c r="U36" i="19" s="1"/>
  <c r="BB59" i="14"/>
  <c r="S36" i="19" s="1"/>
  <c r="BA59" i="14"/>
  <c r="R36" i="19" s="1"/>
  <c r="AZ59" i="14"/>
  <c r="Q36" i="19" s="1"/>
  <c r="AY59" i="14"/>
  <c r="P36" i="19" s="1"/>
  <c r="AX59" i="14"/>
  <c r="AW59" i="14"/>
  <c r="AV59" i="14"/>
  <c r="AU59" i="14"/>
  <c r="AT59" i="14"/>
  <c r="N36" i="19" s="1"/>
  <c r="AS59" i="14"/>
  <c r="M36" i="19" s="1"/>
  <c r="AQ59" i="14"/>
  <c r="K36" i="19" s="1"/>
  <c r="AO59" i="14"/>
  <c r="J36" i="19" s="1"/>
  <c r="I36" i="19"/>
  <c r="AM59" i="14"/>
  <c r="H36" i="19" s="1"/>
  <c r="AL59" i="14"/>
  <c r="AK59" i="14"/>
  <c r="AJ59" i="14"/>
  <c r="AI59" i="14"/>
  <c r="AH59" i="14"/>
  <c r="AG59" i="14"/>
  <c r="AF59" i="14"/>
  <c r="AE59" i="14"/>
  <c r="F36" i="19" s="1"/>
  <c r="AD59" i="14"/>
  <c r="E36" i="19" s="1"/>
  <c r="AC59" i="14"/>
  <c r="D36" i="19" s="1"/>
  <c r="AB59" i="14"/>
  <c r="C36" i="19" s="1"/>
  <c r="AA59" i="14"/>
  <c r="Z59" i="14"/>
  <c r="X59" i="14"/>
  <c r="W59" i="14"/>
  <c r="V59" i="14"/>
  <c r="U59" i="14"/>
  <c r="T59" i="14"/>
  <c r="S59" i="14"/>
  <c r="P59" i="14"/>
  <c r="O59" i="14"/>
  <c r="N59" i="14"/>
  <c r="K59" i="14"/>
  <c r="J59" i="14"/>
  <c r="I59" i="14"/>
  <c r="H59" i="14"/>
  <c r="G59" i="14"/>
  <c r="F59" i="14"/>
  <c r="E59" i="14"/>
  <c r="D59" i="14"/>
  <c r="B36" i="19" s="1"/>
  <c r="DP58" i="14"/>
  <c r="AG35" i="19" s="1"/>
  <c r="DO58" i="14"/>
  <c r="AF35" i="19" s="1"/>
  <c r="DN58" i="14"/>
  <c r="DM58" i="14"/>
  <c r="DJ58" i="14"/>
  <c r="DI58" i="14"/>
  <c r="DH58" i="14"/>
  <c r="DG58" i="14"/>
  <c r="DF58" i="14"/>
  <c r="DE58" i="14"/>
  <c r="DD58" i="14"/>
  <c r="DC58" i="14"/>
  <c r="DB58" i="14"/>
  <c r="DA58" i="14"/>
  <c r="CZ58" i="14"/>
  <c r="CY58" i="14"/>
  <c r="CX58" i="14"/>
  <c r="CW58" i="14"/>
  <c r="CV58" i="14"/>
  <c r="CU58" i="14"/>
  <c r="CT58" i="14"/>
  <c r="AC35" i="19" s="1"/>
  <c r="CS58" i="14"/>
  <c r="CR58" i="14"/>
  <c r="CQ58" i="14"/>
  <c r="CP58" i="14"/>
  <c r="CO58" i="14"/>
  <c r="CN58" i="14"/>
  <c r="CM58" i="14"/>
  <c r="CL58" i="14"/>
  <c r="CK58" i="14"/>
  <c r="CJ58" i="14"/>
  <c r="CI58" i="14"/>
  <c r="CH58" i="14"/>
  <c r="CG58" i="14"/>
  <c r="CF58" i="14"/>
  <c r="CE58" i="14"/>
  <c r="CD58" i="14"/>
  <c r="CC58" i="14"/>
  <c r="CB58" i="14"/>
  <c r="CA58" i="14"/>
  <c r="BZ58" i="14"/>
  <c r="BX58" i="14"/>
  <c r="BW58" i="14"/>
  <c r="BV58" i="14"/>
  <c r="BU58" i="14"/>
  <c r="AB35" i="19" s="1"/>
  <c r="BT58" i="14"/>
  <c r="AA35" i="19" s="1"/>
  <c r="BS58" i="14"/>
  <c r="BR58" i="14"/>
  <c r="BQ58" i="14"/>
  <c r="BP58" i="14"/>
  <c r="BN58" i="14"/>
  <c r="BM58" i="14"/>
  <c r="BL58" i="14"/>
  <c r="BK58" i="14"/>
  <c r="BJ58" i="14"/>
  <c r="X35" i="19" s="1"/>
  <c r="BI58" i="14"/>
  <c r="BH58" i="14"/>
  <c r="BG58" i="14"/>
  <c r="BF58" i="14"/>
  <c r="BE58" i="14"/>
  <c r="V35" i="19" s="1"/>
  <c r="BD58" i="14"/>
  <c r="U35" i="19" s="1"/>
  <c r="BB58" i="14"/>
  <c r="S35" i="19" s="1"/>
  <c r="BA58" i="14"/>
  <c r="R35" i="19" s="1"/>
  <c r="AY58" i="14"/>
  <c r="P35" i="19" s="1"/>
  <c r="AX58" i="14"/>
  <c r="AW58" i="14"/>
  <c r="AV58" i="14"/>
  <c r="AU58" i="14"/>
  <c r="AT58" i="14"/>
  <c r="N35" i="19" s="1"/>
  <c r="AS58" i="14"/>
  <c r="M35" i="19" s="1"/>
  <c r="AQ58" i="14"/>
  <c r="K35" i="19" s="1"/>
  <c r="AO58" i="14"/>
  <c r="J35" i="19" s="1"/>
  <c r="AM58" i="14"/>
  <c r="H35" i="19" s="1"/>
  <c r="AL58" i="14"/>
  <c r="AK58" i="14"/>
  <c r="AJ58" i="14"/>
  <c r="AI58" i="14"/>
  <c r="AH58" i="14"/>
  <c r="AF58" i="14"/>
  <c r="AE58" i="14"/>
  <c r="F35" i="19" s="1"/>
  <c r="AD58" i="14"/>
  <c r="E35" i="19" s="1"/>
  <c r="AC58" i="14"/>
  <c r="D35" i="19" s="1"/>
  <c r="AB58" i="14"/>
  <c r="C35" i="19" s="1"/>
  <c r="AA58" i="14"/>
  <c r="Z58" i="14"/>
  <c r="X58" i="14"/>
  <c r="W58" i="14"/>
  <c r="V58" i="14"/>
  <c r="U58" i="14"/>
  <c r="T58" i="14"/>
  <c r="S58" i="14"/>
  <c r="P58" i="14"/>
  <c r="O58" i="14"/>
  <c r="N58" i="14"/>
  <c r="J58" i="14"/>
  <c r="I58" i="14"/>
  <c r="H58" i="14"/>
  <c r="G58" i="14"/>
  <c r="F58" i="14"/>
  <c r="E58" i="14"/>
  <c r="D58" i="14"/>
  <c r="B35" i="19" s="1"/>
  <c r="DP57" i="14"/>
  <c r="AG34" i="19" s="1"/>
  <c r="DO57" i="14"/>
  <c r="AF34" i="19" s="1"/>
  <c r="DN57" i="14"/>
  <c r="DM57" i="14"/>
  <c r="AE34" i="19" s="1"/>
  <c r="DJ57" i="14"/>
  <c r="DI57" i="14"/>
  <c r="DH57" i="14"/>
  <c r="DG57" i="14"/>
  <c r="DF57" i="14"/>
  <c r="DE57" i="14"/>
  <c r="DD57" i="14"/>
  <c r="DC57" i="14"/>
  <c r="DB57" i="14"/>
  <c r="DA57" i="14"/>
  <c r="CZ57" i="14"/>
  <c r="CY57" i="14"/>
  <c r="CX57" i="14"/>
  <c r="CW57" i="14"/>
  <c r="CV57" i="14"/>
  <c r="CU57" i="14"/>
  <c r="CT57" i="14"/>
  <c r="AC34" i="19" s="1"/>
  <c r="CS57" i="14"/>
  <c r="CR57" i="14"/>
  <c r="CQ57" i="14"/>
  <c r="CP57" i="14"/>
  <c r="CO57" i="14"/>
  <c r="CN57" i="14"/>
  <c r="CM57" i="14"/>
  <c r="CL57" i="14"/>
  <c r="CK57" i="14"/>
  <c r="CJ57" i="14"/>
  <c r="CI57" i="14"/>
  <c r="CH57" i="14"/>
  <c r="CG57" i="14"/>
  <c r="CF57" i="14"/>
  <c r="CE57" i="14"/>
  <c r="CD57" i="14"/>
  <c r="CC57" i="14"/>
  <c r="CB57" i="14"/>
  <c r="CA57" i="14"/>
  <c r="BZ57" i="14"/>
  <c r="BX57" i="14"/>
  <c r="BW57" i="14"/>
  <c r="BV57" i="14"/>
  <c r="BU57" i="14"/>
  <c r="AB34" i="19" s="1"/>
  <c r="BT57" i="14"/>
  <c r="AA34" i="19" s="1"/>
  <c r="BS57" i="14"/>
  <c r="BR57" i="14"/>
  <c r="BQ57" i="14"/>
  <c r="BP57" i="14"/>
  <c r="BN57" i="14"/>
  <c r="BM57" i="14"/>
  <c r="BL57" i="14"/>
  <c r="BK57" i="14"/>
  <c r="BJ57" i="14"/>
  <c r="X34" i="19" s="1"/>
  <c r="BI57" i="14"/>
  <c r="BH57" i="14"/>
  <c r="BG57" i="14"/>
  <c r="BF57" i="14"/>
  <c r="BE57" i="14"/>
  <c r="V34" i="19" s="1"/>
  <c r="BD57" i="14"/>
  <c r="U34" i="19" s="1"/>
  <c r="BC57" i="14"/>
  <c r="T34" i="19" s="1"/>
  <c r="BB57" i="14"/>
  <c r="S34" i="19" s="1"/>
  <c r="BA57" i="14"/>
  <c r="R34" i="19" s="1"/>
  <c r="AZ57" i="14"/>
  <c r="Q34" i="19" s="1"/>
  <c r="AY57" i="14"/>
  <c r="P34" i="19" s="1"/>
  <c r="AX57" i="14"/>
  <c r="AW57" i="14"/>
  <c r="AV57" i="14"/>
  <c r="AU57" i="14"/>
  <c r="AT57" i="14"/>
  <c r="N34" i="19" s="1"/>
  <c r="AS57" i="14"/>
  <c r="M34" i="19" s="1"/>
  <c r="AR57" i="14"/>
  <c r="L34" i="19" s="1"/>
  <c r="AQ57" i="14"/>
  <c r="K34" i="19" s="1"/>
  <c r="AO57" i="14"/>
  <c r="J34" i="19" s="1"/>
  <c r="I34" i="19"/>
  <c r="AM57" i="14"/>
  <c r="H34" i="19" s="1"/>
  <c r="AL57" i="14"/>
  <c r="AK57" i="14"/>
  <c r="AJ57" i="14"/>
  <c r="AI57" i="14"/>
  <c r="AH57" i="14"/>
  <c r="AG57" i="14"/>
  <c r="AF57" i="14"/>
  <c r="AE57" i="14"/>
  <c r="F34" i="19" s="1"/>
  <c r="AD57" i="14"/>
  <c r="E34" i="19" s="1"/>
  <c r="AC57" i="14"/>
  <c r="D34" i="19" s="1"/>
  <c r="AB57" i="14"/>
  <c r="C34" i="19" s="1"/>
  <c r="AA57" i="14"/>
  <c r="Z57" i="14"/>
  <c r="X57" i="14"/>
  <c r="W57" i="14"/>
  <c r="V57" i="14"/>
  <c r="U57" i="14"/>
  <c r="T57" i="14"/>
  <c r="S57" i="14"/>
  <c r="P57" i="14"/>
  <c r="O57" i="14"/>
  <c r="N57" i="14"/>
  <c r="K57" i="14"/>
  <c r="J57" i="14"/>
  <c r="I57" i="14"/>
  <c r="H57" i="14"/>
  <c r="G57" i="14"/>
  <c r="F57" i="14"/>
  <c r="E57" i="14"/>
  <c r="D57" i="14"/>
  <c r="B34" i="19" s="1"/>
  <c r="DP56" i="14"/>
  <c r="AG33" i="19" s="1"/>
  <c r="DO56" i="14"/>
  <c r="AF33" i="19" s="1"/>
  <c r="DN56" i="14"/>
  <c r="DM56" i="14"/>
  <c r="DJ56" i="14"/>
  <c r="DI56" i="14"/>
  <c r="DH56" i="14"/>
  <c r="DG56" i="14"/>
  <c r="DF56" i="14"/>
  <c r="DE56" i="14"/>
  <c r="DD56" i="14"/>
  <c r="DC56" i="14"/>
  <c r="DB56" i="14"/>
  <c r="DA56" i="14"/>
  <c r="CZ56" i="14"/>
  <c r="CY56" i="14"/>
  <c r="CX56" i="14"/>
  <c r="CW56" i="14"/>
  <c r="CV56" i="14"/>
  <c r="CT56" i="14"/>
  <c r="AC33" i="19" s="1"/>
  <c r="CS56" i="14"/>
  <c r="CR56" i="14"/>
  <c r="CQ56" i="14"/>
  <c r="CP56" i="14"/>
  <c r="CO56" i="14"/>
  <c r="CN56" i="14"/>
  <c r="CM56" i="14"/>
  <c r="CL56" i="14"/>
  <c r="CK56" i="14"/>
  <c r="CJ56" i="14"/>
  <c r="CI56" i="14"/>
  <c r="CH56" i="14"/>
  <c r="CG56" i="14"/>
  <c r="CF56" i="14"/>
  <c r="CE56" i="14"/>
  <c r="CD56" i="14"/>
  <c r="CC56" i="14"/>
  <c r="CB56" i="14"/>
  <c r="CA56" i="14"/>
  <c r="BZ56" i="14"/>
  <c r="BX56" i="14"/>
  <c r="BW56" i="14"/>
  <c r="BV56" i="14"/>
  <c r="BU56" i="14"/>
  <c r="AB33" i="19" s="1"/>
  <c r="BT56" i="14"/>
  <c r="AA33" i="19" s="1"/>
  <c r="BS56" i="14"/>
  <c r="BR56" i="14"/>
  <c r="BQ56" i="14"/>
  <c r="BP56" i="14"/>
  <c r="BN56" i="14"/>
  <c r="BM56" i="14"/>
  <c r="BL56" i="14"/>
  <c r="BK56" i="14"/>
  <c r="BJ56" i="14"/>
  <c r="X33" i="19" s="1"/>
  <c r="BI56" i="14"/>
  <c r="BH56" i="14"/>
  <c r="BG56" i="14"/>
  <c r="BF56" i="14"/>
  <c r="BE56" i="14"/>
  <c r="V33" i="19" s="1"/>
  <c r="BD56" i="14"/>
  <c r="U33" i="19" s="1"/>
  <c r="BC56" i="14"/>
  <c r="T33" i="19" s="1"/>
  <c r="BB56" i="14"/>
  <c r="S33" i="19" s="1"/>
  <c r="BA56" i="14"/>
  <c r="R33" i="19" s="1"/>
  <c r="AZ56" i="14"/>
  <c r="Q33" i="19" s="1"/>
  <c r="AY56" i="14"/>
  <c r="P33" i="19" s="1"/>
  <c r="AX56" i="14"/>
  <c r="AW56" i="14"/>
  <c r="AV56" i="14"/>
  <c r="AU56" i="14"/>
  <c r="AT56" i="14"/>
  <c r="N33" i="19" s="1"/>
  <c r="AS56" i="14"/>
  <c r="M33" i="19" s="1"/>
  <c r="AR56" i="14"/>
  <c r="L33" i="19" s="1"/>
  <c r="AQ56" i="14"/>
  <c r="K33" i="19" s="1"/>
  <c r="AO56" i="14"/>
  <c r="J33" i="19" s="1"/>
  <c r="I33" i="19"/>
  <c r="AM56" i="14"/>
  <c r="H33" i="19" s="1"/>
  <c r="AL56" i="14"/>
  <c r="AK56" i="14"/>
  <c r="AJ56" i="14"/>
  <c r="AI56" i="14"/>
  <c r="AH56" i="14"/>
  <c r="AG56" i="14"/>
  <c r="AF56" i="14"/>
  <c r="AE56" i="14"/>
  <c r="F33" i="19" s="1"/>
  <c r="AD56" i="14"/>
  <c r="E33" i="19" s="1"/>
  <c r="AC56" i="14"/>
  <c r="D33" i="19" s="1"/>
  <c r="AB56" i="14"/>
  <c r="C33" i="19" s="1"/>
  <c r="AA56" i="14"/>
  <c r="Z56" i="14"/>
  <c r="Y56" i="14"/>
  <c r="X56" i="14"/>
  <c r="W56" i="14"/>
  <c r="V56" i="14"/>
  <c r="U56" i="14"/>
  <c r="T56" i="14"/>
  <c r="S56" i="14"/>
  <c r="P56" i="14"/>
  <c r="O56" i="14"/>
  <c r="N56" i="14"/>
  <c r="K56" i="14"/>
  <c r="J56" i="14"/>
  <c r="I56" i="14"/>
  <c r="H56" i="14"/>
  <c r="G56" i="14"/>
  <c r="F56" i="14"/>
  <c r="E56" i="14"/>
  <c r="D56" i="14"/>
  <c r="B33" i="19" s="1"/>
  <c r="DP55" i="14"/>
  <c r="AG32" i="19" s="1"/>
  <c r="DO55" i="14"/>
  <c r="AF32" i="19" s="1"/>
  <c r="DN55" i="14"/>
  <c r="DM55" i="14"/>
  <c r="DJ55" i="14"/>
  <c r="DI55" i="14"/>
  <c r="DH55" i="14"/>
  <c r="DG55" i="14"/>
  <c r="DF55" i="14"/>
  <c r="DE55" i="14"/>
  <c r="DD55" i="14"/>
  <c r="DC55" i="14"/>
  <c r="DB55" i="14"/>
  <c r="DA55" i="14"/>
  <c r="CZ55" i="14"/>
  <c r="CY55" i="14"/>
  <c r="CX55" i="14"/>
  <c r="CW55" i="14"/>
  <c r="CV55" i="14"/>
  <c r="CU55" i="14"/>
  <c r="CT55" i="14"/>
  <c r="AC32" i="19" s="1"/>
  <c r="CS55" i="14"/>
  <c r="CR55" i="14"/>
  <c r="CQ55" i="14"/>
  <c r="CP55" i="14"/>
  <c r="CO55" i="14"/>
  <c r="CN55" i="14"/>
  <c r="CM55" i="14"/>
  <c r="CL55" i="14"/>
  <c r="CK55" i="14"/>
  <c r="CJ55" i="14"/>
  <c r="CI55" i="14"/>
  <c r="CH55" i="14"/>
  <c r="CG55" i="14"/>
  <c r="CF55" i="14"/>
  <c r="CE55" i="14"/>
  <c r="CD55" i="14"/>
  <c r="CC55" i="14"/>
  <c r="CB55" i="14"/>
  <c r="CA55" i="14"/>
  <c r="BZ55" i="14"/>
  <c r="BX55" i="14"/>
  <c r="BW55" i="14"/>
  <c r="BV55" i="14"/>
  <c r="BU55" i="14"/>
  <c r="AB32" i="19" s="1"/>
  <c r="BT55" i="14"/>
  <c r="AA32" i="19" s="1"/>
  <c r="BS55" i="14"/>
  <c r="BR55" i="14"/>
  <c r="BQ55" i="14"/>
  <c r="BP55" i="14"/>
  <c r="BN55" i="14"/>
  <c r="BM55" i="14"/>
  <c r="BL55" i="14"/>
  <c r="BK55" i="14"/>
  <c r="BJ55" i="14"/>
  <c r="X32" i="19" s="1"/>
  <c r="BI55" i="14"/>
  <c r="BH55" i="14"/>
  <c r="BG55" i="14"/>
  <c r="BF55" i="14"/>
  <c r="BE55" i="14"/>
  <c r="V32" i="19" s="1"/>
  <c r="BD55" i="14"/>
  <c r="U32" i="19" s="1"/>
  <c r="BC55" i="14"/>
  <c r="T32" i="19" s="1"/>
  <c r="BB55" i="14"/>
  <c r="S32" i="19" s="1"/>
  <c r="BA55" i="14"/>
  <c r="R32" i="19" s="1"/>
  <c r="AZ55" i="14"/>
  <c r="Q32" i="19" s="1"/>
  <c r="AY55" i="14"/>
  <c r="P32" i="19" s="1"/>
  <c r="AX55" i="14"/>
  <c r="AW55" i="14"/>
  <c r="AV55" i="14"/>
  <c r="AU55" i="14"/>
  <c r="AT55" i="14"/>
  <c r="N32" i="19" s="1"/>
  <c r="AS55" i="14"/>
  <c r="M32" i="19" s="1"/>
  <c r="AR55" i="14"/>
  <c r="L32" i="19" s="1"/>
  <c r="AQ55" i="14"/>
  <c r="K32" i="19" s="1"/>
  <c r="AO55" i="14"/>
  <c r="J32" i="19" s="1"/>
  <c r="I32" i="19"/>
  <c r="AM55" i="14"/>
  <c r="H32" i="19" s="1"/>
  <c r="AL55" i="14"/>
  <c r="AK55" i="14"/>
  <c r="AJ55" i="14"/>
  <c r="AI55" i="14"/>
  <c r="AH55" i="14"/>
  <c r="AG55" i="14"/>
  <c r="AF55" i="14"/>
  <c r="AE55" i="14"/>
  <c r="F32" i="19" s="1"/>
  <c r="AD55" i="14"/>
  <c r="E32" i="19" s="1"/>
  <c r="AC55" i="14"/>
  <c r="D32" i="19" s="1"/>
  <c r="AB55" i="14"/>
  <c r="C32" i="19" s="1"/>
  <c r="AA55" i="14"/>
  <c r="Z55" i="14"/>
  <c r="X55" i="14"/>
  <c r="W55" i="14"/>
  <c r="V55" i="14"/>
  <c r="U55" i="14"/>
  <c r="T55" i="14"/>
  <c r="S55" i="14"/>
  <c r="P55" i="14"/>
  <c r="O55" i="14"/>
  <c r="N55" i="14"/>
  <c r="J55" i="14"/>
  <c r="I55" i="14"/>
  <c r="H55" i="14"/>
  <c r="G55" i="14"/>
  <c r="F55" i="14"/>
  <c r="E55" i="14"/>
  <c r="D55" i="14"/>
  <c r="B32" i="19" s="1"/>
  <c r="DP54" i="14"/>
  <c r="AG31" i="19" s="1"/>
  <c r="DO54" i="14"/>
  <c r="AF31" i="19" s="1"/>
  <c r="DN54" i="14"/>
  <c r="DM54" i="14"/>
  <c r="DJ54" i="14"/>
  <c r="DI54" i="14"/>
  <c r="DH54" i="14"/>
  <c r="DG54" i="14"/>
  <c r="DF54" i="14"/>
  <c r="DE54" i="14"/>
  <c r="DD54" i="14"/>
  <c r="DC54" i="14"/>
  <c r="DB54" i="14"/>
  <c r="DA54" i="14"/>
  <c r="CZ54" i="14"/>
  <c r="CY54" i="14"/>
  <c r="CX54" i="14"/>
  <c r="CW54" i="14"/>
  <c r="CV54" i="14"/>
  <c r="CU54" i="14"/>
  <c r="CT54" i="14"/>
  <c r="AC31" i="19" s="1"/>
  <c r="CS54" i="14"/>
  <c r="CR54" i="14"/>
  <c r="CQ54" i="14"/>
  <c r="CP54" i="14"/>
  <c r="CO54" i="14"/>
  <c r="CN54" i="14"/>
  <c r="CM54" i="14"/>
  <c r="CL54" i="14"/>
  <c r="CK54" i="14"/>
  <c r="CJ54" i="14"/>
  <c r="CI54" i="14"/>
  <c r="CH54" i="14"/>
  <c r="CG54" i="14"/>
  <c r="CF54" i="14"/>
  <c r="CE54" i="14"/>
  <c r="CD54" i="14"/>
  <c r="CC54" i="14"/>
  <c r="CB54" i="14"/>
  <c r="CA54" i="14"/>
  <c r="BZ54" i="14"/>
  <c r="BX54" i="14"/>
  <c r="BW54" i="14"/>
  <c r="BV54" i="14"/>
  <c r="BU54" i="14"/>
  <c r="AB31" i="19" s="1"/>
  <c r="BT54" i="14"/>
  <c r="AA31" i="19" s="1"/>
  <c r="BS54" i="14"/>
  <c r="BR54" i="14"/>
  <c r="BQ54" i="14"/>
  <c r="BP54" i="14"/>
  <c r="BN54" i="14"/>
  <c r="BM54" i="14"/>
  <c r="BL54" i="14"/>
  <c r="BK54" i="14"/>
  <c r="BJ54" i="14"/>
  <c r="X31" i="19" s="1"/>
  <c r="BI54" i="14"/>
  <c r="BH54" i="14"/>
  <c r="BG54" i="14"/>
  <c r="BF54" i="14"/>
  <c r="BE54" i="14"/>
  <c r="V31" i="19" s="1"/>
  <c r="BD54" i="14"/>
  <c r="U31" i="19" s="1"/>
  <c r="BC54" i="14"/>
  <c r="T31" i="19" s="1"/>
  <c r="BB54" i="14"/>
  <c r="S31" i="19" s="1"/>
  <c r="BA54" i="14"/>
  <c r="R31" i="19" s="1"/>
  <c r="AY54" i="14"/>
  <c r="P31" i="19" s="1"/>
  <c r="AX54" i="14"/>
  <c r="AW54" i="14"/>
  <c r="AV54" i="14"/>
  <c r="AU54" i="14"/>
  <c r="AT54" i="14"/>
  <c r="N31" i="19" s="1"/>
  <c r="AS54" i="14"/>
  <c r="M31" i="19" s="1"/>
  <c r="AR54" i="14"/>
  <c r="L31" i="19" s="1"/>
  <c r="AQ54" i="14"/>
  <c r="K31" i="19" s="1"/>
  <c r="AO54" i="14"/>
  <c r="J31" i="19" s="1"/>
  <c r="AM54" i="14"/>
  <c r="H31" i="19" s="1"/>
  <c r="AL54" i="14"/>
  <c r="AK54" i="14"/>
  <c r="AJ54" i="14"/>
  <c r="AI54" i="14"/>
  <c r="AH54" i="14"/>
  <c r="AF54" i="14"/>
  <c r="AE54" i="14"/>
  <c r="F31" i="19" s="1"/>
  <c r="AD54" i="14"/>
  <c r="E31" i="19" s="1"/>
  <c r="AC54" i="14"/>
  <c r="D31" i="19" s="1"/>
  <c r="AB54" i="14"/>
  <c r="C31" i="19" s="1"/>
  <c r="AA54" i="14"/>
  <c r="Z54" i="14"/>
  <c r="Y54" i="14"/>
  <c r="X54" i="14"/>
  <c r="W54" i="14"/>
  <c r="V54" i="14"/>
  <c r="U54" i="14"/>
  <c r="T54" i="14"/>
  <c r="S54" i="14"/>
  <c r="P54" i="14"/>
  <c r="O54" i="14"/>
  <c r="N54" i="14"/>
  <c r="K54" i="14"/>
  <c r="J54" i="14"/>
  <c r="I54" i="14"/>
  <c r="H54" i="14"/>
  <c r="G54" i="14"/>
  <c r="F54" i="14"/>
  <c r="E54" i="14"/>
  <c r="D54" i="14"/>
  <c r="B31" i="19" s="1"/>
  <c r="DP53" i="14"/>
  <c r="AG30" i="19" s="1"/>
  <c r="DO53" i="14"/>
  <c r="AF30" i="19" s="1"/>
  <c r="DN53" i="14"/>
  <c r="DM53" i="14"/>
  <c r="DJ53" i="14"/>
  <c r="DI53" i="14"/>
  <c r="DH53" i="14"/>
  <c r="DG53" i="14"/>
  <c r="DF53" i="14"/>
  <c r="DE53" i="14"/>
  <c r="DD53" i="14"/>
  <c r="DC53" i="14"/>
  <c r="DB53" i="14"/>
  <c r="DA53" i="14"/>
  <c r="CZ53" i="14"/>
  <c r="CY53" i="14"/>
  <c r="CX53" i="14"/>
  <c r="CW53" i="14"/>
  <c r="CV53" i="14"/>
  <c r="CU53" i="14"/>
  <c r="CT53" i="14"/>
  <c r="AC30" i="19" s="1"/>
  <c r="CS53" i="14"/>
  <c r="CR53" i="14"/>
  <c r="CQ53" i="14"/>
  <c r="CP53" i="14"/>
  <c r="CO53" i="14"/>
  <c r="CN53" i="14"/>
  <c r="CM53" i="14"/>
  <c r="CL53" i="14"/>
  <c r="CK53" i="14"/>
  <c r="CJ53" i="14"/>
  <c r="CI53" i="14"/>
  <c r="CH53" i="14"/>
  <c r="CG53" i="14"/>
  <c r="CF53" i="14"/>
  <c r="CE53" i="14"/>
  <c r="CD53" i="14"/>
  <c r="CC53" i="14"/>
  <c r="CB53" i="14"/>
  <c r="CA53" i="14"/>
  <c r="BZ53" i="14"/>
  <c r="BX53" i="14"/>
  <c r="BW53" i="14"/>
  <c r="BV53" i="14"/>
  <c r="BU53" i="14"/>
  <c r="AB30" i="19" s="1"/>
  <c r="BT53" i="14"/>
  <c r="AA30" i="19" s="1"/>
  <c r="BS53" i="14"/>
  <c r="BR53" i="14"/>
  <c r="BQ53" i="14"/>
  <c r="BP53" i="14"/>
  <c r="BN53" i="14"/>
  <c r="BM53" i="14"/>
  <c r="BL53" i="14"/>
  <c r="BK53" i="14"/>
  <c r="BJ53" i="14"/>
  <c r="X30" i="19" s="1"/>
  <c r="BI53" i="14"/>
  <c r="BH53" i="14"/>
  <c r="BG53" i="14"/>
  <c r="BF53" i="14"/>
  <c r="BE53" i="14"/>
  <c r="V30" i="19" s="1"/>
  <c r="BD53" i="14"/>
  <c r="U30" i="19" s="1"/>
  <c r="BC53" i="14"/>
  <c r="T30" i="19" s="1"/>
  <c r="BB53" i="14"/>
  <c r="S30" i="19" s="1"/>
  <c r="BA53" i="14"/>
  <c r="R30" i="19" s="1"/>
  <c r="AZ53" i="14"/>
  <c r="Q30" i="19" s="1"/>
  <c r="AY53" i="14"/>
  <c r="P30" i="19" s="1"/>
  <c r="AX53" i="14"/>
  <c r="AW53" i="14"/>
  <c r="AV53" i="14"/>
  <c r="AU53" i="14"/>
  <c r="AT53" i="14"/>
  <c r="N30" i="19" s="1"/>
  <c r="AS53" i="14"/>
  <c r="M30" i="19" s="1"/>
  <c r="AR53" i="14"/>
  <c r="L30" i="19" s="1"/>
  <c r="AQ53" i="14"/>
  <c r="K30" i="19" s="1"/>
  <c r="AO53" i="14"/>
  <c r="J30" i="19" s="1"/>
  <c r="I30" i="19"/>
  <c r="AM53" i="14"/>
  <c r="H30" i="19" s="1"/>
  <c r="AL53" i="14"/>
  <c r="AK53" i="14"/>
  <c r="AJ53" i="14"/>
  <c r="AI53" i="14"/>
  <c r="AH53" i="14"/>
  <c r="AG53" i="14"/>
  <c r="AF53" i="14"/>
  <c r="AE53" i="14"/>
  <c r="F30" i="19" s="1"/>
  <c r="AD53" i="14"/>
  <c r="E30" i="19" s="1"/>
  <c r="AC53" i="14"/>
  <c r="D30" i="19" s="1"/>
  <c r="AB53" i="14"/>
  <c r="C30" i="19" s="1"/>
  <c r="AA53" i="14"/>
  <c r="Z53" i="14"/>
  <c r="X53" i="14"/>
  <c r="W53" i="14"/>
  <c r="V53" i="14"/>
  <c r="U53" i="14"/>
  <c r="T53" i="14"/>
  <c r="S53" i="14"/>
  <c r="P53" i="14"/>
  <c r="O53" i="14"/>
  <c r="N53" i="14"/>
  <c r="K53" i="14"/>
  <c r="J53" i="14"/>
  <c r="I53" i="14"/>
  <c r="H53" i="14"/>
  <c r="G53" i="14"/>
  <c r="F53" i="14"/>
  <c r="E53" i="14"/>
  <c r="D53" i="14"/>
  <c r="B30" i="19" s="1"/>
  <c r="DP52" i="14"/>
  <c r="AG29" i="19" s="1"/>
  <c r="DO52" i="14"/>
  <c r="AF29" i="19" s="1"/>
  <c r="DN52" i="14"/>
  <c r="DM52" i="14"/>
  <c r="DJ52" i="14"/>
  <c r="DI52" i="14"/>
  <c r="DH52" i="14"/>
  <c r="DG52" i="14"/>
  <c r="DF52" i="14"/>
  <c r="DE52" i="14"/>
  <c r="DD52" i="14"/>
  <c r="DC52" i="14"/>
  <c r="DB52" i="14"/>
  <c r="DA52" i="14"/>
  <c r="CZ52" i="14"/>
  <c r="CY52" i="14"/>
  <c r="CX52" i="14"/>
  <c r="CW52" i="14"/>
  <c r="CV52" i="14"/>
  <c r="CU52" i="14"/>
  <c r="CT52" i="14"/>
  <c r="AC29" i="19" s="1"/>
  <c r="CS52" i="14"/>
  <c r="CR52" i="14"/>
  <c r="CQ52" i="14"/>
  <c r="CP52" i="14"/>
  <c r="CO52" i="14"/>
  <c r="CM52" i="14"/>
  <c r="CL52" i="14"/>
  <c r="CK52" i="14"/>
  <c r="CJ52" i="14"/>
  <c r="CI52" i="14"/>
  <c r="CH52" i="14"/>
  <c r="CG52" i="14"/>
  <c r="CF52" i="14"/>
  <c r="CE52" i="14"/>
  <c r="CD52" i="14"/>
  <c r="CC52" i="14"/>
  <c r="CB52" i="14"/>
  <c r="CA52" i="14"/>
  <c r="BZ52" i="14"/>
  <c r="BX52" i="14"/>
  <c r="BW52" i="14"/>
  <c r="BV52" i="14"/>
  <c r="BU52" i="14"/>
  <c r="AB29" i="19" s="1"/>
  <c r="BT52" i="14"/>
  <c r="AA29" i="19" s="1"/>
  <c r="BS52" i="14"/>
  <c r="BR52" i="14"/>
  <c r="BQ52" i="14"/>
  <c r="BP52" i="14"/>
  <c r="BN52" i="14"/>
  <c r="BM52" i="14"/>
  <c r="BL52" i="14"/>
  <c r="BK52" i="14"/>
  <c r="BJ52" i="14"/>
  <c r="X29" i="19" s="1"/>
  <c r="BI52" i="14"/>
  <c r="BH52" i="14"/>
  <c r="BG52" i="14"/>
  <c r="BF52" i="14"/>
  <c r="BE52" i="14"/>
  <c r="V29" i="19" s="1"/>
  <c r="BD52" i="14"/>
  <c r="U29" i="19" s="1"/>
  <c r="BB52" i="14"/>
  <c r="S29" i="19" s="1"/>
  <c r="BA52" i="14"/>
  <c r="R29" i="19" s="1"/>
  <c r="AY52" i="14"/>
  <c r="P29" i="19" s="1"/>
  <c r="AX52" i="14"/>
  <c r="AW52" i="14"/>
  <c r="AV52" i="14"/>
  <c r="AU52" i="14"/>
  <c r="AT52" i="14"/>
  <c r="N29" i="19" s="1"/>
  <c r="AS52" i="14"/>
  <c r="M29" i="19" s="1"/>
  <c r="AR52" i="14"/>
  <c r="L29" i="19" s="1"/>
  <c r="AQ52" i="14"/>
  <c r="K29" i="19" s="1"/>
  <c r="AO52" i="14"/>
  <c r="J29" i="19" s="1"/>
  <c r="AM52" i="14"/>
  <c r="H29" i="19" s="1"/>
  <c r="AK52" i="14"/>
  <c r="AJ52" i="14"/>
  <c r="AI52" i="14"/>
  <c r="AH52" i="14"/>
  <c r="AG52" i="14"/>
  <c r="AF52" i="14"/>
  <c r="AE52" i="14"/>
  <c r="F29" i="19" s="1"/>
  <c r="AD52" i="14"/>
  <c r="E29" i="19" s="1"/>
  <c r="AC52" i="14"/>
  <c r="D29" i="19" s="1"/>
  <c r="AB52" i="14"/>
  <c r="C29" i="19" s="1"/>
  <c r="AA52" i="14"/>
  <c r="Z52" i="14"/>
  <c r="X52" i="14"/>
  <c r="W52" i="14"/>
  <c r="V52" i="14"/>
  <c r="U52" i="14"/>
  <c r="T52" i="14"/>
  <c r="S52" i="14"/>
  <c r="P52" i="14"/>
  <c r="O52" i="14"/>
  <c r="N52" i="14"/>
  <c r="J52" i="14"/>
  <c r="I52" i="14"/>
  <c r="H52" i="14"/>
  <c r="G52" i="14"/>
  <c r="F52" i="14"/>
  <c r="E52" i="14"/>
  <c r="D52" i="14"/>
  <c r="B29" i="19" s="1"/>
  <c r="DP51" i="14"/>
  <c r="AG28" i="19" s="1"/>
  <c r="DO51" i="14"/>
  <c r="AF28" i="19" s="1"/>
  <c r="DN51" i="14"/>
  <c r="DM51" i="14"/>
  <c r="AE28" i="19" s="1"/>
  <c r="DJ51" i="14"/>
  <c r="DI51" i="14"/>
  <c r="DH51" i="14"/>
  <c r="DG51" i="14"/>
  <c r="DF51" i="14"/>
  <c r="DE51" i="14"/>
  <c r="DD51" i="14"/>
  <c r="DC51" i="14"/>
  <c r="DB51" i="14"/>
  <c r="DA51" i="14"/>
  <c r="CZ51" i="14"/>
  <c r="CY51" i="14"/>
  <c r="CX51" i="14"/>
  <c r="CW51" i="14"/>
  <c r="CV51" i="14"/>
  <c r="CU51" i="14"/>
  <c r="CT51" i="14"/>
  <c r="AC28" i="19" s="1"/>
  <c r="CS51" i="14"/>
  <c r="CR51" i="14"/>
  <c r="CQ51" i="14"/>
  <c r="CP51" i="14"/>
  <c r="CO51" i="14"/>
  <c r="CN51" i="14"/>
  <c r="CM51" i="14"/>
  <c r="CL51" i="14"/>
  <c r="CK51" i="14"/>
  <c r="CJ51" i="14"/>
  <c r="CI51" i="14"/>
  <c r="CH51" i="14"/>
  <c r="CG51" i="14"/>
  <c r="CF51" i="14"/>
  <c r="CE51" i="14"/>
  <c r="CD51" i="14"/>
  <c r="CC51" i="14"/>
  <c r="CB51" i="14"/>
  <c r="CA51" i="14"/>
  <c r="BZ51" i="14"/>
  <c r="BX51" i="14"/>
  <c r="BW51" i="14"/>
  <c r="BV51" i="14"/>
  <c r="BU51" i="14"/>
  <c r="AB28" i="19" s="1"/>
  <c r="BT51" i="14"/>
  <c r="AA28" i="19" s="1"/>
  <c r="BS51" i="14"/>
  <c r="BR51" i="14"/>
  <c r="BQ51" i="14"/>
  <c r="BP51" i="14"/>
  <c r="BN51" i="14"/>
  <c r="BM51" i="14"/>
  <c r="BL51" i="14"/>
  <c r="BK51" i="14"/>
  <c r="BJ51" i="14"/>
  <c r="X28" i="19" s="1"/>
  <c r="BI51" i="14"/>
  <c r="BH51" i="14"/>
  <c r="BG51" i="14"/>
  <c r="BF51" i="14"/>
  <c r="BE51" i="14"/>
  <c r="V28" i="19" s="1"/>
  <c r="BD51" i="14"/>
  <c r="U28" i="19" s="1"/>
  <c r="BC51" i="14"/>
  <c r="T28" i="19" s="1"/>
  <c r="BB51" i="14"/>
  <c r="S28" i="19" s="1"/>
  <c r="BA51" i="14"/>
  <c r="R28" i="19" s="1"/>
  <c r="AZ51" i="14"/>
  <c r="Q28" i="19" s="1"/>
  <c r="AY51" i="14"/>
  <c r="P28" i="19" s="1"/>
  <c r="AX51" i="14"/>
  <c r="AW51" i="14"/>
  <c r="AV51" i="14"/>
  <c r="AU51" i="14"/>
  <c r="AT51" i="14"/>
  <c r="N28" i="19" s="1"/>
  <c r="AS51" i="14"/>
  <c r="M28" i="19" s="1"/>
  <c r="AR51" i="14"/>
  <c r="L28" i="19" s="1"/>
  <c r="AQ51" i="14"/>
  <c r="K28" i="19" s="1"/>
  <c r="AO51" i="14"/>
  <c r="J28" i="19" s="1"/>
  <c r="I28" i="19"/>
  <c r="AM51" i="14"/>
  <c r="H28" i="19" s="1"/>
  <c r="AL51" i="14"/>
  <c r="AK51" i="14"/>
  <c r="AJ51" i="14"/>
  <c r="AI51" i="14"/>
  <c r="AH51" i="14"/>
  <c r="AG51" i="14"/>
  <c r="AF51" i="14"/>
  <c r="AE51" i="14"/>
  <c r="F28" i="19" s="1"/>
  <c r="AD51" i="14"/>
  <c r="E28" i="19" s="1"/>
  <c r="AC51" i="14"/>
  <c r="D28" i="19" s="1"/>
  <c r="AB51" i="14"/>
  <c r="C28" i="19" s="1"/>
  <c r="AA51" i="14"/>
  <c r="Z51" i="14"/>
  <c r="X51" i="14"/>
  <c r="W51" i="14"/>
  <c r="V51" i="14"/>
  <c r="U51" i="14"/>
  <c r="T51" i="14"/>
  <c r="S51" i="14"/>
  <c r="P51" i="14"/>
  <c r="O51" i="14"/>
  <c r="N51" i="14"/>
  <c r="K51" i="14"/>
  <c r="J51" i="14"/>
  <c r="I51" i="14"/>
  <c r="H51" i="14"/>
  <c r="G51" i="14"/>
  <c r="F51" i="14"/>
  <c r="E51" i="14"/>
  <c r="D51" i="14"/>
  <c r="B28" i="19" s="1"/>
  <c r="DP50" i="14"/>
  <c r="AG27" i="19" s="1"/>
  <c r="DO50" i="14"/>
  <c r="AF27" i="19" s="1"/>
  <c r="DN50" i="14"/>
  <c r="DM50" i="14"/>
  <c r="DJ50" i="14"/>
  <c r="DI50" i="14"/>
  <c r="DH50" i="14"/>
  <c r="DG50" i="14"/>
  <c r="DF50" i="14"/>
  <c r="DE50" i="14"/>
  <c r="DD50" i="14"/>
  <c r="DC50" i="14"/>
  <c r="DB50" i="14"/>
  <c r="DA50" i="14"/>
  <c r="CZ50" i="14"/>
  <c r="CY50" i="14"/>
  <c r="CX50" i="14"/>
  <c r="CW50" i="14"/>
  <c r="CV50" i="14"/>
  <c r="CU50" i="14"/>
  <c r="CT50" i="14"/>
  <c r="AC27" i="19" s="1"/>
  <c r="CS50" i="14"/>
  <c r="CR50" i="14"/>
  <c r="CQ50" i="14"/>
  <c r="CP50" i="14"/>
  <c r="CO50" i="14"/>
  <c r="CM50" i="14"/>
  <c r="CL50" i="14"/>
  <c r="CK50" i="14"/>
  <c r="CJ50" i="14"/>
  <c r="CI50" i="14"/>
  <c r="CH50" i="14"/>
  <c r="CG50" i="14"/>
  <c r="CF50" i="14"/>
  <c r="CE50" i="14"/>
  <c r="CD50" i="14"/>
  <c r="CC50" i="14"/>
  <c r="CB50" i="14"/>
  <c r="CA50" i="14"/>
  <c r="BX50" i="14"/>
  <c r="BW50" i="14"/>
  <c r="BV50" i="14"/>
  <c r="BU50" i="14"/>
  <c r="AB27" i="19" s="1"/>
  <c r="BT50" i="14"/>
  <c r="AA27" i="19" s="1"/>
  <c r="BS50" i="14"/>
  <c r="BR50" i="14"/>
  <c r="BQ50" i="14"/>
  <c r="BP50" i="14"/>
  <c r="BN50" i="14"/>
  <c r="BM50" i="14"/>
  <c r="BL50" i="14"/>
  <c r="BK50" i="14"/>
  <c r="BJ50" i="14"/>
  <c r="X27" i="19" s="1"/>
  <c r="BI50" i="14"/>
  <c r="BH50" i="14"/>
  <c r="BG50" i="14"/>
  <c r="BF50" i="14"/>
  <c r="BE50" i="14"/>
  <c r="V27" i="19" s="1"/>
  <c r="BD50" i="14"/>
  <c r="U27" i="19" s="1"/>
  <c r="BB50" i="14"/>
  <c r="S27" i="19" s="1"/>
  <c r="BA50" i="14"/>
  <c r="R27" i="19" s="1"/>
  <c r="AZ50" i="14"/>
  <c r="Q27" i="19" s="1"/>
  <c r="AY50" i="14"/>
  <c r="P27" i="19" s="1"/>
  <c r="AX50" i="14"/>
  <c r="AW50" i="14"/>
  <c r="AV50" i="14"/>
  <c r="AU50" i="14"/>
  <c r="AT50" i="14"/>
  <c r="N27" i="19" s="1"/>
  <c r="AS50" i="14"/>
  <c r="M27" i="19" s="1"/>
  <c r="AR50" i="14"/>
  <c r="L27" i="19" s="1"/>
  <c r="AQ50" i="14"/>
  <c r="K27" i="19" s="1"/>
  <c r="AO50" i="14"/>
  <c r="J27" i="19" s="1"/>
  <c r="I27" i="19"/>
  <c r="AM50" i="14"/>
  <c r="H27" i="19" s="1"/>
  <c r="AL50" i="14"/>
  <c r="AK50" i="14"/>
  <c r="AJ50" i="14"/>
  <c r="AI50" i="14"/>
  <c r="AH50" i="14"/>
  <c r="AG50" i="14"/>
  <c r="AF50" i="14"/>
  <c r="AE50" i="14"/>
  <c r="F27" i="19" s="1"/>
  <c r="AD50" i="14"/>
  <c r="E27" i="19" s="1"/>
  <c r="AC50" i="14"/>
  <c r="D27" i="19" s="1"/>
  <c r="AB50" i="14"/>
  <c r="C27" i="19" s="1"/>
  <c r="AA50" i="14"/>
  <c r="Z50" i="14"/>
  <c r="X50" i="14"/>
  <c r="W50" i="14"/>
  <c r="V50" i="14"/>
  <c r="U50" i="14"/>
  <c r="T50" i="14"/>
  <c r="S50" i="14"/>
  <c r="P50" i="14"/>
  <c r="O50" i="14"/>
  <c r="N50" i="14"/>
  <c r="K50" i="14"/>
  <c r="J50" i="14"/>
  <c r="I50" i="14"/>
  <c r="H50" i="14"/>
  <c r="G50" i="14"/>
  <c r="F50" i="14"/>
  <c r="E50" i="14"/>
  <c r="D50" i="14"/>
  <c r="B27" i="19" s="1"/>
  <c r="DP49" i="14"/>
  <c r="AG26" i="19" s="1"/>
  <c r="DO49" i="14"/>
  <c r="AF26" i="19" s="1"/>
  <c r="DN49" i="14"/>
  <c r="DM49" i="14"/>
  <c r="DJ49" i="14"/>
  <c r="DI49" i="14"/>
  <c r="DH49" i="14"/>
  <c r="DG49" i="14"/>
  <c r="DF49" i="14"/>
  <c r="DE49" i="14"/>
  <c r="DD49" i="14"/>
  <c r="DC49" i="14"/>
  <c r="DB49" i="14"/>
  <c r="DA49" i="14"/>
  <c r="CZ49" i="14"/>
  <c r="CY49" i="14"/>
  <c r="CX49" i="14"/>
  <c r="CW49" i="14"/>
  <c r="CV49" i="14"/>
  <c r="CU49" i="14"/>
  <c r="CT49" i="14"/>
  <c r="AC26" i="19" s="1"/>
  <c r="CS49" i="14"/>
  <c r="CR49" i="14"/>
  <c r="CQ49" i="14"/>
  <c r="CP49" i="14"/>
  <c r="CO49" i="14"/>
  <c r="CN49" i="14"/>
  <c r="CM49" i="14"/>
  <c r="CL49" i="14"/>
  <c r="CK49" i="14"/>
  <c r="CJ49" i="14"/>
  <c r="CI49" i="14"/>
  <c r="CH49" i="14"/>
  <c r="CG49" i="14"/>
  <c r="CF49" i="14"/>
  <c r="CE49" i="14"/>
  <c r="CD49" i="14"/>
  <c r="CC49" i="14"/>
  <c r="CB49" i="14"/>
  <c r="CA49" i="14"/>
  <c r="BZ49" i="14"/>
  <c r="BX49" i="14"/>
  <c r="BW49" i="14"/>
  <c r="BV49" i="14"/>
  <c r="BU49" i="14"/>
  <c r="AB26" i="19" s="1"/>
  <c r="BT49" i="14"/>
  <c r="AA26" i="19" s="1"/>
  <c r="BS49" i="14"/>
  <c r="BR49" i="14"/>
  <c r="BQ49" i="14"/>
  <c r="BP49" i="14"/>
  <c r="BN49" i="14"/>
  <c r="BM49" i="14"/>
  <c r="BL49" i="14"/>
  <c r="BK49" i="14"/>
  <c r="BJ49" i="14"/>
  <c r="X26" i="19" s="1"/>
  <c r="BI49" i="14"/>
  <c r="BH49" i="14"/>
  <c r="BG49" i="14"/>
  <c r="BF49" i="14"/>
  <c r="BE49" i="14"/>
  <c r="V26" i="19" s="1"/>
  <c r="BD49" i="14"/>
  <c r="U26" i="19" s="1"/>
  <c r="BC49" i="14"/>
  <c r="T26" i="19" s="1"/>
  <c r="BB49" i="14"/>
  <c r="S26" i="19" s="1"/>
  <c r="BA49" i="14"/>
  <c r="R26" i="19" s="1"/>
  <c r="AZ49" i="14"/>
  <c r="Q26" i="19" s="1"/>
  <c r="AY49" i="14"/>
  <c r="P26" i="19" s="1"/>
  <c r="AX49" i="14"/>
  <c r="AW49" i="14"/>
  <c r="AV49" i="14"/>
  <c r="AU49" i="14"/>
  <c r="AT49" i="14"/>
  <c r="N26" i="19" s="1"/>
  <c r="AS49" i="14"/>
  <c r="M26" i="19" s="1"/>
  <c r="AR49" i="14"/>
  <c r="L26" i="19" s="1"/>
  <c r="AQ49" i="14"/>
  <c r="K26" i="19" s="1"/>
  <c r="AO49" i="14"/>
  <c r="J26" i="19" s="1"/>
  <c r="I26" i="19"/>
  <c r="AM49" i="14"/>
  <c r="H26" i="19" s="1"/>
  <c r="AL49" i="14"/>
  <c r="AK49" i="14"/>
  <c r="AJ49" i="14"/>
  <c r="AI49" i="14"/>
  <c r="AH49" i="14"/>
  <c r="AG49" i="14"/>
  <c r="AF49" i="14"/>
  <c r="AE49" i="14"/>
  <c r="F26" i="19" s="1"/>
  <c r="AD49" i="14"/>
  <c r="E26" i="19" s="1"/>
  <c r="AC49" i="14"/>
  <c r="D26" i="19" s="1"/>
  <c r="AB49" i="14"/>
  <c r="C26" i="19" s="1"/>
  <c r="AA49" i="14"/>
  <c r="Z49" i="14"/>
  <c r="Y49" i="14"/>
  <c r="X49" i="14"/>
  <c r="W49" i="14"/>
  <c r="V49" i="14"/>
  <c r="U49" i="14"/>
  <c r="T49" i="14"/>
  <c r="S49" i="14"/>
  <c r="O49" i="14"/>
  <c r="N49" i="14"/>
  <c r="K49" i="14"/>
  <c r="J49" i="14"/>
  <c r="I49" i="14"/>
  <c r="H49" i="14"/>
  <c r="G49" i="14"/>
  <c r="F49" i="14"/>
  <c r="E49" i="14"/>
  <c r="D49" i="14"/>
  <c r="B26" i="19" s="1"/>
  <c r="DP48" i="14"/>
  <c r="AG25" i="19" s="1"/>
  <c r="DO48" i="14"/>
  <c r="AF25" i="19" s="1"/>
  <c r="DN48" i="14"/>
  <c r="DM48" i="14"/>
  <c r="DJ48" i="14"/>
  <c r="DI48" i="14"/>
  <c r="DH48" i="14"/>
  <c r="DG48" i="14"/>
  <c r="DF48" i="14"/>
  <c r="DE48" i="14"/>
  <c r="DD48" i="14"/>
  <c r="DC48" i="14"/>
  <c r="DB48" i="14"/>
  <c r="DA48" i="14"/>
  <c r="CZ48" i="14"/>
  <c r="CY48" i="14"/>
  <c r="CX48" i="14"/>
  <c r="CW48" i="14"/>
  <c r="CV48" i="14"/>
  <c r="CU48" i="14"/>
  <c r="CT48" i="14"/>
  <c r="AC25" i="19" s="1"/>
  <c r="CS48" i="14"/>
  <c r="CR48" i="14"/>
  <c r="CQ48" i="14"/>
  <c r="CP48" i="14"/>
  <c r="CO48" i="14"/>
  <c r="CN48" i="14"/>
  <c r="CM48" i="14"/>
  <c r="CL48" i="14"/>
  <c r="CK48" i="14"/>
  <c r="CJ48" i="14"/>
  <c r="CI48" i="14"/>
  <c r="CH48" i="14"/>
  <c r="CG48" i="14"/>
  <c r="CF48" i="14"/>
  <c r="CE48" i="14"/>
  <c r="CD48" i="14"/>
  <c r="CC48" i="14"/>
  <c r="CB48" i="14"/>
  <c r="CA48" i="14"/>
  <c r="BZ48" i="14"/>
  <c r="BX48" i="14"/>
  <c r="BW48" i="14"/>
  <c r="BV48" i="14"/>
  <c r="BU48" i="14"/>
  <c r="AB25" i="19" s="1"/>
  <c r="BT48" i="14"/>
  <c r="AA25" i="19" s="1"/>
  <c r="BS48" i="14"/>
  <c r="BR48" i="14"/>
  <c r="BQ48" i="14"/>
  <c r="BP48" i="14"/>
  <c r="BN48" i="14"/>
  <c r="BM48" i="14"/>
  <c r="BL48" i="14"/>
  <c r="BK48" i="14"/>
  <c r="BJ48" i="14"/>
  <c r="X25" i="19" s="1"/>
  <c r="BI48" i="14"/>
  <c r="BH48" i="14"/>
  <c r="BG48" i="14"/>
  <c r="BF48" i="14"/>
  <c r="BE48" i="14"/>
  <c r="V25" i="19" s="1"/>
  <c r="BD48" i="14"/>
  <c r="U25" i="19" s="1"/>
  <c r="BC48" i="14"/>
  <c r="T25" i="19" s="1"/>
  <c r="BB48" i="14"/>
  <c r="S25" i="19" s="1"/>
  <c r="BA48" i="14"/>
  <c r="R25" i="19" s="1"/>
  <c r="AY48" i="14"/>
  <c r="P25" i="19" s="1"/>
  <c r="AX48" i="14"/>
  <c r="AW48" i="14"/>
  <c r="AV48" i="14"/>
  <c r="AU48" i="14"/>
  <c r="AT48" i="14"/>
  <c r="N25" i="19" s="1"/>
  <c r="AS48" i="14"/>
  <c r="M25" i="19" s="1"/>
  <c r="AR48" i="14"/>
  <c r="L25" i="19" s="1"/>
  <c r="AQ48" i="14"/>
  <c r="K25" i="19" s="1"/>
  <c r="AO48" i="14"/>
  <c r="J25" i="19" s="1"/>
  <c r="AM48" i="14"/>
  <c r="H25" i="19" s="1"/>
  <c r="AL48" i="14"/>
  <c r="AK48" i="14"/>
  <c r="AJ48" i="14"/>
  <c r="AI48" i="14"/>
  <c r="AH48" i="14"/>
  <c r="AG48" i="14"/>
  <c r="AF48" i="14"/>
  <c r="AE48" i="14"/>
  <c r="F25" i="19" s="1"/>
  <c r="AD48" i="14"/>
  <c r="E25" i="19" s="1"/>
  <c r="AC48" i="14"/>
  <c r="D25" i="19" s="1"/>
  <c r="AB48" i="14"/>
  <c r="C25" i="19" s="1"/>
  <c r="AA48" i="14"/>
  <c r="Z48" i="14"/>
  <c r="X48" i="14"/>
  <c r="W48" i="14"/>
  <c r="V48" i="14"/>
  <c r="U48" i="14"/>
  <c r="T48" i="14"/>
  <c r="S48" i="14"/>
  <c r="P48" i="14"/>
  <c r="O48" i="14"/>
  <c r="N48" i="14"/>
  <c r="J48" i="14"/>
  <c r="I48" i="14"/>
  <c r="H48" i="14"/>
  <c r="G48" i="14"/>
  <c r="F48" i="14"/>
  <c r="E48" i="14"/>
  <c r="D48" i="14"/>
  <c r="B25" i="19" s="1"/>
  <c r="DP47" i="14"/>
  <c r="AG24" i="19" s="1"/>
  <c r="DO47" i="14"/>
  <c r="AF24" i="19" s="1"/>
  <c r="DN47" i="14"/>
  <c r="DM47" i="14"/>
  <c r="DJ47" i="14"/>
  <c r="DI47" i="14"/>
  <c r="DH47" i="14"/>
  <c r="DG47" i="14"/>
  <c r="DF47" i="14"/>
  <c r="DE47" i="14"/>
  <c r="DD47" i="14"/>
  <c r="DC47" i="14"/>
  <c r="DB47" i="14"/>
  <c r="DA47" i="14"/>
  <c r="CZ47" i="14"/>
  <c r="CY47" i="14"/>
  <c r="CX47" i="14"/>
  <c r="CW47" i="14"/>
  <c r="CV47" i="14"/>
  <c r="CU47" i="14"/>
  <c r="CT47" i="14"/>
  <c r="AC24" i="19" s="1"/>
  <c r="CS47" i="14"/>
  <c r="CR47" i="14"/>
  <c r="CQ47" i="14"/>
  <c r="CP47" i="14"/>
  <c r="CO47" i="14"/>
  <c r="CN47" i="14"/>
  <c r="CM47" i="14"/>
  <c r="CL47" i="14"/>
  <c r="CK47" i="14"/>
  <c r="CJ47" i="14"/>
  <c r="CI47" i="14"/>
  <c r="CH47" i="14"/>
  <c r="CG47" i="14"/>
  <c r="CF47" i="14"/>
  <c r="CE47" i="14"/>
  <c r="CD47" i="14"/>
  <c r="CC47" i="14"/>
  <c r="CB47" i="14"/>
  <c r="CA47" i="14"/>
  <c r="BZ47" i="14"/>
  <c r="BX47" i="14"/>
  <c r="BW47" i="14"/>
  <c r="BV47" i="14"/>
  <c r="BU47" i="14"/>
  <c r="AB24" i="19" s="1"/>
  <c r="BT47" i="14"/>
  <c r="AA24" i="19" s="1"/>
  <c r="BS47" i="14"/>
  <c r="BR47" i="14"/>
  <c r="BQ47" i="14"/>
  <c r="BP47" i="14"/>
  <c r="BN47" i="14"/>
  <c r="BM47" i="14"/>
  <c r="Y24" i="19" s="1"/>
  <c r="BL47" i="14"/>
  <c r="BK47" i="14"/>
  <c r="BJ47" i="14"/>
  <c r="X24" i="19" s="1"/>
  <c r="BI47" i="14"/>
  <c r="BH47" i="14"/>
  <c r="BG47" i="14"/>
  <c r="BF47" i="14"/>
  <c r="BE47" i="14"/>
  <c r="V24" i="19" s="1"/>
  <c r="BD47" i="14"/>
  <c r="U24" i="19" s="1"/>
  <c r="BC47" i="14"/>
  <c r="T24" i="19" s="1"/>
  <c r="BB47" i="14"/>
  <c r="S24" i="19" s="1"/>
  <c r="BA47" i="14"/>
  <c r="R24" i="19" s="1"/>
  <c r="AZ47" i="14"/>
  <c r="Q24" i="19" s="1"/>
  <c r="AY47" i="14"/>
  <c r="P24" i="19" s="1"/>
  <c r="AX47" i="14"/>
  <c r="AW47" i="14"/>
  <c r="AV47" i="14"/>
  <c r="AU47" i="14"/>
  <c r="AT47" i="14"/>
  <c r="N24" i="19" s="1"/>
  <c r="AS47" i="14"/>
  <c r="M24" i="19" s="1"/>
  <c r="AR47" i="14"/>
  <c r="L24" i="19" s="1"/>
  <c r="AQ47" i="14"/>
  <c r="K24" i="19" s="1"/>
  <c r="AO47" i="14"/>
  <c r="J24" i="19" s="1"/>
  <c r="AM47" i="14"/>
  <c r="H24" i="19" s="1"/>
  <c r="AL47" i="14"/>
  <c r="AK47" i="14"/>
  <c r="AJ47" i="14"/>
  <c r="AI47" i="14"/>
  <c r="AH47" i="14"/>
  <c r="AG47" i="14"/>
  <c r="AF47" i="14"/>
  <c r="AE47" i="14"/>
  <c r="F24" i="19" s="1"/>
  <c r="AD47" i="14"/>
  <c r="E24" i="19" s="1"/>
  <c r="AC47" i="14"/>
  <c r="D24" i="19" s="1"/>
  <c r="AB47" i="14"/>
  <c r="C24" i="19" s="1"/>
  <c r="AA47" i="14"/>
  <c r="Z47" i="14"/>
  <c r="X47" i="14"/>
  <c r="W47" i="14"/>
  <c r="V47" i="14"/>
  <c r="U47" i="14"/>
  <c r="T47" i="14"/>
  <c r="S47" i="14"/>
  <c r="P47" i="14"/>
  <c r="O47" i="14"/>
  <c r="N47" i="14"/>
  <c r="K47" i="14"/>
  <c r="J47" i="14"/>
  <c r="I47" i="14"/>
  <c r="H47" i="14"/>
  <c r="G47" i="14"/>
  <c r="F47" i="14"/>
  <c r="E47" i="14"/>
  <c r="D47" i="14"/>
  <c r="B24" i="19" s="1"/>
  <c r="DP46" i="14"/>
  <c r="AG23" i="19" s="1"/>
  <c r="DO46" i="14"/>
  <c r="AF23" i="19" s="1"/>
  <c r="DN46" i="14"/>
  <c r="DM46" i="14"/>
  <c r="DJ46" i="14"/>
  <c r="DI46" i="14"/>
  <c r="AD23" i="19" s="1"/>
  <c r="DH46" i="14"/>
  <c r="DG46" i="14"/>
  <c r="DF46" i="14"/>
  <c r="DE46" i="14"/>
  <c r="DD46" i="14"/>
  <c r="DC46" i="14"/>
  <c r="DB46" i="14"/>
  <c r="DA46" i="14"/>
  <c r="CZ46" i="14"/>
  <c r="CY46" i="14"/>
  <c r="CX46" i="14"/>
  <c r="CW46" i="14"/>
  <c r="CV46" i="14"/>
  <c r="CU46" i="14"/>
  <c r="CT46" i="14"/>
  <c r="AC23" i="19" s="1"/>
  <c r="CS46" i="14"/>
  <c r="CR46" i="14"/>
  <c r="CQ46" i="14"/>
  <c r="CP46" i="14"/>
  <c r="CO46" i="14"/>
  <c r="CM46" i="14"/>
  <c r="CL46" i="14"/>
  <c r="CK46" i="14"/>
  <c r="CJ46" i="14"/>
  <c r="CI46" i="14"/>
  <c r="CH46" i="14"/>
  <c r="CG46" i="14"/>
  <c r="CF46" i="14"/>
  <c r="CE46" i="14"/>
  <c r="CD46" i="14"/>
  <c r="CC46" i="14"/>
  <c r="CB46" i="14"/>
  <c r="CA46" i="14"/>
  <c r="BZ46" i="14"/>
  <c r="BX46" i="14"/>
  <c r="BW46" i="14"/>
  <c r="BV46" i="14"/>
  <c r="BU46" i="14"/>
  <c r="AB23" i="19" s="1"/>
  <c r="BT46" i="14"/>
  <c r="AA23" i="19" s="1"/>
  <c r="BS46" i="14"/>
  <c r="BR46" i="14"/>
  <c r="BQ46" i="14"/>
  <c r="BP46" i="14"/>
  <c r="BN46" i="14"/>
  <c r="BM46" i="14"/>
  <c r="BL46" i="14"/>
  <c r="BK46" i="14"/>
  <c r="BJ46" i="14"/>
  <c r="X23" i="19" s="1"/>
  <c r="BI46" i="14"/>
  <c r="BH46" i="14"/>
  <c r="BG46" i="14"/>
  <c r="BF46" i="14"/>
  <c r="BE46" i="14"/>
  <c r="V23" i="19" s="1"/>
  <c r="BD46" i="14"/>
  <c r="U23" i="19" s="1"/>
  <c r="BC46" i="14"/>
  <c r="T23" i="19" s="1"/>
  <c r="BB46" i="14"/>
  <c r="S23" i="19" s="1"/>
  <c r="BA46" i="14"/>
  <c r="R23" i="19" s="1"/>
  <c r="AZ46" i="14"/>
  <c r="Q23" i="19" s="1"/>
  <c r="AY46" i="14"/>
  <c r="P23" i="19" s="1"/>
  <c r="AX46" i="14"/>
  <c r="AW46" i="14"/>
  <c r="AV46" i="14"/>
  <c r="AU46" i="14"/>
  <c r="AT46" i="14"/>
  <c r="N23" i="19" s="1"/>
  <c r="AS46" i="14"/>
  <c r="M23" i="19" s="1"/>
  <c r="AR46" i="14"/>
  <c r="L23" i="19" s="1"/>
  <c r="AQ46" i="14"/>
  <c r="K23" i="19" s="1"/>
  <c r="AO46" i="14"/>
  <c r="J23" i="19" s="1"/>
  <c r="I23" i="19"/>
  <c r="AM46" i="14"/>
  <c r="H23" i="19" s="1"/>
  <c r="AL46" i="14"/>
  <c r="AK46" i="14"/>
  <c r="AJ46" i="14"/>
  <c r="AI46" i="14"/>
  <c r="AH46" i="14"/>
  <c r="AF46" i="14"/>
  <c r="AE46" i="14"/>
  <c r="F23" i="19" s="1"/>
  <c r="AD46" i="14"/>
  <c r="E23" i="19" s="1"/>
  <c r="AC46" i="14"/>
  <c r="D23" i="19" s="1"/>
  <c r="AB46" i="14"/>
  <c r="C23" i="19" s="1"/>
  <c r="AA46" i="14"/>
  <c r="Z46" i="14"/>
  <c r="X46" i="14"/>
  <c r="W46" i="14"/>
  <c r="V46" i="14"/>
  <c r="U46" i="14"/>
  <c r="T46" i="14"/>
  <c r="S46" i="14"/>
  <c r="P46" i="14"/>
  <c r="O46" i="14"/>
  <c r="N46" i="14"/>
  <c r="K46" i="14"/>
  <c r="J46" i="14"/>
  <c r="I46" i="14"/>
  <c r="H46" i="14"/>
  <c r="G46" i="14"/>
  <c r="F46" i="14"/>
  <c r="E46" i="14"/>
  <c r="D46" i="14"/>
  <c r="B23" i="19" s="1"/>
  <c r="DP45" i="14"/>
  <c r="AG22" i="19" s="1"/>
  <c r="DO45" i="14"/>
  <c r="AF22" i="19" s="1"/>
  <c r="DN45" i="14"/>
  <c r="DM45" i="14"/>
  <c r="AE22" i="19" s="1"/>
  <c r="DJ45" i="14"/>
  <c r="DI45" i="14"/>
  <c r="DH45" i="14"/>
  <c r="DG45" i="14"/>
  <c r="DF45" i="14"/>
  <c r="DE45" i="14"/>
  <c r="DD45" i="14"/>
  <c r="DC45" i="14"/>
  <c r="DB45" i="14"/>
  <c r="DA45" i="14"/>
  <c r="CZ45" i="14"/>
  <c r="CY45" i="14"/>
  <c r="CX45" i="14"/>
  <c r="CW45" i="14"/>
  <c r="CV45" i="14"/>
  <c r="CU45" i="14"/>
  <c r="CT45" i="14"/>
  <c r="AC22" i="19" s="1"/>
  <c r="CS45" i="14"/>
  <c r="CR45" i="14"/>
  <c r="CQ45" i="14"/>
  <c r="CP45" i="14"/>
  <c r="CO45" i="14"/>
  <c r="CN45" i="14"/>
  <c r="CM45" i="14"/>
  <c r="CL45" i="14"/>
  <c r="CK45" i="14"/>
  <c r="CJ45" i="14"/>
  <c r="CI45" i="14"/>
  <c r="CH45" i="14"/>
  <c r="CG45" i="14"/>
  <c r="CF45" i="14"/>
  <c r="CE45" i="14"/>
  <c r="CD45" i="14"/>
  <c r="CC45" i="14"/>
  <c r="CB45" i="14"/>
  <c r="CA45" i="14"/>
  <c r="BZ45" i="14"/>
  <c r="BX45" i="14"/>
  <c r="BW45" i="14"/>
  <c r="BV45" i="14"/>
  <c r="BU45" i="14"/>
  <c r="AB22" i="19" s="1"/>
  <c r="BT45" i="14"/>
  <c r="AA22" i="19" s="1"/>
  <c r="BS45" i="14"/>
  <c r="BR45" i="14"/>
  <c r="BQ45" i="14"/>
  <c r="BP45" i="14"/>
  <c r="BN45" i="14"/>
  <c r="BM45" i="14"/>
  <c r="BL45" i="14"/>
  <c r="BK45" i="14"/>
  <c r="BJ45" i="14"/>
  <c r="X22" i="19" s="1"/>
  <c r="BI45" i="14"/>
  <c r="BH45" i="14"/>
  <c r="BG45" i="14"/>
  <c r="BF45" i="14"/>
  <c r="BE45" i="14"/>
  <c r="V22" i="19" s="1"/>
  <c r="BD45" i="14"/>
  <c r="U22" i="19" s="1"/>
  <c r="BC45" i="14"/>
  <c r="T22" i="19" s="1"/>
  <c r="BB45" i="14"/>
  <c r="S22" i="19" s="1"/>
  <c r="BA45" i="14"/>
  <c r="R22" i="19" s="1"/>
  <c r="AZ45" i="14"/>
  <c r="Q22" i="19" s="1"/>
  <c r="AY45" i="14"/>
  <c r="P22" i="19" s="1"/>
  <c r="AX45" i="14"/>
  <c r="AW45" i="14"/>
  <c r="AV45" i="14"/>
  <c r="AU45" i="14"/>
  <c r="AT45" i="14"/>
  <c r="N22" i="19" s="1"/>
  <c r="AS45" i="14"/>
  <c r="M22" i="19" s="1"/>
  <c r="AR45" i="14"/>
  <c r="L22" i="19" s="1"/>
  <c r="AQ45" i="14"/>
  <c r="K22" i="19" s="1"/>
  <c r="AO45" i="14"/>
  <c r="J22" i="19" s="1"/>
  <c r="I22" i="19"/>
  <c r="AM45" i="14"/>
  <c r="H22" i="19" s="1"/>
  <c r="AL45" i="14"/>
  <c r="AK45" i="14"/>
  <c r="AJ45" i="14"/>
  <c r="AI45" i="14"/>
  <c r="AH45" i="14"/>
  <c r="AG45" i="14"/>
  <c r="AF45" i="14"/>
  <c r="AE45" i="14"/>
  <c r="F22" i="19" s="1"/>
  <c r="AD45" i="14"/>
  <c r="E22" i="19" s="1"/>
  <c r="AC45" i="14"/>
  <c r="D22" i="19" s="1"/>
  <c r="AB45" i="14"/>
  <c r="C22" i="19" s="1"/>
  <c r="AA45" i="14"/>
  <c r="Z45" i="14"/>
  <c r="X45" i="14"/>
  <c r="W45" i="14"/>
  <c r="V45" i="14"/>
  <c r="U45" i="14"/>
  <c r="T45" i="14"/>
  <c r="S45" i="14"/>
  <c r="P45" i="14"/>
  <c r="O45" i="14"/>
  <c r="N45" i="14"/>
  <c r="K45" i="14"/>
  <c r="J45" i="14"/>
  <c r="I45" i="14"/>
  <c r="H45" i="14"/>
  <c r="G45" i="14"/>
  <c r="F45" i="14"/>
  <c r="E45" i="14"/>
  <c r="D45" i="14"/>
  <c r="B22" i="19" s="1"/>
  <c r="DP44" i="14"/>
  <c r="AG21" i="19" s="1"/>
  <c r="DO44" i="14"/>
  <c r="AF21" i="19" s="1"/>
  <c r="DN44" i="14"/>
  <c r="DM44" i="14"/>
  <c r="DJ44" i="14"/>
  <c r="DI44" i="14"/>
  <c r="DH44" i="14"/>
  <c r="DG44" i="14"/>
  <c r="DF44" i="14"/>
  <c r="DE44" i="14"/>
  <c r="DD44" i="14"/>
  <c r="DC44" i="14"/>
  <c r="DB44" i="14"/>
  <c r="DA44" i="14"/>
  <c r="CZ44" i="14"/>
  <c r="CY44" i="14"/>
  <c r="CX44" i="14"/>
  <c r="CW44" i="14"/>
  <c r="CV44" i="14"/>
  <c r="CU44" i="14"/>
  <c r="CT44" i="14"/>
  <c r="AC21" i="19" s="1"/>
  <c r="CS44" i="14"/>
  <c r="CR44" i="14"/>
  <c r="CQ44" i="14"/>
  <c r="CP44" i="14"/>
  <c r="CO44" i="14"/>
  <c r="CN44" i="14"/>
  <c r="CM44" i="14"/>
  <c r="CL44" i="14"/>
  <c r="CK44" i="14"/>
  <c r="CJ44" i="14"/>
  <c r="CI44" i="14"/>
  <c r="CH44" i="14"/>
  <c r="CG44" i="14"/>
  <c r="CF44" i="14"/>
  <c r="CE44" i="14"/>
  <c r="CD44" i="14"/>
  <c r="CC44" i="14"/>
  <c r="CB44" i="14"/>
  <c r="CA44" i="14"/>
  <c r="BZ44" i="14"/>
  <c r="BX44" i="14"/>
  <c r="BW44" i="14"/>
  <c r="BV44" i="14"/>
  <c r="BU44" i="14"/>
  <c r="AB21" i="19" s="1"/>
  <c r="BT44" i="14"/>
  <c r="AA21" i="19" s="1"/>
  <c r="BS44" i="14"/>
  <c r="BR44" i="14"/>
  <c r="BQ44" i="14"/>
  <c r="BP44" i="14"/>
  <c r="BN44" i="14"/>
  <c r="BM44" i="14"/>
  <c r="BL44" i="14"/>
  <c r="BK44" i="14"/>
  <c r="BJ44" i="14"/>
  <c r="X21" i="19" s="1"/>
  <c r="BI44" i="14"/>
  <c r="BH44" i="14"/>
  <c r="BG44" i="14"/>
  <c r="BF44" i="14"/>
  <c r="BE44" i="14"/>
  <c r="V21" i="19" s="1"/>
  <c r="BD44" i="14"/>
  <c r="U21" i="19" s="1"/>
  <c r="BC44" i="14"/>
  <c r="T21" i="19" s="1"/>
  <c r="BB44" i="14"/>
  <c r="S21" i="19" s="1"/>
  <c r="BA44" i="14"/>
  <c r="R21" i="19" s="1"/>
  <c r="AZ44" i="14"/>
  <c r="Q21" i="19" s="1"/>
  <c r="AY44" i="14"/>
  <c r="P21" i="19" s="1"/>
  <c r="AX44" i="14"/>
  <c r="AW44" i="14"/>
  <c r="AV44" i="14"/>
  <c r="AU44" i="14"/>
  <c r="AT44" i="14"/>
  <c r="N21" i="19" s="1"/>
  <c r="AS44" i="14"/>
  <c r="M21" i="19" s="1"/>
  <c r="AR44" i="14"/>
  <c r="L21" i="19" s="1"/>
  <c r="AQ44" i="14"/>
  <c r="K21" i="19" s="1"/>
  <c r="AO44" i="14"/>
  <c r="J21" i="19" s="1"/>
  <c r="I21" i="19"/>
  <c r="AM44" i="14"/>
  <c r="H21" i="19" s="1"/>
  <c r="AL44" i="14"/>
  <c r="AK44" i="14"/>
  <c r="AJ44" i="14"/>
  <c r="AI44" i="14"/>
  <c r="AH44" i="14"/>
  <c r="AG44" i="14"/>
  <c r="AF44" i="14"/>
  <c r="AE44" i="14"/>
  <c r="F21" i="19" s="1"/>
  <c r="AD44" i="14"/>
  <c r="E21" i="19" s="1"/>
  <c r="AC44" i="14"/>
  <c r="D21" i="19" s="1"/>
  <c r="AB44" i="14"/>
  <c r="C21" i="19" s="1"/>
  <c r="AA44" i="14"/>
  <c r="Z44" i="14"/>
  <c r="Y44" i="14"/>
  <c r="X44" i="14"/>
  <c r="W44" i="14"/>
  <c r="V44" i="14"/>
  <c r="U44" i="14"/>
  <c r="T44" i="14"/>
  <c r="S44" i="14"/>
  <c r="P44" i="14"/>
  <c r="O44" i="14"/>
  <c r="N44" i="14"/>
  <c r="K44" i="14"/>
  <c r="J44" i="14"/>
  <c r="I44" i="14"/>
  <c r="H44" i="14"/>
  <c r="G44" i="14"/>
  <c r="F44" i="14"/>
  <c r="E44" i="14"/>
  <c r="D44" i="14"/>
  <c r="B21" i="19" s="1"/>
  <c r="DP43" i="14"/>
  <c r="AG20" i="19" s="1"/>
  <c r="DO43" i="14"/>
  <c r="AF20" i="19" s="1"/>
  <c r="DN43" i="14"/>
  <c r="DM43" i="14"/>
  <c r="DJ43" i="14"/>
  <c r="DI43" i="14"/>
  <c r="DH43" i="14"/>
  <c r="DG43" i="14"/>
  <c r="DF43" i="14"/>
  <c r="DE43" i="14"/>
  <c r="DD43" i="14"/>
  <c r="DC43" i="14"/>
  <c r="DB43" i="14"/>
  <c r="DA43" i="14"/>
  <c r="CZ43" i="14"/>
  <c r="CY43" i="14"/>
  <c r="CX43" i="14"/>
  <c r="CW43" i="14"/>
  <c r="CV43" i="14"/>
  <c r="CU43" i="14"/>
  <c r="CT43" i="14"/>
  <c r="AC20" i="19" s="1"/>
  <c r="CS43" i="14"/>
  <c r="CR43" i="14"/>
  <c r="CQ43" i="14"/>
  <c r="CP43" i="14"/>
  <c r="CO43" i="14"/>
  <c r="CN43" i="14"/>
  <c r="CM43" i="14"/>
  <c r="CL43" i="14"/>
  <c r="CK43" i="14"/>
  <c r="CJ43" i="14"/>
  <c r="CI43" i="14"/>
  <c r="CH43" i="14"/>
  <c r="CG43" i="14"/>
  <c r="CF43" i="14"/>
  <c r="CE43" i="14"/>
  <c r="CD43" i="14"/>
  <c r="CC43" i="14"/>
  <c r="CB43" i="14"/>
  <c r="CA43" i="14"/>
  <c r="BZ43" i="14"/>
  <c r="BX43" i="14"/>
  <c r="BW43" i="14"/>
  <c r="BV43" i="14"/>
  <c r="BU43" i="14"/>
  <c r="AB20" i="19" s="1"/>
  <c r="BT43" i="14"/>
  <c r="AA20" i="19" s="1"/>
  <c r="BS43" i="14"/>
  <c r="BR43" i="14"/>
  <c r="BQ43" i="14"/>
  <c r="BP43" i="14"/>
  <c r="BN43" i="14"/>
  <c r="BM43" i="14"/>
  <c r="BL43" i="14"/>
  <c r="BK43" i="14"/>
  <c r="BJ43" i="14"/>
  <c r="X20" i="19" s="1"/>
  <c r="BI43" i="14"/>
  <c r="BH43" i="14"/>
  <c r="BG43" i="14"/>
  <c r="BF43" i="14"/>
  <c r="BE43" i="14"/>
  <c r="V20" i="19" s="1"/>
  <c r="BD43" i="14"/>
  <c r="U20" i="19" s="1"/>
  <c r="BC43" i="14"/>
  <c r="T20" i="19" s="1"/>
  <c r="BB43" i="14"/>
  <c r="S20" i="19" s="1"/>
  <c r="BA43" i="14"/>
  <c r="R20" i="19" s="1"/>
  <c r="AZ43" i="14"/>
  <c r="Q20" i="19" s="1"/>
  <c r="AY43" i="14"/>
  <c r="P20" i="19" s="1"/>
  <c r="AX43" i="14"/>
  <c r="AW43" i="14"/>
  <c r="AV43" i="14"/>
  <c r="AU43" i="14"/>
  <c r="AT43" i="14"/>
  <c r="N20" i="19" s="1"/>
  <c r="AS43" i="14"/>
  <c r="M20" i="19" s="1"/>
  <c r="AR43" i="14"/>
  <c r="L20" i="19" s="1"/>
  <c r="AQ43" i="14"/>
  <c r="K20" i="19" s="1"/>
  <c r="AO43" i="14"/>
  <c r="J20" i="19" s="1"/>
  <c r="I20" i="19"/>
  <c r="AM43" i="14"/>
  <c r="H20" i="19" s="1"/>
  <c r="AL43" i="14"/>
  <c r="AK43" i="14"/>
  <c r="AJ43" i="14"/>
  <c r="AI43" i="14"/>
  <c r="AH43" i="14"/>
  <c r="AG43" i="14"/>
  <c r="AF43" i="14"/>
  <c r="AE43" i="14"/>
  <c r="F20" i="19" s="1"/>
  <c r="AD43" i="14"/>
  <c r="E20" i="19" s="1"/>
  <c r="AC43" i="14"/>
  <c r="D20" i="19" s="1"/>
  <c r="AB43" i="14"/>
  <c r="C20" i="19" s="1"/>
  <c r="AA43" i="14"/>
  <c r="Z43" i="14"/>
  <c r="Y43" i="14"/>
  <c r="X43" i="14"/>
  <c r="W43" i="14"/>
  <c r="V43" i="14"/>
  <c r="U43" i="14"/>
  <c r="T43" i="14"/>
  <c r="S43" i="14"/>
  <c r="P43" i="14"/>
  <c r="O43" i="14"/>
  <c r="N43" i="14"/>
  <c r="K43" i="14"/>
  <c r="J43" i="14"/>
  <c r="I43" i="14"/>
  <c r="H43" i="14"/>
  <c r="G43" i="14"/>
  <c r="F43" i="14"/>
  <c r="E43" i="14"/>
  <c r="D43" i="14"/>
  <c r="B20" i="19" s="1"/>
  <c r="DP42" i="14"/>
  <c r="AG19" i="19" s="1"/>
  <c r="DO42" i="14"/>
  <c r="AF19" i="19" s="1"/>
  <c r="DN42" i="14"/>
  <c r="DM42" i="14"/>
  <c r="DJ42" i="14"/>
  <c r="DI42" i="14"/>
  <c r="DH42" i="14"/>
  <c r="DG42" i="14"/>
  <c r="DF42" i="14"/>
  <c r="DE42" i="14"/>
  <c r="DD42" i="14"/>
  <c r="DC42" i="14"/>
  <c r="DB42" i="14"/>
  <c r="DA42" i="14"/>
  <c r="CZ42" i="14"/>
  <c r="CY42" i="14"/>
  <c r="CX42" i="14"/>
  <c r="CW42" i="14"/>
  <c r="CV42" i="14"/>
  <c r="CU42" i="14"/>
  <c r="CT42" i="14"/>
  <c r="AC19" i="19" s="1"/>
  <c r="CS42" i="14"/>
  <c r="CR42" i="14"/>
  <c r="CQ42" i="14"/>
  <c r="CP42" i="14"/>
  <c r="CO42" i="14"/>
  <c r="CN42" i="14"/>
  <c r="CM42" i="14"/>
  <c r="CL42" i="14"/>
  <c r="CK42" i="14"/>
  <c r="CJ42" i="14"/>
  <c r="CI42" i="14"/>
  <c r="CH42" i="14"/>
  <c r="CG42" i="14"/>
  <c r="CF42" i="14"/>
  <c r="CE42" i="14"/>
  <c r="CD42" i="14"/>
  <c r="CC42" i="14"/>
  <c r="CB42" i="14"/>
  <c r="CA42" i="14"/>
  <c r="BZ42" i="14"/>
  <c r="BX42" i="14"/>
  <c r="BW42" i="14"/>
  <c r="BV42" i="14"/>
  <c r="BU42" i="14"/>
  <c r="AB19" i="19" s="1"/>
  <c r="BT42" i="14"/>
  <c r="AA19" i="19" s="1"/>
  <c r="BS42" i="14"/>
  <c r="BR42" i="14"/>
  <c r="BQ42" i="14"/>
  <c r="BP42" i="14"/>
  <c r="BN42" i="14"/>
  <c r="BM42" i="14"/>
  <c r="BL42" i="14"/>
  <c r="BK42" i="14"/>
  <c r="BJ42" i="14"/>
  <c r="X19" i="19" s="1"/>
  <c r="BI42" i="14"/>
  <c r="BH42" i="14"/>
  <c r="BG42" i="14"/>
  <c r="BF42" i="14"/>
  <c r="BE42" i="14"/>
  <c r="V19" i="19" s="1"/>
  <c r="BD42" i="14"/>
  <c r="U19" i="19" s="1"/>
  <c r="BC42" i="14"/>
  <c r="T19" i="19" s="1"/>
  <c r="BB42" i="14"/>
  <c r="S19" i="19" s="1"/>
  <c r="BA42" i="14"/>
  <c r="R19" i="19" s="1"/>
  <c r="AZ42" i="14"/>
  <c r="Q19" i="19" s="1"/>
  <c r="AY42" i="14"/>
  <c r="P19" i="19" s="1"/>
  <c r="AX42" i="14"/>
  <c r="AW42" i="14"/>
  <c r="AV42" i="14"/>
  <c r="AU42" i="14"/>
  <c r="AT42" i="14"/>
  <c r="N19" i="19" s="1"/>
  <c r="AS42" i="14"/>
  <c r="M19" i="19" s="1"/>
  <c r="AR42" i="14"/>
  <c r="L19" i="19" s="1"/>
  <c r="AQ42" i="14"/>
  <c r="K19" i="19" s="1"/>
  <c r="AO42" i="14"/>
  <c r="J19" i="19" s="1"/>
  <c r="I19" i="19"/>
  <c r="AM42" i="14"/>
  <c r="H19" i="19" s="1"/>
  <c r="AL42" i="14"/>
  <c r="AK42" i="14"/>
  <c r="AJ42" i="14"/>
  <c r="AI42" i="14"/>
  <c r="AH42" i="14"/>
  <c r="AG42" i="14"/>
  <c r="AF42" i="14"/>
  <c r="AE42" i="14"/>
  <c r="F19" i="19" s="1"/>
  <c r="AD42" i="14"/>
  <c r="E19" i="19" s="1"/>
  <c r="AC42" i="14"/>
  <c r="D19" i="19" s="1"/>
  <c r="AB42" i="14"/>
  <c r="C19" i="19" s="1"/>
  <c r="AA42" i="14"/>
  <c r="Z42" i="14"/>
  <c r="X42" i="14"/>
  <c r="W42" i="14"/>
  <c r="V42" i="14"/>
  <c r="U42" i="14"/>
  <c r="T42" i="14"/>
  <c r="S42" i="14"/>
  <c r="P42" i="14"/>
  <c r="O42" i="14"/>
  <c r="N42" i="14"/>
  <c r="K42" i="14"/>
  <c r="J42" i="14"/>
  <c r="I42" i="14"/>
  <c r="H42" i="14"/>
  <c r="G42" i="14"/>
  <c r="F42" i="14"/>
  <c r="E42" i="14"/>
  <c r="D42" i="14"/>
  <c r="B19" i="19" s="1"/>
  <c r="DP41" i="14"/>
  <c r="AG18" i="19" s="1"/>
  <c r="DO41" i="14"/>
  <c r="AF18" i="19" s="1"/>
  <c r="DN41" i="14"/>
  <c r="DM41" i="14"/>
  <c r="DJ41" i="14"/>
  <c r="DI41" i="14"/>
  <c r="DH41" i="14"/>
  <c r="DG41" i="14"/>
  <c r="DF41" i="14"/>
  <c r="DE41" i="14"/>
  <c r="DD41" i="14"/>
  <c r="DC41" i="14"/>
  <c r="DB41" i="14"/>
  <c r="DA41" i="14"/>
  <c r="CZ41" i="14"/>
  <c r="CY41" i="14"/>
  <c r="CX41" i="14"/>
  <c r="CW41" i="14"/>
  <c r="CV41" i="14"/>
  <c r="CU41" i="14"/>
  <c r="CT41" i="14"/>
  <c r="AC18" i="19" s="1"/>
  <c r="CS41" i="14"/>
  <c r="CR41" i="14"/>
  <c r="CQ41" i="14"/>
  <c r="CP41" i="14"/>
  <c r="CO41" i="14"/>
  <c r="CM41" i="14"/>
  <c r="CL41" i="14"/>
  <c r="CK41" i="14"/>
  <c r="CJ41" i="14"/>
  <c r="CI41" i="14"/>
  <c r="CH41" i="14"/>
  <c r="CG41" i="14"/>
  <c r="CF41" i="14"/>
  <c r="CE41" i="14"/>
  <c r="CD41" i="14"/>
  <c r="CC41" i="14"/>
  <c r="CB41" i="14"/>
  <c r="CA41" i="14"/>
  <c r="BZ41" i="14"/>
  <c r="BX41" i="14"/>
  <c r="BW41" i="14"/>
  <c r="BV41" i="14"/>
  <c r="BU41" i="14"/>
  <c r="AB18" i="19" s="1"/>
  <c r="BT41" i="14"/>
  <c r="AA18" i="19" s="1"/>
  <c r="BS41" i="14"/>
  <c r="BR41" i="14"/>
  <c r="BQ41" i="14"/>
  <c r="BP41" i="14"/>
  <c r="BN41" i="14"/>
  <c r="BM41" i="14"/>
  <c r="BL41" i="14"/>
  <c r="BK41" i="14"/>
  <c r="BJ41" i="14"/>
  <c r="X18" i="19" s="1"/>
  <c r="BI41" i="14"/>
  <c r="BH41" i="14"/>
  <c r="BG41" i="14"/>
  <c r="BF41" i="14"/>
  <c r="BE41" i="14"/>
  <c r="V18" i="19" s="1"/>
  <c r="BD41" i="14"/>
  <c r="U18" i="19" s="1"/>
  <c r="BB41" i="14"/>
  <c r="S18" i="19" s="1"/>
  <c r="BA41" i="14"/>
  <c r="R18" i="19" s="1"/>
  <c r="AZ41" i="14"/>
  <c r="Q18" i="19" s="1"/>
  <c r="AY41" i="14"/>
  <c r="P18" i="19" s="1"/>
  <c r="AX41" i="14"/>
  <c r="AW41" i="14"/>
  <c r="AV41" i="14"/>
  <c r="AU41" i="14"/>
  <c r="AT41" i="14"/>
  <c r="N18" i="19" s="1"/>
  <c r="AS41" i="14"/>
  <c r="M18" i="19" s="1"/>
  <c r="AQ41" i="14"/>
  <c r="K18" i="19" s="1"/>
  <c r="AO41" i="14"/>
  <c r="J18" i="19" s="1"/>
  <c r="I18" i="19"/>
  <c r="AM41" i="14"/>
  <c r="H18" i="19" s="1"/>
  <c r="AL41" i="14"/>
  <c r="AK41" i="14"/>
  <c r="AJ41" i="14"/>
  <c r="AI41" i="14"/>
  <c r="AH41" i="14"/>
  <c r="AG41" i="14"/>
  <c r="AF41" i="14"/>
  <c r="AE41" i="14"/>
  <c r="F18" i="19" s="1"/>
  <c r="AD41" i="14"/>
  <c r="E18" i="19" s="1"/>
  <c r="AC41" i="14"/>
  <c r="D18" i="19" s="1"/>
  <c r="AB41" i="14"/>
  <c r="C18" i="19" s="1"/>
  <c r="AA41" i="14"/>
  <c r="Z41" i="14"/>
  <c r="X41" i="14"/>
  <c r="W41" i="14"/>
  <c r="V41" i="14"/>
  <c r="U41" i="14"/>
  <c r="T41" i="14"/>
  <c r="S41" i="14"/>
  <c r="P41" i="14"/>
  <c r="O41" i="14"/>
  <c r="N41" i="14"/>
  <c r="J41" i="14"/>
  <c r="I41" i="14"/>
  <c r="H41" i="14"/>
  <c r="G41" i="14"/>
  <c r="F41" i="14"/>
  <c r="E41" i="14"/>
  <c r="D41" i="14"/>
  <c r="B18" i="19" s="1"/>
  <c r="DP40" i="14"/>
  <c r="AG17" i="19" s="1"/>
  <c r="DO40" i="14"/>
  <c r="AF17" i="19" s="1"/>
  <c r="DN40" i="14"/>
  <c r="DM40" i="14"/>
  <c r="AE17" i="19" s="1"/>
  <c r="DJ40" i="14"/>
  <c r="DI40" i="14"/>
  <c r="DH40" i="14"/>
  <c r="DG40" i="14"/>
  <c r="DF40" i="14"/>
  <c r="DE40" i="14"/>
  <c r="DD40" i="14"/>
  <c r="DC40" i="14"/>
  <c r="DB40" i="14"/>
  <c r="DA40" i="14"/>
  <c r="CZ40" i="14"/>
  <c r="CY40" i="14"/>
  <c r="CX40" i="14"/>
  <c r="CW40" i="14"/>
  <c r="CV40" i="14"/>
  <c r="CU40" i="14"/>
  <c r="CT40" i="14"/>
  <c r="AC17" i="19" s="1"/>
  <c r="CS40" i="14"/>
  <c r="CR40" i="14"/>
  <c r="CQ40" i="14"/>
  <c r="CP40" i="14"/>
  <c r="CO40" i="14"/>
  <c r="CM40" i="14"/>
  <c r="CL40" i="14"/>
  <c r="CK40" i="14"/>
  <c r="CJ40" i="14"/>
  <c r="CI40" i="14"/>
  <c r="CH40" i="14"/>
  <c r="CG40" i="14"/>
  <c r="CF40" i="14"/>
  <c r="CE40" i="14"/>
  <c r="CD40" i="14"/>
  <c r="CC40" i="14"/>
  <c r="CB40" i="14"/>
  <c r="CA40" i="14"/>
  <c r="BZ40" i="14"/>
  <c r="BX40" i="14"/>
  <c r="BW40" i="14"/>
  <c r="BV40" i="14"/>
  <c r="BU40" i="14"/>
  <c r="AB17" i="19" s="1"/>
  <c r="BT40" i="14"/>
  <c r="AA17" i="19" s="1"/>
  <c r="BS40" i="14"/>
  <c r="BR40" i="14"/>
  <c r="BQ40" i="14"/>
  <c r="BP40" i="14"/>
  <c r="BN40" i="14"/>
  <c r="BM40" i="14"/>
  <c r="BL40" i="14"/>
  <c r="BK40" i="14"/>
  <c r="BJ40" i="14"/>
  <c r="X17" i="19" s="1"/>
  <c r="BI40" i="14"/>
  <c r="BH40" i="14"/>
  <c r="BG40" i="14"/>
  <c r="BF40" i="14"/>
  <c r="BE40" i="14"/>
  <c r="V17" i="19" s="1"/>
  <c r="BD40" i="14"/>
  <c r="U17" i="19" s="1"/>
  <c r="BB40" i="14"/>
  <c r="S17" i="19" s="1"/>
  <c r="BA40" i="14"/>
  <c r="R17" i="19" s="1"/>
  <c r="AZ40" i="14"/>
  <c r="Q17" i="19" s="1"/>
  <c r="AY40" i="14"/>
  <c r="P17" i="19" s="1"/>
  <c r="AX40" i="14"/>
  <c r="AW40" i="14"/>
  <c r="AV40" i="14"/>
  <c r="AU40" i="14"/>
  <c r="AT40" i="14"/>
  <c r="N17" i="19" s="1"/>
  <c r="AS40" i="14"/>
  <c r="M17" i="19" s="1"/>
  <c r="AR40" i="14"/>
  <c r="L17" i="19" s="1"/>
  <c r="AQ40" i="14"/>
  <c r="K17" i="19" s="1"/>
  <c r="AO40" i="14"/>
  <c r="J17" i="19" s="1"/>
  <c r="I17" i="19"/>
  <c r="AM40" i="14"/>
  <c r="H17" i="19" s="1"/>
  <c r="AL40" i="14"/>
  <c r="AK40" i="14"/>
  <c r="AJ40" i="14"/>
  <c r="AI40" i="14"/>
  <c r="AH40" i="14"/>
  <c r="AG40" i="14"/>
  <c r="AF40" i="14"/>
  <c r="AE40" i="14"/>
  <c r="F17" i="19" s="1"/>
  <c r="AD40" i="14"/>
  <c r="E17" i="19" s="1"/>
  <c r="AC40" i="14"/>
  <c r="D17" i="19" s="1"/>
  <c r="AB40" i="14"/>
  <c r="C17" i="19" s="1"/>
  <c r="AA40" i="14"/>
  <c r="Z40" i="14"/>
  <c r="X40" i="14"/>
  <c r="W40" i="14"/>
  <c r="V40" i="14"/>
  <c r="U40" i="14"/>
  <c r="T40" i="14"/>
  <c r="S40" i="14"/>
  <c r="P40" i="14"/>
  <c r="O40" i="14"/>
  <c r="N40" i="14"/>
  <c r="K40" i="14"/>
  <c r="J40" i="14"/>
  <c r="I40" i="14"/>
  <c r="H40" i="14"/>
  <c r="G40" i="14"/>
  <c r="F40" i="14"/>
  <c r="E40" i="14"/>
  <c r="D40" i="14"/>
  <c r="B17" i="19" s="1"/>
  <c r="DP39" i="14"/>
  <c r="AG16" i="19" s="1"/>
  <c r="DO39" i="14"/>
  <c r="AF16" i="19" s="1"/>
  <c r="DN39" i="14"/>
  <c r="DM39" i="14"/>
  <c r="AE16" i="19" s="1"/>
  <c r="DJ39" i="14"/>
  <c r="DI39" i="14"/>
  <c r="DH39" i="14"/>
  <c r="DG39" i="14"/>
  <c r="DF39" i="14"/>
  <c r="DE39" i="14"/>
  <c r="DD39" i="14"/>
  <c r="DC39" i="14"/>
  <c r="DB39" i="14"/>
  <c r="DA39" i="14"/>
  <c r="CZ39" i="14"/>
  <c r="CY39" i="14"/>
  <c r="CX39" i="14"/>
  <c r="CW39" i="14"/>
  <c r="CV39" i="14"/>
  <c r="CU39" i="14"/>
  <c r="CT39" i="14"/>
  <c r="AC16" i="19" s="1"/>
  <c r="CS39" i="14"/>
  <c r="CR39" i="14"/>
  <c r="CQ39" i="14"/>
  <c r="CP39" i="14"/>
  <c r="CO39" i="14"/>
  <c r="CM39" i="14"/>
  <c r="CL39" i="14"/>
  <c r="CK39" i="14"/>
  <c r="CJ39" i="14"/>
  <c r="CI39" i="14"/>
  <c r="CH39" i="14"/>
  <c r="CG39" i="14"/>
  <c r="CF39" i="14"/>
  <c r="CE39" i="14"/>
  <c r="CD39" i="14"/>
  <c r="CC39" i="14"/>
  <c r="CB39" i="14"/>
  <c r="CA39" i="14"/>
  <c r="BZ39" i="14"/>
  <c r="BX39" i="14"/>
  <c r="BW39" i="14"/>
  <c r="BV39" i="14"/>
  <c r="BU39" i="14"/>
  <c r="AB16" i="19" s="1"/>
  <c r="BT39" i="14"/>
  <c r="AA16" i="19" s="1"/>
  <c r="BS39" i="14"/>
  <c r="BR39" i="14"/>
  <c r="BQ39" i="14"/>
  <c r="BP39" i="14"/>
  <c r="BN39" i="14"/>
  <c r="BM39" i="14"/>
  <c r="BL39" i="14"/>
  <c r="BK39" i="14"/>
  <c r="BJ39" i="14"/>
  <c r="X16" i="19" s="1"/>
  <c r="BI39" i="14"/>
  <c r="BH39" i="14"/>
  <c r="BG39" i="14"/>
  <c r="BF39" i="14"/>
  <c r="BE39" i="14"/>
  <c r="V16" i="19" s="1"/>
  <c r="BD39" i="14"/>
  <c r="U16" i="19" s="1"/>
  <c r="BB39" i="14"/>
  <c r="S16" i="19" s="1"/>
  <c r="BA39" i="14"/>
  <c r="R16" i="19" s="1"/>
  <c r="AZ39" i="14"/>
  <c r="Q16" i="19" s="1"/>
  <c r="AY39" i="14"/>
  <c r="P16" i="19" s="1"/>
  <c r="AX39" i="14"/>
  <c r="AW39" i="14"/>
  <c r="AV39" i="14"/>
  <c r="AU39" i="14"/>
  <c r="AT39" i="14"/>
  <c r="N16" i="19" s="1"/>
  <c r="AS39" i="14"/>
  <c r="M16" i="19" s="1"/>
  <c r="AQ39" i="14"/>
  <c r="K16" i="19" s="1"/>
  <c r="AO39" i="14"/>
  <c r="J16" i="19" s="1"/>
  <c r="I16" i="19"/>
  <c r="AM39" i="14"/>
  <c r="H16" i="19" s="1"/>
  <c r="AL39" i="14"/>
  <c r="AK39" i="14"/>
  <c r="AJ39" i="14"/>
  <c r="AI39" i="14"/>
  <c r="AH39" i="14"/>
  <c r="AG39" i="14"/>
  <c r="AF39" i="14"/>
  <c r="AE39" i="14"/>
  <c r="F16" i="19" s="1"/>
  <c r="AD39" i="14"/>
  <c r="E16" i="19" s="1"/>
  <c r="AC39" i="14"/>
  <c r="D16" i="19" s="1"/>
  <c r="AB39" i="14"/>
  <c r="C16" i="19" s="1"/>
  <c r="AA39" i="14"/>
  <c r="Z39" i="14"/>
  <c r="Y39" i="14"/>
  <c r="X39" i="14"/>
  <c r="W39" i="14"/>
  <c r="V39" i="14"/>
  <c r="U39" i="14"/>
  <c r="T39" i="14"/>
  <c r="S39" i="14"/>
  <c r="P39" i="14"/>
  <c r="O39" i="14"/>
  <c r="N39" i="14"/>
  <c r="K39" i="14"/>
  <c r="J39" i="14"/>
  <c r="I39" i="14"/>
  <c r="H39" i="14"/>
  <c r="G39" i="14"/>
  <c r="F39" i="14"/>
  <c r="E39" i="14"/>
  <c r="D39" i="14"/>
  <c r="B16" i="19" s="1"/>
  <c r="DP38" i="14"/>
  <c r="AG15" i="19" s="1"/>
  <c r="DO38" i="14"/>
  <c r="AF15" i="19" s="1"/>
  <c r="DN38" i="14"/>
  <c r="DM38" i="14"/>
  <c r="DJ38" i="14"/>
  <c r="DI38" i="14"/>
  <c r="DH38" i="14"/>
  <c r="DG38" i="14"/>
  <c r="DF38" i="14"/>
  <c r="DE38" i="14"/>
  <c r="DD38" i="14"/>
  <c r="DC38" i="14"/>
  <c r="DB38" i="14"/>
  <c r="DA38" i="14"/>
  <c r="CZ38" i="14"/>
  <c r="CY38" i="14"/>
  <c r="CX38" i="14"/>
  <c r="CW38" i="14"/>
  <c r="CV38" i="14"/>
  <c r="CU38" i="14"/>
  <c r="CT38" i="14"/>
  <c r="AC15" i="19" s="1"/>
  <c r="CS38" i="14"/>
  <c r="CR38" i="14"/>
  <c r="CQ38" i="14"/>
  <c r="CP38" i="14"/>
  <c r="CO38" i="14"/>
  <c r="CM38" i="14"/>
  <c r="CL38" i="14"/>
  <c r="CK38" i="14"/>
  <c r="CJ38" i="14"/>
  <c r="CI38" i="14"/>
  <c r="CH38" i="14"/>
  <c r="CG38" i="14"/>
  <c r="CF38" i="14"/>
  <c r="CE38" i="14"/>
  <c r="CD38" i="14"/>
  <c r="CC38" i="14"/>
  <c r="CB38" i="14"/>
  <c r="CA38" i="14"/>
  <c r="BZ38" i="14"/>
  <c r="BX38" i="14"/>
  <c r="BW38" i="14"/>
  <c r="BV38" i="14"/>
  <c r="BU38" i="14"/>
  <c r="AB15" i="19" s="1"/>
  <c r="BT38" i="14"/>
  <c r="AA15" i="19" s="1"/>
  <c r="BS38" i="14"/>
  <c r="BR38" i="14"/>
  <c r="BQ38" i="14"/>
  <c r="BP38" i="14"/>
  <c r="BN38" i="14"/>
  <c r="BM38" i="14"/>
  <c r="BL38" i="14"/>
  <c r="BK38" i="14"/>
  <c r="BJ38" i="14"/>
  <c r="X15" i="19" s="1"/>
  <c r="BI38" i="14"/>
  <c r="BH38" i="14"/>
  <c r="BG38" i="14"/>
  <c r="BF38" i="14"/>
  <c r="BE38" i="14"/>
  <c r="V15" i="19" s="1"/>
  <c r="BD38" i="14"/>
  <c r="U15" i="19" s="1"/>
  <c r="BB38" i="14"/>
  <c r="S15" i="19" s="1"/>
  <c r="BA38" i="14"/>
  <c r="R15" i="19" s="1"/>
  <c r="AZ38" i="14"/>
  <c r="Q15" i="19" s="1"/>
  <c r="AY38" i="14"/>
  <c r="P15" i="19" s="1"/>
  <c r="AX38" i="14"/>
  <c r="AW38" i="14"/>
  <c r="AV38" i="14"/>
  <c r="AU38" i="14"/>
  <c r="AT38" i="14"/>
  <c r="N15" i="19" s="1"/>
  <c r="AS38" i="14"/>
  <c r="M15" i="19" s="1"/>
  <c r="AQ38" i="14"/>
  <c r="K15" i="19" s="1"/>
  <c r="AO38" i="14"/>
  <c r="J15" i="19" s="1"/>
  <c r="I15" i="19"/>
  <c r="AM38" i="14"/>
  <c r="H15" i="19" s="1"/>
  <c r="AL38" i="14"/>
  <c r="AK38" i="14"/>
  <c r="AJ38" i="14"/>
  <c r="AI38" i="14"/>
  <c r="AH38" i="14"/>
  <c r="AG38" i="14"/>
  <c r="AF38" i="14"/>
  <c r="AE38" i="14"/>
  <c r="F15" i="19" s="1"/>
  <c r="AD38" i="14"/>
  <c r="E15" i="19" s="1"/>
  <c r="AB38" i="14"/>
  <c r="C15" i="19" s="1"/>
  <c r="AA38" i="14"/>
  <c r="Z38" i="14"/>
  <c r="X38" i="14"/>
  <c r="W38" i="14"/>
  <c r="V38" i="14"/>
  <c r="U38" i="14"/>
  <c r="T38" i="14"/>
  <c r="S38" i="14"/>
  <c r="O38" i="14"/>
  <c r="N38" i="14"/>
  <c r="K38" i="14"/>
  <c r="J38" i="14"/>
  <c r="I38" i="14"/>
  <c r="H38" i="14"/>
  <c r="G38" i="14"/>
  <c r="F38" i="14"/>
  <c r="E38" i="14"/>
  <c r="D38" i="14"/>
  <c r="B15" i="19" s="1"/>
  <c r="DP37" i="14"/>
  <c r="AG14" i="19" s="1"/>
  <c r="DO37" i="14"/>
  <c r="AF14" i="19" s="1"/>
  <c r="DN37" i="14"/>
  <c r="DM37" i="14"/>
  <c r="DJ37" i="14"/>
  <c r="DI37" i="14"/>
  <c r="DH37" i="14"/>
  <c r="DG37" i="14"/>
  <c r="DF37" i="14"/>
  <c r="DE37" i="14"/>
  <c r="DD37" i="14"/>
  <c r="DC37" i="14"/>
  <c r="DB37" i="14"/>
  <c r="DA37" i="14"/>
  <c r="CZ37" i="14"/>
  <c r="CY37" i="14"/>
  <c r="CX37" i="14"/>
  <c r="CW37" i="14"/>
  <c r="CV37" i="14"/>
  <c r="CU37" i="14"/>
  <c r="CT37" i="14"/>
  <c r="AC14" i="19" s="1"/>
  <c r="CS37" i="14"/>
  <c r="CR37" i="14"/>
  <c r="CQ37" i="14"/>
  <c r="CP37" i="14"/>
  <c r="CO37" i="14"/>
  <c r="CM37" i="14"/>
  <c r="CL37" i="14"/>
  <c r="CK37" i="14"/>
  <c r="CJ37" i="14"/>
  <c r="CI37" i="14"/>
  <c r="CH37" i="14"/>
  <c r="CG37" i="14"/>
  <c r="CF37" i="14"/>
  <c r="CE37" i="14"/>
  <c r="CD37" i="14"/>
  <c r="CC37" i="14"/>
  <c r="CB37" i="14"/>
  <c r="CA37" i="14"/>
  <c r="BZ37" i="14"/>
  <c r="BX37" i="14"/>
  <c r="BW37" i="14"/>
  <c r="BV37" i="14"/>
  <c r="BU37" i="14"/>
  <c r="AB14" i="19" s="1"/>
  <c r="BT37" i="14"/>
  <c r="AA14" i="19" s="1"/>
  <c r="BS37" i="14"/>
  <c r="BR37" i="14"/>
  <c r="BQ37" i="14"/>
  <c r="BP37" i="14"/>
  <c r="BN37" i="14"/>
  <c r="BM37" i="14"/>
  <c r="BL37" i="14"/>
  <c r="BK37" i="14"/>
  <c r="BJ37" i="14"/>
  <c r="X14" i="19" s="1"/>
  <c r="BI37" i="14"/>
  <c r="BH37" i="14"/>
  <c r="BG37" i="14"/>
  <c r="BF37" i="14"/>
  <c r="BE37" i="14"/>
  <c r="V14" i="19" s="1"/>
  <c r="BD37" i="14"/>
  <c r="U14" i="19" s="1"/>
  <c r="BB37" i="14"/>
  <c r="S14" i="19" s="1"/>
  <c r="BA37" i="14"/>
  <c r="R14" i="19" s="1"/>
  <c r="AZ37" i="14"/>
  <c r="Q14" i="19" s="1"/>
  <c r="AY37" i="14"/>
  <c r="P14" i="19" s="1"/>
  <c r="AX37" i="14"/>
  <c r="AW37" i="14"/>
  <c r="AV37" i="14"/>
  <c r="AU37" i="14"/>
  <c r="AT37" i="14"/>
  <c r="N14" i="19" s="1"/>
  <c r="AS37" i="14"/>
  <c r="M14" i="19" s="1"/>
  <c r="AQ37" i="14"/>
  <c r="K14" i="19" s="1"/>
  <c r="AO37" i="14"/>
  <c r="J14" i="19" s="1"/>
  <c r="I14" i="19"/>
  <c r="AM37" i="14"/>
  <c r="H14" i="19" s="1"/>
  <c r="AL37" i="14"/>
  <c r="AK37" i="14"/>
  <c r="AJ37" i="14"/>
  <c r="AH37" i="14"/>
  <c r="AG37" i="14"/>
  <c r="AF37" i="14"/>
  <c r="AE37" i="14"/>
  <c r="F14" i="19" s="1"/>
  <c r="AD37" i="14"/>
  <c r="E14" i="19" s="1"/>
  <c r="AB37" i="14"/>
  <c r="C14" i="19" s="1"/>
  <c r="AA37" i="14"/>
  <c r="Z37" i="14"/>
  <c r="X37" i="14"/>
  <c r="V37" i="14"/>
  <c r="U37" i="14"/>
  <c r="T37" i="14"/>
  <c r="S37" i="14"/>
  <c r="P37" i="14"/>
  <c r="O37" i="14"/>
  <c r="N37" i="14"/>
  <c r="M37" i="14"/>
  <c r="J37" i="14"/>
  <c r="I37" i="14"/>
  <c r="H37" i="14"/>
  <c r="G37" i="14"/>
  <c r="F37" i="14"/>
  <c r="E37" i="14"/>
  <c r="D37" i="14"/>
  <c r="B14" i="19" s="1"/>
  <c r="DP36" i="14"/>
  <c r="AG13" i="19" s="1"/>
  <c r="DO36" i="14"/>
  <c r="AF13" i="19" s="1"/>
  <c r="DN36" i="14"/>
  <c r="DM36" i="14"/>
  <c r="DJ36" i="14"/>
  <c r="DI36" i="14"/>
  <c r="DH36" i="14"/>
  <c r="DG36" i="14"/>
  <c r="DF36" i="14"/>
  <c r="DE36" i="14"/>
  <c r="DD36" i="14"/>
  <c r="DC36" i="14"/>
  <c r="DB36" i="14"/>
  <c r="DA36" i="14"/>
  <c r="CZ36" i="14"/>
  <c r="CY36" i="14"/>
  <c r="CX36" i="14"/>
  <c r="CW36" i="14"/>
  <c r="CV36" i="14"/>
  <c r="CU36" i="14"/>
  <c r="CT36" i="14"/>
  <c r="AC13" i="19" s="1"/>
  <c r="CS36" i="14"/>
  <c r="CR36" i="14"/>
  <c r="CQ36" i="14"/>
  <c r="CP36" i="14"/>
  <c r="CO36" i="14"/>
  <c r="CM36" i="14"/>
  <c r="CL36" i="14"/>
  <c r="CK36" i="14"/>
  <c r="CJ36" i="14"/>
  <c r="CI36" i="14"/>
  <c r="CH36" i="14"/>
  <c r="CG36" i="14"/>
  <c r="CF36" i="14"/>
  <c r="CE36" i="14"/>
  <c r="CD36" i="14"/>
  <c r="CC36" i="14"/>
  <c r="CB36" i="14"/>
  <c r="CA36" i="14"/>
  <c r="BZ36" i="14"/>
  <c r="BX36" i="14"/>
  <c r="BW36" i="14"/>
  <c r="BV36" i="14"/>
  <c r="BU36" i="14"/>
  <c r="AB13" i="19" s="1"/>
  <c r="BT36" i="14"/>
  <c r="AA13" i="19" s="1"/>
  <c r="BS36" i="14"/>
  <c r="BR36" i="14"/>
  <c r="BQ36" i="14"/>
  <c r="BP36" i="14"/>
  <c r="BN36" i="14"/>
  <c r="BM36" i="14"/>
  <c r="BL36" i="14"/>
  <c r="BK36" i="14"/>
  <c r="BJ36" i="14"/>
  <c r="X13" i="19" s="1"/>
  <c r="BI36" i="14"/>
  <c r="BH36" i="14"/>
  <c r="BG36" i="14"/>
  <c r="BF36" i="14"/>
  <c r="BE36" i="14"/>
  <c r="V13" i="19" s="1"/>
  <c r="BD36" i="14"/>
  <c r="U13" i="19" s="1"/>
  <c r="BB36" i="14"/>
  <c r="S13" i="19" s="1"/>
  <c r="BA36" i="14"/>
  <c r="R13" i="19" s="1"/>
  <c r="AZ36" i="14"/>
  <c r="Q13" i="19" s="1"/>
  <c r="AY36" i="14"/>
  <c r="P13" i="19" s="1"/>
  <c r="AX36" i="14"/>
  <c r="AW36" i="14"/>
  <c r="AV36" i="14"/>
  <c r="AU36" i="14"/>
  <c r="AT36" i="14"/>
  <c r="AS36" i="14"/>
  <c r="M13" i="19" s="1"/>
  <c r="AQ36" i="14"/>
  <c r="K13" i="19" s="1"/>
  <c r="AO36" i="14"/>
  <c r="J13" i="19" s="1"/>
  <c r="I13" i="19"/>
  <c r="AM36" i="14"/>
  <c r="H13" i="19" s="1"/>
  <c r="AL36" i="14"/>
  <c r="AK36" i="14"/>
  <c r="AJ36" i="14"/>
  <c r="AI36" i="14"/>
  <c r="AG36" i="14"/>
  <c r="AF36" i="14"/>
  <c r="AE36" i="14"/>
  <c r="F13" i="19" s="1"/>
  <c r="AD36" i="14"/>
  <c r="E13" i="19" s="1"/>
  <c r="AB36" i="14"/>
  <c r="C13" i="19" s="1"/>
  <c r="AA36" i="14"/>
  <c r="Z36" i="14"/>
  <c r="X36" i="14"/>
  <c r="V36" i="14"/>
  <c r="U36" i="14"/>
  <c r="T36" i="14"/>
  <c r="S36" i="14"/>
  <c r="P36" i="14"/>
  <c r="O36" i="14"/>
  <c r="N36" i="14"/>
  <c r="M36" i="14"/>
  <c r="K36" i="14"/>
  <c r="J36" i="14"/>
  <c r="I36" i="14"/>
  <c r="H36" i="14"/>
  <c r="G36" i="14"/>
  <c r="F36" i="14"/>
  <c r="E36" i="14"/>
  <c r="D36" i="14"/>
  <c r="B13" i="19" s="1"/>
  <c r="BS35" i="14"/>
  <c r="BR35" i="14"/>
  <c r="BQ35" i="14"/>
  <c r="BP35" i="14"/>
  <c r="BN35" i="14"/>
  <c r="BM35" i="14"/>
  <c r="BL35" i="14"/>
  <c r="BK35" i="14"/>
  <c r="BJ35" i="14"/>
  <c r="BI35" i="14"/>
  <c r="BH35" i="14"/>
  <c r="BG35" i="14"/>
  <c r="BF35" i="14"/>
  <c r="BE35" i="14"/>
  <c r="BD35" i="14"/>
  <c r="BA35" i="14"/>
  <c r="AZ35" i="14"/>
  <c r="AX35" i="14"/>
  <c r="AW35" i="14"/>
  <c r="AV35" i="14"/>
  <c r="AU35" i="14"/>
  <c r="AT35" i="14"/>
  <c r="AS35" i="14"/>
  <c r="AO35" i="14"/>
  <c r="AL35" i="14"/>
  <c r="AK35" i="14"/>
  <c r="AI35" i="14"/>
  <c r="AH35" i="14"/>
  <c r="AG35" i="14"/>
  <c r="AF35" i="14"/>
  <c r="AE35" i="14"/>
  <c r="AD35" i="14"/>
  <c r="AA35" i="14"/>
  <c r="Z35" i="14"/>
  <c r="X35" i="14"/>
  <c r="W35" i="14"/>
  <c r="V35" i="14"/>
  <c r="U35" i="14"/>
  <c r="T35" i="14"/>
  <c r="S35" i="14"/>
  <c r="P35" i="14"/>
  <c r="O35" i="14"/>
  <c r="N35" i="14"/>
  <c r="M35" i="14"/>
  <c r="L35" i="14"/>
  <c r="K35" i="14"/>
  <c r="J35" i="14"/>
  <c r="I35" i="14"/>
  <c r="H35" i="14"/>
  <c r="G35" i="14"/>
  <c r="F35" i="14"/>
  <c r="E35" i="14"/>
  <c r="D35" i="14"/>
  <c r="BS34" i="14"/>
  <c r="BR34" i="14"/>
  <c r="BQ34" i="14"/>
  <c r="BP34" i="14"/>
  <c r="BN34" i="14"/>
  <c r="BM34" i="14"/>
  <c r="BL34" i="14"/>
  <c r="BK34" i="14"/>
  <c r="BJ34" i="14"/>
  <c r="BI34" i="14"/>
  <c r="BH34" i="14"/>
  <c r="BF34" i="14"/>
  <c r="BE34" i="14"/>
  <c r="BA34" i="14"/>
  <c r="AX34" i="14"/>
  <c r="AW34" i="14"/>
  <c r="AU34" i="14"/>
  <c r="AT34" i="14"/>
  <c r="AS34" i="14"/>
  <c r="AO34" i="14"/>
  <c r="AL34" i="14"/>
  <c r="AK34" i="14"/>
  <c r="AI34" i="14"/>
  <c r="AH34" i="14"/>
  <c r="AF34" i="14"/>
  <c r="AE34" i="14"/>
  <c r="AD34" i="14"/>
  <c r="AA34" i="14"/>
  <c r="Z34" i="14"/>
  <c r="X34" i="14"/>
  <c r="W34" i="14"/>
  <c r="V34" i="14"/>
  <c r="U34" i="14"/>
  <c r="T34" i="14"/>
  <c r="S34" i="14"/>
  <c r="P34" i="14"/>
  <c r="O34" i="14"/>
  <c r="N34" i="14"/>
  <c r="M34" i="14"/>
  <c r="L34" i="14"/>
  <c r="K34" i="14"/>
  <c r="J34" i="14"/>
  <c r="I34" i="14"/>
  <c r="H34" i="14"/>
  <c r="G34" i="14"/>
  <c r="F34" i="14"/>
  <c r="E34" i="14"/>
  <c r="D34" i="14"/>
  <c r="BS33" i="14"/>
  <c r="BR33" i="14"/>
  <c r="BQ33" i="14"/>
  <c r="BP33" i="14"/>
  <c r="BN33" i="14"/>
  <c r="BM33" i="14"/>
  <c r="BL33" i="14"/>
  <c r="BK33" i="14"/>
  <c r="BJ33" i="14"/>
  <c r="BI33" i="14"/>
  <c r="BH33" i="14"/>
  <c r="BG33" i="14"/>
  <c r="BF33" i="14"/>
  <c r="BA33" i="14"/>
  <c r="AX33" i="14"/>
  <c r="AW33" i="14"/>
  <c r="AV33" i="14"/>
  <c r="AU33" i="14"/>
  <c r="AT33" i="14"/>
  <c r="AS33" i="14"/>
  <c r="AO33" i="14"/>
  <c r="AL33" i="14"/>
  <c r="AK33" i="14"/>
  <c r="AI33" i="14"/>
  <c r="AH33" i="14"/>
  <c r="AG33" i="14"/>
  <c r="AF33" i="14"/>
  <c r="AE33" i="14"/>
  <c r="AD33" i="14"/>
  <c r="AA33" i="14"/>
  <c r="Z33" i="14"/>
  <c r="X33" i="14"/>
  <c r="W33" i="14"/>
  <c r="V33" i="14"/>
  <c r="U33" i="14"/>
  <c r="T33" i="14"/>
  <c r="S33" i="14"/>
  <c r="P33" i="14"/>
  <c r="O33" i="14"/>
  <c r="N33" i="14"/>
  <c r="M33" i="14"/>
  <c r="L33" i="14"/>
  <c r="K33" i="14"/>
  <c r="J33" i="14"/>
  <c r="I33" i="14"/>
  <c r="H33" i="14"/>
  <c r="G33" i="14"/>
  <c r="F33" i="14"/>
  <c r="E33" i="14"/>
  <c r="D33" i="14"/>
  <c r="BS32" i="14"/>
  <c r="BR32" i="14"/>
  <c r="BQ32" i="14"/>
  <c r="BP32" i="14"/>
  <c r="BN32" i="14"/>
  <c r="BM32" i="14"/>
  <c r="BL32" i="14"/>
  <c r="BK32" i="14"/>
  <c r="BJ32" i="14"/>
  <c r="BI32" i="14"/>
  <c r="BH32" i="14"/>
  <c r="BF32" i="14"/>
  <c r="BE32" i="14"/>
  <c r="BD32" i="14"/>
  <c r="BA32" i="14"/>
  <c r="AZ32" i="14"/>
  <c r="AX32" i="14"/>
  <c r="AW32" i="14"/>
  <c r="AU32" i="14"/>
  <c r="AT32" i="14"/>
  <c r="AS32" i="14"/>
  <c r="AO32" i="14"/>
  <c r="AL32" i="14"/>
  <c r="AK32" i="14"/>
  <c r="AI32" i="14"/>
  <c r="AH32" i="14"/>
  <c r="AG32" i="14"/>
  <c r="AF32" i="14"/>
  <c r="AE32" i="14"/>
  <c r="AD32" i="14"/>
  <c r="AA32" i="14"/>
  <c r="Z32" i="14"/>
  <c r="X32" i="14"/>
  <c r="W32" i="14"/>
  <c r="V32" i="14"/>
  <c r="U32" i="14"/>
  <c r="T32" i="14"/>
  <c r="S32" i="14"/>
  <c r="P32" i="14"/>
  <c r="O32" i="14"/>
  <c r="N32" i="14"/>
  <c r="M32" i="14"/>
  <c r="L32" i="14"/>
  <c r="K32" i="14"/>
  <c r="J32" i="14"/>
  <c r="I32" i="14"/>
  <c r="H32" i="14"/>
  <c r="G32" i="14"/>
  <c r="F32" i="14"/>
  <c r="E32" i="14"/>
  <c r="D32" i="14"/>
  <c r="BS31" i="14"/>
  <c r="BR31" i="14"/>
  <c r="BQ31" i="14"/>
  <c r="BP31" i="14"/>
  <c r="BN31" i="14"/>
  <c r="BM31" i="14"/>
  <c r="BL31" i="14"/>
  <c r="BK31" i="14"/>
  <c r="BJ31" i="14"/>
  <c r="BI31" i="14"/>
  <c r="BH31" i="14"/>
  <c r="BG31" i="14"/>
  <c r="BF31" i="14"/>
  <c r="BE31" i="14"/>
  <c r="BD31" i="14"/>
  <c r="BA31" i="14"/>
  <c r="AZ31" i="14"/>
  <c r="AX31" i="14"/>
  <c r="AW31" i="14"/>
  <c r="AV31" i="14"/>
  <c r="AU31" i="14"/>
  <c r="AT31" i="14"/>
  <c r="AS31" i="14"/>
  <c r="AO31" i="14"/>
  <c r="AL31" i="14"/>
  <c r="AK31" i="14"/>
  <c r="AI31" i="14"/>
  <c r="AH31" i="14"/>
  <c r="AG31" i="14"/>
  <c r="AF31" i="14"/>
  <c r="AE31" i="14"/>
  <c r="AD31" i="14"/>
  <c r="AA31" i="14"/>
  <c r="Z31" i="14"/>
  <c r="X31" i="14"/>
  <c r="W31" i="14"/>
  <c r="V31" i="14"/>
  <c r="U31" i="14"/>
  <c r="T31" i="14"/>
  <c r="S31" i="14"/>
  <c r="P31" i="14"/>
  <c r="O31" i="14"/>
  <c r="N31" i="14"/>
  <c r="M31" i="14"/>
  <c r="L31" i="14"/>
  <c r="K31" i="14"/>
  <c r="J31" i="14"/>
  <c r="I31" i="14"/>
  <c r="H31" i="14"/>
  <c r="G31" i="14"/>
  <c r="F31" i="14"/>
  <c r="E31" i="14"/>
  <c r="D31" i="14"/>
  <c r="BS30" i="14"/>
  <c r="BR30" i="14"/>
  <c r="BQ30" i="14"/>
  <c r="BP30" i="14"/>
  <c r="BN30" i="14"/>
  <c r="BM30" i="14"/>
  <c r="BL30" i="14"/>
  <c r="BK30" i="14"/>
  <c r="BJ30" i="14"/>
  <c r="BH30" i="14"/>
  <c r="BF30" i="14"/>
  <c r="BE30" i="14"/>
  <c r="BA30" i="14"/>
  <c r="AW30" i="14"/>
  <c r="AU30" i="14"/>
  <c r="AT30" i="14"/>
  <c r="AS30" i="14"/>
  <c r="AO30" i="14"/>
  <c r="AL30" i="14"/>
  <c r="AK30" i="14"/>
  <c r="AH30" i="14"/>
  <c r="AG30" i="14"/>
  <c r="AF30" i="14"/>
  <c r="AE30" i="14"/>
  <c r="AD30" i="14"/>
  <c r="AA30" i="14"/>
  <c r="Z30" i="14"/>
  <c r="X30" i="14"/>
  <c r="W30" i="14"/>
  <c r="V30" i="14"/>
  <c r="U30" i="14"/>
  <c r="T30" i="14"/>
  <c r="S30" i="14"/>
  <c r="P30" i="14"/>
  <c r="O30" i="14"/>
  <c r="N30" i="14"/>
  <c r="M30" i="14"/>
  <c r="L30" i="14"/>
  <c r="K30" i="14"/>
  <c r="J30" i="14"/>
  <c r="I30" i="14"/>
  <c r="H30" i="14"/>
  <c r="G30" i="14"/>
  <c r="F30" i="14"/>
  <c r="E30" i="14"/>
  <c r="D30" i="14"/>
  <c r="BS29" i="14"/>
  <c r="BR29" i="14"/>
  <c r="BQ29" i="14"/>
  <c r="BP29" i="14"/>
  <c r="BN29" i="14"/>
  <c r="BM29" i="14"/>
  <c r="BL29" i="14"/>
  <c r="BK29" i="14"/>
  <c r="BJ29" i="14"/>
  <c r="BI29" i="14"/>
  <c r="BH29" i="14"/>
  <c r="BG29" i="14"/>
  <c r="BF29" i="14"/>
  <c r="BE29" i="14"/>
  <c r="BA29" i="14"/>
  <c r="AX29" i="14"/>
  <c r="AW29" i="14"/>
  <c r="AV29" i="14"/>
  <c r="AU29" i="14"/>
  <c r="AT29" i="14"/>
  <c r="AS29" i="14"/>
  <c r="AO29" i="14"/>
  <c r="AL29" i="14"/>
  <c r="AK29" i="14"/>
  <c r="AI29" i="14"/>
  <c r="AH29" i="14"/>
  <c r="AG29" i="14"/>
  <c r="AF29" i="14"/>
  <c r="AE29" i="14"/>
  <c r="AD29" i="14"/>
  <c r="AA29" i="14"/>
  <c r="Z29" i="14"/>
  <c r="X29" i="14"/>
  <c r="W29" i="14"/>
  <c r="V29" i="14"/>
  <c r="U29" i="14"/>
  <c r="T29" i="14"/>
  <c r="S29" i="14"/>
  <c r="P29" i="14"/>
  <c r="O29" i="14"/>
  <c r="N29" i="14"/>
  <c r="M29" i="14"/>
  <c r="L29" i="14"/>
  <c r="K29" i="14"/>
  <c r="J29" i="14"/>
  <c r="I29" i="14"/>
  <c r="H29" i="14"/>
  <c r="G29" i="14"/>
  <c r="F29" i="14"/>
  <c r="E29" i="14"/>
  <c r="D29" i="14"/>
  <c r="BS28" i="14"/>
  <c r="BR28" i="14"/>
  <c r="BQ28" i="14"/>
  <c r="BP28" i="14"/>
  <c r="BN28" i="14"/>
  <c r="BM28" i="14"/>
  <c r="BL28" i="14"/>
  <c r="BK28" i="14"/>
  <c r="BJ28" i="14"/>
  <c r="BI28" i="14"/>
  <c r="BH28" i="14"/>
  <c r="BG28" i="14"/>
  <c r="BF28" i="14"/>
  <c r="BE28" i="14"/>
  <c r="BD28" i="14"/>
  <c r="BA28" i="14"/>
  <c r="AZ28" i="14"/>
  <c r="AX28" i="14"/>
  <c r="AW28" i="14"/>
  <c r="AV28" i="14"/>
  <c r="AU28" i="14"/>
  <c r="AT28" i="14"/>
  <c r="AS28" i="14"/>
  <c r="AO28" i="14"/>
  <c r="AL28" i="14"/>
  <c r="AK28" i="14"/>
  <c r="AI28" i="14"/>
  <c r="AH28" i="14"/>
  <c r="AG28" i="14"/>
  <c r="AF28" i="14"/>
  <c r="AE28" i="14"/>
  <c r="AD28" i="14"/>
  <c r="AA28" i="14"/>
  <c r="Z28" i="14"/>
  <c r="X28" i="14"/>
  <c r="W28" i="14"/>
  <c r="V28" i="14"/>
  <c r="U28" i="14"/>
  <c r="T28" i="14"/>
  <c r="S28" i="14"/>
  <c r="P28" i="14"/>
  <c r="O28" i="14"/>
  <c r="N28" i="14"/>
  <c r="M28" i="14"/>
  <c r="L28" i="14"/>
  <c r="K28" i="14"/>
  <c r="J28" i="14"/>
  <c r="I28" i="14"/>
  <c r="H28" i="14"/>
  <c r="G28" i="14"/>
  <c r="F28" i="14"/>
  <c r="E28" i="14"/>
  <c r="D28" i="14"/>
  <c r="BS27" i="14"/>
  <c r="BR27" i="14"/>
  <c r="BQ27" i="14"/>
  <c r="BP27" i="14"/>
  <c r="BN27" i="14"/>
  <c r="BM27" i="14"/>
  <c r="BL27" i="14"/>
  <c r="BK27" i="14"/>
  <c r="BJ27" i="14"/>
  <c r="BI27" i="14"/>
  <c r="BH27" i="14"/>
  <c r="BG27" i="14"/>
  <c r="BF27" i="14"/>
  <c r="BE27" i="14"/>
  <c r="BD27" i="14"/>
  <c r="BA27" i="14"/>
  <c r="AZ27" i="14"/>
  <c r="AX27" i="14"/>
  <c r="AW27" i="14"/>
  <c r="AV27" i="14"/>
  <c r="AU27" i="14"/>
  <c r="AT27" i="14"/>
  <c r="AS27" i="14"/>
  <c r="AO27" i="14"/>
  <c r="AL27" i="14"/>
  <c r="AK27" i="14"/>
  <c r="AI27" i="14"/>
  <c r="AH27" i="14"/>
  <c r="AG27" i="14"/>
  <c r="AF27" i="14"/>
  <c r="AE27" i="14"/>
  <c r="AD27" i="14"/>
  <c r="AA27" i="14"/>
  <c r="Z27" i="14"/>
  <c r="X27" i="14"/>
  <c r="W27" i="14"/>
  <c r="V27" i="14"/>
  <c r="U27" i="14"/>
  <c r="T27" i="14"/>
  <c r="S27" i="14"/>
  <c r="P27" i="14"/>
  <c r="O27" i="14"/>
  <c r="N27" i="14"/>
  <c r="M27" i="14"/>
  <c r="L27" i="14"/>
  <c r="K27" i="14"/>
  <c r="J27" i="14"/>
  <c r="I27" i="14"/>
  <c r="H27" i="14"/>
  <c r="G27" i="14"/>
  <c r="F27" i="14"/>
  <c r="E27" i="14"/>
  <c r="D27" i="14"/>
  <c r="BS26" i="14"/>
  <c r="BR26" i="14"/>
  <c r="BQ26" i="14"/>
  <c r="BP26" i="14"/>
  <c r="BN26" i="14"/>
  <c r="BM26" i="14"/>
  <c r="BL26" i="14"/>
  <c r="BK26" i="14"/>
  <c r="BJ26" i="14"/>
  <c r="BI26" i="14"/>
  <c r="BH26" i="14"/>
  <c r="BG26" i="14"/>
  <c r="BF26" i="14"/>
  <c r="BE26" i="14"/>
  <c r="BA26" i="14"/>
  <c r="AX26" i="14"/>
  <c r="AW26" i="14"/>
  <c r="AV26" i="14"/>
  <c r="AU26" i="14"/>
  <c r="AT26" i="14"/>
  <c r="AS26" i="14"/>
  <c r="AO26" i="14"/>
  <c r="AL26" i="14"/>
  <c r="AK26" i="14"/>
  <c r="AI26" i="14"/>
  <c r="AH26" i="14"/>
  <c r="AG26" i="14"/>
  <c r="AF26" i="14"/>
  <c r="AE26" i="14"/>
  <c r="AD26" i="14"/>
  <c r="AA26" i="14"/>
  <c r="Z26" i="14"/>
  <c r="X26" i="14"/>
  <c r="W26" i="14"/>
  <c r="V26" i="14"/>
  <c r="U26" i="14"/>
  <c r="T26" i="14"/>
  <c r="S26" i="14"/>
  <c r="P26" i="14"/>
  <c r="O26" i="14"/>
  <c r="N26" i="14"/>
  <c r="M26" i="14"/>
  <c r="L26" i="14"/>
  <c r="K26" i="14"/>
  <c r="J26" i="14"/>
  <c r="I26" i="14"/>
  <c r="H26" i="14"/>
  <c r="G26" i="14"/>
  <c r="F26" i="14"/>
  <c r="E26" i="14"/>
  <c r="D26" i="14"/>
  <c r="BS25" i="14"/>
  <c r="BR25" i="14"/>
  <c r="BQ25" i="14"/>
  <c r="BP25" i="14"/>
  <c r="BN25" i="14"/>
  <c r="BM25" i="14"/>
  <c r="BL25" i="14"/>
  <c r="BK25" i="14"/>
  <c r="BJ25" i="14"/>
  <c r="BI25" i="14"/>
  <c r="BH25" i="14"/>
  <c r="BG25" i="14"/>
  <c r="BE25" i="14"/>
  <c r="BA25" i="14"/>
  <c r="AX25" i="14"/>
  <c r="AW25" i="14"/>
  <c r="AV25" i="14"/>
  <c r="AT25" i="14"/>
  <c r="AO25" i="14"/>
  <c r="AL25" i="14"/>
  <c r="AK25" i="14"/>
  <c r="AI25" i="14"/>
  <c r="AH25" i="14"/>
  <c r="AG25" i="14"/>
  <c r="AF25" i="14"/>
  <c r="AE25" i="14"/>
  <c r="AD25" i="14"/>
  <c r="AA25" i="14"/>
  <c r="Z25" i="14"/>
  <c r="X25" i="14"/>
  <c r="W25" i="14"/>
  <c r="V25" i="14"/>
  <c r="U25" i="14"/>
  <c r="T25" i="14"/>
  <c r="S25" i="14"/>
  <c r="O25" i="14"/>
  <c r="N25" i="14"/>
  <c r="M25" i="14"/>
  <c r="L25" i="14"/>
  <c r="K25" i="14"/>
  <c r="J25" i="14"/>
  <c r="I25" i="14"/>
  <c r="H25" i="14"/>
  <c r="G25" i="14"/>
  <c r="F25" i="14"/>
  <c r="E25" i="14"/>
  <c r="D25" i="14"/>
  <c r="BS24" i="14"/>
  <c r="BR24" i="14"/>
  <c r="BQ24" i="14"/>
  <c r="BP24" i="14"/>
  <c r="BN24" i="14"/>
  <c r="BM24" i="14"/>
  <c r="BL24" i="14"/>
  <c r="BK24" i="14"/>
  <c r="BJ24" i="14"/>
  <c r="BI24" i="14"/>
  <c r="BH24" i="14"/>
  <c r="BF24" i="14"/>
  <c r="BE24" i="14"/>
  <c r="BD24" i="14"/>
  <c r="BA24" i="14"/>
  <c r="AZ24" i="14"/>
  <c r="AX24" i="14"/>
  <c r="AW24" i="14"/>
  <c r="AU24" i="14"/>
  <c r="AT24" i="14"/>
  <c r="AS24" i="14"/>
  <c r="AO24" i="14"/>
  <c r="AL24" i="14"/>
  <c r="AK24" i="14"/>
  <c r="AI24" i="14"/>
  <c r="AH24" i="14"/>
  <c r="AG24" i="14"/>
  <c r="AF24" i="14"/>
  <c r="AE24" i="14"/>
  <c r="AD24" i="14"/>
  <c r="AA24" i="14"/>
  <c r="Z24" i="14"/>
  <c r="X24" i="14"/>
  <c r="V24" i="14"/>
  <c r="U24" i="14"/>
  <c r="T24" i="14"/>
  <c r="S24" i="14"/>
  <c r="P24" i="14"/>
  <c r="O24" i="14"/>
  <c r="N24" i="14"/>
  <c r="M24" i="14"/>
  <c r="L24" i="14"/>
  <c r="K24" i="14"/>
  <c r="J24" i="14"/>
  <c r="I24" i="14"/>
  <c r="H24" i="14"/>
  <c r="G24" i="14"/>
  <c r="F24" i="14"/>
  <c r="E24" i="14"/>
  <c r="D24" i="14"/>
  <c r="BS23" i="14"/>
  <c r="BR23" i="14"/>
  <c r="BQ23" i="14"/>
  <c r="BP23" i="14"/>
  <c r="BN23" i="14"/>
  <c r="BM23" i="14"/>
  <c r="BL23" i="14"/>
  <c r="BK23" i="14"/>
  <c r="BJ23" i="14"/>
  <c r="BI23" i="14"/>
  <c r="BG23" i="14"/>
  <c r="BF23" i="14"/>
  <c r="BD23" i="14"/>
  <c r="BA23" i="14"/>
  <c r="AZ23" i="14"/>
  <c r="AX23" i="14"/>
  <c r="AV23" i="14"/>
  <c r="AU23" i="14"/>
  <c r="AT23" i="14"/>
  <c r="AS23" i="14"/>
  <c r="AO23" i="14"/>
  <c r="AL23" i="14"/>
  <c r="AK23" i="14"/>
  <c r="AI23" i="14"/>
  <c r="AG23" i="14"/>
  <c r="AF23" i="14"/>
  <c r="AE23" i="14"/>
  <c r="AD23" i="14"/>
  <c r="AA23" i="14"/>
  <c r="Z23" i="14"/>
  <c r="X23" i="14"/>
  <c r="W23" i="14"/>
  <c r="V23" i="14"/>
  <c r="U23" i="14"/>
  <c r="T23" i="14"/>
  <c r="S23" i="14"/>
  <c r="P23" i="14"/>
  <c r="N23" i="14"/>
  <c r="M23" i="14"/>
  <c r="L23" i="14"/>
  <c r="K23" i="14"/>
  <c r="J23" i="14"/>
  <c r="I23" i="14"/>
  <c r="H23" i="14"/>
  <c r="G23" i="14"/>
  <c r="F23" i="14"/>
  <c r="E23" i="14"/>
  <c r="D23" i="14"/>
  <c r="BS22" i="14"/>
  <c r="BR22" i="14"/>
  <c r="BQ22" i="14"/>
  <c r="BP22" i="14"/>
  <c r="BN22" i="14"/>
  <c r="BM22" i="14"/>
  <c r="BL22" i="14"/>
  <c r="BK22" i="14"/>
  <c r="BJ22" i="14"/>
  <c r="BH22" i="14"/>
  <c r="BG22" i="14"/>
  <c r="BF22" i="14"/>
  <c r="BE22" i="14"/>
  <c r="BD22" i="14"/>
  <c r="BA22" i="14"/>
  <c r="AW22" i="14"/>
  <c r="AV22" i="14"/>
  <c r="AU22" i="14"/>
  <c r="AT22" i="14"/>
  <c r="AS22" i="14"/>
  <c r="AO22" i="14"/>
  <c r="AL22" i="14"/>
  <c r="AK22" i="14"/>
  <c r="AH22" i="14"/>
  <c r="AG22" i="14"/>
  <c r="AF22" i="14"/>
  <c r="AE22" i="14"/>
  <c r="AD22" i="14"/>
  <c r="AA22" i="14"/>
  <c r="Z22" i="14"/>
  <c r="X22" i="14"/>
  <c r="W22" i="14"/>
  <c r="V22" i="14"/>
  <c r="U22" i="14"/>
  <c r="T22" i="14"/>
  <c r="S22" i="14"/>
  <c r="P22" i="14"/>
  <c r="O22" i="14"/>
  <c r="N22" i="14"/>
  <c r="M22" i="14"/>
  <c r="L22" i="14"/>
  <c r="K22" i="14"/>
  <c r="J22" i="14"/>
  <c r="I22" i="14"/>
  <c r="H22" i="14"/>
  <c r="G22" i="14"/>
  <c r="F22" i="14"/>
  <c r="E22" i="14"/>
  <c r="D22" i="14"/>
  <c r="BS21" i="14"/>
  <c r="BR21" i="14"/>
  <c r="BQ21" i="14"/>
  <c r="BP21" i="14"/>
  <c r="BN21" i="14"/>
  <c r="BM21" i="14"/>
  <c r="BL21" i="14"/>
  <c r="BK21" i="14"/>
  <c r="BJ21" i="14"/>
  <c r="BH21" i="14"/>
  <c r="BF21" i="14"/>
  <c r="BE21" i="14"/>
  <c r="BD21" i="14"/>
  <c r="BA21" i="14"/>
  <c r="AZ21" i="14"/>
  <c r="AW21" i="14"/>
  <c r="AU21" i="14"/>
  <c r="AT21" i="14"/>
  <c r="AS21" i="14"/>
  <c r="AO21" i="14"/>
  <c r="AL21" i="14"/>
  <c r="AK21" i="14"/>
  <c r="AH21" i="14"/>
  <c r="AG21" i="14"/>
  <c r="AF21" i="14"/>
  <c r="AE21" i="14"/>
  <c r="AD21" i="14"/>
  <c r="AA21" i="14"/>
  <c r="Z21" i="14"/>
  <c r="X21" i="14"/>
  <c r="W21" i="14"/>
  <c r="V21" i="14"/>
  <c r="U21" i="14"/>
  <c r="T21" i="14"/>
  <c r="S21" i="14"/>
  <c r="P21" i="14"/>
  <c r="O21" i="14"/>
  <c r="N21" i="14"/>
  <c r="M21" i="14"/>
  <c r="L21" i="14"/>
  <c r="K21" i="14"/>
  <c r="J21" i="14"/>
  <c r="I21" i="14"/>
  <c r="H21" i="14"/>
  <c r="G21" i="14"/>
  <c r="F21" i="14"/>
  <c r="E21" i="14"/>
  <c r="D21" i="14"/>
  <c r="BS20" i="14"/>
  <c r="BR20" i="14"/>
  <c r="BQ20" i="14"/>
  <c r="BP20" i="14"/>
  <c r="BN20" i="14"/>
  <c r="BM20" i="14"/>
  <c r="BL20" i="14"/>
  <c r="BK20" i="14"/>
  <c r="BJ20" i="14"/>
  <c r="BI20" i="14"/>
  <c r="BG20" i="14"/>
  <c r="BF20" i="14"/>
  <c r="BE20" i="14"/>
  <c r="BD20" i="14"/>
  <c r="BA20" i="14"/>
  <c r="AZ20" i="14"/>
  <c r="AX20" i="14"/>
  <c r="AV20" i="14"/>
  <c r="AU20" i="14"/>
  <c r="AT20" i="14"/>
  <c r="AS20" i="14"/>
  <c r="AO20" i="14"/>
  <c r="AL20" i="14"/>
  <c r="AK20" i="14"/>
  <c r="AI20" i="14"/>
  <c r="AG20" i="14"/>
  <c r="AF20" i="14"/>
  <c r="AE20" i="14"/>
  <c r="AD20" i="14"/>
  <c r="AA20" i="14"/>
  <c r="Z20" i="14"/>
  <c r="X20" i="14"/>
  <c r="W20" i="14"/>
  <c r="V20" i="14"/>
  <c r="U20" i="14"/>
  <c r="T20" i="14"/>
  <c r="S20" i="14"/>
  <c r="P20" i="14"/>
  <c r="O20" i="14"/>
  <c r="N20" i="14"/>
  <c r="M20" i="14"/>
  <c r="L20" i="14"/>
  <c r="K20" i="14"/>
  <c r="J20" i="14"/>
  <c r="I20" i="14"/>
  <c r="H20" i="14"/>
  <c r="G20" i="14"/>
  <c r="F20" i="14"/>
  <c r="E20" i="14"/>
  <c r="D20" i="14"/>
  <c r="BS19" i="14"/>
  <c r="BR19" i="14"/>
  <c r="BQ19" i="14"/>
  <c r="BP19" i="14"/>
  <c r="BN19" i="14"/>
  <c r="BM19" i="14"/>
  <c r="BL19" i="14"/>
  <c r="BK19" i="14"/>
  <c r="BJ19" i="14"/>
  <c r="BI19" i="14"/>
  <c r="BH19" i="14"/>
  <c r="BG19" i="14"/>
  <c r="BF19" i="14"/>
  <c r="BE19" i="14"/>
  <c r="BA19" i="14"/>
  <c r="AX19" i="14"/>
  <c r="AW19" i="14"/>
  <c r="AV19" i="14"/>
  <c r="AU19" i="14"/>
  <c r="AT19" i="14"/>
  <c r="AO19" i="14"/>
  <c r="AL19" i="14"/>
  <c r="AK19" i="14"/>
  <c r="AI19" i="14"/>
  <c r="AH19" i="14"/>
  <c r="AG19" i="14"/>
  <c r="AF19" i="14"/>
  <c r="AE19" i="14"/>
  <c r="AD19" i="14"/>
  <c r="AA19" i="14"/>
  <c r="Z19" i="14"/>
  <c r="X19" i="14"/>
  <c r="V19" i="14"/>
  <c r="U19" i="14"/>
  <c r="T19" i="14"/>
  <c r="S19" i="14"/>
  <c r="P19" i="14"/>
  <c r="O19" i="14"/>
  <c r="N19" i="14"/>
  <c r="M19" i="14"/>
  <c r="L19" i="14"/>
  <c r="K19" i="14"/>
  <c r="J19" i="14"/>
  <c r="I19" i="14"/>
  <c r="H19" i="14"/>
  <c r="G19" i="14"/>
  <c r="F19" i="14"/>
  <c r="E19" i="14"/>
  <c r="D19" i="14"/>
  <c r="BS18" i="14"/>
  <c r="BR18" i="14"/>
  <c r="BQ18" i="14"/>
  <c r="BP18" i="14"/>
  <c r="BN18" i="14"/>
  <c r="BM18" i="14"/>
  <c r="BL18" i="14"/>
  <c r="BK18" i="14"/>
  <c r="BJ18" i="14"/>
  <c r="BI18" i="14"/>
  <c r="BH18" i="14"/>
  <c r="BF18" i="14"/>
  <c r="BE18" i="14"/>
  <c r="BA18" i="14"/>
  <c r="AX18" i="14"/>
  <c r="AW18" i="14"/>
  <c r="AU18" i="14"/>
  <c r="AT18" i="14"/>
  <c r="AS18" i="14"/>
  <c r="AO18" i="14"/>
  <c r="AL18" i="14"/>
  <c r="AK18" i="14"/>
  <c r="AI18" i="14"/>
  <c r="AH18" i="14"/>
  <c r="AF18" i="14"/>
  <c r="AE18" i="14"/>
  <c r="AD18" i="14"/>
  <c r="AA18" i="14"/>
  <c r="Z18" i="14"/>
  <c r="X18" i="14"/>
  <c r="W18" i="14"/>
  <c r="V18" i="14"/>
  <c r="U18" i="14"/>
  <c r="T18" i="14"/>
  <c r="S18" i="14"/>
  <c r="P18" i="14"/>
  <c r="O18" i="14"/>
  <c r="N18" i="14"/>
  <c r="M18" i="14"/>
  <c r="L18" i="14"/>
  <c r="K18" i="14"/>
  <c r="J18" i="14"/>
  <c r="I18" i="14"/>
  <c r="H18" i="14"/>
  <c r="G18" i="14"/>
  <c r="F18" i="14"/>
  <c r="E18" i="14"/>
  <c r="D18" i="14"/>
  <c r="BS17" i="14"/>
  <c r="BR17" i="14"/>
  <c r="BQ17" i="14"/>
  <c r="BP17" i="14"/>
  <c r="BN17" i="14"/>
  <c r="BM17" i="14"/>
  <c r="BL17" i="14"/>
  <c r="BK17" i="14"/>
  <c r="BJ17" i="14"/>
  <c r="BI17" i="14"/>
  <c r="BH17" i="14"/>
  <c r="BG17" i="14"/>
  <c r="BE17" i="14"/>
  <c r="BD17" i="14"/>
  <c r="BA17" i="14"/>
  <c r="AZ17" i="14"/>
  <c r="AX17" i="14"/>
  <c r="AW17" i="14"/>
  <c r="AV17" i="14"/>
  <c r="AT17" i="14"/>
  <c r="AS17" i="14"/>
  <c r="AO17" i="14"/>
  <c r="AL17" i="14"/>
  <c r="AK17" i="14"/>
  <c r="AI17" i="14"/>
  <c r="AH17" i="14"/>
  <c r="AG17" i="14"/>
  <c r="AF17" i="14"/>
  <c r="AE17" i="14"/>
  <c r="AD17" i="14"/>
  <c r="AA17" i="14"/>
  <c r="Z17" i="14"/>
  <c r="X17" i="14"/>
  <c r="V17" i="14"/>
  <c r="U17" i="14"/>
  <c r="T17" i="14"/>
  <c r="S17" i="14"/>
  <c r="P17" i="14"/>
  <c r="O17" i="14"/>
  <c r="N17" i="14"/>
  <c r="M17" i="14"/>
  <c r="L17" i="14"/>
  <c r="K17" i="14"/>
  <c r="J17" i="14"/>
  <c r="I17" i="14"/>
  <c r="H17" i="14"/>
  <c r="G17" i="14"/>
  <c r="F17" i="14"/>
  <c r="E17" i="14"/>
  <c r="D17" i="14"/>
  <c r="BS16" i="14"/>
  <c r="BR16" i="14"/>
  <c r="BQ16" i="14"/>
  <c r="BP16" i="14"/>
  <c r="BN16" i="14"/>
  <c r="BM16" i="14"/>
  <c r="BL16" i="14"/>
  <c r="BK16" i="14"/>
  <c r="BJ16" i="14"/>
  <c r="BI16" i="14"/>
  <c r="BH16" i="14"/>
  <c r="BG16" i="14"/>
  <c r="BF16" i="14"/>
  <c r="BE16" i="14"/>
  <c r="BD16" i="14"/>
  <c r="BA16" i="14"/>
  <c r="AZ16" i="14"/>
  <c r="AX16" i="14"/>
  <c r="AW16" i="14"/>
  <c r="AV16" i="14"/>
  <c r="AU16" i="14"/>
  <c r="AT16" i="14"/>
  <c r="AS16" i="14"/>
  <c r="AO16" i="14"/>
  <c r="AL16" i="14"/>
  <c r="AK16" i="14"/>
  <c r="AI16" i="14"/>
  <c r="AH16" i="14"/>
  <c r="AG16" i="14"/>
  <c r="AF16" i="14"/>
  <c r="AE16" i="14"/>
  <c r="AD16" i="14"/>
  <c r="AA16" i="14"/>
  <c r="Z16" i="14"/>
  <c r="X16" i="14"/>
  <c r="W16" i="14"/>
  <c r="V16" i="14"/>
  <c r="U16" i="14"/>
  <c r="T16" i="14"/>
  <c r="S16" i="14"/>
  <c r="P16" i="14"/>
  <c r="O16" i="14"/>
  <c r="N16" i="14"/>
  <c r="M16" i="14"/>
  <c r="L16" i="14"/>
  <c r="K16" i="14"/>
  <c r="J16" i="14"/>
  <c r="I16" i="14"/>
  <c r="H16" i="14"/>
  <c r="G16" i="14"/>
  <c r="F16" i="14"/>
  <c r="E16" i="14"/>
  <c r="D16" i="14"/>
  <c r="BS15" i="14"/>
  <c r="BR15" i="14"/>
  <c r="BQ15" i="14"/>
  <c r="BP15" i="14"/>
  <c r="BN15" i="14"/>
  <c r="BM15" i="14"/>
  <c r="BL15" i="14"/>
  <c r="BK15" i="14"/>
  <c r="BJ15" i="14"/>
  <c r="BI15" i="14"/>
  <c r="BG15" i="14"/>
  <c r="BF15" i="14"/>
  <c r="BE15" i="14"/>
  <c r="BA15" i="14"/>
  <c r="AZ15" i="14"/>
  <c r="AX15" i="14"/>
  <c r="AV15" i="14"/>
  <c r="AU15" i="14"/>
  <c r="AT15" i="14"/>
  <c r="AS15" i="14"/>
  <c r="AO15" i="14"/>
  <c r="AL15" i="14"/>
  <c r="AK15" i="14"/>
  <c r="AI15" i="14"/>
  <c r="AH15" i="14"/>
  <c r="AG15" i="14"/>
  <c r="AF15" i="14"/>
  <c r="AE15" i="14"/>
  <c r="AD15" i="14"/>
  <c r="AA15" i="14"/>
  <c r="Z15" i="14"/>
  <c r="X15" i="14"/>
  <c r="W15" i="14"/>
  <c r="V15" i="14"/>
  <c r="U15" i="14"/>
  <c r="T15" i="14"/>
  <c r="S15" i="14"/>
  <c r="P15" i="14"/>
  <c r="O15" i="14"/>
  <c r="N15" i="14"/>
  <c r="M15" i="14"/>
  <c r="L15" i="14"/>
  <c r="K15" i="14"/>
  <c r="J15" i="14"/>
  <c r="I15" i="14"/>
  <c r="H15" i="14"/>
  <c r="G15" i="14"/>
  <c r="F15" i="14"/>
  <c r="E15" i="14"/>
  <c r="D15" i="14"/>
  <c r="BS14" i="14"/>
  <c r="BR14" i="14"/>
  <c r="BQ14" i="14"/>
  <c r="BP14" i="14"/>
  <c r="BN14" i="14"/>
  <c r="BM14" i="14"/>
  <c r="BL14" i="14"/>
  <c r="BK14" i="14"/>
  <c r="BJ14" i="14"/>
  <c r="BI14" i="14"/>
  <c r="BH14" i="14"/>
  <c r="BG14" i="14"/>
  <c r="BF14" i="14"/>
  <c r="BE14" i="14"/>
  <c r="BD14" i="14"/>
  <c r="BA14" i="14"/>
  <c r="AZ14" i="14"/>
  <c r="AX14" i="14"/>
  <c r="AW14" i="14"/>
  <c r="AV14" i="14"/>
  <c r="AU14" i="14"/>
  <c r="AT14" i="14"/>
  <c r="AS14" i="14"/>
  <c r="AO14" i="14"/>
  <c r="AL14" i="14"/>
  <c r="AK14" i="14"/>
  <c r="AI14" i="14"/>
  <c r="AH14" i="14"/>
  <c r="AG14" i="14"/>
  <c r="AF14" i="14"/>
  <c r="AE14" i="14"/>
  <c r="AD14" i="14"/>
  <c r="AA14" i="14"/>
  <c r="Z14" i="14"/>
  <c r="X14" i="14"/>
  <c r="W14" i="14"/>
  <c r="V14" i="14"/>
  <c r="U14" i="14"/>
  <c r="T14" i="14"/>
  <c r="S14" i="14"/>
  <c r="P14" i="14"/>
  <c r="O14" i="14"/>
  <c r="N14" i="14"/>
  <c r="M14" i="14"/>
  <c r="L14" i="14"/>
  <c r="K14" i="14"/>
  <c r="J14" i="14"/>
  <c r="I14" i="14"/>
  <c r="H14" i="14"/>
  <c r="G14" i="14"/>
  <c r="F14" i="14"/>
  <c r="E14" i="14"/>
  <c r="D14" i="14"/>
  <c r="BS13" i="14"/>
  <c r="BR13" i="14"/>
  <c r="BQ13" i="14"/>
  <c r="BP13" i="14"/>
  <c r="BN13" i="14"/>
  <c r="BM13" i="14"/>
  <c r="BL13" i="14"/>
  <c r="BK13" i="14"/>
  <c r="BJ13" i="14"/>
  <c r="BI13" i="14"/>
  <c r="BG13" i="14"/>
  <c r="BF13" i="14"/>
  <c r="BE13" i="14"/>
  <c r="BD13" i="14"/>
  <c r="BA13" i="14"/>
  <c r="AZ13" i="14"/>
  <c r="AX13" i="14"/>
  <c r="AW13" i="14"/>
  <c r="AV13" i="14"/>
  <c r="AU13" i="14"/>
  <c r="AT13" i="14"/>
  <c r="AS13" i="14"/>
  <c r="AO13" i="14"/>
  <c r="AL13" i="14"/>
  <c r="AK13" i="14"/>
  <c r="AI13" i="14"/>
  <c r="AH13" i="14"/>
  <c r="AG13" i="14"/>
  <c r="AF13" i="14"/>
  <c r="AE13" i="14"/>
  <c r="AD13" i="14"/>
  <c r="AA13" i="14"/>
  <c r="Z13" i="14"/>
  <c r="X13" i="14"/>
  <c r="V13" i="14"/>
  <c r="U13" i="14"/>
  <c r="T13" i="14"/>
  <c r="S13" i="14"/>
  <c r="O13" i="14"/>
  <c r="N13" i="14"/>
  <c r="M13" i="14"/>
  <c r="L13" i="14"/>
  <c r="K13" i="14"/>
  <c r="J13" i="14"/>
  <c r="I13" i="14"/>
  <c r="H13" i="14"/>
  <c r="G13" i="14"/>
  <c r="F13" i="14"/>
  <c r="E13" i="14"/>
  <c r="D13" i="14"/>
  <c r="BS12" i="14"/>
  <c r="BR12" i="14"/>
  <c r="BQ12" i="14"/>
  <c r="BP12" i="14"/>
  <c r="BN12" i="14"/>
  <c r="BM12" i="14"/>
  <c r="BL12" i="14"/>
  <c r="BK12" i="14"/>
  <c r="BJ12" i="14"/>
  <c r="BI12" i="14"/>
  <c r="BH12" i="14"/>
  <c r="BG12" i="14"/>
  <c r="BF12" i="14"/>
  <c r="BE12" i="14"/>
  <c r="BD12" i="14"/>
  <c r="BA12" i="14"/>
  <c r="AZ12" i="14"/>
  <c r="AX12" i="14"/>
  <c r="AW12" i="14"/>
  <c r="AV12" i="14"/>
  <c r="AU12" i="14"/>
  <c r="AT12" i="14"/>
  <c r="AS12" i="14"/>
  <c r="AO12" i="14"/>
  <c r="AL12" i="14"/>
  <c r="AK12" i="14"/>
  <c r="AI12" i="14"/>
  <c r="AH12" i="14"/>
  <c r="AG12" i="14"/>
  <c r="AF12" i="14"/>
  <c r="AE12" i="14"/>
  <c r="AD12" i="14"/>
  <c r="AA12" i="14"/>
  <c r="Z12" i="14"/>
  <c r="X12" i="14"/>
  <c r="W12" i="14"/>
  <c r="V12" i="14"/>
  <c r="U12" i="14"/>
  <c r="T12" i="14"/>
  <c r="S12" i="14"/>
  <c r="P12" i="14"/>
  <c r="O12" i="14"/>
  <c r="N12" i="14"/>
  <c r="M12" i="14"/>
  <c r="L12" i="14"/>
  <c r="K12" i="14"/>
  <c r="J12" i="14"/>
  <c r="I12" i="14"/>
  <c r="H12" i="14"/>
  <c r="G12" i="14"/>
  <c r="F12" i="14"/>
  <c r="E12" i="14"/>
  <c r="D12" i="14"/>
  <c r="DP72" i="13"/>
  <c r="AG49" i="18" s="1"/>
  <c r="DO72" i="13"/>
  <c r="AF49" i="18" s="1"/>
  <c r="DN72" i="13"/>
  <c r="DJ72" i="13"/>
  <c r="DI72" i="13"/>
  <c r="DH72" i="13"/>
  <c r="DG72" i="13"/>
  <c r="DF72" i="13"/>
  <c r="DE72" i="13"/>
  <c r="DD72" i="13"/>
  <c r="DB72" i="13"/>
  <c r="DA72" i="13"/>
  <c r="CZ72" i="13"/>
  <c r="CY72" i="13"/>
  <c r="CX72" i="13"/>
  <c r="CW72" i="13"/>
  <c r="CV72" i="13"/>
  <c r="CS72" i="13"/>
  <c r="CR72" i="13"/>
  <c r="CQ72" i="13"/>
  <c r="CP72" i="13"/>
  <c r="CO72" i="13"/>
  <c r="CN72" i="13"/>
  <c r="CL72" i="13"/>
  <c r="CK72" i="13"/>
  <c r="CJ72" i="13"/>
  <c r="CI72" i="13"/>
  <c r="CH72" i="13"/>
  <c r="CG72" i="13"/>
  <c r="CE72" i="13"/>
  <c r="CD72" i="13"/>
  <c r="CC72" i="13"/>
  <c r="CB72" i="13"/>
  <c r="CA72" i="13"/>
  <c r="BX72" i="13"/>
  <c r="BV72" i="13"/>
  <c r="BU72" i="13"/>
  <c r="AB49" i="18" s="1"/>
  <c r="BT72" i="13"/>
  <c r="AA49" i="18" s="1"/>
  <c r="BS72" i="13"/>
  <c r="BR72" i="13"/>
  <c r="BQ72" i="13"/>
  <c r="BP72" i="13"/>
  <c r="BN72" i="13"/>
  <c r="BM72" i="13"/>
  <c r="BL72" i="13"/>
  <c r="BK72" i="13"/>
  <c r="BJ72" i="13"/>
  <c r="X49" i="18" s="1"/>
  <c r="BH72" i="13"/>
  <c r="BG72" i="13"/>
  <c r="BF72" i="13"/>
  <c r="BE72" i="13"/>
  <c r="V49" i="18" s="1"/>
  <c r="BD72" i="13"/>
  <c r="U49" i="18" s="1"/>
  <c r="BB72" i="13"/>
  <c r="S49" i="18" s="1"/>
  <c r="BA72" i="13"/>
  <c r="R49" i="18" s="1"/>
  <c r="AY72" i="13"/>
  <c r="P49" i="18" s="1"/>
  <c r="AW72" i="13"/>
  <c r="AV72" i="13"/>
  <c r="AU72" i="13"/>
  <c r="AT72" i="13"/>
  <c r="N49" i="18" s="1"/>
  <c r="AS72" i="13"/>
  <c r="M49" i="18" s="1"/>
  <c r="AQ72" i="13"/>
  <c r="K49" i="18" s="1"/>
  <c r="AO72" i="13"/>
  <c r="I49" i="18"/>
  <c r="AM72" i="13"/>
  <c r="H49" i="18" s="1"/>
  <c r="AL72" i="13"/>
  <c r="AK72" i="13"/>
  <c r="AJ72" i="13"/>
  <c r="AI72" i="13"/>
  <c r="AH72" i="13"/>
  <c r="AG72" i="13"/>
  <c r="AF72" i="13"/>
  <c r="AE72" i="13"/>
  <c r="F49" i="18" s="1"/>
  <c r="AD72" i="13"/>
  <c r="E49" i="18" s="1"/>
  <c r="AC72" i="13"/>
  <c r="D49" i="18" s="1"/>
  <c r="AB72" i="13"/>
  <c r="C49" i="18" s="1"/>
  <c r="AA72" i="13"/>
  <c r="Z72" i="13"/>
  <c r="X72" i="13"/>
  <c r="W72" i="13"/>
  <c r="V72" i="13"/>
  <c r="U72" i="13"/>
  <c r="T72" i="13"/>
  <c r="S72" i="13"/>
  <c r="P72" i="13"/>
  <c r="O72" i="13"/>
  <c r="L72" i="13"/>
  <c r="J72" i="13"/>
  <c r="E72" i="13"/>
  <c r="DP71" i="13"/>
  <c r="AG48" i="18" s="1"/>
  <c r="DO71" i="13"/>
  <c r="AF48" i="18" s="1"/>
  <c r="DN71" i="13"/>
  <c r="DH71" i="13"/>
  <c r="DG71" i="13"/>
  <c r="DF71" i="13"/>
  <c r="DE71" i="13"/>
  <c r="DD71" i="13"/>
  <c r="DC71" i="13"/>
  <c r="DB71" i="13"/>
  <c r="DA71" i="13"/>
  <c r="CZ71" i="13"/>
  <c r="CX71" i="13"/>
  <c r="CW71" i="13"/>
  <c r="CV71" i="13"/>
  <c r="CU71" i="13"/>
  <c r="CT71" i="13"/>
  <c r="AC48" i="18" s="1"/>
  <c r="CS71" i="13"/>
  <c r="CR71" i="13"/>
  <c r="CQ71" i="13"/>
  <c r="CO71" i="13"/>
  <c r="CM71" i="13"/>
  <c r="CL71" i="13"/>
  <c r="CK71" i="13"/>
  <c r="CJ71" i="13"/>
  <c r="CI71" i="13"/>
  <c r="CH71" i="13"/>
  <c r="CG71" i="13"/>
  <c r="CF71" i="13"/>
  <c r="CD71" i="13"/>
  <c r="CC71" i="13"/>
  <c r="CB71" i="13"/>
  <c r="CA71" i="13"/>
  <c r="BZ71" i="13"/>
  <c r="BX71" i="13"/>
  <c r="BW71" i="13"/>
  <c r="BU71" i="13"/>
  <c r="AB48" i="18" s="1"/>
  <c r="BT71" i="13"/>
  <c r="AA48" i="18" s="1"/>
  <c r="BS71" i="13"/>
  <c r="BR71" i="13"/>
  <c r="BQ71" i="13"/>
  <c r="BP71" i="13"/>
  <c r="BM71" i="13"/>
  <c r="BL71" i="13"/>
  <c r="BK71" i="13"/>
  <c r="BJ71" i="13"/>
  <c r="X48" i="18" s="1"/>
  <c r="BI71" i="13"/>
  <c r="BG71" i="13"/>
  <c r="BF71" i="13"/>
  <c r="BE71" i="13"/>
  <c r="V48" i="18" s="1"/>
  <c r="BD71" i="13"/>
  <c r="U48" i="18" s="1"/>
  <c r="BB71" i="13"/>
  <c r="S48" i="18" s="1"/>
  <c r="BA71" i="13"/>
  <c r="R48" i="18" s="1"/>
  <c r="AY71" i="13"/>
  <c r="P48" i="18" s="1"/>
  <c r="AX71" i="13"/>
  <c r="AV71" i="13"/>
  <c r="AU71" i="13"/>
  <c r="AT71" i="13"/>
  <c r="N48" i="18" s="1"/>
  <c r="AS71" i="13"/>
  <c r="M48" i="18" s="1"/>
  <c r="AR71" i="13"/>
  <c r="L48" i="18" s="1"/>
  <c r="AQ71" i="13"/>
  <c r="K48" i="18" s="1"/>
  <c r="AO71" i="13"/>
  <c r="AK71" i="13"/>
  <c r="AI71" i="13"/>
  <c r="AH71" i="13"/>
  <c r="AG71" i="13"/>
  <c r="AD71" i="13"/>
  <c r="E48" i="18" s="1"/>
  <c r="AC71" i="13"/>
  <c r="D48" i="18" s="1"/>
  <c r="AB71" i="13"/>
  <c r="C48" i="18" s="1"/>
  <c r="AA71" i="13"/>
  <c r="Z71" i="13"/>
  <c r="X71" i="13"/>
  <c r="W71" i="13"/>
  <c r="V71" i="13"/>
  <c r="U71" i="13"/>
  <c r="T71" i="13"/>
  <c r="S71" i="13"/>
  <c r="P71" i="13"/>
  <c r="O71" i="13"/>
  <c r="N71" i="13"/>
  <c r="L71" i="13"/>
  <c r="K71" i="13"/>
  <c r="I71" i="13"/>
  <c r="H71" i="13"/>
  <c r="G71" i="13"/>
  <c r="F71" i="13"/>
  <c r="E71" i="13"/>
  <c r="D71" i="13"/>
  <c r="B48" i="18" s="1"/>
  <c r="DP70" i="13"/>
  <c r="AG47" i="18" s="1"/>
  <c r="DO70" i="13"/>
  <c r="AF47" i="18" s="1"/>
  <c r="DJ70" i="13"/>
  <c r="DI70" i="13"/>
  <c r="DH70" i="13"/>
  <c r="DG70" i="13"/>
  <c r="DF70" i="13"/>
  <c r="DE70" i="13"/>
  <c r="DD70" i="13"/>
  <c r="DB70" i="13"/>
  <c r="DA70" i="13"/>
  <c r="CZ70" i="13"/>
  <c r="CY70" i="13"/>
  <c r="CX70" i="13"/>
  <c r="CW70" i="13"/>
  <c r="CV70" i="13"/>
  <c r="CT70" i="13"/>
  <c r="AC47" i="18" s="1"/>
  <c r="CS70" i="13"/>
  <c r="CR70" i="13"/>
  <c r="CQ70" i="13"/>
  <c r="CP70" i="13"/>
  <c r="CO70" i="13"/>
  <c r="CM70" i="13"/>
  <c r="CL70" i="13"/>
  <c r="CJ70" i="13"/>
  <c r="CI70" i="13"/>
  <c r="CH70" i="13"/>
  <c r="CG70" i="13"/>
  <c r="CF70" i="13"/>
  <c r="CE70" i="13"/>
  <c r="CC70" i="13"/>
  <c r="CB70" i="13"/>
  <c r="CA70" i="13"/>
  <c r="BX70" i="13"/>
  <c r="BW70" i="13"/>
  <c r="BV70" i="13"/>
  <c r="BT70" i="13"/>
  <c r="AA47" i="18" s="1"/>
  <c r="BS70" i="13"/>
  <c r="BR70" i="13"/>
  <c r="BQ70" i="13"/>
  <c r="BP70" i="13"/>
  <c r="BN70" i="13"/>
  <c r="BM70" i="13"/>
  <c r="BL70" i="13"/>
  <c r="BK70" i="13"/>
  <c r="BJ70" i="13"/>
  <c r="X47" i="18" s="1"/>
  <c r="BI70" i="13"/>
  <c r="BH70" i="13"/>
  <c r="BG70" i="13"/>
  <c r="BF70" i="13"/>
  <c r="BE70" i="13"/>
  <c r="V47" i="18" s="1"/>
  <c r="BD70" i="13"/>
  <c r="U47" i="18" s="1"/>
  <c r="BB70" i="13"/>
  <c r="S47" i="18" s="1"/>
  <c r="BA70" i="13"/>
  <c r="R47" i="18" s="1"/>
  <c r="AZ70" i="13"/>
  <c r="Q47" i="18" s="1"/>
  <c r="AY70" i="13"/>
  <c r="P47" i="18" s="1"/>
  <c r="AX70" i="13"/>
  <c r="AW70" i="13"/>
  <c r="AU70" i="13"/>
  <c r="AT70" i="13"/>
  <c r="N47" i="18" s="1"/>
  <c r="AS70" i="13"/>
  <c r="M47" i="18" s="1"/>
  <c r="AQ70" i="13"/>
  <c r="K47" i="18" s="1"/>
  <c r="AO70" i="13"/>
  <c r="J47" i="18" s="1"/>
  <c r="I47" i="18"/>
  <c r="AM70" i="13"/>
  <c r="H47" i="18" s="1"/>
  <c r="AL70" i="13"/>
  <c r="AK70" i="13"/>
  <c r="AJ70" i="13"/>
  <c r="AI70" i="13"/>
  <c r="AH70" i="13"/>
  <c r="AG70" i="13"/>
  <c r="AF70" i="13"/>
  <c r="AE70" i="13"/>
  <c r="F47" i="18" s="1"/>
  <c r="AD70" i="13"/>
  <c r="E47" i="18" s="1"/>
  <c r="AC70" i="13"/>
  <c r="D47" i="18" s="1"/>
  <c r="AB70" i="13"/>
  <c r="C47" i="18" s="1"/>
  <c r="Z70" i="13"/>
  <c r="X70" i="13"/>
  <c r="W70" i="13"/>
  <c r="V70" i="13"/>
  <c r="U70" i="13"/>
  <c r="T70" i="13"/>
  <c r="S70" i="13"/>
  <c r="P70" i="13"/>
  <c r="N70" i="13"/>
  <c r="L70" i="13"/>
  <c r="K70" i="13"/>
  <c r="J70" i="13"/>
  <c r="I70" i="13"/>
  <c r="H70" i="13"/>
  <c r="G70" i="13"/>
  <c r="F70" i="13"/>
  <c r="D70" i="13"/>
  <c r="B47" i="18" s="1"/>
  <c r="DP69" i="13"/>
  <c r="AG46" i="18" s="1"/>
  <c r="DM69" i="13"/>
  <c r="DJ69" i="13"/>
  <c r="DI69" i="13"/>
  <c r="DH69" i="13"/>
  <c r="DG69" i="13"/>
  <c r="DF69" i="13"/>
  <c r="DE69" i="13"/>
  <c r="DD69" i="13"/>
  <c r="DC69" i="13"/>
  <c r="DB69" i="13"/>
  <c r="DA69" i="13"/>
  <c r="CY69" i="13"/>
  <c r="CX69" i="13"/>
  <c r="CW69" i="13"/>
  <c r="CV69" i="13"/>
  <c r="CU69" i="13"/>
  <c r="CT69" i="13"/>
  <c r="AC46" i="18" s="1"/>
  <c r="CS69" i="13"/>
  <c r="CR69" i="13"/>
  <c r="CP69" i="13"/>
  <c r="CO69" i="13"/>
  <c r="CM69" i="13"/>
  <c r="CL69" i="13"/>
  <c r="CK69" i="13"/>
  <c r="CI69" i="13"/>
  <c r="CH69" i="13"/>
  <c r="CG69" i="13"/>
  <c r="CF69" i="13"/>
  <c r="CE69" i="13"/>
  <c r="CD69" i="13"/>
  <c r="CB69" i="13"/>
  <c r="CA69" i="13"/>
  <c r="BZ69" i="13"/>
  <c r="BX69" i="13"/>
  <c r="BW69" i="13"/>
  <c r="BV69" i="13"/>
  <c r="BU69" i="13"/>
  <c r="AB46" i="18" s="1"/>
  <c r="BS69" i="13"/>
  <c r="BR69" i="13"/>
  <c r="BQ69" i="13"/>
  <c r="BP69" i="13"/>
  <c r="BN69" i="13"/>
  <c r="BM69" i="13"/>
  <c r="BL69" i="13"/>
  <c r="BK69" i="13"/>
  <c r="BJ69" i="13"/>
  <c r="X46" i="18" s="1"/>
  <c r="BI69" i="13"/>
  <c r="BH69" i="13"/>
  <c r="BG69" i="13"/>
  <c r="BE69" i="13"/>
  <c r="V46" i="18" s="1"/>
  <c r="BD69" i="13"/>
  <c r="U46" i="18" s="1"/>
  <c r="BB69" i="13"/>
  <c r="S46" i="18" s="1"/>
  <c r="BA69" i="13"/>
  <c r="R46" i="18" s="1"/>
  <c r="AY69" i="13"/>
  <c r="P46" i="18" s="1"/>
  <c r="AX69" i="13"/>
  <c r="AW69" i="13"/>
  <c r="AV69" i="13"/>
  <c r="AT69" i="13"/>
  <c r="N46" i="18" s="1"/>
  <c r="AS69" i="13"/>
  <c r="M46" i="18" s="1"/>
  <c r="AQ69" i="13"/>
  <c r="K46" i="18" s="1"/>
  <c r="AO69" i="13"/>
  <c r="J46" i="18" s="1"/>
  <c r="AM69" i="13"/>
  <c r="H46" i="18" s="1"/>
  <c r="AK69" i="13"/>
  <c r="AJ69" i="13"/>
  <c r="AI69" i="13"/>
  <c r="AH69" i="13"/>
  <c r="AG69" i="13"/>
  <c r="AF69" i="13"/>
  <c r="AE69" i="13"/>
  <c r="F46" i="18" s="1"/>
  <c r="AD69" i="13"/>
  <c r="E46" i="18" s="1"/>
  <c r="AC69" i="13"/>
  <c r="D46" i="18" s="1"/>
  <c r="AB69" i="13"/>
  <c r="C46" i="18" s="1"/>
  <c r="AA69" i="13"/>
  <c r="Z69" i="13"/>
  <c r="Y69" i="13"/>
  <c r="X69" i="13"/>
  <c r="W69" i="13"/>
  <c r="V69" i="13"/>
  <c r="U69" i="13"/>
  <c r="T69" i="13"/>
  <c r="S69" i="13"/>
  <c r="P69" i="13"/>
  <c r="O69" i="13"/>
  <c r="N69" i="13"/>
  <c r="L69" i="13"/>
  <c r="K69" i="13"/>
  <c r="J69" i="13"/>
  <c r="I69" i="13"/>
  <c r="H69" i="13"/>
  <c r="G69" i="13"/>
  <c r="F69" i="13"/>
  <c r="E69" i="13"/>
  <c r="D69" i="13"/>
  <c r="B46" i="18" s="1"/>
  <c r="DP68" i="13"/>
  <c r="AG45" i="18" s="1"/>
  <c r="DO68" i="13"/>
  <c r="AF45" i="18" s="1"/>
  <c r="DN68" i="13"/>
  <c r="DJ68" i="13"/>
  <c r="DI68" i="13"/>
  <c r="DH68" i="13"/>
  <c r="DG68" i="13"/>
  <c r="DF68" i="13"/>
  <c r="DE68" i="13"/>
  <c r="DC68" i="13"/>
  <c r="DB68" i="13"/>
  <c r="DA68" i="13"/>
  <c r="CZ68" i="13"/>
  <c r="CY68" i="13"/>
  <c r="CX68" i="13"/>
  <c r="CW68" i="13"/>
  <c r="CT68" i="13"/>
  <c r="AC45" i="18" s="1"/>
  <c r="CS68" i="13"/>
  <c r="CR68" i="13"/>
  <c r="CQ68" i="13"/>
  <c r="CP68" i="13"/>
  <c r="CO68" i="13"/>
  <c r="CM68" i="13"/>
  <c r="CL68" i="13"/>
  <c r="CK68" i="13"/>
  <c r="CJ68" i="13"/>
  <c r="CH68" i="13"/>
  <c r="CG68" i="13"/>
  <c r="CF68" i="13"/>
  <c r="CE68" i="13"/>
  <c r="CD68" i="13"/>
  <c r="CC68" i="13"/>
  <c r="CA68" i="13"/>
  <c r="BZ68" i="13"/>
  <c r="BX68" i="13"/>
  <c r="BW68" i="13"/>
  <c r="BV68" i="13"/>
  <c r="BU68" i="13"/>
  <c r="AB45" i="18" s="1"/>
  <c r="BT68" i="13"/>
  <c r="AA45" i="18" s="1"/>
  <c r="BR68" i="13"/>
  <c r="BQ68" i="13"/>
  <c r="BP68" i="13"/>
  <c r="BN68" i="13"/>
  <c r="BM68" i="13"/>
  <c r="BL68" i="13"/>
  <c r="BK68" i="13"/>
  <c r="BJ68" i="13"/>
  <c r="X45" i="18" s="1"/>
  <c r="BI68" i="13"/>
  <c r="BH68" i="13"/>
  <c r="BG68" i="13"/>
  <c r="BF68" i="13"/>
  <c r="BE68" i="13"/>
  <c r="V45" i="18" s="1"/>
  <c r="BD68" i="13"/>
  <c r="U45" i="18" s="1"/>
  <c r="BB68" i="13"/>
  <c r="S45" i="18" s="1"/>
  <c r="BA68" i="13"/>
  <c r="R45" i="18" s="1"/>
  <c r="AY68" i="13"/>
  <c r="P45" i="18" s="1"/>
  <c r="AX68" i="13"/>
  <c r="AW68" i="13"/>
  <c r="AV68" i="13"/>
  <c r="AU68" i="13"/>
  <c r="AS68" i="13"/>
  <c r="M45" i="18" s="1"/>
  <c r="AQ68" i="13"/>
  <c r="K45" i="18" s="1"/>
  <c r="AO68" i="13"/>
  <c r="J45" i="18" s="1"/>
  <c r="AM68" i="13"/>
  <c r="H45" i="18" s="1"/>
  <c r="AJ68" i="13"/>
  <c r="AI68" i="13"/>
  <c r="AH68" i="13"/>
  <c r="AG68" i="13"/>
  <c r="AF68" i="13"/>
  <c r="AE68" i="13"/>
  <c r="F45" i="18" s="1"/>
  <c r="AD68" i="13"/>
  <c r="E45" i="18" s="1"/>
  <c r="AC68" i="13"/>
  <c r="D45" i="18" s="1"/>
  <c r="AB68" i="13"/>
  <c r="C45" i="18" s="1"/>
  <c r="AA68" i="13"/>
  <c r="Z68" i="13"/>
  <c r="X68" i="13"/>
  <c r="W68" i="13"/>
  <c r="V68" i="13"/>
  <c r="U68" i="13"/>
  <c r="T68" i="13"/>
  <c r="S68" i="13"/>
  <c r="P68" i="13"/>
  <c r="O68" i="13"/>
  <c r="N68" i="13"/>
  <c r="L68" i="13"/>
  <c r="K68" i="13"/>
  <c r="J68" i="13"/>
  <c r="H68" i="13"/>
  <c r="G68" i="13"/>
  <c r="E68" i="13"/>
  <c r="D68" i="13"/>
  <c r="B45" i="18" s="1"/>
  <c r="DP67" i="13"/>
  <c r="AG44" i="18" s="1"/>
  <c r="DJ67" i="13"/>
  <c r="DI67" i="13"/>
  <c r="DH67" i="13"/>
  <c r="DG67" i="13"/>
  <c r="DF67" i="13"/>
  <c r="DE67" i="13"/>
  <c r="DD67" i="13"/>
  <c r="DC67" i="13"/>
  <c r="DB67" i="13"/>
  <c r="DA67" i="13"/>
  <c r="CY67" i="13"/>
  <c r="CX67" i="13"/>
  <c r="CW67" i="13"/>
  <c r="CV67" i="13"/>
  <c r="CU67" i="13"/>
  <c r="CT67" i="13"/>
  <c r="AC44" i="18" s="1"/>
  <c r="CS67" i="13"/>
  <c r="CR67" i="13"/>
  <c r="CQ67" i="13"/>
  <c r="CP67" i="13"/>
  <c r="CO67" i="13"/>
  <c r="CN67" i="13"/>
  <c r="CM67" i="13"/>
  <c r="CL67" i="13"/>
  <c r="CK67" i="13"/>
  <c r="CJ67" i="13"/>
  <c r="CI67" i="13"/>
  <c r="CG67" i="13"/>
  <c r="CF67" i="13"/>
  <c r="CE67" i="13"/>
  <c r="CD67" i="13"/>
  <c r="CC67" i="13"/>
  <c r="CB67" i="13"/>
  <c r="BZ67" i="13"/>
  <c r="BX67" i="13"/>
  <c r="BW67" i="13"/>
  <c r="BV67" i="13"/>
  <c r="BU67" i="13"/>
  <c r="AB44" i="18" s="1"/>
  <c r="BT67" i="13"/>
  <c r="AA44" i="18" s="1"/>
  <c r="BS67" i="13"/>
  <c r="BQ67" i="13"/>
  <c r="BP67" i="13"/>
  <c r="BN67" i="13"/>
  <c r="BM67" i="13"/>
  <c r="BL67" i="13"/>
  <c r="BK67" i="13"/>
  <c r="BJ67" i="13"/>
  <c r="X44" i="18" s="1"/>
  <c r="BI67" i="13"/>
  <c r="BH67" i="13"/>
  <c r="BG67" i="13"/>
  <c r="BF67" i="13"/>
  <c r="BE67" i="13"/>
  <c r="V44" i="18" s="1"/>
  <c r="BB67" i="13"/>
  <c r="S44" i="18" s="1"/>
  <c r="BA67" i="13"/>
  <c r="R44" i="18" s="1"/>
  <c r="AY67" i="13"/>
  <c r="P44" i="18" s="1"/>
  <c r="AX67" i="13"/>
  <c r="AW67" i="13"/>
  <c r="AV67" i="13"/>
  <c r="AU67" i="13"/>
  <c r="AT67" i="13"/>
  <c r="N44" i="18" s="1"/>
  <c r="AQ67" i="13"/>
  <c r="K44" i="18" s="1"/>
  <c r="AO67" i="13"/>
  <c r="J44" i="18" s="1"/>
  <c r="AM67" i="13"/>
  <c r="H44" i="18" s="1"/>
  <c r="AK67" i="13"/>
  <c r="AJ67" i="13"/>
  <c r="AI67" i="13"/>
  <c r="AH67" i="13"/>
  <c r="AG67" i="13"/>
  <c r="AF67" i="13"/>
  <c r="AD67" i="13"/>
  <c r="E44" i="18" s="1"/>
  <c r="AC67" i="13"/>
  <c r="D44" i="18" s="1"/>
  <c r="AB67" i="13"/>
  <c r="C44" i="18" s="1"/>
  <c r="AA67" i="13"/>
  <c r="Z67" i="13"/>
  <c r="X67" i="13"/>
  <c r="W67" i="13"/>
  <c r="V67" i="13"/>
  <c r="U67" i="13"/>
  <c r="T67" i="13"/>
  <c r="S67" i="13"/>
  <c r="P67" i="13"/>
  <c r="O67" i="13"/>
  <c r="N67" i="13"/>
  <c r="L67" i="13"/>
  <c r="K67" i="13"/>
  <c r="J67" i="13"/>
  <c r="I67" i="13"/>
  <c r="G67" i="13"/>
  <c r="F67" i="13"/>
  <c r="E67" i="13"/>
  <c r="D67" i="13"/>
  <c r="B44" i="18" s="1"/>
  <c r="DP66" i="13"/>
  <c r="AG43" i="18" s="1"/>
  <c r="DO66" i="13"/>
  <c r="AF43" i="18" s="1"/>
  <c r="DN66" i="13"/>
  <c r="DJ66" i="13"/>
  <c r="DI66" i="13"/>
  <c r="DH66" i="13"/>
  <c r="DG66" i="13"/>
  <c r="DF66" i="13"/>
  <c r="DE66" i="13"/>
  <c r="DC66" i="13"/>
  <c r="DB66" i="13"/>
  <c r="DA66" i="13"/>
  <c r="CZ66" i="13"/>
  <c r="CY66" i="13"/>
  <c r="CX66" i="13"/>
  <c r="CW66" i="13"/>
  <c r="CT66" i="13"/>
  <c r="AC43" i="18" s="1"/>
  <c r="CS66" i="13"/>
  <c r="CR66" i="13"/>
  <c r="CQ66" i="13"/>
  <c r="CP66" i="13"/>
  <c r="CO66" i="13"/>
  <c r="CM66" i="13"/>
  <c r="CK66" i="13"/>
  <c r="CJ66" i="13"/>
  <c r="CI66" i="13"/>
  <c r="CH66" i="13"/>
  <c r="CG66" i="13"/>
  <c r="CF66" i="13"/>
  <c r="CE66" i="13"/>
  <c r="CD66" i="13"/>
  <c r="CC66" i="13"/>
  <c r="CB66" i="13"/>
  <c r="CA66" i="13"/>
  <c r="BZ66" i="13"/>
  <c r="BX66" i="13"/>
  <c r="BW66" i="13"/>
  <c r="BV66" i="13"/>
  <c r="BU66" i="13"/>
  <c r="AB43" i="18" s="1"/>
  <c r="BT66" i="13"/>
  <c r="AA43" i="18" s="1"/>
  <c r="BS66" i="13"/>
  <c r="BR66" i="13"/>
  <c r="BP66" i="13"/>
  <c r="BN66" i="13"/>
  <c r="BM66" i="13"/>
  <c r="BL66" i="13"/>
  <c r="BK66" i="13"/>
  <c r="BJ66" i="13"/>
  <c r="X43" i="18" s="1"/>
  <c r="BI66" i="13"/>
  <c r="BH66" i="13"/>
  <c r="BG66" i="13"/>
  <c r="BF66" i="13"/>
  <c r="BE66" i="13"/>
  <c r="V43" i="18" s="1"/>
  <c r="BD66" i="13"/>
  <c r="U43" i="18" s="1"/>
  <c r="BA66" i="13"/>
  <c r="R43" i="18" s="1"/>
  <c r="AY66" i="13"/>
  <c r="P43" i="18" s="1"/>
  <c r="AX66" i="13"/>
  <c r="AW66" i="13"/>
  <c r="AV66" i="13"/>
  <c r="AU66" i="13"/>
  <c r="AT66" i="13"/>
  <c r="N43" i="18" s="1"/>
  <c r="AS66" i="13"/>
  <c r="M43" i="18" s="1"/>
  <c r="AQ66" i="13"/>
  <c r="K43" i="18" s="1"/>
  <c r="AO66" i="13"/>
  <c r="J43" i="18" s="1"/>
  <c r="AM66" i="13"/>
  <c r="H43" i="18" s="1"/>
  <c r="AK66" i="13"/>
  <c r="AJ66" i="13"/>
  <c r="AI66" i="13"/>
  <c r="AH66" i="13"/>
  <c r="AG66" i="13"/>
  <c r="AF66" i="13"/>
  <c r="AE66" i="13"/>
  <c r="F43" i="18" s="1"/>
  <c r="AD66" i="13"/>
  <c r="E43" i="18" s="1"/>
  <c r="AC66" i="13"/>
  <c r="D43" i="18" s="1"/>
  <c r="AB66" i="13"/>
  <c r="C43" i="18" s="1"/>
  <c r="AA66" i="13"/>
  <c r="Z66" i="13"/>
  <c r="X66" i="13"/>
  <c r="W66" i="13"/>
  <c r="V66" i="13"/>
  <c r="U66" i="13"/>
  <c r="T66" i="13"/>
  <c r="S66" i="13"/>
  <c r="P66" i="13"/>
  <c r="O66" i="13"/>
  <c r="N66" i="13"/>
  <c r="L66" i="13"/>
  <c r="K66" i="13"/>
  <c r="J66" i="13"/>
  <c r="I66" i="13"/>
  <c r="H66" i="13"/>
  <c r="G66" i="13"/>
  <c r="F66" i="13"/>
  <c r="E66" i="13"/>
  <c r="D66" i="13"/>
  <c r="B43" i="18" s="1"/>
  <c r="DP65" i="13"/>
  <c r="AG42" i="18" s="1"/>
  <c r="DN65" i="13"/>
  <c r="DI65" i="13"/>
  <c r="AD42" i="18" s="1"/>
  <c r="DH65" i="13"/>
  <c r="DG65" i="13"/>
  <c r="DF65" i="13"/>
  <c r="DE65" i="13"/>
  <c r="DD65" i="13"/>
  <c r="DC65" i="13"/>
  <c r="DB65" i="13"/>
  <c r="DA65" i="13"/>
  <c r="CY65" i="13"/>
  <c r="CX65" i="13"/>
  <c r="CW65" i="13"/>
  <c r="CV65" i="13"/>
  <c r="CU65" i="13"/>
  <c r="CT65" i="13"/>
  <c r="AC42" i="18" s="1"/>
  <c r="CS65" i="13"/>
  <c r="CR65" i="13"/>
  <c r="CP65" i="13"/>
  <c r="CO65" i="13"/>
  <c r="CN65" i="13"/>
  <c r="CM65" i="13"/>
  <c r="CL65" i="13"/>
  <c r="CK65" i="13"/>
  <c r="CJ65" i="13"/>
  <c r="CI65" i="13"/>
  <c r="CH65" i="13"/>
  <c r="CF65" i="13"/>
  <c r="CE65" i="13"/>
  <c r="CD65" i="13"/>
  <c r="CC65" i="13"/>
  <c r="CB65" i="13"/>
  <c r="CA65" i="13"/>
  <c r="BZ65" i="13"/>
  <c r="BW65" i="13"/>
  <c r="BV65" i="13"/>
  <c r="BU65" i="13"/>
  <c r="AB42" i="18" s="1"/>
  <c r="BT65" i="13"/>
  <c r="AA42" i="18" s="1"/>
  <c r="BS65" i="13"/>
  <c r="BR65" i="13"/>
  <c r="BQ65" i="13"/>
  <c r="BP65" i="13"/>
  <c r="BN65" i="13"/>
  <c r="BM65" i="13"/>
  <c r="BL65" i="13"/>
  <c r="BK65" i="13"/>
  <c r="BI65" i="13"/>
  <c r="BH65" i="13"/>
  <c r="BG65" i="13"/>
  <c r="BF65" i="13"/>
  <c r="BE65" i="13"/>
  <c r="V42" i="18" s="1"/>
  <c r="BD65" i="13"/>
  <c r="U42" i="18" s="1"/>
  <c r="BB65" i="13"/>
  <c r="S42" i="18" s="1"/>
  <c r="BA65" i="13"/>
  <c r="R42" i="18" s="1"/>
  <c r="AZ65" i="13"/>
  <c r="Q42" i="18" s="1"/>
  <c r="AX65" i="13"/>
  <c r="AW65" i="13"/>
  <c r="AV65" i="13"/>
  <c r="AU65" i="13"/>
  <c r="AT65" i="13"/>
  <c r="N42" i="18" s="1"/>
  <c r="AS65" i="13"/>
  <c r="M42" i="18" s="1"/>
  <c r="AR65" i="13"/>
  <c r="L42" i="18" s="1"/>
  <c r="AQ65" i="13"/>
  <c r="K42" i="18" s="1"/>
  <c r="AO65" i="13"/>
  <c r="J42" i="18" s="1"/>
  <c r="I42" i="18"/>
  <c r="AM65" i="13"/>
  <c r="H42" i="18" s="1"/>
  <c r="AL65" i="13"/>
  <c r="AK65" i="13"/>
  <c r="AJ65" i="13"/>
  <c r="AI65" i="13"/>
  <c r="AH65" i="13"/>
  <c r="AG65" i="13"/>
  <c r="AF65" i="13"/>
  <c r="AE65" i="13"/>
  <c r="F42" i="18" s="1"/>
  <c r="AD65" i="13"/>
  <c r="E42" i="18" s="1"/>
  <c r="AC65" i="13"/>
  <c r="D42" i="18" s="1"/>
  <c r="AB65" i="13"/>
  <c r="C42" i="18" s="1"/>
  <c r="AA65" i="13"/>
  <c r="Z65" i="13"/>
  <c r="Y65" i="13"/>
  <c r="X65" i="13"/>
  <c r="W65" i="13"/>
  <c r="V65" i="13"/>
  <c r="U65" i="13"/>
  <c r="T65" i="13"/>
  <c r="S65" i="13"/>
  <c r="P65" i="13"/>
  <c r="N65" i="13"/>
  <c r="L65" i="13"/>
  <c r="K65" i="13"/>
  <c r="J65" i="13"/>
  <c r="I65" i="13"/>
  <c r="H65" i="13"/>
  <c r="G65" i="13"/>
  <c r="F65" i="13"/>
  <c r="E65" i="13"/>
  <c r="D65" i="13"/>
  <c r="B42" i="18" s="1"/>
  <c r="DP64" i="13"/>
  <c r="AG41" i="18" s="1"/>
  <c r="DO64" i="13"/>
  <c r="AF41" i="18" s="1"/>
  <c r="DN64" i="13"/>
  <c r="DJ64" i="13"/>
  <c r="DI64" i="13"/>
  <c r="DH64" i="13"/>
  <c r="DG64" i="13"/>
  <c r="DF64" i="13"/>
  <c r="DE64" i="13"/>
  <c r="DD64" i="13"/>
  <c r="DC64" i="13"/>
  <c r="DB64" i="13"/>
  <c r="DA64" i="13"/>
  <c r="CZ64" i="13"/>
  <c r="CY64" i="13"/>
  <c r="CX64" i="13"/>
  <c r="CW64" i="13"/>
  <c r="CV64" i="13"/>
  <c r="CU64" i="13"/>
  <c r="CT64" i="13"/>
  <c r="AC41" i="18" s="1"/>
  <c r="CS64" i="13"/>
  <c r="CR64" i="13"/>
  <c r="CQ64" i="13"/>
  <c r="CP64" i="13"/>
  <c r="CO64" i="13"/>
  <c r="CN64" i="13"/>
  <c r="CL64" i="13"/>
  <c r="CK64" i="13"/>
  <c r="CJ64" i="13"/>
  <c r="CI64" i="13"/>
  <c r="CH64" i="13"/>
  <c r="CG64" i="13"/>
  <c r="CE64" i="13"/>
  <c r="CD64" i="13"/>
  <c r="CC64" i="13"/>
  <c r="CB64" i="13"/>
  <c r="CA64" i="13"/>
  <c r="BX64" i="13"/>
  <c r="BV64" i="13"/>
  <c r="BU64" i="13"/>
  <c r="AB41" i="18" s="1"/>
  <c r="BT64" i="13"/>
  <c r="AA41" i="18" s="1"/>
  <c r="BS64" i="13"/>
  <c r="BR64" i="13"/>
  <c r="BQ64" i="13"/>
  <c r="BP64" i="13"/>
  <c r="BN64" i="13"/>
  <c r="BM64" i="13"/>
  <c r="BL64" i="13"/>
  <c r="BK64" i="13"/>
  <c r="BJ64" i="13"/>
  <c r="X41" i="18" s="1"/>
  <c r="BI64" i="13"/>
  <c r="BH64" i="13"/>
  <c r="BG64" i="13"/>
  <c r="BF64" i="13"/>
  <c r="BE64" i="13"/>
  <c r="V41" i="18" s="1"/>
  <c r="BD64" i="13"/>
  <c r="U41" i="18" s="1"/>
  <c r="BC64" i="13"/>
  <c r="T41" i="18" s="1"/>
  <c r="BB64" i="13"/>
  <c r="S41" i="18" s="1"/>
  <c r="BA64" i="13"/>
  <c r="R41" i="18" s="1"/>
  <c r="AZ64" i="13"/>
  <c r="Q41" i="18" s="1"/>
  <c r="AX64" i="13"/>
  <c r="AW64" i="13"/>
  <c r="AV64" i="13"/>
  <c r="AU64" i="13"/>
  <c r="AT64" i="13"/>
  <c r="N41" i="18" s="1"/>
  <c r="AS64" i="13"/>
  <c r="M41" i="18" s="1"/>
  <c r="AR64" i="13"/>
  <c r="L41" i="18" s="1"/>
  <c r="AQ64" i="13"/>
  <c r="K41" i="18" s="1"/>
  <c r="AO64" i="13"/>
  <c r="J41" i="18" s="1"/>
  <c r="I41" i="18"/>
  <c r="AL64" i="13"/>
  <c r="AK64" i="13"/>
  <c r="AJ64" i="13"/>
  <c r="AI64" i="13"/>
  <c r="AH64" i="13"/>
  <c r="AG64" i="13"/>
  <c r="AF64" i="13"/>
  <c r="AE64" i="13"/>
  <c r="F41" i="18" s="1"/>
  <c r="AD64" i="13"/>
  <c r="E41" i="18" s="1"/>
  <c r="AC64" i="13"/>
  <c r="D41" i="18" s="1"/>
  <c r="AB64" i="13"/>
  <c r="C41" i="18" s="1"/>
  <c r="AA64" i="13"/>
  <c r="Z64" i="13"/>
  <c r="X64" i="13"/>
  <c r="W64" i="13"/>
  <c r="V64" i="13"/>
  <c r="U64" i="13"/>
  <c r="T64" i="13"/>
  <c r="S64" i="13"/>
  <c r="P64" i="13"/>
  <c r="O64" i="13"/>
  <c r="N64" i="13"/>
  <c r="L64" i="13"/>
  <c r="K64" i="13"/>
  <c r="J64" i="13"/>
  <c r="I64" i="13"/>
  <c r="G64" i="13"/>
  <c r="E64" i="13"/>
  <c r="DP63" i="13"/>
  <c r="AG40" i="18" s="1"/>
  <c r="DN63" i="13"/>
  <c r="DJ63" i="13"/>
  <c r="DI63" i="13"/>
  <c r="DH63" i="13"/>
  <c r="DG63" i="13"/>
  <c r="DF63" i="13"/>
  <c r="DE63" i="13"/>
  <c r="DD63" i="13"/>
  <c r="DC63" i="13"/>
  <c r="DB63" i="13"/>
  <c r="DA63" i="13"/>
  <c r="CY63" i="13"/>
  <c r="CX63" i="13"/>
  <c r="CW63" i="13"/>
  <c r="CV63" i="13"/>
  <c r="CT63" i="13"/>
  <c r="AC40" i="18" s="1"/>
  <c r="CS63" i="13"/>
  <c r="CR63" i="13"/>
  <c r="CP63" i="13"/>
  <c r="CO63" i="13"/>
  <c r="CL63" i="13"/>
  <c r="CK63" i="13"/>
  <c r="CJ63" i="13"/>
  <c r="CI63" i="13"/>
  <c r="CH63" i="13"/>
  <c r="CG63" i="13"/>
  <c r="CE63" i="13"/>
  <c r="CD63" i="13"/>
  <c r="CC63" i="13"/>
  <c r="CB63" i="13"/>
  <c r="CA63" i="13"/>
  <c r="BZ63" i="13"/>
  <c r="BX63" i="13"/>
  <c r="BV63" i="13"/>
  <c r="BU63" i="13"/>
  <c r="AB40" i="18" s="1"/>
  <c r="BT63" i="13"/>
  <c r="AA40" i="18" s="1"/>
  <c r="BS63" i="13"/>
  <c r="BR63" i="13"/>
  <c r="BQ63" i="13"/>
  <c r="BP63" i="13"/>
  <c r="BM63" i="13"/>
  <c r="Y40" i="18" s="1"/>
  <c r="BL63" i="13"/>
  <c r="BK63" i="13"/>
  <c r="BJ63" i="13"/>
  <c r="X40" i="18" s="1"/>
  <c r="BH63" i="13"/>
  <c r="BG63" i="13"/>
  <c r="BF63" i="13"/>
  <c r="BE63" i="13"/>
  <c r="V40" i="18" s="1"/>
  <c r="BD63" i="13"/>
  <c r="U40" i="18" s="1"/>
  <c r="BB63" i="13"/>
  <c r="S40" i="18" s="1"/>
  <c r="BA63" i="13"/>
  <c r="R40" i="18" s="1"/>
  <c r="AY63" i="13"/>
  <c r="P40" i="18" s="1"/>
  <c r="AW63" i="13"/>
  <c r="AV63" i="13"/>
  <c r="AU63" i="13"/>
  <c r="AT63" i="13"/>
  <c r="N40" i="18" s="1"/>
  <c r="AS63" i="13"/>
  <c r="M40" i="18" s="1"/>
  <c r="AQ63" i="13"/>
  <c r="K40" i="18" s="1"/>
  <c r="AO63" i="13"/>
  <c r="J40" i="18" s="1"/>
  <c r="I40" i="18"/>
  <c r="AM63" i="13"/>
  <c r="H40" i="18" s="1"/>
  <c r="AL63" i="13"/>
  <c r="AK63" i="13"/>
  <c r="AI63" i="13"/>
  <c r="AH63" i="13"/>
  <c r="AG63" i="13"/>
  <c r="AF63" i="13"/>
  <c r="AD63" i="13"/>
  <c r="E40" i="18" s="1"/>
  <c r="AC63" i="13"/>
  <c r="D40" i="18" s="1"/>
  <c r="AA63" i="13"/>
  <c r="Z63" i="13"/>
  <c r="Y63" i="13"/>
  <c r="X63" i="13"/>
  <c r="W63" i="13"/>
  <c r="V63" i="13"/>
  <c r="U63" i="13"/>
  <c r="T63" i="13"/>
  <c r="S63" i="13"/>
  <c r="P63" i="13"/>
  <c r="O63" i="13"/>
  <c r="N63" i="13"/>
  <c r="L63" i="13"/>
  <c r="K63" i="13"/>
  <c r="J63" i="13"/>
  <c r="I63" i="13"/>
  <c r="H63" i="13"/>
  <c r="G63" i="13"/>
  <c r="F63" i="13"/>
  <c r="E63" i="13"/>
  <c r="D63" i="13"/>
  <c r="B40" i="18" s="1"/>
  <c r="DP62" i="13"/>
  <c r="AG39" i="18" s="1"/>
  <c r="DO62" i="13"/>
  <c r="AF39" i="18" s="1"/>
  <c r="DN62" i="13"/>
  <c r="DI62" i="13"/>
  <c r="AD39" i="18" s="1"/>
  <c r="DH62" i="13"/>
  <c r="DG62" i="13"/>
  <c r="DF62" i="13"/>
  <c r="DE62" i="13"/>
  <c r="DC62" i="13"/>
  <c r="DB62" i="13"/>
  <c r="DA62" i="13"/>
  <c r="CZ62" i="13"/>
  <c r="CY62" i="13"/>
  <c r="CX62" i="13"/>
  <c r="CW62" i="13"/>
  <c r="CT62" i="13"/>
  <c r="AC39" i="18" s="1"/>
  <c r="CS62" i="13"/>
  <c r="CR62" i="13"/>
  <c r="CQ62" i="13"/>
  <c r="CP62" i="13"/>
  <c r="CO62" i="13"/>
  <c r="CN62" i="13"/>
  <c r="CM62" i="13"/>
  <c r="CL62" i="13"/>
  <c r="CK62" i="13"/>
  <c r="CJ62" i="13"/>
  <c r="CI62" i="13"/>
  <c r="CH62" i="13"/>
  <c r="CG62" i="13"/>
  <c r="CF62" i="13"/>
  <c r="CD62" i="13"/>
  <c r="CC62" i="13"/>
  <c r="CB62" i="13"/>
  <c r="CA62" i="13"/>
  <c r="BZ62" i="13"/>
  <c r="BX62" i="13"/>
  <c r="BW62" i="13"/>
  <c r="BU62" i="13"/>
  <c r="AB39" i="18" s="1"/>
  <c r="BT62" i="13"/>
  <c r="AA39" i="18" s="1"/>
  <c r="BS62" i="13"/>
  <c r="BR62" i="13"/>
  <c r="BQ62" i="13"/>
  <c r="BP62" i="13"/>
  <c r="BN62" i="13"/>
  <c r="BM62" i="13"/>
  <c r="BL62" i="13"/>
  <c r="BK62" i="13"/>
  <c r="BJ62" i="13"/>
  <c r="X39" i="18" s="1"/>
  <c r="BI62" i="13"/>
  <c r="BG62" i="13"/>
  <c r="BF62" i="13"/>
  <c r="BE62" i="13"/>
  <c r="V39" i="18" s="1"/>
  <c r="BD62" i="13"/>
  <c r="U39" i="18" s="1"/>
  <c r="BB62" i="13"/>
  <c r="S39" i="18" s="1"/>
  <c r="BA62" i="13"/>
  <c r="R39" i="18" s="1"/>
  <c r="AY62" i="13"/>
  <c r="P39" i="18" s="1"/>
  <c r="AW62" i="13"/>
  <c r="AV62" i="13"/>
  <c r="AU62" i="13"/>
  <c r="AT62" i="13"/>
  <c r="N39" i="18" s="1"/>
  <c r="AS62" i="13"/>
  <c r="M39" i="18" s="1"/>
  <c r="AQ62" i="13"/>
  <c r="K39" i="18" s="1"/>
  <c r="AO62" i="13"/>
  <c r="J39" i="18" s="1"/>
  <c r="AM62" i="13"/>
  <c r="H39" i="18" s="1"/>
  <c r="AK62" i="13"/>
  <c r="AJ62" i="13"/>
  <c r="AI62" i="13"/>
  <c r="AH62" i="13"/>
  <c r="AG62" i="13"/>
  <c r="AF62" i="13"/>
  <c r="AE62" i="13"/>
  <c r="F39" i="18" s="1"/>
  <c r="AD62" i="13"/>
  <c r="E39" i="18" s="1"/>
  <c r="AB62" i="13"/>
  <c r="C39" i="18" s="1"/>
  <c r="AA62" i="13"/>
  <c r="Z62" i="13"/>
  <c r="X62" i="13"/>
  <c r="W62" i="13"/>
  <c r="V62" i="13"/>
  <c r="U62" i="13"/>
  <c r="T62" i="13"/>
  <c r="S62" i="13"/>
  <c r="P62" i="13"/>
  <c r="O62" i="13"/>
  <c r="N62" i="13"/>
  <c r="L62" i="13"/>
  <c r="K62" i="13"/>
  <c r="J62" i="13"/>
  <c r="I62" i="13"/>
  <c r="H62" i="13"/>
  <c r="G62" i="13"/>
  <c r="F62" i="13"/>
  <c r="D62" i="13"/>
  <c r="B39" i="18" s="1"/>
  <c r="DP61" i="13"/>
  <c r="AG38" i="18" s="1"/>
  <c r="DJ61" i="13"/>
  <c r="DI61" i="13"/>
  <c r="DH61" i="13"/>
  <c r="DG61" i="13"/>
  <c r="DF61" i="13"/>
  <c r="DE61" i="13"/>
  <c r="DD61" i="13"/>
  <c r="DC61" i="13"/>
  <c r="DB61" i="13"/>
  <c r="DA61" i="13"/>
  <c r="CY61" i="13"/>
  <c r="CX61" i="13"/>
  <c r="CW61" i="13"/>
  <c r="CV61" i="13"/>
  <c r="CU61" i="13"/>
  <c r="CT61" i="13"/>
  <c r="AC38" i="18" s="1"/>
  <c r="CS61" i="13"/>
  <c r="CR61" i="13"/>
  <c r="CP61" i="13"/>
  <c r="CO61" i="13"/>
  <c r="CN61" i="13"/>
  <c r="CM61" i="13"/>
  <c r="CL61" i="13"/>
  <c r="CK61" i="13"/>
  <c r="CJ61" i="13"/>
  <c r="CI61" i="13"/>
  <c r="CH61" i="13"/>
  <c r="CG61" i="13"/>
  <c r="CF61" i="13"/>
  <c r="CD61" i="13"/>
  <c r="CC61" i="13"/>
  <c r="CB61" i="13"/>
  <c r="CA61" i="13"/>
  <c r="BZ61" i="13"/>
  <c r="BX61" i="13"/>
  <c r="BW61" i="13"/>
  <c r="BU61" i="13"/>
  <c r="AB38" i="18" s="1"/>
  <c r="BT61" i="13"/>
  <c r="AA38" i="18" s="1"/>
  <c r="BS61" i="13"/>
  <c r="BR61" i="13"/>
  <c r="BQ61" i="13"/>
  <c r="BP61" i="13"/>
  <c r="BN61" i="13"/>
  <c r="BM61" i="13"/>
  <c r="BL61" i="13"/>
  <c r="BK61" i="13"/>
  <c r="BJ61" i="13"/>
  <c r="X38" i="18" s="1"/>
  <c r="BI61" i="13"/>
  <c r="BG61" i="13"/>
  <c r="BF61" i="13"/>
  <c r="BE61" i="13"/>
  <c r="V38" i="18" s="1"/>
  <c r="BD61" i="13"/>
  <c r="U38" i="18" s="1"/>
  <c r="BB61" i="13"/>
  <c r="S38" i="18" s="1"/>
  <c r="BA61" i="13"/>
  <c r="R38" i="18" s="1"/>
  <c r="AY61" i="13"/>
  <c r="P38" i="18" s="1"/>
  <c r="AX61" i="13"/>
  <c r="AV61" i="13"/>
  <c r="AU61" i="13"/>
  <c r="AT61" i="13"/>
  <c r="N38" i="18" s="1"/>
  <c r="AS61" i="13"/>
  <c r="M38" i="18" s="1"/>
  <c r="AQ61" i="13"/>
  <c r="K38" i="18" s="1"/>
  <c r="AO61" i="13"/>
  <c r="J38" i="18" s="1"/>
  <c r="AM61" i="13"/>
  <c r="H38" i="18" s="1"/>
  <c r="AK61" i="13"/>
  <c r="AJ61" i="13"/>
  <c r="AI61" i="13"/>
  <c r="AH61" i="13"/>
  <c r="AG61" i="13"/>
  <c r="AF61" i="13"/>
  <c r="AE61" i="13"/>
  <c r="F38" i="18" s="1"/>
  <c r="AD61" i="13"/>
  <c r="E38" i="18" s="1"/>
  <c r="AB61" i="13"/>
  <c r="C38" i="18" s="1"/>
  <c r="AA61" i="13"/>
  <c r="Z61" i="13"/>
  <c r="Y61" i="13"/>
  <c r="X61" i="13"/>
  <c r="W61" i="13"/>
  <c r="V61" i="13"/>
  <c r="U61" i="13"/>
  <c r="T61" i="13"/>
  <c r="S61" i="13"/>
  <c r="P61" i="13"/>
  <c r="O61" i="13"/>
  <c r="N61" i="13"/>
  <c r="L61" i="13"/>
  <c r="K61" i="13"/>
  <c r="J61" i="13"/>
  <c r="I61" i="13"/>
  <c r="H61" i="13"/>
  <c r="G61" i="13"/>
  <c r="F61" i="13"/>
  <c r="E61" i="13"/>
  <c r="D61" i="13"/>
  <c r="B38" i="18" s="1"/>
  <c r="DP60" i="13"/>
  <c r="AG37" i="18" s="1"/>
  <c r="DO60" i="13"/>
  <c r="AF37" i="18" s="1"/>
  <c r="DM60" i="13"/>
  <c r="DJ60" i="13"/>
  <c r="DI60" i="13"/>
  <c r="AD37" i="18" s="1"/>
  <c r="DH60" i="13"/>
  <c r="DG60" i="13"/>
  <c r="DF60" i="13"/>
  <c r="DE60" i="13"/>
  <c r="DC60" i="13"/>
  <c r="DB60" i="13"/>
  <c r="DA60" i="13"/>
  <c r="CZ60" i="13"/>
  <c r="CY60" i="13"/>
  <c r="CX60" i="13"/>
  <c r="CW60" i="13"/>
  <c r="CU60" i="13"/>
  <c r="CT60" i="13"/>
  <c r="AC37" i="18" s="1"/>
  <c r="CS60" i="13"/>
  <c r="CR60" i="13"/>
  <c r="CQ60" i="13"/>
  <c r="CP60" i="13"/>
  <c r="CO60" i="13"/>
  <c r="CM60" i="13"/>
  <c r="CL60" i="13"/>
  <c r="CJ60" i="13"/>
  <c r="CI60" i="13"/>
  <c r="CH60" i="13"/>
  <c r="CG60" i="13"/>
  <c r="CF60" i="13"/>
  <c r="CE60" i="13"/>
  <c r="CC60" i="13"/>
  <c r="CB60" i="13"/>
  <c r="CA60" i="13"/>
  <c r="BX60" i="13"/>
  <c r="BW60" i="13"/>
  <c r="BV60" i="13"/>
  <c r="BT60" i="13"/>
  <c r="AA37" i="18" s="1"/>
  <c r="BS60" i="13"/>
  <c r="BR60" i="13"/>
  <c r="BQ60" i="13"/>
  <c r="BP60" i="13"/>
  <c r="BN60" i="13"/>
  <c r="BM60" i="13"/>
  <c r="BL60" i="13"/>
  <c r="BK60" i="13"/>
  <c r="BJ60" i="13"/>
  <c r="X37" i="18" s="1"/>
  <c r="BI60" i="13"/>
  <c r="BH60" i="13"/>
  <c r="BF60" i="13"/>
  <c r="BE60" i="13"/>
  <c r="V37" i="18" s="1"/>
  <c r="BD60" i="13"/>
  <c r="U37" i="18" s="1"/>
  <c r="BB60" i="13"/>
  <c r="S37" i="18" s="1"/>
  <c r="BA60" i="13"/>
  <c r="R37" i="18" s="1"/>
  <c r="AY60" i="13"/>
  <c r="P37" i="18" s="1"/>
  <c r="AX60" i="13"/>
  <c r="AW60" i="13"/>
  <c r="AU60" i="13"/>
  <c r="AT60" i="13"/>
  <c r="N37" i="18" s="1"/>
  <c r="AS60" i="13"/>
  <c r="M37" i="18" s="1"/>
  <c r="AQ60" i="13"/>
  <c r="K37" i="18" s="1"/>
  <c r="AO60" i="13"/>
  <c r="J37" i="18" s="1"/>
  <c r="AM60" i="13"/>
  <c r="H37" i="18" s="1"/>
  <c r="AK60" i="13"/>
  <c r="AJ60" i="13"/>
  <c r="AI60" i="13"/>
  <c r="AH60" i="13"/>
  <c r="AG60" i="13"/>
  <c r="AF60" i="13"/>
  <c r="AE60" i="13"/>
  <c r="F37" i="18" s="1"/>
  <c r="AD60" i="13"/>
  <c r="E37" i="18" s="1"/>
  <c r="AC60" i="13"/>
  <c r="D37" i="18" s="1"/>
  <c r="AB60" i="13"/>
  <c r="C37" i="18" s="1"/>
  <c r="AA60" i="13"/>
  <c r="Z60" i="13"/>
  <c r="X60" i="13"/>
  <c r="W60" i="13"/>
  <c r="V60" i="13"/>
  <c r="U60" i="13"/>
  <c r="T60" i="13"/>
  <c r="S60" i="13"/>
  <c r="P60" i="13"/>
  <c r="O60" i="13"/>
  <c r="N60" i="13"/>
  <c r="L60" i="13"/>
  <c r="K60" i="13"/>
  <c r="J60" i="13"/>
  <c r="I60" i="13"/>
  <c r="H60" i="13"/>
  <c r="G60" i="13"/>
  <c r="F60" i="13"/>
  <c r="E60" i="13"/>
  <c r="D60" i="13"/>
  <c r="B37" i="18" s="1"/>
  <c r="DP59" i="13"/>
  <c r="AG36" i="18" s="1"/>
  <c r="DO59" i="13"/>
  <c r="AF36" i="18" s="1"/>
  <c r="DN59" i="13"/>
  <c r="DJ59" i="13"/>
  <c r="DI59" i="13"/>
  <c r="DH59" i="13"/>
  <c r="DG59" i="13"/>
  <c r="DF59" i="13"/>
  <c r="DE59" i="13"/>
  <c r="DD59" i="13"/>
  <c r="DC59" i="13"/>
  <c r="DB59" i="13"/>
  <c r="DA59" i="13"/>
  <c r="CZ59" i="13"/>
  <c r="CY59" i="13"/>
  <c r="CX59" i="13"/>
  <c r="CW59" i="13"/>
  <c r="CV59" i="13"/>
  <c r="CU59" i="13"/>
  <c r="CT59" i="13"/>
  <c r="AC36" i="18" s="1"/>
  <c r="CS59" i="13"/>
  <c r="CR59" i="13"/>
  <c r="CQ59" i="13"/>
  <c r="CP59" i="13"/>
  <c r="CO59" i="13"/>
  <c r="CM59" i="13"/>
  <c r="CL59" i="13"/>
  <c r="CK59" i="13"/>
  <c r="CJ59" i="13"/>
  <c r="CI59" i="13"/>
  <c r="CH59" i="13"/>
  <c r="CG59" i="13"/>
  <c r="CF59" i="13"/>
  <c r="CE59" i="13"/>
  <c r="CD59" i="13"/>
  <c r="CC59" i="13"/>
  <c r="CB59" i="13"/>
  <c r="CA59" i="13"/>
  <c r="BZ59" i="13"/>
  <c r="BX59" i="13"/>
  <c r="BW59" i="13"/>
  <c r="BV59" i="13"/>
  <c r="BU59" i="13"/>
  <c r="AB36" i="18" s="1"/>
  <c r="BT59" i="13"/>
  <c r="AA36" i="18" s="1"/>
  <c r="BS59" i="13"/>
  <c r="BR59" i="13"/>
  <c r="BQ59" i="13"/>
  <c r="BP59" i="13"/>
  <c r="BN59" i="13"/>
  <c r="BM59" i="13"/>
  <c r="BL59" i="13"/>
  <c r="BK59" i="13"/>
  <c r="BJ59" i="13"/>
  <c r="X36" i="18" s="1"/>
  <c r="BI59" i="13"/>
  <c r="BH59" i="13"/>
  <c r="BG59" i="13"/>
  <c r="BF59" i="13"/>
  <c r="BE59" i="13"/>
  <c r="V36" i="18" s="1"/>
  <c r="BD59" i="13"/>
  <c r="U36" i="18" s="1"/>
  <c r="BB59" i="13"/>
  <c r="S36" i="18" s="1"/>
  <c r="BA59" i="13"/>
  <c r="R36" i="18" s="1"/>
  <c r="AY59" i="13"/>
  <c r="P36" i="18" s="1"/>
  <c r="AX59" i="13"/>
  <c r="AW59" i="13"/>
  <c r="AV59" i="13"/>
  <c r="AU59" i="13"/>
  <c r="AT59" i="13"/>
  <c r="N36" i="18" s="1"/>
  <c r="AS59" i="13"/>
  <c r="M36" i="18" s="1"/>
  <c r="AQ59" i="13"/>
  <c r="K36" i="18" s="1"/>
  <c r="AO59" i="13"/>
  <c r="J36" i="18" s="1"/>
  <c r="I36" i="18"/>
  <c r="AM59" i="13"/>
  <c r="H36" i="18" s="1"/>
  <c r="AL59" i="13"/>
  <c r="AK59" i="13"/>
  <c r="AJ59" i="13"/>
  <c r="AI59" i="13"/>
  <c r="AH59" i="13"/>
  <c r="AG59" i="13"/>
  <c r="AF59" i="13"/>
  <c r="AD59" i="13"/>
  <c r="E36" i="18" s="1"/>
  <c r="AC59" i="13"/>
  <c r="D36" i="18" s="1"/>
  <c r="AB59" i="13"/>
  <c r="C36" i="18" s="1"/>
  <c r="AA59" i="13"/>
  <c r="Z59" i="13"/>
  <c r="X59" i="13"/>
  <c r="W59" i="13"/>
  <c r="V59" i="13"/>
  <c r="U59" i="13"/>
  <c r="T59" i="13"/>
  <c r="S59" i="13"/>
  <c r="P59" i="13"/>
  <c r="O59" i="13"/>
  <c r="N59" i="13"/>
  <c r="L59" i="13"/>
  <c r="K59" i="13"/>
  <c r="J59" i="13"/>
  <c r="I59" i="13"/>
  <c r="H59" i="13"/>
  <c r="G59" i="13"/>
  <c r="F59" i="13"/>
  <c r="E59" i="13"/>
  <c r="D59" i="13"/>
  <c r="B36" i="18" s="1"/>
  <c r="DP58" i="13"/>
  <c r="AG35" i="18" s="1"/>
  <c r="DO58" i="13"/>
  <c r="AF35" i="18" s="1"/>
  <c r="DN58" i="13"/>
  <c r="DM58" i="13"/>
  <c r="AE35" i="18" s="1"/>
  <c r="DJ58" i="13"/>
  <c r="DI58" i="13"/>
  <c r="DH58" i="13"/>
  <c r="DG58" i="13"/>
  <c r="DF58" i="13"/>
  <c r="DE58" i="13"/>
  <c r="DD58" i="13"/>
  <c r="DC58" i="13"/>
  <c r="DB58" i="13"/>
  <c r="DA58" i="13"/>
  <c r="CZ58" i="13"/>
  <c r="CY58" i="13"/>
  <c r="CX58" i="13"/>
  <c r="CW58" i="13"/>
  <c r="CV58" i="13"/>
  <c r="CT58" i="13"/>
  <c r="AC35" i="18" s="1"/>
  <c r="CS58" i="13"/>
  <c r="CR58" i="13"/>
  <c r="CQ58" i="13"/>
  <c r="CP58" i="13"/>
  <c r="CO58" i="13"/>
  <c r="CM58" i="13"/>
  <c r="CL58" i="13"/>
  <c r="CK58" i="13"/>
  <c r="CJ58" i="13"/>
  <c r="CI58" i="13"/>
  <c r="CH58" i="13"/>
  <c r="CG58" i="13"/>
  <c r="CF58" i="13"/>
  <c r="CE58" i="13"/>
  <c r="CD58" i="13"/>
  <c r="CC58" i="13"/>
  <c r="CB58" i="13"/>
  <c r="CA58" i="13"/>
  <c r="BZ58" i="13"/>
  <c r="BX58" i="13"/>
  <c r="BW58" i="13"/>
  <c r="BV58" i="13"/>
  <c r="BU58" i="13"/>
  <c r="AB35" i="18" s="1"/>
  <c r="BT58" i="13"/>
  <c r="AA35" i="18" s="1"/>
  <c r="BS58" i="13"/>
  <c r="BR58" i="13"/>
  <c r="BQ58" i="13"/>
  <c r="BP58" i="13"/>
  <c r="BN58" i="13"/>
  <c r="BM58" i="13"/>
  <c r="Y35" i="18" s="1"/>
  <c r="BL58" i="13"/>
  <c r="BK58" i="13"/>
  <c r="BJ58" i="13"/>
  <c r="X35" i="18" s="1"/>
  <c r="BI58" i="13"/>
  <c r="BH58" i="13"/>
  <c r="BG58" i="13"/>
  <c r="BF58" i="13"/>
  <c r="BE58" i="13"/>
  <c r="V35" i="18" s="1"/>
  <c r="BD58" i="13"/>
  <c r="U35" i="18" s="1"/>
  <c r="BB58" i="13"/>
  <c r="S35" i="18" s="1"/>
  <c r="BA58" i="13"/>
  <c r="R35" i="18" s="1"/>
  <c r="AY58" i="13"/>
  <c r="P35" i="18" s="1"/>
  <c r="AX58" i="13"/>
  <c r="AW58" i="13"/>
  <c r="AV58" i="13"/>
  <c r="AU58" i="13"/>
  <c r="AT58" i="13"/>
  <c r="N35" i="18" s="1"/>
  <c r="AS58" i="13"/>
  <c r="M35" i="18" s="1"/>
  <c r="AQ58" i="13"/>
  <c r="K35" i="18" s="1"/>
  <c r="AO58" i="13"/>
  <c r="J35" i="18" s="1"/>
  <c r="AM58" i="13"/>
  <c r="H35" i="18" s="1"/>
  <c r="AL58" i="13"/>
  <c r="AK58" i="13"/>
  <c r="AH58" i="13"/>
  <c r="AG58" i="13"/>
  <c r="AF58" i="13"/>
  <c r="AE58" i="13"/>
  <c r="F35" i="18" s="1"/>
  <c r="AD58" i="13"/>
  <c r="E35" i="18" s="1"/>
  <c r="AC58" i="13"/>
  <c r="D35" i="18" s="1"/>
  <c r="AB58" i="13"/>
  <c r="C35" i="18" s="1"/>
  <c r="AA58" i="13"/>
  <c r="Z58" i="13"/>
  <c r="Y58" i="13"/>
  <c r="X58" i="13"/>
  <c r="W58" i="13"/>
  <c r="V58" i="13"/>
  <c r="U58" i="13"/>
  <c r="T58" i="13"/>
  <c r="S58" i="13"/>
  <c r="P58" i="13"/>
  <c r="O58" i="13"/>
  <c r="N58" i="13"/>
  <c r="L58" i="13"/>
  <c r="K58" i="13"/>
  <c r="J58" i="13"/>
  <c r="I58" i="13"/>
  <c r="H58" i="13"/>
  <c r="G58" i="13"/>
  <c r="F58" i="13"/>
  <c r="E58" i="13"/>
  <c r="D58" i="13"/>
  <c r="B35" i="18" s="1"/>
  <c r="DP57" i="13"/>
  <c r="AG34" i="18" s="1"/>
  <c r="DO57" i="13"/>
  <c r="AF34" i="18" s="1"/>
  <c r="DN57" i="13"/>
  <c r="DM57" i="13"/>
  <c r="DJ57" i="13"/>
  <c r="DI57" i="13"/>
  <c r="DH57" i="13"/>
  <c r="DG57" i="13"/>
  <c r="DF57" i="13"/>
  <c r="DE57" i="13"/>
  <c r="DD57" i="13"/>
  <c r="DC57" i="13"/>
  <c r="DB57" i="13"/>
  <c r="DA57" i="13"/>
  <c r="CZ57" i="13"/>
  <c r="CY57" i="13"/>
  <c r="CX57" i="13"/>
  <c r="CW57" i="13"/>
  <c r="CV57" i="13"/>
  <c r="CU57" i="13"/>
  <c r="CT57" i="13"/>
  <c r="AC34" i="18" s="1"/>
  <c r="CS57" i="13"/>
  <c r="CR57" i="13"/>
  <c r="CQ57" i="13"/>
  <c r="CP57" i="13"/>
  <c r="CO57" i="13"/>
  <c r="CN57" i="13"/>
  <c r="CM57" i="13"/>
  <c r="CL57" i="13"/>
  <c r="CK57" i="13"/>
  <c r="CJ57" i="13"/>
  <c r="CI57" i="13"/>
  <c r="CH57" i="13"/>
  <c r="CG57" i="13"/>
  <c r="CF57" i="13"/>
  <c r="CE57" i="13"/>
  <c r="CD57" i="13"/>
  <c r="CC57" i="13"/>
  <c r="CB57" i="13"/>
  <c r="CA57" i="13"/>
  <c r="BZ57" i="13"/>
  <c r="BX57" i="13"/>
  <c r="BW57" i="13"/>
  <c r="BV57" i="13"/>
  <c r="BU57" i="13"/>
  <c r="AB34" i="18" s="1"/>
  <c r="BT57" i="13"/>
  <c r="AA34" i="18" s="1"/>
  <c r="BS57" i="13"/>
  <c r="BR57" i="13"/>
  <c r="BQ57" i="13"/>
  <c r="BP57" i="13"/>
  <c r="BN57" i="13"/>
  <c r="BM57" i="13"/>
  <c r="BL57" i="13"/>
  <c r="BK57" i="13"/>
  <c r="BJ57" i="13"/>
  <c r="X34" i="18" s="1"/>
  <c r="BI57" i="13"/>
  <c r="BH57" i="13"/>
  <c r="BG57" i="13"/>
  <c r="BF57" i="13"/>
  <c r="BE57" i="13"/>
  <c r="V34" i="18" s="1"/>
  <c r="BD57" i="13"/>
  <c r="U34" i="18" s="1"/>
  <c r="BB57" i="13"/>
  <c r="S34" i="18" s="1"/>
  <c r="BA57" i="13"/>
  <c r="R34" i="18" s="1"/>
  <c r="AZ57" i="13"/>
  <c r="Q34" i="18" s="1"/>
  <c r="AY57" i="13"/>
  <c r="P34" i="18" s="1"/>
  <c r="AX57" i="13"/>
  <c r="AW57" i="13"/>
  <c r="AV57" i="13"/>
  <c r="AU57" i="13"/>
  <c r="AT57" i="13"/>
  <c r="N34" i="18" s="1"/>
  <c r="AS57" i="13"/>
  <c r="M34" i="18" s="1"/>
  <c r="AR57" i="13"/>
  <c r="L34" i="18" s="1"/>
  <c r="AQ57" i="13"/>
  <c r="K34" i="18" s="1"/>
  <c r="AO57" i="13"/>
  <c r="J34" i="18" s="1"/>
  <c r="I34" i="18"/>
  <c r="AM57" i="13"/>
  <c r="H34" i="18" s="1"/>
  <c r="AL57" i="13"/>
  <c r="AK57" i="13"/>
  <c r="AJ57" i="13"/>
  <c r="AI57" i="13"/>
  <c r="AH57" i="13"/>
  <c r="AG57" i="13"/>
  <c r="AF57" i="13"/>
  <c r="AE57" i="13"/>
  <c r="F34" i="18" s="1"/>
  <c r="AD57" i="13"/>
  <c r="E34" i="18" s="1"/>
  <c r="AC57" i="13"/>
  <c r="D34" i="18" s="1"/>
  <c r="AB57" i="13"/>
  <c r="C34" i="18" s="1"/>
  <c r="AA57" i="13"/>
  <c r="Z57" i="13"/>
  <c r="X57" i="13"/>
  <c r="W57" i="13"/>
  <c r="V57" i="13"/>
  <c r="U57" i="13"/>
  <c r="T57" i="13"/>
  <c r="S57" i="13"/>
  <c r="P57" i="13"/>
  <c r="O57" i="13"/>
  <c r="N57" i="13"/>
  <c r="L57" i="13"/>
  <c r="K57" i="13"/>
  <c r="J57" i="13"/>
  <c r="I57" i="13"/>
  <c r="H57" i="13"/>
  <c r="G57" i="13"/>
  <c r="F57" i="13"/>
  <c r="E57" i="13"/>
  <c r="D57" i="13"/>
  <c r="B34" i="18" s="1"/>
  <c r="DP56" i="13"/>
  <c r="AG33" i="18" s="1"/>
  <c r="DO56" i="13"/>
  <c r="AF33" i="18" s="1"/>
  <c r="DN56" i="13"/>
  <c r="DM56" i="13"/>
  <c r="AE33" i="18" s="1"/>
  <c r="DJ56" i="13"/>
  <c r="DI56" i="13"/>
  <c r="DH56" i="13"/>
  <c r="DG56" i="13"/>
  <c r="DF56" i="13"/>
  <c r="DE56" i="13"/>
  <c r="DD56" i="13"/>
  <c r="DC56" i="13"/>
  <c r="DB56" i="13"/>
  <c r="DA56" i="13"/>
  <c r="CZ56" i="13"/>
  <c r="CY56" i="13"/>
  <c r="CX56" i="13"/>
  <c r="CW56" i="13"/>
  <c r="CV56" i="13"/>
  <c r="CT56" i="13"/>
  <c r="AC33" i="18" s="1"/>
  <c r="CS56" i="13"/>
  <c r="CR56" i="13"/>
  <c r="CQ56" i="13"/>
  <c r="CP56" i="13"/>
  <c r="CO56" i="13"/>
  <c r="CN56" i="13"/>
  <c r="CM56" i="13"/>
  <c r="CL56" i="13"/>
  <c r="CK56" i="13"/>
  <c r="CJ56" i="13"/>
  <c r="CI56" i="13"/>
  <c r="CH56" i="13"/>
  <c r="CG56" i="13"/>
  <c r="CF56" i="13"/>
  <c r="CE56" i="13"/>
  <c r="CD56" i="13"/>
  <c r="CC56" i="13"/>
  <c r="CB56" i="13"/>
  <c r="CA56" i="13"/>
  <c r="BX56" i="13"/>
  <c r="BW56" i="13"/>
  <c r="BV56" i="13"/>
  <c r="BU56" i="13"/>
  <c r="AB33" i="18" s="1"/>
  <c r="BT56" i="13"/>
  <c r="AA33" i="18" s="1"/>
  <c r="BS56" i="13"/>
  <c r="BR56" i="13"/>
  <c r="BQ56" i="13"/>
  <c r="BP56" i="13"/>
  <c r="BN56" i="13"/>
  <c r="BM56" i="13"/>
  <c r="BL56" i="13"/>
  <c r="BK56" i="13"/>
  <c r="BJ56" i="13"/>
  <c r="X33" i="18" s="1"/>
  <c r="BI56" i="13"/>
  <c r="BH56" i="13"/>
  <c r="BG56" i="13"/>
  <c r="BF56" i="13"/>
  <c r="BE56" i="13"/>
  <c r="V33" i="18" s="1"/>
  <c r="BD56" i="13"/>
  <c r="U33" i="18" s="1"/>
  <c r="BB56" i="13"/>
  <c r="S33" i="18" s="1"/>
  <c r="BA56" i="13"/>
  <c r="R33" i="18" s="1"/>
  <c r="AY56" i="13"/>
  <c r="P33" i="18" s="1"/>
  <c r="AX56" i="13"/>
  <c r="AW56" i="13"/>
  <c r="AV56" i="13"/>
  <c r="AU56" i="13"/>
  <c r="AT56" i="13"/>
  <c r="N33" i="18" s="1"/>
  <c r="AS56" i="13"/>
  <c r="M33" i="18" s="1"/>
  <c r="AQ56" i="13"/>
  <c r="K33" i="18" s="1"/>
  <c r="AO56" i="13"/>
  <c r="J33" i="18" s="1"/>
  <c r="I33" i="18"/>
  <c r="AM56" i="13"/>
  <c r="H33" i="18" s="1"/>
  <c r="AL56" i="13"/>
  <c r="AK56" i="13"/>
  <c r="AI56" i="13"/>
  <c r="AH56" i="13"/>
  <c r="AG56" i="13"/>
  <c r="AF56" i="13"/>
  <c r="AE56" i="13"/>
  <c r="F33" i="18" s="1"/>
  <c r="AD56" i="13"/>
  <c r="E33" i="18" s="1"/>
  <c r="AB56" i="13"/>
  <c r="C33" i="18" s="1"/>
  <c r="AA56" i="13"/>
  <c r="Z56" i="13"/>
  <c r="X56" i="13"/>
  <c r="W56" i="13"/>
  <c r="V56" i="13"/>
  <c r="U56" i="13"/>
  <c r="T56" i="13"/>
  <c r="S56" i="13"/>
  <c r="P56" i="13"/>
  <c r="O56" i="13"/>
  <c r="N56" i="13"/>
  <c r="L56" i="13"/>
  <c r="K56" i="13"/>
  <c r="J56" i="13"/>
  <c r="I56" i="13"/>
  <c r="G56" i="13"/>
  <c r="E56" i="13"/>
  <c r="DP55" i="13"/>
  <c r="AG32" i="18" s="1"/>
  <c r="DO55" i="13"/>
  <c r="AF32" i="18" s="1"/>
  <c r="DN55" i="13"/>
  <c r="DM55" i="13"/>
  <c r="AE32" i="18" s="1"/>
  <c r="DJ55" i="13"/>
  <c r="DI55" i="13"/>
  <c r="DH55" i="13"/>
  <c r="DG55" i="13"/>
  <c r="DF55" i="13"/>
  <c r="DE55" i="13"/>
  <c r="DD55" i="13"/>
  <c r="DC55" i="13"/>
  <c r="DB55" i="13"/>
  <c r="DA55" i="13"/>
  <c r="CZ55" i="13"/>
  <c r="CY55" i="13"/>
  <c r="CX55" i="13"/>
  <c r="CW55" i="13"/>
  <c r="CV55" i="13"/>
  <c r="CT55" i="13"/>
  <c r="AC32" i="18" s="1"/>
  <c r="CS55" i="13"/>
  <c r="CR55" i="13"/>
  <c r="CQ55" i="13"/>
  <c r="CP55" i="13"/>
  <c r="CO55" i="13"/>
  <c r="CN55" i="13"/>
  <c r="CM55" i="13"/>
  <c r="CL55" i="13"/>
  <c r="CK55" i="13"/>
  <c r="CJ55" i="13"/>
  <c r="CI55" i="13"/>
  <c r="CH55" i="13"/>
  <c r="CG55" i="13"/>
  <c r="CF55" i="13"/>
  <c r="CE55" i="13"/>
  <c r="CD55" i="13"/>
  <c r="CC55" i="13"/>
  <c r="CB55" i="13"/>
  <c r="CA55" i="13"/>
  <c r="BZ55" i="13"/>
  <c r="BX55" i="13"/>
  <c r="BW55" i="13"/>
  <c r="BV55" i="13"/>
  <c r="BU55" i="13"/>
  <c r="AB32" i="18" s="1"/>
  <c r="BT55" i="13"/>
  <c r="AA32" i="18" s="1"/>
  <c r="BS55" i="13"/>
  <c r="BR55" i="13"/>
  <c r="BQ55" i="13"/>
  <c r="BP55" i="13"/>
  <c r="BN55" i="13"/>
  <c r="BM55" i="13"/>
  <c r="BL55" i="13"/>
  <c r="BK55" i="13"/>
  <c r="BJ55" i="13"/>
  <c r="X32" i="18" s="1"/>
  <c r="BI55" i="13"/>
  <c r="BH55" i="13"/>
  <c r="BG55" i="13"/>
  <c r="BF55" i="13"/>
  <c r="BE55" i="13"/>
  <c r="V32" i="18" s="1"/>
  <c r="BD55" i="13"/>
  <c r="U32" i="18" s="1"/>
  <c r="BB55" i="13"/>
  <c r="S32" i="18" s="1"/>
  <c r="BA55" i="13"/>
  <c r="R32" i="18" s="1"/>
  <c r="AZ55" i="13"/>
  <c r="Q32" i="18" s="1"/>
  <c r="AY55" i="13"/>
  <c r="P32" i="18" s="1"/>
  <c r="AX55" i="13"/>
  <c r="AW55" i="13"/>
  <c r="AV55" i="13"/>
  <c r="AU55" i="13"/>
  <c r="AT55" i="13"/>
  <c r="N32" i="18" s="1"/>
  <c r="AS55" i="13"/>
  <c r="M32" i="18" s="1"/>
  <c r="AR55" i="13"/>
  <c r="L32" i="18" s="1"/>
  <c r="AQ55" i="13"/>
  <c r="K32" i="18" s="1"/>
  <c r="AO55" i="13"/>
  <c r="J32" i="18" s="1"/>
  <c r="I32" i="18"/>
  <c r="AM55" i="13"/>
  <c r="H32" i="18" s="1"/>
  <c r="AL55" i="13"/>
  <c r="AK55" i="13"/>
  <c r="AJ55" i="13"/>
  <c r="AI55" i="13"/>
  <c r="AH55" i="13"/>
  <c r="AG55" i="13"/>
  <c r="AF55" i="13"/>
  <c r="AD55" i="13"/>
  <c r="E32" i="18" s="1"/>
  <c r="AC55" i="13"/>
  <c r="D32" i="18" s="1"/>
  <c r="AB55" i="13"/>
  <c r="C32" i="18" s="1"/>
  <c r="AA55" i="13"/>
  <c r="Z55" i="13"/>
  <c r="X55" i="13"/>
  <c r="W55" i="13"/>
  <c r="V55" i="13"/>
  <c r="U55" i="13"/>
  <c r="T55" i="13"/>
  <c r="S55" i="13"/>
  <c r="P55" i="13"/>
  <c r="O55" i="13"/>
  <c r="N55" i="13"/>
  <c r="L55" i="13"/>
  <c r="K55" i="13"/>
  <c r="J55" i="13"/>
  <c r="I55" i="13"/>
  <c r="H55" i="13"/>
  <c r="G55" i="13"/>
  <c r="F55" i="13"/>
  <c r="E55" i="13"/>
  <c r="D55" i="13"/>
  <c r="B32" i="18" s="1"/>
  <c r="DP54" i="13"/>
  <c r="AG31" i="18" s="1"/>
  <c r="DO54" i="13"/>
  <c r="AF31" i="18" s="1"/>
  <c r="DN54" i="13"/>
  <c r="DM54" i="13"/>
  <c r="DJ54" i="13"/>
  <c r="DI54" i="13"/>
  <c r="DH54" i="13"/>
  <c r="DG54" i="13"/>
  <c r="DF54" i="13"/>
  <c r="DE54" i="13"/>
  <c r="DD54" i="13"/>
  <c r="DC54" i="13"/>
  <c r="DB54" i="13"/>
  <c r="DA54" i="13"/>
  <c r="CZ54" i="13"/>
  <c r="CY54" i="13"/>
  <c r="CX54" i="13"/>
  <c r="CW54" i="13"/>
  <c r="CV54" i="13"/>
  <c r="CU54" i="13"/>
  <c r="CT54" i="13"/>
  <c r="AC31" i="18" s="1"/>
  <c r="CS54" i="13"/>
  <c r="CR54" i="13"/>
  <c r="CQ54" i="13"/>
  <c r="CP54" i="13"/>
  <c r="CO54" i="13"/>
  <c r="CN54" i="13"/>
  <c r="CM54" i="13"/>
  <c r="CL54" i="13"/>
  <c r="CK54" i="13"/>
  <c r="CJ54" i="13"/>
  <c r="CI54" i="13"/>
  <c r="CH54" i="13"/>
  <c r="CG54" i="13"/>
  <c r="CF54" i="13"/>
  <c r="CE54" i="13"/>
  <c r="CD54" i="13"/>
  <c r="CC54" i="13"/>
  <c r="CB54" i="13"/>
  <c r="CA54" i="13"/>
  <c r="BZ54" i="13"/>
  <c r="BX54" i="13"/>
  <c r="BW54" i="13"/>
  <c r="BV54" i="13"/>
  <c r="BU54" i="13"/>
  <c r="AB31" i="18" s="1"/>
  <c r="BT54" i="13"/>
  <c r="AA31" i="18" s="1"/>
  <c r="BS54" i="13"/>
  <c r="BR54" i="13"/>
  <c r="BQ54" i="13"/>
  <c r="BP54" i="13"/>
  <c r="BN54" i="13"/>
  <c r="BM54" i="13"/>
  <c r="BL54" i="13"/>
  <c r="BK54" i="13"/>
  <c r="BJ54" i="13"/>
  <c r="X31" i="18" s="1"/>
  <c r="BI54" i="13"/>
  <c r="BH54" i="13"/>
  <c r="BG54" i="13"/>
  <c r="BF54" i="13"/>
  <c r="BE54" i="13"/>
  <c r="V31" i="18" s="1"/>
  <c r="BD54" i="13"/>
  <c r="U31" i="18" s="1"/>
  <c r="BB54" i="13"/>
  <c r="S31" i="18" s="1"/>
  <c r="BA54" i="13"/>
  <c r="R31" i="18" s="1"/>
  <c r="AY54" i="13"/>
  <c r="P31" i="18" s="1"/>
  <c r="AX54" i="13"/>
  <c r="AW54" i="13"/>
  <c r="AV54" i="13"/>
  <c r="AU54" i="13"/>
  <c r="AT54" i="13"/>
  <c r="N31" i="18" s="1"/>
  <c r="AS54" i="13"/>
  <c r="M31" i="18" s="1"/>
  <c r="AR54" i="13"/>
  <c r="L31" i="18" s="1"/>
  <c r="AQ54" i="13"/>
  <c r="K31" i="18" s="1"/>
  <c r="AO54" i="13"/>
  <c r="J31" i="18" s="1"/>
  <c r="AM54" i="13"/>
  <c r="H31" i="18" s="1"/>
  <c r="AL54" i="13"/>
  <c r="AK54" i="13"/>
  <c r="AJ54" i="13"/>
  <c r="AI54" i="13"/>
  <c r="AH54" i="13"/>
  <c r="AG54" i="13"/>
  <c r="AF54" i="13"/>
  <c r="AE54" i="13"/>
  <c r="F31" i="18" s="1"/>
  <c r="AD54" i="13"/>
  <c r="E31" i="18" s="1"/>
  <c r="AC54" i="13"/>
  <c r="D31" i="18" s="1"/>
  <c r="AB54" i="13"/>
  <c r="C31" i="18" s="1"/>
  <c r="AA54" i="13"/>
  <c r="Z54" i="13"/>
  <c r="X54" i="13"/>
  <c r="W54" i="13"/>
  <c r="V54" i="13"/>
  <c r="U54" i="13"/>
  <c r="T54" i="13"/>
  <c r="S54" i="13"/>
  <c r="P54" i="13"/>
  <c r="O54" i="13"/>
  <c r="N54" i="13"/>
  <c r="L54" i="13"/>
  <c r="K54" i="13"/>
  <c r="J54" i="13"/>
  <c r="I54" i="13"/>
  <c r="H54" i="13"/>
  <c r="G54" i="13"/>
  <c r="F54" i="13"/>
  <c r="E54" i="13"/>
  <c r="D54" i="13"/>
  <c r="B31" i="18" s="1"/>
  <c r="DP53" i="13"/>
  <c r="AG30" i="18" s="1"/>
  <c r="DO53" i="13"/>
  <c r="AF30" i="18" s="1"/>
  <c r="DN53" i="13"/>
  <c r="DM53" i="13"/>
  <c r="DJ53" i="13"/>
  <c r="DI53" i="13"/>
  <c r="DH53" i="13"/>
  <c r="DG53" i="13"/>
  <c r="DF53" i="13"/>
  <c r="DE53" i="13"/>
  <c r="DD53" i="13"/>
  <c r="DC53" i="13"/>
  <c r="DB53" i="13"/>
  <c r="DA53" i="13"/>
  <c r="CZ53" i="13"/>
  <c r="CY53" i="13"/>
  <c r="CX53" i="13"/>
  <c r="CW53" i="13"/>
  <c r="CV53" i="13"/>
  <c r="CU53" i="13"/>
  <c r="CT53" i="13"/>
  <c r="AC30" i="18" s="1"/>
  <c r="CS53" i="13"/>
  <c r="CR53" i="13"/>
  <c r="CQ53" i="13"/>
  <c r="CP53" i="13"/>
  <c r="CO53" i="13"/>
  <c r="CN53" i="13"/>
  <c r="CM53" i="13"/>
  <c r="CL53" i="13"/>
  <c r="CK53" i="13"/>
  <c r="CJ53" i="13"/>
  <c r="CI53" i="13"/>
  <c r="CH53" i="13"/>
  <c r="CG53" i="13"/>
  <c r="CF53" i="13"/>
  <c r="CE53" i="13"/>
  <c r="CD53" i="13"/>
  <c r="CC53" i="13"/>
  <c r="CB53" i="13"/>
  <c r="CA53" i="13"/>
  <c r="BZ53" i="13"/>
  <c r="BX53" i="13"/>
  <c r="BW53" i="13"/>
  <c r="BV53" i="13"/>
  <c r="BU53" i="13"/>
  <c r="AB30" i="18" s="1"/>
  <c r="BT53" i="13"/>
  <c r="AA30" i="18" s="1"/>
  <c r="BS53" i="13"/>
  <c r="BR53" i="13"/>
  <c r="BQ53" i="13"/>
  <c r="BP53" i="13"/>
  <c r="BN53" i="13"/>
  <c r="BM53" i="13"/>
  <c r="BL53" i="13"/>
  <c r="BK53" i="13"/>
  <c r="BJ53" i="13"/>
  <c r="X30" i="18" s="1"/>
  <c r="BI53" i="13"/>
  <c r="BH53" i="13"/>
  <c r="BG53" i="13"/>
  <c r="BF53" i="13"/>
  <c r="BE53" i="13"/>
  <c r="V30" i="18" s="1"/>
  <c r="BD53" i="13"/>
  <c r="U30" i="18" s="1"/>
  <c r="BB53" i="13"/>
  <c r="S30" i="18" s="1"/>
  <c r="BA53" i="13"/>
  <c r="R30" i="18" s="1"/>
  <c r="AZ53" i="13"/>
  <c r="Q30" i="18" s="1"/>
  <c r="AY53" i="13"/>
  <c r="P30" i="18" s="1"/>
  <c r="AX53" i="13"/>
  <c r="AW53" i="13"/>
  <c r="AV53" i="13"/>
  <c r="AU53" i="13"/>
  <c r="AT53" i="13"/>
  <c r="N30" i="18" s="1"/>
  <c r="AS53" i="13"/>
  <c r="M30" i="18" s="1"/>
  <c r="AQ53" i="13"/>
  <c r="K30" i="18" s="1"/>
  <c r="AO53" i="13"/>
  <c r="J30" i="18" s="1"/>
  <c r="I30" i="18"/>
  <c r="AM53" i="13"/>
  <c r="H30" i="18" s="1"/>
  <c r="AL53" i="13"/>
  <c r="AK53" i="13"/>
  <c r="AJ53" i="13"/>
  <c r="AI53" i="13"/>
  <c r="AH53" i="13"/>
  <c r="AG53" i="13"/>
  <c r="AF53" i="13"/>
  <c r="AE53" i="13"/>
  <c r="F30" i="18" s="1"/>
  <c r="AD53" i="13"/>
  <c r="E30" i="18" s="1"/>
  <c r="AC53" i="13"/>
  <c r="D30" i="18" s="1"/>
  <c r="AB53" i="13"/>
  <c r="C30" i="18" s="1"/>
  <c r="AA53" i="13"/>
  <c r="Z53" i="13"/>
  <c r="X53" i="13"/>
  <c r="W53" i="13"/>
  <c r="V53" i="13"/>
  <c r="U53" i="13"/>
  <c r="T53" i="13"/>
  <c r="S53" i="13"/>
  <c r="P53" i="13"/>
  <c r="O53" i="13"/>
  <c r="N53" i="13"/>
  <c r="L53" i="13"/>
  <c r="K53" i="13"/>
  <c r="J53" i="13"/>
  <c r="I53" i="13"/>
  <c r="H53" i="13"/>
  <c r="G53" i="13"/>
  <c r="F53" i="13"/>
  <c r="E53" i="13"/>
  <c r="D53" i="13"/>
  <c r="B30" i="18" s="1"/>
  <c r="DP52" i="13"/>
  <c r="AG29" i="18" s="1"/>
  <c r="DO52" i="13"/>
  <c r="AF29" i="18" s="1"/>
  <c r="DN52" i="13"/>
  <c r="DM52" i="13"/>
  <c r="DJ52" i="13"/>
  <c r="DI52" i="13"/>
  <c r="DH52" i="13"/>
  <c r="DG52" i="13"/>
  <c r="DF52" i="13"/>
  <c r="DE52" i="13"/>
  <c r="DD52" i="13"/>
  <c r="DC52" i="13"/>
  <c r="DB52" i="13"/>
  <c r="DA52" i="13"/>
  <c r="CZ52" i="13"/>
  <c r="CY52" i="13"/>
  <c r="CX52" i="13"/>
  <c r="CW52" i="13"/>
  <c r="CV52" i="13"/>
  <c r="CU52" i="13"/>
  <c r="CT52" i="13"/>
  <c r="AC29" i="18" s="1"/>
  <c r="CS52" i="13"/>
  <c r="CR52" i="13"/>
  <c r="CQ52" i="13"/>
  <c r="CP52" i="13"/>
  <c r="CO52" i="13"/>
  <c r="CN52" i="13"/>
  <c r="CM52" i="13"/>
  <c r="CL52" i="13"/>
  <c r="CK52" i="13"/>
  <c r="CJ52" i="13"/>
  <c r="CI52" i="13"/>
  <c r="CH52" i="13"/>
  <c r="CG52" i="13"/>
  <c r="CF52" i="13"/>
  <c r="CE52" i="13"/>
  <c r="CD52" i="13"/>
  <c r="CC52" i="13"/>
  <c r="CB52" i="13"/>
  <c r="CA52" i="13"/>
  <c r="BZ52" i="13"/>
  <c r="BX52" i="13"/>
  <c r="BW52" i="13"/>
  <c r="BV52" i="13"/>
  <c r="BU52" i="13"/>
  <c r="AB29" i="18" s="1"/>
  <c r="BT52" i="13"/>
  <c r="AA29" i="18" s="1"/>
  <c r="BS52" i="13"/>
  <c r="BR52" i="13"/>
  <c r="BQ52" i="13"/>
  <c r="BP52" i="13"/>
  <c r="BN52" i="13"/>
  <c r="BM52" i="13"/>
  <c r="BL52" i="13"/>
  <c r="BK52" i="13"/>
  <c r="BJ52" i="13"/>
  <c r="X29" i="18" s="1"/>
  <c r="BI52" i="13"/>
  <c r="BH52" i="13"/>
  <c r="BG52" i="13"/>
  <c r="BF52" i="13"/>
  <c r="BE52" i="13"/>
  <c r="V29" i="18" s="1"/>
  <c r="BD52" i="13"/>
  <c r="U29" i="18" s="1"/>
  <c r="BB52" i="13"/>
  <c r="S29" i="18" s="1"/>
  <c r="BA52" i="13"/>
  <c r="R29" i="18" s="1"/>
  <c r="AZ52" i="13"/>
  <c r="Q29" i="18" s="1"/>
  <c r="AY52" i="13"/>
  <c r="P29" i="18" s="1"/>
  <c r="AX52" i="13"/>
  <c r="AW52" i="13"/>
  <c r="AV52" i="13"/>
  <c r="AU52" i="13"/>
  <c r="AT52" i="13"/>
  <c r="N29" i="18" s="1"/>
  <c r="AS52" i="13"/>
  <c r="M29" i="18" s="1"/>
  <c r="AR52" i="13"/>
  <c r="L29" i="18" s="1"/>
  <c r="AQ52" i="13"/>
  <c r="K29" i="18" s="1"/>
  <c r="AO52" i="13"/>
  <c r="J29" i="18" s="1"/>
  <c r="AM52" i="13"/>
  <c r="H29" i="18" s="1"/>
  <c r="AL52" i="13"/>
  <c r="AK52" i="13"/>
  <c r="AJ52" i="13"/>
  <c r="AI52" i="13"/>
  <c r="AH52" i="13"/>
  <c r="AG52" i="13"/>
  <c r="AF52" i="13"/>
  <c r="AE52" i="13"/>
  <c r="F29" i="18" s="1"/>
  <c r="AD52" i="13"/>
  <c r="E29" i="18" s="1"/>
  <c r="AC52" i="13"/>
  <c r="D29" i="18" s="1"/>
  <c r="AB52" i="13"/>
  <c r="C29" i="18" s="1"/>
  <c r="AA52" i="13"/>
  <c r="Z52" i="13"/>
  <c r="X52" i="13"/>
  <c r="W52" i="13"/>
  <c r="V52" i="13"/>
  <c r="U52" i="13"/>
  <c r="T52" i="13"/>
  <c r="S52" i="13"/>
  <c r="P52" i="13"/>
  <c r="O52" i="13"/>
  <c r="N52" i="13"/>
  <c r="L52" i="13"/>
  <c r="K52" i="13"/>
  <c r="J52" i="13"/>
  <c r="I52" i="13"/>
  <c r="H52" i="13"/>
  <c r="G52" i="13"/>
  <c r="F52" i="13"/>
  <c r="E52" i="13"/>
  <c r="D52" i="13"/>
  <c r="B29" i="18" s="1"/>
  <c r="DP51" i="13"/>
  <c r="AG28" i="18" s="1"/>
  <c r="DO51" i="13"/>
  <c r="AF28" i="18" s="1"/>
  <c r="DN51" i="13"/>
  <c r="DM51" i="13"/>
  <c r="DJ51" i="13"/>
  <c r="DI51" i="13"/>
  <c r="DH51" i="13"/>
  <c r="DG51" i="13"/>
  <c r="DF51" i="13"/>
  <c r="DE51" i="13"/>
  <c r="DD51" i="13"/>
  <c r="DC51" i="13"/>
  <c r="DB51" i="13"/>
  <c r="DA51" i="13"/>
  <c r="CZ51" i="13"/>
  <c r="CY51" i="13"/>
  <c r="CX51" i="13"/>
  <c r="CW51" i="13"/>
  <c r="CV51" i="13"/>
  <c r="CU51" i="13"/>
  <c r="CT51" i="13"/>
  <c r="AC28" i="18" s="1"/>
  <c r="CS51" i="13"/>
  <c r="CR51" i="13"/>
  <c r="CQ51" i="13"/>
  <c r="CP51" i="13"/>
  <c r="CO51" i="13"/>
  <c r="CM51" i="13"/>
  <c r="CL51" i="13"/>
  <c r="CK51" i="13"/>
  <c r="CJ51" i="13"/>
  <c r="CI51" i="13"/>
  <c r="CH51" i="13"/>
  <c r="CG51" i="13"/>
  <c r="CF51" i="13"/>
  <c r="CE51" i="13"/>
  <c r="CD51" i="13"/>
  <c r="CC51" i="13"/>
  <c r="CB51" i="13"/>
  <c r="CA51" i="13"/>
  <c r="BZ51" i="13"/>
  <c r="BX51" i="13"/>
  <c r="BW51" i="13"/>
  <c r="BV51" i="13"/>
  <c r="BU51" i="13"/>
  <c r="AB28" i="18" s="1"/>
  <c r="BT51" i="13"/>
  <c r="AA28" i="18" s="1"/>
  <c r="BS51" i="13"/>
  <c r="BR51" i="13"/>
  <c r="BQ51" i="13"/>
  <c r="BP51" i="13"/>
  <c r="BN51" i="13"/>
  <c r="BM51" i="13"/>
  <c r="BL51" i="13"/>
  <c r="BK51" i="13"/>
  <c r="BJ51" i="13"/>
  <c r="X28" i="18" s="1"/>
  <c r="BI51" i="13"/>
  <c r="BH51" i="13"/>
  <c r="BG51" i="13"/>
  <c r="BF51" i="13"/>
  <c r="BE51" i="13"/>
  <c r="V28" i="18" s="1"/>
  <c r="BD51" i="13"/>
  <c r="U28" i="18" s="1"/>
  <c r="BB51" i="13"/>
  <c r="S28" i="18" s="1"/>
  <c r="BA51" i="13"/>
  <c r="R28" i="18" s="1"/>
  <c r="AY51" i="13"/>
  <c r="P28" i="18" s="1"/>
  <c r="AX51" i="13"/>
  <c r="AW51" i="13"/>
  <c r="AV51" i="13"/>
  <c r="AU51" i="13"/>
  <c r="AT51" i="13"/>
  <c r="N28" i="18" s="1"/>
  <c r="AS51" i="13"/>
  <c r="M28" i="18" s="1"/>
  <c r="AR51" i="13"/>
  <c r="L28" i="18" s="1"/>
  <c r="AQ51" i="13"/>
  <c r="K28" i="18" s="1"/>
  <c r="AO51" i="13"/>
  <c r="J28" i="18" s="1"/>
  <c r="AM51" i="13"/>
  <c r="H28" i="18" s="1"/>
  <c r="AL51" i="13"/>
  <c r="AK51" i="13"/>
  <c r="AJ51" i="13"/>
  <c r="AI51" i="13"/>
  <c r="AH51" i="13"/>
  <c r="AG51" i="13"/>
  <c r="AF51" i="13"/>
  <c r="AD51" i="13"/>
  <c r="E28" i="18" s="1"/>
  <c r="AC51" i="13"/>
  <c r="D28" i="18" s="1"/>
  <c r="AB51" i="13"/>
  <c r="C28" i="18" s="1"/>
  <c r="AA51" i="13"/>
  <c r="Z51" i="13"/>
  <c r="X51" i="13"/>
  <c r="W51" i="13"/>
  <c r="V51" i="13"/>
  <c r="U51" i="13"/>
  <c r="T51" i="13"/>
  <c r="S51" i="13"/>
  <c r="P51" i="13"/>
  <c r="O51" i="13"/>
  <c r="N51" i="13"/>
  <c r="L51" i="13"/>
  <c r="K51" i="13"/>
  <c r="J51" i="13"/>
  <c r="I51" i="13"/>
  <c r="H51" i="13"/>
  <c r="G51" i="13"/>
  <c r="F51" i="13"/>
  <c r="E51" i="13"/>
  <c r="D51" i="13"/>
  <c r="B28" i="18" s="1"/>
  <c r="DP50" i="13"/>
  <c r="AG27" i="18" s="1"/>
  <c r="DO50" i="13"/>
  <c r="AF27" i="18" s="1"/>
  <c r="DN50" i="13"/>
  <c r="DM50" i="13"/>
  <c r="AE27" i="18" s="1"/>
  <c r="DJ50" i="13"/>
  <c r="DI50" i="13"/>
  <c r="DH50" i="13"/>
  <c r="DG50" i="13"/>
  <c r="DF50" i="13"/>
  <c r="DE50" i="13"/>
  <c r="DD50" i="13"/>
  <c r="DC50" i="13"/>
  <c r="DB50" i="13"/>
  <c r="DA50" i="13"/>
  <c r="CZ50" i="13"/>
  <c r="CY50" i="13"/>
  <c r="CX50" i="13"/>
  <c r="CW50" i="13"/>
  <c r="CV50" i="13"/>
  <c r="CU50" i="13"/>
  <c r="CT50" i="13"/>
  <c r="AC27" i="18" s="1"/>
  <c r="CS50" i="13"/>
  <c r="CR50" i="13"/>
  <c r="CQ50" i="13"/>
  <c r="CP50" i="13"/>
  <c r="CO50" i="13"/>
  <c r="CN50" i="13"/>
  <c r="CM50" i="13"/>
  <c r="CL50" i="13"/>
  <c r="CK50" i="13"/>
  <c r="CJ50" i="13"/>
  <c r="CI50" i="13"/>
  <c r="CH50" i="13"/>
  <c r="CG50" i="13"/>
  <c r="CF50" i="13"/>
  <c r="CE50" i="13"/>
  <c r="CD50" i="13"/>
  <c r="CC50" i="13"/>
  <c r="CB50" i="13"/>
  <c r="CA50" i="13"/>
  <c r="BZ50" i="13"/>
  <c r="BX50" i="13"/>
  <c r="BW50" i="13"/>
  <c r="BV50" i="13"/>
  <c r="BU50" i="13"/>
  <c r="AB27" i="18" s="1"/>
  <c r="BT50" i="13"/>
  <c r="AA27" i="18" s="1"/>
  <c r="BS50" i="13"/>
  <c r="BR50" i="13"/>
  <c r="BQ50" i="13"/>
  <c r="BP50" i="13"/>
  <c r="BN50" i="13"/>
  <c r="BM50" i="13"/>
  <c r="BL50" i="13"/>
  <c r="BK50" i="13"/>
  <c r="BJ50" i="13"/>
  <c r="X27" i="18" s="1"/>
  <c r="BI50" i="13"/>
  <c r="BH50" i="13"/>
  <c r="BG50" i="13"/>
  <c r="BF50" i="13"/>
  <c r="BE50" i="13"/>
  <c r="V27" i="18" s="1"/>
  <c r="BD50" i="13"/>
  <c r="U27" i="18" s="1"/>
  <c r="BB50" i="13"/>
  <c r="S27" i="18" s="1"/>
  <c r="BA50" i="13"/>
  <c r="R27" i="18" s="1"/>
  <c r="AZ50" i="13"/>
  <c r="Q27" i="18" s="1"/>
  <c r="AY50" i="13"/>
  <c r="P27" i="18" s="1"/>
  <c r="AX50" i="13"/>
  <c r="AW50" i="13"/>
  <c r="AV50" i="13"/>
  <c r="AU50" i="13"/>
  <c r="AT50" i="13"/>
  <c r="N27" i="18" s="1"/>
  <c r="AS50" i="13"/>
  <c r="M27" i="18" s="1"/>
  <c r="AQ50" i="13"/>
  <c r="K27" i="18" s="1"/>
  <c r="AO50" i="13"/>
  <c r="J27" i="18" s="1"/>
  <c r="I27" i="18"/>
  <c r="AM50" i="13"/>
  <c r="H27" i="18" s="1"/>
  <c r="AL50" i="13"/>
  <c r="AK50" i="13"/>
  <c r="AJ50" i="13"/>
  <c r="AI50" i="13"/>
  <c r="AH50" i="13"/>
  <c r="AG50" i="13"/>
  <c r="AF50" i="13"/>
  <c r="AE50" i="13"/>
  <c r="F27" i="18" s="1"/>
  <c r="AD50" i="13"/>
  <c r="E27" i="18" s="1"/>
  <c r="AC50" i="13"/>
  <c r="D27" i="18" s="1"/>
  <c r="AB50" i="13"/>
  <c r="C27" i="18" s="1"/>
  <c r="AA50" i="13"/>
  <c r="Z50" i="13"/>
  <c r="X50" i="13"/>
  <c r="W50" i="13"/>
  <c r="V50" i="13"/>
  <c r="U50" i="13"/>
  <c r="T50" i="13"/>
  <c r="S50" i="13"/>
  <c r="P50" i="13"/>
  <c r="O50" i="13"/>
  <c r="N50" i="13"/>
  <c r="L50" i="13"/>
  <c r="K50" i="13"/>
  <c r="J50" i="13"/>
  <c r="I50" i="13"/>
  <c r="H50" i="13"/>
  <c r="G50" i="13"/>
  <c r="F50" i="13"/>
  <c r="E50" i="13"/>
  <c r="D50" i="13"/>
  <c r="B27" i="18" s="1"/>
  <c r="DP49" i="13"/>
  <c r="AG26" i="18" s="1"/>
  <c r="DO49" i="13"/>
  <c r="AF26" i="18" s="1"/>
  <c r="DM49" i="13"/>
  <c r="DJ49" i="13"/>
  <c r="DI49" i="13"/>
  <c r="DH49" i="13"/>
  <c r="DG49" i="13"/>
  <c r="DF49" i="13"/>
  <c r="DE49" i="13"/>
  <c r="DD49" i="13"/>
  <c r="DC49" i="13"/>
  <c r="DB49" i="13"/>
  <c r="DA49" i="13"/>
  <c r="CZ49" i="13"/>
  <c r="CY49" i="13"/>
  <c r="CX49" i="13"/>
  <c r="CW49" i="13"/>
  <c r="CV49" i="13"/>
  <c r="CU49" i="13"/>
  <c r="CT49" i="13"/>
  <c r="AC26" i="18" s="1"/>
  <c r="CS49" i="13"/>
  <c r="CR49" i="13"/>
  <c r="CQ49" i="13"/>
  <c r="CP49" i="13"/>
  <c r="CO49" i="13"/>
  <c r="CN49" i="13"/>
  <c r="CM49" i="13"/>
  <c r="CL49" i="13"/>
  <c r="CK49" i="13"/>
  <c r="CJ49" i="13"/>
  <c r="CI49" i="13"/>
  <c r="CH49" i="13"/>
  <c r="CG49" i="13"/>
  <c r="CF49" i="13"/>
  <c r="CE49" i="13"/>
  <c r="CD49" i="13"/>
  <c r="CC49" i="13"/>
  <c r="CB49" i="13"/>
  <c r="CA49" i="13"/>
  <c r="BX49" i="13"/>
  <c r="BW49" i="13"/>
  <c r="BV49" i="13"/>
  <c r="BU49" i="13"/>
  <c r="AB26" i="18" s="1"/>
  <c r="BT49" i="13"/>
  <c r="AA26" i="18" s="1"/>
  <c r="BS49" i="13"/>
  <c r="BR49" i="13"/>
  <c r="BQ49" i="13"/>
  <c r="BP49" i="13"/>
  <c r="BN49" i="13"/>
  <c r="BM49" i="13"/>
  <c r="BL49" i="13"/>
  <c r="BK49" i="13"/>
  <c r="BJ49" i="13"/>
  <c r="X26" i="18" s="1"/>
  <c r="BI49" i="13"/>
  <c r="BH49" i="13"/>
  <c r="BG49" i="13"/>
  <c r="BF49" i="13"/>
  <c r="BE49" i="13"/>
  <c r="V26" i="18" s="1"/>
  <c r="BD49" i="13"/>
  <c r="U26" i="18" s="1"/>
  <c r="BB49" i="13"/>
  <c r="S26" i="18" s="1"/>
  <c r="BA49" i="13"/>
  <c r="R26" i="18" s="1"/>
  <c r="AY49" i="13"/>
  <c r="P26" i="18" s="1"/>
  <c r="AX49" i="13"/>
  <c r="AW49" i="13"/>
  <c r="AV49" i="13"/>
  <c r="AU49" i="13"/>
  <c r="AT49" i="13"/>
  <c r="N26" i="18" s="1"/>
  <c r="AS49" i="13"/>
  <c r="M26" i="18" s="1"/>
  <c r="AQ49" i="13"/>
  <c r="K26" i="18" s="1"/>
  <c r="AO49" i="13"/>
  <c r="J26" i="18" s="1"/>
  <c r="AM49" i="13"/>
  <c r="H26" i="18" s="1"/>
  <c r="AL49" i="13"/>
  <c r="AK49" i="13"/>
  <c r="AJ49" i="13"/>
  <c r="AI49" i="13"/>
  <c r="AH49" i="13"/>
  <c r="AG49" i="13"/>
  <c r="AF49" i="13"/>
  <c r="AE49" i="13"/>
  <c r="F26" i="18" s="1"/>
  <c r="AD49" i="13"/>
  <c r="E26" i="18" s="1"/>
  <c r="AB49" i="13"/>
  <c r="C26" i="18" s="1"/>
  <c r="AA49" i="13"/>
  <c r="Z49" i="13"/>
  <c r="Y49" i="13"/>
  <c r="X49" i="13"/>
  <c r="W49" i="13"/>
  <c r="V49" i="13"/>
  <c r="U49" i="13"/>
  <c r="T49" i="13"/>
  <c r="S49" i="13"/>
  <c r="P49" i="13"/>
  <c r="O49" i="13"/>
  <c r="N49" i="13"/>
  <c r="L49" i="13"/>
  <c r="K49" i="13"/>
  <c r="J49" i="13"/>
  <c r="I49" i="13"/>
  <c r="H49" i="13"/>
  <c r="G49" i="13"/>
  <c r="F49" i="13"/>
  <c r="E49" i="13"/>
  <c r="D49" i="13"/>
  <c r="B26" i="18" s="1"/>
  <c r="DP48" i="13"/>
  <c r="AG25" i="18" s="1"/>
  <c r="DO48" i="13"/>
  <c r="AF25" i="18" s="1"/>
  <c r="DN48" i="13"/>
  <c r="DM48" i="13"/>
  <c r="DJ48" i="13"/>
  <c r="DI48" i="13"/>
  <c r="DH48" i="13"/>
  <c r="DG48" i="13"/>
  <c r="DF48" i="13"/>
  <c r="DE48" i="13"/>
  <c r="DD48" i="13"/>
  <c r="DC48" i="13"/>
  <c r="DB48" i="13"/>
  <c r="DA48" i="13"/>
  <c r="CZ48" i="13"/>
  <c r="CY48" i="13"/>
  <c r="CX48" i="13"/>
  <c r="CW48" i="13"/>
  <c r="CV48" i="13"/>
  <c r="CU48" i="13"/>
  <c r="CT48" i="13"/>
  <c r="AC25" i="18" s="1"/>
  <c r="CS48" i="13"/>
  <c r="CR48" i="13"/>
  <c r="CQ48" i="13"/>
  <c r="CP48" i="13"/>
  <c r="CO48" i="13"/>
  <c r="CN48" i="13"/>
  <c r="CM48" i="13"/>
  <c r="CL48" i="13"/>
  <c r="CK48" i="13"/>
  <c r="CJ48" i="13"/>
  <c r="CI48" i="13"/>
  <c r="CH48" i="13"/>
  <c r="CG48" i="13"/>
  <c r="CF48" i="13"/>
  <c r="CE48" i="13"/>
  <c r="CD48" i="13"/>
  <c r="CC48" i="13"/>
  <c r="CB48" i="13"/>
  <c r="CA48" i="13"/>
  <c r="BZ48" i="13"/>
  <c r="BX48" i="13"/>
  <c r="BW48" i="13"/>
  <c r="BV48" i="13"/>
  <c r="BU48" i="13"/>
  <c r="AB25" i="18" s="1"/>
  <c r="BT48" i="13"/>
  <c r="AA25" i="18" s="1"/>
  <c r="BS48" i="13"/>
  <c r="BR48" i="13"/>
  <c r="BQ48" i="13"/>
  <c r="BP48" i="13"/>
  <c r="BN48" i="13"/>
  <c r="BM48" i="13"/>
  <c r="BL48" i="13"/>
  <c r="BK48" i="13"/>
  <c r="BJ48" i="13"/>
  <c r="X25" i="18" s="1"/>
  <c r="BI48" i="13"/>
  <c r="BH48" i="13"/>
  <c r="BG48" i="13"/>
  <c r="BF48" i="13"/>
  <c r="BE48" i="13"/>
  <c r="V25" i="18" s="1"/>
  <c r="BD48" i="13"/>
  <c r="U25" i="18" s="1"/>
  <c r="BB48" i="13"/>
  <c r="S25" i="18" s="1"/>
  <c r="BA48" i="13"/>
  <c r="R25" i="18" s="1"/>
  <c r="AY48" i="13"/>
  <c r="P25" i="18" s="1"/>
  <c r="AX48" i="13"/>
  <c r="AW48" i="13"/>
  <c r="AV48" i="13"/>
  <c r="AU48" i="13"/>
  <c r="AT48" i="13"/>
  <c r="N25" i="18" s="1"/>
  <c r="AS48" i="13"/>
  <c r="M25" i="18" s="1"/>
  <c r="AR48" i="13"/>
  <c r="L25" i="18" s="1"/>
  <c r="AQ48" i="13"/>
  <c r="K25" i="18" s="1"/>
  <c r="AO48" i="13"/>
  <c r="J25" i="18" s="1"/>
  <c r="I25" i="18"/>
  <c r="AM48" i="13"/>
  <c r="H25" i="18" s="1"/>
  <c r="AL48" i="13"/>
  <c r="AK48" i="13"/>
  <c r="AJ48" i="13"/>
  <c r="AH48" i="13"/>
  <c r="AG48" i="13"/>
  <c r="AF48" i="13"/>
  <c r="AE48" i="13"/>
  <c r="F25" i="18" s="1"/>
  <c r="AD48" i="13"/>
  <c r="E25" i="18" s="1"/>
  <c r="AC48" i="13"/>
  <c r="D25" i="18" s="1"/>
  <c r="AB48" i="13"/>
  <c r="C25" i="18" s="1"/>
  <c r="AA48" i="13"/>
  <c r="Z48" i="13"/>
  <c r="X48" i="13"/>
  <c r="W48" i="13"/>
  <c r="V48" i="13"/>
  <c r="U48" i="13"/>
  <c r="T48" i="13"/>
  <c r="S48" i="13"/>
  <c r="P48" i="13"/>
  <c r="O48" i="13"/>
  <c r="N48" i="13"/>
  <c r="L48" i="13"/>
  <c r="K48" i="13"/>
  <c r="J48" i="13"/>
  <c r="I48" i="13"/>
  <c r="G48" i="13"/>
  <c r="E48" i="13"/>
  <c r="DP47" i="13"/>
  <c r="AG24" i="18" s="1"/>
  <c r="DO47" i="13"/>
  <c r="AF24" i="18" s="1"/>
  <c r="DN47" i="13"/>
  <c r="DM47" i="13"/>
  <c r="DJ47" i="13"/>
  <c r="DI47" i="13"/>
  <c r="DH47" i="13"/>
  <c r="DG47" i="13"/>
  <c r="DF47" i="13"/>
  <c r="DE47" i="13"/>
  <c r="DD47" i="13"/>
  <c r="DC47" i="13"/>
  <c r="DB47" i="13"/>
  <c r="DA47" i="13"/>
  <c r="CZ47" i="13"/>
  <c r="CY47" i="13"/>
  <c r="CX47" i="13"/>
  <c r="CW47" i="13"/>
  <c r="CV47" i="13"/>
  <c r="CU47" i="13"/>
  <c r="CT47" i="13"/>
  <c r="AC24" i="18" s="1"/>
  <c r="CS47" i="13"/>
  <c r="CR47" i="13"/>
  <c r="CQ47" i="13"/>
  <c r="CP47" i="13"/>
  <c r="CO47" i="13"/>
  <c r="CN47" i="13"/>
  <c r="CM47" i="13"/>
  <c r="CL47" i="13"/>
  <c r="CK47" i="13"/>
  <c r="CJ47" i="13"/>
  <c r="CI47" i="13"/>
  <c r="CH47" i="13"/>
  <c r="CG47" i="13"/>
  <c r="CF47" i="13"/>
  <c r="CE47" i="13"/>
  <c r="CD47" i="13"/>
  <c r="CC47" i="13"/>
  <c r="CB47" i="13"/>
  <c r="CA47" i="13"/>
  <c r="BZ47" i="13"/>
  <c r="BX47" i="13"/>
  <c r="BW47" i="13"/>
  <c r="BV47" i="13"/>
  <c r="BU47" i="13"/>
  <c r="AB24" i="18" s="1"/>
  <c r="BT47" i="13"/>
  <c r="AA24" i="18" s="1"/>
  <c r="BS47" i="13"/>
  <c r="BR47" i="13"/>
  <c r="BQ47" i="13"/>
  <c r="BP47" i="13"/>
  <c r="BM47" i="13"/>
  <c r="BL47" i="13"/>
  <c r="BK47" i="13"/>
  <c r="BJ47" i="13"/>
  <c r="X24" i="18" s="1"/>
  <c r="BI47" i="13"/>
  <c r="BH47" i="13"/>
  <c r="BG47" i="13"/>
  <c r="BF47" i="13"/>
  <c r="BE47" i="13"/>
  <c r="V24" i="18" s="1"/>
  <c r="BD47" i="13"/>
  <c r="U24" i="18" s="1"/>
  <c r="BB47" i="13"/>
  <c r="S24" i="18" s="1"/>
  <c r="BA47" i="13"/>
  <c r="R24" i="18" s="1"/>
  <c r="AZ47" i="13"/>
  <c r="Q24" i="18" s="1"/>
  <c r="AY47" i="13"/>
  <c r="P24" i="18" s="1"/>
  <c r="AX47" i="13"/>
  <c r="AW47" i="13"/>
  <c r="AV47" i="13"/>
  <c r="AU47" i="13"/>
  <c r="AT47" i="13"/>
  <c r="N24" i="18" s="1"/>
  <c r="AS47" i="13"/>
  <c r="M24" i="18" s="1"/>
  <c r="AQ47" i="13"/>
  <c r="K24" i="18" s="1"/>
  <c r="AO47" i="13"/>
  <c r="J24" i="18" s="1"/>
  <c r="I24" i="18"/>
  <c r="AM47" i="13"/>
  <c r="H24" i="18" s="1"/>
  <c r="AL47" i="13"/>
  <c r="AK47" i="13"/>
  <c r="AJ47" i="13"/>
  <c r="AI47" i="13"/>
  <c r="AH47" i="13"/>
  <c r="AG47" i="13"/>
  <c r="AF47" i="13"/>
  <c r="AD47" i="13"/>
  <c r="E24" i="18" s="1"/>
  <c r="AB47" i="13"/>
  <c r="C24" i="18" s="1"/>
  <c r="AA47" i="13"/>
  <c r="Z47" i="13"/>
  <c r="X47" i="13"/>
  <c r="W47" i="13"/>
  <c r="V47" i="13"/>
  <c r="U47" i="13"/>
  <c r="T47" i="13"/>
  <c r="S47" i="13"/>
  <c r="P47" i="13"/>
  <c r="O47" i="13"/>
  <c r="N47" i="13"/>
  <c r="L47" i="13"/>
  <c r="K47" i="13"/>
  <c r="J47" i="13"/>
  <c r="I47" i="13"/>
  <c r="H47" i="13"/>
  <c r="G47" i="13"/>
  <c r="F47" i="13"/>
  <c r="E47" i="13"/>
  <c r="D47" i="13"/>
  <c r="B24" i="18" s="1"/>
  <c r="DP46" i="13"/>
  <c r="AG23" i="18" s="1"/>
  <c r="DO46" i="13"/>
  <c r="AF23" i="18" s="1"/>
  <c r="DN46" i="13"/>
  <c r="DM46" i="13"/>
  <c r="DJ46" i="13"/>
  <c r="DI46" i="13"/>
  <c r="AD23" i="18" s="1"/>
  <c r="DH46" i="13"/>
  <c r="DG46" i="13"/>
  <c r="DF46" i="13"/>
  <c r="DE46" i="13"/>
  <c r="DD46" i="13"/>
  <c r="DC46" i="13"/>
  <c r="DB46" i="13"/>
  <c r="DA46" i="13"/>
  <c r="CZ46" i="13"/>
  <c r="CY46" i="13"/>
  <c r="CX46" i="13"/>
  <c r="CW46" i="13"/>
  <c r="CV46" i="13"/>
  <c r="CU46" i="13"/>
  <c r="CT46" i="13"/>
  <c r="AC23" i="18" s="1"/>
  <c r="CS46" i="13"/>
  <c r="CR46" i="13"/>
  <c r="CQ46" i="13"/>
  <c r="CP46" i="13"/>
  <c r="CO46" i="13"/>
  <c r="CN46" i="13"/>
  <c r="CM46" i="13"/>
  <c r="CL46" i="13"/>
  <c r="CK46" i="13"/>
  <c r="CJ46" i="13"/>
  <c r="CI46" i="13"/>
  <c r="CH46" i="13"/>
  <c r="CG46" i="13"/>
  <c r="CF46" i="13"/>
  <c r="CE46" i="13"/>
  <c r="CD46" i="13"/>
  <c r="CC46" i="13"/>
  <c r="CB46" i="13"/>
  <c r="CA46" i="13"/>
  <c r="BZ46" i="13"/>
  <c r="BX46" i="13"/>
  <c r="BW46" i="13"/>
  <c r="BV46" i="13"/>
  <c r="BU46" i="13"/>
  <c r="AB23" i="18" s="1"/>
  <c r="BT46" i="13"/>
  <c r="AA23" i="18" s="1"/>
  <c r="BS46" i="13"/>
  <c r="BR46" i="13"/>
  <c r="BQ46" i="13"/>
  <c r="BP46" i="13"/>
  <c r="BN46" i="13"/>
  <c r="BM46" i="13"/>
  <c r="BL46" i="13"/>
  <c r="BK46" i="13"/>
  <c r="BJ46" i="13"/>
  <c r="X23" i="18" s="1"/>
  <c r="BI46" i="13"/>
  <c r="BH46" i="13"/>
  <c r="BG46" i="13"/>
  <c r="BF46" i="13"/>
  <c r="BE46" i="13"/>
  <c r="V23" i="18" s="1"/>
  <c r="BD46" i="13"/>
  <c r="U23" i="18" s="1"/>
  <c r="BC46" i="13"/>
  <c r="T23" i="18" s="1"/>
  <c r="BB46" i="13"/>
  <c r="S23" i="18" s="1"/>
  <c r="BA46" i="13"/>
  <c r="R23" i="18" s="1"/>
  <c r="AZ46" i="13"/>
  <c r="Q23" i="18" s="1"/>
  <c r="AY46" i="13"/>
  <c r="P23" i="18" s="1"/>
  <c r="AX46" i="13"/>
  <c r="AW46" i="13"/>
  <c r="AV46" i="13"/>
  <c r="AU46" i="13"/>
  <c r="AT46" i="13"/>
  <c r="N23" i="18" s="1"/>
  <c r="AS46" i="13"/>
  <c r="M23" i="18" s="1"/>
  <c r="AR46" i="13"/>
  <c r="L23" i="18" s="1"/>
  <c r="AQ46" i="13"/>
  <c r="K23" i="18" s="1"/>
  <c r="AO46" i="13"/>
  <c r="J23" i="18" s="1"/>
  <c r="I23" i="18"/>
  <c r="AM46" i="13"/>
  <c r="H23" i="18" s="1"/>
  <c r="AL46" i="13"/>
  <c r="AK46" i="13"/>
  <c r="AJ46" i="13"/>
  <c r="AI46" i="13"/>
  <c r="AH46" i="13"/>
  <c r="AG46" i="13"/>
  <c r="AF46" i="13"/>
  <c r="AE46" i="13"/>
  <c r="F23" i="18" s="1"/>
  <c r="AD46" i="13"/>
  <c r="E23" i="18" s="1"/>
  <c r="AC46" i="13"/>
  <c r="D23" i="18" s="1"/>
  <c r="AB46" i="13"/>
  <c r="C23" i="18" s="1"/>
  <c r="AA46" i="13"/>
  <c r="Z46" i="13"/>
  <c r="X46" i="13"/>
  <c r="W46" i="13"/>
  <c r="V46" i="13"/>
  <c r="U46" i="13"/>
  <c r="T46" i="13"/>
  <c r="S46" i="13"/>
  <c r="P46" i="13"/>
  <c r="O46" i="13"/>
  <c r="N46" i="13"/>
  <c r="L46" i="13"/>
  <c r="K46" i="13"/>
  <c r="J46" i="13"/>
  <c r="I46" i="13"/>
  <c r="H46" i="13"/>
  <c r="G46" i="13"/>
  <c r="F46" i="13"/>
  <c r="E46" i="13"/>
  <c r="D46" i="13"/>
  <c r="B23" i="18" s="1"/>
  <c r="DP45" i="13"/>
  <c r="AG22" i="18" s="1"/>
  <c r="DO45" i="13"/>
  <c r="AF22" i="18" s="1"/>
  <c r="DN45" i="13"/>
  <c r="DM45" i="13"/>
  <c r="DJ45" i="13"/>
  <c r="DI45" i="13"/>
  <c r="DH45" i="13"/>
  <c r="DG45" i="13"/>
  <c r="DF45" i="13"/>
  <c r="DE45" i="13"/>
  <c r="DD45" i="13"/>
  <c r="DC45" i="13"/>
  <c r="DB45" i="13"/>
  <c r="DA45" i="13"/>
  <c r="CZ45" i="13"/>
  <c r="CY45" i="13"/>
  <c r="CX45" i="13"/>
  <c r="CW45" i="13"/>
  <c r="CV45" i="13"/>
  <c r="CU45" i="13"/>
  <c r="CT45" i="13"/>
  <c r="AC22" i="18" s="1"/>
  <c r="CS45" i="13"/>
  <c r="CR45" i="13"/>
  <c r="CQ45" i="13"/>
  <c r="CP45" i="13"/>
  <c r="CO45" i="13"/>
  <c r="CN45" i="13"/>
  <c r="CM45" i="13"/>
  <c r="CL45" i="13"/>
  <c r="CK45" i="13"/>
  <c r="CJ45" i="13"/>
  <c r="CI45" i="13"/>
  <c r="CH45" i="13"/>
  <c r="CG45" i="13"/>
  <c r="CF45" i="13"/>
  <c r="CE45" i="13"/>
  <c r="CD45" i="13"/>
  <c r="CC45" i="13"/>
  <c r="CB45" i="13"/>
  <c r="CA45" i="13"/>
  <c r="BZ45" i="13"/>
  <c r="BX45" i="13"/>
  <c r="BW45" i="13"/>
  <c r="BV45" i="13"/>
  <c r="BU45" i="13"/>
  <c r="AB22" i="18" s="1"/>
  <c r="BT45" i="13"/>
  <c r="AA22" i="18" s="1"/>
  <c r="BS45" i="13"/>
  <c r="BR45" i="13"/>
  <c r="BQ45" i="13"/>
  <c r="BP45" i="13"/>
  <c r="BN45" i="13"/>
  <c r="BM45" i="13"/>
  <c r="BL45" i="13"/>
  <c r="BK45" i="13"/>
  <c r="BJ45" i="13"/>
  <c r="X22" i="18" s="1"/>
  <c r="BI45" i="13"/>
  <c r="BH45" i="13"/>
  <c r="BG45" i="13"/>
  <c r="BF45" i="13"/>
  <c r="BE45" i="13"/>
  <c r="V22" i="18" s="1"/>
  <c r="BD45" i="13"/>
  <c r="U22" i="18" s="1"/>
  <c r="BB45" i="13"/>
  <c r="S22" i="18" s="1"/>
  <c r="BA45" i="13"/>
  <c r="R22" i="18" s="1"/>
  <c r="AY45" i="13"/>
  <c r="P22" i="18" s="1"/>
  <c r="AX45" i="13"/>
  <c r="AW45" i="13"/>
  <c r="AV45" i="13"/>
  <c r="AU45" i="13"/>
  <c r="AT45" i="13"/>
  <c r="N22" i="18" s="1"/>
  <c r="AS45" i="13"/>
  <c r="M22" i="18" s="1"/>
  <c r="AQ45" i="13"/>
  <c r="K22" i="18" s="1"/>
  <c r="AO45" i="13"/>
  <c r="J22" i="18" s="1"/>
  <c r="AM45" i="13"/>
  <c r="H22" i="18" s="1"/>
  <c r="AL45" i="13"/>
  <c r="AK45" i="13"/>
  <c r="AJ45" i="13"/>
  <c r="AI45" i="13"/>
  <c r="AH45" i="13"/>
  <c r="AG45" i="13"/>
  <c r="AF45" i="13"/>
  <c r="AE45" i="13"/>
  <c r="F22" i="18" s="1"/>
  <c r="AD45" i="13"/>
  <c r="E22" i="18" s="1"/>
  <c r="AC45" i="13"/>
  <c r="D22" i="18" s="1"/>
  <c r="AB45" i="13"/>
  <c r="C22" i="18" s="1"/>
  <c r="AA45" i="13"/>
  <c r="Z45" i="13"/>
  <c r="X45" i="13"/>
  <c r="W45" i="13"/>
  <c r="V45" i="13"/>
  <c r="U45" i="13"/>
  <c r="T45" i="13"/>
  <c r="S45" i="13"/>
  <c r="P45" i="13"/>
  <c r="O45" i="13"/>
  <c r="N45" i="13"/>
  <c r="L45" i="13"/>
  <c r="K45" i="13"/>
  <c r="J45" i="13"/>
  <c r="I45" i="13"/>
  <c r="H45" i="13"/>
  <c r="G45" i="13"/>
  <c r="F45" i="13"/>
  <c r="E45" i="13"/>
  <c r="D45" i="13"/>
  <c r="B22" i="18" s="1"/>
  <c r="DP44" i="13"/>
  <c r="AG21" i="18" s="1"/>
  <c r="DO44" i="13"/>
  <c r="AF21" i="18" s="1"/>
  <c r="DN44" i="13"/>
  <c r="DM44" i="13"/>
  <c r="AE21" i="18" s="1"/>
  <c r="DJ44" i="13"/>
  <c r="DI44" i="13"/>
  <c r="DH44" i="13"/>
  <c r="DG44" i="13"/>
  <c r="DF44" i="13"/>
  <c r="DE44" i="13"/>
  <c r="DD44" i="13"/>
  <c r="DC44" i="13"/>
  <c r="DB44" i="13"/>
  <c r="DA44" i="13"/>
  <c r="CZ44" i="13"/>
  <c r="CY44" i="13"/>
  <c r="CX44" i="13"/>
  <c r="CW44" i="13"/>
  <c r="CV44" i="13"/>
  <c r="CU44" i="13"/>
  <c r="CT44" i="13"/>
  <c r="AC21" i="18" s="1"/>
  <c r="CS44" i="13"/>
  <c r="CR44" i="13"/>
  <c r="CQ44" i="13"/>
  <c r="CP44" i="13"/>
  <c r="CO44" i="13"/>
  <c r="CN44" i="13"/>
  <c r="CM44" i="13"/>
  <c r="CL44" i="13"/>
  <c r="CK44" i="13"/>
  <c r="CJ44" i="13"/>
  <c r="CI44" i="13"/>
  <c r="CH44" i="13"/>
  <c r="CG44" i="13"/>
  <c r="CF44" i="13"/>
  <c r="CE44" i="13"/>
  <c r="CD44" i="13"/>
  <c r="CC44" i="13"/>
  <c r="CB44" i="13"/>
  <c r="CA44" i="13"/>
  <c r="BZ44" i="13"/>
  <c r="BX44" i="13"/>
  <c r="BW44" i="13"/>
  <c r="BV44" i="13"/>
  <c r="BU44" i="13"/>
  <c r="AB21" i="18" s="1"/>
  <c r="BT44" i="13"/>
  <c r="AA21" i="18" s="1"/>
  <c r="BS44" i="13"/>
  <c r="BR44" i="13"/>
  <c r="BQ44" i="13"/>
  <c r="BP44" i="13"/>
  <c r="BN44" i="13"/>
  <c r="BM44" i="13"/>
  <c r="BL44" i="13"/>
  <c r="BK44" i="13"/>
  <c r="BJ44" i="13"/>
  <c r="X21" i="18" s="1"/>
  <c r="BI44" i="13"/>
  <c r="BH44" i="13"/>
  <c r="BG44" i="13"/>
  <c r="BF44" i="13"/>
  <c r="BE44" i="13"/>
  <c r="V21" i="18" s="1"/>
  <c r="BD44" i="13"/>
  <c r="U21" i="18" s="1"/>
  <c r="BB44" i="13"/>
  <c r="S21" i="18" s="1"/>
  <c r="BA44" i="13"/>
  <c r="R21" i="18" s="1"/>
  <c r="AY44" i="13"/>
  <c r="P21" i="18" s="1"/>
  <c r="AX44" i="13"/>
  <c r="AW44" i="13"/>
  <c r="AV44" i="13"/>
  <c r="AU44" i="13"/>
  <c r="AT44" i="13"/>
  <c r="N21" i="18" s="1"/>
  <c r="AS44" i="13"/>
  <c r="M21" i="18" s="1"/>
  <c r="AQ44" i="13"/>
  <c r="K21" i="18" s="1"/>
  <c r="AO44" i="13"/>
  <c r="J21" i="18" s="1"/>
  <c r="AM44" i="13"/>
  <c r="H21" i="18" s="1"/>
  <c r="AK44" i="13"/>
  <c r="AH44" i="13"/>
  <c r="AG44" i="13"/>
  <c r="AF44" i="13"/>
  <c r="AE44" i="13"/>
  <c r="F21" i="18" s="1"/>
  <c r="AD44" i="13"/>
  <c r="E21" i="18" s="1"/>
  <c r="AC44" i="13"/>
  <c r="D21" i="18" s="1"/>
  <c r="AB44" i="13"/>
  <c r="C21" i="18" s="1"/>
  <c r="AA44" i="13"/>
  <c r="Z44" i="13"/>
  <c r="X44" i="13"/>
  <c r="V44" i="13"/>
  <c r="U44" i="13"/>
  <c r="T44" i="13"/>
  <c r="S44" i="13"/>
  <c r="P44" i="13"/>
  <c r="O44" i="13"/>
  <c r="N44" i="13"/>
  <c r="L44" i="13"/>
  <c r="J44" i="13"/>
  <c r="I44" i="13"/>
  <c r="H44" i="13"/>
  <c r="G44" i="13"/>
  <c r="F44" i="13"/>
  <c r="E44" i="13"/>
  <c r="D44" i="13"/>
  <c r="B21" i="18" s="1"/>
  <c r="DP43" i="13"/>
  <c r="AG20" i="18" s="1"/>
  <c r="DO43" i="13"/>
  <c r="AF20" i="18" s="1"/>
  <c r="DN43" i="13"/>
  <c r="DM43" i="13"/>
  <c r="AE20" i="18" s="1"/>
  <c r="DJ43" i="13"/>
  <c r="DI43" i="13"/>
  <c r="DH43" i="13"/>
  <c r="DG43" i="13"/>
  <c r="DF43" i="13"/>
  <c r="DE43" i="13"/>
  <c r="DD43" i="13"/>
  <c r="DC43" i="13"/>
  <c r="DB43" i="13"/>
  <c r="DA43" i="13"/>
  <c r="CZ43" i="13"/>
  <c r="CY43" i="13"/>
  <c r="CX43" i="13"/>
  <c r="CW43" i="13"/>
  <c r="CV43" i="13"/>
  <c r="CU43" i="13"/>
  <c r="CT43" i="13"/>
  <c r="AC20" i="18" s="1"/>
  <c r="CS43" i="13"/>
  <c r="CR43" i="13"/>
  <c r="CQ43" i="13"/>
  <c r="CP43" i="13"/>
  <c r="CN43" i="13"/>
  <c r="CM43" i="13"/>
  <c r="CL43" i="13"/>
  <c r="CK43" i="13"/>
  <c r="CJ43" i="13"/>
  <c r="CI43" i="13"/>
  <c r="CH43" i="13"/>
  <c r="CG43" i="13"/>
  <c r="CF43" i="13"/>
  <c r="CE43" i="13"/>
  <c r="CD43" i="13"/>
  <c r="CC43" i="13"/>
  <c r="CB43" i="13"/>
  <c r="CA43" i="13"/>
  <c r="BZ43" i="13"/>
  <c r="BX43" i="13"/>
  <c r="BW43" i="13"/>
  <c r="BV43" i="13"/>
  <c r="BU43" i="13"/>
  <c r="AB20" i="18" s="1"/>
  <c r="BT43" i="13"/>
  <c r="AA20" i="18" s="1"/>
  <c r="BS43" i="13"/>
  <c r="BR43" i="13"/>
  <c r="BQ43" i="13"/>
  <c r="BP43" i="13"/>
  <c r="BN43" i="13"/>
  <c r="BM43" i="13"/>
  <c r="BL43" i="13"/>
  <c r="BK43" i="13"/>
  <c r="BJ43" i="13"/>
  <c r="X20" i="18" s="1"/>
  <c r="BI43" i="13"/>
  <c r="BH43" i="13"/>
  <c r="BG43" i="13"/>
  <c r="BF43" i="13"/>
  <c r="BE43" i="13"/>
  <c r="V20" i="18" s="1"/>
  <c r="BD43" i="13"/>
  <c r="U20" i="18" s="1"/>
  <c r="BC43" i="13"/>
  <c r="T20" i="18" s="1"/>
  <c r="BB43" i="13"/>
  <c r="S20" i="18" s="1"/>
  <c r="BA43" i="13"/>
  <c r="R20" i="18" s="1"/>
  <c r="AZ43" i="13"/>
  <c r="Q20" i="18" s="1"/>
  <c r="AY43" i="13"/>
  <c r="P20" i="18" s="1"/>
  <c r="AX43" i="13"/>
  <c r="AW43" i="13"/>
  <c r="AV43" i="13"/>
  <c r="AU43" i="13"/>
  <c r="AT43" i="13"/>
  <c r="N20" i="18" s="1"/>
  <c r="AS43" i="13"/>
  <c r="M20" i="18" s="1"/>
  <c r="AR43" i="13"/>
  <c r="L20" i="18" s="1"/>
  <c r="AQ43" i="13"/>
  <c r="K20" i="18" s="1"/>
  <c r="AO43" i="13"/>
  <c r="J20" i="18" s="1"/>
  <c r="I20" i="18"/>
  <c r="AM43" i="13"/>
  <c r="H20" i="18" s="1"/>
  <c r="AL43" i="13"/>
  <c r="AK43" i="13"/>
  <c r="AJ43" i="13"/>
  <c r="AI43" i="13"/>
  <c r="AH43" i="13"/>
  <c r="AG43" i="13"/>
  <c r="AF43" i="13"/>
  <c r="AD43" i="13"/>
  <c r="E20" i="18" s="1"/>
  <c r="AC43" i="13"/>
  <c r="D20" i="18" s="1"/>
  <c r="AB43" i="13"/>
  <c r="C20" i="18" s="1"/>
  <c r="AA43" i="13"/>
  <c r="Z43" i="13"/>
  <c r="X43" i="13"/>
  <c r="W43" i="13"/>
  <c r="V43" i="13"/>
  <c r="U43" i="13"/>
  <c r="T43" i="13"/>
  <c r="S43" i="13"/>
  <c r="P43" i="13"/>
  <c r="O43" i="13"/>
  <c r="N43" i="13"/>
  <c r="L43" i="13"/>
  <c r="K43" i="13"/>
  <c r="J43" i="13"/>
  <c r="I43" i="13"/>
  <c r="H43" i="13"/>
  <c r="G43" i="13"/>
  <c r="F43" i="13"/>
  <c r="E43" i="13"/>
  <c r="D43" i="13"/>
  <c r="B20" i="18" s="1"/>
  <c r="DP42" i="13"/>
  <c r="AG19" i="18" s="1"/>
  <c r="DO42" i="13"/>
  <c r="AF19" i="18" s="1"/>
  <c r="DN42" i="13"/>
  <c r="DM42" i="13"/>
  <c r="DJ42" i="13"/>
  <c r="DI42" i="13"/>
  <c r="DH42" i="13"/>
  <c r="DG42" i="13"/>
  <c r="DF42" i="13"/>
  <c r="DE42" i="13"/>
  <c r="DD42" i="13"/>
  <c r="DC42" i="13"/>
  <c r="DA42" i="13"/>
  <c r="CZ42" i="13"/>
  <c r="CY42" i="13"/>
  <c r="CX42" i="13"/>
  <c r="CW42" i="13"/>
  <c r="CV42" i="13"/>
  <c r="CT42" i="13"/>
  <c r="AC19" i="18" s="1"/>
  <c r="CS42" i="13"/>
  <c r="CR42" i="13"/>
  <c r="CQ42" i="13"/>
  <c r="CP42" i="13"/>
  <c r="CO42" i="13"/>
  <c r="CN42" i="13"/>
  <c r="CM42" i="13"/>
  <c r="CL42" i="13"/>
  <c r="CK42" i="13"/>
  <c r="CJ42" i="13"/>
  <c r="CI42" i="13"/>
  <c r="CH42" i="13"/>
  <c r="CG42" i="13"/>
  <c r="CF42" i="13"/>
  <c r="CE42" i="13"/>
  <c r="CD42" i="13"/>
  <c r="CC42" i="13"/>
  <c r="CB42" i="13"/>
  <c r="CA42" i="13"/>
  <c r="BZ42" i="13"/>
  <c r="BX42" i="13"/>
  <c r="BW42" i="13"/>
  <c r="BV42" i="13"/>
  <c r="BU42" i="13"/>
  <c r="AB19" i="18" s="1"/>
  <c r="BT42" i="13"/>
  <c r="AA19" i="18" s="1"/>
  <c r="BS42" i="13"/>
  <c r="BR42" i="13"/>
  <c r="BQ42" i="13"/>
  <c r="BP42" i="13"/>
  <c r="BN42" i="13"/>
  <c r="BM42" i="13"/>
  <c r="BL42" i="13"/>
  <c r="BK42" i="13"/>
  <c r="BJ42" i="13"/>
  <c r="X19" i="18" s="1"/>
  <c r="BI42" i="13"/>
  <c r="BH42" i="13"/>
  <c r="BG42" i="13"/>
  <c r="BF42" i="13"/>
  <c r="BE42" i="13"/>
  <c r="V19" i="18" s="1"/>
  <c r="BD42" i="13"/>
  <c r="U19" i="18" s="1"/>
  <c r="BB42" i="13"/>
  <c r="S19" i="18" s="1"/>
  <c r="BA42" i="13"/>
  <c r="R19" i="18" s="1"/>
  <c r="AY42" i="13"/>
  <c r="P19" i="18" s="1"/>
  <c r="AX42" i="13"/>
  <c r="AW42" i="13"/>
  <c r="AV42" i="13"/>
  <c r="AU42" i="13"/>
  <c r="AT42" i="13"/>
  <c r="N19" i="18" s="1"/>
  <c r="AS42" i="13"/>
  <c r="M19" i="18" s="1"/>
  <c r="AQ42" i="13"/>
  <c r="K19" i="18" s="1"/>
  <c r="AO42" i="13"/>
  <c r="J19" i="18" s="1"/>
  <c r="AM42" i="13"/>
  <c r="H19" i="18" s="1"/>
  <c r="AL42" i="13"/>
  <c r="AK42" i="13"/>
  <c r="AH42" i="13"/>
  <c r="AG42" i="13"/>
  <c r="AF42" i="13"/>
  <c r="AE42" i="13"/>
  <c r="F19" i="18" s="1"/>
  <c r="AD42" i="13"/>
  <c r="E19" i="18" s="1"/>
  <c r="AC42" i="13"/>
  <c r="D19" i="18" s="1"/>
  <c r="AB42" i="13"/>
  <c r="C19" i="18" s="1"/>
  <c r="AA42" i="13"/>
  <c r="Z42" i="13"/>
  <c r="X42" i="13"/>
  <c r="W42" i="13"/>
  <c r="V42" i="13"/>
  <c r="U42" i="13"/>
  <c r="T42" i="13"/>
  <c r="S42" i="13"/>
  <c r="P42" i="13"/>
  <c r="O42" i="13"/>
  <c r="N42" i="13"/>
  <c r="L42" i="13"/>
  <c r="K42" i="13"/>
  <c r="J42" i="13"/>
  <c r="I42" i="13"/>
  <c r="H42" i="13"/>
  <c r="G42" i="13"/>
  <c r="E42" i="13"/>
  <c r="D42" i="13"/>
  <c r="B19" i="18" s="1"/>
  <c r="DP41" i="13"/>
  <c r="AG18" i="18" s="1"/>
  <c r="DO41" i="13"/>
  <c r="AF18" i="18" s="1"/>
  <c r="DN41" i="13"/>
  <c r="DM41" i="13"/>
  <c r="DH41" i="13"/>
  <c r="DG41" i="13"/>
  <c r="DF41" i="13"/>
  <c r="DE41" i="13"/>
  <c r="DD41" i="13"/>
  <c r="DC41" i="13"/>
  <c r="DB41" i="13"/>
  <c r="DA41" i="13"/>
  <c r="CZ41" i="13"/>
  <c r="CX41" i="13"/>
  <c r="CW41" i="13"/>
  <c r="CV41" i="13"/>
  <c r="CU41" i="13"/>
  <c r="CT41" i="13"/>
  <c r="AC18" i="18" s="1"/>
  <c r="CS41" i="13"/>
  <c r="CR41" i="13"/>
  <c r="CP41" i="13"/>
  <c r="CO41" i="13"/>
  <c r="CM41" i="13"/>
  <c r="CL41" i="13"/>
  <c r="CK41" i="13"/>
  <c r="CJ41" i="13"/>
  <c r="CI41" i="13"/>
  <c r="CH41" i="13"/>
  <c r="CG41" i="13"/>
  <c r="CF41" i="13"/>
  <c r="CE41" i="13"/>
  <c r="CD41" i="13"/>
  <c r="CC41" i="13"/>
  <c r="CB41" i="13"/>
  <c r="CA41" i="13"/>
  <c r="BZ41" i="13"/>
  <c r="BX41" i="13"/>
  <c r="BW41" i="13"/>
  <c r="BV41" i="13"/>
  <c r="BU41" i="13"/>
  <c r="AB18" i="18" s="1"/>
  <c r="BT41" i="13"/>
  <c r="AA18" i="18" s="1"/>
  <c r="BS41" i="13"/>
  <c r="BR41" i="13"/>
  <c r="BQ41" i="13"/>
  <c r="BP41" i="13"/>
  <c r="BN41" i="13"/>
  <c r="BM41" i="13"/>
  <c r="BL41" i="13"/>
  <c r="BK41" i="13"/>
  <c r="BJ41" i="13"/>
  <c r="X18" i="18" s="1"/>
  <c r="BI41" i="13"/>
  <c r="BH41" i="13"/>
  <c r="BG41" i="13"/>
  <c r="BF41" i="13"/>
  <c r="BE41" i="13"/>
  <c r="V18" i="18" s="1"/>
  <c r="BD41" i="13"/>
  <c r="U18" i="18" s="1"/>
  <c r="BC41" i="13"/>
  <c r="T18" i="18" s="1"/>
  <c r="BB41" i="13"/>
  <c r="S18" i="18" s="1"/>
  <c r="BA41" i="13"/>
  <c r="R18" i="18" s="1"/>
  <c r="AZ41" i="13"/>
  <c r="Q18" i="18" s="1"/>
  <c r="AY41" i="13"/>
  <c r="P18" i="18" s="1"/>
  <c r="AX41" i="13"/>
  <c r="AW41" i="13"/>
  <c r="AV41" i="13"/>
  <c r="AU41" i="13"/>
  <c r="AT41" i="13"/>
  <c r="N18" i="18" s="1"/>
  <c r="AS41" i="13"/>
  <c r="M18" i="18" s="1"/>
  <c r="AR41" i="13"/>
  <c r="L18" i="18" s="1"/>
  <c r="AQ41" i="13"/>
  <c r="K18" i="18" s="1"/>
  <c r="AO41" i="13"/>
  <c r="J18" i="18" s="1"/>
  <c r="I18" i="18"/>
  <c r="AM41" i="13"/>
  <c r="H18" i="18" s="1"/>
  <c r="AL41" i="13"/>
  <c r="AK41" i="13"/>
  <c r="AJ41" i="13"/>
  <c r="AI41" i="13"/>
  <c r="AG41" i="13"/>
  <c r="AF41" i="13"/>
  <c r="AE41" i="13"/>
  <c r="F18" i="18" s="1"/>
  <c r="AD41" i="13"/>
  <c r="E18" i="18" s="1"/>
  <c r="AC41" i="13"/>
  <c r="D18" i="18" s="1"/>
  <c r="AB41" i="13"/>
  <c r="C18" i="18" s="1"/>
  <c r="AA41" i="13"/>
  <c r="Z41" i="13"/>
  <c r="X41" i="13"/>
  <c r="W41" i="13"/>
  <c r="V41" i="13"/>
  <c r="U41" i="13"/>
  <c r="T41" i="13"/>
  <c r="S41" i="13"/>
  <c r="P41" i="13"/>
  <c r="O41" i="13"/>
  <c r="N41" i="13"/>
  <c r="L41" i="13"/>
  <c r="K41" i="13"/>
  <c r="I41" i="13"/>
  <c r="H41" i="13"/>
  <c r="G41" i="13"/>
  <c r="F41" i="13"/>
  <c r="E41" i="13"/>
  <c r="D41" i="13"/>
  <c r="B18" i="18" s="1"/>
  <c r="DP40" i="13"/>
  <c r="AG17" i="18" s="1"/>
  <c r="DO40" i="13"/>
  <c r="AF17" i="18" s="1"/>
  <c r="DN40" i="13"/>
  <c r="DM40" i="13"/>
  <c r="DJ40" i="13"/>
  <c r="DI40" i="13"/>
  <c r="DH40" i="13"/>
  <c r="DG40" i="13"/>
  <c r="DF40" i="13"/>
  <c r="DE40" i="13"/>
  <c r="DC40" i="13"/>
  <c r="DB40" i="13"/>
  <c r="DA40" i="13"/>
  <c r="CZ40" i="13"/>
  <c r="CY40" i="13"/>
  <c r="CX40" i="13"/>
  <c r="CW40" i="13"/>
  <c r="CU40" i="13"/>
  <c r="CT40" i="13"/>
  <c r="AC17" i="18" s="1"/>
  <c r="CS40" i="13"/>
  <c r="CR40" i="13"/>
  <c r="CQ40" i="13"/>
  <c r="CP40" i="13"/>
  <c r="CO40" i="13"/>
  <c r="CN40" i="13"/>
  <c r="CM40" i="13"/>
  <c r="CL40" i="13"/>
  <c r="CK40" i="13"/>
  <c r="CJ40" i="13"/>
  <c r="CI40" i="13"/>
  <c r="CH40" i="13"/>
  <c r="CG40" i="13"/>
  <c r="CF40" i="13"/>
  <c r="CE40" i="13"/>
  <c r="CD40" i="13"/>
  <c r="CC40" i="13"/>
  <c r="CB40" i="13"/>
  <c r="CA40" i="13"/>
  <c r="BZ40" i="13"/>
  <c r="BX40" i="13"/>
  <c r="BW40" i="13"/>
  <c r="BV40" i="13"/>
  <c r="BU40" i="13"/>
  <c r="AB17" i="18" s="1"/>
  <c r="BT40" i="13"/>
  <c r="AA17" i="18" s="1"/>
  <c r="BS40" i="13"/>
  <c r="BR40" i="13"/>
  <c r="BQ40" i="13"/>
  <c r="BP40" i="13"/>
  <c r="BN40" i="13"/>
  <c r="BM40" i="13"/>
  <c r="BL40" i="13"/>
  <c r="BK40" i="13"/>
  <c r="BJ40" i="13"/>
  <c r="BI40" i="13"/>
  <c r="BH40" i="13"/>
  <c r="BG40" i="13"/>
  <c r="BF40" i="13"/>
  <c r="BE40" i="13"/>
  <c r="V17" i="18" s="1"/>
  <c r="BD40" i="13"/>
  <c r="U17" i="18" s="1"/>
  <c r="BB40" i="13"/>
  <c r="S17" i="18" s="1"/>
  <c r="BA40" i="13"/>
  <c r="R17" i="18" s="1"/>
  <c r="AY40" i="13"/>
  <c r="P17" i="18" s="1"/>
  <c r="AX40" i="13"/>
  <c r="AW40" i="13"/>
  <c r="AV40" i="13"/>
  <c r="AU40" i="13"/>
  <c r="AT40" i="13"/>
  <c r="N17" i="18" s="1"/>
  <c r="AS40" i="13"/>
  <c r="M17" i="18" s="1"/>
  <c r="AQ40" i="13"/>
  <c r="K17" i="18" s="1"/>
  <c r="AO40" i="13"/>
  <c r="J17" i="18" s="1"/>
  <c r="AM40" i="13"/>
  <c r="H17" i="18" s="1"/>
  <c r="AL40" i="13"/>
  <c r="AK40" i="13"/>
  <c r="AH40" i="13"/>
  <c r="AF40" i="13"/>
  <c r="AE40" i="13"/>
  <c r="AD40" i="13"/>
  <c r="E17" i="18" s="1"/>
  <c r="AC40" i="13"/>
  <c r="D17" i="18" s="1"/>
  <c r="AB40" i="13"/>
  <c r="C17" i="18" s="1"/>
  <c r="AA40" i="13"/>
  <c r="Z40" i="13"/>
  <c r="X40" i="13"/>
  <c r="W40" i="13"/>
  <c r="V40" i="13"/>
  <c r="U40" i="13"/>
  <c r="T40" i="13"/>
  <c r="S40" i="13"/>
  <c r="P40" i="13"/>
  <c r="O40" i="13"/>
  <c r="N40" i="13"/>
  <c r="L40" i="13"/>
  <c r="K40" i="13"/>
  <c r="J40" i="13"/>
  <c r="I40" i="13"/>
  <c r="G40" i="13"/>
  <c r="E40" i="13"/>
  <c r="DP39" i="13"/>
  <c r="AG16" i="18" s="1"/>
  <c r="DM39" i="13"/>
  <c r="DJ39" i="13"/>
  <c r="DI39" i="13"/>
  <c r="DH39" i="13"/>
  <c r="DG39" i="13"/>
  <c r="DF39" i="13"/>
  <c r="DE39" i="13"/>
  <c r="DD39" i="13"/>
  <c r="DC39" i="13"/>
  <c r="DB39" i="13"/>
  <c r="DA39" i="13"/>
  <c r="CZ39" i="13"/>
  <c r="CY39" i="13"/>
  <c r="CX39" i="13"/>
  <c r="CW39" i="13"/>
  <c r="CV39" i="13"/>
  <c r="CU39" i="13"/>
  <c r="CT39" i="13"/>
  <c r="AC16" i="18" s="1"/>
  <c r="CS39" i="13"/>
  <c r="CR39" i="13"/>
  <c r="CP39" i="13"/>
  <c r="CO39" i="13"/>
  <c r="CN39" i="13"/>
  <c r="CM39" i="13"/>
  <c r="CL39" i="13"/>
  <c r="CK39" i="13"/>
  <c r="CJ39" i="13"/>
  <c r="CI39" i="13"/>
  <c r="CH39" i="13"/>
  <c r="CG39" i="13"/>
  <c r="CF39" i="13"/>
  <c r="CE39" i="13"/>
  <c r="CD39" i="13"/>
  <c r="CC39" i="13"/>
  <c r="CB39" i="13"/>
  <c r="CA39" i="13"/>
  <c r="BX39" i="13"/>
  <c r="BW39" i="13"/>
  <c r="BV39" i="13"/>
  <c r="BU39" i="13"/>
  <c r="AB16" i="18" s="1"/>
  <c r="BT39" i="13"/>
  <c r="AA16" i="18" s="1"/>
  <c r="BS39" i="13"/>
  <c r="BR39" i="13"/>
  <c r="BQ39" i="13"/>
  <c r="BP39" i="13"/>
  <c r="BM39" i="13"/>
  <c r="BL39" i="13"/>
  <c r="BK39" i="13"/>
  <c r="BJ39" i="13"/>
  <c r="X16" i="18" s="1"/>
  <c r="BI39" i="13"/>
  <c r="BH39" i="13"/>
  <c r="BG39" i="13"/>
  <c r="BF39" i="13"/>
  <c r="BE39" i="13"/>
  <c r="V16" i="18" s="1"/>
  <c r="BD39" i="13"/>
  <c r="U16" i="18" s="1"/>
  <c r="BC39" i="13"/>
  <c r="T16" i="18" s="1"/>
  <c r="BB39" i="13"/>
  <c r="S16" i="18" s="1"/>
  <c r="BA39" i="13"/>
  <c r="R16" i="18" s="1"/>
  <c r="AZ39" i="13"/>
  <c r="Q16" i="18" s="1"/>
  <c r="AY39" i="13"/>
  <c r="AX39" i="13"/>
  <c r="AW39" i="13"/>
  <c r="AV39" i="13"/>
  <c r="AU39" i="13"/>
  <c r="AT39" i="13"/>
  <c r="N16" i="18" s="1"/>
  <c r="AS39" i="13"/>
  <c r="M16" i="18" s="1"/>
  <c r="AR39" i="13"/>
  <c r="L16" i="18" s="1"/>
  <c r="AQ39" i="13"/>
  <c r="K16" i="18" s="1"/>
  <c r="AO39" i="13"/>
  <c r="J16" i="18" s="1"/>
  <c r="I16" i="18"/>
  <c r="AM39" i="13"/>
  <c r="H16" i="18" s="1"/>
  <c r="AL39" i="13"/>
  <c r="AK39" i="13"/>
  <c r="AJ39" i="13"/>
  <c r="AI39" i="13"/>
  <c r="AH39" i="13"/>
  <c r="AG39" i="13"/>
  <c r="AD39" i="13"/>
  <c r="E16" i="18" s="1"/>
  <c r="AC39" i="13"/>
  <c r="D16" i="18" s="1"/>
  <c r="AB39" i="13"/>
  <c r="C16" i="18" s="1"/>
  <c r="AA39" i="13"/>
  <c r="Z39" i="13"/>
  <c r="X39" i="13"/>
  <c r="W39" i="13"/>
  <c r="V39" i="13"/>
  <c r="U39" i="13"/>
  <c r="T39" i="13"/>
  <c r="S39" i="13"/>
  <c r="P39" i="13"/>
  <c r="O39" i="13"/>
  <c r="N39" i="13"/>
  <c r="L39" i="13"/>
  <c r="J39" i="13"/>
  <c r="I39" i="13"/>
  <c r="H39" i="13"/>
  <c r="G39" i="13"/>
  <c r="F39" i="13"/>
  <c r="E39" i="13"/>
  <c r="D39" i="13"/>
  <c r="B16" i="18" s="1"/>
  <c r="DP38" i="13"/>
  <c r="AG15" i="18" s="1"/>
  <c r="DO38" i="13"/>
  <c r="AF15" i="18" s="1"/>
  <c r="DM38" i="13"/>
  <c r="AE15" i="18" s="1"/>
  <c r="DJ38" i="13"/>
  <c r="DI38" i="13"/>
  <c r="DH38" i="13"/>
  <c r="DG38" i="13"/>
  <c r="DF38" i="13"/>
  <c r="DE38" i="13"/>
  <c r="DC38" i="13"/>
  <c r="DB38" i="13"/>
  <c r="DA38" i="13"/>
  <c r="CZ38" i="13"/>
  <c r="CY38" i="13"/>
  <c r="CX38" i="13"/>
  <c r="CW38" i="13"/>
  <c r="CU38" i="13"/>
  <c r="CT38" i="13"/>
  <c r="AC15" i="18" s="1"/>
  <c r="CS38" i="13"/>
  <c r="CR38" i="13"/>
  <c r="CQ38" i="13"/>
  <c r="CP38" i="13"/>
  <c r="CO38" i="13"/>
  <c r="CN38" i="13"/>
  <c r="CM38" i="13"/>
  <c r="CL38" i="13"/>
  <c r="CK38" i="13"/>
  <c r="CJ38" i="13"/>
  <c r="CI38" i="13"/>
  <c r="CH38" i="13"/>
  <c r="CG38" i="13"/>
  <c r="CF38" i="13"/>
  <c r="CE38" i="13"/>
  <c r="CD38" i="13"/>
  <c r="CC38" i="13"/>
  <c r="CB38" i="13"/>
  <c r="CA38" i="13"/>
  <c r="BX38" i="13"/>
  <c r="BW38" i="13"/>
  <c r="BV38" i="13"/>
  <c r="BU38" i="13"/>
  <c r="AB15" i="18" s="1"/>
  <c r="BT38" i="13"/>
  <c r="AA15" i="18" s="1"/>
  <c r="BS38" i="13"/>
  <c r="BR38" i="13"/>
  <c r="BQ38" i="13"/>
  <c r="BP38" i="13"/>
  <c r="BN38" i="13"/>
  <c r="BM38" i="13"/>
  <c r="BL38" i="13"/>
  <c r="BK38" i="13"/>
  <c r="BJ38" i="13"/>
  <c r="X15" i="18" s="1"/>
  <c r="BI38" i="13"/>
  <c r="BH38" i="13"/>
  <c r="BG38" i="13"/>
  <c r="BF38" i="13"/>
  <c r="BE38" i="13"/>
  <c r="V15" i="18" s="1"/>
  <c r="BD38" i="13"/>
  <c r="U15" i="18" s="1"/>
  <c r="BB38" i="13"/>
  <c r="S15" i="18" s="1"/>
  <c r="BA38" i="13"/>
  <c r="R15" i="18" s="1"/>
  <c r="AY38" i="13"/>
  <c r="P15" i="18" s="1"/>
  <c r="AX38" i="13"/>
  <c r="AV38" i="13"/>
  <c r="AU38" i="13"/>
  <c r="AT38" i="13"/>
  <c r="N15" i="18" s="1"/>
  <c r="AS38" i="13"/>
  <c r="M15" i="18" s="1"/>
  <c r="AQ38" i="13"/>
  <c r="AO38" i="13"/>
  <c r="J15" i="18" s="1"/>
  <c r="AM38" i="13"/>
  <c r="H15" i="18" s="1"/>
  <c r="AL38" i="13"/>
  <c r="AK38" i="13"/>
  <c r="AI38" i="13"/>
  <c r="AH38" i="13"/>
  <c r="AG38" i="13"/>
  <c r="AF38" i="13"/>
  <c r="AE38" i="13"/>
  <c r="F15" i="18" s="1"/>
  <c r="AD38" i="13"/>
  <c r="E15" i="18" s="1"/>
  <c r="AC38" i="13"/>
  <c r="D15" i="18" s="1"/>
  <c r="AB38" i="13"/>
  <c r="C15" i="18" s="1"/>
  <c r="AA38" i="13"/>
  <c r="Z38" i="13"/>
  <c r="X38" i="13"/>
  <c r="W38" i="13"/>
  <c r="V38" i="13"/>
  <c r="U38" i="13"/>
  <c r="T38" i="13"/>
  <c r="S38" i="13"/>
  <c r="P38" i="13"/>
  <c r="O38" i="13"/>
  <c r="N38" i="13"/>
  <c r="L38" i="13"/>
  <c r="J38" i="13"/>
  <c r="I38" i="13"/>
  <c r="H38" i="13"/>
  <c r="G38" i="13"/>
  <c r="F38" i="13"/>
  <c r="E38" i="13"/>
  <c r="D38" i="13"/>
  <c r="B15" i="18" s="1"/>
  <c r="DP37" i="13"/>
  <c r="AG14" i="18" s="1"/>
  <c r="DO37" i="13"/>
  <c r="AF14" i="18" s="1"/>
  <c r="DM37" i="13"/>
  <c r="DJ37" i="13"/>
  <c r="DI37" i="13"/>
  <c r="DH37" i="13"/>
  <c r="DG37" i="13"/>
  <c r="DF37" i="13"/>
  <c r="DE37" i="13"/>
  <c r="DD37" i="13"/>
  <c r="DC37" i="13"/>
  <c r="DB37" i="13"/>
  <c r="DA37" i="13"/>
  <c r="CY37" i="13"/>
  <c r="CX37" i="13"/>
  <c r="CW37" i="13"/>
  <c r="CV37" i="13"/>
  <c r="CU37" i="13"/>
  <c r="CT37" i="13"/>
  <c r="AC14" i="18" s="1"/>
  <c r="CS37" i="13"/>
  <c r="CR37" i="13"/>
  <c r="CQ37" i="13"/>
  <c r="CP37" i="13"/>
  <c r="CO37" i="13"/>
  <c r="CN37" i="13"/>
  <c r="CM37" i="13"/>
  <c r="CL37" i="13"/>
  <c r="CJ37" i="13"/>
  <c r="CI37" i="13"/>
  <c r="CH37" i="13"/>
  <c r="CG37" i="13"/>
  <c r="CF37" i="13"/>
  <c r="CE37" i="13"/>
  <c r="CC37" i="13"/>
  <c r="CB37" i="13"/>
  <c r="CA37" i="13"/>
  <c r="BX37" i="13"/>
  <c r="BW37" i="13"/>
  <c r="BV37" i="13"/>
  <c r="BU37" i="13"/>
  <c r="AB14" i="18" s="1"/>
  <c r="BT37" i="13"/>
  <c r="AA14" i="18" s="1"/>
  <c r="BS37" i="13"/>
  <c r="BR37" i="13"/>
  <c r="BQ37" i="13"/>
  <c r="BP37" i="13"/>
  <c r="BN37" i="13"/>
  <c r="BM37" i="13"/>
  <c r="BL37" i="13"/>
  <c r="BK37" i="13"/>
  <c r="BJ37" i="13"/>
  <c r="X14" i="18" s="1"/>
  <c r="BI37" i="13"/>
  <c r="BH37" i="13"/>
  <c r="BF37" i="13"/>
  <c r="BE37" i="13"/>
  <c r="V14" i="18" s="1"/>
  <c r="BD37" i="13"/>
  <c r="U14" i="18" s="1"/>
  <c r="BC37" i="13"/>
  <c r="T14" i="18" s="1"/>
  <c r="BB37" i="13"/>
  <c r="S14" i="18" s="1"/>
  <c r="BA37" i="13"/>
  <c r="R14" i="18" s="1"/>
  <c r="AZ37" i="13"/>
  <c r="Q14" i="18" s="1"/>
  <c r="AY37" i="13"/>
  <c r="P14" i="18" s="1"/>
  <c r="AX37" i="13"/>
  <c r="AW37" i="13"/>
  <c r="AV37" i="13"/>
  <c r="AU37" i="13"/>
  <c r="AT37" i="13"/>
  <c r="N14" i="18" s="1"/>
  <c r="AS37" i="13"/>
  <c r="M14" i="18" s="1"/>
  <c r="AR37" i="13"/>
  <c r="L14" i="18" s="1"/>
  <c r="AQ37" i="13"/>
  <c r="K14" i="18" s="1"/>
  <c r="AO37" i="13"/>
  <c r="J14" i="18" s="1"/>
  <c r="I14" i="18"/>
  <c r="AM37" i="13"/>
  <c r="H14" i="18" s="1"/>
  <c r="AL37" i="13"/>
  <c r="AK37" i="13"/>
  <c r="AJ37" i="13"/>
  <c r="AE37" i="13"/>
  <c r="F14" i="18" s="1"/>
  <c r="AD37" i="13"/>
  <c r="E14" i="18" s="1"/>
  <c r="AC37" i="13"/>
  <c r="D14" i="18" s="1"/>
  <c r="AB37" i="13"/>
  <c r="C14" i="18" s="1"/>
  <c r="AA37" i="13"/>
  <c r="Z37" i="13"/>
  <c r="V37" i="13"/>
  <c r="U37" i="13"/>
  <c r="T37" i="13"/>
  <c r="S37" i="13"/>
  <c r="P37" i="13"/>
  <c r="O37" i="13"/>
  <c r="N37" i="13"/>
  <c r="J37" i="13"/>
  <c r="I37" i="13"/>
  <c r="H37" i="13"/>
  <c r="G37" i="13"/>
  <c r="F37" i="13"/>
  <c r="E37" i="13"/>
  <c r="D37" i="13"/>
  <c r="B14" i="18" s="1"/>
  <c r="DP36" i="13"/>
  <c r="AG13" i="18" s="1"/>
  <c r="DO36" i="13"/>
  <c r="AF13" i="18" s="1"/>
  <c r="DN36" i="13"/>
  <c r="DM36" i="13"/>
  <c r="DJ36" i="13"/>
  <c r="DI36" i="13"/>
  <c r="DH36" i="13"/>
  <c r="DG36" i="13"/>
  <c r="DF36" i="13"/>
  <c r="DE36" i="13"/>
  <c r="DC36" i="13"/>
  <c r="DB36" i="13"/>
  <c r="DA36" i="13"/>
  <c r="CZ36" i="13"/>
  <c r="CY36" i="13"/>
  <c r="CX36" i="13"/>
  <c r="CW36" i="13"/>
  <c r="CV36" i="13"/>
  <c r="CU36" i="13"/>
  <c r="CT36" i="13"/>
  <c r="AC13" i="18" s="1"/>
  <c r="CS36" i="13"/>
  <c r="CR36" i="13"/>
  <c r="CQ36" i="13"/>
  <c r="CP36" i="13"/>
  <c r="CO36" i="13"/>
  <c r="CN36" i="13"/>
  <c r="CM36" i="13"/>
  <c r="CL36" i="13"/>
  <c r="CK36" i="13"/>
  <c r="CJ36" i="13"/>
  <c r="CI36" i="13"/>
  <c r="CH36" i="13"/>
  <c r="CG36" i="13"/>
  <c r="CF36" i="13"/>
  <c r="CE36" i="13"/>
  <c r="CD36" i="13"/>
  <c r="CC36" i="13"/>
  <c r="CB36" i="13"/>
  <c r="CA36" i="13"/>
  <c r="BZ36" i="13"/>
  <c r="BX36" i="13"/>
  <c r="BW36" i="13"/>
  <c r="BV36" i="13"/>
  <c r="BU36" i="13"/>
  <c r="AB13" i="18" s="1"/>
  <c r="BT36" i="13"/>
  <c r="AA13" i="18" s="1"/>
  <c r="BS36" i="13"/>
  <c r="BR36" i="13"/>
  <c r="BQ36" i="13"/>
  <c r="BP36" i="13"/>
  <c r="BN36" i="13"/>
  <c r="BM36" i="13"/>
  <c r="BL36" i="13"/>
  <c r="BK36" i="13"/>
  <c r="BJ36" i="13"/>
  <c r="X13" i="18" s="1"/>
  <c r="BI36" i="13"/>
  <c r="BH36" i="13"/>
  <c r="BG36" i="13"/>
  <c r="BF36" i="13"/>
  <c r="BE36" i="13"/>
  <c r="V13" i="18" s="1"/>
  <c r="BD36" i="13"/>
  <c r="U13" i="18" s="1"/>
  <c r="BB36" i="13"/>
  <c r="S13" i="18" s="1"/>
  <c r="BA36" i="13"/>
  <c r="AZ36" i="13"/>
  <c r="Q13" i="18" s="1"/>
  <c r="AY36" i="13"/>
  <c r="P13" i="18" s="1"/>
  <c r="AX36" i="13"/>
  <c r="AW36" i="13"/>
  <c r="AV36" i="13"/>
  <c r="AU36" i="13"/>
  <c r="AT36" i="13"/>
  <c r="N13" i="18" s="1"/>
  <c r="AS36" i="13"/>
  <c r="M13" i="18" s="1"/>
  <c r="AQ36" i="13"/>
  <c r="K13" i="18" s="1"/>
  <c r="AO36" i="13"/>
  <c r="J13" i="18" s="1"/>
  <c r="I13" i="18"/>
  <c r="AM36" i="13"/>
  <c r="H13" i="18" s="1"/>
  <c r="AL36" i="13"/>
  <c r="AK36" i="13"/>
  <c r="AJ36" i="13"/>
  <c r="AE36" i="13"/>
  <c r="F13" i="18" s="1"/>
  <c r="AD36" i="13"/>
  <c r="E13" i="18" s="1"/>
  <c r="AC36" i="13"/>
  <c r="D13" i="18" s="1"/>
  <c r="AB36" i="13"/>
  <c r="C13" i="18" s="1"/>
  <c r="AA36" i="13"/>
  <c r="Z36" i="13"/>
  <c r="X36" i="13"/>
  <c r="W36" i="13"/>
  <c r="V36" i="13"/>
  <c r="U36" i="13"/>
  <c r="T36" i="13"/>
  <c r="S36" i="13"/>
  <c r="P36" i="13"/>
  <c r="O36" i="13"/>
  <c r="N36" i="13"/>
  <c r="J36" i="13"/>
  <c r="I36" i="13"/>
  <c r="H36" i="13"/>
  <c r="G36" i="13"/>
  <c r="F36" i="13"/>
  <c r="E36" i="13"/>
  <c r="D36" i="13"/>
  <c r="B13" i="18" s="1"/>
  <c r="BS35" i="13"/>
  <c r="BR35" i="13"/>
  <c r="BQ35" i="13"/>
  <c r="BP35" i="13"/>
  <c r="BN35" i="13"/>
  <c r="BM35" i="13"/>
  <c r="BL35" i="13"/>
  <c r="BK35" i="13"/>
  <c r="BJ35" i="13"/>
  <c r="BC35" i="13"/>
  <c r="BA35" i="13"/>
  <c r="AR35" i="13"/>
  <c r="AO35" i="13"/>
  <c r="AL35" i="13"/>
  <c r="AK35" i="13"/>
  <c r="AJ35" i="13"/>
  <c r="AI35" i="13"/>
  <c r="AH35" i="13"/>
  <c r="AG35" i="13"/>
  <c r="AF35" i="13"/>
  <c r="AE35" i="13"/>
  <c r="AD35" i="13"/>
  <c r="AC35" i="13"/>
  <c r="AB35" i="13"/>
  <c r="Z35" i="13"/>
  <c r="V35" i="13"/>
  <c r="U35" i="13"/>
  <c r="T35" i="13"/>
  <c r="S35" i="13"/>
  <c r="P35" i="13"/>
  <c r="N35" i="13"/>
  <c r="L35" i="13"/>
  <c r="K35" i="13"/>
  <c r="I35" i="13"/>
  <c r="H35" i="13"/>
  <c r="G35" i="13"/>
  <c r="F35" i="13"/>
  <c r="D35" i="13"/>
  <c r="BS34" i="13"/>
  <c r="BR34" i="13"/>
  <c r="BQ34" i="13"/>
  <c r="BP34" i="13"/>
  <c r="BN34" i="13"/>
  <c r="BM34" i="13"/>
  <c r="BL34" i="13"/>
  <c r="BK34" i="13"/>
  <c r="BJ34" i="13"/>
  <c r="BH34" i="13"/>
  <c r="BC34" i="13"/>
  <c r="BA34" i="13"/>
  <c r="AW34" i="13"/>
  <c r="AR34" i="13"/>
  <c r="AO34" i="13"/>
  <c r="AL34" i="13"/>
  <c r="AK34" i="13"/>
  <c r="AI34" i="13"/>
  <c r="AH34" i="13"/>
  <c r="AG34" i="13"/>
  <c r="AF34" i="13"/>
  <c r="AE34" i="13"/>
  <c r="AD34" i="13"/>
  <c r="AC34" i="13"/>
  <c r="AB34" i="13"/>
  <c r="AA34" i="13"/>
  <c r="Z34" i="13"/>
  <c r="X34" i="13"/>
  <c r="W34" i="13"/>
  <c r="V34" i="13"/>
  <c r="U34" i="13"/>
  <c r="T34" i="13"/>
  <c r="S34" i="13"/>
  <c r="P34" i="13"/>
  <c r="O34" i="13"/>
  <c r="N34" i="13"/>
  <c r="M34" i="13"/>
  <c r="L34" i="13"/>
  <c r="K34" i="13"/>
  <c r="J34" i="13"/>
  <c r="I34" i="13"/>
  <c r="H34" i="13"/>
  <c r="G34" i="13"/>
  <c r="F34" i="13"/>
  <c r="E34" i="13"/>
  <c r="D34" i="13"/>
  <c r="BS33" i="13"/>
  <c r="BR33" i="13"/>
  <c r="BQ33" i="13"/>
  <c r="BP33" i="13"/>
  <c r="BN33" i="13"/>
  <c r="BM33" i="13"/>
  <c r="BL33" i="13"/>
  <c r="BK33" i="13"/>
  <c r="BJ33" i="13"/>
  <c r="BC33" i="13"/>
  <c r="BA33" i="13"/>
  <c r="AR33" i="13"/>
  <c r="AO33" i="13"/>
  <c r="AL33" i="13"/>
  <c r="AK33" i="13"/>
  <c r="AI33" i="13"/>
  <c r="AH33" i="13"/>
  <c r="AG33" i="13"/>
  <c r="AF33" i="13"/>
  <c r="AE33" i="13"/>
  <c r="AD33" i="13"/>
  <c r="AC33" i="13"/>
  <c r="AA33" i="13"/>
  <c r="Z33" i="13"/>
  <c r="V33" i="13"/>
  <c r="U33" i="13"/>
  <c r="T33" i="13"/>
  <c r="S33" i="13"/>
  <c r="P33" i="13"/>
  <c r="O33" i="13"/>
  <c r="N33" i="13"/>
  <c r="M33" i="13"/>
  <c r="L33" i="13"/>
  <c r="J33" i="13"/>
  <c r="I33" i="13"/>
  <c r="H33" i="13"/>
  <c r="G33" i="13"/>
  <c r="F33" i="13"/>
  <c r="E33" i="13"/>
  <c r="D33" i="13"/>
  <c r="BS32" i="13"/>
  <c r="BR32" i="13"/>
  <c r="BQ32" i="13"/>
  <c r="BP32" i="13"/>
  <c r="BN32" i="13"/>
  <c r="BM32" i="13"/>
  <c r="BL32" i="13"/>
  <c r="BK32" i="13"/>
  <c r="BJ32" i="13"/>
  <c r="BC32" i="13"/>
  <c r="BA32" i="13"/>
  <c r="AW32" i="13"/>
  <c r="AR32" i="13"/>
  <c r="AO32" i="13"/>
  <c r="AL32" i="13"/>
  <c r="AK32" i="13"/>
  <c r="AH32" i="13"/>
  <c r="AG32" i="13"/>
  <c r="AF32" i="13"/>
  <c r="AE32" i="13"/>
  <c r="AD32" i="13"/>
  <c r="AC32" i="13"/>
  <c r="AB32" i="13"/>
  <c r="AA32" i="13"/>
  <c r="Z32" i="13"/>
  <c r="X32" i="13"/>
  <c r="W32" i="13"/>
  <c r="V32" i="13"/>
  <c r="U32" i="13"/>
  <c r="T32" i="13"/>
  <c r="S32" i="13"/>
  <c r="P32" i="13"/>
  <c r="O32" i="13"/>
  <c r="N32" i="13"/>
  <c r="M32" i="13"/>
  <c r="L32" i="13"/>
  <c r="K32" i="13"/>
  <c r="J32" i="13"/>
  <c r="I32" i="13"/>
  <c r="H32" i="13"/>
  <c r="G32" i="13"/>
  <c r="F32" i="13"/>
  <c r="E32" i="13"/>
  <c r="D32" i="13"/>
  <c r="BS31" i="13"/>
  <c r="BR31" i="13"/>
  <c r="BQ31" i="13"/>
  <c r="BP31" i="13"/>
  <c r="BN31" i="13"/>
  <c r="BM31" i="13"/>
  <c r="BL31" i="13"/>
  <c r="BK31" i="13"/>
  <c r="BJ31" i="13"/>
  <c r="BC31" i="13"/>
  <c r="BA31" i="13"/>
  <c r="AR31" i="13"/>
  <c r="AO31" i="13"/>
  <c r="AL31" i="13"/>
  <c r="AK31" i="13"/>
  <c r="AI31" i="13"/>
  <c r="AH31" i="13"/>
  <c r="AG31" i="13"/>
  <c r="AE31" i="13"/>
  <c r="AD31" i="13"/>
  <c r="AC31" i="13"/>
  <c r="AB31" i="13"/>
  <c r="AA31" i="13"/>
  <c r="Z31" i="13"/>
  <c r="W31" i="13"/>
  <c r="V31" i="13"/>
  <c r="U31" i="13"/>
  <c r="T31" i="13"/>
  <c r="S31" i="13"/>
  <c r="P31" i="13"/>
  <c r="O31" i="13"/>
  <c r="N31" i="13"/>
  <c r="M31" i="13"/>
  <c r="L31" i="13"/>
  <c r="K31" i="13"/>
  <c r="J31" i="13"/>
  <c r="I31" i="13"/>
  <c r="H31" i="13"/>
  <c r="G31" i="13"/>
  <c r="F31" i="13"/>
  <c r="E31" i="13"/>
  <c r="D31" i="13"/>
  <c r="BS30" i="13"/>
  <c r="BR30" i="13"/>
  <c r="BQ30" i="13"/>
  <c r="BP30" i="13"/>
  <c r="BM30" i="13"/>
  <c r="BL30" i="13"/>
  <c r="BK30" i="13"/>
  <c r="BJ30" i="13"/>
  <c r="BC30" i="13"/>
  <c r="BB30" i="13"/>
  <c r="BA30" i="13"/>
  <c r="AW30" i="13"/>
  <c r="AU30" i="13"/>
  <c r="AT30" i="13"/>
  <c r="AR30" i="13"/>
  <c r="AQ30" i="13"/>
  <c r="AO30" i="13"/>
  <c r="AM30" i="13"/>
  <c r="AL30" i="13"/>
  <c r="AK30" i="13"/>
  <c r="AJ30" i="13"/>
  <c r="AI30" i="13"/>
  <c r="AH30" i="13"/>
  <c r="AG30" i="13"/>
  <c r="AF30" i="13"/>
  <c r="AE30" i="13"/>
  <c r="AD30" i="13"/>
  <c r="AC30" i="13"/>
  <c r="AB30" i="13"/>
  <c r="AA30" i="13"/>
  <c r="Z30" i="13"/>
  <c r="X30" i="13"/>
  <c r="W30" i="13"/>
  <c r="V30" i="13"/>
  <c r="U30" i="13"/>
  <c r="T30" i="13"/>
  <c r="S30" i="13"/>
  <c r="P30" i="13"/>
  <c r="O30" i="13"/>
  <c r="N30" i="13"/>
  <c r="M30" i="13"/>
  <c r="L30" i="13"/>
  <c r="K30" i="13"/>
  <c r="J30" i="13"/>
  <c r="I30" i="13"/>
  <c r="H30" i="13"/>
  <c r="G30" i="13"/>
  <c r="F30" i="13"/>
  <c r="E30" i="13"/>
  <c r="D30" i="13"/>
  <c r="BS29" i="13"/>
  <c r="BR29" i="13"/>
  <c r="BQ29" i="13"/>
  <c r="BP29" i="13"/>
  <c r="BN29" i="13"/>
  <c r="BM29" i="13"/>
  <c r="BL29" i="13"/>
  <c r="BK29" i="13"/>
  <c r="BJ29" i="13"/>
  <c r="BE29" i="13"/>
  <c r="BC29" i="13"/>
  <c r="BA29" i="13"/>
  <c r="AY29" i="13"/>
  <c r="AX29" i="13"/>
  <c r="AU29" i="13"/>
  <c r="AT29" i="13"/>
  <c r="AR29" i="13"/>
  <c r="AQ29" i="13"/>
  <c r="AO29" i="13"/>
  <c r="AM29" i="13"/>
  <c r="AL29" i="13"/>
  <c r="AK29" i="13"/>
  <c r="AI29" i="13"/>
  <c r="AH29" i="13"/>
  <c r="AG29" i="13"/>
  <c r="AF29" i="13"/>
  <c r="AE29" i="13"/>
  <c r="AD29" i="13"/>
  <c r="AC29" i="13"/>
  <c r="AB29" i="13"/>
  <c r="AA29" i="13"/>
  <c r="Z29" i="13"/>
  <c r="W29" i="13"/>
  <c r="V29" i="13"/>
  <c r="U29" i="13"/>
  <c r="T29" i="13"/>
  <c r="S29" i="13"/>
  <c r="P29" i="13"/>
  <c r="O29" i="13"/>
  <c r="N29" i="13"/>
  <c r="L29" i="13"/>
  <c r="K29" i="13"/>
  <c r="J29" i="13"/>
  <c r="I29" i="13"/>
  <c r="H29" i="13"/>
  <c r="G29" i="13"/>
  <c r="F29" i="13"/>
  <c r="E29" i="13"/>
  <c r="D29" i="13"/>
  <c r="BS28" i="13"/>
  <c r="BR28" i="13"/>
  <c r="BQ28" i="13"/>
  <c r="BP28" i="13"/>
  <c r="BN28" i="13"/>
  <c r="BM28" i="13"/>
  <c r="BL28" i="13"/>
  <c r="BK28" i="13"/>
  <c r="BJ28" i="13"/>
  <c r="BC28" i="13"/>
  <c r="BA28" i="13"/>
  <c r="AU28" i="13"/>
  <c r="AT28" i="13"/>
  <c r="AR28" i="13"/>
  <c r="AO28" i="13"/>
  <c r="AL28" i="13"/>
  <c r="AI28" i="13"/>
  <c r="AH28" i="13"/>
  <c r="AG28" i="13"/>
  <c r="AF28" i="13"/>
  <c r="AE28" i="13"/>
  <c r="AD28" i="13"/>
  <c r="AC28" i="13"/>
  <c r="AB28" i="13"/>
  <c r="AA28" i="13"/>
  <c r="Z28" i="13"/>
  <c r="X28" i="13"/>
  <c r="W28" i="13"/>
  <c r="V28" i="13"/>
  <c r="U28" i="13"/>
  <c r="T28" i="13"/>
  <c r="S28" i="13"/>
  <c r="P28" i="13"/>
  <c r="O28" i="13"/>
  <c r="N28" i="13"/>
  <c r="L28" i="13"/>
  <c r="J28" i="13"/>
  <c r="I28" i="13"/>
  <c r="H28" i="13"/>
  <c r="G28" i="13"/>
  <c r="F28" i="13"/>
  <c r="E28" i="13"/>
  <c r="D28" i="13"/>
  <c r="BS27" i="13"/>
  <c r="BR27" i="13"/>
  <c r="BQ27" i="13"/>
  <c r="BP27" i="13"/>
  <c r="BN27" i="13"/>
  <c r="BM27" i="13"/>
  <c r="BL27" i="13"/>
  <c r="BK27" i="13"/>
  <c r="BJ27" i="13"/>
  <c r="BC27" i="13"/>
  <c r="BA27" i="13"/>
  <c r="AY27" i="13"/>
  <c r="AR27" i="13"/>
  <c r="AQ27" i="13"/>
  <c r="AO27" i="13"/>
  <c r="AL27" i="13"/>
  <c r="AK27" i="13"/>
  <c r="AJ27" i="13"/>
  <c r="AI27" i="13"/>
  <c r="AH27" i="13"/>
  <c r="AG27" i="13"/>
  <c r="AF27" i="13"/>
  <c r="AE27" i="13"/>
  <c r="AD27" i="13"/>
  <c r="AC27" i="13"/>
  <c r="AB27" i="13"/>
  <c r="AA27" i="13"/>
  <c r="Z27" i="13"/>
  <c r="W27" i="13"/>
  <c r="V27" i="13"/>
  <c r="U27" i="13"/>
  <c r="T27" i="13"/>
  <c r="S27" i="13"/>
  <c r="P27" i="13"/>
  <c r="O27" i="13"/>
  <c r="N27" i="13"/>
  <c r="M27" i="13"/>
  <c r="L27" i="13"/>
  <c r="K27" i="13"/>
  <c r="J27" i="13"/>
  <c r="I27" i="13"/>
  <c r="H27" i="13"/>
  <c r="G27" i="13"/>
  <c r="F27" i="13"/>
  <c r="E27" i="13"/>
  <c r="D27" i="13"/>
  <c r="BS26" i="13"/>
  <c r="BR26" i="13"/>
  <c r="BQ26" i="13"/>
  <c r="BP26" i="13"/>
  <c r="BN26" i="13"/>
  <c r="BM26" i="13"/>
  <c r="BL26" i="13"/>
  <c r="BK26" i="13"/>
  <c r="BJ26" i="13"/>
  <c r="BC26" i="13"/>
  <c r="BA26" i="13"/>
  <c r="AV26" i="13"/>
  <c r="AR26" i="13"/>
  <c r="AO26" i="13"/>
  <c r="AL26" i="13"/>
  <c r="AK26" i="13"/>
  <c r="AI26" i="13"/>
  <c r="AH26" i="13"/>
  <c r="AG26" i="13"/>
  <c r="AF26" i="13"/>
  <c r="AE26" i="13"/>
  <c r="AD26" i="13"/>
  <c r="AC26" i="13"/>
  <c r="AA26" i="13"/>
  <c r="Z26" i="13"/>
  <c r="X26" i="13"/>
  <c r="W26" i="13"/>
  <c r="V26" i="13"/>
  <c r="U26" i="13"/>
  <c r="T26" i="13"/>
  <c r="S26" i="13"/>
  <c r="P26" i="13"/>
  <c r="O26" i="13"/>
  <c r="N26" i="13"/>
  <c r="M26" i="13"/>
  <c r="L26" i="13"/>
  <c r="K26" i="13"/>
  <c r="J26" i="13"/>
  <c r="I26" i="13"/>
  <c r="H26" i="13"/>
  <c r="G26" i="13"/>
  <c r="F26" i="13"/>
  <c r="E26" i="13"/>
  <c r="D26" i="13"/>
  <c r="BS25" i="13"/>
  <c r="BR25" i="13"/>
  <c r="BQ25" i="13"/>
  <c r="BP25" i="13"/>
  <c r="BM25" i="13"/>
  <c r="BL25" i="13"/>
  <c r="BK25" i="13"/>
  <c r="BJ25" i="13"/>
  <c r="BA25" i="13"/>
  <c r="AY25" i="13"/>
  <c r="AX25" i="13"/>
  <c r="AQ25" i="13"/>
  <c r="AO25" i="13"/>
  <c r="AL25" i="13"/>
  <c r="AK25" i="13"/>
  <c r="AJ25" i="13"/>
  <c r="AI25" i="13"/>
  <c r="AH25" i="13"/>
  <c r="AG25" i="13"/>
  <c r="AF25" i="13"/>
  <c r="AE25" i="13"/>
  <c r="AD25" i="13"/>
  <c r="AC25" i="13"/>
  <c r="AB25" i="13"/>
  <c r="AA25" i="13"/>
  <c r="Z25" i="13"/>
  <c r="Y25" i="13"/>
  <c r="X25" i="13"/>
  <c r="W25" i="13"/>
  <c r="V25" i="13"/>
  <c r="U25" i="13"/>
  <c r="T25" i="13"/>
  <c r="S25" i="13"/>
  <c r="P25" i="13"/>
  <c r="O25" i="13"/>
  <c r="N25" i="13"/>
  <c r="M25" i="13"/>
  <c r="L25" i="13"/>
  <c r="K25" i="13"/>
  <c r="J25" i="13"/>
  <c r="I25" i="13"/>
  <c r="H25" i="13"/>
  <c r="G25" i="13"/>
  <c r="F25" i="13"/>
  <c r="E25" i="13"/>
  <c r="D25" i="13"/>
  <c r="BS24" i="13"/>
  <c r="BR24" i="13"/>
  <c r="BQ24" i="13"/>
  <c r="BP24" i="13"/>
  <c r="BN24" i="13"/>
  <c r="BM24" i="13"/>
  <c r="BL24" i="13"/>
  <c r="BK24" i="13"/>
  <c r="BJ24" i="13"/>
  <c r="BG24" i="13"/>
  <c r="BA24" i="13"/>
  <c r="AX24" i="13"/>
  <c r="AW24" i="13"/>
  <c r="AV24" i="13"/>
  <c r="AT24" i="13"/>
  <c r="AO24" i="13"/>
  <c r="AL24" i="13"/>
  <c r="AK24" i="13"/>
  <c r="AI24" i="13"/>
  <c r="AH24" i="13"/>
  <c r="AG24" i="13"/>
  <c r="AF24" i="13"/>
  <c r="AE24" i="13"/>
  <c r="AD24" i="13"/>
  <c r="AC24" i="13"/>
  <c r="AB24" i="13"/>
  <c r="AA24" i="13"/>
  <c r="Z24" i="13"/>
  <c r="X24" i="13"/>
  <c r="W24" i="13"/>
  <c r="V24" i="13"/>
  <c r="U24" i="13"/>
  <c r="T24" i="13"/>
  <c r="S24" i="13"/>
  <c r="P24" i="13"/>
  <c r="O24" i="13"/>
  <c r="N24" i="13"/>
  <c r="M24" i="13"/>
  <c r="L24" i="13"/>
  <c r="K24" i="13"/>
  <c r="J24" i="13"/>
  <c r="I24" i="13"/>
  <c r="H24" i="13"/>
  <c r="G24" i="13"/>
  <c r="F24" i="13"/>
  <c r="E24" i="13"/>
  <c r="D24" i="13"/>
  <c r="BS23" i="13"/>
  <c r="BR23" i="13"/>
  <c r="BQ23" i="13"/>
  <c r="BP23" i="13"/>
  <c r="BN23" i="13"/>
  <c r="BM23" i="13"/>
  <c r="BL23" i="13"/>
  <c r="BK23" i="13"/>
  <c r="BJ23" i="13"/>
  <c r="BG23" i="13"/>
  <c r="BE23" i="13"/>
  <c r="BA23" i="13"/>
  <c r="AV23" i="13"/>
  <c r="AT23" i="13"/>
  <c r="AO23" i="13"/>
  <c r="AL23" i="13"/>
  <c r="AK23" i="13"/>
  <c r="AI23" i="13"/>
  <c r="AH23" i="13"/>
  <c r="AG23" i="13"/>
  <c r="AE23" i="13"/>
  <c r="AC23" i="13"/>
  <c r="AB23" i="13"/>
  <c r="AA23" i="13"/>
  <c r="Z23" i="13"/>
  <c r="Y23" i="13"/>
  <c r="X23" i="13"/>
  <c r="W23" i="13"/>
  <c r="V23" i="13"/>
  <c r="U23" i="13"/>
  <c r="T23" i="13"/>
  <c r="S23" i="13"/>
  <c r="P23" i="13"/>
  <c r="N23" i="13"/>
  <c r="M23" i="13"/>
  <c r="L23" i="13"/>
  <c r="K23" i="13"/>
  <c r="J23" i="13"/>
  <c r="H23" i="13"/>
  <c r="G23" i="13"/>
  <c r="D23" i="13"/>
  <c r="BS22" i="13"/>
  <c r="BR22" i="13"/>
  <c r="BQ22" i="13"/>
  <c r="BP22" i="13"/>
  <c r="BN22" i="13"/>
  <c r="BM22" i="13"/>
  <c r="BL22" i="13"/>
  <c r="BK22" i="13"/>
  <c r="BJ22" i="13"/>
  <c r="BI22" i="13"/>
  <c r="BB22" i="13"/>
  <c r="BA22" i="13"/>
  <c r="AY22" i="13"/>
  <c r="AX22" i="13"/>
  <c r="AU22" i="13"/>
  <c r="AQ22" i="13"/>
  <c r="AO22" i="13"/>
  <c r="AM22" i="13"/>
  <c r="AL22" i="13"/>
  <c r="AK22" i="13"/>
  <c r="AJ22" i="13"/>
  <c r="AI22" i="13"/>
  <c r="AH22" i="13"/>
  <c r="AG22" i="13"/>
  <c r="AF22" i="13"/>
  <c r="AE22" i="13"/>
  <c r="AC22" i="13"/>
  <c r="AB22" i="13"/>
  <c r="AA22" i="13"/>
  <c r="Z22" i="13"/>
  <c r="Y22" i="13"/>
  <c r="X22" i="13"/>
  <c r="W22" i="13"/>
  <c r="V22" i="13"/>
  <c r="U22" i="13"/>
  <c r="T22" i="13"/>
  <c r="S22" i="13"/>
  <c r="P22" i="13"/>
  <c r="O22" i="13"/>
  <c r="N22" i="13"/>
  <c r="M22" i="13"/>
  <c r="L22" i="13"/>
  <c r="K22" i="13"/>
  <c r="J22" i="13"/>
  <c r="H22" i="13"/>
  <c r="G22" i="13"/>
  <c r="E22" i="13"/>
  <c r="D22" i="13"/>
  <c r="BS21" i="13"/>
  <c r="BR21" i="13"/>
  <c r="BQ21" i="13"/>
  <c r="BP21" i="13"/>
  <c r="BN21" i="13"/>
  <c r="BM21" i="13"/>
  <c r="BL21" i="13"/>
  <c r="BK21" i="13"/>
  <c r="BJ21" i="13"/>
  <c r="BI21" i="13"/>
  <c r="BG21" i="13"/>
  <c r="BE21" i="13"/>
  <c r="BA21" i="13"/>
  <c r="AX21" i="13"/>
  <c r="AV21" i="13"/>
  <c r="AU21" i="13"/>
  <c r="AT21" i="13"/>
  <c r="AO21" i="13"/>
  <c r="AL21" i="13"/>
  <c r="AK21" i="13"/>
  <c r="AI21" i="13"/>
  <c r="AG21" i="13"/>
  <c r="AF21" i="13"/>
  <c r="AE21" i="13"/>
  <c r="AC21" i="13"/>
  <c r="AB21" i="13"/>
  <c r="AA21" i="13"/>
  <c r="Z21" i="13"/>
  <c r="Y21" i="13"/>
  <c r="X21" i="13"/>
  <c r="W21" i="13"/>
  <c r="V21" i="13"/>
  <c r="U21" i="13"/>
  <c r="T21" i="13"/>
  <c r="S21" i="13"/>
  <c r="P21" i="13"/>
  <c r="O21" i="13"/>
  <c r="N21" i="13"/>
  <c r="M21" i="13"/>
  <c r="L21" i="13"/>
  <c r="K21" i="13"/>
  <c r="J21" i="13"/>
  <c r="H21" i="13"/>
  <c r="G21" i="13"/>
  <c r="F21" i="13"/>
  <c r="E21" i="13"/>
  <c r="D21" i="13"/>
  <c r="BS20" i="13"/>
  <c r="BR20" i="13"/>
  <c r="BQ20" i="13"/>
  <c r="BP20" i="13"/>
  <c r="BN20" i="13"/>
  <c r="BM20" i="13"/>
  <c r="BL20" i="13"/>
  <c r="BK20" i="13"/>
  <c r="BJ20" i="13"/>
  <c r="BH20" i="13"/>
  <c r="BF20" i="13"/>
  <c r="BE20" i="13"/>
  <c r="BB20" i="13"/>
  <c r="BA20" i="13"/>
  <c r="AY20" i="13"/>
  <c r="AW20" i="13"/>
  <c r="AV20" i="13"/>
  <c r="AU20" i="13"/>
  <c r="AT20" i="13"/>
  <c r="AQ20" i="13"/>
  <c r="AO20" i="13"/>
  <c r="AM20" i="13"/>
  <c r="AL20" i="13"/>
  <c r="AK20" i="13"/>
  <c r="AJ20" i="13"/>
  <c r="AI20" i="13"/>
  <c r="AH20" i="13"/>
  <c r="AG20" i="13"/>
  <c r="AF20" i="13"/>
  <c r="AE20" i="13"/>
  <c r="AC20" i="13"/>
  <c r="AB20" i="13"/>
  <c r="AA20" i="13"/>
  <c r="Z20" i="13"/>
  <c r="X20" i="13"/>
  <c r="W20" i="13"/>
  <c r="V20" i="13"/>
  <c r="U20" i="13"/>
  <c r="T20" i="13"/>
  <c r="S20" i="13"/>
  <c r="P20" i="13"/>
  <c r="O20" i="13"/>
  <c r="N20" i="13"/>
  <c r="M20" i="13"/>
  <c r="L20" i="13"/>
  <c r="K20" i="13"/>
  <c r="J20" i="13"/>
  <c r="H20" i="13"/>
  <c r="G20" i="13"/>
  <c r="E20" i="13"/>
  <c r="D20" i="13"/>
  <c r="BS19" i="13"/>
  <c r="BR19" i="13"/>
  <c r="BQ19" i="13"/>
  <c r="BP19" i="13"/>
  <c r="BN19" i="13"/>
  <c r="BM19" i="13"/>
  <c r="BL19" i="13"/>
  <c r="BK19" i="13"/>
  <c r="BJ19" i="13"/>
  <c r="BH19" i="13"/>
  <c r="BG19" i="13"/>
  <c r="BF19" i="13"/>
  <c r="BE19" i="13"/>
  <c r="BA19" i="13"/>
  <c r="AW19" i="13"/>
  <c r="AV19" i="13"/>
  <c r="AU19" i="13"/>
  <c r="AT19" i="13"/>
  <c r="AO19" i="13"/>
  <c r="AL19" i="13"/>
  <c r="AK19" i="13"/>
  <c r="AI19" i="13"/>
  <c r="AH19" i="13"/>
  <c r="AG19" i="13"/>
  <c r="AF19" i="13"/>
  <c r="AE19" i="13"/>
  <c r="AC19" i="13"/>
  <c r="AB19" i="13"/>
  <c r="AA19" i="13"/>
  <c r="Z19" i="13"/>
  <c r="X19" i="13"/>
  <c r="W19" i="13"/>
  <c r="V19" i="13"/>
  <c r="U19" i="13"/>
  <c r="T19" i="13"/>
  <c r="S19" i="13"/>
  <c r="P19" i="13"/>
  <c r="O19" i="13"/>
  <c r="N19" i="13"/>
  <c r="M19" i="13"/>
  <c r="L19" i="13"/>
  <c r="K19" i="13"/>
  <c r="J19" i="13"/>
  <c r="H19" i="13"/>
  <c r="G19" i="13"/>
  <c r="E19" i="13"/>
  <c r="D19" i="13"/>
  <c r="BS18" i="13"/>
  <c r="BR18" i="13"/>
  <c r="BQ18" i="13"/>
  <c r="BP18" i="13"/>
  <c r="BN18" i="13"/>
  <c r="BM18" i="13"/>
  <c r="BL18" i="13"/>
  <c r="BK18" i="13"/>
  <c r="BJ18" i="13"/>
  <c r="BI18" i="13"/>
  <c r="BH18" i="13"/>
  <c r="BG18" i="13"/>
  <c r="BF18" i="13"/>
  <c r="BE18" i="13"/>
  <c r="BB18" i="13"/>
  <c r="BA18" i="13"/>
  <c r="AX18" i="13"/>
  <c r="AW18" i="13"/>
  <c r="AV18" i="13"/>
  <c r="AU18" i="13"/>
  <c r="AT18" i="13"/>
  <c r="AQ18" i="13"/>
  <c r="AO18" i="13"/>
  <c r="AM18" i="13"/>
  <c r="AL18" i="13"/>
  <c r="AK18" i="13"/>
  <c r="AJ18" i="13"/>
  <c r="AI18" i="13"/>
  <c r="AH18" i="13"/>
  <c r="AG18" i="13"/>
  <c r="AF18" i="13"/>
  <c r="AE18" i="13"/>
  <c r="AC18" i="13"/>
  <c r="AB18" i="13"/>
  <c r="AA18" i="13"/>
  <c r="Z18" i="13"/>
  <c r="X18" i="13"/>
  <c r="W18" i="13"/>
  <c r="V18" i="13"/>
  <c r="U18" i="13"/>
  <c r="T18" i="13"/>
  <c r="S18" i="13"/>
  <c r="P18" i="13"/>
  <c r="O18" i="13"/>
  <c r="N18" i="13"/>
  <c r="M18" i="13"/>
  <c r="L18" i="13"/>
  <c r="K18" i="13"/>
  <c r="J18" i="13"/>
  <c r="H18" i="13"/>
  <c r="G18" i="13"/>
  <c r="E18" i="13"/>
  <c r="D18" i="13"/>
  <c r="BS17" i="13"/>
  <c r="BR17" i="13"/>
  <c r="BQ17" i="13"/>
  <c r="BP17" i="13"/>
  <c r="BN17" i="13"/>
  <c r="BM17" i="13"/>
  <c r="BL17" i="13"/>
  <c r="BK17" i="13"/>
  <c r="BJ17" i="13"/>
  <c r="BH17" i="13"/>
  <c r="BG17" i="13"/>
  <c r="BF17" i="13"/>
  <c r="BE17" i="13"/>
  <c r="BB17" i="13"/>
  <c r="BA17" i="13"/>
  <c r="AY17" i="13"/>
  <c r="AW17" i="13"/>
  <c r="AV17" i="13"/>
  <c r="AU17" i="13"/>
  <c r="AT17" i="13"/>
  <c r="AQ17" i="13"/>
  <c r="AO17" i="13"/>
  <c r="AL17" i="13"/>
  <c r="AK17" i="13"/>
  <c r="AJ17" i="13"/>
  <c r="AI17" i="13"/>
  <c r="AH17" i="13"/>
  <c r="AG17" i="13"/>
  <c r="AF17" i="13"/>
  <c r="AE17" i="13"/>
  <c r="AC17" i="13"/>
  <c r="AB17" i="13"/>
  <c r="AA17" i="13"/>
  <c r="Z17" i="13"/>
  <c r="X17" i="13"/>
  <c r="W17" i="13"/>
  <c r="V17" i="13"/>
  <c r="U17" i="13"/>
  <c r="T17" i="13"/>
  <c r="S17" i="13"/>
  <c r="P17" i="13"/>
  <c r="O17" i="13"/>
  <c r="N17" i="13"/>
  <c r="L17" i="13"/>
  <c r="K17" i="13"/>
  <c r="J17" i="13"/>
  <c r="H17" i="13"/>
  <c r="G17" i="13"/>
  <c r="E17" i="13"/>
  <c r="D17" i="13"/>
  <c r="BS16" i="13"/>
  <c r="BR16" i="13"/>
  <c r="BQ16" i="13"/>
  <c r="BP16" i="13"/>
  <c r="BN16" i="13"/>
  <c r="BM16" i="13"/>
  <c r="BL16" i="13"/>
  <c r="BK16" i="13"/>
  <c r="BJ16" i="13"/>
  <c r="BI16" i="13"/>
  <c r="BH16" i="13"/>
  <c r="BG16" i="13"/>
  <c r="BF16" i="13"/>
  <c r="BE16" i="13"/>
  <c r="BB16" i="13"/>
  <c r="BA16" i="13"/>
  <c r="AY16" i="13"/>
  <c r="AX16" i="13"/>
  <c r="AW16" i="13"/>
  <c r="AV16" i="13"/>
  <c r="AU16" i="13"/>
  <c r="AT16" i="13"/>
  <c r="AQ16" i="13"/>
  <c r="AO16" i="13"/>
  <c r="AM16" i="13"/>
  <c r="AL16" i="13"/>
  <c r="AK16" i="13"/>
  <c r="AI16" i="13"/>
  <c r="AH16" i="13"/>
  <c r="AG16" i="13"/>
  <c r="AF16" i="13"/>
  <c r="AE16" i="13"/>
  <c r="AC16" i="13"/>
  <c r="AB16" i="13"/>
  <c r="AA16" i="13"/>
  <c r="Z16" i="13"/>
  <c r="Y16" i="13"/>
  <c r="X16" i="13"/>
  <c r="W16" i="13"/>
  <c r="V16" i="13"/>
  <c r="U16" i="13"/>
  <c r="T16" i="13"/>
  <c r="S16" i="13"/>
  <c r="P16" i="13"/>
  <c r="O16" i="13"/>
  <c r="N16" i="13"/>
  <c r="M16" i="13"/>
  <c r="L16" i="13"/>
  <c r="K16" i="13"/>
  <c r="J16" i="13"/>
  <c r="H16" i="13"/>
  <c r="G16" i="13"/>
  <c r="E16" i="13"/>
  <c r="D16" i="13"/>
  <c r="BS15" i="13"/>
  <c r="BR15" i="13"/>
  <c r="BQ15" i="13"/>
  <c r="BP15" i="13"/>
  <c r="BM15" i="13"/>
  <c r="BL15" i="13"/>
  <c r="BK15" i="13"/>
  <c r="BJ15" i="13"/>
  <c r="BH15" i="13"/>
  <c r="BG15" i="13"/>
  <c r="BF15" i="13"/>
  <c r="BE15" i="13"/>
  <c r="BA15" i="13"/>
  <c r="AY15" i="13"/>
  <c r="AW15" i="13"/>
  <c r="AV15" i="13"/>
  <c r="AU15" i="13"/>
  <c r="AT15" i="13"/>
  <c r="AQ15" i="13"/>
  <c r="AO15" i="13"/>
  <c r="AM15" i="13"/>
  <c r="AL15" i="13"/>
  <c r="AK15" i="13"/>
  <c r="AI15" i="13"/>
  <c r="AH15" i="13"/>
  <c r="AG15" i="13"/>
  <c r="AF15" i="13"/>
  <c r="AE15" i="13"/>
  <c r="AC15" i="13"/>
  <c r="AB15" i="13"/>
  <c r="AA15" i="13"/>
  <c r="Z15" i="13"/>
  <c r="X15" i="13"/>
  <c r="W15" i="13"/>
  <c r="V15" i="13"/>
  <c r="U15" i="13"/>
  <c r="T15" i="13"/>
  <c r="S15" i="13"/>
  <c r="P15" i="13"/>
  <c r="O15" i="13"/>
  <c r="N15" i="13"/>
  <c r="M15" i="13"/>
  <c r="L15" i="13"/>
  <c r="K15" i="13"/>
  <c r="J15" i="13"/>
  <c r="H15" i="13"/>
  <c r="G15" i="13"/>
  <c r="E15" i="13"/>
  <c r="D15" i="13"/>
  <c r="BS14" i="13"/>
  <c r="BR14" i="13"/>
  <c r="BQ14" i="13"/>
  <c r="BP14" i="13"/>
  <c r="BN14" i="13"/>
  <c r="BM14" i="13"/>
  <c r="BL14" i="13"/>
  <c r="BK14" i="13"/>
  <c r="BJ14" i="13"/>
  <c r="BI14" i="13"/>
  <c r="BH14" i="13"/>
  <c r="BG14" i="13"/>
  <c r="BE14" i="13"/>
  <c r="BA14" i="13"/>
  <c r="AX14" i="13"/>
  <c r="AW14" i="13"/>
  <c r="AV14" i="13"/>
  <c r="AT14" i="13"/>
  <c r="AR14" i="13"/>
  <c r="AO14" i="13"/>
  <c r="AL14" i="13"/>
  <c r="AK14" i="13"/>
  <c r="AI14" i="13"/>
  <c r="AH14" i="13"/>
  <c r="AG14" i="13"/>
  <c r="AF14" i="13"/>
  <c r="AE14" i="13"/>
  <c r="AC14" i="13"/>
  <c r="AB14" i="13"/>
  <c r="AA14" i="13"/>
  <c r="Z14" i="13"/>
  <c r="Y14" i="13"/>
  <c r="X14" i="13"/>
  <c r="W14" i="13"/>
  <c r="V14" i="13"/>
  <c r="U14" i="13"/>
  <c r="T14" i="13"/>
  <c r="S14" i="13"/>
  <c r="P14" i="13"/>
  <c r="O14" i="13"/>
  <c r="N14" i="13"/>
  <c r="M14" i="13"/>
  <c r="L14" i="13"/>
  <c r="K14" i="13"/>
  <c r="J14" i="13"/>
  <c r="H14" i="13"/>
  <c r="G14" i="13"/>
  <c r="E14" i="13"/>
  <c r="D14" i="13"/>
  <c r="BS13" i="13"/>
  <c r="BR13" i="13"/>
  <c r="BQ13" i="13"/>
  <c r="BP13" i="13"/>
  <c r="BN13" i="13"/>
  <c r="BM13" i="13"/>
  <c r="BL13" i="13"/>
  <c r="BK13" i="13"/>
  <c r="BJ13" i="13"/>
  <c r="BH13" i="13"/>
  <c r="BG13" i="13"/>
  <c r="BF13" i="13"/>
  <c r="BE13" i="13"/>
  <c r="BB13" i="13"/>
  <c r="BA13" i="13"/>
  <c r="AW13" i="13"/>
  <c r="AV13" i="13"/>
  <c r="AU13" i="13"/>
  <c r="AT13" i="13"/>
  <c r="AQ13" i="13"/>
  <c r="AO13" i="13"/>
  <c r="AL13" i="13"/>
  <c r="AK13" i="13"/>
  <c r="AJ13" i="13"/>
  <c r="AI13" i="13"/>
  <c r="AH13" i="13"/>
  <c r="AG13" i="13"/>
  <c r="AF13" i="13"/>
  <c r="AE13" i="13"/>
  <c r="AC13" i="13"/>
  <c r="AB13" i="13"/>
  <c r="AA13" i="13"/>
  <c r="Z13" i="13"/>
  <c r="X13" i="13"/>
  <c r="W13" i="13"/>
  <c r="V13" i="13"/>
  <c r="U13" i="13"/>
  <c r="T13" i="13"/>
  <c r="S13" i="13"/>
  <c r="P13" i="13"/>
  <c r="O13" i="13"/>
  <c r="N13" i="13"/>
  <c r="M13" i="13"/>
  <c r="L13" i="13"/>
  <c r="K13" i="13"/>
  <c r="J13" i="13"/>
  <c r="H13" i="13"/>
  <c r="G13" i="13"/>
  <c r="E13" i="13"/>
  <c r="D13" i="13"/>
  <c r="BS12" i="13"/>
  <c r="BR12" i="13"/>
  <c r="BQ12" i="13"/>
  <c r="BP12" i="13"/>
  <c r="BN12" i="13"/>
  <c r="BM12" i="13"/>
  <c r="BL12" i="13"/>
  <c r="BK12" i="13"/>
  <c r="BJ12" i="13"/>
  <c r="BH12" i="13"/>
  <c r="BG12" i="13"/>
  <c r="BF12" i="13"/>
  <c r="BE12" i="13"/>
  <c r="BB12" i="13"/>
  <c r="BA12" i="13"/>
  <c r="AY12" i="13"/>
  <c r="AW12" i="13"/>
  <c r="AV12" i="13"/>
  <c r="AU12" i="13"/>
  <c r="AT12" i="13"/>
  <c r="AQ12" i="13"/>
  <c r="AO12" i="13"/>
  <c r="AM12" i="13"/>
  <c r="AL12" i="13"/>
  <c r="AK12" i="13"/>
  <c r="AI12" i="13"/>
  <c r="AH12" i="13"/>
  <c r="AG12" i="13"/>
  <c r="AF12" i="13"/>
  <c r="AE12" i="13"/>
  <c r="AC12" i="13"/>
  <c r="AB12" i="13"/>
  <c r="AA12" i="13"/>
  <c r="Z12" i="13"/>
  <c r="X12" i="13"/>
  <c r="W12" i="13"/>
  <c r="V12" i="13"/>
  <c r="U12" i="13"/>
  <c r="T12" i="13"/>
  <c r="S12" i="13"/>
  <c r="P12" i="13"/>
  <c r="O12" i="13"/>
  <c r="N12" i="13"/>
  <c r="M12" i="13"/>
  <c r="L12" i="13"/>
  <c r="K12" i="13"/>
  <c r="J12" i="13"/>
  <c r="H12" i="13"/>
  <c r="G12" i="13"/>
  <c r="E12" i="13"/>
  <c r="D12" i="13"/>
  <c r="DP72" i="12"/>
  <c r="AG49" i="17" s="1"/>
  <c r="DO72" i="12"/>
  <c r="AF49" i="17" s="1"/>
  <c r="DN72" i="12"/>
  <c r="DJ72" i="12"/>
  <c r="DI72" i="12"/>
  <c r="DH72" i="12"/>
  <c r="DG72" i="12"/>
  <c r="DF72" i="12"/>
  <c r="DE72" i="12"/>
  <c r="DD72" i="12"/>
  <c r="DC72" i="12"/>
  <c r="DB72" i="12"/>
  <c r="DA72" i="12"/>
  <c r="CZ72" i="12"/>
  <c r="CY72" i="12"/>
  <c r="CX72" i="12"/>
  <c r="CW72" i="12"/>
  <c r="CV72" i="12"/>
  <c r="CT72" i="12"/>
  <c r="AC49" i="17" s="1"/>
  <c r="CS72" i="12"/>
  <c r="CR72" i="12"/>
  <c r="CQ72" i="12"/>
  <c r="CP72" i="12"/>
  <c r="CO72" i="12"/>
  <c r="CM72" i="12"/>
  <c r="CL72" i="12"/>
  <c r="CK72" i="12"/>
  <c r="CJ72" i="12"/>
  <c r="CI72" i="12"/>
  <c r="CH72" i="12"/>
  <c r="CG72" i="12"/>
  <c r="CF72" i="12"/>
  <c r="CE72" i="12"/>
  <c r="CD72" i="12"/>
  <c r="CC72" i="12"/>
  <c r="CB72" i="12"/>
  <c r="CA72" i="12"/>
  <c r="BZ72" i="12"/>
  <c r="BX72" i="12"/>
  <c r="BW72" i="12"/>
  <c r="BV72" i="12"/>
  <c r="BU72" i="12"/>
  <c r="AB49" i="17" s="1"/>
  <c r="BT72" i="12"/>
  <c r="AA49" i="17" s="1"/>
  <c r="BS72" i="12"/>
  <c r="BR72" i="12"/>
  <c r="BQ72" i="12"/>
  <c r="BP72" i="12"/>
  <c r="BN72" i="12"/>
  <c r="BM72" i="12"/>
  <c r="BL72" i="12"/>
  <c r="BK72" i="12"/>
  <c r="BJ72" i="12"/>
  <c r="X49" i="17" s="1"/>
  <c r="BI72" i="12"/>
  <c r="BH72" i="12"/>
  <c r="BG72" i="12"/>
  <c r="BF72" i="12"/>
  <c r="BE72" i="12"/>
  <c r="V49" i="17" s="1"/>
  <c r="BD72" i="12"/>
  <c r="U49" i="17" s="1"/>
  <c r="BB72" i="12"/>
  <c r="S49" i="17" s="1"/>
  <c r="BA72" i="12"/>
  <c r="R49" i="17" s="1"/>
  <c r="AZ72" i="12"/>
  <c r="Q49" i="17" s="1"/>
  <c r="AY72" i="12"/>
  <c r="P49" i="17" s="1"/>
  <c r="AX72" i="12"/>
  <c r="AW72" i="12"/>
  <c r="AV72" i="12"/>
  <c r="AU72" i="12"/>
  <c r="AT72" i="12"/>
  <c r="N49" i="17" s="1"/>
  <c r="AS72" i="12"/>
  <c r="M49" i="17" s="1"/>
  <c r="AR72" i="12"/>
  <c r="L49" i="17" s="1"/>
  <c r="AQ72" i="12"/>
  <c r="K49" i="17" s="1"/>
  <c r="AO72" i="12"/>
  <c r="J48" i="17" s="1"/>
  <c r="I49" i="17"/>
  <c r="AM72" i="12"/>
  <c r="H49" i="17" s="1"/>
  <c r="AL72" i="12"/>
  <c r="AK72" i="12"/>
  <c r="AJ72" i="12"/>
  <c r="AI72" i="12"/>
  <c r="AH72" i="12"/>
  <c r="AG72" i="12"/>
  <c r="AE72" i="12"/>
  <c r="F49" i="17" s="1"/>
  <c r="AD72" i="12"/>
  <c r="E49" i="17" s="1"/>
  <c r="AC72" i="12"/>
  <c r="D49" i="17" s="1"/>
  <c r="AB72" i="12"/>
  <c r="C49" i="17" s="1"/>
  <c r="AA72" i="12"/>
  <c r="Z72" i="12"/>
  <c r="X72" i="12"/>
  <c r="W72" i="12"/>
  <c r="V72" i="12"/>
  <c r="U72" i="12"/>
  <c r="T72" i="12"/>
  <c r="S72" i="12"/>
  <c r="P72" i="12"/>
  <c r="O72" i="12"/>
  <c r="L72" i="12"/>
  <c r="J72" i="12"/>
  <c r="F72" i="12"/>
  <c r="E72" i="12"/>
  <c r="D72" i="12"/>
  <c r="B49" i="17" s="1"/>
  <c r="DP71" i="12"/>
  <c r="AG48" i="17" s="1"/>
  <c r="DO71" i="12"/>
  <c r="AF48" i="17" s="1"/>
  <c r="DN71" i="12"/>
  <c r="DM71" i="12"/>
  <c r="DJ71" i="12"/>
  <c r="DI71" i="12"/>
  <c r="DH71" i="12"/>
  <c r="DG71" i="12"/>
  <c r="DF71" i="12"/>
  <c r="DE71" i="12"/>
  <c r="DD71" i="12"/>
  <c r="DC71" i="12"/>
  <c r="DB71" i="12"/>
  <c r="DA71" i="12"/>
  <c r="CZ71" i="12"/>
  <c r="CY71" i="12"/>
  <c r="CX71" i="12"/>
  <c r="CW71" i="12"/>
  <c r="CV71" i="12"/>
  <c r="CU71" i="12"/>
  <c r="CT71" i="12"/>
  <c r="AC48" i="17" s="1"/>
  <c r="CS71" i="12"/>
  <c r="CR71" i="12"/>
  <c r="CQ71" i="12"/>
  <c r="CP71" i="12"/>
  <c r="CO71" i="12"/>
  <c r="CM71" i="12"/>
  <c r="CL71" i="12"/>
  <c r="CK71" i="12"/>
  <c r="CJ71" i="12"/>
  <c r="CI71" i="12"/>
  <c r="CH71" i="12"/>
  <c r="CG71" i="12"/>
  <c r="CF71" i="12"/>
  <c r="CE71" i="12"/>
  <c r="CD71" i="12"/>
  <c r="CC71" i="12"/>
  <c r="CB71" i="12"/>
  <c r="CA71" i="12"/>
  <c r="BZ71" i="12"/>
  <c r="BX71" i="12"/>
  <c r="BW71" i="12"/>
  <c r="BV71" i="12"/>
  <c r="BU71" i="12"/>
  <c r="AB48" i="17" s="1"/>
  <c r="BT71" i="12"/>
  <c r="AA48" i="17" s="1"/>
  <c r="BS71" i="12"/>
  <c r="BR71" i="12"/>
  <c r="BQ71" i="12"/>
  <c r="BP71" i="12"/>
  <c r="BN71" i="12"/>
  <c r="BM71" i="12"/>
  <c r="BL71" i="12"/>
  <c r="BK71" i="12"/>
  <c r="BJ71" i="12"/>
  <c r="X48" i="17" s="1"/>
  <c r="BI71" i="12"/>
  <c r="BH71" i="12"/>
  <c r="BG71" i="12"/>
  <c r="BF71" i="12"/>
  <c r="BE71" i="12"/>
  <c r="V48" i="17" s="1"/>
  <c r="BD71" i="12"/>
  <c r="U48" i="17" s="1"/>
  <c r="BB71" i="12"/>
  <c r="S48" i="17" s="1"/>
  <c r="BA71" i="12"/>
  <c r="R48" i="17" s="1"/>
  <c r="AZ71" i="12"/>
  <c r="Q48" i="17" s="1"/>
  <c r="AY71" i="12"/>
  <c r="P48" i="17" s="1"/>
  <c r="AX71" i="12"/>
  <c r="AW71" i="12"/>
  <c r="AV71" i="12"/>
  <c r="AU71" i="12"/>
  <c r="AT71" i="12"/>
  <c r="N48" i="17" s="1"/>
  <c r="AS71" i="12"/>
  <c r="M48" i="17" s="1"/>
  <c r="AQ71" i="12"/>
  <c r="K48" i="17" s="1"/>
  <c r="AO71" i="12"/>
  <c r="I48" i="17"/>
  <c r="AM71" i="12"/>
  <c r="H48" i="17" s="1"/>
  <c r="AL71" i="12"/>
  <c r="AK71" i="12"/>
  <c r="AJ71" i="12"/>
  <c r="AH71" i="12"/>
  <c r="AG71" i="12"/>
  <c r="AF71" i="12"/>
  <c r="AE71" i="12"/>
  <c r="F48" i="17" s="1"/>
  <c r="AD71" i="12"/>
  <c r="E48" i="17" s="1"/>
  <c r="AC71" i="12"/>
  <c r="D48" i="17" s="1"/>
  <c r="AB71" i="12"/>
  <c r="C48" i="17" s="1"/>
  <c r="AA71" i="12"/>
  <c r="Z71" i="12"/>
  <c r="X71" i="12"/>
  <c r="W71" i="12"/>
  <c r="V71" i="12"/>
  <c r="U71" i="12"/>
  <c r="T71" i="12"/>
  <c r="S71" i="12"/>
  <c r="P71" i="12"/>
  <c r="O71" i="12"/>
  <c r="N71" i="12"/>
  <c r="L71" i="12"/>
  <c r="K71" i="12"/>
  <c r="J71" i="12"/>
  <c r="I71" i="12"/>
  <c r="H71" i="12"/>
  <c r="G71" i="12"/>
  <c r="F71" i="12"/>
  <c r="E71" i="12"/>
  <c r="D71" i="12"/>
  <c r="B48" i="17" s="1"/>
  <c r="DP70" i="12"/>
  <c r="AG47" i="17" s="1"/>
  <c r="DO70" i="12"/>
  <c r="AF47" i="17" s="1"/>
  <c r="DN70" i="12"/>
  <c r="DJ70" i="12"/>
  <c r="DI70" i="12"/>
  <c r="DH70" i="12"/>
  <c r="DG70" i="12"/>
  <c r="DF70" i="12"/>
  <c r="DE70" i="12"/>
  <c r="DD70" i="12"/>
  <c r="DC70" i="12"/>
  <c r="DB70" i="12"/>
  <c r="DA70" i="12"/>
  <c r="CZ70" i="12"/>
  <c r="CY70" i="12"/>
  <c r="CX70" i="12"/>
  <c r="CW70" i="12"/>
  <c r="CV70" i="12"/>
  <c r="CU70" i="12"/>
  <c r="CT70" i="12"/>
  <c r="AC47" i="17" s="1"/>
  <c r="CS70" i="12"/>
  <c r="CR70" i="12"/>
  <c r="CQ70" i="12"/>
  <c r="CP70" i="12"/>
  <c r="CO70" i="12"/>
  <c r="CM70" i="12"/>
  <c r="CL70" i="12"/>
  <c r="CK70" i="12"/>
  <c r="CJ70" i="12"/>
  <c r="CI70" i="12"/>
  <c r="CH70" i="12"/>
  <c r="CG70" i="12"/>
  <c r="CF70" i="12"/>
  <c r="CE70" i="12"/>
  <c r="CD70" i="12"/>
  <c r="CC70" i="12"/>
  <c r="CB70" i="12"/>
  <c r="CA70" i="12"/>
  <c r="BZ70" i="12"/>
  <c r="BX70" i="12"/>
  <c r="BW70" i="12"/>
  <c r="BV70" i="12"/>
  <c r="BU70" i="12"/>
  <c r="AB47" i="17" s="1"/>
  <c r="BT70" i="12"/>
  <c r="AA47" i="17" s="1"/>
  <c r="BS70" i="12"/>
  <c r="BR70" i="12"/>
  <c r="BQ70" i="12"/>
  <c r="BP70" i="12"/>
  <c r="BN70" i="12"/>
  <c r="BM70" i="12"/>
  <c r="BL70" i="12"/>
  <c r="BK70" i="12"/>
  <c r="BJ70" i="12"/>
  <c r="X47" i="17" s="1"/>
  <c r="BI70" i="12"/>
  <c r="BH70" i="12"/>
  <c r="BG70" i="12"/>
  <c r="BF70" i="12"/>
  <c r="BE70" i="12"/>
  <c r="V47" i="17" s="1"/>
  <c r="BD70" i="12"/>
  <c r="U47" i="17" s="1"/>
  <c r="BB70" i="12"/>
  <c r="S47" i="17" s="1"/>
  <c r="BA70" i="12"/>
  <c r="R47" i="17" s="1"/>
  <c r="AZ70" i="12"/>
  <c r="Q47" i="17" s="1"/>
  <c r="AY70" i="12"/>
  <c r="P47" i="17" s="1"/>
  <c r="AX70" i="12"/>
  <c r="AW70" i="12"/>
  <c r="AV70" i="12"/>
  <c r="AU70" i="12"/>
  <c r="AT70" i="12"/>
  <c r="N47" i="17" s="1"/>
  <c r="AS70" i="12"/>
  <c r="M47" i="17" s="1"/>
  <c r="AR70" i="12"/>
  <c r="L47" i="17" s="1"/>
  <c r="AQ70" i="12"/>
  <c r="K47" i="17" s="1"/>
  <c r="AO70" i="12"/>
  <c r="J47" i="17" s="1"/>
  <c r="I47" i="17"/>
  <c r="AM70" i="12"/>
  <c r="H47" i="17" s="1"/>
  <c r="AL70" i="12"/>
  <c r="AK70" i="12"/>
  <c r="AJ70" i="12"/>
  <c r="AI70" i="12"/>
  <c r="AH70" i="12"/>
  <c r="AG70" i="12"/>
  <c r="AF70" i="12"/>
  <c r="AE70" i="12"/>
  <c r="F47" i="17" s="1"/>
  <c r="AD70" i="12"/>
  <c r="E47" i="17" s="1"/>
  <c r="AC70" i="12"/>
  <c r="D47" i="17" s="1"/>
  <c r="AB70" i="12"/>
  <c r="C47" i="17" s="1"/>
  <c r="AA70" i="12"/>
  <c r="Z70" i="12"/>
  <c r="Y70" i="12"/>
  <c r="X70" i="12"/>
  <c r="W70" i="12"/>
  <c r="V70" i="12"/>
  <c r="U70" i="12"/>
  <c r="T70" i="12"/>
  <c r="S70" i="12"/>
  <c r="P70" i="12"/>
  <c r="O70" i="12"/>
  <c r="N70" i="12"/>
  <c r="L70" i="12"/>
  <c r="K70" i="12"/>
  <c r="J70" i="12"/>
  <c r="I70" i="12"/>
  <c r="H70" i="12"/>
  <c r="G70" i="12"/>
  <c r="F70" i="12"/>
  <c r="E70" i="12"/>
  <c r="D70" i="12"/>
  <c r="B47" i="17" s="1"/>
  <c r="DP69" i="12"/>
  <c r="AG46" i="17" s="1"/>
  <c r="DO69" i="12"/>
  <c r="AF46" i="17" s="1"/>
  <c r="DN69" i="12"/>
  <c r="DM69" i="12"/>
  <c r="DJ69" i="12"/>
  <c r="DI69" i="12"/>
  <c r="DH69" i="12"/>
  <c r="DG69" i="12"/>
  <c r="DF69" i="12"/>
  <c r="DE69" i="12"/>
  <c r="DD69" i="12"/>
  <c r="DC69" i="12"/>
  <c r="DB69" i="12"/>
  <c r="DA69" i="12"/>
  <c r="CZ69" i="12"/>
  <c r="CY69" i="12"/>
  <c r="CX69" i="12"/>
  <c r="CW69" i="12"/>
  <c r="CV69" i="12"/>
  <c r="CT69" i="12"/>
  <c r="AC46" i="17" s="1"/>
  <c r="CS69" i="12"/>
  <c r="CR69" i="12"/>
  <c r="CQ69" i="12"/>
  <c r="CP69" i="12"/>
  <c r="CO69" i="12"/>
  <c r="CN69" i="12"/>
  <c r="CM69" i="12"/>
  <c r="CL69" i="12"/>
  <c r="CK69" i="12"/>
  <c r="CJ69" i="12"/>
  <c r="CI69" i="12"/>
  <c r="CH69" i="12"/>
  <c r="CG69" i="12"/>
  <c r="CF69" i="12"/>
  <c r="CE69" i="12"/>
  <c r="CD69" i="12"/>
  <c r="CC69" i="12"/>
  <c r="CB69" i="12"/>
  <c r="CA69" i="12"/>
  <c r="BZ69" i="12"/>
  <c r="BX69" i="12"/>
  <c r="BW69" i="12"/>
  <c r="BV69" i="12"/>
  <c r="BU69" i="12"/>
  <c r="AB46" i="17" s="1"/>
  <c r="BT69" i="12"/>
  <c r="AA46" i="17" s="1"/>
  <c r="BS69" i="12"/>
  <c r="BR69" i="12"/>
  <c r="BQ69" i="12"/>
  <c r="BP69" i="12"/>
  <c r="BN69" i="12"/>
  <c r="BM69" i="12"/>
  <c r="BL69" i="12"/>
  <c r="BK69" i="12"/>
  <c r="BJ69" i="12"/>
  <c r="X46" i="17" s="1"/>
  <c r="BI69" i="12"/>
  <c r="BH69" i="12"/>
  <c r="BG69" i="12"/>
  <c r="BF69" i="12"/>
  <c r="BE69" i="12"/>
  <c r="V46" i="17" s="1"/>
  <c r="BD69" i="12"/>
  <c r="U46" i="17" s="1"/>
  <c r="BB69" i="12"/>
  <c r="S46" i="17" s="1"/>
  <c r="BA69" i="12"/>
  <c r="R46" i="17" s="1"/>
  <c r="AZ69" i="12"/>
  <c r="Q46" i="17" s="1"/>
  <c r="AY69" i="12"/>
  <c r="P46" i="17" s="1"/>
  <c r="AX69" i="12"/>
  <c r="AW69" i="12"/>
  <c r="AV69" i="12"/>
  <c r="AU69" i="12"/>
  <c r="AT69" i="12"/>
  <c r="N46" i="17" s="1"/>
  <c r="AS69" i="12"/>
  <c r="M46" i="17" s="1"/>
  <c r="AQ69" i="12"/>
  <c r="K46" i="17" s="1"/>
  <c r="AO69" i="12"/>
  <c r="J46" i="17" s="1"/>
  <c r="I46" i="17"/>
  <c r="AM69" i="12"/>
  <c r="H46" i="17" s="1"/>
  <c r="AL69" i="12"/>
  <c r="AK69" i="12"/>
  <c r="AJ69" i="12"/>
  <c r="AI69" i="12"/>
  <c r="AH69" i="12"/>
  <c r="AG69" i="12"/>
  <c r="AF69" i="12"/>
  <c r="AE69" i="12"/>
  <c r="F46" i="17" s="1"/>
  <c r="AD69" i="12"/>
  <c r="E46" i="17" s="1"/>
  <c r="AC69" i="12"/>
  <c r="D46" i="17" s="1"/>
  <c r="AB69" i="12"/>
  <c r="C46" i="17" s="1"/>
  <c r="AA69" i="12"/>
  <c r="Z69" i="12"/>
  <c r="X69" i="12"/>
  <c r="W69" i="12"/>
  <c r="V69" i="12"/>
  <c r="U69" i="12"/>
  <c r="T69" i="12"/>
  <c r="S69" i="12"/>
  <c r="P69" i="12"/>
  <c r="O69" i="12"/>
  <c r="N69" i="12"/>
  <c r="L69" i="12"/>
  <c r="K69" i="12"/>
  <c r="J69" i="12"/>
  <c r="I69" i="12"/>
  <c r="H69" i="12"/>
  <c r="G69" i="12"/>
  <c r="F69" i="12"/>
  <c r="E69" i="12"/>
  <c r="D69" i="12"/>
  <c r="B46" i="17" s="1"/>
  <c r="DP68" i="12"/>
  <c r="AG45" i="17" s="1"/>
  <c r="DO68" i="12"/>
  <c r="AF45" i="17" s="1"/>
  <c r="DN68" i="12"/>
  <c r="DJ68" i="12"/>
  <c r="DI68" i="12"/>
  <c r="DH68" i="12"/>
  <c r="DG68" i="12"/>
  <c r="DF68" i="12"/>
  <c r="DE68" i="12"/>
  <c r="DD68" i="12"/>
  <c r="DC68" i="12"/>
  <c r="DB68" i="12"/>
  <c r="DA68" i="12"/>
  <c r="CZ68" i="12"/>
  <c r="CY68" i="12"/>
  <c r="CX68" i="12"/>
  <c r="CW68" i="12"/>
  <c r="CV68" i="12"/>
  <c r="CU68" i="12"/>
  <c r="CT68" i="12"/>
  <c r="AC45" i="17" s="1"/>
  <c r="CS68" i="12"/>
  <c r="CR68" i="12"/>
  <c r="CQ68" i="12"/>
  <c r="CP68" i="12"/>
  <c r="CO68" i="12"/>
  <c r="CM68" i="12"/>
  <c r="CL68" i="12"/>
  <c r="CK68" i="12"/>
  <c r="CJ68" i="12"/>
  <c r="CI68" i="12"/>
  <c r="CH68" i="12"/>
  <c r="CG68" i="12"/>
  <c r="CF68" i="12"/>
  <c r="CE68" i="12"/>
  <c r="CD68" i="12"/>
  <c r="CC68" i="12"/>
  <c r="CB68" i="12"/>
  <c r="CA68" i="12"/>
  <c r="BZ68" i="12"/>
  <c r="BX68" i="12"/>
  <c r="BW68" i="12"/>
  <c r="BV68" i="12"/>
  <c r="BU68" i="12"/>
  <c r="AB45" i="17" s="1"/>
  <c r="BT68" i="12"/>
  <c r="AA45" i="17" s="1"/>
  <c r="BS68" i="12"/>
  <c r="BR68" i="12"/>
  <c r="BQ68" i="12"/>
  <c r="BP68" i="12"/>
  <c r="BN68" i="12"/>
  <c r="BM68" i="12"/>
  <c r="BL68" i="12"/>
  <c r="BK68" i="12"/>
  <c r="BJ68" i="12"/>
  <c r="X45" i="17" s="1"/>
  <c r="BI68" i="12"/>
  <c r="BH68" i="12"/>
  <c r="BG68" i="12"/>
  <c r="BF68" i="12"/>
  <c r="BE68" i="12"/>
  <c r="V45" i="17" s="1"/>
  <c r="BD68" i="12"/>
  <c r="U45" i="17" s="1"/>
  <c r="BB68" i="12"/>
  <c r="S45" i="17" s="1"/>
  <c r="BA68" i="12"/>
  <c r="R45" i="17" s="1"/>
  <c r="AZ68" i="12"/>
  <c r="Q45" i="17" s="1"/>
  <c r="AY68" i="12"/>
  <c r="P45" i="17" s="1"/>
  <c r="AX68" i="12"/>
  <c r="AW68" i="12"/>
  <c r="AV68" i="12"/>
  <c r="AU68" i="12"/>
  <c r="AT68" i="12"/>
  <c r="N45" i="17" s="1"/>
  <c r="AS68" i="12"/>
  <c r="M45" i="17" s="1"/>
  <c r="AQ68" i="12"/>
  <c r="K45" i="17" s="1"/>
  <c r="AO68" i="12"/>
  <c r="J45" i="17" s="1"/>
  <c r="I45" i="17"/>
  <c r="AM68" i="12"/>
  <c r="H45" i="17" s="1"/>
  <c r="AL68" i="12"/>
  <c r="AK68" i="12"/>
  <c r="AJ68" i="12"/>
  <c r="AI68" i="12"/>
  <c r="AF68" i="12"/>
  <c r="AE68" i="12"/>
  <c r="F45" i="17" s="1"/>
  <c r="AD68" i="12"/>
  <c r="E45" i="17" s="1"/>
  <c r="AC68" i="12"/>
  <c r="D45" i="17" s="1"/>
  <c r="AB68" i="12"/>
  <c r="C45" i="17" s="1"/>
  <c r="AA68" i="12"/>
  <c r="Z68" i="12"/>
  <c r="X68" i="12"/>
  <c r="W68" i="12"/>
  <c r="V68" i="12"/>
  <c r="U68" i="12"/>
  <c r="T68" i="12"/>
  <c r="S68" i="12"/>
  <c r="P68" i="12"/>
  <c r="O68" i="12"/>
  <c r="N68" i="12"/>
  <c r="L68" i="12"/>
  <c r="K68" i="12"/>
  <c r="J68" i="12"/>
  <c r="I68" i="12"/>
  <c r="H68" i="12"/>
  <c r="G68" i="12"/>
  <c r="F68" i="12"/>
  <c r="E68" i="12"/>
  <c r="D68" i="12"/>
  <c r="B45" i="17" s="1"/>
  <c r="DP67" i="12"/>
  <c r="AG44" i="17" s="1"/>
  <c r="DO67" i="12"/>
  <c r="AF44" i="17" s="1"/>
  <c r="DN67" i="12"/>
  <c r="DJ67" i="12"/>
  <c r="DI67" i="12"/>
  <c r="DH67" i="12"/>
  <c r="DG67" i="12"/>
  <c r="DF67" i="12"/>
  <c r="DE67" i="12"/>
  <c r="DD67" i="12"/>
  <c r="DC67" i="12"/>
  <c r="DB67" i="12"/>
  <c r="DA67" i="12"/>
  <c r="CZ67" i="12"/>
  <c r="CY67" i="12"/>
  <c r="CX67" i="12"/>
  <c r="CW67" i="12"/>
  <c r="CV67" i="12"/>
  <c r="CU67" i="12"/>
  <c r="CT67" i="12"/>
  <c r="AC44" i="17" s="1"/>
  <c r="CS67" i="12"/>
  <c r="CR67" i="12"/>
  <c r="CQ67" i="12"/>
  <c r="CP67" i="12"/>
  <c r="CO67" i="12"/>
  <c r="CN67" i="12"/>
  <c r="CM67" i="12"/>
  <c r="CL67" i="12"/>
  <c r="CK67" i="12"/>
  <c r="CJ67" i="12"/>
  <c r="CI67" i="12"/>
  <c r="CH67" i="12"/>
  <c r="CG67" i="12"/>
  <c r="CF67" i="12"/>
  <c r="CE67" i="12"/>
  <c r="CD67" i="12"/>
  <c r="CC67" i="12"/>
  <c r="CB67" i="12"/>
  <c r="CA67" i="12"/>
  <c r="BZ67" i="12"/>
  <c r="BX67" i="12"/>
  <c r="BW67" i="12"/>
  <c r="BV67" i="12"/>
  <c r="BU67" i="12"/>
  <c r="AB44" i="17" s="1"/>
  <c r="BT67" i="12"/>
  <c r="AA44" i="17" s="1"/>
  <c r="BS67" i="12"/>
  <c r="BR67" i="12"/>
  <c r="BQ67" i="12"/>
  <c r="BP67" i="12"/>
  <c r="BN67" i="12"/>
  <c r="BM67" i="12"/>
  <c r="BL67" i="12"/>
  <c r="BK67" i="12"/>
  <c r="BJ67" i="12"/>
  <c r="X44" i="17" s="1"/>
  <c r="BI67" i="12"/>
  <c r="BH67" i="12"/>
  <c r="BG67" i="12"/>
  <c r="BF67" i="12"/>
  <c r="BE67" i="12"/>
  <c r="V44" i="17" s="1"/>
  <c r="BD67" i="12"/>
  <c r="U44" i="17" s="1"/>
  <c r="BC67" i="12"/>
  <c r="T44" i="17" s="1"/>
  <c r="BB67" i="12"/>
  <c r="S44" i="17" s="1"/>
  <c r="BA67" i="12"/>
  <c r="R44" i="17" s="1"/>
  <c r="AZ67" i="12"/>
  <c r="Q44" i="17" s="1"/>
  <c r="AY67" i="12"/>
  <c r="P44" i="17" s="1"/>
  <c r="AX67" i="12"/>
  <c r="AW67" i="12"/>
  <c r="AV67" i="12"/>
  <c r="AU67" i="12"/>
  <c r="AT67" i="12"/>
  <c r="N44" i="17" s="1"/>
  <c r="AS67" i="12"/>
  <c r="M44" i="17" s="1"/>
  <c r="AR67" i="12"/>
  <c r="L44" i="17" s="1"/>
  <c r="AQ67" i="12"/>
  <c r="K44" i="17" s="1"/>
  <c r="AO67" i="12"/>
  <c r="J44" i="17" s="1"/>
  <c r="AM67" i="12"/>
  <c r="H44" i="17" s="1"/>
  <c r="AL67" i="12"/>
  <c r="AK67" i="12"/>
  <c r="AJ67" i="12"/>
  <c r="AH67" i="12"/>
  <c r="AG67" i="12"/>
  <c r="AE67" i="12"/>
  <c r="F44" i="17" s="1"/>
  <c r="AD67" i="12"/>
  <c r="E44" i="17" s="1"/>
  <c r="AC67" i="12"/>
  <c r="D44" i="17" s="1"/>
  <c r="AB67" i="12"/>
  <c r="C44" i="17" s="1"/>
  <c r="AA67" i="12"/>
  <c r="Z67" i="12"/>
  <c r="X67" i="12"/>
  <c r="W67" i="12"/>
  <c r="V67" i="12"/>
  <c r="U67" i="12"/>
  <c r="T67" i="12"/>
  <c r="S67" i="12"/>
  <c r="P67" i="12"/>
  <c r="O67" i="12"/>
  <c r="N67" i="12"/>
  <c r="L67" i="12"/>
  <c r="K67" i="12"/>
  <c r="J67" i="12"/>
  <c r="I67" i="12"/>
  <c r="H67" i="12"/>
  <c r="G67" i="12"/>
  <c r="F67" i="12"/>
  <c r="E67" i="12"/>
  <c r="D67" i="12"/>
  <c r="B44" i="17" s="1"/>
  <c r="DP66" i="12"/>
  <c r="AG43" i="17" s="1"/>
  <c r="DO66" i="12"/>
  <c r="AF43" i="17" s="1"/>
  <c r="DN66" i="12"/>
  <c r="DJ66" i="12"/>
  <c r="DI66" i="12"/>
  <c r="DH66" i="12"/>
  <c r="DG66" i="12"/>
  <c r="DF66" i="12"/>
  <c r="DE66" i="12"/>
  <c r="DD66" i="12"/>
  <c r="DC66" i="12"/>
  <c r="DB66" i="12"/>
  <c r="DA66" i="12"/>
  <c r="CZ66" i="12"/>
  <c r="CY66" i="12"/>
  <c r="CX66" i="12"/>
  <c r="CW66" i="12"/>
  <c r="CV66" i="12"/>
  <c r="CT66" i="12"/>
  <c r="AC43" i="17" s="1"/>
  <c r="CS66" i="12"/>
  <c r="CR66" i="12"/>
  <c r="CQ66" i="12"/>
  <c r="CP66" i="12"/>
  <c r="CO66" i="12"/>
  <c r="CN66" i="12"/>
  <c r="CM66" i="12"/>
  <c r="CL66" i="12"/>
  <c r="CK66" i="12"/>
  <c r="CJ66" i="12"/>
  <c r="CI66" i="12"/>
  <c r="CH66" i="12"/>
  <c r="CG66" i="12"/>
  <c r="CF66" i="12"/>
  <c r="CE66" i="12"/>
  <c r="CD66" i="12"/>
  <c r="CC66" i="12"/>
  <c r="CB66" i="12"/>
  <c r="CA66" i="12"/>
  <c r="BZ66" i="12"/>
  <c r="BX66" i="12"/>
  <c r="BW66" i="12"/>
  <c r="BV66" i="12"/>
  <c r="BU66" i="12"/>
  <c r="AB43" i="17" s="1"/>
  <c r="BT66" i="12"/>
  <c r="AA43" i="17" s="1"/>
  <c r="BS66" i="12"/>
  <c r="BR66" i="12"/>
  <c r="BQ66" i="12"/>
  <c r="BP66" i="12"/>
  <c r="BN66" i="12"/>
  <c r="BM66" i="12"/>
  <c r="BL66" i="12"/>
  <c r="BK66" i="12"/>
  <c r="BJ66" i="12"/>
  <c r="X43" i="17" s="1"/>
  <c r="BI66" i="12"/>
  <c r="BH66" i="12"/>
  <c r="BG66" i="12"/>
  <c r="BF66" i="12"/>
  <c r="BE66" i="12"/>
  <c r="V43" i="17" s="1"/>
  <c r="BD66" i="12"/>
  <c r="U43" i="17" s="1"/>
  <c r="BC66" i="12"/>
  <c r="T43" i="17" s="1"/>
  <c r="T43" i="21" s="1"/>
  <c r="BB66" i="12"/>
  <c r="S43" i="17" s="1"/>
  <c r="BA66" i="12"/>
  <c r="R43" i="17" s="1"/>
  <c r="AZ66" i="12"/>
  <c r="Q43" i="17" s="1"/>
  <c r="AY66" i="12"/>
  <c r="P43" i="17" s="1"/>
  <c r="AX66" i="12"/>
  <c r="AW66" i="12"/>
  <c r="AV66" i="12"/>
  <c r="AU66" i="12"/>
  <c r="AT66" i="12"/>
  <c r="N43" i="17" s="1"/>
  <c r="AS66" i="12"/>
  <c r="M43" i="17" s="1"/>
  <c r="AR66" i="12"/>
  <c r="L43" i="17" s="1"/>
  <c r="AQ66" i="12"/>
  <c r="K43" i="17" s="1"/>
  <c r="AO66" i="12"/>
  <c r="J43" i="17" s="1"/>
  <c r="AM66" i="12"/>
  <c r="H43" i="17" s="1"/>
  <c r="AL66" i="12"/>
  <c r="AK66" i="12"/>
  <c r="AJ66" i="12"/>
  <c r="AI66" i="12"/>
  <c r="AH66" i="12"/>
  <c r="AF66" i="12"/>
  <c r="AE66" i="12"/>
  <c r="F43" i="17" s="1"/>
  <c r="AD66" i="12"/>
  <c r="E43" i="17" s="1"/>
  <c r="AC66" i="12"/>
  <c r="D43" i="17" s="1"/>
  <c r="AB66" i="12"/>
  <c r="C43" i="17" s="1"/>
  <c r="AA66" i="12"/>
  <c r="Z66" i="12"/>
  <c r="Y66" i="12"/>
  <c r="X66" i="12"/>
  <c r="W66" i="12"/>
  <c r="V66" i="12"/>
  <c r="U66" i="12"/>
  <c r="T66" i="12"/>
  <c r="S66" i="12"/>
  <c r="P66" i="12"/>
  <c r="O66" i="12"/>
  <c r="N66" i="12"/>
  <c r="L66" i="12"/>
  <c r="K66" i="12"/>
  <c r="J66" i="12"/>
  <c r="I66" i="12"/>
  <c r="H66" i="12"/>
  <c r="G66" i="12"/>
  <c r="F66" i="12"/>
  <c r="E66" i="12"/>
  <c r="D66" i="12"/>
  <c r="B43" i="17" s="1"/>
  <c r="DP65" i="12"/>
  <c r="AG42" i="17" s="1"/>
  <c r="DO65" i="12"/>
  <c r="AF42" i="17" s="1"/>
  <c r="DN65" i="12"/>
  <c r="DJ65" i="12"/>
  <c r="DI65" i="12"/>
  <c r="DH65" i="12"/>
  <c r="DG65" i="12"/>
  <c r="DF65" i="12"/>
  <c r="DE65" i="12"/>
  <c r="DD65" i="12"/>
  <c r="DC65" i="12"/>
  <c r="DB65" i="12"/>
  <c r="DA65" i="12"/>
  <c r="CZ65" i="12"/>
  <c r="CY65" i="12"/>
  <c r="CX65" i="12"/>
  <c r="CW65" i="12"/>
  <c r="CV65" i="12"/>
  <c r="CU65" i="12"/>
  <c r="CT65" i="12"/>
  <c r="AC42" i="17" s="1"/>
  <c r="CS65" i="12"/>
  <c r="CR65" i="12"/>
  <c r="CQ65" i="12"/>
  <c r="CP65" i="12"/>
  <c r="CO65" i="12"/>
  <c r="CN65" i="12"/>
  <c r="CM65" i="12"/>
  <c r="CL65" i="12"/>
  <c r="CK65" i="12"/>
  <c r="CJ65" i="12"/>
  <c r="CI65" i="12"/>
  <c r="CH65" i="12"/>
  <c r="CG65" i="12"/>
  <c r="CF65" i="12"/>
  <c r="CE65" i="12"/>
  <c r="CD65" i="12"/>
  <c r="CC65" i="12"/>
  <c r="CB65" i="12"/>
  <c r="CA65" i="12"/>
  <c r="BX65" i="12"/>
  <c r="BW65" i="12"/>
  <c r="BV65" i="12"/>
  <c r="BU65" i="12"/>
  <c r="AB42" i="17" s="1"/>
  <c r="BT65" i="12"/>
  <c r="AA42" i="17" s="1"/>
  <c r="BS65" i="12"/>
  <c r="BR65" i="12"/>
  <c r="BQ65" i="12"/>
  <c r="BP65" i="12"/>
  <c r="BN65" i="12"/>
  <c r="BM65" i="12"/>
  <c r="BL65" i="12"/>
  <c r="BK65" i="12"/>
  <c r="BJ65" i="12"/>
  <c r="X42" i="17" s="1"/>
  <c r="BI65" i="12"/>
  <c r="BH65" i="12"/>
  <c r="BG65" i="12"/>
  <c r="BF65" i="12"/>
  <c r="BE65" i="12"/>
  <c r="V42" i="17" s="1"/>
  <c r="BD65" i="12"/>
  <c r="U42" i="17" s="1"/>
  <c r="BB65" i="12"/>
  <c r="S42" i="17" s="1"/>
  <c r="BA65" i="12"/>
  <c r="R42" i="17" s="1"/>
  <c r="AY65" i="12"/>
  <c r="P42" i="17" s="1"/>
  <c r="AX65" i="12"/>
  <c r="AW65" i="12"/>
  <c r="AV65" i="12"/>
  <c r="AU65" i="12"/>
  <c r="AT65" i="12"/>
  <c r="N42" i="17" s="1"/>
  <c r="AS65" i="12"/>
  <c r="M42" i="17" s="1"/>
  <c r="AQ65" i="12"/>
  <c r="K42" i="17" s="1"/>
  <c r="AO65" i="12"/>
  <c r="J42" i="17" s="1"/>
  <c r="AM65" i="12"/>
  <c r="H42" i="17" s="1"/>
  <c r="AK65" i="12"/>
  <c r="AJ65" i="12"/>
  <c r="AH65" i="12"/>
  <c r="AG65" i="12"/>
  <c r="AF65" i="12"/>
  <c r="AE65" i="12"/>
  <c r="F42" i="17" s="1"/>
  <c r="AD65" i="12"/>
  <c r="E42" i="17" s="1"/>
  <c r="AC65" i="12"/>
  <c r="D42" i="17" s="1"/>
  <c r="AB65" i="12"/>
  <c r="C42" i="17" s="1"/>
  <c r="AA65" i="12"/>
  <c r="Z65" i="12"/>
  <c r="Y65" i="12"/>
  <c r="X65" i="12"/>
  <c r="W65" i="12"/>
  <c r="V65" i="12"/>
  <c r="U65" i="12"/>
  <c r="T65" i="12"/>
  <c r="S65" i="12"/>
  <c r="P65" i="12"/>
  <c r="O65" i="12"/>
  <c r="N65" i="12"/>
  <c r="L65" i="12"/>
  <c r="K65" i="12"/>
  <c r="J65" i="12"/>
  <c r="I65" i="12"/>
  <c r="H65" i="12"/>
  <c r="G65" i="12"/>
  <c r="F65" i="12"/>
  <c r="E65" i="12"/>
  <c r="D65" i="12"/>
  <c r="B42" i="17" s="1"/>
  <c r="DP64" i="12"/>
  <c r="AG41" i="17" s="1"/>
  <c r="DO64" i="12"/>
  <c r="AF41" i="17" s="1"/>
  <c r="DN64" i="12"/>
  <c r="DJ64" i="12"/>
  <c r="DI64" i="12"/>
  <c r="DH64" i="12"/>
  <c r="DG64" i="12"/>
  <c r="DF64" i="12"/>
  <c r="DE64" i="12"/>
  <c r="DD64" i="12"/>
  <c r="DC64" i="12"/>
  <c r="DB64" i="12"/>
  <c r="DA64" i="12"/>
  <c r="CZ64" i="12"/>
  <c r="CY64" i="12"/>
  <c r="CX64" i="12"/>
  <c r="CW64" i="12"/>
  <c r="CV64" i="12"/>
  <c r="CU64" i="12"/>
  <c r="CT64" i="12"/>
  <c r="AC41" i="17" s="1"/>
  <c r="CS64" i="12"/>
  <c r="CR64" i="12"/>
  <c r="CQ64" i="12"/>
  <c r="CP64" i="12"/>
  <c r="CO64" i="12"/>
  <c r="CN64" i="12"/>
  <c r="CM64" i="12"/>
  <c r="CL64" i="12"/>
  <c r="CK64" i="12"/>
  <c r="CJ64" i="12"/>
  <c r="CI64" i="12"/>
  <c r="CH64" i="12"/>
  <c r="CG64" i="12"/>
  <c r="CF64" i="12"/>
  <c r="CE64" i="12"/>
  <c r="CD64" i="12"/>
  <c r="CC64" i="12"/>
  <c r="CB64" i="12"/>
  <c r="CA64" i="12"/>
  <c r="BX64" i="12"/>
  <c r="BW64" i="12"/>
  <c r="BV64" i="12"/>
  <c r="BU64" i="12"/>
  <c r="AB41" i="17" s="1"/>
  <c r="BT64" i="12"/>
  <c r="AA41" i="17" s="1"/>
  <c r="BS64" i="12"/>
  <c r="BR64" i="12"/>
  <c r="BQ64" i="12"/>
  <c r="BP64" i="12"/>
  <c r="BN64" i="12"/>
  <c r="BM64" i="12"/>
  <c r="BL64" i="12"/>
  <c r="BK64" i="12"/>
  <c r="BJ64" i="12"/>
  <c r="X41" i="17" s="1"/>
  <c r="BI64" i="12"/>
  <c r="BH64" i="12"/>
  <c r="BG64" i="12"/>
  <c r="BF64" i="12"/>
  <c r="BE64" i="12"/>
  <c r="V41" i="17" s="1"/>
  <c r="BD64" i="12"/>
  <c r="U41" i="17" s="1"/>
  <c r="BB64" i="12"/>
  <c r="S41" i="17" s="1"/>
  <c r="BA64" i="12"/>
  <c r="R41" i="17" s="1"/>
  <c r="AZ64" i="12"/>
  <c r="Q41" i="17" s="1"/>
  <c r="AY64" i="12"/>
  <c r="P41" i="17" s="1"/>
  <c r="AX64" i="12"/>
  <c r="AW64" i="12"/>
  <c r="AV64" i="12"/>
  <c r="AU64" i="12"/>
  <c r="AT64" i="12"/>
  <c r="N41" i="17" s="1"/>
  <c r="AS64" i="12"/>
  <c r="M41" i="17" s="1"/>
  <c r="AQ64" i="12"/>
  <c r="K41" i="17" s="1"/>
  <c r="AO64" i="12"/>
  <c r="J41" i="17" s="1"/>
  <c r="I41" i="17"/>
  <c r="AM64" i="12"/>
  <c r="H41" i="17" s="1"/>
  <c r="AL64" i="12"/>
  <c r="AK64" i="12"/>
  <c r="AJ64" i="12"/>
  <c r="AI64" i="12"/>
  <c r="AH64" i="12"/>
  <c r="AF64" i="12"/>
  <c r="AE64" i="12"/>
  <c r="F41" i="17" s="1"/>
  <c r="AD64" i="12"/>
  <c r="E41" i="17" s="1"/>
  <c r="AC64" i="12"/>
  <c r="D41" i="17" s="1"/>
  <c r="AB64" i="12"/>
  <c r="C41" i="17" s="1"/>
  <c r="AA64" i="12"/>
  <c r="Z64" i="12"/>
  <c r="X64" i="12"/>
  <c r="W64" i="12"/>
  <c r="V64" i="12"/>
  <c r="U64" i="12"/>
  <c r="T64" i="12"/>
  <c r="S64" i="12"/>
  <c r="P64" i="12"/>
  <c r="O64" i="12"/>
  <c r="N64" i="12"/>
  <c r="L64" i="12"/>
  <c r="K64" i="12"/>
  <c r="J64" i="12"/>
  <c r="I64" i="12"/>
  <c r="H64" i="12"/>
  <c r="G64" i="12"/>
  <c r="F64" i="12"/>
  <c r="E64" i="12"/>
  <c r="D64" i="12"/>
  <c r="B41" i="17" s="1"/>
  <c r="DP63" i="12"/>
  <c r="AG40" i="17" s="1"/>
  <c r="DO63" i="12"/>
  <c r="AF40" i="17" s="1"/>
  <c r="DN63" i="12"/>
  <c r="DJ63" i="12"/>
  <c r="DI63" i="12"/>
  <c r="DH63" i="12"/>
  <c r="DG63" i="12"/>
  <c r="DF63" i="12"/>
  <c r="DE63" i="12"/>
  <c r="DD63" i="12"/>
  <c r="DC63" i="12"/>
  <c r="DB63" i="12"/>
  <c r="DA63" i="12"/>
  <c r="CZ63" i="12"/>
  <c r="CY63" i="12"/>
  <c r="CX63" i="12"/>
  <c r="CW63" i="12"/>
  <c r="CV63" i="12"/>
  <c r="CU63" i="12"/>
  <c r="CT63" i="12"/>
  <c r="AC40" i="17" s="1"/>
  <c r="CS63" i="12"/>
  <c r="CR63" i="12"/>
  <c r="CQ63" i="12"/>
  <c r="CP63" i="12"/>
  <c r="CO63" i="12"/>
  <c r="CN63" i="12"/>
  <c r="CM63" i="12"/>
  <c r="CL63" i="12"/>
  <c r="CK63" i="12"/>
  <c r="CJ63" i="12"/>
  <c r="CI63" i="12"/>
  <c r="CH63" i="12"/>
  <c r="CG63" i="12"/>
  <c r="CF63" i="12"/>
  <c r="CE63" i="12"/>
  <c r="CD63" i="12"/>
  <c r="CC63" i="12"/>
  <c r="CB63" i="12"/>
  <c r="CA63" i="12"/>
  <c r="BZ63" i="12"/>
  <c r="BX63" i="12"/>
  <c r="BW63" i="12"/>
  <c r="BV63" i="12"/>
  <c r="BU63" i="12"/>
  <c r="AB40" i="17" s="1"/>
  <c r="BT63" i="12"/>
  <c r="AA40" i="17" s="1"/>
  <c r="BS63" i="12"/>
  <c r="BR63" i="12"/>
  <c r="BQ63" i="12"/>
  <c r="BP63" i="12"/>
  <c r="BN63" i="12"/>
  <c r="BM63" i="12"/>
  <c r="BL63" i="12"/>
  <c r="BK63" i="12"/>
  <c r="BJ63" i="12"/>
  <c r="X40" i="17" s="1"/>
  <c r="BI63" i="12"/>
  <c r="BH63" i="12"/>
  <c r="BG63" i="12"/>
  <c r="BF63" i="12"/>
  <c r="BE63" i="12"/>
  <c r="V40" i="17" s="1"/>
  <c r="BD63" i="12"/>
  <c r="U40" i="17" s="1"/>
  <c r="BB63" i="12"/>
  <c r="S40" i="17" s="1"/>
  <c r="BA63" i="12"/>
  <c r="R40" i="17" s="1"/>
  <c r="AZ63" i="12"/>
  <c r="Q40" i="17" s="1"/>
  <c r="AY63" i="12"/>
  <c r="P40" i="17" s="1"/>
  <c r="AX63" i="12"/>
  <c r="AW63" i="12"/>
  <c r="AV63" i="12"/>
  <c r="AU63" i="12"/>
  <c r="AT63" i="12"/>
  <c r="N40" i="17" s="1"/>
  <c r="AS63" i="12"/>
  <c r="M40" i="17" s="1"/>
  <c r="AQ63" i="12"/>
  <c r="K40" i="17" s="1"/>
  <c r="AO63" i="12"/>
  <c r="J40" i="17" s="1"/>
  <c r="I40" i="17"/>
  <c r="AM63" i="12"/>
  <c r="H40" i="17" s="1"/>
  <c r="AL63" i="12"/>
  <c r="AK63" i="12"/>
  <c r="AJ63" i="12"/>
  <c r="AI63" i="12"/>
  <c r="AH63" i="12"/>
  <c r="AG63" i="12"/>
  <c r="AE63" i="12"/>
  <c r="F40" i="17" s="1"/>
  <c r="AD63" i="12"/>
  <c r="E40" i="17" s="1"/>
  <c r="AC63" i="12"/>
  <c r="D40" i="17" s="1"/>
  <c r="AB63" i="12"/>
  <c r="C40" i="17" s="1"/>
  <c r="AA63" i="12"/>
  <c r="Z63" i="12"/>
  <c r="Y63" i="12"/>
  <c r="X63" i="12"/>
  <c r="W63" i="12"/>
  <c r="V63" i="12"/>
  <c r="U63" i="12"/>
  <c r="T63" i="12"/>
  <c r="S63" i="12"/>
  <c r="P63" i="12"/>
  <c r="O63" i="12"/>
  <c r="N63" i="12"/>
  <c r="L63" i="12"/>
  <c r="K63" i="12"/>
  <c r="J63" i="12"/>
  <c r="I63" i="12"/>
  <c r="H63" i="12"/>
  <c r="G63" i="12"/>
  <c r="F63" i="12"/>
  <c r="E63" i="12"/>
  <c r="D63" i="12"/>
  <c r="B40" i="17" s="1"/>
  <c r="DP62" i="12"/>
  <c r="AG39" i="17" s="1"/>
  <c r="DO62" i="12"/>
  <c r="AF39" i="17" s="1"/>
  <c r="DN62" i="12"/>
  <c r="DJ62" i="12"/>
  <c r="DI62" i="12"/>
  <c r="DH62" i="12"/>
  <c r="DG62" i="12"/>
  <c r="DF62" i="12"/>
  <c r="DE62" i="12"/>
  <c r="DD62" i="12"/>
  <c r="DC62" i="12"/>
  <c r="DB62" i="12"/>
  <c r="DA62" i="12"/>
  <c r="CZ62" i="12"/>
  <c r="CY62" i="12"/>
  <c r="CX62" i="12"/>
  <c r="CW62" i="12"/>
  <c r="CV62" i="12"/>
  <c r="CT62" i="12"/>
  <c r="AC39" i="17" s="1"/>
  <c r="CS62" i="12"/>
  <c r="CR62" i="12"/>
  <c r="CQ62" i="12"/>
  <c r="CP62" i="12"/>
  <c r="CO62" i="12"/>
  <c r="CN62" i="12"/>
  <c r="CM62" i="12"/>
  <c r="CL62" i="12"/>
  <c r="CK62" i="12"/>
  <c r="CJ62" i="12"/>
  <c r="CI62" i="12"/>
  <c r="CH62" i="12"/>
  <c r="CG62" i="12"/>
  <c r="CF62" i="12"/>
  <c r="CE62" i="12"/>
  <c r="CD62" i="12"/>
  <c r="CC62" i="12"/>
  <c r="CB62" i="12"/>
  <c r="CA62" i="12"/>
  <c r="BZ62" i="12"/>
  <c r="BX62" i="12"/>
  <c r="BW62" i="12"/>
  <c r="BV62" i="12"/>
  <c r="BU62" i="12"/>
  <c r="AB39" i="17" s="1"/>
  <c r="BT62" i="12"/>
  <c r="AA39" i="17" s="1"/>
  <c r="BS62" i="12"/>
  <c r="BR62" i="12"/>
  <c r="BQ62" i="12"/>
  <c r="BP62" i="12"/>
  <c r="BN62" i="12"/>
  <c r="BM62" i="12"/>
  <c r="BL62" i="12"/>
  <c r="BK62" i="12"/>
  <c r="BJ62" i="12"/>
  <c r="X39" i="17" s="1"/>
  <c r="BI62" i="12"/>
  <c r="BH62" i="12"/>
  <c r="BG62" i="12"/>
  <c r="BF62" i="12"/>
  <c r="BE62" i="12"/>
  <c r="V39" i="17" s="1"/>
  <c r="BD62" i="12"/>
  <c r="U39" i="17" s="1"/>
  <c r="BB62" i="12"/>
  <c r="S39" i="17" s="1"/>
  <c r="BA62" i="12"/>
  <c r="R39" i="17" s="1"/>
  <c r="AY62" i="12"/>
  <c r="P39" i="17" s="1"/>
  <c r="AX62" i="12"/>
  <c r="AW62" i="12"/>
  <c r="AV62" i="12"/>
  <c r="AU62" i="12"/>
  <c r="AT62" i="12"/>
  <c r="N39" i="17" s="1"/>
  <c r="AS62" i="12"/>
  <c r="M39" i="17" s="1"/>
  <c r="AQ62" i="12"/>
  <c r="K39" i="17" s="1"/>
  <c r="AO62" i="12"/>
  <c r="J39" i="17" s="1"/>
  <c r="AM62" i="12"/>
  <c r="H39" i="17" s="1"/>
  <c r="AK62" i="12"/>
  <c r="AJ62" i="12"/>
  <c r="AI62" i="12"/>
  <c r="AH62" i="12"/>
  <c r="AG62" i="12"/>
  <c r="AF62" i="12"/>
  <c r="AE62" i="12"/>
  <c r="F39" i="17" s="1"/>
  <c r="AD62" i="12"/>
  <c r="E39" i="17" s="1"/>
  <c r="AC62" i="12"/>
  <c r="D39" i="17" s="1"/>
  <c r="AB62" i="12"/>
  <c r="C39" i="17" s="1"/>
  <c r="AA62" i="12"/>
  <c r="Z62" i="12"/>
  <c r="X62" i="12"/>
  <c r="W62" i="12"/>
  <c r="V62" i="12"/>
  <c r="U62" i="12"/>
  <c r="T62" i="12"/>
  <c r="S62" i="12"/>
  <c r="P62" i="12"/>
  <c r="O62" i="12"/>
  <c r="N62" i="12"/>
  <c r="L62" i="12"/>
  <c r="K62" i="12"/>
  <c r="J62" i="12"/>
  <c r="I62" i="12"/>
  <c r="H62" i="12"/>
  <c r="G62" i="12"/>
  <c r="F62" i="12"/>
  <c r="E62" i="12"/>
  <c r="D62" i="12"/>
  <c r="B39" i="17" s="1"/>
  <c r="DP61" i="12"/>
  <c r="AG38" i="17" s="1"/>
  <c r="DO61" i="12"/>
  <c r="AF38" i="17" s="1"/>
  <c r="DN61" i="12"/>
  <c r="DJ61" i="12"/>
  <c r="DI61" i="12"/>
  <c r="DH61" i="12"/>
  <c r="DG61" i="12"/>
  <c r="DF61" i="12"/>
  <c r="DE61" i="12"/>
  <c r="DD61" i="12"/>
  <c r="DC61" i="12"/>
  <c r="DB61" i="12"/>
  <c r="DA61" i="12"/>
  <c r="CZ61" i="12"/>
  <c r="CY61" i="12"/>
  <c r="CX61" i="12"/>
  <c r="CW61" i="12"/>
  <c r="CV61" i="12"/>
  <c r="CU61" i="12"/>
  <c r="CT61" i="12"/>
  <c r="AC38" i="17" s="1"/>
  <c r="CS61" i="12"/>
  <c r="CR61" i="12"/>
  <c r="CQ61" i="12"/>
  <c r="CP61" i="12"/>
  <c r="CO61" i="12"/>
  <c r="CN61" i="12"/>
  <c r="CM61" i="12"/>
  <c r="CL61" i="12"/>
  <c r="CK61" i="12"/>
  <c r="CJ61" i="12"/>
  <c r="CI61" i="12"/>
  <c r="CH61" i="12"/>
  <c r="CG61" i="12"/>
  <c r="CF61" i="12"/>
  <c r="CE61" i="12"/>
  <c r="CD61" i="12"/>
  <c r="CC61" i="12"/>
  <c r="CB61" i="12"/>
  <c r="CA61" i="12"/>
  <c r="BZ61" i="12"/>
  <c r="BX61" i="12"/>
  <c r="BW61" i="12"/>
  <c r="BV61" i="12"/>
  <c r="BU61" i="12"/>
  <c r="AB38" i="17" s="1"/>
  <c r="BT61" i="12"/>
  <c r="AA38" i="17" s="1"/>
  <c r="BS61" i="12"/>
  <c r="BR61" i="12"/>
  <c r="BQ61" i="12"/>
  <c r="BP61" i="12"/>
  <c r="BN61" i="12"/>
  <c r="BM61" i="12"/>
  <c r="BL61" i="12"/>
  <c r="BK61" i="12"/>
  <c r="BJ61" i="12"/>
  <c r="X38" i="17" s="1"/>
  <c r="BI61" i="12"/>
  <c r="BH61" i="12"/>
  <c r="BG61" i="12"/>
  <c r="BF61" i="12"/>
  <c r="BE61" i="12"/>
  <c r="V38" i="17" s="1"/>
  <c r="BD61" i="12"/>
  <c r="U38" i="17" s="1"/>
  <c r="BB61" i="12"/>
  <c r="S38" i="17" s="1"/>
  <c r="BA61" i="12"/>
  <c r="R38" i="17" s="1"/>
  <c r="AY61" i="12"/>
  <c r="P38" i="17" s="1"/>
  <c r="AX61" i="12"/>
  <c r="AW61" i="12"/>
  <c r="AV61" i="12"/>
  <c r="AU61" i="12"/>
  <c r="AT61" i="12"/>
  <c r="N38" i="17" s="1"/>
  <c r="AS61" i="12"/>
  <c r="M38" i="17" s="1"/>
  <c r="AQ61" i="12"/>
  <c r="K38" i="17" s="1"/>
  <c r="AO61" i="12"/>
  <c r="J38" i="17" s="1"/>
  <c r="AM61" i="12"/>
  <c r="H38" i="17" s="1"/>
  <c r="AK61" i="12"/>
  <c r="AJ61" i="12"/>
  <c r="AH61" i="12"/>
  <c r="AG61" i="12"/>
  <c r="AF61" i="12"/>
  <c r="AE61" i="12"/>
  <c r="F38" i="17" s="1"/>
  <c r="AD61" i="12"/>
  <c r="E38" i="17" s="1"/>
  <c r="AC61" i="12"/>
  <c r="D38" i="17" s="1"/>
  <c r="AB61" i="12"/>
  <c r="C38" i="17" s="1"/>
  <c r="AA61" i="12"/>
  <c r="Z61" i="12"/>
  <c r="X61" i="12"/>
  <c r="W61" i="12"/>
  <c r="V61" i="12"/>
  <c r="U61" i="12"/>
  <c r="T61" i="12"/>
  <c r="S61" i="12"/>
  <c r="P61" i="12"/>
  <c r="O61" i="12"/>
  <c r="N61" i="12"/>
  <c r="L61" i="12"/>
  <c r="K61" i="12"/>
  <c r="J61" i="12"/>
  <c r="I61" i="12"/>
  <c r="H61" i="12"/>
  <c r="G61" i="12"/>
  <c r="F61" i="12"/>
  <c r="E61" i="12"/>
  <c r="D61" i="12"/>
  <c r="B38" i="17" s="1"/>
  <c r="DP60" i="12"/>
  <c r="AG37" i="17" s="1"/>
  <c r="DO60" i="12"/>
  <c r="AF37" i="17" s="1"/>
  <c r="DN60" i="12"/>
  <c r="DM60" i="12"/>
  <c r="DJ60" i="12"/>
  <c r="DI60" i="12"/>
  <c r="DH60" i="12"/>
  <c r="DG60" i="12"/>
  <c r="DF60" i="12"/>
  <c r="DE60" i="12"/>
  <c r="DD60" i="12"/>
  <c r="DC60" i="12"/>
  <c r="DB60" i="12"/>
  <c r="DA60" i="12"/>
  <c r="CZ60" i="12"/>
  <c r="CY60" i="12"/>
  <c r="CX60" i="12"/>
  <c r="CW60" i="12"/>
  <c r="CV60" i="12"/>
  <c r="CT60" i="12"/>
  <c r="AC37" i="17" s="1"/>
  <c r="CS60" i="12"/>
  <c r="CR60" i="12"/>
  <c r="CQ60" i="12"/>
  <c r="CP60" i="12"/>
  <c r="CO60" i="12"/>
  <c r="CM60" i="12"/>
  <c r="CL60" i="12"/>
  <c r="CK60" i="12"/>
  <c r="CJ60" i="12"/>
  <c r="CI60" i="12"/>
  <c r="CH60" i="12"/>
  <c r="CG60" i="12"/>
  <c r="CF60" i="12"/>
  <c r="CE60" i="12"/>
  <c r="CD60" i="12"/>
  <c r="CC60" i="12"/>
  <c r="CB60" i="12"/>
  <c r="CA60" i="12"/>
  <c r="BZ60" i="12"/>
  <c r="BX60" i="12"/>
  <c r="BW60" i="12"/>
  <c r="BV60" i="12"/>
  <c r="BU60" i="12"/>
  <c r="AB37" i="17" s="1"/>
  <c r="BT60" i="12"/>
  <c r="AA37" i="17" s="1"/>
  <c r="BS60" i="12"/>
  <c r="BR60" i="12"/>
  <c r="BQ60" i="12"/>
  <c r="BP60" i="12"/>
  <c r="BN60" i="12"/>
  <c r="BM60" i="12"/>
  <c r="BL60" i="12"/>
  <c r="BK60" i="12"/>
  <c r="BJ60" i="12"/>
  <c r="X37" i="17" s="1"/>
  <c r="BI60" i="12"/>
  <c r="BH60" i="12"/>
  <c r="BG60" i="12"/>
  <c r="BF60" i="12"/>
  <c r="BE60" i="12"/>
  <c r="V37" i="17" s="1"/>
  <c r="BD60" i="12"/>
  <c r="U37" i="17" s="1"/>
  <c r="BB60" i="12"/>
  <c r="S37" i="17" s="1"/>
  <c r="BA60" i="12"/>
  <c r="R37" i="17" s="1"/>
  <c r="AY60" i="12"/>
  <c r="P37" i="17" s="1"/>
  <c r="AX60" i="12"/>
  <c r="AW60" i="12"/>
  <c r="AV60" i="12"/>
  <c r="AU60" i="12"/>
  <c r="AT60" i="12"/>
  <c r="N37" i="17" s="1"/>
  <c r="AS60" i="12"/>
  <c r="M37" i="17" s="1"/>
  <c r="AR60" i="12"/>
  <c r="L37" i="17" s="1"/>
  <c r="AQ60" i="12"/>
  <c r="K37" i="17" s="1"/>
  <c r="AO60" i="12"/>
  <c r="J37" i="17" s="1"/>
  <c r="J37" i="21" s="1"/>
  <c r="I37" i="17"/>
  <c r="AM60" i="12"/>
  <c r="H37" i="17" s="1"/>
  <c r="AL60" i="12"/>
  <c r="AK60" i="12"/>
  <c r="AJ60" i="12"/>
  <c r="AI60" i="12"/>
  <c r="AH60" i="12"/>
  <c r="AF60" i="12"/>
  <c r="AE60" i="12"/>
  <c r="F37" i="17" s="1"/>
  <c r="AD60" i="12"/>
  <c r="E37" i="17" s="1"/>
  <c r="AC60" i="12"/>
  <c r="D37" i="17" s="1"/>
  <c r="AB60" i="12"/>
  <c r="C37" i="17" s="1"/>
  <c r="AA60" i="12"/>
  <c r="Z60" i="12"/>
  <c r="Y60" i="12"/>
  <c r="X60" i="12"/>
  <c r="W60" i="12"/>
  <c r="V60" i="12"/>
  <c r="U60" i="12"/>
  <c r="T60" i="12"/>
  <c r="S60" i="12"/>
  <c r="P60" i="12"/>
  <c r="O60" i="12"/>
  <c r="N60" i="12"/>
  <c r="L60" i="12"/>
  <c r="K60" i="12"/>
  <c r="J60" i="12"/>
  <c r="I60" i="12"/>
  <c r="H60" i="12"/>
  <c r="G60" i="12"/>
  <c r="F60" i="12"/>
  <c r="E60" i="12"/>
  <c r="D60" i="12"/>
  <c r="B37" i="17" s="1"/>
  <c r="DP59" i="12"/>
  <c r="AG36" i="17" s="1"/>
  <c r="DO59" i="12"/>
  <c r="AF36" i="17" s="1"/>
  <c r="DN59" i="12"/>
  <c r="DM59" i="12"/>
  <c r="DJ59" i="12"/>
  <c r="DI59" i="12"/>
  <c r="DH59" i="12"/>
  <c r="DG59" i="12"/>
  <c r="DF59" i="12"/>
  <c r="DE59" i="12"/>
  <c r="DD59" i="12"/>
  <c r="DC59" i="12"/>
  <c r="DB59" i="12"/>
  <c r="DA59" i="12"/>
  <c r="CZ59" i="12"/>
  <c r="CY59" i="12"/>
  <c r="CX59" i="12"/>
  <c r="CW59" i="12"/>
  <c r="CV59" i="12"/>
  <c r="CU59" i="12"/>
  <c r="CT59" i="12"/>
  <c r="AC36" i="17" s="1"/>
  <c r="CS59" i="12"/>
  <c r="CR59" i="12"/>
  <c r="CQ59" i="12"/>
  <c r="CP59" i="12"/>
  <c r="CO59" i="12"/>
  <c r="CN59" i="12"/>
  <c r="CM59" i="12"/>
  <c r="CL59" i="12"/>
  <c r="CK59" i="12"/>
  <c r="CJ59" i="12"/>
  <c r="CI59" i="12"/>
  <c r="CH59" i="12"/>
  <c r="CG59" i="12"/>
  <c r="CF59" i="12"/>
  <c r="CE59" i="12"/>
  <c r="CD59" i="12"/>
  <c r="CC59" i="12"/>
  <c r="CB59" i="12"/>
  <c r="CA59" i="12"/>
  <c r="BZ59" i="12"/>
  <c r="BX59" i="12"/>
  <c r="BW59" i="12"/>
  <c r="BV59" i="12"/>
  <c r="BU59" i="12"/>
  <c r="AB36" i="17" s="1"/>
  <c r="BT59" i="12"/>
  <c r="AA36" i="17" s="1"/>
  <c r="BS59" i="12"/>
  <c r="BR59" i="12"/>
  <c r="BQ59" i="12"/>
  <c r="BP59" i="12"/>
  <c r="BN59" i="12"/>
  <c r="BM59" i="12"/>
  <c r="BL59" i="12"/>
  <c r="BK59" i="12"/>
  <c r="BJ59" i="12"/>
  <c r="X36" i="17" s="1"/>
  <c r="BI59" i="12"/>
  <c r="BH59" i="12"/>
  <c r="BG59" i="12"/>
  <c r="BF59" i="12"/>
  <c r="BE59" i="12"/>
  <c r="V36" i="17" s="1"/>
  <c r="BD59" i="12"/>
  <c r="U36" i="17" s="1"/>
  <c r="BC59" i="12"/>
  <c r="T36" i="17" s="1"/>
  <c r="BB59" i="12"/>
  <c r="S36" i="17" s="1"/>
  <c r="BA59" i="12"/>
  <c r="R36" i="17" s="1"/>
  <c r="AZ59" i="12"/>
  <c r="Q36" i="17" s="1"/>
  <c r="AY59" i="12"/>
  <c r="P36" i="17" s="1"/>
  <c r="AX59" i="12"/>
  <c r="AW59" i="12"/>
  <c r="AV59" i="12"/>
  <c r="AU59" i="12"/>
  <c r="AT59" i="12"/>
  <c r="N36" i="17" s="1"/>
  <c r="AS59" i="12"/>
  <c r="M36" i="17" s="1"/>
  <c r="AR59" i="12"/>
  <c r="L36" i="17" s="1"/>
  <c r="AQ59" i="12"/>
  <c r="K36" i="17" s="1"/>
  <c r="AO59" i="12"/>
  <c r="J36" i="17" s="1"/>
  <c r="AM59" i="12"/>
  <c r="H36" i="17" s="1"/>
  <c r="AL59" i="12"/>
  <c r="AK59" i="12"/>
  <c r="AJ59" i="12"/>
  <c r="AH59" i="12"/>
  <c r="AG59" i="12"/>
  <c r="AF59" i="12"/>
  <c r="AE59" i="12"/>
  <c r="F36" i="17" s="1"/>
  <c r="AD59" i="12"/>
  <c r="E36" i="17" s="1"/>
  <c r="AC59" i="12"/>
  <c r="D36" i="17" s="1"/>
  <c r="AB59" i="12"/>
  <c r="C36" i="17" s="1"/>
  <c r="AA59" i="12"/>
  <c r="Z59" i="12"/>
  <c r="X59" i="12"/>
  <c r="W59" i="12"/>
  <c r="V59" i="12"/>
  <c r="U59" i="12"/>
  <c r="T59" i="12"/>
  <c r="S59" i="12"/>
  <c r="P59" i="12"/>
  <c r="O59" i="12"/>
  <c r="N59" i="12"/>
  <c r="L59" i="12"/>
  <c r="K59" i="12"/>
  <c r="J59" i="12"/>
  <c r="I59" i="12"/>
  <c r="H59" i="12"/>
  <c r="G59" i="12"/>
  <c r="F59" i="12"/>
  <c r="E59" i="12"/>
  <c r="D59" i="12"/>
  <c r="B36" i="17" s="1"/>
  <c r="DP58" i="12"/>
  <c r="AG35" i="17" s="1"/>
  <c r="DO58" i="12"/>
  <c r="AF35" i="17" s="1"/>
  <c r="DN58" i="12"/>
  <c r="DM58" i="12"/>
  <c r="DJ58" i="12"/>
  <c r="DI58" i="12"/>
  <c r="DH58" i="12"/>
  <c r="DG58" i="12"/>
  <c r="DF58" i="12"/>
  <c r="DE58" i="12"/>
  <c r="DD58" i="12"/>
  <c r="DC58" i="12"/>
  <c r="DB58" i="12"/>
  <c r="DA58" i="12"/>
  <c r="CZ58" i="12"/>
  <c r="CY58" i="12"/>
  <c r="CX58" i="12"/>
  <c r="CW58" i="12"/>
  <c r="CV58" i="12"/>
  <c r="CT58" i="12"/>
  <c r="AC35" i="17" s="1"/>
  <c r="CS58" i="12"/>
  <c r="CR58" i="12"/>
  <c r="CQ58" i="12"/>
  <c r="CP58" i="12"/>
  <c r="CO58" i="12"/>
  <c r="CN58" i="12"/>
  <c r="CM58" i="12"/>
  <c r="CL58" i="12"/>
  <c r="CK58" i="12"/>
  <c r="CJ58" i="12"/>
  <c r="CI58" i="12"/>
  <c r="CH58" i="12"/>
  <c r="CG58" i="12"/>
  <c r="CF58" i="12"/>
  <c r="CE58" i="12"/>
  <c r="CD58" i="12"/>
  <c r="CC58" i="12"/>
  <c r="CB58" i="12"/>
  <c r="CA58" i="12"/>
  <c r="BZ58" i="12"/>
  <c r="BX58" i="12"/>
  <c r="BW58" i="12"/>
  <c r="BV58" i="12"/>
  <c r="BU58" i="12"/>
  <c r="AB35" i="17" s="1"/>
  <c r="BT58" i="12"/>
  <c r="AA35" i="17" s="1"/>
  <c r="BS58" i="12"/>
  <c r="BR58" i="12"/>
  <c r="BQ58" i="12"/>
  <c r="BP58" i="12"/>
  <c r="BN58" i="12"/>
  <c r="BM58" i="12"/>
  <c r="BL58" i="12"/>
  <c r="BK58" i="12"/>
  <c r="BJ58" i="12"/>
  <c r="X35" i="17" s="1"/>
  <c r="BI58" i="12"/>
  <c r="BH58" i="12"/>
  <c r="BG58" i="12"/>
  <c r="BF58" i="12"/>
  <c r="BE58" i="12"/>
  <c r="V35" i="17" s="1"/>
  <c r="BD58" i="12"/>
  <c r="U35" i="17" s="1"/>
  <c r="BC58" i="12"/>
  <c r="T35" i="17" s="1"/>
  <c r="BB58" i="12"/>
  <c r="S35" i="17" s="1"/>
  <c r="BA58" i="12"/>
  <c r="R35" i="17" s="1"/>
  <c r="AY58" i="12"/>
  <c r="P35" i="17" s="1"/>
  <c r="AX58" i="12"/>
  <c r="AW58" i="12"/>
  <c r="AV58" i="12"/>
  <c r="AU58" i="12"/>
  <c r="AT58" i="12"/>
  <c r="N35" i="17" s="1"/>
  <c r="AS58" i="12"/>
  <c r="M35" i="17" s="1"/>
  <c r="AR58" i="12"/>
  <c r="L35" i="17" s="1"/>
  <c r="AQ58" i="12"/>
  <c r="K35" i="17" s="1"/>
  <c r="AO58" i="12"/>
  <c r="J35" i="17" s="1"/>
  <c r="I35" i="17"/>
  <c r="AM58" i="12"/>
  <c r="H35" i="17" s="1"/>
  <c r="AL58" i="12"/>
  <c r="AK58" i="12"/>
  <c r="AJ58" i="12"/>
  <c r="AI58" i="12"/>
  <c r="AG58" i="12"/>
  <c r="AF58" i="12"/>
  <c r="AE58" i="12"/>
  <c r="F35" i="17" s="1"/>
  <c r="AD58" i="12"/>
  <c r="E35" i="17" s="1"/>
  <c r="AC58" i="12"/>
  <c r="D35" i="17" s="1"/>
  <c r="AB58" i="12"/>
  <c r="C35" i="17" s="1"/>
  <c r="AA58" i="12"/>
  <c r="Z58" i="12"/>
  <c r="X58" i="12"/>
  <c r="W58" i="12"/>
  <c r="V58" i="12"/>
  <c r="U58" i="12"/>
  <c r="T58" i="12"/>
  <c r="S58" i="12"/>
  <c r="P58" i="12"/>
  <c r="O58" i="12"/>
  <c r="N58" i="12"/>
  <c r="L58" i="12"/>
  <c r="K58" i="12"/>
  <c r="J58" i="12"/>
  <c r="I58" i="12"/>
  <c r="H58" i="12"/>
  <c r="G58" i="12"/>
  <c r="F58" i="12"/>
  <c r="E58" i="12"/>
  <c r="D58" i="12"/>
  <c r="B35" i="17" s="1"/>
  <c r="DP57" i="12"/>
  <c r="AG34" i="17" s="1"/>
  <c r="DO57" i="12"/>
  <c r="AF34" i="17" s="1"/>
  <c r="DN57" i="12"/>
  <c r="DM57" i="12"/>
  <c r="DJ57" i="12"/>
  <c r="DI57" i="12"/>
  <c r="DH57" i="12"/>
  <c r="DG57" i="12"/>
  <c r="DF57" i="12"/>
  <c r="DE57" i="12"/>
  <c r="DD57" i="12"/>
  <c r="DC57" i="12"/>
  <c r="DB57" i="12"/>
  <c r="DA57" i="12"/>
  <c r="CZ57" i="12"/>
  <c r="CY57" i="12"/>
  <c r="CX57" i="12"/>
  <c r="CW57" i="12"/>
  <c r="CV57" i="12"/>
  <c r="CU57" i="12"/>
  <c r="CT57" i="12"/>
  <c r="AC34" i="17" s="1"/>
  <c r="CS57" i="12"/>
  <c r="CR57" i="12"/>
  <c r="CQ57" i="12"/>
  <c r="CP57" i="12"/>
  <c r="CO57" i="12"/>
  <c r="CN57" i="12"/>
  <c r="CM57" i="12"/>
  <c r="CL57" i="12"/>
  <c r="CK57" i="12"/>
  <c r="CJ57" i="12"/>
  <c r="CI57" i="12"/>
  <c r="CH57" i="12"/>
  <c r="CG57" i="12"/>
  <c r="CF57" i="12"/>
  <c r="CE57" i="12"/>
  <c r="CD57" i="12"/>
  <c r="CC57" i="12"/>
  <c r="CB57" i="12"/>
  <c r="CA57" i="12"/>
  <c r="BZ57" i="12"/>
  <c r="BX57" i="12"/>
  <c r="BW57" i="12"/>
  <c r="BV57" i="12"/>
  <c r="BU57" i="12"/>
  <c r="AB34" i="17" s="1"/>
  <c r="BT57" i="12"/>
  <c r="AA34" i="17" s="1"/>
  <c r="BS57" i="12"/>
  <c r="BR57" i="12"/>
  <c r="BQ57" i="12"/>
  <c r="BP57" i="12"/>
  <c r="BN57" i="12"/>
  <c r="BM57" i="12"/>
  <c r="BL57" i="12"/>
  <c r="BK57" i="12"/>
  <c r="BJ57" i="12"/>
  <c r="X34" i="17" s="1"/>
  <c r="BI57" i="12"/>
  <c r="BH57" i="12"/>
  <c r="BG57" i="12"/>
  <c r="BF57" i="12"/>
  <c r="BE57" i="12"/>
  <c r="V34" i="17" s="1"/>
  <c r="BD57" i="12"/>
  <c r="U34" i="17" s="1"/>
  <c r="BB57" i="12"/>
  <c r="S34" i="17" s="1"/>
  <c r="BA57" i="12"/>
  <c r="R34" i="17" s="1"/>
  <c r="AY57" i="12"/>
  <c r="P34" i="17" s="1"/>
  <c r="AX57" i="12"/>
  <c r="AW57" i="12"/>
  <c r="AV57" i="12"/>
  <c r="AU57" i="12"/>
  <c r="AT57" i="12"/>
  <c r="N34" i="17" s="1"/>
  <c r="AS57" i="12"/>
  <c r="M34" i="17" s="1"/>
  <c r="AQ57" i="12"/>
  <c r="K34" i="17" s="1"/>
  <c r="AO57" i="12"/>
  <c r="J34" i="17" s="1"/>
  <c r="AM57" i="12"/>
  <c r="H34" i="17" s="1"/>
  <c r="AK57" i="12"/>
  <c r="AJ57" i="12"/>
  <c r="AH57" i="12"/>
  <c r="AG57" i="12"/>
  <c r="AF57" i="12"/>
  <c r="AE57" i="12"/>
  <c r="F34" i="17" s="1"/>
  <c r="AD57" i="12"/>
  <c r="E34" i="17" s="1"/>
  <c r="AC57" i="12"/>
  <c r="D34" i="17" s="1"/>
  <c r="AB57" i="12"/>
  <c r="C34" i="17" s="1"/>
  <c r="AA57" i="12"/>
  <c r="Z57" i="12"/>
  <c r="X57" i="12"/>
  <c r="W57" i="12"/>
  <c r="V57" i="12"/>
  <c r="U57" i="12"/>
  <c r="T57" i="12"/>
  <c r="S57" i="12"/>
  <c r="P57" i="12"/>
  <c r="O57" i="12"/>
  <c r="N57" i="12"/>
  <c r="K57" i="12"/>
  <c r="J57" i="12"/>
  <c r="I57" i="12"/>
  <c r="H57" i="12"/>
  <c r="G57" i="12"/>
  <c r="F57" i="12"/>
  <c r="E57" i="12"/>
  <c r="D57" i="12"/>
  <c r="B34" i="17" s="1"/>
  <c r="DP56" i="12"/>
  <c r="AG33" i="17" s="1"/>
  <c r="DO56" i="12"/>
  <c r="AF33" i="17" s="1"/>
  <c r="DN56" i="12"/>
  <c r="DM56" i="12"/>
  <c r="DJ56" i="12"/>
  <c r="DI56" i="12"/>
  <c r="DH56" i="12"/>
  <c r="DG56" i="12"/>
  <c r="DF56" i="12"/>
  <c r="DE56" i="12"/>
  <c r="DD56" i="12"/>
  <c r="DC56" i="12"/>
  <c r="DB56" i="12"/>
  <c r="DA56" i="12"/>
  <c r="CZ56" i="12"/>
  <c r="CY56" i="12"/>
  <c r="CX56" i="12"/>
  <c r="CW56" i="12"/>
  <c r="CV56" i="12"/>
  <c r="CU56" i="12"/>
  <c r="CT56" i="12"/>
  <c r="AC33" i="17" s="1"/>
  <c r="CS56" i="12"/>
  <c r="CR56" i="12"/>
  <c r="CQ56" i="12"/>
  <c r="CP56" i="12"/>
  <c r="CO56" i="12"/>
  <c r="CM56" i="12"/>
  <c r="CL56" i="12"/>
  <c r="CK56" i="12"/>
  <c r="CJ56" i="12"/>
  <c r="CI56" i="12"/>
  <c r="CH56" i="12"/>
  <c r="CG56" i="12"/>
  <c r="CF56" i="12"/>
  <c r="CE56" i="12"/>
  <c r="CD56" i="12"/>
  <c r="CC56" i="12"/>
  <c r="CB56" i="12"/>
  <c r="CA56" i="12"/>
  <c r="BX56" i="12"/>
  <c r="BW56" i="12"/>
  <c r="BV56" i="12"/>
  <c r="BU56" i="12"/>
  <c r="AB33" i="17" s="1"/>
  <c r="BT56" i="12"/>
  <c r="AA33" i="17" s="1"/>
  <c r="BS56" i="12"/>
  <c r="BR56" i="12"/>
  <c r="BQ56" i="12"/>
  <c r="BP56" i="12"/>
  <c r="BN56" i="12"/>
  <c r="BM56" i="12"/>
  <c r="BL56" i="12"/>
  <c r="BK56" i="12"/>
  <c r="BJ56" i="12"/>
  <c r="X33" i="17" s="1"/>
  <c r="BI56" i="12"/>
  <c r="BH56" i="12"/>
  <c r="BG56" i="12"/>
  <c r="BF56" i="12"/>
  <c r="BE56" i="12"/>
  <c r="V33" i="17" s="1"/>
  <c r="BD56" i="12"/>
  <c r="U33" i="17" s="1"/>
  <c r="BC56" i="12"/>
  <c r="T33" i="17" s="1"/>
  <c r="BB56" i="12"/>
  <c r="S33" i="17" s="1"/>
  <c r="BA56" i="12"/>
  <c r="R33" i="17" s="1"/>
  <c r="AZ56" i="12"/>
  <c r="Q33" i="17" s="1"/>
  <c r="AY56" i="12"/>
  <c r="P33" i="17" s="1"/>
  <c r="AX56" i="12"/>
  <c r="AW56" i="12"/>
  <c r="AV56" i="12"/>
  <c r="AU56" i="12"/>
  <c r="AT56" i="12"/>
  <c r="N33" i="17" s="1"/>
  <c r="AS56" i="12"/>
  <c r="M33" i="17" s="1"/>
  <c r="AR56" i="12"/>
  <c r="L33" i="17" s="1"/>
  <c r="AQ56" i="12"/>
  <c r="K33" i="17" s="1"/>
  <c r="AO56" i="12"/>
  <c r="J33" i="17" s="1"/>
  <c r="I33" i="17"/>
  <c r="AM56" i="12"/>
  <c r="H33" i="17" s="1"/>
  <c r="AL56" i="12"/>
  <c r="AK56" i="12"/>
  <c r="AJ56" i="12"/>
  <c r="AI56" i="12"/>
  <c r="G33" i="17" s="1"/>
  <c r="AH56" i="12"/>
  <c r="AE56" i="12"/>
  <c r="F33" i="17" s="1"/>
  <c r="AD56" i="12"/>
  <c r="E33" i="17" s="1"/>
  <c r="AC56" i="12"/>
  <c r="D33" i="17" s="1"/>
  <c r="AB56" i="12"/>
  <c r="C33" i="17" s="1"/>
  <c r="AA56" i="12"/>
  <c r="Z56" i="12"/>
  <c r="X56" i="12"/>
  <c r="W56" i="12"/>
  <c r="V56" i="12"/>
  <c r="U56" i="12"/>
  <c r="T56" i="12"/>
  <c r="S56" i="12"/>
  <c r="P56" i="12"/>
  <c r="O56" i="12"/>
  <c r="N56" i="12"/>
  <c r="K56" i="12"/>
  <c r="J56" i="12"/>
  <c r="I56" i="12"/>
  <c r="H56" i="12"/>
  <c r="G56" i="12"/>
  <c r="F56" i="12"/>
  <c r="E56" i="12"/>
  <c r="D56" i="12"/>
  <c r="B33" i="17" s="1"/>
  <c r="DP55" i="12"/>
  <c r="AG32" i="17" s="1"/>
  <c r="DO55" i="12"/>
  <c r="AF32" i="17" s="1"/>
  <c r="DN55" i="12"/>
  <c r="DM55" i="12"/>
  <c r="AE32" i="17" s="1"/>
  <c r="DJ55" i="12"/>
  <c r="DI55" i="12"/>
  <c r="DH55" i="12"/>
  <c r="DG55" i="12"/>
  <c r="DF55" i="12"/>
  <c r="DE55" i="12"/>
  <c r="DD55" i="12"/>
  <c r="DC55" i="12"/>
  <c r="DB55" i="12"/>
  <c r="DA55" i="12"/>
  <c r="CZ55" i="12"/>
  <c r="CY55" i="12"/>
  <c r="CX55" i="12"/>
  <c r="CW55" i="12"/>
  <c r="CV55" i="12"/>
  <c r="CU55" i="12"/>
  <c r="CT55" i="12"/>
  <c r="AC32" i="17" s="1"/>
  <c r="CS55" i="12"/>
  <c r="CR55" i="12"/>
  <c r="CQ55" i="12"/>
  <c r="CP55" i="12"/>
  <c r="CO55" i="12"/>
  <c r="CM55" i="12"/>
  <c r="CL55" i="12"/>
  <c r="CK55" i="12"/>
  <c r="CJ55" i="12"/>
  <c r="CI55" i="12"/>
  <c r="CH55" i="12"/>
  <c r="CG55" i="12"/>
  <c r="CF55" i="12"/>
  <c r="CE55" i="12"/>
  <c r="CD55" i="12"/>
  <c r="CC55" i="12"/>
  <c r="CB55" i="12"/>
  <c r="CA55" i="12"/>
  <c r="BZ55" i="12"/>
  <c r="BX55" i="12"/>
  <c r="BW55" i="12"/>
  <c r="BV55" i="12"/>
  <c r="BU55" i="12"/>
  <c r="AB32" i="17" s="1"/>
  <c r="BT55" i="12"/>
  <c r="AA32" i="17" s="1"/>
  <c r="BS55" i="12"/>
  <c r="BR55" i="12"/>
  <c r="BQ55" i="12"/>
  <c r="BP55" i="12"/>
  <c r="BN55" i="12"/>
  <c r="BM55" i="12"/>
  <c r="BL55" i="12"/>
  <c r="BK55" i="12"/>
  <c r="BJ55" i="12"/>
  <c r="X32" i="17" s="1"/>
  <c r="BI55" i="12"/>
  <c r="BH55" i="12"/>
  <c r="BG55" i="12"/>
  <c r="BF55" i="12"/>
  <c r="BE55" i="12"/>
  <c r="V32" i="17" s="1"/>
  <c r="BD55" i="12"/>
  <c r="U32" i="17" s="1"/>
  <c r="BC55" i="12"/>
  <c r="T32" i="17" s="1"/>
  <c r="BB55" i="12"/>
  <c r="S32" i="17" s="1"/>
  <c r="BA55" i="12"/>
  <c r="R32" i="17" s="1"/>
  <c r="AZ55" i="12"/>
  <c r="Q32" i="17" s="1"/>
  <c r="AY55" i="12"/>
  <c r="P32" i="17" s="1"/>
  <c r="AX55" i="12"/>
  <c r="AW55" i="12"/>
  <c r="AV55" i="12"/>
  <c r="AU55" i="12"/>
  <c r="AT55" i="12"/>
  <c r="N32" i="17" s="1"/>
  <c r="AS55" i="12"/>
  <c r="M32" i="17" s="1"/>
  <c r="AR55" i="12"/>
  <c r="L32" i="17" s="1"/>
  <c r="AQ55" i="12"/>
  <c r="K32" i="17" s="1"/>
  <c r="AO55" i="12"/>
  <c r="J32" i="17" s="1"/>
  <c r="I32" i="17"/>
  <c r="AM55" i="12"/>
  <c r="H32" i="17" s="1"/>
  <c r="AL55" i="12"/>
  <c r="AK55" i="12"/>
  <c r="AJ55" i="12"/>
  <c r="AH55" i="12"/>
  <c r="AG55" i="12"/>
  <c r="AE55" i="12"/>
  <c r="F32" i="17" s="1"/>
  <c r="AD55" i="12"/>
  <c r="E32" i="17" s="1"/>
  <c r="AC55" i="12"/>
  <c r="D32" i="17" s="1"/>
  <c r="AB55" i="12"/>
  <c r="C32" i="17" s="1"/>
  <c r="AA55" i="12"/>
  <c r="Z55" i="12"/>
  <c r="X55" i="12"/>
  <c r="W55" i="12"/>
  <c r="V55" i="12"/>
  <c r="U55" i="12"/>
  <c r="T55" i="12"/>
  <c r="S55" i="12"/>
  <c r="P55" i="12"/>
  <c r="O55" i="12"/>
  <c r="N55" i="12"/>
  <c r="L55" i="12"/>
  <c r="K55" i="12"/>
  <c r="J55" i="12"/>
  <c r="I55" i="12"/>
  <c r="H55" i="12"/>
  <c r="G55" i="12"/>
  <c r="F55" i="12"/>
  <c r="E55" i="12"/>
  <c r="D55" i="12"/>
  <c r="B32" i="17" s="1"/>
  <c r="DP54" i="12"/>
  <c r="AG31" i="17" s="1"/>
  <c r="DO54" i="12"/>
  <c r="AF31" i="17" s="1"/>
  <c r="DN54" i="12"/>
  <c r="DM54" i="12"/>
  <c r="DJ54" i="12"/>
  <c r="DI54" i="12"/>
  <c r="DH54" i="12"/>
  <c r="DG54" i="12"/>
  <c r="DF54" i="12"/>
  <c r="DE54" i="12"/>
  <c r="DD54" i="12"/>
  <c r="DC54" i="12"/>
  <c r="DB54" i="12"/>
  <c r="DA54" i="12"/>
  <c r="CZ54" i="12"/>
  <c r="CY54" i="12"/>
  <c r="CX54" i="12"/>
  <c r="CW54" i="12"/>
  <c r="CV54" i="12"/>
  <c r="CU54" i="12"/>
  <c r="CT54" i="12"/>
  <c r="AC31" i="17" s="1"/>
  <c r="CS54" i="12"/>
  <c r="CR54" i="12"/>
  <c r="CQ54" i="12"/>
  <c r="CP54" i="12"/>
  <c r="CO54" i="12"/>
  <c r="CM54" i="12"/>
  <c r="CL54" i="12"/>
  <c r="CK54" i="12"/>
  <c r="CJ54" i="12"/>
  <c r="CI54" i="12"/>
  <c r="CH54" i="12"/>
  <c r="CG54" i="12"/>
  <c r="CF54" i="12"/>
  <c r="CE54" i="12"/>
  <c r="CD54" i="12"/>
  <c r="CC54" i="12"/>
  <c r="CB54" i="12"/>
  <c r="CA54" i="12"/>
  <c r="BZ54" i="12"/>
  <c r="BX54" i="12"/>
  <c r="BW54" i="12"/>
  <c r="BV54" i="12"/>
  <c r="BU54" i="12"/>
  <c r="AB31" i="17" s="1"/>
  <c r="BT54" i="12"/>
  <c r="AA31" i="17" s="1"/>
  <c r="BS54" i="12"/>
  <c r="BR54" i="12"/>
  <c r="BQ54" i="12"/>
  <c r="BP54" i="12"/>
  <c r="BN54" i="12"/>
  <c r="BM54" i="12"/>
  <c r="BL54" i="12"/>
  <c r="BK54" i="12"/>
  <c r="BJ54" i="12"/>
  <c r="X31" i="17" s="1"/>
  <c r="BI54" i="12"/>
  <c r="BH54" i="12"/>
  <c r="BG54" i="12"/>
  <c r="BF54" i="12"/>
  <c r="BE54" i="12"/>
  <c r="V31" i="17" s="1"/>
  <c r="BD54" i="12"/>
  <c r="U31" i="17" s="1"/>
  <c r="BB54" i="12"/>
  <c r="S31" i="17" s="1"/>
  <c r="BA54" i="12"/>
  <c r="R31" i="17" s="1"/>
  <c r="AZ54" i="12"/>
  <c r="Q31" i="17" s="1"/>
  <c r="AY54" i="12"/>
  <c r="P31" i="17" s="1"/>
  <c r="AX54" i="12"/>
  <c r="AW54" i="12"/>
  <c r="AV54" i="12"/>
  <c r="AU54" i="12"/>
  <c r="AT54" i="12"/>
  <c r="N31" i="17" s="1"/>
  <c r="AS54" i="12"/>
  <c r="M31" i="17" s="1"/>
  <c r="AR54" i="12"/>
  <c r="L31" i="17" s="1"/>
  <c r="AQ54" i="12"/>
  <c r="K31" i="17" s="1"/>
  <c r="AO54" i="12"/>
  <c r="J31" i="17" s="1"/>
  <c r="I31" i="17"/>
  <c r="AM54" i="12"/>
  <c r="H31" i="17" s="1"/>
  <c r="AL54" i="12"/>
  <c r="AK54" i="12"/>
  <c r="AJ54" i="12"/>
  <c r="AI54" i="12"/>
  <c r="AH54" i="12"/>
  <c r="AF54" i="12"/>
  <c r="AE54" i="12"/>
  <c r="F31" i="17" s="1"/>
  <c r="AD54" i="12"/>
  <c r="E31" i="17" s="1"/>
  <c r="AC54" i="12"/>
  <c r="D31" i="17" s="1"/>
  <c r="AB54" i="12"/>
  <c r="C31" i="17" s="1"/>
  <c r="AA54" i="12"/>
  <c r="Z54" i="12"/>
  <c r="Y54" i="12"/>
  <c r="X54" i="12"/>
  <c r="W54" i="12"/>
  <c r="V54" i="12"/>
  <c r="U54" i="12"/>
  <c r="T54" i="12"/>
  <c r="S54" i="12"/>
  <c r="P54" i="12"/>
  <c r="O54" i="12"/>
  <c r="N54" i="12"/>
  <c r="L54" i="12"/>
  <c r="K54" i="12"/>
  <c r="J54" i="12"/>
  <c r="I54" i="12"/>
  <c r="H54" i="12"/>
  <c r="G54" i="12"/>
  <c r="F54" i="12"/>
  <c r="E54" i="12"/>
  <c r="D54" i="12"/>
  <c r="B31" i="17" s="1"/>
  <c r="DP53" i="12"/>
  <c r="AG30" i="17" s="1"/>
  <c r="DO53" i="12"/>
  <c r="AF30" i="17" s="1"/>
  <c r="DN53" i="12"/>
  <c r="DM53" i="12"/>
  <c r="DJ53" i="12"/>
  <c r="DI53" i="12"/>
  <c r="DH53" i="12"/>
  <c r="DG53" i="12"/>
  <c r="DF53" i="12"/>
  <c r="DE53" i="12"/>
  <c r="DD53" i="12"/>
  <c r="DC53" i="12"/>
  <c r="DB53" i="12"/>
  <c r="DA53" i="12"/>
  <c r="CZ53" i="12"/>
  <c r="CY53" i="12"/>
  <c r="CX53" i="12"/>
  <c r="CW53" i="12"/>
  <c r="CV53" i="12"/>
  <c r="CU53" i="12"/>
  <c r="CT53" i="12"/>
  <c r="AC30" i="17" s="1"/>
  <c r="CS53" i="12"/>
  <c r="CR53" i="12"/>
  <c r="CQ53" i="12"/>
  <c r="CP53" i="12"/>
  <c r="CO53" i="12"/>
  <c r="CN53" i="12"/>
  <c r="CM53" i="12"/>
  <c r="CL53" i="12"/>
  <c r="CK53" i="12"/>
  <c r="CJ53" i="12"/>
  <c r="CI53" i="12"/>
  <c r="CH53" i="12"/>
  <c r="CG53" i="12"/>
  <c r="CF53" i="12"/>
  <c r="CE53" i="12"/>
  <c r="CD53" i="12"/>
  <c r="CC53" i="12"/>
  <c r="CB53" i="12"/>
  <c r="CA53" i="12"/>
  <c r="BZ53" i="12"/>
  <c r="BX53" i="12"/>
  <c r="BW53" i="12"/>
  <c r="BV53" i="12"/>
  <c r="BU53" i="12"/>
  <c r="AB30" i="17" s="1"/>
  <c r="BT53" i="12"/>
  <c r="AA30" i="17" s="1"/>
  <c r="BS53" i="12"/>
  <c r="BR53" i="12"/>
  <c r="BQ53" i="12"/>
  <c r="BP53" i="12"/>
  <c r="BN53" i="12"/>
  <c r="BM53" i="12"/>
  <c r="BL53" i="12"/>
  <c r="BK53" i="12"/>
  <c r="BJ53" i="12"/>
  <c r="X30" i="17" s="1"/>
  <c r="BI53" i="12"/>
  <c r="BH53" i="12"/>
  <c r="BG53" i="12"/>
  <c r="BF53" i="12"/>
  <c r="BE53" i="12"/>
  <c r="V30" i="17" s="1"/>
  <c r="BD53" i="12"/>
  <c r="U30" i="17" s="1"/>
  <c r="BC53" i="12"/>
  <c r="T30" i="17" s="1"/>
  <c r="BB53" i="12"/>
  <c r="S30" i="17" s="1"/>
  <c r="BA53" i="12"/>
  <c r="R30" i="17" s="1"/>
  <c r="AZ53" i="12"/>
  <c r="Q30" i="17" s="1"/>
  <c r="AY53" i="12"/>
  <c r="P30" i="17" s="1"/>
  <c r="AX53" i="12"/>
  <c r="AW53" i="12"/>
  <c r="AV53" i="12"/>
  <c r="AU53" i="12"/>
  <c r="AT53" i="12"/>
  <c r="N30" i="17" s="1"/>
  <c r="AS53" i="12"/>
  <c r="M30" i="17" s="1"/>
  <c r="AR53" i="12"/>
  <c r="L30" i="17" s="1"/>
  <c r="AQ53" i="12"/>
  <c r="K30" i="17" s="1"/>
  <c r="AO53" i="12"/>
  <c r="J30" i="17" s="1"/>
  <c r="I30" i="17"/>
  <c r="AM53" i="12"/>
  <c r="H30" i="17" s="1"/>
  <c r="AL53" i="12"/>
  <c r="AK53" i="12"/>
  <c r="AJ53" i="12"/>
  <c r="AI53" i="12"/>
  <c r="AH53" i="12"/>
  <c r="AG53" i="12"/>
  <c r="AF53" i="12"/>
  <c r="AE53" i="12"/>
  <c r="F30" i="17" s="1"/>
  <c r="AD53" i="12"/>
  <c r="E30" i="17" s="1"/>
  <c r="AC53" i="12"/>
  <c r="D30" i="17" s="1"/>
  <c r="AB53" i="12"/>
  <c r="C30" i="17" s="1"/>
  <c r="AA53" i="12"/>
  <c r="Z53" i="12"/>
  <c r="Y53" i="12"/>
  <c r="X53" i="12"/>
  <c r="W53" i="12"/>
  <c r="V53" i="12"/>
  <c r="U53" i="12"/>
  <c r="T53" i="12"/>
  <c r="S53" i="12"/>
  <c r="P53" i="12"/>
  <c r="O53" i="12"/>
  <c r="N53" i="12"/>
  <c r="L53" i="12"/>
  <c r="K53" i="12"/>
  <c r="J53" i="12"/>
  <c r="I53" i="12"/>
  <c r="H53" i="12"/>
  <c r="G53" i="12"/>
  <c r="F53" i="12"/>
  <c r="E53" i="12"/>
  <c r="D53" i="12"/>
  <c r="B30" i="17" s="1"/>
  <c r="DP52" i="12"/>
  <c r="AG29" i="17" s="1"/>
  <c r="DO52" i="12"/>
  <c r="AF29" i="17" s="1"/>
  <c r="DN52" i="12"/>
  <c r="DM52" i="12"/>
  <c r="DJ52" i="12"/>
  <c r="DI52" i="12"/>
  <c r="DH52" i="12"/>
  <c r="DG52" i="12"/>
  <c r="DF52" i="12"/>
  <c r="DE52" i="12"/>
  <c r="DD52" i="12"/>
  <c r="DC52" i="12"/>
  <c r="DB52" i="12"/>
  <c r="DA52" i="12"/>
  <c r="CZ52" i="12"/>
  <c r="CY52" i="12"/>
  <c r="CX52" i="12"/>
  <c r="CW52" i="12"/>
  <c r="CV52" i="12"/>
  <c r="CU52" i="12"/>
  <c r="CT52" i="12"/>
  <c r="AC29" i="17" s="1"/>
  <c r="CS52" i="12"/>
  <c r="CR52" i="12"/>
  <c r="CQ52" i="12"/>
  <c r="CP52" i="12"/>
  <c r="CO52" i="12"/>
  <c r="CN52" i="12"/>
  <c r="CM52" i="12"/>
  <c r="CL52" i="12"/>
  <c r="CK52" i="12"/>
  <c r="CJ52" i="12"/>
  <c r="CI52" i="12"/>
  <c r="CH52" i="12"/>
  <c r="CG52" i="12"/>
  <c r="CF52" i="12"/>
  <c r="CE52" i="12"/>
  <c r="CD52" i="12"/>
  <c r="CC52" i="12"/>
  <c r="CB52" i="12"/>
  <c r="CA52" i="12"/>
  <c r="BZ52" i="12"/>
  <c r="BX52" i="12"/>
  <c r="BW52" i="12"/>
  <c r="BV52" i="12"/>
  <c r="BU52" i="12"/>
  <c r="AB29" i="17" s="1"/>
  <c r="BT52" i="12"/>
  <c r="AA29" i="17" s="1"/>
  <c r="BS52" i="12"/>
  <c r="BR52" i="12"/>
  <c r="BQ52" i="12"/>
  <c r="BP52" i="12"/>
  <c r="BN52" i="12"/>
  <c r="BM52" i="12"/>
  <c r="BL52" i="12"/>
  <c r="BK52" i="12"/>
  <c r="BJ52" i="12"/>
  <c r="X29" i="17" s="1"/>
  <c r="BI52" i="12"/>
  <c r="BH52" i="12"/>
  <c r="BG52" i="12"/>
  <c r="BF52" i="12"/>
  <c r="BE52" i="12"/>
  <c r="V29" i="17" s="1"/>
  <c r="BD52" i="12"/>
  <c r="U29" i="17" s="1"/>
  <c r="BC52" i="12"/>
  <c r="T29" i="17" s="1"/>
  <c r="BB52" i="12"/>
  <c r="S29" i="17" s="1"/>
  <c r="BA52" i="12"/>
  <c r="R29" i="17" s="1"/>
  <c r="AZ52" i="12"/>
  <c r="Q29" i="17" s="1"/>
  <c r="AY52" i="12"/>
  <c r="P29" i="17" s="1"/>
  <c r="AX52" i="12"/>
  <c r="AW52" i="12"/>
  <c r="AV52" i="12"/>
  <c r="AU52" i="12"/>
  <c r="AT52" i="12"/>
  <c r="N29" i="17" s="1"/>
  <c r="AS52" i="12"/>
  <c r="M29" i="17" s="1"/>
  <c r="AR52" i="12"/>
  <c r="L29" i="17" s="1"/>
  <c r="AQ52" i="12"/>
  <c r="K29" i="17" s="1"/>
  <c r="AO52" i="12"/>
  <c r="J29" i="17" s="1"/>
  <c r="I29" i="17"/>
  <c r="AM52" i="12"/>
  <c r="H29" i="17" s="1"/>
  <c r="AL52" i="12"/>
  <c r="AK52" i="12"/>
  <c r="AJ52" i="12"/>
  <c r="AI52" i="12"/>
  <c r="AF52" i="12"/>
  <c r="AE52" i="12"/>
  <c r="F29" i="17" s="1"/>
  <c r="AD52" i="12"/>
  <c r="E29" i="17" s="1"/>
  <c r="AC52" i="12"/>
  <c r="D29" i="17" s="1"/>
  <c r="AB52" i="12"/>
  <c r="C29" i="17" s="1"/>
  <c r="AA52" i="12"/>
  <c r="Z52" i="12"/>
  <c r="X52" i="12"/>
  <c r="W52" i="12"/>
  <c r="V52" i="12"/>
  <c r="U52" i="12"/>
  <c r="T52" i="12"/>
  <c r="S52" i="12"/>
  <c r="P52" i="12"/>
  <c r="O52" i="12"/>
  <c r="N52" i="12"/>
  <c r="L52" i="12"/>
  <c r="K52" i="12"/>
  <c r="J52" i="12"/>
  <c r="I52" i="12"/>
  <c r="H52" i="12"/>
  <c r="G52" i="12"/>
  <c r="F52" i="12"/>
  <c r="E52" i="12"/>
  <c r="D52" i="12"/>
  <c r="B29" i="17" s="1"/>
  <c r="DP51" i="12"/>
  <c r="AG28" i="17" s="1"/>
  <c r="DO51" i="12"/>
  <c r="AF28" i="17" s="1"/>
  <c r="DN51" i="12"/>
  <c r="DM51" i="12"/>
  <c r="AE28" i="17" s="1"/>
  <c r="DJ51" i="12"/>
  <c r="DI51" i="12"/>
  <c r="DH51" i="12"/>
  <c r="DG51" i="12"/>
  <c r="DF51" i="12"/>
  <c r="DE51" i="12"/>
  <c r="DD51" i="12"/>
  <c r="DC51" i="12"/>
  <c r="DB51" i="12"/>
  <c r="DA51" i="12"/>
  <c r="CZ51" i="12"/>
  <c r="CY51" i="12"/>
  <c r="CX51" i="12"/>
  <c r="CW51" i="12"/>
  <c r="CV51" i="12"/>
  <c r="CU51" i="12"/>
  <c r="CT51" i="12"/>
  <c r="AC28" i="17" s="1"/>
  <c r="CS51" i="12"/>
  <c r="CR51" i="12"/>
  <c r="CQ51" i="12"/>
  <c r="CP51" i="12"/>
  <c r="CO51" i="12"/>
  <c r="CN51" i="12"/>
  <c r="CM51" i="12"/>
  <c r="CL51" i="12"/>
  <c r="CK51" i="12"/>
  <c r="CJ51" i="12"/>
  <c r="CI51" i="12"/>
  <c r="CH51" i="12"/>
  <c r="CG51" i="12"/>
  <c r="CF51" i="12"/>
  <c r="CE51" i="12"/>
  <c r="CD51" i="12"/>
  <c r="CC51" i="12"/>
  <c r="CB51" i="12"/>
  <c r="CA51" i="12"/>
  <c r="BZ51" i="12"/>
  <c r="BX51" i="12"/>
  <c r="BW51" i="12"/>
  <c r="BV51" i="12"/>
  <c r="BU51" i="12"/>
  <c r="AB28" i="17" s="1"/>
  <c r="BT51" i="12"/>
  <c r="AA28" i="17" s="1"/>
  <c r="BS51" i="12"/>
  <c r="BR51" i="12"/>
  <c r="BQ51" i="12"/>
  <c r="BP51" i="12"/>
  <c r="BN51" i="12"/>
  <c r="BM51" i="12"/>
  <c r="BL51" i="12"/>
  <c r="BK51" i="12"/>
  <c r="BJ51" i="12"/>
  <c r="X28" i="17" s="1"/>
  <c r="BI51" i="12"/>
  <c r="BH51" i="12"/>
  <c r="BG51" i="12"/>
  <c r="BF51" i="12"/>
  <c r="BE51" i="12"/>
  <c r="V28" i="17" s="1"/>
  <c r="BD51" i="12"/>
  <c r="U28" i="17" s="1"/>
  <c r="BC51" i="12"/>
  <c r="T28" i="17" s="1"/>
  <c r="BB51" i="12"/>
  <c r="S28" i="17" s="1"/>
  <c r="BA51" i="12"/>
  <c r="R28" i="17" s="1"/>
  <c r="AZ51" i="12"/>
  <c r="Q28" i="17" s="1"/>
  <c r="AY51" i="12"/>
  <c r="P28" i="17" s="1"/>
  <c r="AX51" i="12"/>
  <c r="AW51" i="12"/>
  <c r="AV51" i="12"/>
  <c r="AU51" i="12"/>
  <c r="AT51" i="12"/>
  <c r="N28" i="17" s="1"/>
  <c r="AS51" i="12"/>
  <c r="M28" i="17" s="1"/>
  <c r="AR51" i="12"/>
  <c r="L28" i="17" s="1"/>
  <c r="AQ51" i="12"/>
  <c r="K28" i="17" s="1"/>
  <c r="AO51" i="12"/>
  <c r="J28" i="17" s="1"/>
  <c r="I28" i="17"/>
  <c r="AM51" i="12"/>
  <c r="H28" i="17" s="1"/>
  <c r="AL51" i="12"/>
  <c r="AK51" i="12"/>
  <c r="AJ51" i="12"/>
  <c r="AI51" i="12"/>
  <c r="AH51" i="12"/>
  <c r="AG51" i="12"/>
  <c r="AE51" i="12"/>
  <c r="F28" i="17" s="1"/>
  <c r="AD51" i="12"/>
  <c r="E28" i="17" s="1"/>
  <c r="AC51" i="12"/>
  <c r="D28" i="17" s="1"/>
  <c r="AB51" i="12"/>
  <c r="C28" i="17" s="1"/>
  <c r="AA51" i="12"/>
  <c r="Z51" i="12"/>
  <c r="X51" i="12"/>
  <c r="W51" i="12"/>
  <c r="V51" i="12"/>
  <c r="U51" i="12"/>
  <c r="T51" i="12"/>
  <c r="S51" i="12"/>
  <c r="P51" i="12"/>
  <c r="O51" i="12"/>
  <c r="N51" i="12"/>
  <c r="L51" i="12"/>
  <c r="K51" i="12"/>
  <c r="J51" i="12"/>
  <c r="I51" i="12"/>
  <c r="H51" i="12"/>
  <c r="G51" i="12"/>
  <c r="F51" i="12"/>
  <c r="E51" i="12"/>
  <c r="D51" i="12"/>
  <c r="B28" i="17" s="1"/>
  <c r="DP50" i="12"/>
  <c r="AG27" i="17" s="1"/>
  <c r="DO50" i="12"/>
  <c r="AF27" i="17" s="1"/>
  <c r="DN50" i="12"/>
  <c r="DM50" i="12"/>
  <c r="AE27" i="17" s="1"/>
  <c r="DJ50" i="12"/>
  <c r="DI50" i="12"/>
  <c r="DH50" i="12"/>
  <c r="DG50" i="12"/>
  <c r="DF50" i="12"/>
  <c r="DE50" i="12"/>
  <c r="DD50" i="12"/>
  <c r="DC50" i="12"/>
  <c r="DB50" i="12"/>
  <c r="DA50" i="12"/>
  <c r="CZ50" i="12"/>
  <c r="CY50" i="12"/>
  <c r="CX50" i="12"/>
  <c r="CW50" i="12"/>
  <c r="CV50" i="12"/>
  <c r="CU50" i="12"/>
  <c r="CT50" i="12"/>
  <c r="AC27" i="17" s="1"/>
  <c r="CS50" i="12"/>
  <c r="CR50" i="12"/>
  <c r="CQ50" i="12"/>
  <c r="CP50" i="12"/>
  <c r="CO50" i="12"/>
  <c r="CN50" i="12"/>
  <c r="CM50" i="12"/>
  <c r="CL50" i="12"/>
  <c r="CK50" i="12"/>
  <c r="CJ50" i="12"/>
  <c r="CI50" i="12"/>
  <c r="CH50" i="12"/>
  <c r="CG50" i="12"/>
  <c r="CF50" i="12"/>
  <c r="CE50" i="12"/>
  <c r="CD50" i="12"/>
  <c r="CC50" i="12"/>
  <c r="CB50" i="12"/>
  <c r="CA50" i="12"/>
  <c r="BZ50" i="12"/>
  <c r="BX50" i="12"/>
  <c r="BW50" i="12"/>
  <c r="BV50" i="12"/>
  <c r="BU50" i="12"/>
  <c r="AB27" i="17" s="1"/>
  <c r="BT50" i="12"/>
  <c r="AA27" i="17" s="1"/>
  <c r="BS50" i="12"/>
  <c r="BR50" i="12"/>
  <c r="BQ50" i="12"/>
  <c r="BP50" i="12"/>
  <c r="BN50" i="12"/>
  <c r="BM50" i="12"/>
  <c r="BL50" i="12"/>
  <c r="BK50" i="12"/>
  <c r="BJ50" i="12"/>
  <c r="X27" i="17" s="1"/>
  <c r="BI50" i="12"/>
  <c r="BH50" i="12"/>
  <c r="BG50" i="12"/>
  <c r="BF50" i="12"/>
  <c r="BE50" i="12"/>
  <c r="V27" i="17" s="1"/>
  <c r="BD50" i="12"/>
  <c r="U27" i="17" s="1"/>
  <c r="BC50" i="12"/>
  <c r="T27" i="17" s="1"/>
  <c r="BB50" i="12"/>
  <c r="S27" i="17" s="1"/>
  <c r="BA50" i="12"/>
  <c r="R27" i="17" s="1"/>
  <c r="AY50" i="12"/>
  <c r="P27" i="17" s="1"/>
  <c r="AX50" i="12"/>
  <c r="AW50" i="12"/>
  <c r="AV50" i="12"/>
  <c r="AU50" i="12"/>
  <c r="AT50" i="12"/>
  <c r="N27" i="17" s="1"/>
  <c r="AS50" i="12"/>
  <c r="M27" i="17" s="1"/>
  <c r="AR50" i="12"/>
  <c r="L27" i="17" s="1"/>
  <c r="AQ50" i="12"/>
  <c r="K27" i="17" s="1"/>
  <c r="AO50" i="12"/>
  <c r="J27" i="17" s="1"/>
  <c r="AM50" i="12"/>
  <c r="H27" i="17" s="1"/>
  <c r="AL50" i="12"/>
  <c r="AK50" i="12"/>
  <c r="AJ50" i="12"/>
  <c r="AI50" i="12"/>
  <c r="AH50" i="12"/>
  <c r="AF50" i="12"/>
  <c r="AE50" i="12"/>
  <c r="F27" i="17" s="1"/>
  <c r="AD50" i="12"/>
  <c r="E27" i="17" s="1"/>
  <c r="AC50" i="12"/>
  <c r="D27" i="17" s="1"/>
  <c r="AB50" i="12"/>
  <c r="C27" i="17" s="1"/>
  <c r="AA50" i="12"/>
  <c r="Z50" i="12"/>
  <c r="X50" i="12"/>
  <c r="W50" i="12"/>
  <c r="V50" i="12"/>
  <c r="U50" i="12"/>
  <c r="T50" i="12"/>
  <c r="S50" i="12"/>
  <c r="P50" i="12"/>
  <c r="O50" i="12"/>
  <c r="N50" i="12"/>
  <c r="L50" i="12"/>
  <c r="K50" i="12"/>
  <c r="J50" i="12"/>
  <c r="I50" i="12"/>
  <c r="H50" i="12"/>
  <c r="G50" i="12"/>
  <c r="F50" i="12"/>
  <c r="E50" i="12"/>
  <c r="D50" i="12"/>
  <c r="B27" i="17" s="1"/>
  <c r="DP49" i="12"/>
  <c r="AG26" i="17" s="1"/>
  <c r="DO49" i="12"/>
  <c r="AF26" i="17" s="1"/>
  <c r="DN49" i="12"/>
  <c r="DM49" i="12"/>
  <c r="DJ49" i="12"/>
  <c r="DI49" i="12"/>
  <c r="DH49" i="12"/>
  <c r="DG49" i="12"/>
  <c r="DF49" i="12"/>
  <c r="DE49" i="12"/>
  <c r="DD49" i="12"/>
  <c r="DC49" i="12"/>
  <c r="DB49" i="12"/>
  <c r="DA49" i="12"/>
  <c r="CZ49" i="12"/>
  <c r="CY49" i="12"/>
  <c r="CX49" i="12"/>
  <c r="CW49" i="12"/>
  <c r="CV49" i="12"/>
  <c r="CU49" i="12"/>
  <c r="CT49" i="12"/>
  <c r="AC26" i="17" s="1"/>
  <c r="CS49" i="12"/>
  <c r="CR49" i="12"/>
  <c r="CQ49" i="12"/>
  <c r="CP49" i="12"/>
  <c r="CO49" i="12"/>
  <c r="CN49" i="12"/>
  <c r="CM49" i="12"/>
  <c r="CL49" i="12"/>
  <c r="CK49" i="12"/>
  <c r="CJ49" i="12"/>
  <c r="CI49" i="12"/>
  <c r="CH49" i="12"/>
  <c r="CG49" i="12"/>
  <c r="CF49" i="12"/>
  <c r="CE49" i="12"/>
  <c r="CD49" i="12"/>
  <c r="CC49" i="12"/>
  <c r="CB49" i="12"/>
  <c r="CA49" i="12"/>
  <c r="BZ49" i="12"/>
  <c r="BX49" i="12"/>
  <c r="BW49" i="12"/>
  <c r="BV49" i="12"/>
  <c r="BU49" i="12"/>
  <c r="AB26" i="17" s="1"/>
  <c r="BT49" i="12"/>
  <c r="AA26" i="17" s="1"/>
  <c r="BS49" i="12"/>
  <c r="BR49" i="12"/>
  <c r="BQ49" i="12"/>
  <c r="BP49" i="12"/>
  <c r="BN49" i="12"/>
  <c r="BM49" i="12"/>
  <c r="BL49" i="12"/>
  <c r="BK49" i="12"/>
  <c r="BJ49" i="12"/>
  <c r="X26" i="17" s="1"/>
  <c r="BI49" i="12"/>
  <c r="BH49" i="12"/>
  <c r="BG49" i="12"/>
  <c r="BF49" i="12"/>
  <c r="BE49" i="12"/>
  <c r="V26" i="17" s="1"/>
  <c r="BD49" i="12"/>
  <c r="U26" i="17" s="1"/>
  <c r="BB49" i="12"/>
  <c r="S26" i="17" s="1"/>
  <c r="BA49" i="12"/>
  <c r="R26" i="17" s="1"/>
  <c r="AY49" i="12"/>
  <c r="P26" i="17" s="1"/>
  <c r="AX49" i="12"/>
  <c r="AW49" i="12"/>
  <c r="AV49" i="12"/>
  <c r="AU49" i="12"/>
  <c r="AT49" i="12"/>
  <c r="N26" i="17" s="1"/>
  <c r="AS49" i="12"/>
  <c r="M26" i="17" s="1"/>
  <c r="AR49" i="12"/>
  <c r="L26" i="17" s="1"/>
  <c r="AQ49" i="12"/>
  <c r="K26" i="17" s="1"/>
  <c r="AO49" i="12"/>
  <c r="J26" i="17" s="1"/>
  <c r="I26" i="17"/>
  <c r="AM49" i="12"/>
  <c r="H26" i="17" s="1"/>
  <c r="AL49" i="12"/>
  <c r="AK49" i="12"/>
  <c r="AJ49" i="12"/>
  <c r="AH49" i="12"/>
  <c r="AG49" i="12"/>
  <c r="AF49" i="12"/>
  <c r="AE49" i="12"/>
  <c r="F26" i="17" s="1"/>
  <c r="AD49" i="12"/>
  <c r="E26" i="17" s="1"/>
  <c r="AC49" i="12"/>
  <c r="D26" i="17" s="1"/>
  <c r="AB49" i="12"/>
  <c r="C26" i="17" s="1"/>
  <c r="AA49" i="12"/>
  <c r="Z49" i="12"/>
  <c r="X49" i="12"/>
  <c r="W49" i="12"/>
  <c r="V49" i="12"/>
  <c r="U49" i="12"/>
  <c r="T49" i="12"/>
  <c r="S49" i="12"/>
  <c r="P49" i="12"/>
  <c r="O49" i="12"/>
  <c r="N49" i="12"/>
  <c r="L49" i="12"/>
  <c r="K49" i="12"/>
  <c r="J49" i="12"/>
  <c r="I49" i="12"/>
  <c r="H49" i="12"/>
  <c r="G49" i="12"/>
  <c r="F49" i="12"/>
  <c r="E49" i="12"/>
  <c r="D49" i="12"/>
  <c r="B26" i="17" s="1"/>
  <c r="DP48" i="12"/>
  <c r="AG25" i="17" s="1"/>
  <c r="DO48" i="12"/>
  <c r="AF25" i="17" s="1"/>
  <c r="DN48" i="12"/>
  <c r="DM48" i="12"/>
  <c r="DJ48" i="12"/>
  <c r="DI48" i="12"/>
  <c r="DH48" i="12"/>
  <c r="DG48" i="12"/>
  <c r="DF48" i="12"/>
  <c r="DE48" i="12"/>
  <c r="DD48" i="12"/>
  <c r="DC48" i="12"/>
  <c r="DB48" i="12"/>
  <c r="DA48" i="12"/>
  <c r="CZ48" i="12"/>
  <c r="CY48" i="12"/>
  <c r="CX48" i="12"/>
  <c r="CW48" i="12"/>
  <c r="CV48" i="12"/>
  <c r="CT48" i="12"/>
  <c r="AC25" i="17" s="1"/>
  <c r="CS48" i="12"/>
  <c r="CR48" i="12"/>
  <c r="CQ48" i="12"/>
  <c r="CP48" i="12"/>
  <c r="CO48" i="12"/>
  <c r="CN48" i="12"/>
  <c r="CM48" i="12"/>
  <c r="CL48" i="12"/>
  <c r="CK48" i="12"/>
  <c r="CJ48" i="12"/>
  <c r="CI48" i="12"/>
  <c r="CH48" i="12"/>
  <c r="CG48" i="12"/>
  <c r="CF48" i="12"/>
  <c r="CE48" i="12"/>
  <c r="CD48" i="12"/>
  <c r="CC48" i="12"/>
  <c r="CB48" i="12"/>
  <c r="CA48" i="12"/>
  <c r="BZ48" i="12"/>
  <c r="BX48" i="12"/>
  <c r="BW48" i="12"/>
  <c r="BV48" i="12"/>
  <c r="BU48" i="12"/>
  <c r="AB25" i="17" s="1"/>
  <c r="BT48" i="12"/>
  <c r="AA25" i="17" s="1"/>
  <c r="BS48" i="12"/>
  <c r="BR48" i="12"/>
  <c r="BQ48" i="12"/>
  <c r="BP48" i="12"/>
  <c r="BN48" i="12"/>
  <c r="BM48" i="12"/>
  <c r="BL48" i="12"/>
  <c r="BK48" i="12"/>
  <c r="BJ48" i="12"/>
  <c r="X25" i="17" s="1"/>
  <c r="BI48" i="12"/>
  <c r="BH48" i="12"/>
  <c r="BG48" i="12"/>
  <c r="BF48" i="12"/>
  <c r="BE48" i="12"/>
  <c r="V25" i="17" s="1"/>
  <c r="BD48" i="12"/>
  <c r="U25" i="17" s="1"/>
  <c r="BB48" i="12"/>
  <c r="S25" i="17" s="1"/>
  <c r="BA48" i="12"/>
  <c r="R25" i="17" s="1"/>
  <c r="AZ48" i="12"/>
  <c r="Q25" i="17" s="1"/>
  <c r="AY48" i="12"/>
  <c r="P25" i="17" s="1"/>
  <c r="AX48" i="12"/>
  <c r="AW48" i="12"/>
  <c r="AV48" i="12"/>
  <c r="AU48" i="12"/>
  <c r="AT48" i="12"/>
  <c r="N25" i="17" s="1"/>
  <c r="AS48" i="12"/>
  <c r="M25" i="17" s="1"/>
  <c r="AQ48" i="12"/>
  <c r="K25" i="17" s="1"/>
  <c r="AO48" i="12"/>
  <c r="J25" i="17" s="1"/>
  <c r="I25" i="17"/>
  <c r="AM48" i="12"/>
  <c r="H25" i="17" s="1"/>
  <c r="AL48" i="12"/>
  <c r="AK48" i="12"/>
  <c r="AJ48" i="12"/>
  <c r="AI48" i="12"/>
  <c r="AF48" i="12"/>
  <c r="AE48" i="12"/>
  <c r="F25" i="17" s="1"/>
  <c r="AD48" i="12"/>
  <c r="E25" i="17" s="1"/>
  <c r="AC48" i="12"/>
  <c r="D25" i="17" s="1"/>
  <c r="AB48" i="12"/>
  <c r="C25" i="17" s="1"/>
  <c r="AA48" i="12"/>
  <c r="Z48" i="12"/>
  <c r="X48" i="12"/>
  <c r="W48" i="12"/>
  <c r="V48" i="12"/>
  <c r="U48" i="12"/>
  <c r="T48" i="12"/>
  <c r="S48" i="12"/>
  <c r="P48" i="12"/>
  <c r="O48" i="12"/>
  <c r="N48" i="12"/>
  <c r="K48" i="12"/>
  <c r="J48" i="12"/>
  <c r="I48" i="12"/>
  <c r="H48" i="12"/>
  <c r="G48" i="12"/>
  <c r="F48" i="12"/>
  <c r="E48" i="12"/>
  <c r="D48" i="12"/>
  <c r="B25" i="17" s="1"/>
  <c r="DP47" i="12"/>
  <c r="AG24" i="17" s="1"/>
  <c r="DO47" i="12"/>
  <c r="AF24" i="17" s="1"/>
  <c r="DN47" i="12"/>
  <c r="DM47" i="12"/>
  <c r="DJ47" i="12"/>
  <c r="DI47" i="12"/>
  <c r="DH47" i="12"/>
  <c r="DG47" i="12"/>
  <c r="DF47" i="12"/>
  <c r="DE47" i="12"/>
  <c r="DD47" i="12"/>
  <c r="DC47" i="12"/>
  <c r="DB47" i="12"/>
  <c r="DA47" i="12"/>
  <c r="CZ47" i="12"/>
  <c r="CY47" i="12"/>
  <c r="CX47" i="12"/>
  <c r="CW47" i="12"/>
  <c r="CV47" i="12"/>
  <c r="CU47" i="12"/>
  <c r="CT47" i="12"/>
  <c r="AC24" i="17" s="1"/>
  <c r="CS47" i="12"/>
  <c r="CR47" i="12"/>
  <c r="CQ47" i="12"/>
  <c r="CP47" i="12"/>
  <c r="CO47" i="12"/>
  <c r="CN47" i="12"/>
  <c r="CM47" i="12"/>
  <c r="CL47" i="12"/>
  <c r="CK47" i="12"/>
  <c r="CJ47" i="12"/>
  <c r="CI47" i="12"/>
  <c r="CH47" i="12"/>
  <c r="CG47" i="12"/>
  <c r="CF47" i="12"/>
  <c r="CE47" i="12"/>
  <c r="CD47" i="12"/>
  <c r="CC47" i="12"/>
  <c r="CB47" i="12"/>
  <c r="CA47" i="12"/>
  <c r="BZ47" i="12"/>
  <c r="BX47" i="12"/>
  <c r="BW47" i="12"/>
  <c r="BV47" i="12"/>
  <c r="BU47" i="12"/>
  <c r="AB24" i="17" s="1"/>
  <c r="BT47" i="12"/>
  <c r="AA24" i="17" s="1"/>
  <c r="BS47" i="12"/>
  <c r="BR47" i="12"/>
  <c r="BQ47" i="12"/>
  <c r="BP47" i="12"/>
  <c r="BN47" i="12"/>
  <c r="BM47" i="12"/>
  <c r="BL47" i="12"/>
  <c r="BK47" i="12"/>
  <c r="BJ47" i="12"/>
  <c r="X24" i="17" s="1"/>
  <c r="BI47" i="12"/>
  <c r="BH47" i="12"/>
  <c r="BG47" i="12"/>
  <c r="BF47" i="12"/>
  <c r="BE47" i="12"/>
  <c r="V24" i="17" s="1"/>
  <c r="BD47" i="12"/>
  <c r="U24" i="17" s="1"/>
  <c r="BC47" i="12"/>
  <c r="T24" i="17" s="1"/>
  <c r="BB47" i="12"/>
  <c r="S24" i="17" s="1"/>
  <c r="BA47" i="12"/>
  <c r="R24" i="17" s="1"/>
  <c r="AZ47" i="12"/>
  <c r="Q24" i="17" s="1"/>
  <c r="AY47" i="12"/>
  <c r="P24" i="17" s="1"/>
  <c r="AX47" i="12"/>
  <c r="AW47" i="12"/>
  <c r="AV47" i="12"/>
  <c r="AU47" i="12"/>
  <c r="AT47" i="12"/>
  <c r="N24" i="17" s="1"/>
  <c r="AS47" i="12"/>
  <c r="M24" i="17" s="1"/>
  <c r="AR47" i="12"/>
  <c r="L24" i="17" s="1"/>
  <c r="AQ47" i="12"/>
  <c r="K24" i="17" s="1"/>
  <c r="AO47" i="12"/>
  <c r="J24" i="17" s="1"/>
  <c r="I24" i="17"/>
  <c r="AM47" i="12"/>
  <c r="H24" i="17" s="1"/>
  <c r="AL47" i="12"/>
  <c r="AK47" i="12"/>
  <c r="AJ47" i="12"/>
  <c r="AI47" i="12"/>
  <c r="AH47" i="12"/>
  <c r="AG47" i="12"/>
  <c r="AE47" i="12"/>
  <c r="F24" i="17" s="1"/>
  <c r="AD47" i="12"/>
  <c r="E24" i="17" s="1"/>
  <c r="AC47" i="12"/>
  <c r="D24" i="17" s="1"/>
  <c r="AB47" i="12"/>
  <c r="C24" i="17" s="1"/>
  <c r="AA47" i="12"/>
  <c r="Z47" i="12"/>
  <c r="X47" i="12"/>
  <c r="W47" i="12"/>
  <c r="V47" i="12"/>
  <c r="U47" i="12"/>
  <c r="T47" i="12"/>
  <c r="S47" i="12"/>
  <c r="P47" i="12"/>
  <c r="O47" i="12"/>
  <c r="N47" i="12"/>
  <c r="K47" i="12"/>
  <c r="J47" i="12"/>
  <c r="I47" i="12"/>
  <c r="H47" i="12"/>
  <c r="G47" i="12"/>
  <c r="F47" i="12"/>
  <c r="E47" i="12"/>
  <c r="D47" i="12"/>
  <c r="B24" i="17" s="1"/>
  <c r="DP46" i="12"/>
  <c r="AG23" i="17" s="1"/>
  <c r="DO46" i="12"/>
  <c r="AF23" i="17" s="1"/>
  <c r="DN46" i="12"/>
  <c r="DM46" i="12"/>
  <c r="DJ46" i="12"/>
  <c r="DI46" i="12"/>
  <c r="DH46" i="12"/>
  <c r="DG46" i="12"/>
  <c r="DF46" i="12"/>
  <c r="DE46" i="12"/>
  <c r="DD46" i="12"/>
  <c r="DC46" i="12"/>
  <c r="DB46" i="12"/>
  <c r="DA46" i="12"/>
  <c r="CZ46" i="12"/>
  <c r="CY46" i="12"/>
  <c r="CX46" i="12"/>
  <c r="CW46" i="12"/>
  <c r="CV46" i="12"/>
  <c r="CU46" i="12"/>
  <c r="CT46" i="12"/>
  <c r="AC23" i="17" s="1"/>
  <c r="CS46" i="12"/>
  <c r="CR46" i="12"/>
  <c r="CQ46" i="12"/>
  <c r="CP46" i="12"/>
  <c r="CO46" i="12"/>
  <c r="CN46" i="12"/>
  <c r="CM46" i="12"/>
  <c r="CL46" i="12"/>
  <c r="CK46" i="12"/>
  <c r="CJ46" i="12"/>
  <c r="CI46" i="12"/>
  <c r="CH46" i="12"/>
  <c r="CG46" i="12"/>
  <c r="CF46" i="12"/>
  <c r="CE46" i="12"/>
  <c r="CD46" i="12"/>
  <c r="CC46" i="12"/>
  <c r="CB46" i="12"/>
  <c r="CA46" i="12"/>
  <c r="BZ46" i="12"/>
  <c r="BX46" i="12"/>
  <c r="BW46" i="12"/>
  <c r="BV46" i="12"/>
  <c r="BU46" i="12"/>
  <c r="AB23" i="17" s="1"/>
  <c r="BT46" i="12"/>
  <c r="AA23" i="17" s="1"/>
  <c r="BS46" i="12"/>
  <c r="BR46" i="12"/>
  <c r="BQ46" i="12"/>
  <c r="BP46" i="12"/>
  <c r="BN46" i="12"/>
  <c r="BM46" i="12"/>
  <c r="BL46" i="12"/>
  <c r="BK46" i="12"/>
  <c r="BJ46" i="12"/>
  <c r="X23" i="17" s="1"/>
  <c r="BI46" i="12"/>
  <c r="BH46" i="12"/>
  <c r="BG46" i="12"/>
  <c r="BF46" i="12"/>
  <c r="BE46" i="12"/>
  <c r="V23" i="17" s="1"/>
  <c r="BD46" i="12"/>
  <c r="U23" i="17" s="1"/>
  <c r="BC46" i="12"/>
  <c r="T23" i="17" s="1"/>
  <c r="BB46" i="12"/>
  <c r="S23" i="17" s="1"/>
  <c r="BA46" i="12"/>
  <c r="R23" i="17" s="1"/>
  <c r="AZ46" i="12"/>
  <c r="Q23" i="17" s="1"/>
  <c r="AY46" i="12"/>
  <c r="P23" i="17" s="1"/>
  <c r="AX46" i="12"/>
  <c r="AW46" i="12"/>
  <c r="AV46" i="12"/>
  <c r="AU46" i="12"/>
  <c r="AT46" i="12"/>
  <c r="N23" i="17" s="1"/>
  <c r="AS46" i="12"/>
  <c r="M23" i="17" s="1"/>
  <c r="AR46" i="12"/>
  <c r="L23" i="17" s="1"/>
  <c r="AQ46" i="12"/>
  <c r="K23" i="17" s="1"/>
  <c r="AO46" i="12"/>
  <c r="J23" i="17" s="1"/>
  <c r="I23" i="17"/>
  <c r="AM46" i="12"/>
  <c r="H23" i="17" s="1"/>
  <c r="AL46" i="12"/>
  <c r="AK46" i="12"/>
  <c r="AJ46" i="12"/>
  <c r="AI46" i="12"/>
  <c r="AH46" i="12"/>
  <c r="AF46" i="12"/>
  <c r="AE46" i="12"/>
  <c r="F23" i="17" s="1"/>
  <c r="AD46" i="12"/>
  <c r="E23" i="17" s="1"/>
  <c r="AC46" i="12"/>
  <c r="D23" i="17" s="1"/>
  <c r="AB46" i="12"/>
  <c r="C23" i="17" s="1"/>
  <c r="AA46" i="12"/>
  <c r="Z46" i="12"/>
  <c r="Y46" i="12"/>
  <c r="X46" i="12"/>
  <c r="W46" i="12"/>
  <c r="V46" i="12"/>
  <c r="U46" i="12"/>
  <c r="T46" i="12"/>
  <c r="S46" i="12"/>
  <c r="P46" i="12"/>
  <c r="O46" i="12"/>
  <c r="N46" i="12"/>
  <c r="L46" i="12"/>
  <c r="K46" i="12"/>
  <c r="J46" i="12"/>
  <c r="I46" i="12"/>
  <c r="H46" i="12"/>
  <c r="G46" i="12"/>
  <c r="F46" i="12"/>
  <c r="E46" i="12"/>
  <c r="D46" i="12"/>
  <c r="B23" i="17" s="1"/>
  <c r="DP45" i="12"/>
  <c r="AG22" i="17" s="1"/>
  <c r="DO45" i="12"/>
  <c r="AF22" i="17" s="1"/>
  <c r="DN45" i="12"/>
  <c r="DM45" i="12"/>
  <c r="DJ45" i="12"/>
  <c r="DI45" i="12"/>
  <c r="DH45" i="12"/>
  <c r="DG45" i="12"/>
  <c r="DF45" i="12"/>
  <c r="DE45" i="12"/>
  <c r="DD45" i="12"/>
  <c r="DC45" i="12"/>
  <c r="DB45" i="12"/>
  <c r="DA45" i="12"/>
  <c r="CZ45" i="12"/>
  <c r="CY45" i="12"/>
  <c r="CX45" i="12"/>
  <c r="CW45" i="12"/>
  <c r="CV45" i="12"/>
  <c r="CU45" i="12"/>
  <c r="CT45" i="12"/>
  <c r="AC22" i="17" s="1"/>
  <c r="CS45" i="12"/>
  <c r="CR45" i="12"/>
  <c r="CQ45" i="12"/>
  <c r="CP45" i="12"/>
  <c r="CO45" i="12"/>
  <c r="CN45" i="12"/>
  <c r="CM45" i="12"/>
  <c r="CL45" i="12"/>
  <c r="CK45" i="12"/>
  <c r="CJ45" i="12"/>
  <c r="CI45" i="12"/>
  <c r="CH45" i="12"/>
  <c r="CG45" i="12"/>
  <c r="CF45" i="12"/>
  <c r="CE45" i="12"/>
  <c r="CD45" i="12"/>
  <c r="CC45" i="12"/>
  <c r="CB45" i="12"/>
  <c r="CA45" i="12"/>
  <c r="BZ45" i="12"/>
  <c r="BX45" i="12"/>
  <c r="BW45" i="12"/>
  <c r="BV45" i="12"/>
  <c r="BU45" i="12"/>
  <c r="AB22" i="17" s="1"/>
  <c r="BT45" i="12"/>
  <c r="AA22" i="17" s="1"/>
  <c r="BS45" i="12"/>
  <c r="BR45" i="12"/>
  <c r="BQ45" i="12"/>
  <c r="BP45" i="12"/>
  <c r="BN45" i="12"/>
  <c r="BM45" i="12"/>
  <c r="BL45" i="12"/>
  <c r="BK45" i="12"/>
  <c r="BJ45" i="12"/>
  <c r="X22" i="17" s="1"/>
  <c r="BI45" i="12"/>
  <c r="BH45" i="12"/>
  <c r="BG45" i="12"/>
  <c r="BF45" i="12"/>
  <c r="BE45" i="12"/>
  <c r="V22" i="17" s="1"/>
  <c r="BD45" i="12"/>
  <c r="U22" i="17" s="1"/>
  <c r="BC45" i="12"/>
  <c r="T22" i="17" s="1"/>
  <c r="BB45" i="12"/>
  <c r="S22" i="17" s="1"/>
  <c r="BA45" i="12"/>
  <c r="R22" i="17" s="1"/>
  <c r="AZ45" i="12"/>
  <c r="Q22" i="17" s="1"/>
  <c r="AY45" i="12"/>
  <c r="P22" i="17" s="1"/>
  <c r="AX45" i="12"/>
  <c r="AW45" i="12"/>
  <c r="AV45" i="12"/>
  <c r="AU45" i="12"/>
  <c r="AT45" i="12"/>
  <c r="N22" i="17" s="1"/>
  <c r="AS45" i="12"/>
  <c r="M22" i="17" s="1"/>
  <c r="AR45" i="12"/>
  <c r="L22" i="17" s="1"/>
  <c r="AQ45" i="12"/>
  <c r="K22" i="17" s="1"/>
  <c r="AO45" i="12"/>
  <c r="J22" i="17" s="1"/>
  <c r="I22" i="17"/>
  <c r="AM45" i="12"/>
  <c r="H22" i="17" s="1"/>
  <c r="AL45" i="12"/>
  <c r="AK45" i="12"/>
  <c r="AJ45" i="12"/>
  <c r="AH45" i="12"/>
  <c r="AG45" i="12"/>
  <c r="AF45" i="12"/>
  <c r="AE45" i="12"/>
  <c r="F22" i="17" s="1"/>
  <c r="AD45" i="12"/>
  <c r="E22" i="17" s="1"/>
  <c r="AC45" i="12"/>
  <c r="D22" i="17" s="1"/>
  <c r="AB45" i="12"/>
  <c r="C22" i="17" s="1"/>
  <c r="AA45" i="12"/>
  <c r="Z45" i="12"/>
  <c r="X45" i="12"/>
  <c r="W45" i="12"/>
  <c r="V45" i="12"/>
  <c r="U45" i="12"/>
  <c r="T45" i="12"/>
  <c r="S45" i="12"/>
  <c r="P45" i="12"/>
  <c r="O45" i="12"/>
  <c r="N45" i="12"/>
  <c r="L45" i="12"/>
  <c r="K45" i="12"/>
  <c r="J45" i="12"/>
  <c r="I45" i="12"/>
  <c r="H45" i="12"/>
  <c r="G45" i="12"/>
  <c r="F45" i="12"/>
  <c r="E45" i="12"/>
  <c r="D45" i="12"/>
  <c r="B22" i="17" s="1"/>
  <c r="DP44" i="12"/>
  <c r="AG21" i="17" s="1"/>
  <c r="DO44" i="12"/>
  <c r="AF21" i="17" s="1"/>
  <c r="DN44" i="12"/>
  <c r="DM44" i="12"/>
  <c r="DJ44" i="12"/>
  <c r="DI44" i="12"/>
  <c r="DH44" i="12"/>
  <c r="DG44" i="12"/>
  <c r="DF44" i="12"/>
  <c r="DE44" i="12"/>
  <c r="DD44" i="12"/>
  <c r="DC44" i="12"/>
  <c r="DB44" i="12"/>
  <c r="DA44" i="12"/>
  <c r="CZ44" i="12"/>
  <c r="CY44" i="12"/>
  <c r="CX44" i="12"/>
  <c r="CW44" i="12"/>
  <c r="CV44" i="12"/>
  <c r="CU44" i="12"/>
  <c r="CT44" i="12"/>
  <c r="AC21" i="17" s="1"/>
  <c r="CS44" i="12"/>
  <c r="CR44" i="12"/>
  <c r="CQ44" i="12"/>
  <c r="CP44" i="12"/>
  <c r="CO44" i="12"/>
  <c r="CN44" i="12"/>
  <c r="CM44" i="12"/>
  <c r="CL44" i="12"/>
  <c r="CK44" i="12"/>
  <c r="CJ44" i="12"/>
  <c r="CI44" i="12"/>
  <c r="CH44" i="12"/>
  <c r="CG44" i="12"/>
  <c r="CF44" i="12"/>
  <c r="CE44" i="12"/>
  <c r="CD44" i="12"/>
  <c r="CC44" i="12"/>
  <c r="CB44" i="12"/>
  <c r="CA44" i="12"/>
  <c r="BZ44" i="12"/>
  <c r="BX44" i="12"/>
  <c r="BW44" i="12"/>
  <c r="BV44" i="12"/>
  <c r="BU44" i="12"/>
  <c r="AB21" i="17" s="1"/>
  <c r="BT44" i="12"/>
  <c r="AA21" i="17" s="1"/>
  <c r="BS44" i="12"/>
  <c r="BR44" i="12"/>
  <c r="BQ44" i="12"/>
  <c r="BP44" i="12"/>
  <c r="BN44" i="12"/>
  <c r="BM44" i="12"/>
  <c r="BL44" i="12"/>
  <c r="BK44" i="12"/>
  <c r="BJ44" i="12"/>
  <c r="X21" i="17" s="1"/>
  <c r="BI44" i="12"/>
  <c r="BH44" i="12"/>
  <c r="BG44" i="12"/>
  <c r="BF44" i="12"/>
  <c r="BE44" i="12"/>
  <c r="V21" i="17" s="1"/>
  <c r="BD44" i="12"/>
  <c r="U21" i="17" s="1"/>
  <c r="BC44" i="12"/>
  <c r="T21" i="17" s="1"/>
  <c r="BB44" i="12"/>
  <c r="S21" i="17" s="1"/>
  <c r="BA44" i="12"/>
  <c r="R21" i="17" s="1"/>
  <c r="AY44" i="12"/>
  <c r="P21" i="17" s="1"/>
  <c r="AX44" i="12"/>
  <c r="AW44" i="12"/>
  <c r="AV44" i="12"/>
  <c r="AU44" i="12"/>
  <c r="AT44" i="12"/>
  <c r="N21" i="17" s="1"/>
  <c r="AS44" i="12"/>
  <c r="M21" i="17" s="1"/>
  <c r="AR44" i="12"/>
  <c r="L21" i="17" s="1"/>
  <c r="AQ44" i="12"/>
  <c r="K21" i="17" s="1"/>
  <c r="AO44" i="12"/>
  <c r="J21" i="17" s="1"/>
  <c r="I21" i="17"/>
  <c r="AM44" i="12"/>
  <c r="H21" i="17" s="1"/>
  <c r="AL44" i="12"/>
  <c r="AK44" i="12"/>
  <c r="AJ44" i="12"/>
  <c r="AI44" i="12"/>
  <c r="AF44" i="12"/>
  <c r="AE44" i="12"/>
  <c r="F21" i="17" s="1"/>
  <c r="AD44" i="12"/>
  <c r="E21" i="17" s="1"/>
  <c r="AC44" i="12"/>
  <c r="D21" i="17" s="1"/>
  <c r="AB44" i="12"/>
  <c r="C21" i="17" s="1"/>
  <c r="AA44" i="12"/>
  <c r="Z44" i="12"/>
  <c r="Y44" i="12"/>
  <c r="X44" i="12"/>
  <c r="W44" i="12"/>
  <c r="V44" i="12"/>
  <c r="U44" i="12"/>
  <c r="T44" i="12"/>
  <c r="S44" i="12"/>
  <c r="P44" i="12"/>
  <c r="O44" i="12"/>
  <c r="N44" i="12"/>
  <c r="L44" i="12"/>
  <c r="K44" i="12"/>
  <c r="J44" i="12"/>
  <c r="I44" i="12"/>
  <c r="H44" i="12"/>
  <c r="G44" i="12"/>
  <c r="F44" i="12"/>
  <c r="E44" i="12"/>
  <c r="D44" i="12"/>
  <c r="B21" i="17" s="1"/>
  <c r="DP43" i="12"/>
  <c r="AG20" i="17" s="1"/>
  <c r="DO43" i="12"/>
  <c r="AF20" i="17" s="1"/>
  <c r="DN43" i="12"/>
  <c r="DM43" i="12"/>
  <c r="AE20" i="17" s="1"/>
  <c r="DJ43" i="12"/>
  <c r="DI43" i="12"/>
  <c r="DH43" i="12"/>
  <c r="DG43" i="12"/>
  <c r="DF43" i="12"/>
  <c r="DE43" i="12"/>
  <c r="DD43" i="12"/>
  <c r="DC43" i="12"/>
  <c r="DB43" i="12"/>
  <c r="DA43" i="12"/>
  <c r="CZ43" i="12"/>
  <c r="CY43" i="12"/>
  <c r="CX43" i="12"/>
  <c r="CW43" i="12"/>
  <c r="CV43" i="12"/>
  <c r="CU43" i="12"/>
  <c r="CT43" i="12"/>
  <c r="AC20" i="17" s="1"/>
  <c r="CS43" i="12"/>
  <c r="CR43" i="12"/>
  <c r="CQ43" i="12"/>
  <c r="CP43" i="12"/>
  <c r="CO43" i="12"/>
  <c r="CN43" i="12"/>
  <c r="CM43" i="12"/>
  <c r="CL43" i="12"/>
  <c r="CK43" i="12"/>
  <c r="CJ43" i="12"/>
  <c r="CI43" i="12"/>
  <c r="CH43" i="12"/>
  <c r="CG43" i="12"/>
  <c r="CF43" i="12"/>
  <c r="CE43" i="12"/>
  <c r="CD43" i="12"/>
  <c r="CC43" i="12"/>
  <c r="CB43" i="12"/>
  <c r="CA43" i="12"/>
  <c r="BZ43" i="12"/>
  <c r="BX43" i="12"/>
  <c r="BW43" i="12"/>
  <c r="BV43" i="12"/>
  <c r="BU43" i="12"/>
  <c r="AB20" i="17" s="1"/>
  <c r="BT43" i="12"/>
  <c r="AA20" i="17" s="1"/>
  <c r="BS43" i="12"/>
  <c r="BR43" i="12"/>
  <c r="BQ43" i="12"/>
  <c r="BP43" i="12"/>
  <c r="BN43" i="12"/>
  <c r="BM43" i="12"/>
  <c r="BL43" i="12"/>
  <c r="BK43" i="12"/>
  <c r="BJ43" i="12"/>
  <c r="X20" i="17" s="1"/>
  <c r="BI43" i="12"/>
  <c r="BH43" i="12"/>
  <c r="BG43" i="12"/>
  <c r="BF43" i="12"/>
  <c r="BE43" i="12"/>
  <c r="V20" i="17" s="1"/>
  <c r="BD43" i="12"/>
  <c r="U20" i="17" s="1"/>
  <c r="BB43" i="12"/>
  <c r="S20" i="17" s="1"/>
  <c r="BA43" i="12"/>
  <c r="R20" i="17" s="1"/>
  <c r="AZ43" i="12"/>
  <c r="Q20" i="17" s="1"/>
  <c r="AY43" i="12"/>
  <c r="P20" i="17" s="1"/>
  <c r="AX43" i="12"/>
  <c r="AW43" i="12"/>
  <c r="AV43" i="12"/>
  <c r="AU43" i="12"/>
  <c r="AT43" i="12"/>
  <c r="N20" i="17" s="1"/>
  <c r="AS43" i="12"/>
  <c r="M20" i="17" s="1"/>
  <c r="AR43" i="12"/>
  <c r="L20" i="17" s="1"/>
  <c r="AQ43" i="12"/>
  <c r="K20" i="17" s="1"/>
  <c r="AO43" i="12"/>
  <c r="J20" i="17" s="1"/>
  <c r="I20" i="17"/>
  <c r="AM43" i="12"/>
  <c r="H20" i="17" s="1"/>
  <c r="AL43" i="12"/>
  <c r="AK43" i="12"/>
  <c r="AJ43" i="12"/>
  <c r="AI43" i="12"/>
  <c r="AH43" i="12"/>
  <c r="AG43" i="12"/>
  <c r="AE43" i="12"/>
  <c r="F20" i="17" s="1"/>
  <c r="AD43" i="12"/>
  <c r="E20" i="17" s="1"/>
  <c r="AC43" i="12"/>
  <c r="D20" i="17" s="1"/>
  <c r="AB43" i="12"/>
  <c r="C20" i="17" s="1"/>
  <c r="AA43" i="12"/>
  <c r="Z43" i="12"/>
  <c r="Y43" i="12"/>
  <c r="X43" i="12"/>
  <c r="W43" i="12"/>
  <c r="V43" i="12"/>
  <c r="U43" i="12"/>
  <c r="T43" i="12"/>
  <c r="S43" i="12"/>
  <c r="P43" i="12"/>
  <c r="O43" i="12"/>
  <c r="N43" i="12"/>
  <c r="L43" i="12"/>
  <c r="K43" i="12"/>
  <c r="J43" i="12"/>
  <c r="I43" i="12"/>
  <c r="H43" i="12"/>
  <c r="G43" i="12"/>
  <c r="F43" i="12"/>
  <c r="E43" i="12"/>
  <c r="D43" i="12"/>
  <c r="DP42" i="12"/>
  <c r="AG19" i="17" s="1"/>
  <c r="DO42" i="12"/>
  <c r="AF19" i="17" s="1"/>
  <c r="DN42" i="12"/>
  <c r="DM42" i="12"/>
  <c r="DJ42" i="12"/>
  <c r="DI42" i="12"/>
  <c r="DH42" i="12"/>
  <c r="DG42" i="12"/>
  <c r="DF42" i="12"/>
  <c r="DE42" i="12"/>
  <c r="DD42" i="12"/>
  <c r="DC42" i="12"/>
  <c r="DB42" i="12"/>
  <c r="DA42" i="12"/>
  <c r="CZ42" i="12"/>
  <c r="CY42" i="12"/>
  <c r="CX42" i="12"/>
  <c r="CW42" i="12"/>
  <c r="CV42" i="12"/>
  <c r="CU42" i="12"/>
  <c r="CT42" i="12"/>
  <c r="AC19" i="17" s="1"/>
  <c r="CS42" i="12"/>
  <c r="CR42" i="12"/>
  <c r="CQ42" i="12"/>
  <c r="CP42" i="12"/>
  <c r="CO42" i="12"/>
  <c r="CN42" i="12"/>
  <c r="CM42" i="12"/>
  <c r="CL42" i="12"/>
  <c r="CK42" i="12"/>
  <c r="CJ42" i="12"/>
  <c r="CI42" i="12"/>
  <c r="CH42" i="12"/>
  <c r="CG42" i="12"/>
  <c r="CF42" i="12"/>
  <c r="CE42" i="12"/>
  <c r="CD42" i="12"/>
  <c r="CC42" i="12"/>
  <c r="CB42" i="12"/>
  <c r="CA42" i="12"/>
  <c r="BZ42" i="12"/>
  <c r="BX42" i="12"/>
  <c r="BW42" i="12"/>
  <c r="BV42" i="12"/>
  <c r="BU42" i="12"/>
  <c r="AB19" i="17" s="1"/>
  <c r="BT42" i="12"/>
  <c r="AA19" i="17" s="1"/>
  <c r="BS42" i="12"/>
  <c r="BR42" i="12"/>
  <c r="BQ42" i="12"/>
  <c r="BP42" i="12"/>
  <c r="BN42" i="12"/>
  <c r="BM42" i="12"/>
  <c r="BL42" i="12"/>
  <c r="BK42" i="12"/>
  <c r="BJ42" i="12"/>
  <c r="X19" i="17" s="1"/>
  <c r="BI42" i="12"/>
  <c r="BH42" i="12"/>
  <c r="BG42" i="12"/>
  <c r="BF42" i="12"/>
  <c r="BE42" i="12"/>
  <c r="V19" i="17" s="1"/>
  <c r="BD42" i="12"/>
  <c r="U19" i="17" s="1"/>
  <c r="BB42" i="12"/>
  <c r="S19" i="17" s="1"/>
  <c r="BA42" i="12"/>
  <c r="R19" i="17" s="1"/>
  <c r="AY42" i="12"/>
  <c r="P19" i="17" s="1"/>
  <c r="AX42" i="12"/>
  <c r="AW42" i="12"/>
  <c r="AV42" i="12"/>
  <c r="AU42" i="12"/>
  <c r="AT42" i="12"/>
  <c r="N19" i="17" s="1"/>
  <c r="AS42" i="12"/>
  <c r="M19" i="17" s="1"/>
  <c r="AQ42" i="12"/>
  <c r="K19" i="17" s="1"/>
  <c r="AO42" i="12"/>
  <c r="J19" i="17" s="1"/>
  <c r="AM42" i="12"/>
  <c r="H19" i="17" s="1"/>
  <c r="AL42" i="12"/>
  <c r="AK42" i="12"/>
  <c r="AJ42" i="12"/>
  <c r="AI42" i="12"/>
  <c r="AH42" i="12"/>
  <c r="AG42" i="12"/>
  <c r="AF42" i="12"/>
  <c r="AE42" i="12"/>
  <c r="F19" i="17" s="1"/>
  <c r="AD42" i="12"/>
  <c r="E19" i="17" s="1"/>
  <c r="AC42" i="12"/>
  <c r="D19" i="17" s="1"/>
  <c r="AB42" i="12"/>
  <c r="C19" i="17" s="1"/>
  <c r="AA42" i="12"/>
  <c r="Z42" i="12"/>
  <c r="X42" i="12"/>
  <c r="W42" i="12"/>
  <c r="V42" i="12"/>
  <c r="U42" i="12"/>
  <c r="T42" i="12"/>
  <c r="S42" i="12"/>
  <c r="P42" i="12"/>
  <c r="O42" i="12"/>
  <c r="N42" i="12"/>
  <c r="L42" i="12"/>
  <c r="K42" i="12"/>
  <c r="J42" i="12"/>
  <c r="I42" i="12"/>
  <c r="H42" i="12"/>
  <c r="G42" i="12"/>
  <c r="F42" i="12"/>
  <c r="E42" i="12"/>
  <c r="D42" i="12"/>
  <c r="B19" i="17" s="1"/>
  <c r="DP41" i="12"/>
  <c r="AG18" i="17" s="1"/>
  <c r="DO41" i="12"/>
  <c r="AF18" i="17" s="1"/>
  <c r="DN41" i="12"/>
  <c r="DM41" i="12"/>
  <c r="DJ41" i="12"/>
  <c r="DI41" i="12"/>
  <c r="DH41" i="12"/>
  <c r="DG41" i="12"/>
  <c r="DF41" i="12"/>
  <c r="DE41" i="12"/>
  <c r="DD41" i="12"/>
  <c r="DC41" i="12"/>
  <c r="DB41" i="12"/>
  <c r="DA41" i="12"/>
  <c r="CZ41" i="12"/>
  <c r="CY41" i="12"/>
  <c r="CX41" i="12"/>
  <c r="CW41" i="12"/>
  <c r="CV41" i="12"/>
  <c r="CU41" i="12"/>
  <c r="CT41" i="12"/>
  <c r="AC18" i="17" s="1"/>
  <c r="CS41" i="12"/>
  <c r="CR41" i="12"/>
  <c r="CQ41" i="12"/>
  <c r="CP41" i="12"/>
  <c r="CO41" i="12"/>
  <c r="CN41" i="12"/>
  <c r="CM41" i="12"/>
  <c r="CL41" i="12"/>
  <c r="CK41" i="12"/>
  <c r="CJ41" i="12"/>
  <c r="CI41" i="12"/>
  <c r="CH41" i="12"/>
  <c r="CG41" i="12"/>
  <c r="CF41" i="12"/>
  <c r="CE41" i="12"/>
  <c r="CD41" i="12"/>
  <c r="CC41" i="12"/>
  <c r="CB41" i="12"/>
  <c r="CA41" i="12"/>
  <c r="BZ41" i="12"/>
  <c r="BX41" i="12"/>
  <c r="BW41" i="12"/>
  <c r="BV41" i="12"/>
  <c r="BU41" i="12"/>
  <c r="AB18" i="17" s="1"/>
  <c r="BT41" i="12"/>
  <c r="AA18" i="17" s="1"/>
  <c r="BS41" i="12"/>
  <c r="BR41" i="12"/>
  <c r="BQ41" i="12"/>
  <c r="BP41" i="12"/>
  <c r="BN41" i="12"/>
  <c r="BM41" i="12"/>
  <c r="BL41" i="12"/>
  <c r="BK41" i="12"/>
  <c r="BJ41" i="12"/>
  <c r="X18" i="17" s="1"/>
  <c r="BI41" i="12"/>
  <c r="BH41" i="12"/>
  <c r="BG41" i="12"/>
  <c r="BF41" i="12"/>
  <c r="BE41" i="12"/>
  <c r="V18" i="17" s="1"/>
  <c r="BD41" i="12"/>
  <c r="U18" i="17" s="1"/>
  <c r="BC41" i="12"/>
  <c r="T18" i="17" s="1"/>
  <c r="BB41" i="12"/>
  <c r="S18" i="17" s="1"/>
  <c r="BA41" i="12"/>
  <c r="R18" i="17" s="1"/>
  <c r="AZ41" i="12"/>
  <c r="Q18" i="17" s="1"/>
  <c r="AY41" i="12"/>
  <c r="P18" i="17" s="1"/>
  <c r="AX41" i="12"/>
  <c r="AW41" i="12"/>
  <c r="AV41" i="12"/>
  <c r="AU41" i="12"/>
  <c r="AT41" i="12"/>
  <c r="N18" i="17" s="1"/>
  <c r="AS41" i="12"/>
  <c r="M18" i="17" s="1"/>
  <c r="AR41" i="12"/>
  <c r="L18" i="17" s="1"/>
  <c r="AQ41" i="12"/>
  <c r="K18" i="17" s="1"/>
  <c r="AO41" i="12"/>
  <c r="J18" i="17" s="1"/>
  <c r="I18" i="17"/>
  <c r="AM41" i="12"/>
  <c r="H18" i="17" s="1"/>
  <c r="AL41" i="12"/>
  <c r="AK41" i="12"/>
  <c r="AJ41" i="12"/>
  <c r="AH41" i="12"/>
  <c r="AF41" i="12"/>
  <c r="AE41" i="12"/>
  <c r="F18" i="17" s="1"/>
  <c r="AD41" i="12"/>
  <c r="E18" i="17" s="1"/>
  <c r="AC41" i="12"/>
  <c r="D18" i="17" s="1"/>
  <c r="AB41" i="12"/>
  <c r="C18" i="17" s="1"/>
  <c r="AA41" i="12"/>
  <c r="Z41" i="12"/>
  <c r="X41" i="12"/>
  <c r="W41" i="12"/>
  <c r="V41" i="12"/>
  <c r="U41" i="12"/>
  <c r="T41" i="12"/>
  <c r="S41" i="12"/>
  <c r="P41" i="12"/>
  <c r="O41" i="12"/>
  <c r="N41" i="12"/>
  <c r="L41" i="12"/>
  <c r="K41" i="12"/>
  <c r="J41" i="12"/>
  <c r="I41" i="12"/>
  <c r="H41" i="12"/>
  <c r="G41" i="12"/>
  <c r="F41" i="12"/>
  <c r="E41" i="12"/>
  <c r="D41" i="12"/>
  <c r="B18" i="17" s="1"/>
  <c r="DP40" i="12"/>
  <c r="AG17" i="17" s="1"/>
  <c r="DO40" i="12"/>
  <c r="AF17" i="17" s="1"/>
  <c r="DN40" i="12"/>
  <c r="DM40" i="12"/>
  <c r="DJ40" i="12"/>
  <c r="DI40" i="12"/>
  <c r="DH40" i="12"/>
  <c r="DG40" i="12"/>
  <c r="DF40" i="12"/>
  <c r="DE40" i="12"/>
  <c r="DD40" i="12"/>
  <c r="DC40" i="12"/>
  <c r="DB40" i="12"/>
  <c r="DA40" i="12"/>
  <c r="CZ40" i="12"/>
  <c r="CY40" i="12"/>
  <c r="CX40" i="12"/>
  <c r="CW40" i="12"/>
  <c r="CV40" i="12"/>
  <c r="CU40" i="12"/>
  <c r="CT40" i="12"/>
  <c r="AC17" i="17" s="1"/>
  <c r="CS40" i="12"/>
  <c r="CR40" i="12"/>
  <c r="CQ40" i="12"/>
  <c r="CP40" i="12"/>
  <c r="CO40" i="12"/>
  <c r="CM40" i="12"/>
  <c r="CL40" i="12"/>
  <c r="CK40" i="12"/>
  <c r="CJ40" i="12"/>
  <c r="CI40" i="12"/>
  <c r="CH40" i="12"/>
  <c r="CG40" i="12"/>
  <c r="CF40" i="12"/>
  <c r="CE40" i="12"/>
  <c r="CD40" i="12"/>
  <c r="CC40" i="12"/>
  <c r="CB40" i="12"/>
  <c r="CA40" i="12"/>
  <c r="BZ40" i="12"/>
  <c r="BX40" i="12"/>
  <c r="BW40" i="12"/>
  <c r="BV40" i="12"/>
  <c r="BU40" i="12"/>
  <c r="AB17" i="17" s="1"/>
  <c r="BT40" i="12"/>
  <c r="AA17" i="17" s="1"/>
  <c r="BS40" i="12"/>
  <c r="BR40" i="12"/>
  <c r="BQ40" i="12"/>
  <c r="BP40" i="12"/>
  <c r="BN40" i="12"/>
  <c r="BM40" i="12"/>
  <c r="BL40" i="12"/>
  <c r="BK40" i="12"/>
  <c r="BJ40" i="12"/>
  <c r="X17" i="17" s="1"/>
  <c r="BI40" i="12"/>
  <c r="BH40" i="12"/>
  <c r="BG40" i="12"/>
  <c r="BF40" i="12"/>
  <c r="BE40" i="12"/>
  <c r="V17" i="17" s="1"/>
  <c r="BD40" i="12"/>
  <c r="U17" i="17" s="1"/>
  <c r="BB40" i="12"/>
  <c r="S17" i="17" s="1"/>
  <c r="BA40" i="12"/>
  <c r="R17" i="17" s="1"/>
  <c r="AZ40" i="12"/>
  <c r="Q17" i="17" s="1"/>
  <c r="AY40" i="12"/>
  <c r="P17" i="17" s="1"/>
  <c r="AX40" i="12"/>
  <c r="AW40" i="12"/>
  <c r="AV40" i="12"/>
  <c r="AU40" i="12"/>
  <c r="AT40" i="12"/>
  <c r="N17" i="17" s="1"/>
  <c r="AS40" i="12"/>
  <c r="M17" i="17" s="1"/>
  <c r="AQ40" i="12"/>
  <c r="K17" i="17" s="1"/>
  <c r="AO40" i="12"/>
  <c r="J17" i="17" s="1"/>
  <c r="I17" i="17"/>
  <c r="AM40" i="12"/>
  <c r="H17" i="17" s="1"/>
  <c r="AL40" i="12"/>
  <c r="AK40" i="12"/>
  <c r="AJ40" i="12"/>
  <c r="AI40" i="12"/>
  <c r="AF40" i="12"/>
  <c r="AE40" i="12"/>
  <c r="F17" i="17" s="1"/>
  <c r="AD40" i="12"/>
  <c r="E17" i="17" s="1"/>
  <c r="AB40" i="12"/>
  <c r="C17" i="17" s="1"/>
  <c r="AA40" i="12"/>
  <c r="Z40" i="12"/>
  <c r="X40" i="12"/>
  <c r="W40" i="12"/>
  <c r="V40" i="12"/>
  <c r="U40" i="12"/>
  <c r="T40" i="12"/>
  <c r="S40" i="12"/>
  <c r="P40" i="12"/>
  <c r="O40" i="12"/>
  <c r="N40" i="12"/>
  <c r="K40" i="12"/>
  <c r="J40" i="12"/>
  <c r="I40" i="12"/>
  <c r="H40" i="12"/>
  <c r="G40" i="12"/>
  <c r="F40" i="12"/>
  <c r="E40" i="12"/>
  <c r="D40" i="12"/>
  <c r="B17" i="17" s="1"/>
  <c r="DP39" i="12"/>
  <c r="AG16" i="17" s="1"/>
  <c r="DO39" i="12"/>
  <c r="AF16" i="17" s="1"/>
  <c r="DN39" i="12"/>
  <c r="DM39" i="12"/>
  <c r="AE16" i="17" s="1"/>
  <c r="DJ39" i="12"/>
  <c r="DI39" i="12"/>
  <c r="DH39" i="12"/>
  <c r="DG39" i="12"/>
  <c r="DF39" i="12"/>
  <c r="DE39" i="12"/>
  <c r="DD39" i="12"/>
  <c r="DC39" i="12"/>
  <c r="DB39" i="12"/>
  <c r="DA39" i="12"/>
  <c r="CZ39" i="12"/>
  <c r="CY39" i="12"/>
  <c r="CX39" i="12"/>
  <c r="CW39" i="12"/>
  <c r="CV39" i="12"/>
  <c r="CU39" i="12"/>
  <c r="CT39" i="12"/>
  <c r="AC16" i="17" s="1"/>
  <c r="CS39" i="12"/>
  <c r="CR39" i="12"/>
  <c r="CQ39" i="12"/>
  <c r="CP39" i="12"/>
  <c r="CO39" i="12"/>
  <c r="CM39" i="12"/>
  <c r="CL39" i="12"/>
  <c r="CK39" i="12"/>
  <c r="CJ39" i="12"/>
  <c r="CI39" i="12"/>
  <c r="CH39" i="12"/>
  <c r="CG39" i="12"/>
  <c r="CF39" i="12"/>
  <c r="CE39" i="12"/>
  <c r="CD39" i="12"/>
  <c r="CC39" i="12"/>
  <c r="CB39" i="12"/>
  <c r="CA39" i="12"/>
  <c r="BZ39" i="12"/>
  <c r="BX39" i="12"/>
  <c r="BW39" i="12"/>
  <c r="BV39" i="12"/>
  <c r="BU39" i="12"/>
  <c r="AB16" i="17" s="1"/>
  <c r="BT39" i="12"/>
  <c r="AA16" i="17" s="1"/>
  <c r="BS39" i="12"/>
  <c r="BR39" i="12"/>
  <c r="BQ39" i="12"/>
  <c r="BP39" i="12"/>
  <c r="BN39" i="12"/>
  <c r="BM39" i="12"/>
  <c r="BL39" i="12"/>
  <c r="BK39" i="12"/>
  <c r="BJ39" i="12"/>
  <c r="X16" i="17" s="1"/>
  <c r="BI39" i="12"/>
  <c r="BH39" i="12"/>
  <c r="BG39" i="12"/>
  <c r="BF39" i="12"/>
  <c r="BE39" i="12"/>
  <c r="V16" i="17" s="1"/>
  <c r="BD39" i="12"/>
  <c r="U16" i="17" s="1"/>
  <c r="BC39" i="12"/>
  <c r="T16" i="17" s="1"/>
  <c r="BB39" i="12"/>
  <c r="S16" i="17" s="1"/>
  <c r="BA39" i="12"/>
  <c r="R16" i="17" s="1"/>
  <c r="AY39" i="12"/>
  <c r="P16" i="17" s="1"/>
  <c r="AX39" i="12"/>
  <c r="AW39" i="12"/>
  <c r="AV39" i="12"/>
  <c r="AU39" i="12"/>
  <c r="AT39" i="12"/>
  <c r="N16" i="17" s="1"/>
  <c r="AS39" i="12"/>
  <c r="M16" i="17" s="1"/>
  <c r="AR39" i="12"/>
  <c r="L16" i="17" s="1"/>
  <c r="AQ39" i="12"/>
  <c r="K16" i="17" s="1"/>
  <c r="AO39" i="12"/>
  <c r="J16" i="17" s="1"/>
  <c r="I16" i="17"/>
  <c r="AM39" i="12"/>
  <c r="H16" i="17" s="1"/>
  <c r="AL39" i="12"/>
  <c r="AK39" i="12"/>
  <c r="AJ39" i="12"/>
  <c r="AH39" i="12"/>
  <c r="AG39" i="12"/>
  <c r="AF39" i="12"/>
  <c r="AE39" i="12"/>
  <c r="F16" i="17" s="1"/>
  <c r="AD39" i="12"/>
  <c r="E16" i="17" s="1"/>
  <c r="AC39" i="12"/>
  <c r="D16" i="17" s="1"/>
  <c r="AB39" i="12"/>
  <c r="C16" i="17" s="1"/>
  <c r="AA39" i="12"/>
  <c r="Z39" i="12"/>
  <c r="Y39" i="12"/>
  <c r="X39" i="12"/>
  <c r="W39" i="12"/>
  <c r="V39" i="12"/>
  <c r="U39" i="12"/>
  <c r="T39" i="12"/>
  <c r="S39" i="12"/>
  <c r="P39" i="12"/>
  <c r="O39" i="12"/>
  <c r="N39" i="12"/>
  <c r="L39" i="12"/>
  <c r="K39" i="12"/>
  <c r="J39" i="12"/>
  <c r="I39" i="12"/>
  <c r="H39" i="12"/>
  <c r="G39" i="12"/>
  <c r="F39" i="12"/>
  <c r="E39" i="12"/>
  <c r="D39" i="12"/>
  <c r="B16" i="17" s="1"/>
  <c r="DP38" i="12"/>
  <c r="AG15" i="17" s="1"/>
  <c r="DO38" i="12"/>
  <c r="AF15" i="17" s="1"/>
  <c r="DN38" i="12"/>
  <c r="DM38" i="12"/>
  <c r="AE15" i="17" s="1"/>
  <c r="DJ38" i="12"/>
  <c r="DI38" i="12"/>
  <c r="DH38" i="12"/>
  <c r="DG38" i="12"/>
  <c r="DF38" i="12"/>
  <c r="DE38" i="12"/>
  <c r="DD38" i="12"/>
  <c r="DC38" i="12"/>
  <c r="DB38" i="12"/>
  <c r="DA38" i="12"/>
  <c r="CZ38" i="12"/>
  <c r="CY38" i="12"/>
  <c r="CX38" i="12"/>
  <c r="CW38" i="12"/>
  <c r="CV38" i="12"/>
  <c r="CU38" i="12"/>
  <c r="CT38" i="12"/>
  <c r="AC15" i="17" s="1"/>
  <c r="CS38" i="12"/>
  <c r="CR38" i="12"/>
  <c r="CQ38" i="12"/>
  <c r="CP38" i="12"/>
  <c r="CO38" i="12"/>
  <c r="CM38" i="12"/>
  <c r="CL38" i="12"/>
  <c r="CK38" i="12"/>
  <c r="CJ38" i="12"/>
  <c r="CI38" i="12"/>
  <c r="CH38" i="12"/>
  <c r="CG38" i="12"/>
  <c r="CF38" i="12"/>
  <c r="CE38" i="12"/>
  <c r="CD38" i="12"/>
  <c r="CC38" i="12"/>
  <c r="CB38" i="12"/>
  <c r="CA38" i="12"/>
  <c r="BZ38" i="12"/>
  <c r="BX38" i="12"/>
  <c r="BW38" i="12"/>
  <c r="BV38" i="12"/>
  <c r="BU38" i="12"/>
  <c r="AB15" i="17" s="1"/>
  <c r="BT38" i="12"/>
  <c r="AA15" i="17" s="1"/>
  <c r="BS38" i="12"/>
  <c r="BR38" i="12"/>
  <c r="BQ38" i="12"/>
  <c r="BP38" i="12"/>
  <c r="BN38" i="12"/>
  <c r="BM38" i="12"/>
  <c r="Y15" i="17" s="1"/>
  <c r="BL38" i="12"/>
  <c r="BK38" i="12"/>
  <c r="BJ38" i="12"/>
  <c r="X15" i="17" s="1"/>
  <c r="BI38" i="12"/>
  <c r="BH38" i="12"/>
  <c r="BG38" i="12"/>
  <c r="BF38" i="12"/>
  <c r="BE38" i="12"/>
  <c r="V15" i="17" s="1"/>
  <c r="BD38" i="12"/>
  <c r="U15" i="17" s="1"/>
  <c r="BB38" i="12"/>
  <c r="S15" i="17" s="1"/>
  <c r="BA38" i="12"/>
  <c r="R15" i="17" s="1"/>
  <c r="AZ38" i="12"/>
  <c r="Q15" i="17" s="1"/>
  <c r="AY38" i="12"/>
  <c r="P15" i="17" s="1"/>
  <c r="AX38" i="12"/>
  <c r="AW38" i="12"/>
  <c r="AV38" i="12"/>
  <c r="AU38" i="12"/>
  <c r="AT38" i="12"/>
  <c r="N15" i="17" s="1"/>
  <c r="AS38" i="12"/>
  <c r="M15" i="17" s="1"/>
  <c r="AQ38" i="12"/>
  <c r="K15" i="17" s="1"/>
  <c r="AO38" i="12"/>
  <c r="J15" i="17" s="1"/>
  <c r="I15" i="17"/>
  <c r="AM38" i="12"/>
  <c r="H15" i="17" s="1"/>
  <c r="AL38" i="12"/>
  <c r="AK38" i="12"/>
  <c r="AJ38" i="12"/>
  <c r="AI38" i="12"/>
  <c r="AH38" i="12"/>
  <c r="AG38" i="12"/>
  <c r="AF38" i="12"/>
  <c r="AE38" i="12"/>
  <c r="F15" i="17" s="1"/>
  <c r="AD38" i="12"/>
  <c r="E15" i="17" s="1"/>
  <c r="AB38" i="12"/>
  <c r="C15" i="17" s="1"/>
  <c r="AA38" i="12"/>
  <c r="Z38" i="12"/>
  <c r="X38" i="12"/>
  <c r="W38" i="12"/>
  <c r="V38" i="12"/>
  <c r="U38" i="12"/>
  <c r="T38" i="12"/>
  <c r="S38" i="12"/>
  <c r="P38" i="12"/>
  <c r="O38" i="12"/>
  <c r="N38" i="12"/>
  <c r="K38" i="12"/>
  <c r="J38" i="12"/>
  <c r="I38" i="12"/>
  <c r="H38" i="12"/>
  <c r="G38" i="12"/>
  <c r="F38" i="12"/>
  <c r="E38" i="12"/>
  <c r="D38" i="12"/>
  <c r="B15" i="17" s="1"/>
  <c r="DP37" i="12"/>
  <c r="AG14" i="17" s="1"/>
  <c r="DO37" i="12"/>
  <c r="AF14" i="17" s="1"/>
  <c r="DN37" i="12"/>
  <c r="DM37" i="12"/>
  <c r="DJ37" i="12"/>
  <c r="DI37" i="12"/>
  <c r="DH37" i="12"/>
  <c r="DG37" i="12"/>
  <c r="DF37" i="12"/>
  <c r="DE37" i="12"/>
  <c r="DD37" i="12"/>
  <c r="DC37" i="12"/>
  <c r="DB37" i="12"/>
  <c r="DA37" i="12"/>
  <c r="CZ37" i="12"/>
  <c r="CY37" i="12"/>
  <c r="CX37" i="12"/>
  <c r="CW37" i="12"/>
  <c r="CV37" i="12"/>
  <c r="CU37" i="12"/>
  <c r="CT37" i="12"/>
  <c r="AC14" i="17" s="1"/>
  <c r="CS37" i="12"/>
  <c r="CR37" i="12"/>
  <c r="CQ37" i="12"/>
  <c r="CP37" i="12"/>
  <c r="CO37" i="12"/>
  <c r="CM37" i="12"/>
  <c r="CL37" i="12"/>
  <c r="CK37" i="12"/>
  <c r="CJ37" i="12"/>
  <c r="CI37" i="12"/>
  <c r="CH37" i="12"/>
  <c r="CG37" i="12"/>
  <c r="CF37" i="12"/>
  <c r="CE37" i="12"/>
  <c r="CD37" i="12"/>
  <c r="CC37" i="12"/>
  <c r="CB37" i="12"/>
  <c r="CA37" i="12"/>
  <c r="BZ37" i="12"/>
  <c r="BX37" i="12"/>
  <c r="BW37" i="12"/>
  <c r="BV37" i="12"/>
  <c r="BU37" i="12"/>
  <c r="AB14" i="17" s="1"/>
  <c r="BT37" i="12"/>
  <c r="AA14" i="17" s="1"/>
  <c r="BS37" i="12"/>
  <c r="BR37" i="12"/>
  <c r="BQ37" i="12"/>
  <c r="BP37" i="12"/>
  <c r="BN37" i="12"/>
  <c r="BM37" i="12"/>
  <c r="BL37" i="12"/>
  <c r="BK37" i="12"/>
  <c r="BJ37" i="12"/>
  <c r="X14" i="17" s="1"/>
  <c r="BI37" i="12"/>
  <c r="BH37" i="12"/>
  <c r="BG37" i="12"/>
  <c r="BF37" i="12"/>
  <c r="BE37" i="12"/>
  <c r="V14" i="17" s="1"/>
  <c r="BD37" i="12"/>
  <c r="U14" i="17" s="1"/>
  <c r="BB37" i="12"/>
  <c r="S14" i="17" s="1"/>
  <c r="BA37" i="12"/>
  <c r="R14" i="17" s="1"/>
  <c r="AZ37" i="12"/>
  <c r="Q14" i="17" s="1"/>
  <c r="AY37" i="12"/>
  <c r="P14" i="17" s="1"/>
  <c r="AX37" i="12"/>
  <c r="AW37" i="12"/>
  <c r="AV37" i="12"/>
  <c r="AU37" i="12"/>
  <c r="AT37" i="12"/>
  <c r="N14" i="17" s="1"/>
  <c r="AS37" i="12"/>
  <c r="M14" i="17" s="1"/>
  <c r="AQ37" i="12"/>
  <c r="K14" i="17" s="1"/>
  <c r="AO37" i="12"/>
  <c r="J14" i="17" s="1"/>
  <c r="I14" i="17"/>
  <c r="AM37" i="12"/>
  <c r="H14" i="17" s="1"/>
  <c r="AL37" i="12"/>
  <c r="AK37" i="12"/>
  <c r="AJ37" i="12"/>
  <c r="AE37" i="12"/>
  <c r="F14" i="17" s="1"/>
  <c r="AD37" i="12"/>
  <c r="E14" i="17" s="1"/>
  <c r="D14" i="17"/>
  <c r="AB37" i="12"/>
  <c r="C14" i="17" s="1"/>
  <c r="AA37" i="12"/>
  <c r="Z37" i="12"/>
  <c r="X37" i="12"/>
  <c r="W37" i="12"/>
  <c r="V37" i="12"/>
  <c r="U37" i="12"/>
  <c r="T37" i="12"/>
  <c r="S37" i="12"/>
  <c r="P37" i="12"/>
  <c r="O37" i="12"/>
  <c r="N37" i="12"/>
  <c r="M37" i="12"/>
  <c r="K37" i="12"/>
  <c r="J37" i="12"/>
  <c r="I37" i="12"/>
  <c r="H37" i="12"/>
  <c r="G37" i="12"/>
  <c r="F37" i="12"/>
  <c r="E37" i="12"/>
  <c r="D37" i="12"/>
  <c r="B14" i="17" s="1"/>
  <c r="DP36" i="12"/>
  <c r="AG13" i="17" s="1"/>
  <c r="DO36" i="12"/>
  <c r="AF13" i="17" s="1"/>
  <c r="DN36" i="12"/>
  <c r="DM36" i="12"/>
  <c r="DI36" i="12"/>
  <c r="DH36" i="12"/>
  <c r="DG36" i="12"/>
  <c r="DF36" i="12"/>
  <c r="DE36" i="12"/>
  <c r="DD36" i="12"/>
  <c r="DC36" i="12"/>
  <c r="DB36" i="12"/>
  <c r="DA36" i="12"/>
  <c r="CZ36" i="12"/>
  <c r="CY36" i="12"/>
  <c r="CX36" i="12"/>
  <c r="CW36" i="12"/>
  <c r="CV36" i="12"/>
  <c r="CU36" i="12"/>
  <c r="CT36" i="12"/>
  <c r="AC13" i="17" s="1"/>
  <c r="CS36" i="12"/>
  <c r="CR36" i="12"/>
  <c r="CQ36" i="12"/>
  <c r="CP36" i="12"/>
  <c r="CO36" i="12"/>
  <c r="CM36" i="12"/>
  <c r="CL36" i="12"/>
  <c r="CK36" i="12"/>
  <c r="CJ36" i="12"/>
  <c r="CI36" i="12"/>
  <c r="CH36" i="12"/>
  <c r="CG36" i="12"/>
  <c r="CF36" i="12"/>
  <c r="CE36" i="12"/>
  <c r="CD36" i="12"/>
  <c r="CC36" i="12"/>
  <c r="CB36" i="12"/>
  <c r="CA36" i="12"/>
  <c r="BZ36" i="12"/>
  <c r="BX36" i="12"/>
  <c r="BW36" i="12"/>
  <c r="BV36" i="12"/>
  <c r="BU36" i="12"/>
  <c r="AB13" i="17" s="1"/>
  <c r="BT36" i="12"/>
  <c r="AA13" i="17" s="1"/>
  <c r="BS36" i="12"/>
  <c r="BR36" i="12"/>
  <c r="BQ36" i="12"/>
  <c r="BP36" i="12"/>
  <c r="BN36" i="12"/>
  <c r="BM36" i="12"/>
  <c r="BL36" i="12"/>
  <c r="BK36" i="12"/>
  <c r="BJ36" i="12"/>
  <c r="X13" i="17" s="1"/>
  <c r="BI36" i="12"/>
  <c r="BH36" i="12"/>
  <c r="BG36" i="12"/>
  <c r="BF36" i="12"/>
  <c r="BE36" i="12"/>
  <c r="V13" i="17" s="1"/>
  <c r="BD36" i="12"/>
  <c r="U13" i="17" s="1"/>
  <c r="BB36" i="12"/>
  <c r="S13" i="17" s="1"/>
  <c r="BA36" i="12"/>
  <c r="R13" i="17" s="1"/>
  <c r="AZ36" i="12"/>
  <c r="Q13" i="17" s="1"/>
  <c r="AY36" i="12"/>
  <c r="P13" i="17" s="1"/>
  <c r="AX36" i="12"/>
  <c r="AW36" i="12"/>
  <c r="AV36" i="12"/>
  <c r="AU36" i="12"/>
  <c r="AT36" i="12"/>
  <c r="N13" i="17" s="1"/>
  <c r="AS36" i="12"/>
  <c r="M13" i="17" s="1"/>
  <c r="AQ36" i="12"/>
  <c r="K13" i="17" s="1"/>
  <c r="AO36" i="12"/>
  <c r="J13" i="17" s="1"/>
  <c r="I13" i="17"/>
  <c r="AM36" i="12"/>
  <c r="H13" i="17" s="1"/>
  <c r="AL36" i="12"/>
  <c r="AK36" i="12"/>
  <c r="AJ36" i="12"/>
  <c r="AH36" i="12"/>
  <c r="AE36" i="12"/>
  <c r="AD36" i="12"/>
  <c r="D13" i="17"/>
  <c r="AB36" i="12"/>
  <c r="C13" i="17" s="1"/>
  <c r="AA36" i="12"/>
  <c r="Z36" i="12"/>
  <c r="X36" i="12"/>
  <c r="W36" i="12"/>
  <c r="V36" i="12"/>
  <c r="U36" i="12"/>
  <c r="T36" i="12"/>
  <c r="S36" i="12"/>
  <c r="P36" i="12"/>
  <c r="O36" i="12"/>
  <c r="N36" i="12"/>
  <c r="M36" i="12"/>
  <c r="K36" i="12"/>
  <c r="I36" i="12"/>
  <c r="H36" i="12"/>
  <c r="G36" i="12"/>
  <c r="F36" i="12"/>
  <c r="E36" i="12"/>
  <c r="D36" i="12"/>
  <c r="B13" i="17" s="1"/>
  <c r="BS35" i="12"/>
  <c r="BR35" i="12"/>
  <c r="BQ35" i="12"/>
  <c r="BP35" i="12"/>
  <c r="BN35" i="12"/>
  <c r="BM35" i="12"/>
  <c r="BL35" i="12"/>
  <c r="BK35" i="12"/>
  <c r="BJ35" i="12"/>
  <c r="BB35" i="12"/>
  <c r="BA35" i="12"/>
  <c r="AY35" i="12"/>
  <c r="AQ35" i="12"/>
  <c r="AO35" i="12"/>
  <c r="AM35" i="12"/>
  <c r="AL35" i="12"/>
  <c r="AK35" i="12"/>
  <c r="AJ35" i="12"/>
  <c r="AG35" i="12"/>
  <c r="AF35" i="12"/>
  <c r="AE35" i="12"/>
  <c r="AD35" i="12"/>
  <c r="AC35" i="12"/>
  <c r="AB35" i="12"/>
  <c r="AA35" i="12"/>
  <c r="Z35" i="12"/>
  <c r="X35" i="12"/>
  <c r="W35" i="12"/>
  <c r="V35" i="12"/>
  <c r="U35" i="12"/>
  <c r="T35" i="12"/>
  <c r="S35" i="12"/>
  <c r="P35" i="12"/>
  <c r="O35" i="12"/>
  <c r="N35" i="12"/>
  <c r="M35" i="12"/>
  <c r="L35" i="12"/>
  <c r="K35" i="12"/>
  <c r="I35" i="12"/>
  <c r="H35" i="12"/>
  <c r="G35" i="12"/>
  <c r="F35" i="12"/>
  <c r="E35" i="12"/>
  <c r="D35" i="12"/>
  <c r="BS34" i="12"/>
  <c r="BR34" i="12"/>
  <c r="BQ34" i="12"/>
  <c r="BP34" i="12"/>
  <c r="BN34" i="12"/>
  <c r="BM34" i="12"/>
  <c r="BL34" i="12"/>
  <c r="BK34" i="12"/>
  <c r="BJ34" i="12"/>
  <c r="BE34" i="12"/>
  <c r="BB34" i="12"/>
  <c r="BA34" i="12"/>
  <c r="AY34" i="12"/>
  <c r="AW34" i="12"/>
  <c r="AT34" i="12"/>
  <c r="AQ34" i="12"/>
  <c r="AO34" i="12"/>
  <c r="AM34" i="12"/>
  <c r="AL34" i="12"/>
  <c r="AK34" i="12"/>
  <c r="AH34" i="12"/>
  <c r="AG34" i="12"/>
  <c r="AF34" i="12"/>
  <c r="AE34" i="12"/>
  <c r="AD34" i="12"/>
  <c r="AC34" i="12"/>
  <c r="AB34" i="12"/>
  <c r="AA34" i="12"/>
  <c r="Z34" i="12"/>
  <c r="Y34" i="12"/>
  <c r="X34" i="12"/>
  <c r="W34" i="12"/>
  <c r="V34" i="12"/>
  <c r="U34" i="12"/>
  <c r="T34" i="12"/>
  <c r="S34" i="12"/>
  <c r="P34" i="12"/>
  <c r="O34" i="12"/>
  <c r="N34" i="12"/>
  <c r="M34" i="12"/>
  <c r="L34" i="12"/>
  <c r="K34" i="12"/>
  <c r="J34" i="12"/>
  <c r="I34" i="12"/>
  <c r="H34" i="12"/>
  <c r="G34" i="12"/>
  <c r="F34" i="12"/>
  <c r="E34" i="12"/>
  <c r="D34" i="12"/>
  <c r="BS33" i="12"/>
  <c r="BR33" i="12"/>
  <c r="BQ33" i="12"/>
  <c r="BP33" i="12"/>
  <c r="BN33" i="12"/>
  <c r="BM33" i="12"/>
  <c r="BL33" i="12"/>
  <c r="BK33" i="12"/>
  <c r="BJ33" i="12"/>
  <c r="BF33" i="12"/>
  <c r="BB33" i="12"/>
  <c r="BA33" i="12"/>
  <c r="AY33" i="12"/>
  <c r="AU33" i="12"/>
  <c r="AQ33" i="12"/>
  <c r="AO33" i="12"/>
  <c r="AM33" i="12"/>
  <c r="AL33" i="12"/>
  <c r="AK33" i="12"/>
  <c r="AJ33" i="12"/>
  <c r="AI33" i="12"/>
  <c r="AH33" i="12"/>
  <c r="AG33" i="12"/>
  <c r="AF33" i="12"/>
  <c r="AE33" i="12"/>
  <c r="AD33" i="12"/>
  <c r="AC33" i="12"/>
  <c r="AB33" i="12"/>
  <c r="AA33" i="12"/>
  <c r="Z33" i="12"/>
  <c r="Y33" i="12"/>
  <c r="X33" i="12"/>
  <c r="W33" i="12"/>
  <c r="V33" i="12"/>
  <c r="U33" i="12"/>
  <c r="T33" i="12"/>
  <c r="S33" i="12"/>
  <c r="P33" i="12"/>
  <c r="O33" i="12"/>
  <c r="N33" i="12"/>
  <c r="M33" i="12"/>
  <c r="L33" i="12"/>
  <c r="K33" i="12"/>
  <c r="J33" i="12"/>
  <c r="I33" i="12"/>
  <c r="H33" i="12"/>
  <c r="G33" i="12"/>
  <c r="F33" i="12"/>
  <c r="E33" i="12"/>
  <c r="D33" i="12"/>
  <c r="BS32" i="12"/>
  <c r="BR32" i="12"/>
  <c r="BQ32" i="12"/>
  <c r="BP32" i="12"/>
  <c r="BN32" i="12"/>
  <c r="BM32" i="12"/>
  <c r="BL32" i="12"/>
  <c r="BK32" i="12"/>
  <c r="BJ32" i="12"/>
  <c r="BE32" i="12"/>
  <c r="BB32" i="12"/>
  <c r="BA32" i="12"/>
  <c r="AY32" i="12"/>
  <c r="AT32" i="12"/>
  <c r="AS32" i="12"/>
  <c r="AQ32" i="12"/>
  <c r="AO32" i="12"/>
  <c r="AM32" i="12"/>
  <c r="AL32" i="12"/>
  <c r="AK32" i="12"/>
  <c r="AI32" i="12"/>
  <c r="AG32" i="12"/>
  <c r="AF32" i="12"/>
  <c r="AE32" i="12"/>
  <c r="AD32" i="12"/>
  <c r="AC32" i="12"/>
  <c r="AB32" i="12"/>
  <c r="AA32" i="12"/>
  <c r="Z32" i="12"/>
  <c r="Y32" i="12"/>
  <c r="X32" i="12"/>
  <c r="W32" i="12"/>
  <c r="V32" i="12"/>
  <c r="U32" i="12"/>
  <c r="T32" i="12"/>
  <c r="S32" i="12"/>
  <c r="P32" i="12"/>
  <c r="O32" i="12"/>
  <c r="N32" i="12"/>
  <c r="M32" i="12"/>
  <c r="L32" i="12"/>
  <c r="K32" i="12"/>
  <c r="J32" i="12"/>
  <c r="I32" i="12"/>
  <c r="H32" i="12"/>
  <c r="G32" i="12"/>
  <c r="F32" i="12"/>
  <c r="E32" i="12"/>
  <c r="D32" i="12"/>
  <c r="BS31" i="12"/>
  <c r="BR31" i="12"/>
  <c r="BQ31" i="12"/>
  <c r="BP31" i="12"/>
  <c r="BN31" i="12"/>
  <c r="BM31" i="12"/>
  <c r="BL31" i="12"/>
  <c r="BK31" i="12"/>
  <c r="BJ31" i="12"/>
  <c r="BB31" i="12"/>
  <c r="BA31" i="12"/>
  <c r="AY31" i="12"/>
  <c r="AW31" i="12"/>
  <c r="AU31" i="12"/>
  <c r="AS31" i="12"/>
  <c r="AQ31" i="12"/>
  <c r="AO31" i="12"/>
  <c r="AM31" i="12"/>
  <c r="AL31" i="12"/>
  <c r="AK31" i="12"/>
  <c r="AJ31" i="12"/>
  <c r="AI31" i="12"/>
  <c r="AH31" i="12"/>
  <c r="AG31" i="12"/>
  <c r="AF31" i="12"/>
  <c r="AE31" i="12"/>
  <c r="AD31" i="12"/>
  <c r="AC31" i="12"/>
  <c r="AB31" i="12"/>
  <c r="AA31" i="12"/>
  <c r="Z31" i="12"/>
  <c r="X31" i="12"/>
  <c r="W31" i="12"/>
  <c r="V31" i="12"/>
  <c r="U31" i="12"/>
  <c r="T31" i="12"/>
  <c r="S31" i="12"/>
  <c r="P31" i="12"/>
  <c r="O31" i="12"/>
  <c r="N31" i="12"/>
  <c r="M31" i="12"/>
  <c r="L31" i="12"/>
  <c r="K31" i="12"/>
  <c r="J31" i="12"/>
  <c r="I31" i="12"/>
  <c r="H31" i="12"/>
  <c r="G31" i="12"/>
  <c r="F31" i="12"/>
  <c r="E31" i="12"/>
  <c r="D31" i="12"/>
  <c r="BS30" i="12"/>
  <c r="BR30" i="12"/>
  <c r="BQ30" i="12"/>
  <c r="BP30" i="12"/>
  <c r="BN30" i="12"/>
  <c r="BM30" i="12"/>
  <c r="BL30" i="12"/>
  <c r="BK30" i="12"/>
  <c r="BJ30" i="12"/>
  <c r="BB30" i="12"/>
  <c r="BA30" i="12"/>
  <c r="AY30" i="12"/>
  <c r="AU30" i="12"/>
  <c r="AS30" i="12"/>
  <c r="AQ30" i="12"/>
  <c r="AO30" i="12"/>
  <c r="AM30" i="12"/>
  <c r="AL30" i="12"/>
  <c r="AK30" i="12"/>
  <c r="AJ30" i="12"/>
  <c r="AI30" i="12"/>
  <c r="AH30" i="12"/>
  <c r="AG30" i="12"/>
  <c r="AF30" i="12"/>
  <c r="AE30" i="12"/>
  <c r="AD30" i="12"/>
  <c r="AC30" i="12"/>
  <c r="AB30" i="12"/>
  <c r="AA30" i="12"/>
  <c r="Z30" i="12"/>
  <c r="Y30" i="12"/>
  <c r="X30" i="12"/>
  <c r="W30" i="12"/>
  <c r="V30" i="12"/>
  <c r="U30" i="12"/>
  <c r="T30" i="12"/>
  <c r="S30" i="12"/>
  <c r="P30" i="12"/>
  <c r="O30" i="12"/>
  <c r="N30" i="12"/>
  <c r="M30" i="12"/>
  <c r="L30" i="12"/>
  <c r="K30" i="12"/>
  <c r="J30" i="12"/>
  <c r="I30" i="12"/>
  <c r="H30" i="12"/>
  <c r="G30" i="12"/>
  <c r="F30" i="12"/>
  <c r="E30" i="12"/>
  <c r="D30" i="12"/>
  <c r="BS29" i="12"/>
  <c r="BR29" i="12"/>
  <c r="BQ29" i="12"/>
  <c r="BP29" i="12"/>
  <c r="BN29" i="12"/>
  <c r="BM29" i="12"/>
  <c r="BL29" i="12"/>
  <c r="BK29" i="12"/>
  <c r="BJ29" i="12"/>
  <c r="BB29" i="12"/>
  <c r="BA29" i="12"/>
  <c r="AY29" i="12"/>
  <c r="AW29" i="12"/>
  <c r="AU29" i="12"/>
  <c r="AS29" i="12"/>
  <c r="AQ29" i="12"/>
  <c r="AO29" i="12"/>
  <c r="AM29" i="12"/>
  <c r="AL29" i="12"/>
  <c r="AK29" i="12"/>
  <c r="AJ29" i="12"/>
  <c r="AI29" i="12"/>
  <c r="AH29" i="12"/>
  <c r="AF29" i="12"/>
  <c r="AE29" i="12"/>
  <c r="AD29" i="12"/>
  <c r="AC29" i="12"/>
  <c r="AB29" i="12"/>
  <c r="AA29" i="12"/>
  <c r="Z29" i="12"/>
  <c r="Y29" i="12"/>
  <c r="X29" i="12"/>
  <c r="W29" i="12"/>
  <c r="V29" i="12"/>
  <c r="U29" i="12"/>
  <c r="T29" i="12"/>
  <c r="S29" i="12"/>
  <c r="P29" i="12"/>
  <c r="O29" i="12"/>
  <c r="N29" i="12"/>
  <c r="M29" i="12"/>
  <c r="L29" i="12"/>
  <c r="K29" i="12"/>
  <c r="J29" i="12"/>
  <c r="I29" i="12"/>
  <c r="H29" i="12"/>
  <c r="G29" i="12"/>
  <c r="F29" i="12"/>
  <c r="E29" i="12"/>
  <c r="D29" i="12"/>
  <c r="BS28" i="12"/>
  <c r="BR28" i="12"/>
  <c r="BQ28" i="12"/>
  <c r="BP28" i="12"/>
  <c r="BN28" i="12"/>
  <c r="BM28" i="12"/>
  <c r="BL28" i="12"/>
  <c r="BK28" i="12"/>
  <c r="BJ28" i="12"/>
  <c r="BI28" i="12"/>
  <c r="BF28" i="12"/>
  <c r="BE28" i="12"/>
  <c r="BB28" i="12"/>
  <c r="BA28" i="12"/>
  <c r="AY28" i="12"/>
  <c r="AX28" i="12"/>
  <c r="AW28" i="12"/>
  <c r="AU28" i="12"/>
  <c r="AT28" i="12"/>
  <c r="AS28" i="12"/>
  <c r="AQ28" i="12"/>
  <c r="AO28" i="12"/>
  <c r="AM28" i="12"/>
  <c r="AL28" i="12"/>
  <c r="AK28" i="12"/>
  <c r="AJ28" i="12"/>
  <c r="AI28" i="12"/>
  <c r="AH28" i="12"/>
  <c r="AG28" i="12"/>
  <c r="AF28" i="12"/>
  <c r="AE28" i="12"/>
  <c r="AD28" i="12"/>
  <c r="AC28" i="12"/>
  <c r="AB28" i="12"/>
  <c r="AA28" i="12"/>
  <c r="Z28" i="12"/>
  <c r="X28" i="12"/>
  <c r="W28" i="12"/>
  <c r="V28" i="12"/>
  <c r="U28" i="12"/>
  <c r="T28" i="12"/>
  <c r="S28" i="12"/>
  <c r="P28" i="12"/>
  <c r="O28" i="12"/>
  <c r="N28" i="12"/>
  <c r="M28" i="12"/>
  <c r="L28" i="12"/>
  <c r="K28" i="12"/>
  <c r="J28" i="12"/>
  <c r="I28" i="12"/>
  <c r="H28" i="12"/>
  <c r="G28" i="12"/>
  <c r="F28" i="12"/>
  <c r="E28" i="12"/>
  <c r="D28" i="12"/>
  <c r="BS27" i="12"/>
  <c r="BR27" i="12"/>
  <c r="BQ27" i="12"/>
  <c r="BP27" i="12"/>
  <c r="BN27" i="12"/>
  <c r="BM27" i="12"/>
  <c r="BL27" i="12"/>
  <c r="BK27" i="12"/>
  <c r="BJ27" i="12"/>
  <c r="BI27" i="12"/>
  <c r="BG27" i="12"/>
  <c r="BE27" i="12"/>
  <c r="BB27" i="12"/>
  <c r="BA27" i="12"/>
  <c r="AY27" i="12"/>
  <c r="AX27" i="12"/>
  <c r="AW27" i="12"/>
  <c r="AV27" i="12"/>
  <c r="AU27" i="12"/>
  <c r="AT27" i="12"/>
  <c r="AS27" i="12"/>
  <c r="AQ27" i="12"/>
  <c r="AO27" i="12"/>
  <c r="AM27" i="12"/>
  <c r="AL27" i="12"/>
  <c r="AK27" i="12"/>
  <c r="AJ27" i="12"/>
  <c r="AI27" i="12"/>
  <c r="AH27" i="12"/>
  <c r="AG27" i="12"/>
  <c r="AF27" i="12"/>
  <c r="AE27" i="12"/>
  <c r="AD27" i="12"/>
  <c r="AC27" i="12"/>
  <c r="AB27" i="12"/>
  <c r="AA27" i="12"/>
  <c r="Z27" i="12"/>
  <c r="X27" i="12"/>
  <c r="W27" i="12"/>
  <c r="V27" i="12"/>
  <c r="U27" i="12"/>
  <c r="T27" i="12"/>
  <c r="S27" i="12"/>
  <c r="P27" i="12"/>
  <c r="O27" i="12"/>
  <c r="N27" i="12"/>
  <c r="M27" i="12"/>
  <c r="L27" i="12"/>
  <c r="K27" i="12"/>
  <c r="J27" i="12"/>
  <c r="I27" i="12"/>
  <c r="H27" i="12"/>
  <c r="G27" i="12"/>
  <c r="F27" i="12"/>
  <c r="E27" i="12"/>
  <c r="D27" i="12"/>
  <c r="BS26" i="12"/>
  <c r="BR26" i="12"/>
  <c r="BQ26" i="12"/>
  <c r="BP26" i="12"/>
  <c r="BN26" i="12"/>
  <c r="BM26" i="12"/>
  <c r="BL26" i="12"/>
  <c r="BK26" i="12"/>
  <c r="BJ26" i="12"/>
  <c r="BI26" i="12"/>
  <c r="BH26" i="12"/>
  <c r="BG26" i="12"/>
  <c r="BF26" i="12"/>
  <c r="BE26" i="12"/>
  <c r="BB26" i="12"/>
  <c r="BA26" i="12"/>
  <c r="AY26" i="12"/>
  <c r="AX26" i="12"/>
  <c r="AW26" i="12"/>
  <c r="AV26" i="12"/>
  <c r="AU26" i="12"/>
  <c r="AT26" i="12"/>
  <c r="AS26" i="12"/>
  <c r="AQ26" i="12"/>
  <c r="AO26" i="12"/>
  <c r="AM26" i="12"/>
  <c r="AL26" i="12"/>
  <c r="AK26" i="12"/>
  <c r="AJ26" i="12"/>
  <c r="AI26" i="12"/>
  <c r="AH26" i="12"/>
  <c r="AG26" i="12"/>
  <c r="AF26" i="12"/>
  <c r="AE26" i="12"/>
  <c r="AD26" i="12"/>
  <c r="AC26" i="12"/>
  <c r="AB26" i="12"/>
  <c r="AA26" i="12"/>
  <c r="Z26" i="12"/>
  <c r="X26" i="12"/>
  <c r="W26" i="12"/>
  <c r="V26" i="12"/>
  <c r="U26" i="12"/>
  <c r="T26" i="12"/>
  <c r="S26" i="12"/>
  <c r="P26" i="12"/>
  <c r="O26" i="12"/>
  <c r="N26" i="12"/>
  <c r="M26" i="12"/>
  <c r="L26" i="12"/>
  <c r="K26" i="12"/>
  <c r="J26" i="12"/>
  <c r="I26" i="12"/>
  <c r="H26" i="12"/>
  <c r="G26" i="12"/>
  <c r="F26" i="12"/>
  <c r="E26" i="12"/>
  <c r="D26" i="12"/>
  <c r="BS25" i="12"/>
  <c r="BR25" i="12"/>
  <c r="BQ25" i="12"/>
  <c r="BP25" i="12"/>
  <c r="BN25" i="12"/>
  <c r="BM25" i="12"/>
  <c r="BL25" i="12"/>
  <c r="BK25" i="12"/>
  <c r="BJ25" i="12"/>
  <c r="BI25" i="12"/>
  <c r="BH25" i="12"/>
  <c r="BG25" i="12"/>
  <c r="BE25" i="12"/>
  <c r="BB25" i="12"/>
  <c r="BA25" i="12"/>
  <c r="AY25" i="12"/>
  <c r="AX25" i="12"/>
  <c r="AW25" i="12"/>
  <c r="AV25" i="12"/>
  <c r="AT25" i="12"/>
  <c r="AS25" i="12"/>
  <c r="AQ25" i="12"/>
  <c r="AO25" i="12"/>
  <c r="AM25" i="12"/>
  <c r="AL25" i="12"/>
  <c r="AK25" i="12"/>
  <c r="AJ25" i="12"/>
  <c r="AI25" i="12"/>
  <c r="AH25" i="12"/>
  <c r="AG25" i="12"/>
  <c r="AF25" i="12"/>
  <c r="AE25" i="12"/>
  <c r="AD25" i="12"/>
  <c r="AC25" i="12"/>
  <c r="AB25" i="12"/>
  <c r="AA25" i="12"/>
  <c r="Z25" i="12"/>
  <c r="X25" i="12"/>
  <c r="W25" i="12"/>
  <c r="V25" i="12"/>
  <c r="U25" i="12"/>
  <c r="T25" i="12"/>
  <c r="S25" i="12"/>
  <c r="P25" i="12"/>
  <c r="O25" i="12"/>
  <c r="N25" i="12"/>
  <c r="M25" i="12"/>
  <c r="L25" i="12"/>
  <c r="K25" i="12"/>
  <c r="J25" i="12"/>
  <c r="I25" i="12"/>
  <c r="H25" i="12"/>
  <c r="G25" i="12"/>
  <c r="F25" i="12"/>
  <c r="E25" i="12"/>
  <c r="D25" i="12"/>
  <c r="BS24" i="12"/>
  <c r="BR24" i="12"/>
  <c r="BQ24" i="12"/>
  <c r="BP24" i="12"/>
  <c r="BN24" i="12"/>
  <c r="BM24" i="12"/>
  <c r="BL24" i="12"/>
  <c r="BK24" i="12"/>
  <c r="BJ24" i="12"/>
  <c r="BI24" i="12"/>
  <c r="BH24" i="12"/>
  <c r="BG24" i="12"/>
  <c r="BF24" i="12"/>
  <c r="BE24" i="12"/>
  <c r="BB24" i="12"/>
  <c r="BA24" i="12"/>
  <c r="AY24" i="12"/>
  <c r="AX24" i="12"/>
  <c r="AW24" i="12"/>
  <c r="AV24" i="12"/>
  <c r="AU24" i="12"/>
  <c r="AT24" i="12"/>
  <c r="AS24" i="12"/>
  <c r="AQ24" i="12"/>
  <c r="AO24" i="12"/>
  <c r="AM24" i="12"/>
  <c r="AL24" i="12"/>
  <c r="AK24" i="12"/>
  <c r="AJ24" i="12"/>
  <c r="AI24" i="12"/>
  <c r="AH24" i="12"/>
  <c r="AG24" i="12"/>
  <c r="AF24" i="12"/>
  <c r="AE24" i="12"/>
  <c r="AD24" i="12"/>
  <c r="AC24" i="12"/>
  <c r="AB24" i="12"/>
  <c r="AA24" i="12"/>
  <c r="Z24" i="12"/>
  <c r="X24" i="12"/>
  <c r="W24" i="12"/>
  <c r="V24" i="12"/>
  <c r="U24" i="12"/>
  <c r="T24" i="12"/>
  <c r="S24" i="12"/>
  <c r="P24" i="12"/>
  <c r="O24" i="12"/>
  <c r="N24" i="12"/>
  <c r="M24" i="12"/>
  <c r="L24" i="12"/>
  <c r="K24" i="12"/>
  <c r="J24" i="12"/>
  <c r="I24" i="12"/>
  <c r="H24" i="12"/>
  <c r="G24" i="12"/>
  <c r="F24" i="12"/>
  <c r="E24" i="12"/>
  <c r="D24" i="12"/>
  <c r="BS23" i="12"/>
  <c r="BR23" i="12"/>
  <c r="BQ23" i="12"/>
  <c r="BP23" i="12"/>
  <c r="BN23" i="12"/>
  <c r="BM23" i="12"/>
  <c r="BL23" i="12"/>
  <c r="BK23" i="12"/>
  <c r="BJ23" i="12"/>
  <c r="BI23" i="12"/>
  <c r="BG23" i="12"/>
  <c r="BD23" i="12"/>
  <c r="BB23" i="12"/>
  <c r="BA23" i="12"/>
  <c r="AZ23" i="12"/>
  <c r="AY23" i="12"/>
  <c r="AX23" i="12"/>
  <c r="AV23" i="12"/>
  <c r="AS23" i="12"/>
  <c r="AQ23" i="12"/>
  <c r="AO23" i="12"/>
  <c r="AM23" i="12"/>
  <c r="AL23" i="12"/>
  <c r="AK23" i="12"/>
  <c r="AJ23" i="12"/>
  <c r="AI23" i="12"/>
  <c r="AH23" i="12"/>
  <c r="AG23" i="12"/>
  <c r="AF23" i="12"/>
  <c r="AE23" i="12"/>
  <c r="AD23" i="12"/>
  <c r="AC23" i="12"/>
  <c r="AB23" i="12"/>
  <c r="AA23" i="12"/>
  <c r="Z23" i="12"/>
  <c r="X23" i="12"/>
  <c r="W23" i="12"/>
  <c r="V23" i="12"/>
  <c r="U23" i="12"/>
  <c r="T23" i="12"/>
  <c r="S23" i="12"/>
  <c r="P23" i="12"/>
  <c r="O23" i="12"/>
  <c r="N23" i="12"/>
  <c r="M23" i="12"/>
  <c r="L23" i="12"/>
  <c r="K23" i="12"/>
  <c r="J23" i="12"/>
  <c r="I23" i="12"/>
  <c r="H23" i="12"/>
  <c r="G23" i="12"/>
  <c r="F23" i="12"/>
  <c r="E23" i="12"/>
  <c r="D23" i="12"/>
  <c r="BS22" i="12"/>
  <c r="BR22" i="12"/>
  <c r="BQ22" i="12"/>
  <c r="BP22" i="12"/>
  <c r="BN22" i="12"/>
  <c r="BM22" i="12"/>
  <c r="BL22" i="12"/>
  <c r="BK22" i="12"/>
  <c r="BJ22" i="12"/>
  <c r="BI22" i="12"/>
  <c r="BG22" i="12"/>
  <c r="BF22" i="12"/>
  <c r="BE22" i="12"/>
  <c r="BA22" i="12"/>
  <c r="AX22" i="12"/>
  <c r="AW22" i="12"/>
  <c r="AV22" i="12"/>
  <c r="AU22" i="12"/>
  <c r="AT22" i="12"/>
  <c r="AS22" i="12"/>
  <c r="AQ22" i="12"/>
  <c r="AO22" i="12"/>
  <c r="AM22" i="12"/>
  <c r="AL22" i="12"/>
  <c r="AK22" i="12"/>
  <c r="AJ22" i="12"/>
  <c r="AI22" i="12"/>
  <c r="AH22" i="12"/>
  <c r="AG22" i="12"/>
  <c r="AF22" i="12"/>
  <c r="AE22" i="12"/>
  <c r="AD22" i="12"/>
  <c r="AC22" i="12"/>
  <c r="AB22" i="12"/>
  <c r="AA22" i="12"/>
  <c r="Z22" i="12"/>
  <c r="X22" i="12"/>
  <c r="W22" i="12"/>
  <c r="V22" i="12"/>
  <c r="U22" i="12"/>
  <c r="T22" i="12"/>
  <c r="S22" i="12"/>
  <c r="P22" i="12"/>
  <c r="O22" i="12"/>
  <c r="N22" i="12"/>
  <c r="M22" i="12"/>
  <c r="L22" i="12"/>
  <c r="K22" i="12"/>
  <c r="J22" i="12"/>
  <c r="I22" i="12"/>
  <c r="H22" i="12"/>
  <c r="G22" i="12"/>
  <c r="F22" i="12"/>
  <c r="E22" i="12"/>
  <c r="D22" i="12"/>
  <c r="BS21" i="12"/>
  <c r="BR21" i="12"/>
  <c r="BQ21" i="12"/>
  <c r="BP21" i="12"/>
  <c r="BN21" i="12"/>
  <c r="BM21" i="12"/>
  <c r="BL21" i="12"/>
  <c r="BK21" i="12"/>
  <c r="BJ21" i="12"/>
  <c r="BH21" i="12"/>
  <c r="BG21" i="12"/>
  <c r="BE21" i="12"/>
  <c r="BB21" i="12"/>
  <c r="BA21" i="12"/>
  <c r="AY21" i="12"/>
  <c r="AX21" i="12"/>
  <c r="AW21" i="12"/>
  <c r="AV21" i="12"/>
  <c r="AT21" i="12"/>
  <c r="AS21" i="12"/>
  <c r="AQ21" i="12"/>
  <c r="AO21" i="12"/>
  <c r="AM21" i="12"/>
  <c r="AL21" i="12"/>
  <c r="AK21" i="12"/>
  <c r="AJ21" i="12"/>
  <c r="AI21" i="12"/>
  <c r="AH21" i="12"/>
  <c r="AG21" i="12"/>
  <c r="AE21" i="12"/>
  <c r="AD21" i="12"/>
  <c r="AC21" i="12"/>
  <c r="AB21" i="12"/>
  <c r="AA21" i="12"/>
  <c r="Z21" i="12"/>
  <c r="X21" i="12"/>
  <c r="W21" i="12"/>
  <c r="V21" i="12"/>
  <c r="U21" i="12"/>
  <c r="T21" i="12"/>
  <c r="S21" i="12"/>
  <c r="P21" i="12"/>
  <c r="O21" i="12"/>
  <c r="N21" i="12"/>
  <c r="M21" i="12"/>
  <c r="L21" i="12"/>
  <c r="K21" i="12"/>
  <c r="J21" i="12"/>
  <c r="I21" i="12"/>
  <c r="H21" i="12"/>
  <c r="G21" i="12"/>
  <c r="F21" i="12"/>
  <c r="E21" i="12"/>
  <c r="D21" i="12"/>
  <c r="BS20" i="12"/>
  <c r="BR20" i="12"/>
  <c r="BQ20" i="12"/>
  <c r="BP20" i="12"/>
  <c r="BN20" i="12"/>
  <c r="BM20" i="12"/>
  <c r="BL20" i="12"/>
  <c r="BK20" i="12"/>
  <c r="BJ20" i="12"/>
  <c r="BI20" i="12"/>
  <c r="BH20" i="12"/>
  <c r="BG20" i="12"/>
  <c r="BF20" i="12"/>
  <c r="BB20" i="12"/>
  <c r="BA20" i="12"/>
  <c r="AY20" i="12"/>
  <c r="AX20" i="12"/>
  <c r="AW20" i="12"/>
  <c r="AV20" i="12"/>
  <c r="AU20" i="12"/>
  <c r="AQ20" i="12"/>
  <c r="AO20" i="12"/>
  <c r="AM20" i="12"/>
  <c r="AL20" i="12"/>
  <c r="AK20" i="12"/>
  <c r="AJ20" i="12"/>
  <c r="AI20" i="12"/>
  <c r="AH20" i="12"/>
  <c r="AG20" i="12"/>
  <c r="AF20" i="12"/>
  <c r="AE20" i="12"/>
  <c r="AD20" i="12"/>
  <c r="AC20" i="12"/>
  <c r="AB20" i="12"/>
  <c r="AA20" i="12"/>
  <c r="Z20" i="12"/>
  <c r="Y20" i="12"/>
  <c r="X20" i="12"/>
  <c r="W20" i="12"/>
  <c r="V20" i="12"/>
  <c r="U20" i="12"/>
  <c r="T20" i="12"/>
  <c r="S20" i="12"/>
  <c r="P20" i="12"/>
  <c r="O20" i="12"/>
  <c r="N20" i="12"/>
  <c r="M20" i="12"/>
  <c r="L20" i="12"/>
  <c r="K20" i="12"/>
  <c r="J20" i="12"/>
  <c r="I20" i="12"/>
  <c r="H20" i="12"/>
  <c r="G20" i="12"/>
  <c r="F20" i="12"/>
  <c r="E20" i="12"/>
  <c r="D20" i="12"/>
  <c r="BS19" i="12"/>
  <c r="BR19" i="12"/>
  <c r="BQ19" i="12"/>
  <c r="BP19" i="12"/>
  <c r="BN19" i="12"/>
  <c r="BM19" i="12"/>
  <c r="BL19" i="12"/>
  <c r="BK19" i="12"/>
  <c r="BJ19" i="12"/>
  <c r="BI19" i="12"/>
  <c r="BG19" i="12"/>
  <c r="BF19" i="12"/>
  <c r="BE19" i="12"/>
  <c r="BB19" i="12"/>
  <c r="BA19" i="12"/>
  <c r="AY19" i="12"/>
  <c r="AX19" i="12"/>
  <c r="AV19" i="12"/>
  <c r="AU19" i="12"/>
  <c r="AT19" i="12"/>
  <c r="AS19" i="12"/>
  <c r="AQ19" i="12"/>
  <c r="AO19" i="12"/>
  <c r="AM19" i="12"/>
  <c r="AL19" i="12"/>
  <c r="AK19" i="12"/>
  <c r="AJ19" i="12"/>
  <c r="AI19" i="12"/>
  <c r="AH19" i="12"/>
  <c r="AG19" i="12"/>
  <c r="AF19" i="12"/>
  <c r="AE19" i="12"/>
  <c r="AD19" i="12"/>
  <c r="AC19" i="12"/>
  <c r="AB19" i="12"/>
  <c r="AA19" i="12"/>
  <c r="Z19" i="12"/>
  <c r="Y19" i="12"/>
  <c r="X19" i="12"/>
  <c r="W19" i="12"/>
  <c r="V19" i="12"/>
  <c r="U19" i="12"/>
  <c r="T19" i="12"/>
  <c r="S19" i="12"/>
  <c r="P19" i="12"/>
  <c r="O19" i="12"/>
  <c r="N19" i="12"/>
  <c r="M19" i="12"/>
  <c r="L19" i="12"/>
  <c r="K19" i="12"/>
  <c r="J19" i="12"/>
  <c r="I19" i="12"/>
  <c r="H19" i="12"/>
  <c r="G19" i="12"/>
  <c r="F19" i="12"/>
  <c r="E19" i="12"/>
  <c r="D19" i="12"/>
  <c r="BS18" i="12"/>
  <c r="BR18" i="12"/>
  <c r="BQ18" i="12"/>
  <c r="BP18" i="12"/>
  <c r="BN18" i="12"/>
  <c r="BM18" i="12"/>
  <c r="BL18" i="12"/>
  <c r="BK18" i="12"/>
  <c r="BJ18" i="12"/>
  <c r="BI18" i="12"/>
  <c r="BH18" i="12"/>
  <c r="BF18" i="12"/>
  <c r="BE18" i="12"/>
  <c r="BA18" i="12"/>
  <c r="AX18" i="12"/>
  <c r="AW18" i="12"/>
  <c r="AU18" i="12"/>
  <c r="AT18" i="12"/>
  <c r="AQ18" i="12"/>
  <c r="AO18" i="12"/>
  <c r="AM18" i="12"/>
  <c r="AL18" i="12"/>
  <c r="AK18" i="12"/>
  <c r="AJ18" i="12"/>
  <c r="AI18" i="12"/>
  <c r="AH18" i="12"/>
  <c r="AG18" i="12"/>
  <c r="AF18" i="12"/>
  <c r="AE18" i="12"/>
  <c r="AD18" i="12"/>
  <c r="AC18" i="12"/>
  <c r="AB18" i="12"/>
  <c r="AA18" i="12"/>
  <c r="Z18" i="12"/>
  <c r="X18" i="12"/>
  <c r="W18" i="12"/>
  <c r="V18" i="12"/>
  <c r="U18" i="12"/>
  <c r="T18" i="12"/>
  <c r="S18" i="12"/>
  <c r="P18" i="12"/>
  <c r="O18" i="12"/>
  <c r="N18" i="12"/>
  <c r="M18" i="12"/>
  <c r="L18" i="12"/>
  <c r="K18" i="12"/>
  <c r="J18" i="12"/>
  <c r="I18" i="12"/>
  <c r="H18" i="12"/>
  <c r="G18" i="12"/>
  <c r="F18" i="12"/>
  <c r="E18" i="12"/>
  <c r="D18" i="12"/>
  <c r="BS17" i="12"/>
  <c r="BR17" i="12"/>
  <c r="BQ17" i="12"/>
  <c r="BP17" i="12"/>
  <c r="BN17" i="12"/>
  <c r="BM17" i="12"/>
  <c r="BL17" i="12"/>
  <c r="BK17" i="12"/>
  <c r="BJ17" i="12"/>
  <c r="BI17" i="12"/>
  <c r="BH17" i="12"/>
  <c r="BG17" i="12"/>
  <c r="BE17" i="12"/>
  <c r="BD17" i="12"/>
  <c r="BA17" i="12"/>
  <c r="AZ17" i="12"/>
  <c r="AX17" i="12"/>
  <c r="AW17" i="12"/>
  <c r="AV17" i="12"/>
  <c r="AT17" i="12"/>
  <c r="AS17" i="12"/>
  <c r="AO17" i="12"/>
  <c r="AM17" i="12"/>
  <c r="AL17" i="12"/>
  <c r="AK17" i="12"/>
  <c r="AJ17" i="12"/>
  <c r="AI17" i="12"/>
  <c r="AH17" i="12"/>
  <c r="AG17" i="12"/>
  <c r="AF17" i="12"/>
  <c r="AE17" i="12"/>
  <c r="AD17" i="12"/>
  <c r="AC17" i="12"/>
  <c r="AB17" i="12"/>
  <c r="AA17" i="12"/>
  <c r="Z17" i="12"/>
  <c r="Y17" i="12"/>
  <c r="X17" i="12"/>
  <c r="W17" i="12"/>
  <c r="V17" i="12"/>
  <c r="U17" i="12"/>
  <c r="T17" i="12"/>
  <c r="S17" i="12"/>
  <c r="P17" i="12"/>
  <c r="O17" i="12"/>
  <c r="N17" i="12"/>
  <c r="M17" i="12"/>
  <c r="L17" i="12"/>
  <c r="K17" i="12"/>
  <c r="J17" i="12"/>
  <c r="I17" i="12"/>
  <c r="H17" i="12"/>
  <c r="G17" i="12"/>
  <c r="F17" i="12"/>
  <c r="E17" i="12"/>
  <c r="D17" i="12"/>
  <c r="BS16" i="12"/>
  <c r="BR16" i="12"/>
  <c r="BQ16" i="12"/>
  <c r="BP16" i="12"/>
  <c r="BN16" i="12"/>
  <c r="BM16" i="12"/>
  <c r="BL16" i="12"/>
  <c r="BK16" i="12"/>
  <c r="BJ16" i="12"/>
  <c r="BI16" i="12"/>
  <c r="BH16" i="12"/>
  <c r="BF16" i="12"/>
  <c r="BE16" i="12"/>
  <c r="BB16" i="12"/>
  <c r="BA16" i="12"/>
  <c r="AY16" i="12"/>
  <c r="AX16" i="12"/>
  <c r="AW16" i="12"/>
  <c r="AU16" i="12"/>
  <c r="AT16" i="12"/>
  <c r="AS16" i="12"/>
  <c r="AQ16" i="12"/>
  <c r="AO16" i="12"/>
  <c r="AM16" i="12"/>
  <c r="AL16" i="12"/>
  <c r="AK16" i="12"/>
  <c r="AJ16" i="12"/>
  <c r="AI16" i="12"/>
  <c r="AH16" i="12"/>
  <c r="AG16" i="12"/>
  <c r="AF16" i="12"/>
  <c r="AE16" i="12"/>
  <c r="AD16" i="12"/>
  <c r="AC16" i="12"/>
  <c r="AB16" i="12"/>
  <c r="AA16" i="12"/>
  <c r="Z16" i="12"/>
  <c r="Y16" i="12"/>
  <c r="X16" i="12"/>
  <c r="W16" i="12"/>
  <c r="V16" i="12"/>
  <c r="U16" i="12"/>
  <c r="T16" i="12"/>
  <c r="S16" i="12"/>
  <c r="P16" i="12"/>
  <c r="O16" i="12"/>
  <c r="N16" i="12"/>
  <c r="M16" i="12"/>
  <c r="L16" i="12"/>
  <c r="K16" i="12"/>
  <c r="J16" i="12"/>
  <c r="I16" i="12"/>
  <c r="H16" i="12"/>
  <c r="G16" i="12"/>
  <c r="F16" i="12"/>
  <c r="E16" i="12"/>
  <c r="D16" i="12"/>
  <c r="BS15" i="12"/>
  <c r="BR15" i="12"/>
  <c r="BQ15" i="12"/>
  <c r="BP15" i="12"/>
  <c r="BN15" i="12"/>
  <c r="BM15" i="12"/>
  <c r="BL15" i="12"/>
  <c r="BK15" i="12"/>
  <c r="BJ15" i="12"/>
  <c r="BI15" i="12"/>
  <c r="BH15" i="12"/>
  <c r="BD15" i="12"/>
  <c r="BA15" i="12"/>
  <c r="AX15" i="12"/>
  <c r="AW15" i="12"/>
  <c r="AU15" i="12"/>
  <c r="AS15" i="12"/>
  <c r="AQ15" i="12"/>
  <c r="AO15" i="12"/>
  <c r="AM15" i="12"/>
  <c r="AL15" i="12"/>
  <c r="AK15" i="12"/>
  <c r="AJ15" i="12"/>
  <c r="AI15" i="12"/>
  <c r="AH15" i="12"/>
  <c r="AG15" i="12"/>
  <c r="AF15" i="12"/>
  <c r="AE15" i="12"/>
  <c r="AD15" i="12"/>
  <c r="AC15" i="12"/>
  <c r="AB15" i="12"/>
  <c r="AA15" i="12"/>
  <c r="Z15" i="12"/>
  <c r="X15" i="12"/>
  <c r="W15" i="12"/>
  <c r="V15" i="12"/>
  <c r="U15" i="12"/>
  <c r="T15" i="12"/>
  <c r="S15" i="12"/>
  <c r="P15" i="12"/>
  <c r="O15" i="12"/>
  <c r="N15" i="12"/>
  <c r="M15" i="12"/>
  <c r="L15" i="12"/>
  <c r="K15" i="12"/>
  <c r="J15" i="12"/>
  <c r="I15" i="12"/>
  <c r="H15" i="12"/>
  <c r="G15" i="12"/>
  <c r="F15" i="12"/>
  <c r="E15" i="12"/>
  <c r="D15" i="12"/>
  <c r="BS14" i="12"/>
  <c r="BR14" i="12"/>
  <c r="BQ14" i="12"/>
  <c r="BP14" i="12"/>
  <c r="BN14" i="12"/>
  <c r="BM14" i="12"/>
  <c r="BL14" i="12"/>
  <c r="BK14" i="12"/>
  <c r="BJ14" i="12"/>
  <c r="BI14" i="12"/>
  <c r="BH14" i="12"/>
  <c r="BF14" i="12"/>
  <c r="BB14" i="12"/>
  <c r="BA14" i="12"/>
  <c r="AY14" i="12"/>
  <c r="AX14" i="12"/>
  <c r="AW14" i="12"/>
  <c r="AU14" i="12"/>
  <c r="AS14" i="12"/>
  <c r="AQ14" i="12"/>
  <c r="AO14" i="12"/>
  <c r="AM14" i="12"/>
  <c r="AL14" i="12"/>
  <c r="AK14" i="12"/>
  <c r="AJ14" i="12"/>
  <c r="AI14" i="12"/>
  <c r="AH14" i="12"/>
  <c r="AG14" i="12"/>
  <c r="AF14" i="12"/>
  <c r="AE14" i="12"/>
  <c r="AD14" i="12"/>
  <c r="AC14" i="12"/>
  <c r="AB14" i="12"/>
  <c r="AA14" i="12"/>
  <c r="Z14" i="12"/>
  <c r="X14" i="12"/>
  <c r="W14" i="12"/>
  <c r="V14" i="12"/>
  <c r="U14" i="12"/>
  <c r="T14" i="12"/>
  <c r="S14" i="12"/>
  <c r="P14" i="12"/>
  <c r="O14" i="12"/>
  <c r="N14" i="12"/>
  <c r="M14" i="12"/>
  <c r="L14" i="12"/>
  <c r="K14" i="12"/>
  <c r="J14" i="12"/>
  <c r="I14" i="12"/>
  <c r="H14" i="12"/>
  <c r="G14" i="12"/>
  <c r="F14" i="12"/>
  <c r="E14" i="12"/>
  <c r="D14" i="12"/>
  <c r="BS13" i="12"/>
  <c r="BR13" i="12"/>
  <c r="BQ13" i="12"/>
  <c r="BP13" i="12"/>
  <c r="BN13" i="12"/>
  <c r="BM13" i="12"/>
  <c r="BL13" i="12"/>
  <c r="BK13" i="12"/>
  <c r="BJ13" i="12"/>
  <c r="BI13" i="12"/>
  <c r="BH13" i="12"/>
  <c r="BG13" i="12"/>
  <c r="BF13" i="12"/>
  <c r="BA13" i="12"/>
  <c r="AX13" i="12"/>
  <c r="AW13" i="12"/>
  <c r="AV13" i="12"/>
  <c r="AU13" i="12"/>
  <c r="AS13" i="12"/>
  <c r="AQ13" i="12"/>
  <c r="AO13" i="12"/>
  <c r="AM13" i="12"/>
  <c r="AL13" i="12"/>
  <c r="AK13" i="12"/>
  <c r="AJ13" i="12"/>
  <c r="AI13" i="12"/>
  <c r="AH13" i="12"/>
  <c r="AG13" i="12"/>
  <c r="AF13" i="12"/>
  <c r="AE13" i="12"/>
  <c r="AD13" i="12"/>
  <c r="AC13" i="12"/>
  <c r="AB13" i="12"/>
  <c r="AA13" i="12"/>
  <c r="Z13" i="12"/>
  <c r="X13" i="12"/>
  <c r="W13" i="12"/>
  <c r="V13" i="12"/>
  <c r="U13" i="12"/>
  <c r="T13" i="12"/>
  <c r="S13" i="12"/>
  <c r="P13" i="12"/>
  <c r="O13" i="12"/>
  <c r="N13" i="12"/>
  <c r="M13" i="12"/>
  <c r="L13" i="12"/>
  <c r="K13" i="12"/>
  <c r="J13" i="12"/>
  <c r="I13" i="12"/>
  <c r="H13" i="12"/>
  <c r="G13" i="12"/>
  <c r="F13" i="12"/>
  <c r="E13" i="12"/>
  <c r="D13" i="12"/>
  <c r="BS12" i="12"/>
  <c r="BR12" i="12"/>
  <c r="BQ12" i="12"/>
  <c r="BP12" i="12"/>
  <c r="BN12" i="12"/>
  <c r="BM12" i="12"/>
  <c r="BL12" i="12"/>
  <c r="BK12" i="12"/>
  <c r="BJ12" i="12"/>
  <c r="BI12" i="12"/>
  <c r="BB12" i="12"/>
  <c r="BA12" i="12"/>
  <c r="AY12" i="12"/>
  <c r="AX12" i="12"/>
  <c r="AS12" i="12"/>
  <c r="AQ12" i="12"/>
  <c r="AO12" i="12"/>
  <c r="AM12" i="12"/>
  <c r="AL12" i="12"/>
  <c r="AK12" i="12"/>
  <c r="AJ12" i="12"/>
  <c r="AI12" i="12"/>
  <c r="AG12" i="12"/>
  <c r="AF12" i="12"/>
  <c r="AE12" i="12"/>
  <c r="AD12" i="12"/>
  <c r="AC12" i="12"/>
  <c r="AB12" i="12"/>
  <c r="AA12" i="12"/>
  <c r="Z12" i="12"/>
  <c r="X12" i="12"/>
  <c r="W12" i="12"/>
  <c r="V12" i="12"/>
  <c r="U12" i="12"/>
  <c r="T12" i="12"/>
  <c r="S12" i="12"/>
  <c r="P12" i="12"/>
  <c r="O12" i="12"/>
  <c r="N12" i="12"/>
  <c r="M12" i="12"/>
  <c r="L12" i="12"/>
  <c r="K12" i="12"/>
  <c r="J12" i="12"/>
  <c r="I12" i="12"/>
  <c r="H12" i="12"/>
  <c r="G12" i="12"/>
  <c r="F12" i="12"/>
  <c r="E12" i="12"/>
  <c r="D12" i="12"/>
  <c r="DJ72" i="11"/>
  <c r="DJ71" i="11"/>
  <c r="DJ70" i="11"/>
  <c r="DJ69" i="11"/>
  <c r="DJ68" i="11"/>
  <c r="DJ67" i="11"/>
  <c r="DJ66" i="11"/>
  <c r="DJ65" i="11"/>
  <c r="DJ64" i="11"/>
  <c r="DJ63" i="11"/>
  <c r="DJ62" i="11"/>
  <c r="DJ61" i="11"/>
  <c r="DJ60" i="11"/>
  <c r="DJ59" i="11"/>
  <c r="DJ58" i="11"/>
  <c r="DJ57" i="11"/>
  <c r="DJ56" i="11"/>
  <c r="DJ55" i="11"/>
  <c r="DJ54" i="11"/>
  <c r="DJ53" i="11"/>
  <c r="DJ52" i="11"/>
  <c r="DJ51" i="11"/>
  <c r="DJ50" i="11"/>
  <c r="DJ49" i="11"/>
  <c r="DJ48" i="11"/>
  <c r="DJ47" i="11"/>
  <c r="DJ46" i="11"/>
  <c r="DJ45" i="11"/>
  <c r="DJ44" i="11"/>
  <c r="DJ43" i="11"/>
  <c r="DJ42" i="11"/>
  <c r="DJ40" i="11"/>
  <c r="DJ39" i="11"/>
  <c r="DJ38" i="11"/>
  <c r="DJ37" i="11"/>
  <c r="CU72" i="11"/>
  <c r="CU71" i="11"/>
  <c r="CU70" i="11"/>
  <c r="CU68" i="11"/>
  <c r="CU67" i="11"/>
  <c r="CU65" i="11"/>
  <c r="CU64" i="11"/>
  <c r="CU63" i="11"/>
  <c r="CU62" i="11"/>
  <c r="CU61" i="11"/>
  <c r="CU60" i="11"/>
  <c r="CU59" i="11"/>
  <c r="CU57" i="11"/>
  <c r="CU56" i="11"/>
  <c r="CU55" i="11"/>
  <c r="CU54" i="11"/>
  <c r="CU52" i="11"/>
  <c r="CU51" i="11"/>
  <c r="CU50" i="11"/>
  <c r="CU49" i="11"/>
  <c r="CU47" i="11"/>
  <c r="CU46" i="11"/>
  <c r="CU44" i="11"/>
  <c r="CU43" i="11"/>
  <c r="CU41" i="11"/>
  <c r="CU40" i="11"/>
  <c r="CU39" i="11"/>
  <c r="CU38" i="11"/>
  <c r="CU37" i="11"/>
  <c r="CU36" i="11"/>
  <c r="CO72" i="11"/>
  <c r="CM72" i="11"/>
  <c r="CL72" i="11"/>
  <c r="CK72" i="11"/>
  <c r="CJ72" i="11"/>
  <c r="CI72" i="11"/>
  <c r="CH72" i="11"/>
  <c r="CG72" i="11"/>
  <c r="CF72" i="11"/>
  <c r="CE72" i="11"/>
  <c r="CD72" i="11"/>
  <c r="CC72" i="11"/>
  <c r="CB72" i="11"/>
  <c r="CA72" i="11"/>
  <c r="BZ72" i="11"/>
  <c r="BX72" i="11"/>
  <c r="BW72" i="11"/>
  <c r="BV72" i="11"/>
  <c r="AB49" i="16"/>
  <c r="AA49" i="16"/>
  <c r="CO71" i="11"/>
  <c r="CM71" i="11"/>
  <c r="CL71" i="11"/>
  <c r="CK71" i="11"/>
  <c r="CJ71" i="11"/>
  <c r="CI71" i="11"/>
  <c r="CH71" i="11"/>
  <c r="CG71" i="11"/>
  <c r="CF71" i="11"/>
  <c r="CE71" i="11"/>
  <c r="CD71" i="11"/>
  <c r="CC71" i="11"/>
  <c r="CB71" i="11"/>
  <c r="CA71" i="11"/>
  <c r="BZ71" i="11"/>
  <c r="BX71" i="11"/>
  <c r="BW71" i="11"/>
  <c r="BV71" i="11"/>
  <c r="AB48" i="16"/>
  <c r="AA48" i="16"/>
  <c r="CO70" i="11"/>
  <c r="CM70" i="11"/>
  <c r="CL70" i="11"/>
  <c r="CK70" i="11"/>
  <c r="CJ70" i="11"/>
  <c r="CI70" i="11"/>
  <c r="CH70" i="11"/>
  <c r="CG70" i="11"/>
  <c r="CF70" i="11"/>
  <c r="CE70" i="11"/>
  <c r="CD70" i="11"/>
  <c r="CC70" i="11"/>
  <c r="CB70" i="11"/>
  <c r="CA70" i="11"/>
  <c r="BZ70" i="11"/>
  <c r="BX70" i="11"/>
  <c r="BW70" i="11"/>
  <c r="BV70" i="11"/>
  <c r="AB47" i="16"/>
  <c r="AA47" i="16"/>
  <c r="CO69" i="11"/>
  <c r="CM69" i="11"/>
  <c r="CL69" i="11"/>
  <c r="CK69" i="11"/>
  <c r="CJ69" i="11"/>
  <c r="CI69" i="11"/>
  <c r="CH69" i="11"/>
  <c r="CG69" i="11"/>
  <c r="CF69" i="11"/>
  <c r="CE69" i="11"/>
  <c r="CD69" i="11"/>
  <c r="CC69" i="11"/>
  <c r="CB69" i="11"/>
  <c r="CA69" i="11"/>
  <c r="BX69" i="11"/>
  <c r="BW69" i="11"/>
  <c r="BV69" i="11"/>
  <c r="AB46" i="16"/>
  <c r="AA46" i="16"/>
  <c r="CO68" i="11"/>
  <c r="CM68" i="11"/>
  <c r="CL68" i="11"/>
  <c r="CK68" i="11"/>
  <c r="CJ68" i="11"/>
  <c r="CI68" i="11"/>
  <c r="CH68" i="11"/>
  <c r="CG68" i="11"/>
  <c r="CF68" i="11"/>
  <c r="CE68" i="11"/>
  <c r="CD68" i="11"/>
  <c r="CC68" i="11"/>
  <c r="CB68" i="11"/>
  <c r="CA68" i="11"/>
  <c r="BZ68" i="11"/>
  <c r="BX68" i="11"/>
  <c r="BW68" i="11"/>
  <c r="BV68" i="11"/>
  <c r="AB45" i="16"/>
  <c r="AA45" i="16"/>
  <c r="CO67" i="11"/>
  <c r="CM67" i="11"/>
  <c r="CL67" i="11"/>
  <c r="CK67" i="11"/>
  <c r="CJ67" i="11"/>
  <c r="CI67" i="11"/>
  <c r="CH67" i="11"/>
  <c r="CG67" i="11"/>
  <c r="CF67" i="11"/>
  <c r="CE67" i="11"/>
  <c r="CD67" i="11"/>
  <c r="CC67" i="11"/>
  <c r="CB67" i="11"/>
  <c r="CA67" i="11"/>
  <c r="BZ67" i="11"/>
  <c r="BX67" i="11"/>
  <c r="BW67" i="11"/>
  <c r="BV67" i="11"/>
  <c r="AB44" i="16"/>
  <c r="AA44" i="16"/>
  <c r="CO66" i="11"/>
  <c r="CN66" i="11"/>
  <c r="CM66" i="11"/>
  <c r="CL66" i="11"/>
  <c r="CK66" i="11"/>
  <c r="CJ66" i="11"/>
  <c r="CI66" i="11"/>
  <c r="CH66" i="11"/>
  <c r="CG66" i="11"/>
  <c r="CF66" i="11"/>
  <c r="CE66" i="11"/>
  <c r="CD66" i="11"/>
  <c r="CC66" i="11"/>
  <c r="CB66" i="11"/>
  <c r="CA66" i="11"/>
  <c r="BZ66" i="11"/>
  <c r="BX66" i="11"/>
  <c r="BW66" i="11"/>
  <c r="BV66" i="11"/>
  <c r="AB43" i="16"/>
  <c r="AA43" i="16"/>
  <c r="CO65" i="11"/>
  <c r="CM65" i="11"/>
  <c r="CL65" i="11"/>
  <c r="CK65" i="11"/>
  <c r="CJ65" i="11"/>
  <c r="CI65" i="11"/>
  <c r="CH65" i="11"/>
  <c r="CG65" i="11"/>
  <c r="CF65" i="11"/>
  <c r="CE65" i="11"/>
  <c r="CD65" i="11"/>
  <c r="CC65" i="11"/>
  <c r="CB65" i="11"/>
  <c r="CA65" i="11"/>
  <c r="BZ65" i="11"/>
  <c r="BX65" i="11"/>
  <c r="BW65" i="11"/>
  <c r="BV65" i="11"/>
  <c r="AB42" i="16"/>
  <c r="AA42" i="16"/>
  <c r="AA42" i="21" s="1"/>
  <c r="AA42" i="24" s="1"/>
  <c r="CO64" i="11"/>
  <c r="CM64" i="11"/>
  <c r="CL64" i="11"/>
  <c r="CK64" i="11"/>
  <c r="CJ64" i="11"/>
  <c r="CI64" i="11"/>
  <c r="CH64" i="11"/>
  <c r="CG64" i="11"/>
  <c r="CF64" i="11"/>
  <c r="CE64" i="11"/>
  <c r="CD64" i="11"/>
  <c r="CC64" i="11"/>
  <c r="CB64" i="11"/>
  <c r="CA64" i="11"/>
  <c r="BZ64" i="11"/>
  <c r="BX64" i="11"/>
  <c r="BW64" i="11"/>
  <c r="BV64" i="11"/>
  <c r="AB41" i="16"/>
  <c r="AA41" i="16"/>
  <c r="CO63" i="11"/>
  <c r="CM63" i="11"/>
  <c r="CL63" i="11"/>
  <c r="CK63" i="11"/>
  <c r="CJ63" i="11"/>
  <c r="CI63" i="11"/>
  <c r="CH63" i="11"/>
  <c r="CG63" i="11"/>
  <c r="CF63" i="11"/>
  <c r="CE63" i="11"/>
  <c r="CD63" i="11"/>
  <c r="CC63" i="11"/>
  <c r="CB63" i="11"/>
  <c r="CA63" i="11"/>
  <c r="BZ63" i="11"/>
  <c r="BX63" i="11"/>
  <c r="BW63" i="11"/>
  <c r="BV63" i="11"/>
  <c r="AB40" i="16"/>
  <c r="AA40" i="16"/>
  <c r="CO62" i="11"/>
  <c r="CN62" i="11"/>
  <c r="CM62" i="11"/>
  <c r="CL62" i="11"/>
  <c r="CK62" i="11"/>
  <c r="CJ62" i="11"/>
  <c r="CI62" i="11"/>
  <c r="CH62" i="11"/>
  <c r="CG62" i="11"/>
  <c r="CF62" i="11"/>
  <c r="CE62" i="11"/>
  <c r="CD62" i="11"/>
  <c r="CC62" i="11"/>
  <c r="CB62" i="11"/>
  <c r="CA62" i="11"/>
  <c r="BZ62" i="11"/>
  <c r="BX62" i="11"/>
  <c r="BW62" i="11"/>
  <c r="BV62" i="11"/>
  <c r="AB39" i="16"/>
  <c r="AA39" i="16"/>
  <c r="CO61" i="11"/>
  <c r="CM61" i="11"/>
  <c r="CL61" i="11"/>
  <c r="CK61" i="11"/>
  <c r="CJ61" i="11"/>
  <c r="CI61" i="11"/>
  <c r="CH61" i="11"/>
  <c r="CG61" i="11"/>
  <c r="CF61" i="11"/>
  <c r="CE61" i="11"/>
  <c r="CD61" i="11"/>
  <c r="CC61" i="11"/>
  <c r="CB61" i="11"/>
  <c r="CA61" i="11"/>
  <c r="BZ61" i="11"/>
  <c r="BX61" i="11"/>
  <c r="BW61" i="11"/>
  <c r="BV61" i="11"/>
  <c r="AB38" i="16"/>
  <c r="AA38" i="16"/>
  <c r="CO60" i="11"/>
  <c r="CM60" i="11"/>
  <c r="CL60" i="11"/>
  <c r="CK60" i="11"/>
  <c r="CJ60" i="11"/>
  <c r="CI60" i="11"/>
  <c r="CH60" i="11"/>
  <c r="CG60" i="11"/>
  <c r="CF60" i="11"/>
  <c r="CE60" i="11"/>
  <c r="CD60" i="11"/>
  <c r="CC60" i="11"/>
  <c r="CB60" i="11"/>
  <c r="CA60" i="11"/>
  <c r="BX60" i="11"/>
  <c r="BW60" i="11"/>
  <c r="BV60" i="11"/>
  <c r="AB37" i="16"/>
  <c r="AA37" i="16"/>
  <c r="AA37" i="21" s="1"/>
  <c r="AA37" i="24" s="1"/>
  <c r="CO59" i="11"/>
  <c r="CM59" i="11"/>
  <c r="CL59" i="11"/>
  <c r="CK59" i="11"/>
  <c r="CJ59" i="11"/>
  <c r="CI59" i="11"/>
  <c r="CH59" i="11"/>
  <c r="CG59" i="11"/>
  <c r="CF59" i="11"/>
  <c r="CE59" i="11"/>
  <c r="CD59" i="11"/>
  <c r="CC59" i="11"/>
  <c r="CB59" i="11"/>
  <c r="CA59" i="11"/>
  <c r="BZ59" i="11"/>
  <c r="BX59" i="11"/>
  <c r="BW59" i="11"/>
  <c r="BV59" i="11"/>
  <c r="AB36" i="16"/>
  <c r="AA36" i="16"/>
  <c r="CO58" i="11"/>
  <c r="CM58" i="11"/>
  <c r="CL58" i="11"/>
  <c r="CK58" i="11"/>
  <c r="CJ58" i="11"/>
  <c r="CI58" i="11"/>
  <c r="CH58" i="11"/>
  <c r="CG58" i="11"/>
  <c r="CF58" i="11"/>
  <c r="CE58" i="11"/>
  <c r="CD58" i="11"/>
  <c r="CC58" i="11"/>
  <c r="CB58" i="11"/>
  <c r="CA58" i="11"/>
  <c r="BZ58" i="11"/>
  <c r="BX58" i="11"/>
  <c r="BW58" i="11"/>
  <c r="BV58" i="11"/>
  <c r="AB35" i="16"/>
  <c r="AA35" i="16"/>
  <c r="CO57" i="11"/>
  <c r="CM57" i="11"/>
  <c r="CL57" i="11"/>
  <c r="CK57" i="11"/>
  <c r="CJ57" i="11"/>
  <c r="CI57" i="11"/>
  <c r="CH57" i="11"/>
  <c r="CG57" i="11"/>
  <c r="CF57" i="11"/>
  <c r="CE57" i="11"/>
  <c r="CD57" i="11"/>
  <c r="CC57" i="11"/>
  <c r="CB57" i="11"/>
  <c r="CA57" i="11"/>
  <c r="BX57" i="11"/>
  <c r="BW57" i="11"/>
  <c r="BV57" i="11"/>
  <c r="AB34" i="16"/>
  <c r="AA34" i="16"/>
  <c r="CO56" i="11"/>
  <c r="CM56" i="11"/>
  <c r="CL56" i="11"/>
  <c r="CK56" i="11"/>
  <c r="CJ56" i="11"/>
  <c r="CI56" i="11"/>
  <c r="CH56" i="11"/>
  <c r="CG56" i="11"/>
  <c r="CF56" i="11"/>
  <c r="CE56" i="11"/>
  <c r="CD56" i="11"/>
  <c r="CC56" i="11"/>
  <c r="CB56" i="11"/>
  <c r="CA56" i="11"/>
  <c r="BX56" i="11"/>
  <c r="BW56" i="11"/>
  <c r="BV56" i="11"/>
  <c r="AB33" i="16"/>
  <c r="AA33" i="16"/>
  <c r="CO55" i="11"/>
  <c r="CM55" i="11"/>
  <c r="CL55" i="11"/>
  <c r="CK55" i="11"/>
  <c r="CJ55" i="11"/>
  <c r="CI55" i="11"/>
  <c r="CH55" i="11"/>
  <c r="CG55" i="11"/>
  <c r="CF55" i="11"/>
  <c r="CE55" i="11"/>
  <c r="CD55" i="11"/>
  <c r="CC55" i="11"/>
  <c r="CB55" i="11"/>
  <c r="CA55" i="11"/>
  <c r="BZ55" i="11"/>
  <c r="BX55" i="11"/>
  <c r="BW55" i="11"/>
  <c r="BV55" i="11"/>
  <c r="AB32" i="16"/>
  <c r="AA32" i="16"/>
  <c r="CO54" i="11"/>
  <c r="CM54" i="11"/>
  <c r="CL54" i="11"/>
  <c r="CK54" i="11"/>
  <c r="CJ54" i="11"/>
  <c r="CI54" i="11"/>
  <c r="CH54" i="11"/>
  <c r="CG54" i="11"/>
  <c r="CF54" i="11"/>
  <c r="CE54" i="11"/>
  <c r="CD54" i="11"/>
  <c r="CC54" i="11"/>
  <c r="CB54" i="11"/>
  <c r="CA54" i="11"/>
  <c r="BZ54" i="11"/>
  <c r="BX54" i="11"/>
  <c r="BW54" i="11"/>
  <c r="BV54" i="11"/>
  <c r="AB31" i="16"/>
  <c r="AA31" i="16"/>
  <c r="CO53" i="11"/>
  <c r="CM53" i="11"/>
  <c r="CL53" i="11"/>
  <c r="CK53" i="11"/>
  <c r="CJ53" i="11"/>
  <c r="CI53" i="11"/>
  <c r="CH53" i="11"/>
  <c r="CG53" i="11"/>
  <c r="CF53" i="11"/>
  <c r="CE53" i="11"/>
  <c r="CD53" i="11"/>
  <c r="CC53" i="11"/>
  <c r="CB53" i="11"/>
  <c r="CA53" i="11"/>
  <c r="BZ53" i="11"/>
  <c r="BX53" i="11"/>
  <c r="BW53" i="11"/>
  <c r="BV53" i="11"/>
  <c r="AB30" i="16"/>
  <c r="AA30" i="16"/>
  <c r="CO52" i="11"/>
  <c r="CM52" i="11"/>
  <c r="CL52" i="11"/>
  <c r="CK52" i="11"/>
  <c r="CJ52" i="11"/>
  <c r="CI52" i="11"/>
  <c r="CH52" i="11"/>
  <c r="CG52" i="11"/>
  <c r="CF52" i="11"/>
  <c r="CE52" i="11"/>
  <c r="CD52" i="11"/>
  <c r="CC52" i="11"/>
  <c r="CB52" i="11"/>
  <c r="CA52" i="11"/>
  <c r="BX52" i="11"/>
  <c r="BW52" i="11"/>
  <c r="BV52" i="11"/>
  <c r="AB29" i="16"/>
  <c r="AA29" i="16"/>
  <c r="CO51" i="11"/>
  <c r="CN51" i="11"/>
  <c r="CM51" i="11"/>
  <c r="CL51" i="11"/>
  <c r="CK51" i="11"/>
  <c r="CJ51" i="11"/>
  <c r="CI51" i="11"/>
  <c r="CH51" i="11"/>
  <c r="CG51" i="11"/>
  <c r="CF51" i="11"/>
  <c r="CE51" i="11"/>
  <c r="CD51" i="11"/>
  <c r="CC51" i="11"/>
  <c r="CB51" i="11"/>
  <c r="CA51" i="11"/>
  <c r="BX51" i="11"/>
  <c r="BW51" i="11"/>
  <c r="BV51" i="11"/>
  <c r="AB28" i="16"/>
  <c r="AA28" i="16"/>
  <c r="CO50" i="11"/>
  <c r="CM50" i="11"/>
  <c r="CL50" i="11"/>
  <c r="CK50" i="11"/>
  <c r="CJ50" i="11"/>
  <c r="CI50" i="11"/>
  <c r="CH50" i="11"/>
  <c r="CG50" i="11"/>
  <c r="CF50" i="11"/>
  <c r="CE50" i="11"/>
  <c r="CD50" i="11"/>
  <c r="CC50" i="11"/>
  <c r="CB50" i="11"/>
  <c r="CA50" i="11"/>
  <c r="BZ50" i="11"/>
  <c r="BX50" i="11"/>
  <c r="BW50" i="11"/>
  <c r="BV50" i="11"/>
  <c r="AB27" i="16"/>
  <c r="AA27" i="16"/>
  <c r="CO49" i="11"/>
  <c r="CM49" i="11"/>
  <c r="CL49" i="11"/>
  <c r="CK49" i="11"/>
  <c r="CJ49" i="11"/>
  <c r="CI49" i="11"/>
  <c r="CH49" i="11"/>
  <c r="CG49" i="11"/>
  <c r="CF49" i="11"/>
  <c r="CE49" i="11"/>
  <c r="CD49" i="11"/>
  <c r="CC49" i="11"/>
  <c r="CB49" i="11"/>
  <c r="CA49" i="11"/>
  <c r="BZ49" i="11"/>
  <c r="BX49" i="11"/>
  <c r="BW49" i="11"/>
  <c r="BV49" i="11"/>
  <c r="AB26" i="16"/>
  <c r="AA26" i="16"/>
  <c r="CO48" i="11"/>
  <c r="CM48" i="11"/>
  <c r="CL48" i="11"/>
  <c r="CK48" i="11"/>
  <c r="CJ48" i="11"/>
  <c r="CI48" i="11"/>
  <c r="CH48" i="11"/>
  <c r="CG48" i="11"/>
  <c r="CF48" i="11"/>
  <c r="CE48" i="11"/>
  <c r="CD48" i="11"/>
  <c r="CC48" i="11"/>
  <c r="CB48" i="11"/>
  <c r="CA48" i="11"/>
  <c r="BZ48" i="11"/>
  <c r="BX48" i="11"/>
  <c r="BW48" i="11"/>
  <c r="BV48" i="11"/>
  <c r="AB25" i="16"/>
  <c r="AA25" i="16"/>
  <c r="CO47" i="11"/>
  <c r="CM47" i="11"/>
  <c r="CL47" i="11"/>
  <c r="CK47" i="11"/>
  <c r="CJ47" i="11"/>
  <c r="CI47" i="11"/>
  <c r="CH47" i="11"/>
  <c r="CG47" i="11"/>
  <c r="CF47" i="11"/>
  <c r="CE47" i="11"/>
  <c r="CD47" i="11"/>
  <c r="CC47" i="11"/>
  <c r="CB47" i="11"/>
  <c r="CA47" i="11"/>
  <c r="BZ47" i="11"/>
  <c r="BX47" i="11"/>
  <c r="BW47" i="11"/>
  <c r="BV47" i="11"/>
  <c r="AB24" i="16"/>
  <c r="AA24" i="16"/>
  <c r="CO46" i="11"/>
  <c r="CM46" i="11"/>
  <c r="CL46" i="11"/>
  <c r="CK46" i="11"/>
  <c r="CJ46" i="11"/>
  <c r="CI46" i="11"/>
  <c r="CH46" i="11"/>
  <c r="CG46" i="11"/>
  <c r="CF46" i="11"/>
  <c r="CE46" i="11"/>
  <c r="CD46" i="11"/>
  <c r="CC46" i="11"/>
  <c r="CB46" i="11"/>
  <c r="CA46" i="11"/>
  <c r="BZ46" i="11"/>
  <c r="BX46" i="11"/>
  <c r="BW46" i="11"/>
  <c r="BV46" i="11"/>
  <c r="AB23" i="16"/>
  <c r="AA23" i="16"/>
  <c r="CO45" i="11"/>
  <c r="CM45" i="11"/>
  <c r="CL45" i="11"/>
  <c r="CK45" i="11"/>
  <c r="CJ45" i="11"/>
  <c r="CI45" i="11"/>
  <c r="CH45" i="11"/>
  <c r="CG45" i="11"/>
  <c r="CF45" i="11"/>
  <c r="CE45" i="11"/>
  <c r="CD45" i="11"/>
  <c r="CC45" i="11"/>
  <c r="CB45" i="11"/>
  <c r="CA45" i="11"/>
  <c r="BZ45" i="11"/>
  <c r="BX45" i="11"/>
  <c r="BW45" i="11"/>
  <c r="BV45" i="11"/>
  <c r="AB22" i="16"/>
  <c r="AA22" i="16"/>
  <c r="CO44" i="11"/>
  <c r="CN44" i="11"/>
  <c r="CM44" i="11"/>
  <c r="CL44" i="11"/>
  <c r="CK44" i="11"/>
  <c r="CJ44" i="11"/>
  <c r="CI44" i="11"/>
  <c r="CH44" i="11"/>
  <c r="CG44" i="11"/>
  <c r="CF44" i="11"/>
  <c r="CE44" i="11"/>
  <c r="CD44" i="11"/>
  <c r="CC44" i="11"/>
  <c r="CB44" i="11"/>
  <c r="CA44" i="11"/>
  <c r="BZ44" i="11"/>
  <c r="BX44" i="11"/>
  <c r="BW44" i="11"/>
  <c r="BV44" i="11"/>
  <c r="AB21" i="16"/>
  <c r="AA21" i="16"/>
  <c r="CO43" i="11"/>
  <c r="CM43" i="11"/>
  <c r="CL43" i="11"/>
  <c r="CK43" i="11"/>
  <c r="CJ43" i="11"/>
  <c r="CI43" i="11"/>
  <c r="CH43" i="11"/>
  <c r="CG43" i="11"/>
  <c r="CF43" i="11"/>
  <c r="CE43" i="11"/>
  <c r="CD43" i="11"/>
  <c r="CC43" i="11"/>
  <c r="CB43" i="11"/>
  <c r="CA43" i="11"/>
  <c r="BZ43" i="11"/>
  <c r="BX43" i="11"/>
  <c r="BW43" i="11"/>
  <c r="BV43" i="11"/>
  <c r="AB20" i="16"/>
  <c r="AA20" i="16"/>
  <c r="CO42" i="11"/>
  <c r="CM42" i="11"/>
  <c r="CL42" i="11"/>
  <c r="CK42" i="11"/>
  <c r="CJ42" i="11"/>
  <c r="CI42" i="11"/>
  <c r="CH42" i="11"/>
  <c r="CG42" i="11"/>
  <c r="CF42" i="11"/>
  <c r="CE42" i="11"/>
  <c r="CD42" i="11"/>
  <c r="CC42" i="11"/>
  <c r="CB42" i="11"/>
  <c r="CA42" i="11"/>
  <c r="BZ42" i="11"/>
  <c r="BX42" i="11"/>
  <c r="BW42" i="11"/>
  <c r="BV42" i="11"/>
  <c r="AB19" i="16"/>
  <c r="AA19" i="16"/>
  <c r="CO41" i="11"/>
  <c r="CM41" i="11"/>
  <c r="CL41" i="11"/>
  <c r="CK41" i="11"/>
  <c r="CJ41" i="11"/>
  <c r="CI41" i="11"/>
  <c r="CH41" i="11"/>
  <c r="CG41" i="11"/>
  <c r="CF41" i="11"/>
  <c r="CE41" i="11"/>
  <c r="CD41" i="11"/>
  <c r="CC41" i="11"/>
  <c r="CB41" i="11"/>
  <c r="CA41" i="11"/>
  <c r="BZ41" i="11"/>
  <c r="BX41" i="11"/>
  <c r="BW41" i="11"/>
  <c r="BV41" i="11"/>
  <c r="AB18" i="16"/>
  <c r="AA18" i="16"/>
  <c r="CO40" i="11"/>
  <c r="CM40" i="11"/>
  <c r="CL40" i="11"/>
  <c r="CK40" i="11"/>
  <c r="CJ40" i="11"/>
  <c r="CI40" i="11"/>
  <c r="CH40" i="11"/>
  <c r="CG40" i="11"/>
  <c r="CF40" i="11"/>
  <c r="CE40" i="11"/>
  <c r="CD40" i="11"/>
  <c r="CC40" i="11"/>
  <c r="CB40" i="11"/>
  <c r="CA40" i="11"/>
  <c r="BZ40" i="11"/>
  <c r="BX40" i="11"/>
  <c r="BW40" i="11"/>
  <c r="BV40" i="11"/>
  <c r="AB17" i="16"/>
  <c r="AA17" i="16"/>
  <c r="CO39" i="11"/>
  <c r="CM39" i="11"/>
  <c r="CL39" i="11"/>
  <c r="CK39" i="11"/>
  <c r="CJ39" i="11"/>
  <c r="CI39" i="11"/>
  <c r="CH39" i="11"/>
  <c r="CG39" i="11"/>
  <c r="CF39" i="11"/>
  <c r="CE39" i="11"/>
  <c r="CD39" i="11"/>
  <c r="CC39" i="11"/>
  <c r="CB39" i="11"/>
  <c r="CA39" i="11"/>
  <c r="BZ39" i="11"/>
  <c r="BX39" i="11"/>
  <c r="BW39" i="11"/>
  <c r="BV39" i="11"/>
  <c r="AB16" i="16"/>
  <c r="AA16" i="16"/>
  <c r="CO38" i="11"/>
  <c r="CM38" i="11"/>
  <c r="CL38" i="11"/>
  <c r="CK38" i="11"/>
  <c r="CJ38" i="11"/>
  <c r="CI38" i="11"/>
  <c r="CH38" i="11"/>
  <c r="CG38" i="11"/>
  <c r="CF38" i="11"/>
  <c r="CE38" i="11"/>
  <c r="CD38" i="11"/>
  <c r="CC38" i="11"/>
  <c r="CB38" i="11"/>
  <c r="CA38" i="11"/>
  <c r="BZ38" i="11"/>
  <c r="BX38" i="11"/>
  <c r="BW38" i="11"/>
  <c r="BV38" i="11"/>
  <c r="AB15" i="16"/>
  <c r="AA15" i="16"/>
  <c r="CO37" i="11"/>
  <c r="CM37" i="11"/>
  <c r="CL37" i="11"/>
  <c r="CK37" i="11"/>
  <c r="CJ37" i="11"/>
  <c r="CI37" i="11"/>
  <c r="CH37" i="11"/>
  <c r="CG37" i="11"/>
  <c r="CF37" i="11"/>
  <c r="CE37" i="11"/>
  <c r="CD37" i="11"/>
  <c r="CC37" i="11"/>
  <c r="CB37" i="11"/>
  <c r="CA37" i="11"/>
  <c r="BZ37" i="11"/>
  <c r="BX37" i="11"/>
  <c r="BW37" i="11"/>
  <c r="BV37" i="11"/>
  <c r="AB14" i="16"/>
  <c r="AA14" i="16"/>
  <c r="CO36" i="11"/>
  <c r="CM36" i="11"/>
  <c r="CL36" i="11"/>
  <c r="CK36" i="11"/>
  <c r="CJ36" i="11"/>
  <c r="CI36" i="11"/>
  <c r="CH36" i="11"/>
  <c r="CG36" i="11"/>
  <c r="CF36" i="11"/>
  <c r="CE36" i="11"/>
  <c r="CD36" i="11"/>
  <c r="CC36" i="11"/>
  <c r="CB36" i="11"/>
  <c r="CA36" i="11"/>
  <c r="BZ36" i="11"/>
  <c r="BV36" i="11"/>
  <c r="BS72" i="11"/>
  <c r="BR72" i="11"/>
  <c r="BQ72" i="11"/>
  <c r="BP72" i="11"/>
  <c r="BN72" i="11"/>
  <c r="BM72" i="11"/>
  <c r="BL72" i="11"/>
  <c r="BK72" i="11"/>
  <c r="BJ72" i="11"/>
  <c r="X49" i="16" s="1"/>
  <c r="BS71" i="11"/>
  <c r="BR71" i="11"/>
  <c r="BQ71" i="11"/>
  <c r="BP71" i="11"/>
  <c r="BN71" i="11"/>
  <c r="BM71" i="11"/>
  <c r="BL71" i="11"/>
  <c r="BK71" i="11"/>
  <c r="BJ71" i="11"/>
  <c r="X48" i="16" s="1"/>
  <c r="BS70" i="11"/>
  <c r="BR70" i="11"/>
  <c r="BQ70" i="11"/>
  <c r="BP70" i="11"/>
  <c r="BN70" i="11"/>
  <c r="BM70" i="11"/>
  <c r="BL70" i="11"/>
  <c r="BK70" i="11"/>
  <c r="BJ70" i="11"/>
  <c r="X47" i="16" s="1"/>
  <c r="BS69" i="11"/>
  <c r="BR69" i="11"/>
  <c r="BQ69" i="11"/>
  <c r="BP69" i="11"/>
  <c r="BN69" i="11"/>
  <c r="BM69" i="11"/>
  <c r="Y46" i="16" s="1"/>
  <c r="BL69" i="11"/>
  <c r="BK69" i="11"/>
  <c r="BJ69" i="11"/>
  <c r="X46" i="16" s="1"/>
  <c r="BS68" i="11"/>
  <c r="BR68" i="11"/>
  <c r="BQ68" i="11"/>
  <c r="BP68" i="11"/>
  <c r="BN68" i="11"/>
  <c r="BM68" i="11"/>
  <c r="BL68" i="11"/>
  <c r="BK68" i="11"/>
  <c r="BJ68" i="11"/>
  <c r="X45" i="16" s="1"/>
  <c r="BS67" i="11"/>
  <c r="BR67" i="11"/>
  <c r="BQ67" i="11"/>
  <c r="BP67" i="11"/>
  <c r="BN67" i="11"/>
  <c r="BM67" i="11"/>
  <c r="BL67" i="11"/>
  <c r="BK67" i="11"/>
  <c r="BJ67" i="11"/>
  <c r="X44" i="16" s="1"/>
  <c r="BS66" i="11"/>
  <c r="BR66" i="11"/>
  <c r="BQ66" i="11"/>
  <c r="BP66" i="11"/>
  <c r="BN66" i="11"/>
  <c r="BM66" i="11"/>
  <c r="BL66" i="11"/>
  <c r="BK66" i="11"/>
  <c r="BJ66" i="11"/>
  <c r="X43" i="16" s="1"/>
  <c r="BS65" i="11"/>
  <c r="BR65" i="11"/>
  <c r="BQ65" i="11"/>
  <c r="BP65" i="11"/>
  <c r="BN65" i="11"/>
  <c r="BM65" i="11"/>
  <c r="BL65" i="11"/>
  <c r="BK65" i="11"/>
  <c r="BJ65" i="11"/>
  <c r="X42" i="16" s="1"/>
  <c r="BS64" i="11"/>
  <c r="BR64" i="11"/>
  <c r="BQ64" i="11"/>
  <c r="BP64" i="11"/>
  <c r="BN64" i="11"/>
  <c r="BM64" i="11"/>
  <c r="BL64" i="11"/>
  <c r="BK64" i="11"/>
  <c r="BJ64" i="11"/>
  <c r="X41" i="16" s="1"/>
  <c r="BS63" i="11"/>
  <c r="BR63" i="11"/>
  <c r="BQ63" i="11"/>
  <c r="BP63" i="11"/>
  <c r="BN63" i="11"/>
  <c r="BM63" i="11"/>
  <c r="BL63" i="11"/>
  <c r="BK63" i="11"/>
  <c r="BJ63" i="11"/>
  <c r="X40" i="16" s="1"/>
  <c r="BS62" i="11"/>
  <c r="BR62" i="11"/>
  <c r="BQ62" i="11"/>
  <c r="BP62" i="11"/>
  <c r="BN62" i="11"/>
  <c r="BM62" i="11"/>
  <c r="BL62" i="11"/>
  <c r="BK62" i="11"/>
  <c r="BJ62" i="11"/>
  <c r="X39" i="16" s="1"/>
  <c r="BS61" i="11"/>
  <c r="BR61" i="11"/>
  <c r="BQ61" i="11"/>
  <c r="BP61" i="11"/>
  <c r="BN61" i="11"/>
  <c r="BM61" i="11"/>
  <c r="BL61" i="11"/>
  <c r="BK61" i="11"/>
  <c r="BJ61" i="11"/>
  <c r="X38" i="16" s="1"/>
  <c r="BS60" i="11"/>
  <c r="BR60" i="11"/>
  <c r="BQ60" i="11"/>
  <c r="BP60" i="11"/>
  <c r="BN60" i="11"/>
  <c r="BM60" i="11"/>
  <c r="BL60" i="11"/>
  <c r="BK60" i="11"/>
  <c r="BJ60" i="11"/>
  <c r="X37" i="16" s="1"/>
  <c r="X37" i="21" s="1"/>
  <c r="BS59" i="11"/>
  <c r="BR59" i="11"/>
  <c r="BQ59" i="11"/>
  <c r="BP59" i="11"/>
  <c r="BN59" i="11"/>
  <c r="BM59" i="11"/>
  <c r="BL59" i="11"/>
  <c r="BK59" i="11"/>
  <c r="BJ59" i="11"/>
  <c r="X36" i="16" s="1"/>
  <c r="BS58" i="11"/>
  <c r="BR58" i="11"/>
  <c r="BQ58" i="11"/>
  <c r="BP58" i="11"/>
  <c r="BN58" i="11"/>
  <c r="BM58" i="11"/>
  <c r="BL58" i="11"/>
  <c r="BK58" i="11"/>
  <c r="BJ58" i="11"/>
  <c r="X35" i="16" s="1"/>
  <c r="BS57" i="11"/>
  <c r="BR57" i="11"/>
  <c r="BQ57" i="11"/>
  <c r="BP57" i="11"/>
  <c r="BN57" i="11"/>
  <c r="BM57" i="11"/>
  <c r="BL57" i="11"/>
  <c r="BK57" i="11"/>
  <c r="BJ57" i="11"/>
  <c r="X34" i="16" s="1"/>
  <c r="BS56" i="11"/>
  <c r="BR56" i="11"/>
  <c r="BQ56" i="11"/>
  <c r="BP56" i="11"/>
  <c r="BN56" i="11"/>
  <c r="BM56" i="11"/>
  <c r="BL56" i="11"/>
  <c r="BK56" i="11"/>
  <c r="BJ56" i="11"/>
  <c r="X33" i="16" s="1"/>
  <c r="BS55" i="11"/>
  <c r="BR55" i="11"/>
  <c r="BQ55" i="11"/>
  <c r="BP55" i="11"/>
  <c r="BN55" i="11"/>
  <c r="BM55" i="11"/>
  <c r="BL55" i="11"/>
  <c r="BK55" i="11"/>
  <c r="BJ55" i="11"/>
  <c r="X32" i="16" s="1"/>
  <c r="BS54" i="11"/>
  <c r="BR54" i="11"/>
  <c r="BQ54" i="11"/>
  <c r="BP54" i="11"/>
  <c r="BN54" i="11"/>
  <c r="BM54" i="11"/>
  <c r="BL54" i="11"/>
  <c r="BK54" i="11"/>
  <c r="BJ54" i="11"/>
  <c r="X31" i="16" s="1"/>
  <c r="BS53" i="11"/>
  <c r="BR53" i="11"/>
  <c r="BQ53" i="11"/>
  <c r="BP53" i="11"/>
  <c r="BN53" i="11"/>
  <c r="BM53" i="11"/>
  <c r="BL53" i="11"/>
  <c r="BK53" i="11"/>
  <c r="BJ53" i="11"/>
  <c r="X30" i="16" s="1"/>
  <c r="BS52" i="11"/>
  <c r="BR52" i="11"/>
  <c r="BQ52" i="11"/>
  <c r="BP52" i="11"/>
  <c r="BN52" i="11"/>
  <c r="BM52" i="11"/>
  <c r="BL52" i="11"/>
  <c r="BK52" i="11"/>
  <c r="BJ52" i="11"/>
  <c r="X29" i="16" s="1"/>
  <c r="BS51" i="11"/>
  <c r="BR51" i="11"/>
  <c r="BQ51" i="11"/>
  <c r="BP51" i="11"/>
  <c r="BN51" i="11"/>
  <c r="BM51" i="11"/>
  <c r="BL51" i="11"/>
  <c r="BK51" i="11"/>
  <c r="BJ51" i="11"/>
  <c r="X28" i="16" s="1"/>
  <c r="BS50" i="11"/>
  <c r="BR50" i="11"/>
  <c r="BQ50" i="11"/>
  <c r="BP50" i="11"/>
  <c r="BN50" i="11"/>
  <c r="BM50" i="11"/>
  <c r="BL50" i="11"/>
  <c r="BK50" i="11"/>
  <c r="BJ50" i="11"/>
  <c r="X27" i="16" s="1"/>
  <c r="BS49" i="11"/>
  <c r="BR49" i="11"/>
  <c r="BQ49" i="11"/>
  <c r="BP49" i="11"/>
  <c r="BN49" i="11"/>
  <c r="BM49" i="11"/>
  <c r="Y26" i="16" s="1"/>
  <c r="BL49" i="11"/>
  <c r="BK49" i="11"/>
  <c r="BJ49" i="11"/>
  <c r="X26" i="16" s="1"/>
  <c r="BS48" i="11"/>
  <c r="BR48" i="11"/>
  <c r="BQ48" i="11"/>
  <c r="BP48" i="11"/>
  <c r="BN48" i="11"/>
  <c r="BM48" i="11"/>
  <c r="BL48" i="11"/>
  <c r="BK48" i="11"/>
  <c r="BJ48" i="11"/>
  <c r="X25" i="16" s="1"/>
  <c r="BS47" i="11"/>
  <c r="BR47" i="11"/>
  <c r="BQ47" i="11"/>
  <c r="BP47" i="11"/>
  <c r="BN47" i="11"/>
  <c r="BM47" i="11"/>
  <c r="BL47" i="11"/>
  <c r="BK47" i="11"/>
  <c r="BJ47" i="11"/>
  <c r="X24" i="16" s="1"/>
  <c r="BS46" i="11"/>
  <c r="BR46" i="11"/>
  <c r="BQ46" i="11"/>
  <c r="BP46" i="11"/>
  <c r="BN46" i="11"/>
  <c r="BM46" i="11"/>
  <c r="BL46" i="11"/>
  <c r="BK46" i="11"/>
  <c r="BJ46" i="11"/>
  <c r="X23" i="16" s="1"/>
  <c r="BS45" i="11"/>
  <c r="BR45" i="11"/>
  <c r="BQ45" i="11"/>
  <c r="BP45" i="11"/>
  <c r="BN45" i="11"/>
  <c r="BM45" i="11"/>
  <c r="BL45" i="11"/>
  <c r="BK45" i="11"/>
  <c r="BJ45" i="11"/>
  <c r="X22" i="16" s="1"/>
  <c r="BS44" i="11"/>
  <c r="BR44" i="11"/>
  <c r="BQ44" i="11"/>
  <c r="BP44" i="11"/>
  <c r="BN44" i="11"/>
  <c r="BM44" i="11"/>
  <c r="BL44" i="11"/>
  <c r="BK44" i="11"/>
  <c r="BJ44" i="11"/>
  <c r="X21" i="16" s="1"/>
  <c r="BS43" i="11"/>
  <c r="BR43" i="11"/>
  <c r="BQ43" i="11"/>
  <c r="BP43" i="11"/>
  <c r="BN43" i="11"/>
  <c r="BM43" i="11"/>
  <c r="BL43" i="11"/>
  <c r="BK43" i="11"/>
  <c r="BJ43" i="11"/>
  <c r="X20" i="16" s="1"/>
  <c r="BS42" i="11"/>
  <c r="BR42" i="11"/>
  <c r="BQ42" i="11"/>
  <c r="BP42" i="11"/>
  <c r="BN42" i="11"/>
  <c r="BM42" i="11"/>
  <c r="BL42" i="11"/>
  <c r="BK42" i="11"/>
  <c r="BJ42" i="11"/>
  <c r="X19" i="16" s="1"/>
  <c r="BS41" i="11"/>
  <c r="BR41" i="11"/>
  <c r="BQ41" i="11"/>
  <c r="BP41" i="11"/>
  <c r="BN41" i="11"/>
  <c r="BM41" i="11"/>
  <c r="BL41" i="11"/>
  <c r="BK41" i="11"/>
  <c r="BJ41" i="11"/>
  <c r="X18" i="16" s="1"/>
  <c r="BS40" i="11"/>
  <c r="BR40" i="11"/>
  <c r="BQ40" i="11"/>
  <c r="BP40" i="11"/>
  <c r="BN40" i="11"/>
  <c r="BM40" i="11"/>
  <c r="BL40" i="11"/>
  <c r="BK40" i="11"/>
  <c r="BJ40" i="11"/>
  <c r="X17" i="16" s="1"/>
  <c r="BS39" i="11"/>
  <c r="BR39" i="11"/>
  <c r="BQ39" i="11"/>
  <c r="BP39" i="11"/>
  <c r="BN39" i="11"/>
  <c r="BM39" i="11"/>
  <c r="BL39" i="11"/>
  <c r="BK39" i="11"/>
  <c r="BJ39" i="11"/>
  <c r="X16" i="16" s="1"/>
  <c r="BS38" i="11"/>
  <c r="BR38" i="11"/>
  <c r="BQ38" i="11"/>
  <c r="BP38" i="11"/>
  <c r="BN38" i="11"/>
  <c r="BM38" i="11"/>
  <c r="BL38" i="11"/>
  <c r="BK38" i="11"/>
  <c r="BJ38" i="11"/>
  <c r="X15" i="16" s="1"/>
  <c r="BS37" i="11"/>
  <c r="BR37" i="11"/>
  <c r="BQ37" i="11"/>
  <c r="BP37" i="11"/>
  <c r="BN37" i="11"/>
  <c r="BM37" i="11"/>
  <c r="BL37" i="11"/>
  <c r="BK37" i="11"/>
  <c r="BJ37" i="11"/>
  <c r="X14" i="16" s="1"/>
  <c r="BS36" i="11"/>
  <c r="BR36" i="11"/>
  <c r="BQ36" i="11"/>
  <c r="BP36" i="11"/>
  <c r="BN36" i="11"/>
  <c r="BM36" i="11"/>
  <c r="BL36" i="11"/>
  <c r="BK36" i="11"/>
  <c r="BJ36" i="11"/>
  <c r="X13" i="16" s="1"/>
  <c r="X13" i="21" s="1"/>
  <c r="BS35" i="11"/>
  <c r="BR35" i="11"/>
  <c r="BQ35" i="11"/>
  <c r="BP35" i="11"/>
  <c r="BN35" i="11"/>
  <c r="BM35" i="11"/>
  <c r="BL35" i="11"/>
  <c r="BK35" i="11"/>
  <c r="BJ35" i="11"/>
  <c r="BS34" i="11"/>
  <c r="BR34" i="11"/>
  <c r="BQ34" i="11"/>
  <c r="BP34" i="11"/>
  <c r="BN34" i="11"/>
  <c r="BM34" i="11"/>
  <c r="BL34" i="11"/>
  <c r="BK34" i="11"/>
  <c r="BJ34" i="11"/>
  <c r="BS33" i="11"/>
  <c r="BR33" i="11"/>
  <c r="BQ33" i="11"/>
  <c r="BP33" i="11"/>
  <c r="BN33" i="11"/>
  <c r="BM33" i="11"/>
  <c r="BL33" i="11"/>
  <c r="BK33" i="11"/>
  <c r="BJ33" i="11"/>
  <c r="BS32" i="11"/>
  <c r="BR32" i="11"/>
  <c r="BQ32" i="11"/>
  <c r="BP32" i="11"/>
  <c r="BN32" i="11"/>
  <c r="BM32" i="11"/>
  <c r="BL32" i="11"/>
  <c r="BK32" i="11"/>
  <c r="BJ32" i="11"/>
  <c r="BS31" i="11"/>
  <c r="BR31" i="11"/>
  <c r="BQ31" i="11"/>
  <c r="BP31" i="11"/>
  <c r="BN31" i="11"/>
  <c r="BM31" i="11"/>
  <c r="BL31" i="11"/>
  <c r="BK31" i="11"/>
  <c r="BJ31" i="11"/>
  <c r="BS30" i="11"/>
  <c r="BR30" i="11"/>
  <c r="BQ30" i="11"/>
  <c r="BP30" i="11"/>
  <c r="BM30" i="11"/>
  <c r="BL30" i="11"/>
  <c r="BK30" i="11"/>
  <c r="BJ30" i="11"/>
  <c r="BS29" i="11"/>
  <c r="BR29" i="11"/>
  <c r="BQ29" i="11"/>
  <c r="BP29" i="11"/>
  <c r="BM29" i="11"/>
  <c r="BL29" i="11"/>
  <c r="BK29" i="11"/>
  <c r="BJ29" i="11"/>
  <c r="BS28" i="11"/>
  <c r="BR28" i="11"/>
  <c r="BQ28" i="11"/>
  <c r="BP28" i="11"/>
  <c r="BM28" i="11"/>
  <c r="BL28" i="11"/>
  <c r="BK28" i="11"/>
  <c r="BJ28" i="11"/>
  <c r="BS27" i="11"/>
  <c r="BR27" i="11"/>
  <c r="BQ27" i="11"/>
  <c r="BP27" i="11"/>
  <c r="BM27" i="11"/>
  <c r="BL27" i="11"/>
  <c r="BK27" i="11"/>
  <c r="BJ27" i="11"/>
  <c r="BS26" i="11"/>
  <c r="BR26" i="11"/>
  <c r="BQ26" i="11"/>
  <c r="BP26" i="11"/>
  <c r="BN26" i="11"/>
  <c r="BM26" i="11"/>
  <c r="BL26" i="11"/>
  <c r="BK26" i="11"/>
  <c r="BJ26" i="11"/>
  <c r="BS25" i="11"/>
  <c r="BR25" i="11"/>
  <c r="BQ25" i="11"/>
  <c r="BP25" i="11"/>
  <c r="BM25" i="11"/>
  <c r="BL25" i="11"/>
  <c r="BK25" i="11"/>
  <c r="BJ25" i="11"/>
  <c r="BS24" i="11"/>
  <c r="BR24" i="11"/>
  <c r="BQ24" i="11"/>
  <c r="BP24" i="11"/>
  <c r="BM24" i="11"/>
  <c r="BL24" i="11"/>
  <c r="BK24" i="11"/>
  <c r="BJ24" i="11"/>
  <c r="BS23" i="11"/>
  <c r="BR23" i="11"/>
  <c r="BQ23" i="11"/>
  <c r="BP23" i="11"/>
  <c r="BN23" i="11"/>
  <c r="BM23" i="11"/>
  <c r="BL23" i="11"/>
  <c r="BK23" i="11"/>
  <c r="BJ23" i="11"/>
  <c r="BS22" i="11"/>
  <c r="BR22" i="11"/>
  <c r="BQ22" i="11"/>
  <c r="BP22" i="11"/>
  <c r="BN22" i="11"/>
  <c r="BM22" i="11"/>
  <c r="BL22" i="11"/>
  <c r="BK22" i="11"/>
  <c r="BJ22" i="11"/>
  <c r="BS21" i="11"/>
  <c r="BR21" i="11"/>
  <c r="BQ21" i="11"/>
  <c r="BP21" i="11"/>
  <c r="BN21" i="11"/>
  <c r="BM21" i="11"/>
  <c r="BL21" i="11"/>
  <c r="BK21" i="11"/>
  <c r="BJ21" i="11"/>
  <c r="BS20" i="11"/>
  <c r="BR20" i="11"/>
  <c r="BQ20" i="11"/>
  <c r="BP20" i="11"/>
  <c r="BN20" i="11"/>
  <c r="BM20" i="11"/>
  <c r="BL20" i="11"/>
  <c r="BK20" i="11"/>
  <c r="BJ20" i="11"/>
  <c r="BS19" i="11"/>
  <c r="BR19" i="11"/>
  <c r="BQ19" i="11"/>
  <c r="BP19" i="11"/>
  <c r="BN19" i="11"/>
  <c r="BM19" i="11"/>
  <c r="BL19" i="11"/>
  <c r="BK19" i="11"/>
  <c r="BJ19" i="11"/>
  <c r="BS18" i="11"/>
  <c r="BR18" i="11"/>
  <c r="BQ18" i="11"/>
  <c r="BP18" i="11"/>
  <c r="BN18" i="11"/>
  <c r="BM18" i="11"/>
  <c r="BL18" i="11"/>
  <c r="BK18" i="11"/>
  <c r="BJ18" i="11"/>
  <c r="BS17" i="11"/>
  <c r="BR17" i="11"/>
  <c r="BQ17" i="11"/>
  <c r="BP17" i="11"/>
  <c r="BN17" i="11"/>
  <c r="BM17" i="11"/>
  <c r="BL17" i="11"/>
  <c r="BK17" i="11"/>
  <c r="BJ17" i="11"/>
  <c r="BS16" i="11"/>
  <c r="BR16" i="11"/>
  <c r="BQ16" i="11"/>
  <c r="BP16" i="11"/>
  <c r="BN16" i="11"/>
  <c r="BM16" i="11"/>
  <c r="BL16" i="11"/>
  <c r="BK16" i="11"/>
  <c r="BJ16" i="11"/>
  <c r="BS15" i="11"/>
  <c r="BR15" i="11"/>
  <c r="BQ15" i="11"/>
  <c r="BP15" i="11"/>
  <c r="BN15" i="11"/>
  <c r="BM15" i="11"/>
  <c r="BL15" i="11"/>
  <c r="BK15" i="11"/>
  <c r="BJ15" i="11"/>
  <c r="BS14" i="11"/>
  <c r="BR14" i="11"/>
  <c r="BQ14" i="11"/>
  <c r="BP14" i="11"/>
  <c r="BN14" i="11"/>
  <c r="BM14" i="11"/>
  <c r="BL14" i="11"/>
  <c r="BK14" i="11"/>
  <c r="BJ14" i="11"/>
  <c r="BS13" i="11"/>
  <c r="BR13" i="11"/>
  <c r="BQ13" i="11"/>
  <c r="BP13" i="11"/>
  <c r="BM13" i="11"/>
  <c r="BL13" i="11"/>
  <c r="BK13" i="11"/>
  <c r="BJ13" i="11"/>
  <c r="BS12" i="11"/>
  <c r="BR12" i="11"/>
  <c r="BQ12" i="11"/>
  <c r="BP12" i="11"/>
  <c r="BM12" i="11"/>
  <c r="BL12" i="11"/>
  <c r="BK12" i="11"/>
  <c r="BJ12" i="11"/>
  <c r="BE72" i="11"/>
  <c r="V49" i="16" s="1"/>
  <c r="BD72" i="11"/>
  <c r="U49" i="16" s="1"/>
  <c r="BE71" i="11"/>
  <c r="V48" i="16" s="1"/>
  <c r="BD71" i="11"/>
  <c r="U48" i="16" s="1"/>
  <c r="BE70" i="11"/>
  <c r="V47" i="16" s="1"/>
  <c r="BD70" i="11"/>
  <c r="U47" i="16" s="1"/>
  <c r="U47" i="21" s="1"/>
  <c r="U47" i="24" s="1"/>
  <c r="U47" i="25" s="1"/>
  <c r="BE69" i="11"/>
  <c r="V46" i="16" s="1"/>
  <c r="BD69" i="11"/>
  <c r="U46" i="16" s="1"/>
  <c r="BE68" i="11"/>
  <c r="V45" i="16" s="1"/>
  <c r="BD68" i="11"/>
  <c r="U45" i="16" s="1"/>
  <c r="BE67" i="11"/>
  <c r="V44" i="16" s="1"/>
  <c r="BD67" i="11"/>
  <c r="U44" i="16" s="1"/>
  <c r="U44" i="21" s="1"/>
  <c r="U44" i="24" s="1"/>
  <c r="U44" i="25" s="1"/>
  <c r="U44" i="26" s="1"/>
  <c r="BE66" i="11"/>
  <c r="V43" i="16" s="1"/>
  <c r="BD66" i="11"/>
  <c r="U43" i="16" s="1"/>
  <c r="BE65" i="11"/>
  <c r="V42" i="16" s="1"/>
  <c r="BD65" i="11"/>
  <c r="U42" i="16" s="1"/>
  <c r="BE64" i="11"/>
  <c r="V41" i="16" s="1"/>
  <c r="BD64" i="11"/>
  <c r="U41" i="16" s="1"/>
  <c r="BE63" i="11"/>
  <c r="V40" i="16" s="1"/>
  <c r="BD63" i="11"/>
  <c r="U40" i="16" s="1"/>
  <c r="BE62" i="11"/>
  <c r="V39" i="16" s="1"/>
  <c r="V39" i="21" s="1"/>
  <c r="BD62" i="11"/>
  <c r="U39" i="16" s="1"/>
  <c r="BE61" i="11"/>
  <c r="V38" i="16" s="1"/>
  <c r="BD61" i="11"/>
  <c r="U38" i="16" s="1"/>
  <c r="BE60" i="11"/>
  <c r="V37" i="16" s="1"/>
  <c r="BD60" i="11"/>
  <c r="U37" i="16" s="1"/>
  <c r="BE59" i="11"/>
  <c r="V36" i="16" s="1"/>
  <c r="V36" i="21" s="1"/>
  <c r="V36" i="24" s="1"/>
  <c r="BD59" i="11"/>
  <c r="U36" i="16" s="1"/>
  <c r="BE58" i="11"/>
  <c r="V35" i="16" s="1"/>
  <c r="BD58" i="11"/>
  <c r="U35" i="16" s="1"/>
  <c r="BE57" i="11"/>
  <c r="V34" i="16" s="1"/>
  <c r="BD57" i="11"/>
  <c r="U34" i="16" s="1"/>
  <c r="BE56" i="11"/>
  <c r="V33" i="16" s="1"/>
  <c r="BD56" i="11"/>
  <c r="U33" i="16" s="1"/>
  <c r="BE55" i="11"/>
  <c r="V32" i="16" s="1"/>
  <c r="BD55" i="11"/>
  <c r="U32" i="16" s="1"/>
  <c r="BE54" i="11"/>
  <c r="V31" i="16" s="1"/>
  <c r="BD54" i="11"/>
  <c r="U31" i="16" s="1"/>
  <c r="BE53" i="11"/>
  <c r="V30" i="16" s="1"/>
  <c r="BD53" i="11"/>
  <c r="U30" i="16" s="1"/>
  <c r="BE52" i="11"/>
  <c r="V29" i="16" s="1"/>
  <c r="BD52" i="11"/>
  <c r="U29" i="16" s="1"/>
  <c r="BE51" i="11"/>
  <c r="V28" i="16" s="1"/>
  <c r="V28" i="21" s="1"/>
  <c r="BD51" i="11"/>
  <c r="U28" i="16" s="1"/>
  <c r="BE50" i="11"/>
  <c r="V27" i="16" s="1"/>
  <c r="V27" i="21" s="1"/>
  <c r="BD50" i="11"/>
  <c r="U27" i="16" s="1"/>
  <c r="BE49" i="11"/>
  <c r="V26" i="16" s="1"/>
  <c r="BD49" i="11"/>
  <c r="U26" i="16" s="1"/>
  <c r="BE48" i="11"/>
  <c r="V25" i="16" s="1"/>
  <c r="V25" i="21" s="1"/>
  <c r="BD48" i="11"/>
  <c r="U25" i="16" s="1"/>
  <c r="BE47" i="11"/>
  <c r="V24" i="16" s="1"/>
  <c r="BD47" i="11"/>
  <c r="U24" i="16" s="1"/>
  <c r="BE46" i="11"/>
  <c r="V23" i="16" s="1"/>
  <c r="BD46" i="11"/>
  <c r="U23" i="16" s="1"/>
  <c r="BE45" i="11"/>
  <c r="V22" i="16" s="1"/>
  <c r="BD45" i="11"/>
  <c r="U22" i="16" s="1"/>
  <c r="U22" i="21" s="1"/>
  <c r="BE44" i="11"/>
  <c r="V21" i="16" s="1"/>
  <c r="BD44" i="11"/>
  <c r="U21" i="16" s="1"/>
  <c r="BE43" i="11"/>
  <c r="V20" i="16" s="1"/>
  <c r="BD43" i="11"/>
  <c r="U20" i="16" s="1"/>
  <c r="U20" i="21" s="1"/>
  <c r="BE42" i="11"/>
  <c r="V19" i="16" s="1"/>
  <c r="BD42" i="11"/>
  <c r="U19" i="16" s="1"/>
  <c r="BE41" i="11"/>
  <c r="V18" i="16" s="1"/>
  <c r="BD41" i="11"/>
  <c r="U18" i="16" s="1"/>
  <c r="BE40" i="11"/>
  <c r="V17" i="16" s="1"/>
  <c r="BD40" i="11"/>
  <c r="U17" i="16" s="1"/>
  <c r="BE39" i="11"/>
  <c r="V16" i="16" s="1"/>
  <c r="BD39" i="11"/>
  <c r="U16" i="16" s="1"/>
  <c r="U16" i="21" s="1"/>
  <c r="BE38" i="11"/>
  <c r="V15" i="16" s="1"/>
  <c r="BD38" i="11"/>
  <c r="U15" i="16" s="1"/>
  <c r="BE37" i="11"/>
  <c r="V14" i="16" s="1"/>
  <c r="BD37" i="11"/>
  <c r="U14" i="16" s="1"/>
  <c r="BE36" i="11"/>
  <c r="V13" i="16" s="1"/>
  <c r="BD36" i="11"/>
  <c r="BE32" i="11"/>
  <c r="BE22" i="11"/>
  <c r="BD21" i="11"/>
  <c r="BD17" i="11"/>
  <c r="BE15" i="11"/>
  <c r="AZ72" i="11"/>
  <c r="Q49" i="16" s="1"/>
  <c r="AZ70" i="11"/>
  <c r="Q47" i="16" s="1"/>
  <c r="AZ68" i="11"/>
  <c r="Q45" i="16" s="1"/>
  <c r="AZ65" i="11"/>
  <c r="Q42" i="16" s="1"/>
  <c r="AZ64" i="11"/>
  <c r="Q41" i="16" s="1"/>
  <c r="AZ61" i="11"/>
  <c r="Q38" i="16" s="1"/>
  <c r="AZ60" i="11"/>
  <c r="Q37" i="16" s="1"/>
  <c r="Q37" i="21" s="1"/>
  <c r="AZ59" i="11"/>
  <c r="Q36" i="16" s="1"/>
  <c r="AZ57" i="11"/>
  <c r="Q34" i="16" s="1"/>
  <c r="AZ53" i="11"/>
  <c r="Q30" i="16" s="1"/>
  <c r="AZ52" i="11"/>
  <c r="Q29" i="16" s="1"/>
  <c r="AZ49" i="11"/>
  <c r="Q26" i="16" s="1"/>
  <c r="AZ46" i="11"/>
  <c r="Q23" i="16" s="1"/>
  <c r="AZ45" i="11"/>
  <c r="Q22" i="16" s="1"/>
  <c r="AZ42" i="11"/>
  <c r="Q19" i="16" s="1"/>
  <c r="AZ41" i="11"/>
  <c r="Q18" i="16" s="1"/>
  <c r="AZ40" i="11"/>
  <c r="Q17" i="16" s="1"/>
  <c r="AZ39" i="11"/>
  <c r="Q16" i="16" s="1"/>
  <c r="AZ38" i="11"/>
  <c r="Q15" i="16" s="1"/>
  <c r="AZ37" i="11"/>
  <c r="Q14" i="16" s="1"/>
  <c r="AZ36" i="11"/>
  <c r="Q13" i="16" s="1"/>
  <c r="AZ21" i="11"/>
  <c r="AZ20" i="11"/>
  <c r="AZ17" i="11"/>
  <c r="AZ12" i="11"/>
  <c r="AT72" i="11"/>
  <c r="N49" i="16" s="1"/>
  <c r="AS72" i="11"/>
  <c r="M49" i="16" s="1"/>
  <c r="AT71" i="11"/>
  <c r="N48" i="16" s="1"/>
  <c r="AS71" i="11"/>
  <c r="M48" i="16" s="1"/>
  <c r="AT70" i="11"/>
  <c r="N47" i="16" s="1"/>
  <c r="AS70" i="11"/>
  <c r="M47" i="16" s="1"/>
  <c r="AT69" i="11"/>
  <c r="N46" i="16" s="1"/>
  <c r="AS69" i="11"/>
  <c r="M46" i="16" s="1"/>
  <c r="M46" i="21" s="1"/>
  <c r="AT68" i="11"/>
  <c r="N45" i="16" s="1"/>
  <c r="AS68" i="11"/>
  <c r="M45" i="16" s="1"/>
  <c r="AT67" i="11"/>
  <c r="N44" i="16" s="1"/>
  <c r="AS67" i="11"/>
  <c r="M44" i="16" s="1"/>
  <c r="M44" i="21" s="1"/>
  <c r="M44" i="24" s="1"/>
  <c r="M44" i="25" s="1"/>
  <c r="AT66" i="11"/>
  <c r="N43" i="16" s="1"/>
  <c r="AS66" i="11"/>
  <c r="M43" i="16" s="1"/>
  <c r="AT65" i="11"/>
  <c r="N42" i="16" s="1"/>
  <c r="AS65" i="11"/>
  <c r="M42" i="16" s="1"/>
  <c r="M42" i="21" s="1"/>
  <c r="M42" i="24" s="1"/>
  <c r="M42" i="25" s="1"/>
  <c r="M42" i="26" s="1"/>
  <c r="AT64" i="11"/>
  <c r="N41" i="16" s="1"/>
  <c r="AS64" i="11"/>
  <c r="M41" i="16" s="1"/>
  <c r="AT63" i="11"/>
  <c r="N40" i="16" s="1"/>
  <c r="N40" i="21" s="1"/>
  <c r="AS63" i="11"/>
  <c r="M40" i="16" s="1"/>
  <c r="AT62" i="11"/>
  <c r="N39" i="16" s="1"/>
  <c r="AS62" i="11"/>
  <c r="M39" i="16" s="1"/>
  <c r="AT61" i="11"/>
  <c r="N38" i="16" s="1"/>
  <c r="AS61" i="11"/>
  <c r="M38" i="16" s="1"/>
  <c r="AT60" i="11"/>
  <c r="N37" i="16" s="1"/>
  <c r="AS60" i="11"/>
  <c r="M37" i="16" s="1"/>
  <c r="AT59" i="11"/>
  <c r="N36" i="16" s="1"/>
  <c r="AS59" i="11"/>
  <c r="M36" i="16" s="1"/>
  <c r="M36" i="21" s="1"/>
  <c r="AT58" i="11"/>
  <c r="N35" i="16" s="1"/>
  <c r="AS58" i="11"/>
  <c r="M35" i="16" s="1"/>
  <c r="AT57" i="11"/>
  <c r="N34" i="16" s="1"/>
  <c r="AS57" i="11"/>
  <c r="M34" i="16" s="1"/>
  <c r="AT56" i="11"/>
  <c r="N33" i="16" s="1"/>
  <c r="AS56" i="11"/>
  <c r="M33" i="16" s="1"/>
  <c r="AT55" i="11"/>
  <c r="N32" i="16" s="1"/>
  <c r="AS55" i="11"/>
  <c r="M32" i="16" s="1"/>
  <c r="AT54" i="11"/>
  <c r="N31" i="16" s="1"/>
  <c r="N31" i="21" s="1"/>
  <c r="AS54" i="11"/>
  <c r="M31" i="16" s="1"/>
  <c r="AT53" i="11"/>
  <c r="N30" i="16" s="1"/>
  <c r="AS53" i="11"/>
  <c r="M30" i="16" s="1"/>
  <c r="AT52" i="11"/>
  <c r="N29" i="16" s="1"/>
  <c r="AS52" i="11"/>
  <c r="M29" i="16" s="1"/>
  <c r="AT51" i="11"/>
  <c r="N28" i="16" s="1"/>
  <c r="AS51" i="11"/>
  <c r="M28" i="16" s="1"/>
  <c r="AT50" i="11"/>
  <c r="N27" i="16" s="1"/>
  <c r="AS50" i="11"/>
  <c r="M27" i="16" s="1"/>
  <c r="AT49" i="11"/>
  <c r="N26" i="16" s="1"/>
  <c r="AS49" i="11"/>
  <c r="M26" i="16" s="1"/>
  <c r="AT48" i="11"/>
  <c r="N25" i="16" s="1"/>
  <c r="AS48" i="11"/>
  <c r="M25" i="16" s="1"/>
  <c r="AT47" i="11"/>
  <c r="N24" i="16" s="1"/>
  <c r="AS47" i="11"/>
  <c r="M24" i="16" s="1"/>
  <c r="AT46" i="11"/>
  <c r="N23" i="16" s="1"/>
  <c r="AS46" i="11"/>
  <c r="M23" i="16" s="1"/>
  <c r="M23" i="21" s="1"/>
  <c r="AT45" i="11"/>
  <c r="N22" i="16" s="1"/>
  <c r="AS45" i="11"/>
  <c r="M22" i="16" s="1"/>
  <c r="AT44" i="11"/>
  <c r="N21" i="16" s="1"/>
  <c r="AS44" i="11"/>
  <c r="M21" i="16" s="1"/>
  <c r="AT43" i="11"/>
  <c r="N20" i="16" s="1"/>
  <c r="N20" i="21" s="1"/>
  <c r="N20" i="24" s="1"/>
  <c r="AS43" i="11"/>
  <c r="M20" i="16" s="1"/>
  <c r="AT42" i="11"/>
  <c r="N19" i="16" s="1"/>
  <c r="AS42" i="11"/>
  <c r="M19" i="16" s="1"/>
  <c r="AT41" i="11"/>
  <c r="N18" i="16" s="1"/>
  <c r="AS41" i="11"/>
  <c r="M18" i="16" s="1"/>
  <c r="AT40" i="11"/>
  <c r="N17" i="16" s="1"/>
  <c r="AS40" i="11"/>
  <c r="M17" i="16" s="1"/>
  <c r="AT39" i="11"/>
  <c r="N16" i="16" s="1"/>
  <c r="AS39" i="11"/>
  <c r="M16" i="16" s="1"/>
  <c r="AT38" i="11"/>
  <c r="N15" i="16" s="1"/>
  <c r="AS38" i="11"/>
  <c r="M15" i="16" s="1"/>
  <c r="AT37" i="11"/>
  <c r="N14" i="16" s="1"/>
  <c r="AS37" i="11"/>
  <c r="M14" i="16" s="1"/>
  <c r="AT36" i="11"/>
  <c r="N13" i="16" s="1"/>
  <c r="AS36" i="11"/>
  <c r="M13" i="16" s="1"/>
  <c r="AS35" i="11"/>
  <c r="AS33" i="11"/>
  <c r="AT32" i="11"/>
  <c r="AS31" i="11"/>
  <c r="AS29" i="11"/>
  <c r="AS26" i="11"/>
  <c r="AS25" i="11"/>
  <c r="AS23" i="11"/>
  <c r="AT22" i="11"/>
  <c r="AS22" i="11"/>
  <c r="AS21" i="11"/>
  <c r="AT20" i="11"/>
  <c r="AS20" i="11"/>
  <c r="AT19" i="11"/>
  <c r="AT18" i="11"/>
  <c r="AS18" i="11"/>
  <c r="AT17" i="11"/>
  <c r="AS17" i="11"/>
  <c r="AT16" i="11"/>
  <c r="AS16" i="11"/>
  <c r="AT15" i="11"/>
  <c r="AS15" i="11"/>
  <c r="AT14" i="11"/>
  <c r="AS14" i="11"/>
  <c r="AT13" i="11"/>
  <c r="AS13" i="11"/>
  <c r="AS12" i="11"/>
  <c r="AL72" i="11"/>
  <c r="AJ72" i="11"/>
  <c r="AL71" i="11"/>
  <c r="AJ71" i="11"/>
  <c r="AL70" i="11"/>
  <c r="AJ70" i="11"/>
  <c r="AL69" i="11"/>
  <c r="AJ69" i="11"/>
  <c r="AL68" i="11"/>
  <c r="AJ68" i="11"/>
  <c r="AJ67" i="11"/>
  <c r="AL66" i="11"/>
  <c r="AJ66" i="11"/>
  <c r="AL65" i="11"/>
  <c r="AL64" i="11"/>
  <c r="AJ64" i="11"/>
  <c r="AJ63" i="11"/>
  <c r="AL62" i="11"/>
  <c r="AJ62" i="11"/>
  <c r="AL61" i="11"/>
  <c r="AJ61" i="11"/>
  <c r="AL60" i="11"/>
  <c r="AJ60" i="11"/>
  <c r="AL59" i="11"/>
  <c r="AJ59" i="11"/>
  <c r="AL58" i="11"/>
  <c r="AJ58" i="11"/>
  <c r="AL57" i="11"/>
  <c r="AJ57" i="11"/>
  <c r="AL56" i="11"/>
  <c r="AJ56" i="11"/>
  <c r="AJ55" i="11"/>
  <c r="AL54" i="11"/>
  <c r="AJ54" i="11"/>
  <c r="AL53" i="11"/>
  <c r="AJ53" i="11"/>
  <c r="AL52" i="11"/>
  <c r="AJ52" i="11"/>
  <c r="AL51" i="11"/>
  <c r="AJ51" i="11"/>
  <c r="AJ50" i="11"/>
  <c r="AL49" i="11"/>
  <c r="AJ49" i="11"/>
  <c r="AL48" i="11"/>
  <c r="AJ48" i="11"/>
  <c r="AL47" i="11"/>
  <c r="AJ47" i="11"/>
  <c r="AL46" i="11"/>
  <c r="AJ46" i="11"/>
  <c r="AL45" i="11"/>
  <c r="AJ45" i="11"/>
  <c r="AL44" i="11"/>
  <c r="AJ44" i="11"/>
  <c r="AJ43" i="11"/>
  <c r="AL42" i="11"/>
  <c r="AJ42" i="11"/>
  <c r="AL41" i="11"/>
  <c r="AJ41" i="11"/>
  <c r="AL40" i="11"/>
  <c r="AJ40" i="11"/>
  <c r="AL39" i="11"/>
  <c r="AJ39" i="11"/>
  <c r="AL38" i="11"/>
  <c r="AJ38" i="11"/>
  <c r="AL37" i="11"/>
  <c r="AJ37" i="11"/>
  <c r="AL36" i="11"/>
  <c r="AJ36" i="11"/>
  <c r="AL35" i="11"/>
  <c r="AJ35" i="11"/>
  <c r="AL34" i="11"/>
  <c r="AJ34" i="11"/>
  <c r="AL33" i="11"/>
  <c r="AJ33" i="11"/>
  <c r="AL32" i="11"/>
  <c r="AL31" i="11"/>
  <c r="AJ31" i="11"/>
  <c r="AL30" i="11"/>
  <c r="AJ30" i="11"/>
  <c r="AL29" i="11"/>
  <c r="AJ29" i="11"/>
  <c r="AJ28" i="11"/>
  <c r="AJ26" i="11"/>
  <c r="AJ24" i="11"/>
  <c r="AL23" i="11"/>
  <c r="AJ23" i="11"/>
  <c r="AL22" i="11"/>
  <c r="AJ22" i="11"/>
  <c r="AL21" i="11"/>
  <c r="AJ21" i="11"/>
  <c r="AL20" i="11"/>
  <c r="AJ20" i="11"/>
  <c r="AL19" i="11"/>
  <c r="AJ19" i="11"/>
  <c r="AL18" i="11"/>
  <c r="AJ18" i="11"/>
  <c r="AL17" i="11"/>
  <c r="AJ17" i="11"/>
  <c r="AL16" i="11"/>
  <c r="AJ16" i="11"/>
  <c r="AL15" i="11"/>
  <c r="AL14" i="11"/>
  <c r="AJ14" i="11"/>
  <c r="AL13" i="11"/>
  <c r="AJ13" i="11"/>
  <c r="AL12" i="11"/>
  <c r="AJ12" i="11"/>
  <c r="AE72" i="11"/>
  <c r="F49" i="16" s="1"/>
  <c r="F49" i="21" s="1"/>
  <c r="AD72" i="11"/>
  <c r="E49" i="16" s="1"/>
  <c r="AE71" i="11"/>
  <c r="F48" i="16" s="1"/>
  <c r="AD71" i="11"/>
  <c r="E48" i="16" s="1"/>
  <c r="AE70" i="11"/>
  <c r="F47" i="16" s="1"/>
  <c r="F47" i="21" s="1"/>
  <c r="F47" i="24" s="1"/>
  <c r="F47" i="25" s="1"/>
  <c r="AD70" i="11"/>
  <c r="E47" i="16" s="1"/>
  <c r="E47" i="21" s="1"/>
  <c r="AE69" i="11"/>
  <c r="F46" i="16" s="1"/>
  <c r="AD69" i="11"/>
  <c r="E46" i="16" s="1"/>
  <c r="AE68" i="11"/>
  <c r="F45" i="16" s="1"/>
  <c r="AD68" i="11"/>
  <c r="E45" i="16" s="1"/>
  <c r="AE67" i="11"/>
  <c r="F44" i="16" s="1"/>
  <c r="AD67" i="11"/>
  <c r="E44" i="16" s="1"/>
  <c r="AE66" i="11"/>
  <c r="F43" i="16" s="1"/>
  <c r="AD66" i="11"/>
  <c r="E43" i="16" s="1"/>
  <c r="AE65" i="11"/>
  <c r="F42" i="16" s="1"/>
  <c r="AD65" i="11"/>
  <c r="E42" i="16" s="1"/>
  <c r="AE64" i="11"/>
  <c r="F41" i="16" s="1"/>
  <c r="AD64" i="11"/>
  <c r="E41" i="16" s="1"/>
  <c r="AE63" i="11"/>
  <c r="F40" i="16" s="1"/>
  <c r="AD63" i="11"/>
  <c r="E40" i="16" s="1"/>
  <c r="E40" i="21" s="1"/>
  <c r="AE62" i="11"/>
  <c r="F39" i="16" s="1"/>
  <c r="F39" i="21" s="1"/>
  <c r="AD62" i="11"/>
  <c r="E39" i="16" s="1"/>
  <c r="AE61" i="11"/>
  <c r="F38" i="16" s="1"/>
  <c r="AD61" i="11"/>
  <c r="E38" i="16" s="1"/>
  <c r="AE60" i="11"/>
  <c r="F37" i="16" s="1"/>
  <c r="AD60" i="11"/>
  <c r="E37" i="16" s="1"/>
  <c r="AE59" i="11"/>
  <c r="F36" i="16" s="1"/>
  <c r="AD59" i="11"/>
  <c r="E36" i="16" s="1"/>
  <c r="AE58" i="11"/>
  <c r="F35" i="16" s="1"/>
  <c r="AD58" i="11"/>
  <c r="E35" i="16" s="1"/>
  <c r="AE57" i="11"/>
  <c r="F34" i="16" s="1"/>
  <c r="AD57" i="11"/>
  <c r="E34" i="16" s="1"/>
  <c r="AE56" i="11"/>
  <c r="F33" i="16" s="1"/>
  <c r="F33" i="21" s="1"/>
  <c r="F33" i="24" s="1"/>
  <c r="AD56" i="11"/>
  <c r="E33" i="16" s="1"/>
  <c r="AE55" i="11"/>
  <c r="F32" i="16" s="1"/>
  <c r="AD55" i="11"/>
  <c r="E32" i="16" s="1"/>
  <c r="E32" i="21" s="1"/>
  <c r="AE54" i="11"/>
  <c r="F31" i="16" s="1"/>
  <c r="AD54" i="11"/>
  <c r="E31" i="16" s="1"/>
  <c r="AE53" i="11"/>
  <c r="F30" i="16" s="1"/>
  <c r="AD53" i="11"/>
  <c r="E30" i="16" s="1"/>
  <c r="AE52" i="11"/>
  <c r="F29" i="16" s="1"/>
  <c r="AD52" i="11"/>
  <c r="E29" i="16" s="1"/>
  <c r="AE51" i="11"/>
  <c r="F28" i="16" s="1"/>
  <c r="AD51" i="11"/>
  <c r="E28" i="16" s="1"/>
  <c r="E28" i="21" s="1"/>
  <c r="AE50" i="11"/>
  <c r="F27" i="16" s="1"/>
  <c r="AD50" i="11"/>
  <c r="E27" i="16" s="1"/>
  <c r="AE49" i="11"/>
  <c r="F26" i="16" s="1"/>
  <c r="AD49" i="11"/>
  <c r="E26" i="16" s="1"/>
  <c r="AE48" i="11"/>
  <c r="F25" i="16" s="1"/>
  <c r="AD48" i="11"/>
  <c r="E25" i="16" s="1"/>
  <c r="AE47" i="11"/>
  <c r="F24" i="16" s="1"/>
  <c r="AD47" i="11"/>
  <c r="E24" i="16" s="1"/>
  <c r="AE46" i="11"/>
  <c r="F23" i="16" s="1"/>
  <c r="AD46" i="11"/>
  <c r="E23" i="16" s="1"/>
  <c r="AE45" i="11"/>
  <c r="F22" i="16" s="1"/>
  <c r="AD45" i="11"/>
  <c r="E22" i="16" s="1"/>
  <c r="AE44" i="11"/>
  <c r="F21" i="16" s="1"/>
  <c r="AD44" i="11"/>
  <c r="E21" i="16" s="1"/>
  <c r="AE43" i="11"/>
  <c r="F20" i="16" s="1"/>
  <c r="AD43" i="11"/>
  <c r="E20" i="16" s="1"/>
  <c r="AE42" i="11"/>
  <c r="F19" i="16" s="1"/>
  <c r="AD42" i="11"/>
  <c r="E19" i="16" s="1"/>
  <c r="AE41" i="11"/>
  <c r="F18" i="16" s="1"/>
  <c r="AD41" i="11"/>
  <c r="E18" i="16" s="1"/>
  <c r="AE40" i="11"/>
  <c r="F17" i="16" s="1"/>
  <c r="AD40" i="11"/>
  <c r="E17" i="16" s="1"/>
  <c r="AE39" i="11"/>
  <c r="F16" i="16" s="1"/>
  <c r="AD39" i="11"/>
  <c r="E16" i="16" s="1"/>
  <c r="AE38" i="11"/>
  <c r="F15" i="16" s="1"/>
  <c r="AD38" i="11"/>
  <c r="E15" i="16" s="1"/>
  <c r="AE37" i="11"/>
  <c r="F14" i="16" s="1"/>
  <c r="AD37" i="11"/>
  <c r="E14" i="16" s="1"/>
  <c r="AE36" i="11"/>
  <c r="F13" i="16" s="1"/>
  <c r="AD36" i="11"/>
  <c r="E13" i="16" s="1"/>
  <c r="AE35" i="11"/>
  <c r="AD35" i="11"/>
  <c r="AE34" i="11"/>
  <c r="AD34" i="11"/>
  <c r="AE33" i="11"/>
  <c r="AD33" i="11"/>
  <c r="AE32" i="11"/>
  <c r="AD32" i="11"/>
  <c r="AE31" i="11"/>
  <c r="AD31" i="11"/>
  <c r="AE30" i="11"/>
  <c r="AD30" i="11"/>
  <c r="AE29" i="11"/>
  <c r="AD29" i="11"/>
  <c r="AE28" i="11"/>
  <c r="AD28" i="11"/>
  <c r="AE27" i="11"/>
  <c r="AE26" i="11"/>
  <c r="AD26" i="11"/>
  <c r="AE25" i="11"/>
  <c r="AD25" i="11"/>
  <c r="AE24" i="11"/>
  <c r="AD24" i="11"/>
  <c r="AE23" i="11"/>
  <c r="AD23" i="11"/>
  <c r="AE22" i="11"/>
  <c r="AD22" i="11"/>
  <c r="AE21" i="11"/>
  <c r="AD21" i="11"/>
  <c r="AE20" i="11"/>
  <c r="AD20" i="11"/>
  <c r="AE19" i="11"/>
  <c r="AD19" i="11"/>
  <c r="AE18" i="11"/>
  <c r="AD18" i="11"/>
  <c r="AE17" i="11"/>
  <c r="AD17" i="11"/>
  <c r="AE16" i="11"/>
  <c r="AD16" i="11"/>
  <c r="AE15" i="11"/>
  <c r="AD15" i="11"/>
  <c r="AE14" i="11"/>
  <c r="AD14" i="11"/>
  <c r="AE13" i="11"/>
  <c r="AD13" i="11"/>
  <c r="AE12" i="11"/>
  <c r="AD12" i="11"/>
  <c r="O72" i="11"/>
  <c r="P71" i="11"/>
  <c r="O71" i="11"/>
  <c r="P70" i="11"/>
  <c r="O70" i="11"/>
  <c r="P69" i="11"/>
  <c r="O69" i="11"/>
  <c r="P68" i="11"/>
  <c r="O68" i="11"/>
  <c r="P67" i="11"/>
  <c r="O67" i="11"/>
  <c r="P66" i="11"/>
  <c r="O66" i="11"/>
  <c r="P65" i="11"/>
  <c r="O65" i="11"/>
  <c r="P64" i="11"/>
  <c r="O64" i="11"/>
  <c r="P63" i="11"/>
  <c r="O63" i="11"/>
  <c r="P62" i="11"/>
  <c r="O62" i="11"/>
  <c r="P61" i="11"/>
  <c r="O61" i="11"/>
  <c r="P60" i="11"/>
  <c r="O60" i="11"/>
  <c r="P59" i="11"/>
  <c r="O59" i="11"/>
  <c r="P58" i="11"/>
  <c r="O58" i="11"/>
  <c r="P57" i="11"/>
  <c r="O57" i="11"/>
  <c r="P56" i="11"/>
  <c r="O56" i="11"/>
  <c r="P55" i="11"/>
  <c r="O55" i="11"/>
  <c r="P54" i="11"/>
  <c r="O54" i="11"/>
  <c r="P53" i="11"/>
  <c r="O53" i="11"/>
  <c r="P52" i="11"/>
  <c r="O52" i="11"/>
  <c r="P51" i="11"/>
  <c r="O51" i="11"/>
  <c r="P50" i="11"/>
  <c r="O50" i="11"/>
  <c r="P49" i="11"/>
  <c r="O49" i="11"/>
  <c r="P48" i="11"/>
  <c r="O48" i="11"/>
  <c r="P47" i="11"/>
  <c r="O47" i="11"/>
  <c r="P46" i="11"/>
  <c r="O46" i="11"/>
  <c r="P45" i="11"/>
  <c r="O45" i="11"/>
  <c r="P44" i="11"/>
  <c r="O44" i="11"/>
  <c r="P43" i="11"/>
  <c r="O43" i="11"/>
  <c r="P42" i="11"/>
  <c r="O42" i="11"/>
  <c r="P41" i="11"/>
  <c r="O41" i="11"/>
  <c r="P40" i="11"/>
  <c r="O40" i="11"/>
  <c r="P39" i="11"/>
  <c r="O39" i="11"/>
  <c r="P38" i="11"/>
  <c r="O38" i="11"/>
  <c r="P37" i="11"/>
  <c r="O37" i="11"/>
  <c r="P36" i="11"/>
  <c r="P2" i="11" s="1"/>
  <c r="O36" i="11"/>
  <c r="P35" i="11"/>
  <c r="O35" i="11"/>
  <c r="P34" i="11"/>
  <c r="O34" i="11"/>
  <c r="P33" i="11"/>
  <c r="O33" i="11"/>
  <c r="P32" i="11"/>
  <c r="O32" i="11"/>
  <c r="P31" i="11"/>
  <c r="O31" i="11"/>
  <c r="P30" i="11"/>
  <c r="O30" i="11"/>
  <c r="P29" i="11"/>
  <c r="O29" i="11"/>
  <c r="P28" i="11"/>
  <c r="O28" i="11"/>
  <c r="P27" i="11"/>
  <c r="O27" i="11"/>
  <c r="P26" i="11"/>
  <c r="O26" i="11"/>
  <c r="P25" i="11"/>
  <c r="O25" i="11"/>
  <c r="P24" i="11"/>
  <c r="O24" i="11"/>
  <c r="P23" i="11"/>
  <c r="O23" i="11"/>
  <c r="P22" i="11"/>
  <c r="O22" i="11"/>
  <c r="P21" i="11"/>
  <c r="O21" i="11"/>
  <c r="P20" i="11"/>
  <c r="O20" i="11"/>
  <c r="P19" i="11"/>
  <c r="O19" i="11"/>
  <c r="P18" i="11"/>
  <c r="O18" i="11"/>
  <c r="P17" i="11"/>
  <c r="O17" i="11"/>
  <c r="P16" i="11"/>
  <c r="O16" i="11"/>
  <c r="P15" i="11"/>
  <c r="O15" i="11"/>
  <c r="P14" i="11"/>
  <c r="O14" i="11"/>
  <c r="P13" i="11"/>
  <c r="O13" i="11"/>
  <c r="P12" i="11"/>
  <c r="O12"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M37" i="11"/>
  <c r="N36" i="11"/>
  <c r="M36" i="11"/>
  <c r="N35" i="11"/>
  <c r="M35" i="11"/>
  <c r="N34" i="11"/>
  <c r="M34" i="11"/>
  <c r="N33" i="11"/>
  <c r="M33" i="11"/>
  <c r="N32" i="11"/>
  <c r="M32" i="11"/>
  <c r="N31" i="11"/>
  <c r="M31" i="11"/>
  <c r="N30" i="11"/>
  <c r="M30" i="11"/>
  <c r="N29" i="11"/>
  <c r="M29" i="11"/>
  <c r="N28" i="11"/>
  <c r="M28" i="11"/>
  <c r="N27" i="11"/>
  <c r="M27" i="11"/>
  <c r="N26" i="11"/>
  <c r="M26" i="11"/>
  <c r="N25" i="11"/>
  <c r="M25" i="11"/>
  <c r="N24" i="11"/>
  <c r="M24" i="11"/>
  <c r="N23" i="11"/>
  <c r="M23" i="11"/>
  <c r="N22" i="11"/>
  <c r="M22" i="11"/>
  <c r="N21" i="11"/>
  <c r="M21" i="11"/>
  <c r="N20" i="11"/>
  <c r="M20" i="11"/>
  <c r="N19" i="11"/>
  <c r="M19" i="11"/>
  <c r="N18" i="11"/>
  <c r="M18" i="11"/>
  <c r="N17" i="11"/>
  <c r="M17" i="11"/>
  <c r="N16" i="11"/>
  <c r="M16" i="11"/>
  <c r="N15" i="11"/>
  <c r="M15" i="11"/>
  <c r="N14" i="11"/>
  <c r="M14" i="11"/>
  <c r="N13" i="11"/>
  <c r="M13" i="11"/>
  <c r="N12" i="11"/>
  <c r="M12" i="11"/>
  <c r="DP72" i="11"/>
  <c r="AG49" i="16" s="1"/>
  <c r="DO72" i="11"/>
  <c r="AF49" i="16" s="1"/>
  <c r="DN72" i="11"/>
  <c r="DI72" i="11"/>
  <c r="DH72" i="11"/>
  <c r="DG72" i="11"/>
  <c r="DF72" i="11"/>
  <c r="DE72" i="11"/>
  <c r="DD72" i="11"/>
  <c r="DC72" i="11"/>
  <c r="DB72" i="11"/>
  <c r="DA72" i="11"/>
  <c r="CZ72" i="11"/>
  <c r="CY72" i="11"/>
  <c r="CX72" i="11"/>
  <c r="CW72" i="11"/>
  <c r="CV72" i="11"/>
  <c r="CT72" i="11"/>
  <c r="AC49" i="16" s="1"/>
  <c r="AC49" i="21" s="1"/>
  <c r="CS72" i="11"/>
  <c r="CR72" i="11"/>
  <c r="CQ72" i="11"/>
  <c r="CP72" i="11"/>
  <c r="DP71" i="11"/>
  <c r="AG48" i="16" s="1"/>
  <c r="DO71" i="11"/>
  <c r="AF48" i="16" s="1"/>
  <c r="DN71" i="11"/>
  <c r="DI71" i="11"/>
  <c r="DH71" i="11"/>
  <c r="DG71" i="11"/>
  <c r="DF71" i="11"/>
  <c r="DE71" i="11"/>
  <c r="DD71" i="11"/>
  <c r="DC71" i="11"/>
  <c r="DB71" i="11"/>
  <c r="DA71" i="11"/>
  <c r="CZ71" i="11"/>
  <c r="CY71" i="11"/>
  <c r="CX71" i="11"/>
  <c r="CW71" i="11"/>
  <c r="CV71" i="11"/>
  <c r="CT71" i="11"/>
  <c r="AC48" i="16" s="1"/>
  <c r="CS71" i="11"/>
  <c r="CR71" i="11"/>
  <c r="CQ71" i="11"/>
  <c r="CP71" i="11"/>
  <c r="DP70" i="11"/>
  <c r="AG47" i="16" s="1"/>
  <c r="DO70" i="11"/>
  <c r="AF47" i="16" s="1"/>
  <c r="DN70" i="11"/>
  <c r="DM70" i="11"/>
  <c r="DI70" i="11"/>
  <c r="AD47" i="16" s="1"/>
  <c r="DH70" i="11"/>
  <c r="DG70" i="11"/>
  <c r="DF70" i="11"/>
  <c r="DE70" i="11"/>
  <c r="DD70" i="11"/>
  <c r="DC70" i="11"/>
  <c r="DB70" i="11"/>
  <c r="DA70" i="11"/>
  <c r="CZ70" i="11"/>
  <c r="CY70" i="11"/>
  <c r="CX70" i="11"/>
  <c r="CW70" i="11"/>
  <c r="CV70" i="11"/>
  <c r="CT70" i="11"/>
  <c r="AC47" i="16" s="1"/>
  <c r="CS70" i="11"/>
  <c r="CR70" i="11"/>
  <c r="CQ70" i="11"/>
  <c r="CP70" i="11"/>
  <c r="DP69" i="11"/>
  <c r="AG46" i="16" s="1"/>
  <c r="DO69" i="11"/>
  <c r="AF46" i="16" s="1"/>
  <c r="DN69" i="11"/>
  <c r="DM69" i="11"/>
  <c r="DI69" i="11"/>
  <c r="DH69" i="11"/>
  <c r="DG69" i="11"/>
  <c r="DF69" i="11"/>
  <c r="DE69" i="11"/>
  <c r="DD69" i="11"/>
  <c r="DC69" i="11"/>
  <c r="DB69" i="11"/>
  <c r="DA69" i="11"/>
  <c r="CZ69" i="11"/>
  <c r="CY69" i="11"/>
  <c r="CX69" i="11"/>
  <c r="CW69" i="11"/>
  <c r="CV69" i="11"/>
  <c r="CT69" i="11"/>
  <c r="AC46" i="16" s="1"/>
  <c r="CS69" i="11"/>
  <c r="CR69" i="11"/>
  <c r="CQ69" i="11"/>
  <c r="CP69" i="11"/>
  <c r="DP68" i="11"/>
  <c r="AG45" i="16" s="1"/>
  <c r="DO68" i="11"/>
  <c r="AF45" i="16" s="1"/>
  <c r="AF45" i="21" s="1"/>
  <c r="DN68" i="11"/>
  <c r="DI68" i="11"/>
  <c r="DH68" i="11"/>
  <c r="DG68" i="11"/>
  <c r="DF68" i="11"/>
  <c r="DE68" i="11"/>
  <c r="DD68" i="11"/>
  <c r="DC68" i="11"/>
  <c r="DB68" i="11"/>
  <c r="DA68" i="11"/>
  <c r="CZ68" i="11"/>
  <c r="CY68" i="11"/>
  <c r="CX68" i="11"/>
  <c r="CW68" i="11"/>
  <c r="CV68" i="11"/>
  <c r="CT68" i="11"/>
  <c r="AC45" i="16" s="1"/>
  <c r="CS68" i="11"/>
  <c r="CR68" i="11"/>
  <c r="CQ68" i="11"/>
  <c r="CP68" i="11"/>
  <c r="DP67" i="11"/>
  <c r="AG44" i="16" s="1"/>
  <c r="AG44" i="21" s="1"/>
  <c r="DO67" i="11"/>
  <c r="AF44" i="16" s="1"/>
  <c r="AF44" i="21" s="1"/>
  <c r="DN67" i="11"/>
  <c r="DI67" i="11"/>
  <c r="DH67" i="11"/>
  <c r="DG67" i="11"/>
  <c r="DF67" i="11"/>
  <c r="DE67" i="11"/>
  <c r="DD67" i="11"/>
  <c r="DC67" i="11"/>
  <c r="DB67" i="11"/>
  <c r="DA67" i="11"/>
  <c r="CZ67" i="11"/>
  <c r="CY67" i="11"/>
  <c r="CX67" i="11"/>
  <c r="CW67" i="11"/>
  <c r="CV67" i="11"/>
  <c r="CT67" i="11"/>
  <c r="AC44" i="16" s="1"/>
  <c r="CS67" i="11"/>
  <c r="CR67" i="11"/>
  <c r="CQ67" i="11"/>
  <c r="CP67" i="11"/>
  <c r="DP66" i="11"/>
  <c r="AG43" i="16" s="1"/>
  <c r="DO66" i="11"/>
  <c r="AF43" i="16" s="1"/>
  <c r="DN66" i="11"/>
  <c r="DM66" i="11"/>
  <c r="DI66" i="11"/>
  <c r="DH66" i="11"/>
  <c r="DG66" i="11"/>
  <c r="DF66" i="11"/>
  <c r="DE66" i="11"/>
  <c r="DD66" i="11"/>
  <c r="DC66" i="11"/>
  <c r="DB66" i="11"/>
  <c r="DA66" i="11"/>
  <c r="CZ66" i="11"/>
  <c r="CY66" i="11"/>
  <c r="CX66" i="11"/>
  <c r="CW66" i="11"/>
  <c r="CV66" i="11"/>
  <c r="CT66" i="11"/>
  <c r="AC43" i="16" s="1"/>
  <c r="CS66" i="11"/>
  <c r="CR66" i="11"/>
  <c r="CQ66" i="11"/>
  <c r="CP66" i="11"/>
  <c r="DP65" i="11"/>
  <c r="AG42" i="16" s="1"/>
  <c r="DO65" i="11"/>
  <c r="AF42" i="16" s="1"/>
  <c r="DN65" i="11"/>
  <c r="DM65" i="11"/>
  <c r="AE42" i="16" s="1"/>
  <c r="DI65" i="11"/>
  <c r="DH65" i="11"/>
  <c r="DG65" i="11"/>
  <c r="DF65" i="11"/>
  <c r="DE65" i="11"/>
  <c r="DD65" i="11"/>
  <c r="DC65" i="11"/>
  <c r="DB65" i="11"/>
  <c r="DA65" i="11"/>
  <c r="CZ65" i="11"/>
  <c r="CY65" i="11"/>
  <c r="CX65" i="11"/>
  <c r="CW65" i="11"/>
  <c r="CV65" i="11"/>
  <c r="CT65" i="11"/>
  <c r="AC42" i="16" s="1"/>
  <c r="AC42" i="21" s="1"/>
  <c r="AC42" i="24" s="1"/>
  <c r="CS65" i="11"/>
  <c r="CR65" i="11"/>
  <c r="CQ65" i="11"/>
  <c r="CP65" i="11"/>
  <c r="DP64" i="11"/>
  <c r="AG41" i="16" s="1"/>
  <c r="DO64" i="11"/>
  <c r="AF41" i="16" s="1"/>
  <c r="DN64" i="11"/>
  <c r="DM64" i="11"/>
  <c r="DI64" i="11"/>
  <c r="DH64" i="11"/>
  <c r="DG64" i="11"/>
  <c r="DF64" i="11"/>
  <c r="DE64" i="11"/>
  <c r="DD64" i="11"/>
  <c r="DC64" i="11"/>
  <c r="DB64" i="11"/>
  <c r="DA64" i="11"/>
  <c r="CZ64" i="11"/>
  <c r="CY64" i="11"/>
  <c r="CX64" i="11"/>
  <c r="CW64" i="11"/>
  <c r="CV64" i="11"/>
  <c r="CT64" i="11"/>
  <c r="AC41" i="16" s="1"/>
  <c r="CS64" i="11"/>
  <c r="CR64" i="11"/>
  <c r="CQ64" i="11"/>
  <c r="CP64" i="11"/>
  <c r="DP63" i="11"/>
  <c r="AG40" i="16" s="1"/>
  <c r="DO63" i="11"/>
  <c r="AF40" i="16" s="1"/>
  <c r="DN63" i="11"/>
  <c r="DM63" i="11"/>
  <c r="DI63" i="11"/>
  <c r="DH63" i="11"/>
  <c r="DG63" i="11"/>
  <c r="DF63" i="11"/>
  <c r="DE63" i="11"/>
  <c r="DD63" i="11"/>
  <c r="DC63" i="11"/>
  <c r="DB63" i="11"/>
  <c r="DA63" i="11"/>
  <c r="CZ63" i="11"/>
  <c r="CY63" i="11"/>
  <c r="CX63" i="11"/>
  <c r="CW63" i="11"/>
  <c r="CV63" i="11"/>
  <c r="CT63" i="11"/>
  <c r="AC40" i="16" s="1"/>
  <c r="CS63" i="11"/>
  <c r="CR63" i="11"/>
  <c r="CQ63" i="11"/>
  <c r="CP63" i="11"/>
  <c r="DP62" i="11"/>
  <c r="AG39" i="16" s="1"/>
  <c r="DO62" i="11"/>
  <c r="AF39" i="16" s="1"/>
  <c r="DN62" i="11"/>
  <c r="DM62" i="11"/>
  <c r="DI62" i="11"/>
  <c r="DH62" i="11"/>
  <c r="DG62" i="11"/>
  <c r="DF62" i="11"/>
  <c r="DE62" i="11"/>
  <c r="DD62" i="11"/>
  <c r="DC62" i="11"/>
  <c r="DB62" i="11"/>
  <c r="DA62" i="11"/>
  <c r="CZ62" i="11"/>
  <c r="CY62" i="11"/>
  <c r="CX62" i="11"/>
  <c r="CW62" i="11"/>
  <c r="CV62" i="11"/>
  <c r="CT62" i="11"/>
  <c r="AC39" i="16" s="1"/>
  <c r="CS62" i="11"/>
  <c r="CR62" i="11"/>
  <c r="CQ62" i="11"/>
  <c r="CP62" i="11"/>
  <c r="DP61" i="11"/>
  <c r="AG38" i="16" s="1"/>
  <c r="DO61" i="11"/>
  <c r="AF38" i="16" s="1"/>
  <c r="DN61" i="11"/>
  <c r="DM61" i="11"/>
  <c r="DI61" i="11"/>
  <c r="DH61" i="11"/>
  <c r="DG61" i="11"/>
  <c r="DF61" i="11"/>
  <c r="DE61" i="11"/>
  <c r="DD61" i="11"/>
  <c r="DC61" i="11"/>
  <c r="DB61" i="11"/>
  <c r="DA61" i="11"/>
  <c r="CZ61" i="11"/>
  <c r="CY61" i="11"/>
  <c r="CX61" i="11"/>
  <c r="CW61" i="11"/>
  <c r="CV61" i="11"/>
  <c r="CT61" i="11"/>
  <c r="AC38" i="16" s="1"/>
  <c r="CS61" i="11"/>
  <c r="CR61" i="11"/>
  <c r="CQ61" i="11"/>
  <c r="CP61" i="11"/>
  <c r="DP60" i="11"/>
  <c r="AG37" i="16" s="1"/>
  <c r="DO60" i="11"/>
  <c r="AF37" i="16" s="1"/>
  <c r="DN60" i="11"/>
  <c r="DM60" i="11"/>
  <c r="DI60" i="11"/>
  <c r="DH60" i="11"/>
  <c r="DG60" i="11"/>
  <c r="DF60" i="11"/>
  <c r="DE60" i="11"/>
  <c r="DD60" i="11"/>
  <c r="DC60" i="11"/>
  <c r="DB60" i="11"/>
  <c r="DA60" i="11"/>
  <c r="CZ60" i="11"/>
  <c r="CY60" i="11"/>
  <c r="CX60" i="11"/>
  <c r="CW60" i="11"/>
  <c r="CV60" i="11"/>
  <c r="CT60" i="11"/>
  <c r="AC37" i="16" s="1"/>
  <c r="CS60" i="11"/>
  <c r="CR60" i="11"/>
  <c r="CQ60" i="11"/>
  <c r="CP60" i="11"/>
  <c r="DP59" i="11"/>
  <c r="AG36" i="16" s="1"/>
  <c r="DO59" i="11"/>
  <c r="AF36" i="16" s="1"/>
  <c r="DN59" i="11"/>
  <c r="DM59" i="11"/>
  <c r="AE36" i="16" s="1"/>
  <c r="DI59" i="11"/>
  <c r="DH59" i="11"/>
  <c r="DG59" i="11"/>
  <c r="DF59" i="11"/>
  <c r="DE59" i="11"/>
  <c r="DD59" i="11"/>
  <c r="DC59" i="11"/>
  <c r="DB59" i="11"/>
  <c r="DA59" i="11"/>
  <c r="CZ59" i="11"/>
  <c r="CY59" i="11"/>
  <c r="CX59" i="11"/>
  <c r="CW59" i="11"/>
  <c r="CV59" i="11"/>
  <c r="CT59" i="11"/>
  <c r="AC36" i="16" s="1"/>
  <c r="AC36" i="21" s="1"/>
  <c r="CS59" i="11"/>
  <c r="CR59" i="11"/>
  <c r="CQ59" i="11"/>
  <c r="CP59" i="11"/>
  <c r="DP58" i="11"/>
  <c r="AG35" i="16" s="1"/>
  <c r="AG35" i="21" s="1"/>
  <c r="AG35" i="24" s="1"/>
  <c r="DO58" i="11"/>
  <c r="AF35" i="16" s="1"/>
  <c r="DN58" i="11"/>
  <c r="DM58" i="11"/>
  <c r="DI58" i="11"/>
  <c r="DH58" i="11"/>
  <c r="DG58" i="11"/>
  <c r="DF58" i="11"/>
  <c r="DE58" i="11"/>
  <c r="DD58" i="11"/>
  <c r="DC58" i="11"/>
  <c r="DB58" i="11"/>
  <c r="DA58" i="11"/>
  <c r="CZ58" i="11"/>
  <c r="CY58" i="11"/>
  <c r="CX58" i="11"/>
  <c r="CW58" i="11"/>
  <c r="CV58" i="11"/>
  <c r="CT58" i="11"/>
  <c r="AC35" i="16" s="1"/>
  <c r="CS58" i="11"/>
  <c r="CR58" i="11"/>
  <c r="CQ58" i="11"/>
  <c r="CP58" i="11"/>
  <c r="DP57" i="11"/>
  <c r="AG34" i="16" s="1"/>
  <c r="DO57" i="11"/>
  <c r="AF34" i="16" s="1"/>
  <c r="AF34" i="21" s="1"/>
  <c r="AF34" i="24" s="1"/>
  <c r="AF34" i="25" s="1"/>
  <c r="DN57" i="11"/>
  <c r="DM57" i="11"/>
  <c r="DI57" i="11"/>
  <c r="DH57" i="11"/>
  <c r="DG57" i="11"/>
  <c r="DF57" i="11"/>
  <c r="DE57" i="11"/>
  <c r="DD57" i="11"/>
  <c r="DC57" i="11"/>
  <c r="DB57" i="11"/>
  <c r="DA57" i="11"/>
  <c r="CZ57" i="11"/>
  <c r="CY57" i="11"/>
  <c r="CX57" i="11"/>
  <c r="CW57" i="11"/>
  <c r="CV57" i="11"/>
  <c r="CT57" i="11"/>
  <c r="AC34" i="16" s="1"/>
  <c r="CS57" i="11"/>
  <c r="CR57" i="11"/>
  <c r="CQ57" i="11"/>
  <c r="CP57" i="11"/>
  <c r="DP56" i="11"/>
  <c r="AG33" i="16" s="1"/>
  <c r="DO56" i="11"/>
  <c r="AF33" i="16" s="1"/>
  <c r="DN56" i="11"/>
  <c r="DM56" i="11"/>
  <c r="DI56" i="11"/>
  <c r="DH56" i="11"/>
  <c r="DG56" i="11"/>
  <c r="DF56" i="11"/>
  <c r="DE56" i="11"/>
  <c r="DD56" i="11"/>
  <c r="DC56" i="11"/>
  <c r="DB56" i="11"/>
  <c r="DA56" i="11"/>
  <c r="CZ56" i="11"/>
  <c r="CY56" i="11"/>
  <c r="CX56" i="11"/>
  <c r="CW56" i="11"/>
  <c r="CV56" i="11"/>
  <c r="CT56" i="11"/>
  <c r="AC33" i="16" s="1"/>
  <c r="CS56" i="11"/>
  <c r="CR56" i="11"/>
  <c r="CQ56" i="11"/>
  <c r="CP56" i="11"/>
  <c r="DP55" i="11"/>
  <c r="AG32" i="16" s="1"/>
  <c r="DO55" i="11"/>
  <c r="AF32" i="16" s="1"/>
  <c r="DN55" i="11"/>
  <c r="DM55" i="11"/>
  <c r="DI55" i="11"/>
  <c r="DH55" i="11"/>
  <c r="DG55" i="11"/>
  <c r="DF55" i="11"/>
  <c r="DE55" i="11"/>
  <c r="DD55" i="11"/>
  <c r="DC55" i="11"/>
  <c r="DB55" i="11"/>
  <c r="DA55" i="11"/>
  <c r="CZ55" i="11"/>
  <c r="CY55" i="11"/>
  <c r="CX55" i="11"/>
  <c r="CW55" i="11"/>
  <c r="CV55" i="11"/>
  <c r="CT55" i="11"/>
  <c r="AC32" i="16" s="1"/>
  <c r="CS55" i="11"/>
  <c r="CR55" i="11"/>
  <c r="CQ55" i="11"/>
  <c r="CP55" i="11"/>
  <c r="DP54" i="11"/>
  <c r="AG31" i="16" s="1"/>
  <c r="AG31" i="21" s="1"/>
  <c r="AG31" i="24" s="1"/>
  <c r="DO54" i="11"/>
  <c r="AF31" i="16" s="1"/>
  <c r="DN54" i="11"/>
  <c r="DM54" i="11"/>
  <c r="DI54" i="11"/>
  <c r="DH54" i="11"/>
  <c r="DG54" i="11"/>
  <c r="DF54" i="11"/>
  <c r="DE54" i="11"/>
  <c r="DD54" i="11"/>
  <c r="DC54" i="11"/>
  <c r="DB54" i="11"/>
  <c r="DA54" i="11"/>
  <c r="CZ54" i="11"/>
  <c r="CY54" i="11"/>
  <c r="CX54" i="11"/>
  <c r="CW54" i="11"/>
  <c r="CV54" i="11"/>
  <c r="CT54" i="11"/>
  <c r="AC31" i="16" s="1"/>
  <c r="CS54" i="11"/>
  <c r="CR54" i="11"/>
  <c r="CQ54" i="11"/>
  <c r="CP54" i="11"/>
  <c r="DP53" i="11"/>
  <c r="AG30" i="16" s="1"/>
  <c r="DO53" i="11"/>
  <c r="AF30" i="16" s="1"/>
  <c r="DN53" i="11"/>
  <c r="DM53" i="11"/>
  <c r="AE30" i="16" s="1"/>
  <c r="DI53" i="11"/>
  <c r="DH53" i="11"/>
  <c r="DG53" i="11"/>
  <c r="DF53" i="11"/>
  <c r="DE53" i="11"/>
  <c r="DD53" i="11"/>
  <c r="DC53" i="11"/>
  <c r="DB53" i="11"/>
  <c r="DA53" i="11"/>
  <c r="CZ53" i="11"/>
  <c r="CY53" i="11"/>
  <c r="CX53" i="11"/>
  <c r="CW53" i="11"/>
  <c r="CV53" i="11"/>
  <c r="CT53" i="11"/>
  <c r="AC30" i="16" s="1"/>
  <c r="CS53" i="11"/>
  <c r="CR53" i="11"/>
  <c r="CQ53" i="11"/>
  <c r="CP53" i="11"/>
  <c r="DP52" i="11"/>
  <c r="AG29" i="16" s="1"/>
  <c r="DO52" i="11"/>
  <c r="AF29" i="16" s="1"/>
  <c r="DN52" i="11"/>
  <c r="DM52" i="11"/>
  <c r="DI52" i="11"/>
  <c r="DH52" i="11"/>
  <c r="DG52" i="11"/>
  <c r="DF52" i="11"/>
  <c r="DE52" i="11"/>
  <c r="DD52" i="11"/>
  <c r="DC52" i="11"/>
  <c r="DB52" i="11"/>
  <c r="DA52" i="11"/>
  <c r="CZ52" i="11"/>
  <c r="CY52" i="11"/>
  <c r="CX52" i="11"/>
  <c r="CW52" i="11"/>
  <c r="CV52" i="11"/>
  <c r="CT52" i="11"/>
  <c r="AC29" i="16" s="1"/>
  <c r="AC29" i="21" s="1"/>
  <c r="CS52" i="11"/>
  <c r="CR52" i="11"/>
  <c r="CQ52" i="11"/>
  <c r="CP52" i="11"/>
  <c r="DP51" i="11"/>
  <c r="AG28" i="16" s="1"/>
  <c r="DO51" i="11"/>
  <c r="AF28" i="16" s="1"/>
  <c r="DN51" i="11"/>
  <c r="DM51" i="11"/>
  <c r="DI51" i="11"/>
  <c r="DH51" i="11"/>
  <c r="DG51" i="11"/>
  <c r="DF51" i="11"/>
  <c r="DE51" i="11"/>
  <c r="DD51" i="11"/>
  <c r="DC51" i="11"/>
  <c r="DB51" i="11"/>
  <c r="DA51" i="11"/>
  <c r="CZ51" i="11"/>
  <c r="CY51" i="11"/>
  <c r="CX51" i="11"/>
  <c r="CW51" i="11"/>
  <c r="CV51" i="11"/>
  <c r="CT51" i="11"/>
  <c r="AC28" i="16" s="1"/>
  <c r="CS51" i="11"/>
  <c r="CR51" i="11"/>
  <c r="CQ51" i="11"/>
  <c r="CP51" i="11"/>
  <c r="DP50" i="11"/>
  <c r="AG27" i="16" s="1"/>
  <c r="DO50" i="11"/>
  <c r="AF27" i="16" s="1"/>
  <c r="DN50" i="11"/>
  <c r="DM50" i="11"/>
  <c r="DI50" i="11"/>
  <c r="DH50" i="11"/>
  <c r="DG50" i="11"/>
  <c r="DF50" i="11"/>
  <c r="DE50" i="11"/>
  <c r="DD50" i="11"/>
  <c r="DC50" i="11"/>
  <c r="DB50" i="11"/>
  <c r="DA50" i="11"/>
  <c r="CZ50" i="11"/>
  <c r="CY50" i="11"/>
  <c r="CX50" i="11"/>
  <c r="CW50" i="11"/>
  <c r="CV50" i="11"/>
  <c r="CT50" i="11"/>
  <c r="AC27" i="16" s="1"/>
  <c r="CS50" i="11"/>
  <c r="CR50" i="11"/>
  <c r="CQ50" i="11"/>
  <c r="CP50" i="11"/>
  <c r="DP49" i="11"/>
  <c r="AG26" i="16" s="1"/>
  <c r="DO49" i="11"/>
  <c r="AF26" i="16" s="1"/>
  <c r="DN49" i="11"/>
  <c r="DM49" i="11"/>
  <c r="DI49" i="11"/>
  <c r="DH49" i="11"/>
  <c r="DG49" i="11"/>
  <c r="DF49" i="11"/>
  <c r="DE49" i="11"/>
  <c r="DD49" i="11"/>
  <c r="DC49" i="11"/>
  <c r="DB49" i="11"/>
  <c r="DA49" i="11"/>
  <c r="CZ49" i="11"/>
  <c r="CY49" i="11"/>
  <c r="CX49" i="11"/>
  <c r="CW49" i="11"/>
  <c r="CV49" i="11"/>
  <c r="CT49" i="11"/>
  <c r="AC26" i="16" s="1"/>
  <c r="CS49" i="11"/>
  <c r="CR49" i="11"/>
  <c r="CQ49" i="11"/>
  <c r="CP49" i="11"/>
  <c r="DP48" i="11"/>
  <c r="AG25" i="16" s="1"/>
  <c r="DO48" i="11"/>
  <c r="AF25" i="16" s="1"/>
  <c r="DN48" i="11"/>
  <c r="DM48" i="11"/>
  <c r="DI48" i="11"/>
  <c r="DH48" i="11"/>
  <c r="DG48" i="11"/>
  <c r="DF48" i="11"/>
  <c r="DE48" i="11"/>
  <c r="DD48" i="11"/>
  <c r="DC48" i="11"/>
  <c r="DB48" i="11"/>
  <c r="DA48" i="11"/>
  <c r="CZ48" i="11"/>
  <c r="CY48" i="11"/>
  <c r="CX48" i="11"/>
  <c r="CW48" i="11"/>
  <c r="CV48" i="11"/>
  <c r="CT48" i="11"/>
  <c r="AC25" i="16" s="1"/>
  <c r="AC25" i="21" s="1"/>
  <c r="CS48" i="11"/>
  <c r="CR48" i="11"/>
  <c r="CQ48" i="11"/>
  <c r="CP48" i="11"/>
  <c r="DP47" i="11"/>
  <c r="AG24" i="16" s="1"/>
  <c r="DO47" i="11"/>
  <c r="AF24" i="16" s="1"/>
  <c r="DN47" i="11"/>
  <c r="DM47" i="11"/>
  <c r="DI47" i="11"/>
  <c r="DH47" i="11"/>
  <c r="DG47" i="11"/>
  <c r="DF47" i="11"/>
  <c r="DE47" i="11"/>
  <c r="DD47" i="11"/>
  <c r="DC47" i="11"/>
  <c r="DB47" i="11"/>
  <c r="DA47" i="11"/>
  <c r="CZ47" i="11"/>
  <c r="CY47" i="11"/>
  <c r="CX47" i="11"/>
  <c r="CW47" i="11"/>
  <c r="CV47" i="11"/>
  <c r="CT47" i="11"/>
  <c r="AC24" i="16" s="1"/>
  <c r="CS47" i="11"/>
  <c r="CR47" i="11"/>
  <c r="CQ47" i="11"/>
  <c r="CP47" i="11"/>
  <c r="DP46" i="11"/>
  <c r="AG23" i="16" s="1"/>
  <c r="DO46" i="11"/>
  <c r="AF23" i="16" s="1"/>
  <c r="AF23" i="21" s="1"/>
  <c r="DN46" i="11"/>
  <c r="DM46" i="11"/>
  <c r="DI46" i="11"/>
  <c r="DH46" i="11"/>
  <c r="DG46" i="11"/>
  <c r="DF46" i="11"/>
  <c r="DE46" i="11"/>
  <c r="DD46" i="11"/>
  <c r="DC46" i="11"/>
  <c r="DB46" i="11"/>
  <c r="DA46" i="11"/>
  <c r="CZ46" i="11"/>
  <c r="CY46" i="11"/>
  <c r="CX46" i="11"/>
  <c r="CW46" i="11"/>
  <c r="CV46" i="11"/>
  <c r="CT46" i="11"/>
  <c r="AC23" i="16" s="1"/>
  <c r="CS46" i="11"/>
  <c r="CR46" i="11"/>
  <c r="CQ46" i="11"/>
  <c r="CP46" i="11"/>
  <c r="DP45" i="11"/>
  <c r="AG22" i="16" s="1"/>
  <c r="DO45" i="11"/>
  <c r="AF22" i="16" s="1"/>
  <c r="DN45" i="11"/>
  <c r="DM45" i="11"/>
  <c r="DI45" i="11"/>
  <c r="DH45" i="11"/>
  <c r="DG45" i="11"/>
  <c r="DF45" i="11"/>
  <c r="DE45" i="11"/>
  <c r="DD45" i="11"/>
  <c r="DC45" i="11"/>
  <c r="DB45" i="11"/>
  <c r="DA45" i="11"/>
  <c r="CZ45" i="11"/>
  <c r="CY45" i="11"/>
  <c r="CX45" i="11"/>
  <c r="CW45" i="11"/>
  <c r="CV45" i="11"/>
  <c r="CT45" i="11"/>
  <c r="AC22" i="16" s="1"/>
  <c r="CS45" i="11"/>
  <c r="CR45" i="11"/>
  <c r="CQ45" i="11"/>
  <c r="CP45" i="11"/>
  <c r="DP44" i="11"/>
  <c r="AG21" i="16" s="1"/>
  <c r="AG21" i="21" s="1"/>
  <c r="DO44" i="11"/>
  <c r="AF21" i="16" s="1"/>
  <c r="DN44" i="11"/>
  <c r="DM44" i="11"/>
  <c r="DI44" i="11"/>
  <c r="DH44" i="11"/>
  <c r="DG44" i="11"/>
  <c r="DF44" i="11"/>
  <c r="DE44" i="11"/>
  <c r="DD44" i="11"/>
  <c r="DC44" i="11"/>
  <c r="DB44" i="11"/>
  <c r="DA44" i="11"/>
  <c r="CZ44" i="11"/>
  <c r="CY44" i="11"/>
  <c r="CX44" i="11"/>
  <c r="CW44" i="11"/>
  <c r="CV44" i="11"/>
  <c r="CT44" i="11"/>
  <c r="AC21" i="16" s="1"/>
  <c r="CS44" i="11"/>
  <c r="CR44" i="11"/>
  <c r="CQ44" i="11"/>
  <c r="CP44" i="11"/>
  <c r="DP43" i="11"/>
  <c r="AG20" i="16" s="1"/>
  <c r="DO43" i="11"/>
  <c r="AF20" i="16" s="1"/>
  <c r="DN43" i="11"/>
  <c r="DM43" i="11"/>
  <c r="DI43" i="11"/>
  <c r="DH43" i="11"/>
  <c r="DG43" i="11"/>
  <c r="DF43" i="11"/>
  <c r="DE43" i="11"/>
  <c r="DD43" i="11"/>
  <c r="DC43" i="11"/>
  <c r="DB43" i="11"/>
  <c r="DA43" i="11"/>
  <c r="CZ43" i="11"/>
  <c r="CY43" i="11"/>
  <c r="CX43" i="11"/>
  <c r="CW43" i="11"/>
  <c r="CV43" i="11"/>
  <c r="CT43" i="11"/>
  <c r="AC20" i="16" s="1"/>
  <c r="CS43" i="11"/>
  <c r="CR43" i="11"/>
  <c r="CQ43" i="11"/>
  <c r="CP43" i="11"/>
  <c r="DP42" i="11"/>
  <c r="AG19" i="16" s="1"/>
  <c r="DO42" i="11"/>
  <c r="AF19" i="16" s="1"/>
  <c r="DN42" i="11"/>
  <c r="DM42" i="11"/>
  <c r="DI42" i="11"/>
  <c r="DH42" i="11"/>
  <c r="DG42" i="11"/>
  <c r="DF42" i="11"/>
  <c r="DE42" i="11"/>
  <c r="DD42" i="11"/>
  <c r="DC42" i="11"/>
  <c r="DB42" i="11"/>
  <c r="DA42" i="11"/>
  <c r="CZ42" i="11"/>
  <c r="CY42" i="11"/>
  <c r="CX42" i="11"/>
  <c r="CW42" i="11"/>
  <c r="CV42" i="11"/>
  <c r="CT42" i="11"/>
  <c r="AC19" i="16" s="1"/>
  <c r="CS42" i="11"/>
  <c r="CR42" i="11"/>
  <c r="CQ42" i="11"/>
  <c r="CP42" i="11"/>
  <c r="DP41" i="11"/>
  <c r="AG18" i="16" s="1"/>
  <c r="DO41" i="11"/>
  <c r="AF18" i="16" s="1"/>
  <c r="DN41" i="11"/>
  <c r="DM41" i="11"/>
  <c r="DI41" i="11"/>
  <c r="DH41" i="11"/>
  <c r="DG41" i="11"/>
  <c r="DF41" i="11"/>
  <c r="DE41" i="11"/>
  <c r="DD41" i="11"/>
  <c r="DC41" i="11"/>
  <c r="DB41" i="11"/>
  <c r="DA41" i="11"/>
  <c r="CZ41" i="11"/>
  <c r="CY41" i="11"/>
  <c r="CX41" i="11"/>
  <c r="CW41" i="11"/>
  <c r="CV41" i="11"/>
  <c r="CT41" i="11"/>
  <c r="AC18" i="16" s="1"/>
  <c r="CS41" i="11"/>
  <c r="CR41" i="11"/>
  <c r="CQ41" i="11"/>
  <c r="CP41" i="11"/>
  <c r="DP40" i="11"/>
  <c r="AG17" i="16" s="1"/>
  <c r="DO40" i="11"/>
  <c r="AF17" i="16" s="1"/>
  <c r="DN40" i="11"/>
  <c r="DM40" i="11"/>
  <c r="DI40" i="11"/>
  <c r="DH40" i="11"/>
  <c r="DG40" i="11"/>
  <c r="DF40" i="11"/>
  <c r="DE40" i="11"/>
  <c r="DD40" i="11"/>
  <c r="DC40" i="11"/>
  <c r="DB40" i="11"/>
  <c r="DA40" i="11"/>
  <c r="CZ40" i="11"/>
  <c r="CY40" i="11"/>
  <c r="CX40" i="11"/>
  <c r="CW40" i="11"/>
  <c r="CV40" i="11"/>
  <c r="CT40" i="11"/>
  <c r="AC17" i="16" s="1"/>
  <c r="CS40" i="11"/>
  <c r="CR40" i="11"/>
  <c r="CQ40" i="11"/>
  <c r="CP40" i="11"/>
  <c r="DP39" i="11"/>
  <c r="AG16" i="16" s="1"/>
  <c r="DO39" i="11"/>
  <c r="AF16" i="16" s="1"/>
  <c r="DN39" i="11"/>
  <c r="DM39" i="11"/>
  <c r="DI39" i="11"/>
  <c r="DH39" i="11"/>
  <c r="DG39" i="11"/>
  <c r="DF39" i="11"/>
  <c r="DE39" i="11"/>
  <c r="DD39" i="11"/>
  <c r="DC39" i="11"/>
  <c r="DB39" i="11"/>
  <c r="DA39" i="11"/>
  <c r="CZ39" i="11"/>
  <c r="CY39" i="11"/>
  <c r="CX39" i="11"/>
  <c r="CW39" i="11"/>
  <c r="CV39" i="11"/>
  <c r="CT39" i="11"/>
  <c r="AC16" i="16" s="1"/>
  <c r="CS39" i="11"/>
  <c r="CR39" i="11"/>
  <c r="CQ39" i="11"/>
  <c r="CP39" i="11"/>
  <c r="DP38" i="11"/>
  <c r="AG15" i="16" s="1"/>
  <c r="DO38" i="11"/>
  <c r="AF15" i="16" s="1"/>
  <c r="DN38" i="11"/>
  <c r="DM38" i="11"/>
  <c r="DI38" i="11"/>
  <c r="DH38" i="11"/>
  <c r="DG38" i="11"/>
  <c r="DF38" i="11"/>
  <c r="DE38" i="11"/>
  <c r="DD38" i="11"/>
  <c r="DC38" i="11"/>
  <c r="DB38" i="11"/>
  <c r="DA38" i="11"/>
  <c r="CZ38" i="11"/>
  <c r="CY38" i="11"/>
  <c r="CX38" i="11"/>
  <c r="CW38" i="11"/>
  <c r="CV38" i="11"/>
  <c r="CT38" i="11"/>
  <c r="AC15" i="16" s="1"/>
  <c r="CS38" i="11"/>
  <c r="CR38" i="11"/>
  <c r="CQ38" i="11"/>
  <c r="CP38" i="11"/>
  <c r="DP37" i="11"/>
  <c r="AG14" i="16" s="1"/>
  <c r="DO37" i="11"/>
  <c r="AF14" i="16" s="1"/>
  <c r="DN37" i="11"/>
  <c r="DM37" i="11"/>
  <c r="DI37" i="11"/>
  <c r="DH37" i="11"/>
  <c r="DG37" i="11"/>
  <c r="DF37" i="11"/>
  <c r="DE37" i="11"/>
  <c r="DD37" i="11"/>
  <c r="DC37" i="11"/>
  <c r="DB37" i="11"/>
  <c r="DA37" i="11"/>
  <c r="CZ37" i="11"/>
  <c r="CY37" i="11"/>
  <c r="CX37" i="11"/>
  <c r="CW37" i="11"/>
  <c r="CV37" i="11"/>
  <c r="CT37" i="11"/>
  <c r="CS37" i="11"/>
  <c r="CR37" i="11"/>
  <c r="CQ37" i="11"/>
  <c r="CP37" i="11"/>
  <c r="DP36" i="11"/>
  <c r="AG13" i="16" s="1"/>
  <c r="DO36" i="11"/>
  <c r="AF13" i="16" s="1"/>
  <c r="DN36" i="11"/>
  <c r="DM36" i="11"/>
  <c r="DI36" i="11"/>
  <c r="AD13" i="16" s="1"/>
  <c r="DH36" i="11"/>
  <c r="DG36" i="11"/>
  <c r="DF36" i="11"/>
  <c r="DE36" i="11"/>
  <c r="DD36" i="11"/>
  <c r="DC36" i="11"/>
  <c r="DB36" i="11"/>
  <c r="DA36" i="11"/>
  <c r="CZ36" i="11"/>
  <c r="CY36" i="11"/>
  <c r="CX36" i="11"/>
  <c r="CW36" i="11"/>
  <c r="CV36" i="11"/>
  <c r="CT36" i="11"/>
  <c r="AC13" i="16" s="1"/>
  <c r="CS36" i="11"/>
  <c r="CR36" i="11"/>
  <c r="CQ36" i="11"/>
  <c r="CP36" i="11"/>
  <c r="CN36" i="11"/>
  <c r="BX36" i="11"/>
  <c r="BW36" i="11"/>
  <c r="AB13" i="16"/>
  <c r="AA13" i="16"/>
  <c r="BI72" i="11"/>
  <c r="BH72" i="11"/>
  <c r="BG72" i="11"/>
  <c r="BF72" i="11"/>
  <c r="BC72" i="11"/>
  <c r="T49" i="16" s="1"/>
  <c r="T49" i="21" s="1"/>
  <c r="BB72" i="11"/>
  <c r="S49" i="16" s="1"/>
  <c r="S49" i="21" s="1"/>
  <c r="BA72" i="11"/>
  <c r="R49" i="16" s="1"/>
  <c r="AY72" i="11"/>
  <c r="P49" i="16" s="1"/>
  <c r="AX72" i="11"/>
  <c r="AW72" i="11"/>
  <c r="AV72" i="11"/>
  <c r="AU72" i="11"/>
  <c r="AR72" i="11"/>
  <c r="L49" i="16" s="1"/>
  <c r="AQ72" i="11"/>
  <c r="K49" i="16" s="1"/>
  <c r="AO72" i="11"/>
  <c r="I49" i="16"/>
  <c r="AM72" i="11"/>
  <c r="H49" i="16" s="1"/>
  <c r="AI72" i="11"/>
  <c r="AH72" i="11"/>
  <c r="AG72" i="11"/>
  <c r="AF72" i="11"/>
  <c r="AC72" i="11"/>
  <c r="D49" i="16" s="1"/>
  <c r="AB72" i="11"/>
  <c r="C49" i="16" s="1"/>
  <c r="AA72" i="11"/>
  <c r="X72" i="11"/>
  <c r="W72" i="11"/>
  <c r="V72" i="11"/>
  <c r="U72" i="11"/>
  <c r="T72" i="11"/>
  <c r="S72" i="11"/>
  <c r="K72" i="11"/>
  <c r="J72" i="11"/>
  <c r="G72" i="11"/>
  <c r="F72" i="11"/>
  <c r="E72" i="11"/>
  <c r="D72" i="11"/>
  <c r="B49" i="16" s="1"/>
  <c r="BI71" i="11"/>
  <c r="BH71" i="11"/>
  <c r="BG71" i="11"/>
  <c r="BF71" i="11"/>
  <c r="BB71" i="11"/>
  <c r="S48" i="16" s="1"/>
  <c r="BA71" i="11"/>
  <c r="R48" i="16" s="1"/>
  <c r="AY71" i="11"/>
  <c r="P48" i="16" s="1"/>
  <c r="AX71" i="11"/>
  <c r="AW71" i="11"/>
  <c r="AV71" i="11"/>
  <c r="AU71" i="11"/>
  <c r="AQ71" i="11"/>
  <c r="K48" i="16" s="1"/>
  <c r="K48" i="21" s="1"/>
  <c r="K48" i="24" s="1"/>
  <c r="AO71" i="11"/>
  <c r="AM71" i="11"/>
  <c r="H48" i="16" s="1"/>
  <c r="AI71" i="11"/>
  <c r="AH71" i="11"/>
  <c r="AG71" i="11"/>
  <c r="AC71" i="11"/>
  <c r="D48" i="16" s="1"/>
  <c r="D48" i="21" s="1"/>
  <c r="D48" i="24" s="1"/>
  <c r="AB71" i="11"/>
  <c r="C48" i="16" s="1"/>
  <c r="AA71" i="11"/>
  <c r="Y71" i="11"/>
  <c r="X71" i="11"/>
  <c r="W71" i="11"/>
  <c r="V71" i="11"/>
  <c r="U71" i="11"/>
  <c r="T71" i="11"/>
  <c r="S71" i="11"/>
  <c r="K71" i="11"/>
  <c r="J71" i="11"/>
  <c r="I71" i="11"/>
  <c r="H71" i="11"/>
  <c r="G71" i="11"/>
  <c r="F71" i="11"/>
  <c r="E71" i="11"/>
  <c r="D71" i="11"/>
  <c r="B48" i="16" s="1"/>
  <c r="BI70" i="11"/>
  <c r="BH70" i="11"/>
  <c r="BG70" i="11"/>
  <c r="BF70" i="11"/>
  <c r="BC70" i="11"/>
  <c r="T47" i="16" s="1"/>
  <c r="BB70" i="11"/>
  <c r="S47" i="16" s="1"/>
  <c r="BA70" i="11"/>
  <c r="R47" i="16" s="1"/>
  <c r="AY70" i="11"/>
  <c r="P47" i="16" s="1"/>
  <c r="AX70" i="11"/>
  <c r="AW70" i="11"/>
  <c r="AV70" i="11"/>
  <c r="AU70" i="11"/>
  <c r="AR70" i="11"/>
  <c r="L47" i="16" s="1"/>
  <c r="AQ70" i="11"/>
  <c r="K47" i="16" s="1"/>
  <c r="K47" i="21" s="1"/>
  <c r="AO70" i="11"/>
  <c r="J47" i="16" s="1"/>
  <c r="I47" i="16"/>
  <c r="AM70" i="11"/>
  <c r="H47" i="16" s="1"/>
  <c r="AI70" i="11"/>
  <c r="AG70" i="11"/>
  <c r="AF70" i="11"/>
  <c r="AC70" i="11"/>
  <c r="D47" i="16" s="1"/>
  <c r="AB70" i="11"/>
  <c r="C47" i="16" s="1"/>
  <c r="AA70" i="11"/>
  <c r="Z70" i="11"/>
  <c r="Y70" i="11"/>
  <c r="X70" i="11"/>
  <c r="W70" i="11"/>
  <c r="V70" i="11"/>
  <c r="U70" i="11"/>
  <c r="T70" i="11"/>
  <c r="S70" i="11"/>
  <c r="K70" i="11"/>
  <c r="J70" i="11"/>
  <c r="I70" i="11"/>
  <c r="H70" i="11"/>
  <c r="G70" i="11"/>
  <c r="F70" i="11"/>
  <c r="E70" i="11"/>
  <c r="D70" i="11"/>
  <c r="B47" i="16" s="1"/>
  <c r="BI69" i="11"/>
  <c r="BH69" i="11"/>
  <c r="BG69" i="11"/>
  <c r="BF69" i="11"/>
  <c r="BC69" i="11"/>
  <c r="T46" i="16" s="1"/>
  <c r="BB69" i="11"/>
  <c r="S46" i="16" s="1"/>
  <c r="BA69" i="11"/>
  <c r="R46" i="16" s="1"/>
  <c r="AY69" i="11"/>
  <c r="P46" i="16" s="1"/>
  <c r="AX69" i="11"/>
  <c r="AW69" i="11"/>
  <c r="AV69" i="11"/>
  <c r="AU69" i="11"/>
  <c r="AR69" i="11"/>
  <c r="L46" i="16" s="1"/>
  <c r="AQ69" i="11"/>
  <c r="K46" i="16" s="1"/>
  <c r="K46" i="21" s="1"/>
  <c r="K46" i="24" s="1"/>
  <c r="AO69" i="11"/>
  <c r="J46" i="16" s="1"/>
  <c r="I46" i="16"/>
  <c r="AM69" i="11"/>
  <c r="H46" i="16" s="1"/>
  <c r="AI69" i="11"/>
  <c r="AH69" i="11"/>
  <c r="AG69" i="11"/>
  <c r="AF69" i="11"/>
  <c r="AC69" i="11"/>
  <c r="D46" i="16" s="1"/>
  <c r="AB69" i="11"/>
  <c r="C46" i="16" s="1"/>
  <c r="AA69" i="11"/>
  <c r="Z69" i="11"/>
  <c r="Y69" i="11"/>
  <c r="X69" i="11"/>
  <c r="W69" i="11"/>
  <c r="V69" i="11"/>
  <c r="U69" i="11"/>
  <c r="T69" i="11"/>
  <c r="S69" i="11"/>
  <c r="K69" i="11"/>
  <c r="J69" i="11"/>
  <c r="I69" i="11"/>
  <c r="H69" i="11"/>
  <c r="G69" i="11"/>
  <c r="F69" i="11"/>
  <c r="E69" i="11"/>
  <c r="D69" i="11"/>
  <c r="B46" i="16" s="1"/>
  <c r="BI68" i="11"/>
  <c r="BH68" i="11"/>
  <c r="BG68" i="11"/>
  <c r="BF68" i="11"/>
  <c r="BB68" i="11"/>
  <c r="S45" i="16" s="1"/>
  <c r="BA68" i="11"/>
  <c r="R45" i="16" s="1"/>
  <c r="AY68" i="11"/>
  <c r="P45" i="16" s="1"/>
  <c r="AX68" i="11"/>
  <c r="AW68" i="11"/>
  <c r="AV68" i="11"/>
  <c r="AU68" i="11"/>
  <c r="AQ68" i="11"/>
  <c r="K45" i="16" s="1"/>
  <c r="AO68" i="11"/>
  <c r="J45" i="16" s="1"/>
  <c r="I45" i="16"/>
  <c r="AM68" i="11"/>
  <c r="H45" i="16" s="1"/>
  <c r="AI68" i="11"/>
  <c r="AH68" i="11"/>
  <c r="AG68" i="11"/>
  <c r="AF68" i="11"/>
  <c r="AC68" i="11"/>
  <c r="D45" i="16" s="1"/>
  <c r="AB68" i="11"/>
  <c r="C45" i="16" s="1"/>
  <c r="C45" i="21" s="1"/>
  <c r="AA68" i="11"/>
  <c r="Z68" i="11"/>
  <c r="Y68" i="11"/>
  <c r="X68" i="11"/>
  <c r="W68" i="11"/>
  <c r="V68" i="11"/>
  <c r="U68" i="11"/>
  <c r="T68" i="11"/>
  <c r="S68" i="11"/>
  <c r="K68" i="11"/>
  <c r="J68" i="11"/>
  <c r="I68" i="11"/>
  <c r="H68" i="11"/>
  <c r="G68" i="11"/>
  <c r="F68" i="11"/>
  <c r="E68" i="11"/>
  <c r="D68" i="11"/>
  <c r="B45" i="16" s="1"/>
  <c r="B45" i="21" s="1"/>
  <c r="BI67" i="11"/>
  <c r="BH67" i="11"/>
  <c r="BG67" i="11"/>
  <c r="BF67" i="11"/>
  <c r="BC67" i="11"/>
  <c r="T44" i="16" s="1"/>
  <c r="BB67" i="11"/>
  <c r="S44" i="16" s="1"/>
  <c r="S44" i="21" s="1"/>
  <c r="BA67" i="11"/>
  <c r="R44" i="16" s="1"/>
  <c r="AY67" i="11"/>
  <c r="P44" i="16" s="1"/>
  <c r="AX67" i="11"/>
  <c r="AW67" i="11"/>
  <c r="AV67" i="11"/>
  <c r="AU67" i="11"/>
  <c r="AR67" i="11"/>
  <c r="L44" i="16" s="1"/>
  <c r="AQ67" i="11"/>
  <c r="K44" i="16" s="1"/>
  <c r="K44" i="21" s="1"/>
  <c r="AO67" i="11"/>
  <c r="J44" i="16" s="1"/>
  <c r="AM67" i="11"/>
  <c r="H44" i="16" s="1"/>
  <c r="AI67" i="11"/>
  <c r="AH67" i="11"/>
  <c r="AG67" i="11"/>
  <c r="AF67" i="11"/>
  <c r="AC67" i="11"/>
  <c r="D44" i="16" s="1"/>
  <c r="AB67" i="11"/>
  <c r="C44" i="16" s="1"/>
  <c r="AA67" i="11"/>
  <c r="Z67" i="11"/>
  <c r="Y67" i="11"/>
  <c r="X67" i="11"/>
  <c r="W67" i="11"/>
  <c r="V67" i="11"/>
  <c r="U67" i="11"/>
  <c r="T67" i="11"/>
  <c r="S67" i="11"/>
  <c r="K67" i="11"/>
  <c r="J67" i="11"/>
  <c r="I67" i="11"/>
  <c r="H67" i="11"/>
  <c r="G67" i="11"/>
  <c r="F67" i="11"/>
  <c r="E67" i="11"/>
  <c r="D67" i="11"/>
  <c r="B44" i="16" s="1"/>
  <c r="BI66" i="11"/>
  <c r="BH66" i="11"/>
  <c r="BG66" i="11"/>
  <c r="BF66" i="11"/>
  <c r="BB66" i="11"/>
  <c r="S43" i="16" s="1"/>
  <c r="BA66" i="11"/>
  <c r="R43" i="16" s="1"/>
  <c r="AY66" i="11"/>
  <c r="P43" i="16" s="1"/>
  <c r="P43" i="21" s="1"/>
  <c r="AX66" i="11"/>
  <c r="AW66" i="11"/>
  <c r="AV66" i="11"/>
  <c r="AU66" i="11"/>
  <c r="AR66" i="11"/>
  <c r="L43" i="16" s="1"/>
  <c r="AQ66" i="11"/>
  <c r="K43" i="16" s="1"/>
  <c r="AO66" i="11"/>
  <c r="AM66" i="11"/>
  <c r="H43" i="16" s="1"/>
  <c r="H43" i="21" s="1"/>
  <c r="AI66" i="11"/>
  <c r="AH66" i="11"/>
  <c r="AG66" i="11"/>
  <c r="AF66" i="11"/>
  <c r="AC66" i="11"/>
  <c r="D43" i="16" s="1"/>
  <c r="AB66" i="11"/>
  <c r="C43" i="16" s="1"/>
  <c r="AA66" i="11"/>
  <c r="Z66" i="11"/>
  <c r="Y66" i="11"/>
  <c r="X66" i="11"/>
  <c r="W66" i="11"/>
  <c r="V66" i="11"/>
  <c r="U66" i="11"/>
  <c r="T66" i="11"/>
  <c r="S66" i="11"/>
  <c r="K66" i="11"/>
  <c r="J66" i="11"/>
  <c r="I66" i="11"/>
  <c r="H66" i="11"/>
  <c r="G66" i="11"/>
  <c r="F66" i="11"/>
  <c r="E66" i="11"/>
  <c r="D66" i="11"/>
  <c r="B43" i="16" s="1"/>
  <c r="BI65" i="11"/>
  <c r="BH65" i="11"/>
  <c r="BG65" i="11"/>
  <c r="BF65" i="11"/>
  <c r="BC65" i="11"/>
  <c r="T42" i="16" s="1"/>
  <c r="BB65" i="11"/>
  <c r="S42" i="16" s="1"/>
  <c r="BA65" i="11"/>
  <c r="R42" i="16" s="1"/>
  <c r="AY65" i="11"/>
  <c r="P42" i="16" s="1"/>
  <c r="AX65" i="11"/>
  <c r="AW65" i="11"/>
  <c r="AV65" i="11"/>
  <c r="AU65" i="11"/>
  <c r="AR65" i="11"/>
  <c r="L42" i="16" s="1"/>
  <c r="AQ65" i="11"/>
  <c r="K42" i="16" s="1"/>
  <c r="AO65" i="11"/>
  <c r="J42" i="16" s="1"/>
  <c r="I42" i="16"/>
  <c r="AM65" i="11"/>
  <c r="H42" i="16" s="1"/>
  <c r="AI65" i="11"/>
  <c r="AH65" i="11"/>
  <c r="AG65" i="11"/>
  <c r="AF65" i="11"/>
  <c r="AC65" i="11"/>
  <c r="D42" i="16" s="1"/>
  <c r="AB65" i="11"/>
  <c r="C42" i="16" s="1"/>
  <c r="C42" i="21" s="1"/>
  <c r="AA65" i="11"/>
  <c r="Z65" i="11"/>
  <c r="Y65" i="11"/>
  <c r="X65" i="11"/>
  <c r="W65" i="11"/>
  <c r="V65" i="11"/>
  <c r="U65" i="11"/>
  <c r="T65" i="11"/>
  <c r="S65" i="11"/>
  <c r="K65" i="11"/>
  <c r="J65" i="11"/>
  <c r="I65" i="11"/>
  <c r="H65" i="11"/>
  <c r="G65" i="11"/>
  <c r="F65" i="11"/>
  <c r="E65" i="11"/>
  <c r="D65" i="11"/>
  <c r="B42" i="16" s="1"/>
  <c r="B42" i="21" s="1"/>
  <c r="BI64" i="11"/>
  <c r="BH64" i="11"/>
  <c r="BG64" i="11"/>
  <c r="BF64" i="11"/>
  <c r="BB64" i="11"/>
  <c r="S41" i="16" s="1"/>
  <c r="BA64" i="11"/>
  <c r="R41" i="16" s="1"/>
  <c r="AY64" i="11"/>
  <c r="P41" i="16" s="1"/>
  <c r="AX64" i="11"/>
  <c r="AW64" i="11"/>
  <c r="AV64" i="11"/>
  <c r="AU64" i="11"/>
  <c r="AR64" i="11"/>
  <c r="L41" i="16" s="1"/>
  <c r="AQ64" i="11"/>
  <c r="K41" i="16" s="1"/>
  <c r="AO64" i="11"/>
  <c r="I41" i="16"/>
  <c r="AM64" i="11"/>
  <c r="H41" i="16" s="1"/>
  <c r="AI64" i="11"/>
  <c r="AH64" i="11"/>
  <c r="AG64" i="11"/>
  <c r="AF64" i="11"/>
  <c r="AC64" i="11"/>
  <c r="D41" i="16" s="1"/>
  <c r="AB64" i="11"/>
  <c r="C41" i="16" s="1"/>
  <c r="AA64" i="11"/>
  <c r="Z64" i="11"/>
  <c r="Y64" i="11"/>
  <c r="X64" i="11"/>
  <c r="W64" i="11"/>
  <c r="V64" i="11"/>
  <c r="U64" i="11"/>
  <c r="T64" i="11"/>
  <c r="S64" i="11"/>
  <c r="K64" i="11"/>
  <c r="J64" i="11"/>
  <c r="I64" i="11"/>
  <c r="H64" i="11"/>
  <c r="G64" i="11"/>
  <c r="F64" i="11"/>
  <c r="E64" i="11"/>
  <c r="D64" i="11"/>
  <c r="B41" i="16" s="1"/>
  <c r="BI63" i="11"/>
  <c r="BH63" i="11"/>
  <c r="BG63" i="11"/>
  <c r="BF63" i="11"/>
  <c r="BC63" i="11"/>
  <c r="T40" i="16" s="1"/>
  <c r="BB63" i="11"/>
  <c r="S40" i="16" s="1"/>
  <c r="BA63" i="11"/>
  <c r="R40" i="16" s="1"/>
  <c r="AY63" i="11"/>
  <c r="P40" i="16" s="1"/>
  <c r="AX63" i="11"/>
  <c r="AW63" i="11"/>
  <c r="AV63" i="11"/>
  <c r="AU63" i="11"/>
  <c r="AR63" i="11"/>
  <c r="L40" i="16" s="1"/>
  <c r="AQ63" i="11"/>
  <c r="K40" i="16" s="1"/>
  <c r="AO63" i="11"/>
  <c r="J40" i="16" s="1"/>
  <c r="AM63" i="11"/>
  <c r="H40" i="16" s="1"/>
  <c r="AI63" i="11"/>
  <c r="AH63" i="11"/>
  <c r="AG63" i="11"/>
  <c r="AF63" i="11"/>
  <c r="AC63" i="11"/>
  <c r="D40" i="16" s="1"/>
  <c r="AB63" i="11"/>
  <c r="C40" i="16" s="1"/>
  <c r="AA63" i="11"/>
  <c r="Z63" i="11"/>
  <c r="Y63" i="11"/>
  <c r="X63" i="11"/>
  <c r="W63" i="11"/>
  <c r="V63" i="11"/>
  <c r="U63" i="11"/>
  <c r="T63" i="11"/>
  <c r="S63" i="11"/>
  <c r="K63" i="11"/>
  <c r="J63" i="11"/>
  <c r="I63" i="11"/>
  <c r="H63" i="11"/>
  <c r="G63" i="11"/>
  <c r="F63" i="11"/>
  <c r="E63" i="11"/>
  <c r="D63" i="11"/>
  <c r="B40" i="16" s="1"/>
  <c r="BI62" i="11"/>
  <c r="BH62" i="11"/>
  <c r="BG62" i="11"/>
  <c r="BF62" i="11"/>
  <c r="BC62" i="11"/>
  <c r="T39" i="16" s="1"/>
  <c r="BB62" i="11"/>
  <c r="S39" i="16" s="1"/>
  <c r="BA62" i="11"/>
  <c r="R39" i="16" s="1"/>
  <c r="AY62" i="11"/>
  <c r="P39" i="16" s="1"/>
  <c r="P39" i="21" s="1"/>
  <c r="P39" i="24" s="1"/>
  <c r="AX62" i="11"/>
  <c r="AW62" i="11"/>
  <c r="AV62" i="11"/>
  <c r="AU62" i="11"/>
  <c r="AR62" i="11"/>
  <c r="L39" i="16" s="1"/>
  <c r="AQ62" i="11"/>
  <c r="K39" i="16" s="1"/>
  <c r="AO62" i="11"/>
  <c r="AM62" i="11"/>
  <c r="H39" i="16" s="1"/>
  <c r="AI62" i="11"/>
  <c r="AH62" i="11"/>
  <c r="AG62" i="11"/>
  <c r="AF62" i="11"/>
  <c r="AC62" i="11"/>
  <c r="D39" i="16" s="1"/>
  <c r="AB62" i="11"/>
  <c r="C39" i="16" s="1"/>
  <c r="AA62" i="11"/>
  <c r="Z62" i="11"/>
  <c r="Y62" i="11"/>
  <c r="X62" i="11"/>
  <c r="W62" i="11"/>
  <c r="V62" i="11"/>
  <c r="U62" i="11"/>
  <c r="T62" i="11"/>
  <c r="S62" i="11"/>
  <c r="K62" i="11"/>
  <c r="J62" i="11"/>
  <c r="I62" i="11"/>
  <c r="H62" i="11"/>
  <c r="G62" i="11"/>
  <c r="F62" i="11"/>
  <c r="E62" i="11"/>
  <c r="D62" i="11"/>
  <c r="B39" i="16" s="1"/>
  <c r="BI61" i="11"/>
  <c r="BH61" i="11"/>
  <c r="BG61" i="11"/>
  <c r="BF61" i="11"/>
  <c r="BC61" i="11"/>
  <c r="T38" i="16" s="1"/>
  <c r="BB61" i="11"/>
  <c r="S38" i="16" s="1"/>
  <c r="BA61" i="11"/>
  <c r="R38" i="16" s="1"/>
  <c r="AY61" i="11"/>
  <c r="P38" i="16" s="1"/>
  <c r="AX61" i="11"/>
  <c r="AW61" i="11"/>
  <c r="AV61" i="11"/>
  <c r="AU61" i="11"/>
  <c r="AR61" i="11"/>
  <c r="L38" i="16" s="1"/>
  <c r="AQ61" i="11"/>
  <c r="K38" i="16" s="1"/>
  <c r="AO61" i="11"/>
  <c r="I38" i="16"/>
  <c r="AM61" i="11"/>
  <c r="H38" i="16" s="1"/>
  <c r="AI61" i="11"/>
  <c r="AH61" i="11"/>
  <c r="AG61" i="11"/>
  <c r="AF61" i="11"/>
  <c r="AC61" i="11"/>
  <c r="D38" i="16" s="1"/>
  <c r="AB61" i="11"/>
  <c r="C38" i="16" s="1"/>
  <c r="AA61" i="11"/>
  <c r="Z61" i="11"/>
  <c r="Y61" i="11"/>
  <c r="X61" i="11"/>
  <c r="W61" i="11"/>
  <c r="V61" i="11"/>
  <c r="U61" i="11"/>
  <c r="T61" i="11"/>
  <c r="S61" i="11"/>
  <c r="K61" i="11"/>
  <c r="J61" i="11"/>
  <c r="I61" i="11"/>
  <c r="H61" i="11"/>
  <c r="G61" i="11"/>
  <c r="F61" i="11"/>
  <c r="E61" i="11"/>
  <c r="D61" i="11"/>
  <c r="B38" i="16" s="1"/>
  <c r="BI60" i="11"/>
  <c r="BH60" i="11"/>
  <c r="BG60" i="11"/>
  <c r="BF60" i="11"/>
  <c r="BC60" i="11"/>
  <c r="T37" i="16" s="1"/>
  <c r="BB60" i="11"/>
  <c r="S37" i="16" s="1"/>
  <c r="BA60" i="11"/>
  <c r="R37" i="16" s="1"/>
  <c r="AY60" i="11"/>
  <c r="P37" i="16" s="1"/>
  <c r="AX60" i="11"/>
  <c r="AW60" i="11"/>
  <c r="AV60" i="11"/>
  <c r="AU60" i="11"/>
  <c r="AR60" i="11"/>
  <c r="L37" i="16" s="1"/>
  <c r="AQ60" i="11"/>
  <c r="K37" i="16" s="1"/>
  <c r="K37" i="21" s="1"/>
  <c r="AO60" i="11"/>
  <c r="J37" i="16" s="1"/>
  <c r="I37" i="16"/>
  <c r="AM60" i="11"/>
  <c r="H37" i="16" s="1"/>
  <c r="AI60" i="11"/>
  <c r="AH60" i="11"/>
  <c r="AG60" i="11"/>
  <c r="AF60" i="11"/>
  <c r="AC60" i="11"/>
  <c r="D37" i="16" s="1"/>
  <c r="D37" i="21" s="1"/>
  <c r="AB60" i="11"/>
  <c r="C37" i="16" s="1"/>
  <c r="AA60" i="11"/>
  <c r="Z60" i="11"/>
  <c r="Y60" i="11"/>
  <c r="X60" i="11"/>
  <c r="W60" i="11"/>
  <c r="V60" i="11"/>
  <c r="U60" i="11"/>
  <c r="T60" i="11"/>
  <c r="S60" i="11"/>
  <c r="K60" i="11"/>
  <c r="J60" i="11"/>
  <c r="I60" i="11"/>
  <c r="H60" i="11"/>
  <c r="G60" i="11"/>
  <c r="F60" i="11"/>
  <c r="E60" i="11"/>
  <c r="D60" i="11"/>
  <c r="B37" i="16" s="1"/>
  <c r="B37" i="21" s="1"/>
  <c r="BI59" i="11"/>
  <c r="BH59" i="11"/>
  <c r="BG59" i="11"/>
  <c r="BF59" i="11"/>
  <c r="BC59" i="11"/>
  <c r="T36" i="16" s="1"/>
  <c r="BB59" i="11"/>
  <c r="S36" i="16" s="1"/>
  <c r="BA59" i="11"/>
  <c r="R36" i="16" s="1"/>
  <c r="AY59" i="11"/>
  <c r="P36" i="16" s="1"/>
  <c r="AX59" i="11"/>
  <c r="AW59" i="11"/>
  <c r="AV59" i="11"/>
  <c r="AU59" i="11"/>
  <c r="AR59" i="11"/>
  <c r="L36" i="16" s="1"/>
  <c r="AQ59" i="11"/>
  <c r="K36" i="16" s="1"/>
  <c r="AO59" i="11"/>
  <c r="J36" i="16" s="1"/>
  <c r="I36" i="16"/>
  <c r="AM59" i="11"/>
  <c r="H36" i="16" s="1"/>
  <c r="AI59" i="11"/>
  <c r="AH59" i="11"/>
  <c r="AG59" i="11"/>
  <c r="AF59" i="11"/>
  <c r="AC59" i="11"/>
  <c r="D36" i="16" s="1"/>
  <c r="D36" i="21" s="1"/>
  <c r="AB59" i="11"/>
  <c r="C36" i="16" s="1"/>
  <c r="AA59" i="11"/>
  <c r="Z59" i="11"/>
  <c r="Y59" i="11"/>
  <c r="X59" i="11"/>
  <c r="W59" i="11"/>
  <c r="V59" i="11"/>
  <c r="U59" i="11"/>
  <c r="T59" i="11"/>
  <c r="S59" i="11"/>
  <c r="K59" i="11"/>
  <c r="J59" i="11"/>
  <c r="I59" i="11"/>
  <c r="H59" i="11"/>
  <c r="G59" i="11"/>
  <c r="F59" i="11"/>
  <c r="E59" i="11"/>
  <c r="D59" i="11"/>
  <c r="B36" i="16" s="1"/>
  <c r="BI58" i="11"/>
  <c r="BH58" i="11"/>
  <c r="BG58" i="11"/>
  <c r="BF58" i="11"/>
  <c r="BC58" i="11"/>
  <c r="T35" i="16" s="1"/>
  <c r="BB58" i="11"/>
  <c r="S35" i="16" s="1"/>
  <c r="BA58" i="11"/>
  <c r="R35" i="16" s="1"/>
  <c r="AY58" i="11"/>
  <c r="P35" i="16" s="1"/>
  <c r="AX58" i="11"/>
  <c r="AW58" i="11"/>
  <c r="AV58" i="11"/>
  <c r="AU58" i="11"/>
  <c r="AR58" i="11"/>
  <c r="L35" i="16" s="1"/>
  <c r="AQ58" i="11"/>
  <c r="K35" i="16" s="1"/>
  <c r="AO58" i="11"/>
  <c r="J35" i="16" s="1"/>
  <c r="I35" i="16"/>
  <c r="I35" i="21" s="1"/>
  <c r="AM58" i="11"/>
  <c r="H35" i="16" s="1"/>
  <c r="H35" i="21" s="1"/>
  <c r="AH58" i="11"/>
  <c r="AG58" i="11"/>
  <c r="AF58" i="11"/>
  <c r="AC58" i="11"/>
  <c r="D35" i="16" s="1"/>
  <c r="AB58" i="11"/>
  <c r="C35" i="16" s="1"/>
  <c r="AA58" i="11"/>
  <c r="Z58" i="11"/>
  <c r="Y58" i="11"/>
  <c r="X58" i="11"/>
  <c r="W58" i="11"/>
  <c r="V58" i="11"/>
  <c r="U58" i="11"/>
  <c r="T58" i="11"/>
  <c r="S58" i="11"/>
  <c r="K58" i="11"/>
  <c r="J58" i="11"/>
  <c r="I58" i="11"/>
  <c r="H58" i="11"/>
  <c r="G58" i="11"/>
  <c r="F58" i="11"/>
  <c r="E58" i="11"/>
  <c r="D58" i="11"/>
  <c r="B35" i="16" s="1"/>
  <c r="BI57" i="11"/>
  <c r="BH57" i="11"/>
  <c r="BG57" i="11"/>
  <c r="BF57" i="11"/>
  <c r="BC57" i="11"/>
  <c r="T34" i="16" s="1"/>
  <c r="BB57" i="11"/>
  <c r="S34" i="16" s="1"/>
  <c r="S34" i="21" s="1"/>
  <c r="BA57" i="11"/>
  <c r="R34" i="16" s="1"/>
  <c r="AY57" i="11"/>
  <c r="P34" i="16" s="1"/>
  <c r="AX57" i="11"/>
  <c r="AW57" i="11"/>
  <c r="AV57" i="11"/>
  <c r="AU57" i="11"/>
  <c r="AR57" i="11"/>
  <c r="L34" i="16" s="1"/>
  <c r="AQ57" i="11"/>
  <c r="K34" i="16" s="1"/>
  <c r="AO57" i="11"/>
  <c r="J34" i="16" s="1"/>
  <c r="I34" i="16"/>
  <c r="AM57" i="11"/>
  <c r="H34" i="16" s="1"/>
  <c r="AI57" i="11"/>
  <c r="AH57" i="11"/>
  <c r="AG57" i="11"/>
  <c r="AF57" i="11"/>
  <c r="AC57" i="11"/>
  <c r="D34" i="16" s="1"/>
  <c r="AB57" i="11"/>
  <c r="C34" i="16" s="1"/>
  <c r="AA57" i="11"/>
  <c r="Z57" i="11"/>
  <c r="Y57" i="11"/>
  <c r="X57" i="11"/>
  <c r="W57" i="11"/>
  <c r="V57" i="11"/>
  <c r="U57" i="11"/>
  <c r="T57" i="11"/>
  <c r="S57" i="11"/>
  <c r="K57" i="11"/>
  <c r="I57" i="11"/>
  <c r="H57" i="11"/>
  <c r="G57" i="11"/>
  <c r="F57" i="11"/>
  <c r="E57" i="11"/>
  <c r="D57" i="11"/>
  <c r="B34" i="16" s="1"/>
  <c r="BI56" i="11"/>
  <c r="BH56" i="11"/>
  <c r="BG56" i="11"/>
  <c r="BF56" i="11"/>
  <c r="BC56" i="11"/>
  <c r="T33" i="16" s="1"/>
  <c r="T33" i="21" s="1"/>
  <c r="BB56" i="11"/>
  <c r="S33" i="16" s="1"/>
  <c r="BA56" i="11"/>
  <c r="R33" i="16" s="1"/>
  <c r="AY56" i="11"/>
  <c r="P33" i="16" s="1"/>
  <c r="AX56" i="11"/>
  <c r="AW56" i="11"/>
  <c r="AV56" i="11"/>
  <c r="AU56" i="11"/>
  <c r="AR56" i="11"/>
  <c r="L33" i="16" s="1"/>
  <c r="AQ56" i="11"/>
  <c r="K33" i="16" s="1"/>
  <c r="AO56" i="11"/>
  <c r="J33" i="16" s="1"/>
  <c r="AM56" i="11"/>
  <c r="H33" i="16" s="1"/>
  <c r="AI56" i="11"/>
  <c r="AH56" i="11"/>
  <c r="AG56" i="11"/>
  <c r="AF56" i="11"/>
  <c r="AC56" i="11"/>
  <c r="D33" i="16" s="1"/>
  <c r="AB56" i="11"/>
  <c r="C33" i="16" s="1"/>
  <c r="AA56" i="11"/>
  <c r="Z56" i="11"/>
  <c r="Y56" i="11"/>
  <c r="X56" i="11"/>
  <c r="W56" i="11"/>
  <c r="V56" i="11"/>
  <c r="U56" i="11"/>
  <c r="T56" i="11"/>
  <c r="S56" i="11"/>
  <c r="K56" i="11"/>
  <c r="J56" i="11"/>
  <c r="I56" i="11"/>
  <c r="H56" i="11"/>
  <c r="G56" i="11"/>
  <c r="F56" i="11"/>
  <c r="E56" i="11"/>
  <c r="D56" i="11"/>
  <c r="B33" i="16" s="1"/>
  <c r="BI55" i="11"/>
  <c r="BH55" i="11"/>
  <c r="BG55" i="11"/>
  <c r="BF55" i="11"/>
  <c r="BB55" i="11"/>
  <c r="S32" i="16" s="1"/>
  <c r="BA55" i="11"/>
  <c r="R32" i="16" s="1"/>
  <c r="AY55" i="11"/>
  <c r="P32" i="16" s="1"/>
  <c r="AX55" i="11"/>
  <c r="AW55" i="11"/>
  <c r="AV55" i="11"/>
  <c r="AU55" i="11"/>
  <c r="AQ55" i="11"/>
  <c r="K32" i="16" s="1"/>
  <c r="AO55" i="11"/>
  <c r="J32" i="16" s="1"/>
  <c r="AM55" i="11"/>
  <c r="H32" i="16" s="1"/>
  <c r="AI55" i="11"/>
  <c r="AH55" i="11"/>
  <c r="AG55" i="11"/>
  <c r="AF55" i="11"/>
  <c r="AC55" i="11"/>
  <c r="D32" i="16" s="1"/>
  <c r="AB55" i="11"/>
  <c r="C32" i="16" s="1"/>
  <c r="AA55" i="11"/>
  <c r="Z55" i="11"/>
  <c r="Y55" i="11"/>
  <c r="X55" i="11"/>
  <c r="W55" i="11"/>
  <c r="V55" i="11"/>
  <c r="U55" i="11"/>
  <c r="T55" i="11"/>
  <c r="S55" i="11"/>
  <c r="K55" i="11"/>
  <c r="J55" i="11"/>
  <c r="I55" i="11"/>
  <c r="H55" i="11"/>
  <c r="G55" i="11"/>
  <c r="F55" i="11"/>
  <c r="E55" i="11"/>
  <c r="D55" i="11"/>
  <c r="B32" i="16" s="1"/>
  <c r="BI54" i="11"/>
  <c r="BH54" i="11"/>
  <c r="BG54" i="11"/>
  <c r="BF54" i="11"/>
  <c r="BB54" i="11"/>
  <c r="S31" i="16" s="1"/>
  <c r="BA54" i="11"/>
  <c r="R31" i="16" s="1"/>
  <c r="AY54" i="11"/>
  <c r="P31" i="16" s="1"/>
  <c r="AX54" i="11"/>
  <c r="AW54" i="11"/>
  <c r="AV54" i="11"/>
  <c r="AU54" i="11"/>
  <c r="AR54" i="11"/>
  <c r="L31" i="16" s="1"/>
  <c r="AQ54" i="11"/>
  <c r="K31" i="16" s="1"/>
  <c r="AO54" i="11"/>
  <c r="J31" i="16" s="1"/>
  <c r="AM54" i="11"/>
  <c r="H31" i="16" s="1"/>
  <c r="AI54" i="11"/>
  <c r="AG54" i="11"/>
  <c r="AF54" i="11"/>
  <c r="AC54" i="11"/>
  <c r="D31" i="16" s="1"/>
  <c r="AB54" i="11"/>
  <c r="C31" i="16" s="1"/>
  <c r="C31" i="21" s="1"/>
  <c r="C31" i="24" s="1"/>
  <c r="AA54" i="11"/>
  <c r="Z54" i="11"/>
  <c r="Y54" i="11"/>
  <c r="X54" i="11"/>
  <c r="W54" i="11"/>
  <c r="V54" i="11"/>
  <c r="U54" i="11"/>
  <c r="T54" i="11"/>
  <c r="S54" i="11"/>
  <c r="K54" i="11"/>
  <c r="J54" i="11"/>
  <c r="I54" i="11"/>
  <c r="H54" i="11"/>
  <c r="G54" i="11"/>
  <c r="F54" i="11"/>
  <c r="E54" i="11"/>
  <c r="D54" i="11"/>
  <c r="B31" i="16" s="1"/>
  <c r="BI53" i="11"/>
  <c r="BH53" i="11"/>
  <c r="BG53" i="11"/>
  <c r="BF53" i="11"/>
  <c r="BC53" i="11"/>
  <c r="T30" i="16" s="1"/>
  <c r="BB53" i="11"/>
  <c r="S30" i="16" s="1"/>
  <c r="BA53" i="11"/>
  <c r="R30" i="16" s="1"/>
  <c r="AY53" i="11"/>
  <c r="P30" i="16" s="1"/>
  <c r="AX53" i="11"/>
  <c r="AW53" i="11"/>
  <c r="AV53" i="11"/>
  <c r="AU53" i="11"/>
  <c r="AR53" i="11"/>
  <c r="L30" i="16" s="1"/>
  <c r="AQ53" i="11"/>
  <c r="K30" i="16" s="1"/>
  <c r="K30" i="21" s="1"/>
  <c r="AO53" i="11"/>
  <c r="J30" i="16" s="1"/>
  <c r="I30" i="16"/>
  <c r="AM53" i="11"/>
  <c r="H30" i="16" s="1"/>
  <c r="AI53" i="11"/>
  <c r="AH53" i="11"/>
  <c r="AG53" i="11"/>
  <c r="AC53" i="11"/>
  <c r="D30" i="16" s="1"/>
  <c r="AB53" i="11"/>
  <c r="C30" i="16" s="1"/>
  <c r="AA53" i="11"/>
  <c r="Z53" i="11"/>
  <c r="Y53" i="11"/>
  <c r="X53" i="11"/>
  <c r="W53" i="11"/>
  <c r="V53" i="11"/>
  <c r="U53" i="11"/>
  <c r="T53" i="11"/>
  <c r="S53" i="11"/>
  <c r="K53" i="11"/>
  <c r="J53" i="11"/>
  <c r="I53" i="11"/>
  <c r="H53" i="11"/>
  <c r="G53" i="11"/>
  <c r="F53" i="11"/>
  <c r="E53" i="11"/>
  <c r="D53" i="11"/>
  <c r="B30" i="16" s="1"/>
  <c r="BI52" i="11"/>
  <c r="BH52" i="11"/>
  <c r="BG52" i="11"/>
  <c r="BF52" i="11"/>
  <c r="BB52" i="11"/>
  <c r="S29" i="16" s="1"/>
  <c r="BA52" i="11"/>
  <c r="R29" i="16" s="1"/>
  <c r="AY52" i="11"/>
  <c r="P29" i="16" s="1"/>
  <c r="AX52" i="11"/>
  <c r="AW52" i="11"/>
  <c r="AV52" i="11"/>
  <c r="AU52" i="11"/>
  <c r="AQ52" i="11"/>
  <c r="K29" i="16" s="1"/>
  <c r="AO52" i="11"/>
  <c r="J29" i="16" s="1"/>
  <c r="I29" i="16"/>
  <c r="AM52" i="11"/>
  <c r="H29" i="16" s="1"/>
  <c r="AI52" i="11"/>
  <c r="AG52" i="11"/>
  <c r="AF52" i="11"/>
  <c r="AC52" i="11"/>
  <c r="D29" i="16" s="1"/>
  <c r="AB52" i="11"/>
  <c r="C29" i="16" s="1"/>
  <c r="AA52" i="11"/>
  <c r="Z52" i="11"/>
  <c r="Y52" i="11"/>
  <c r="X52" i="11"/>
  <c r="W52" i="11"/>
  <c r="V52" i="11"/>
  <c r="U52" i="11"/>
  <c r="T52" i="11"/>
  <c r="S52" i="11"/>
  <c r="K52" i="11"/>
  <c r="J52" i="11"/>
  <c r="I52" i="11"/>
  <c r="H52" i="11"/>
  <c r="G52" i="11"/>
  <c r="F52" i="11"/>
  <c r="E52" i="11"/>
  <c r="D52" i="11"/>
  <c r="B29" i="16" s="1"/>
  <c r="BI51" i="11"/>
  <c r="BH51" i="11"/>
  <c r="BG51" i="11"/>
  <c r="BF51" i="11"/>
  <c r="BC51" i="11"/>
  <c r="T28" i="16" s="1"/>
  <c r="BB51" i="11"/>
  <c r="S28" i="16" s="1"/>
  <c r="BA51" i="11"/>
  <c r="R28" i="16" s="1"/>
  <c r="AY51" i="11"/>
  <c r="P28" i="16" s="1"/>
  <c r="AX51" i="11"/>
  <c r="AW51" i="11"/>
  <c r="AV51" i="11"/>
  <c r="AU51" i="11"/>
  <c r="AR51" i="11"/>
  <c r="L28" i="16" s="1"/>
  <c r="AQ51" i="11"/>
  <c r="K28" i="16" s="1"/>
  <c r="AO51" i="11"/>
  <c r="J28" i="16" s="1"/>
  <c r="AM51" i="11"/>
  <c r="H28" i="16" s="1"/>
  <c r="AH51" i="11"/>
  <c r="AG51" i="11"/>
  <c r="AF51" i="11"/>
  <c r="AC51" i="11"/>
  <c r="D28" i="16" s="1"/>
  <c r="AB51" i="11"/>
  <c r="C28" i="16" s="1"/>
  <c r="AA51" i="11"/>
  <c r="Z51" i="11"/>
  <c r="Y51" i="11"/>
  <c r="X51" i="11"/>
  <c r="W51" i="11"/>
  <c r="V51" i="11"/>
  <c r="U51" i="11"/>
  <c r="T51" i="11"/>
  <c r="S51" i="11"/>
  <c r="K51" i="11"/>
  <c r="J51" i="11"/>
  <c r="I51" i="11"/>
  <c r="H51" i="11"/>
  <c r="G51" i="11"/>
  <c r="F51" i="11"/>
  <c r="E51" i="11"/>
  <c r="D51" i="11"/>
  <c r="B28" i="16" s="1"/>
  <c r="BI50" i="11"/>
  <c r="BH50" i="11"/>
  <c r="BG50" i="11"/>
  <c r="BF50" i="11"/>
  <c r="BB50" i="11"/>
  <c r="S27" i="16" s="1"/>
  <c r="BA50" i="11"/>
  <c r="R27" i="16" s="1"/>
  <c r="AY50" i="11"/>
  <c r="P27" i="16" s="1"/>
  <c r="P27" i="21" s="1"/>
  <c r="AX50" i="11"/>
  <c r="AW50" i="11"/>
  <c r="AV50" i="11"/>
  <c r="AU50" i="11"/>
  <c r="AQ50" i="11"/>
  <c r="K27" i="16" s="1"/>
  <c r="AO50" i="11"/>
  <c r="J27" i="16" s="1"/>
  <c r="AM50" i="11"/>
  <c r="H27" i="16" s="1"/>
  <c r="AI50" i="11"/>
  <c r="AH50" i="11"/>
  <c r="AF50" i="11"/>
  <c r="AC50" i="11"/>
  <c r="D27" i="16" s="1"/>
  <c r="AB50" i="11"/>
  <c r="C27" i="16" s="1"/>
  <c r="AA50" i="11"/>
  <c r="Z50" i="11"/>
  <c r="Y50" i="11"/>
  <c r="X50" i="11"/>
  <c r="W50" i="11"/>
  <c r="V50" i="11"/>
  <c r="U50" i="11"/>
  <c r="T50" i="11"/>
  <c r="S50" i="11"/>
  <c r="K50" i="11"/>
  <c r="J50" i="11"/>
  <c r="I50" i="11"/>
  <c r="H50" i="11"/>
  <c r="G50" i="11"/>
  <c r="F50" i="11"/>
  <c r="E50" i="11"/>
  <c r="D50" i="11"/>
  <c r="B27" i="16" s="1"/>
  <c r="BI49" i="11"/>
  <c r="BH49" i="11"/>
  <c r="BG49" i="11"/>
  <c r="BF49" i="11"/>
  <c r="BB49" i="11"/>
  <c r="S26" i="16" s="1"/>
  <c r="BA49" i="11"/>
  <c r="R26" i="16" s="1"/>
  <c r="AY49" i="11"/>
  <c r="P26" i="16" s="1"/>
  <c r="P26" i="21" s="1"/>
  <c r="AX49" i="11"/>
  <c r="AW49" i="11"/>
  <c r="AV49" i="11"/>
  <c r="AU49" i="11"/>
  <c r="AQ49" i="11"/>
  <c r="K26" i="16" s="1"/>
  <c r="AO49" i="11"/>
  <c r="J26" i="16" s="1"/>
  <c r="I26" i="16"/>
  <c r="AM49" i="11"/>
  <c r="H26" i="16" s="1"/>
  <c r="AI49" i="11"/>
  <c r="AH49" i="11"/>
  <c r="AG49" i="11"/>
  <c r="AF49" i="11"/>
  <c r="AC49" i="11"/>
  <c r="D26" i="16" s="1"/>
  <c r="AB49" i="11"/>
  <c r="C26" i="16" s="1"/>
  <c r="AA49" i="11"/>
  <c r="Z49" i="11"/>
  <c r="Y49" i="11"/>
  <c r="X49" i="11"/>
  <c r="W49" i="11"/>
  <c r="V49" i="11"/>
  <c r="U49" i="11"/>
  <c r="T49" i="11"/>
  <c r="S49" i="11"/>
  <c r="K49" i="11"/>
  <c r="J49" i="11"/>
  <c r="I49" i="11"/>
  <c r="H49" i="11"/>
  <c r="G49" i="11"/>
  <c r="F49" i="11"/>
  <c r="E49" i="11"/>
  <c r="D49" i="11"/>
  <c r="B26" i="16" s="1"/>
  <c r="BI48" i="11"/>
  <c r="BH48" i="11"/>
  <c r="BG48" i="11"/>
  <c r="BF48" i="11"/>
  <c r="BC48" i="11"/>
  <c r="T25" i="16" s="1"/>
  <c r="BB48" i="11"/>
  <c r="S25" i="16" s="1"/>
  <c r="BA48" i="11"/>
  <c r="R25" i="16" s="1"/>
  <c r="AY48" i="11"/>
  <c r="P25" i="16" s="1"/>
  <c r="AX48" i="11"/>
  <c r="AW48" i="11"/>
  <c r="AV48" i="11"/>
  <c r="AU48" i="11"/>
  <c r="AR48" i="11"/>
  <c r="L25" i="16" s="1"/>
  <c r="AQ48" i="11"/>
  <c r="K25" i="16" s="1"/>
  <c r="K25" i="21" s="1"/>
  <c r="AO48" i="11"/>
  <c r="J25" i="16" s="1"/>
  <c r="AM48" i="11"/>
  <c r="H25" i="16" s="1"/>
  <c r="AI48" i="11"/>
  <c r="AG48" i="11"/>
  <c r="AF48" i="11"/>
  <c r="AC48" i="11"/>
  <c r="D25" i="16" s="1"/>
  <c r="AB48" i="11"/>
  <c r="C25" i="16" s="1"/>
  <c r="C25" i="21" s="1"/>
  <c r="AA48" i="11"/>
  <c r="Z48" i="11"/>
  <c r="Y48" i="11"/>
  <c r="X48" i="11"/>
  <c r="W48" i="11"/>
  <c r="V48" i="11"/>
  <c r="U48" i="11"/>
  <c r="T48" i="11"/>
  <c r="S48" i="11"/>
  <c r="K48" i="11"/>
  <c r="J48" i="11"/>
  <c r="I48" i="11"/>
  <c r="H48" i="11"/>
  <c r="G48" i="11"/>
  <c r="F48" i="11"/>
  <c r="E48" i="11"/>
  <c r="D48" i="11"/>
  <c r="B25" i="16" s="1"/>
  <c r="BI47" i="11"/>
  <c r="BH47" i="11"/>
  <c r="BG47" i="11"/>
  <c r="BF47" i="11"/>
  <c r="BB47" i="11"/>
  <c r="S24" i="16" s="1"/>
  <c r="BA47" i="11"/>
  <c r="R24" i="16" s="1"/>
  <c r="AY47" i="11"/>
  <c r="P24" i="16" s="1"/>
  <c r="AX47" i="11"/>
  <c r="AW47" i="11"/>
  <c r="AV47" i="11"/>
  <c r="AU47" i="11"/>
  <c r="AR47" i="11"/>
  <c r="L24" i="16" s="1"/>
  <c r="L24" i="21" s="1"/>
  <c r="AQ47" i="11"/>
  <c r="K24" i="16" s="1"/>
  <c r="AO47" i="11"/>
  <c r="AM47" i="11"/>
  <c r="H24" i="16" s="1"/>
  <c r="AI47" i="11"/>
  <c r="AH47" i="11"/>
  <c r="AG47" i="11"/>
  <c r="AF47" i="11"/>
  <c r="AC47" i="11"/>
  <c r="D24" i="16" s="1"/>
  <c r="AB47" i="11"/>
  <c r="C24" i="16" s="1"/>
  <c r="AA47" i="11"/>
  <c r="Z47" i="11"/>
  <c r="Y47" i="11"/>
  <c r="X47" i="11"/>
  <c r="W47" i="11"/>
  <c r="V47" i="11"/>
  <c r="U47" i="11"/>
  <c r="T47" i="11"/>
  <c r="S47" i="11"/>
  <c r="K47" i="11"/>
  <c r="J47" i="11"/>
  <c r="I47" i="11"/>
  <c r="H47" i="11"/>
  <c r="G47" i="11"/>
  <c r="F47" i="11"/>
  <c r="E47" i="11"/>
  <c r="D47" i="11"/>
  <c r="B24" i="16" s="1"/>
  <c r="BI46" i="11"/>
  <c r="BH46" i="11"/>
  <c r="BG46" i="11"/>
  <c r="BF46" i="11"/>
  <c r="BC46" i="11"/>
  <c r="T23" i="16" s="1"/>
  <c r="BB46" i="11"/>
  <c r="S23" i="16" s="1"/>
  <c r="BA46" i="11"/>
  <c r="R23" i="16" s="1"/>
  <c r="AY46" i="11"/>
  <c r="P23" i="16" s="1"/>
  <c r="AX46" i="11"/>
  <c r="AW46" i="11"/>
  <c r="AV46" i="11"/>
  <c r="AU46" i="11"/>
  <c r="AR46" i="11"/>
  <c r="L23" i="16" s="1"/>
  <c r="AQ46" i="11"/>
  <c r="K23" i="16" s="1"/>
  <c r="K23" i="21" s="1"/>
  <c r="AO46" i="11"/>
  <c r="J23" i="16" s="1"/>
  <c r="I23" i="16"/>
  <c r="AM46" i="11"/>
  <c r="H23" i="16" s="1"/>
  <c r="AI46" i="11"/>
  <c r="AH46" i="11"/>
  <c r="AG46" i="11"/>
  <c r="AF46" i="11"/>
  <c r="AC46" i="11"/>
  <c r="D23" i="16" s="1"/>
  <c r="AB46" i="11"/>
  <c r="C23" i="16" s="1"/>
  <c r="AA46" i="11"/>
  <c r="Z46" i="11"/>
  <c r="Y46" i="11"/>
  <c r="X46" i="11"/>
  <c r="W46" i="11"/>
  <c r="V46" i="11"/>
  <c r="U46" i="11"/>
  <c r="T46" i="11"/>
  <c r="S46" i="11"/>
  <c r="K46" i="11"/>
  <c r="J46" i="11"/>
  <c r="I46" i="11"/>
  <c r="H46" i="11"/>
  <c r="G46" i="11"/>
  <c r="F46" i="11"/>
  <c r="E46" i="11"/>
  <c r="D46" i="11"/>
  <c r="B23" i="16" s="1"/>
  <c r="BI45" i="11"/>
  <c r="BH45" i="11"/>
  <c r="BG45" i="11"/>
  <c r="BF45" i="11"/>
  <c r="BB45" i="11"/>
  <c r="S22" i="16" s="1"/>
  <c r="BA45" i="11"/>
  <c r="R22" i="16" s="1"/>
  <c r="AY45" i="11"/>
  <c r="P22" i="16" s="1"/>
  <c r="AX45" i="11"/>
  <c r="AW45" i="11"/>
  <c r="AV45" i="11"/>
  <c r="AU45" i="11"/>
  <c r="AQ45" i="11"/>
  <c r="K22" i="16" s="1"/>
  <c r="AO45" i="11"/>
  <c r="J22" i="16" s="1"/>
  <c r="I22" i="16"/>
  <c r="AM45" i="11"/>
  <c r="H22" i="16" s="1"/>
  <c r="AH45" i="11"/>
  <c r="AG45" i="11"/>
  <c r="AF45" i="11"/>
  <c r="AC45" i="11"/>
  <c r="D22" i="16" s="1"/>
  <c r="AB45" i="11"/>
  <c r="C22" i="16" s="1"/>
  <c r="AA45" i="11"/>
  <c r="Z45" i="11"/>
  <c r="Y45" i="11"/>
  <c r="X45" i="11"/>
  <c r="W45" i="11"/>
  <c r="V45" i="11"/>
  <c r="U45" i="11"/>
  <c r="T45" i="11"/>
  <c r="S45" i="11"/>
  <c r="K45" i="11"/>
  <c r="J45" i="11"/>
  <c r="I45" i="11"/>
  <c r="H45" i="11"/>
  <c r="G45" i="11"/>
  <c r="F45" i="11"/>
  <c r="E45" i="11"/>
  <c r="D45" i="11"/>
  <c r="B22" i="16" s="1"/>
  <c r="BI44" i="11"/>
  <c r="BH44" i="11"/>
  <c r="BG44" i="11"/>
  <c r="BF44" i="11"/>
  <c r="BC44" i="11"/>
  <c r="T21" i="16" s="1"/>
  <c r="BB44" i="11"/>
  <c r="S21" i="16" s="1"/>
  <c r="BA44" i="11"/>
  <c r="R21" i="16" s="1"/>
  <c r="AY44" i="11"/>
  <c r="P21" i="16" s="1"/>
  <c r="AX44" i="11"/>
  <c r="AW44" i="11"/>
  <c r="AV44" i="11"/>
  <c r="AU44" i="11"/>
  <c r="AR44" i="11"/>
  <c r="L21" i="16" s="1"/>
  <c r="AQ44" i="11"/>
  <c r="K21" i="16" s="1"/>
  <c r="AO44" i="11"/>
  <c r="J21" i="16" s="1"/>
  <c r="AM44" i="11"/>
  <c r="H21" i="16" s="1"/>
  <c r="AG44" i="11"/>
  <c r="AF44" i="11"/>
  <c r="AC44" i="11"/>
  <c r="D21" i="16" s="1"/>
  <c r="AB44" i="11"/>
  <c r="C21" i="16" s="1"/>
  <c r="AA44" i="11"/>
  <c r="Z44" i="11"/>
  <c r="Y44" i="11"/>
  <c r="X44" i="11"/>
  <c r="W44" i="11"/>
  <c r="V44" i="11"/>
  <c r="U44" i="11"/>
  <c r="T44" i="11"/>
  <c r="S44" i="11"/>
  <c r="K44" i="11"/>
  <c r="J44" i="11"/>
  <c r="I44" i="11"/>
  <c r="H44" i="11"/>
  <c r="G44" i="11"/>
  <c r="F44" i="11"/>
  <c r="E44" i="11"/>
  <c r="D44" i="11"/>
  <c r="B21" i="16" s="1"/>
  <c r="BI43" i="11"/>
  <c r="BH43" i="11"/>
  <c r="BG43" i="11"/>
  <c r="BF43" i="11"/>
  <c r="BC43" i="11"/>
  <c r="T20" i="16" s="1"/>
  <c r="BB43" i="11"/>
  <c r="S20" i="16" s="1"/>
  <c r="BA43" i="11"/>
  <c r="R20" i="16" s="1"/>
  <c r="AY43" i="11"/>
  <c r="P20" i="16" s="1"/>
  <c r="AX43" i="11"/>
  <c r="AW43" i="11"/>
  <c r="AV43" i="11"/>
  <c r="AU43" i="11"/>
  <c r="AR43" i="11"/>
  <c r="L20" i="16" s="1"/>
  <c r="AQ43" i="11"/>
  <c r="K20" i="16" s="1"/>
  <c r="AO43" i="11"/>
  <c r="J20" i="16" s="1"/>
  <c r="AM43" i="11"/>
  <c r="H20" i="16" s="1"/>
  <c r="AI43" i="11"/>
  <c r="AH43" i="11"/>
  <c r="AG43" i="11"/>
  <c r="AC43" i="11"/>
  <c r="D20" i="16" s="1"/>
  <c r="D20" i="21" s="1"/>
  <c r="D20" i="24" s="1"/>
  <c r="AB43" i="11"/>
  <c r="C20" i="16" s="1"/>
  <c r="AA43" i="11"/>
  <c r="Z43" i="11"/>
  <c r="Y43" i="11"/>
  <c r="X43" i="11"/>
  <c r="W43" i="11"/>
  <c r="V43" i="11"/>
  <c r="U43" i="11"/>
  <c r="T43" i="11"/>
  <c r="S43" i="11"/>
  <c r="K43" i="11"/>
  <c r="J43" i="11"/>
  <c r="I43" i="11"/>
  <c r="H43" i="11"/>
  <c r="G43" i="11"/>
  <c r="F43" i="11"/>
  <c r="E43" i="11"/>
  <c r="D43" i="11"/>
  <c r="B20" i="16" s="1"/>
  <c r="BI42" i="11"/>
  <c r="BH42" i="11"/>
  <c r="BG42" i="11"/>
  <c r="BF42" i="11"/>
  <c r="BC42" i="11"/>
  <c r="T19" i="16" s="1"/>
  <c r="BB42" i="11"/>
  <c r="S19" i="16" s="1"/>
  <c r="BA42" i="11"/>
  <c r="R19" i="16" s="1"/>
  <c r="AY42" i="11"/>
  <c r="P19" i="16" s="1"/>
  <c r="AX42" i="11"/>
  <c r="AW42" i="11"/>
  <c r="AV42" i="11"/>
  <c r="AU42" i="11"/>
  <c r="AR42" i="11"/>
  <c r="L19" i="16" s="1"/>
  <c r="AQ42" i="11"/>
  <c r="K19" i="16" s="1"/>
  <c r="AO42" i="11"/>
  <c r="J19" i="16" s="1"/>
  <c r="I19" i="16"/>
  <c r="AM42" i="11"/>
  <c r="H19" i="16" s="1"/>
  <c r="AH42" i="11"/>
  <c r="AG42" i="11"/>
  <c r="AF42" i="11"/>
  <c r="AC42" i="11"/>
  <c r="D19" i="16" s="1"/>
  <c r="AB42" i="11"/>
  <c r="C19" i="16" s="1"/>
  <c r="C19" i="21" s="1"/>
  <c r="AA42" i="11"/>
  <c r="Z42" i="11"/>
  <c r="Y42" i="11"/>
  <c r="X42" i="11"/>
  <c r="W42" i="11"/>
  <c r="V42" i="11"/>
  <c r="U42" i="11"/>
  <c r="T42" i="11"/>
  <c r="S42" i="11"/>
  <c r="K42" i="11"/>
  <c r="J42" i="11"/>
  <c r="I42" i="11"/>
  <c r="H42" i="11"/>
  <c r="G42" i="11"/>
  <c r="F42" i="11"/>
  <c r="E42" i="11"/>
  <c r="D42" i="11"/>
  <c r="B19" i="16" s="1"/>
  <c r="BI41" i="11"/>
  <c r="BH41" i="11"/>
  <c r="BG41" i="11"/>
  <c r="BF41" i="11"/>
  <c r="BC41" i="11"/>
  <c r="T18" i="16" s="1"/>
  <c r="BB41" i="11"/>
  <c r="S18" i="16" s="1"/>
  <c r="S18" i="21" s="1"/>
  <c r="BA41" i="11"/>
  <c r="R18" i="16" s="1"/>
  <c r="AY41" i="11"/>
  <c r="P18" i="16" s="1"/>
  <c r="AX41" i="11"/>
  <c r="AW41" i="11"/>
  <c r="AV41" i="11"/>
  <c r="AU41" i="11"/>
  <c r="AR41" i="11"/>
  <c r="L18" i="16" s="1"/>
  <c r="AQ41" i="11"/>
  <c r="K18" i="16" s="1"/>
  <c r="AO41" i="11"/>
  <c r="J18" i="16" s="1"/>
  <c r="J18" i="21" s="1"/>
  <c r="I18" i="16"/>
  <c r="AM41" i="11"/>
  <c r="H18" i="16" s="1"/>
  <c r="AI41" i="11"/>
  <c r="AH41" i="11"/>
  <c r="AG41" i="11"/>
  <c r="AC41" i="11"/>
  <c r="D18" i="16" s="1"/>
  <c r="AB41" i="11"/>
  <c r="C18" i="16" s="1"/>
  <c r="AA41" i="11"/>
  <c r="Z41" i="11"/>
  <c r="Y41" i="11"/>
  <c r="X41" i="11"/>
  <c r="W41" i="11"/>
  <c r="V41" i="11"/>
  <c r="U41" i="11"/>
  <c r="T41" i="11"/>
  <c r="S41" i="11"/>
  <c r="K41" i="11"/>
  <c r="J41" i="11"/>
  <c r="I41" i="11"/>
  <c r="H41" i="11"/>
  <c r="G41" i="11"/>
  <c r="F41" i="11"/>
  <c r="E41" i="11"/>
  <c r="D41" i="11"/>
  <c r="B18" i="16" s="1"/>
  <c r="B18" i="21" s="1"/>
  <c r="B18" i="24" s="1"/>
  <c r="BI40" i="11"/>
  <c r="BH40" i="11"/>
  <c r="BG40" i="11"/>
  <c r="BF40" i="11"/>
  <c r="BB40" i="11"/>
  <c r="S17" i="16" s="1"/>
  <c r="S17" i="21" s="1"/>
  <c r="S17" i="24" s="1"/>
  <c r="BA40" i="11"/>
  <c r="R17" i="16" s="1"/>
  <c r="R17" i="21" s="1"/>
  <c r="AY40" i="11"/>
  <c r="P17" i="16" s="1"/>
  <c r="AX40" i="11"/>
  <c r="AW40" i="11"/>
  <c r="AV40" i="11"/>
  <c r="AU40" i="11"/>
  <c r="AQ40" i="11"/>
  <c r="K17" i="16" s="1"/>
  <c r="AO40" i="11"/>
  <c r="J17" i="16" s="1"/>
  <c r="J17" i="21" s="1"/>
  <c r="J17" i="24" s="1"/>
  <c r="AM40" i="11"/>
  <c r="H17" i="16" s="1"/>
  <c r="H17" i="21" s="1"/>
  <c r="AI40" i="11"/>
  <c r="AG40" i="11"/>
  <c r="AF40" i="11"/>
  <c r="AB40" i="11"/>
  <c r="C17" i="16" s="1"/>
  <c r="AA40" i="11"/>
  <c r="Z40" i="11"/>
  <c r="Y40" i="11"/>
  <c r="X40" i="11"/>
  <c r="W40" i="11"/>
  <c r="V40" i="11"/>
  <c r="U40" i="11"/>
  <c r="T40" i="11"/>
  <c r="S40" i="11"/>
  <c r="K40" i="11"/>
  <c r="J40" i="11"/>
  <c r="I40" i="11"/>
  <c r="H40" i="11"/>
  <c r="G40" i="11"/>
  <c r="F40" i="11"/>
  <c r="E40" i="11"/>
  <c r="D40" i="11"/>
  <c r="B17" i="16" s="1"/>
  <c r="BI39" i="11"/>
  <c r="BH39" i="11"/>
  <c r="BG39" i="11"/>
  <c r="BF39" i="11"/>
  <c r="BB39" i="11"/>
  <c r="S16" i="16" s="1"/>
  <c r="BA39" i="11"/>
  <c r="R16" i="16" s="1"/>
  <c r="AY39" i="11"/>
  <c r="P16" i="16" s="1"/>
  <c r="AX39" i="11"/>
  <c r="AW39" i="11"/>
  <c r="AV39" i="11"/>
  <c r="AU39" i="11"/>
  <c r="AQ39" i="11"/>
  <c r="K16" i="16" s="1"/>
  <c r="K16" i="21" s="1"/>
  <c r="AO39" i="11"/>
  <c r="J16" i="16" s="1"/>
  <c r="I16" i="16"/>
  <c r="AM39" i="11"/>
  <c r="H16" i="16" s="1"/>
  <c r="AI39" i="11"/>
  <c r="AH39" i="11"/>
  <c r="AG39" i="11"/>
  <c r="AF39" i="11"/>
  <c r="AB39" i="11"/>
  <c r="C16" i="16" s="1"/>
  <c r="AA39" i="11"/>
  <c r="Z39" i="11"/>
  <c r="Y39" i="11"/>
  <c r="X39" i="11"/>
  <c r="W39" i="11"/>
  <c r="V39" i="11"/>
  <c r="U39" i="11"/>
  <c r="T39" i="11"/>
  <c r="S39" i="11"/>
  <c r="K39" i="11"/>
  <c r="J39" i="11"/>
  <c r="I39" i="11"/>
  <c r="H39" i="11"/>
  <c r="G39" i="11"/>
  <c r="F39" i="11"/>
  <c r="E39" i="11"/>
  <c r="D39" i="11"/>
  <c r="B16" i="16" s="1"/>
  <c r="BI38" i="11"/>
  <c r="BH38" i="11"/>
  <c r="BG38" i="11"/>
  <c r="BF38" i="11"/>
  <c r="BB38" i="11"/>
  <c r="S15" i="16" s="1"/>
  <c r="BA38" i="11"/>
  <c r="R15" i="16" s="1"/>
  <c r="AY38" i="11"/>
  <c r="P15" i="16" s="1"/>
  <c r="AX38" i="11"/>
  <c r="AW38" i="11"/>
  <c r="AV38" i="11"/>
  <c r="AU38" i="11"/>
  <c r="AQ38" i="11"/>
  <c r="K15" i="16" s="1"/>
  <c r="AO38" i="11"/>
  <c r="J15" i="16" s="1"/>
  <c r="I15" i="16"/>
  <c r="AM38" i="11"/>
  <c r="AI38" i="11"/>
  <c r="AF38" i="11"/>
  <c r="AB38" i="11"/>
  <c r="C15" i="16" s="1"/>
  <c r="AA38" i="11"/>
  <c r="Z38" i="11"/>
  <c r="Y38" i="11"/>
  <c r="X38" i="11"/>
  <c r="W38" i="11"/>
  <c r="V38" i="11"/>
  <c r="U38" i="11"/>
  <c r="T38" i="11"/>
  <c r="S38" i="11"/>
  <c r="K38" i="11"/>
  <c r="J38" i="11"/>
  <c r="I38" i="11"/>
  <c r="H38" i="11"/>
  <c r="G38" i="11"/>
  <c r="F38" i="11"/>
  <c r="E38" i="11"/>
  <c r="D38" i="11"/>
  <c r="BI37" i="11"/>
  <c r="BH37" i="11"/>
  <c r="BG37" i="11"/>
  <c r="BF37" i="11"/>
  <c r="BB37" i="11"/>
  <c r="S14" i="16" s="1"/>
  <c r="BA37" i="11"/>
  <c r="R14" i="16" s="1"/>
  <c r="AY37" i="11"/>
  <c r="P14" i="16" s="1"/>
  <c r="AX37" i="11"/>
  <c r="AW37" i="11"/>
  <c r="AV37" i="11"/>
  <c r="AU37" i="11"/>
  <c r="AQ37" i="11"/>
  <c r="K14" i="16" s="1"/>
  <c r="AO37" i="11"/>
  <c r="J14" i="16" s="1"/>
  <c r="I14" i="16"/>
  <c r="AM37" i="11"/>
  <c r="H14" i="16" s="1"/>
  <c r="AI37" i="11"/>
  <c r="AH37" i="11"/>
  <c r="AG37" i="11"/>
  <c r="D14" i="16"/>
  <c r="AB37" i="11"/>
  <c r="AA37" i="11"/>
  <c r="Z37" i="11"/>
  <c r="Y37" i="11"/>
  <c r="X37" i="11"/>
  <c r="W37" i="11"/>
  <c r="V37" i="11"/>
  <c r="U37" i="11"/>
  <c r="T37" i="11"/>
  <c r="S37" i="11"/>
  <c r="K37" i="11"/>
  <c r="J37" i="11"/>
  <c r="I37" i="11"/>
  <c r="H37" i="11"/>
  <c r="G37" i="11"/>
  <c r="F37" i="11"/>
  <c r="E37" i="11"/>
  <c r="D37" i="11"/>
  <c r="B14" i="16" s="1"/>
  <c r="BI36" i="11"/>
  <c r="BH36" i="11"/>
  <c r="BG36" i="11"/>
  <c r="BF36" i="11"/>
  <c r="BB36" i="11"/>
  <c r="S13" i="16" s="1"/>
  <c r="BA36" i="11"/>
  <c r="R13" i="16" s="1"/>
  <c r="AY36" i="11"/>
  <c r="P13" i="16" s="1"/>
  <c r="AX36" i="11"/>
  <c r="AW36" i="11"/>
  <c r="AV36" i="11"/>
  <c r="AU36" i="11"/>
  <c r="AQ36" i="11"/>
  <c r="K13" i="16" s="1"/>
  <c r="AO36" i="11"/>
  <c r="J13" i="16" s="1"/>
  <c r="AM36" i="11"/>
  <c r="H13" i="16" s="1"/>
  <c r="AI36" i="11"/>
  <c r="AH36" i="11"/>
  <c r="AG36" i="11"/>
  <c r="AB36" i="11"/>
  <c r="C13" i="16" s="1"/>
  <c r="AA36" i="11"/>
  <c r="Z36" i="11"/>
  <c r="Y36" i="11"/>
  <c r="X36" i="11"/>
  <c r="W36" i="11"/>
  <c r="V36" i="11"/>
  <c r="U36" i="11"/>
  <c r="T36" i="11"/>
  <c r="S36" i="11"/>
  <c r="K36" i="11"/>
  <c r="J36" i="11"/>
  <c r="I36" i="11"/>
  <c r="H36" i="11"/>
  <c r="G36" i="11"/>
  <c r="F36" i="11"/>
  <c r="E36" i="11"/>
  <c r="D36" i="11"/>
  <c r="B13" i="16" s="1"/>
  <c r="BI35" i="11"/>
  <c r="BG35" i="11"/>
  <c r="BF35" i="11"/>
  <c r="BA35" i="11"/>
  <c r="AX35" i="11"/>
  <c r="AV35" i="11"/>
  <c r="AU35" i="11"/>
  <c r="AQ35" i="11"/>
  <c r="AO35" i="11"/>
  <c r="AM35" i="11"/>
  <c r="AI35" i="11"/>
  <c r="AH35" i="11"/>
  <c r="AG35" i="11"/>
  <c r="AF35" i="11"/>
  <c r="AC35" i="11"/>
  <c r="AB35" i="11"/>
  <c r="Z35" i="11"/>
  <c r="Y35" i="11"/>
  <c r="X35" i="11"/>
  <c r="W35" i="11"/>
  <c r="V35" i="11"/>
  <c r="U35" i="11"/>
  <c r="T35" i="11"/>
  <c r="S35" i="11"/>
  <c r="L35" i="11"/>
  <c r="K35" i="11"/>
  <c r="J35" i="11"/>
  <c r="I35" i="11"/>
  <c r="H35" i="11"/>
  <c r="G35" i="11"/>
  <c r="F35" i="11"/>
  <c r="E35" i="11"/>
  <c r="D35" i="11"/>
  <c r="BG34" i="11"/>
  <c r="BB34" i="11"/>
  <c r="BA34" i="11"/>
  <c r="AY34" i="11"/>
  <c r="AV34" i="11"/>
  <c r="AQ34" i="11"/>
  <c r="AO34" i="11"/>
  <c r="AM34" i="11"/>
  <c r="AI34" i="11"/>
  <c r="AG34" i="11"/>
  <c r="AC34" i="11"/>
  <c r="AB34" i="11"/>
  <c r="AA34" i="11"/>
  <c r="Z34" i="11"/>
  <c r="Y34" i="11"/>
  <c r="X34" i="11"/>
  <c r="W34" i="11"/>
  <c r="V34" i="11"/>
  <c r="U34" i="11"/>
  <c r="T34" i="11"/>
  <c r="S34" i="11"/>
  <c r="L34" i="11"/>
  <c r="K34" i="11"/>
  <c r="J34" i="11"/>
  <c r="I34" i="11"/>
  <c r="H34" i="11"/>
  <c r="G34" i="11"/>
  <c r="F34" i="11"/>
  <c r="E34" i="11"/>
  <c r="D34" i="11"/>
  <c r="BH33" i="11"/>
  <c r="BF33" i="11"/>
  <c r="BB33" i="11"/>
  <c r="BA33" i="11"/>
  <c r="AY33" i="11"/>
  <c r="AW33" i="11"/>
  <c r="AU33" i="11"/>
  <c r="AQ33" i="11"/>
  <c r="AO33" i="11"/>
  <c r="AM33" i="11"/>
  <c r="AI33" i="11"/>
  <c r="AH33" i="11"/>
  <c r="AF33" i="11"/>
  <c r="AC33" i="11"/>
  <c r="AB33" i="11"/>
  <c r="AA33" i="11"/>
  <c r="Z33" i="11"/>
  <c r="Y33" i="11"/>
  <c r="X33" i="11"/>
  <c r="W33" i="11"/>
  <c r="V33" i="11"/>
  <c r="U33" i="11"/>
  <c r="T33" i="11"/>
  <c r="S33" i="11"/>
  <c r="L33" i="11"/>
  <c r="K33" i="11"/>
  <c r="J33" i="11"/>
  <c r="I33" i="11"/>
  <c r="H33" i="11"/>
  <c r="G33" i="11"/>
  <c r="F33" i="11"/>
  <c r="E33" i="11"/>
  <c r="D33" i="11"/>
  <c r="BH32" i="11"/>
  <c r="BG32" i="11"/>
  <c r="BF32" i="11"/>
  <c r="BA32" i="11"/>
  <c r="AW32" i="11"/>
  <c r="AV32" i="11"/>
  <c r="AU32" i="11"/>
  <c r="AO32" i="11"/>
  <c r="AH32" i="11"/>
  <c r="AG32" i="11"/>
  <c r="AF32" i="11"/>
  <c r="AC32" i="11"/>
  <c r="AB32" i="11"/>
  <c r="AA32" i="11"/>
  <c r="Z32" i="11"/>
  <c r="Y32" i="11"/>
  <c r="X32" i="11"/>
  <c r="W32" i="11"/>
  <c r="V32" i="11"/>
  <c r="U32" i="11"/>
  <c r="T32" i="11"/>
  <c r="S32" i="11"/>
  <c r="L32" i="11"/>
  <c r="K32" i="11"/>
  <c r="J32" i="11"/>
  <c r="I32" i="11"/>
  <c r="H32" i="11"/>
  <c r="G32" i="11"/>
  <c r="F32" i="11"/>
  <c r="E32" i="11"/>
  <c r="D32" i="11"/>
  <c r="BI31" i="11"/>
  <c r="BH31" i="11"/>
  <c r="BG31" i="11"/>
  <c r="BF31" i="11"/>
  <c r="BB31" i="11"/>
  <c r="BA31" i="11"/>
  <c r="AY31" i="11"/>
  <c r="AX31" i="11"/>
  <c r="AW31" i="11"/>
  <c r="AV31" i="11"/>
  <c r="AU31" i="11"/>
  <c r="AQ31" i="11"/>
  <c r="AO31" i="11"/>
  <c r="AM31" i="11"/>
  <c r="AI31" i="11"/>
  <c r="AH31" i="11"/>
  <c r="AG31" i="11"/>
  <c r="AF31" i="11"/>
  <c r="AC31" i="11"/>
  <c r="AB31" i="11"/>
  <c r="Y31" i="11"/>
  <c r="X31" i="11"/>
  <c r="W31" i="11"/>
  <c r="V31" i="11"/>
  <c r="U31" i="11"/>
  <c r="T31" i="11"/>
  <c r="S31" i="11"/>
  <c r="L31" i="11"/>
  <c r="K31" i="11"/>
  <c r="J31" i="11"/>
  <c r="I31" i="11"/>
  <c r="H31" i="11"/>
  <c r="G31" i="11"/>
  <c r="F31" i="11"/>
  <c r="E31" i="11"/>
  <c r="D31" i="11"/>
  <c r="BH30" i="11"/>
  <c r="BB30" i="11"/>
  <c r="BA30" i="11"/>
  <c r="AY30" i="11"/>
  <c r="AW30" i="11"/>
  <c r="AQ30" i="11"/>
  <c r="AO30" i="11"/>
  <c r="AM30" i="11"/>
  <c r="AH30" i="11"/>
  <c r="AG30" i="11"/>
  <c r="AF30" i="11"/>
  <c r="AC30" i="11"/>
  <c r="AB30" i="11"/>
  <c r="AA30" i="11"/>
  <c r="Z30" i="11"/>
  <c r="Y30" i="11"/>
  <c r="X30" i="11"/>
  <c r="W30" i="11"/>
  <c r="V30" i="11"/>
  <c r="U30" i="11"/>
  <c r="T30" i="11"/>
  <c r="S30" i="11"/>
  <c r="L30" i="11"/>
  <c r="K30" i="11"/>
  <c r="J30" i="11"/>
  <c r="I30" i="11"/>
  <c r="H30" i="11"/>
  <c r="G30" i="11"/>
  <c r="F30" i="11"/>
  <c r="E30" i="11"/>
  <c r="D30" i="11"/>
  <c r="BH29" i="11"/>
  <c r="BG29" i="11"/>
  <c r="BF29" i="11"/>
  <c r="BB29" i="11"/>
  <c r="BA29" i="11"/>
  <c r="AY29" i="11"/>
  <c r="AW29" i="11"/>
  <c r="AV29" i="11"/>
  <c r="AU29" i="11"/>
  <c r="AQ29" i="11"/>
  <c r="AO29" i="11"/>
  <c r="AM29" i="11"/>
  <c r="AI29" i="11"/>
  <c r="AH29" i="11"/>
  <c r="AG29" i="11"/>
  <c r="AF29" i="11"/>
  <c r="AC29" i="11"/>
  <c r="AB29" i="11"/>
  <c r="AA29" i="11"/>
  <c r="Z29" i="11"/>
  <c r="Y29" i="11"/>
  <c r="X29" i="11"/>
  <c r="W29" i="11"/>
  <c r="V29" i="11"/>
  <c r="U29" i="11"/>
  <c r="T29" i="11"/>
  <c r="S29" i="11"/>
  <c r="L29" i="11"/>
  <c r="K29" i="11"/>
  <c r="J29" i="11"/>
  <c r="I29" i="11"/>
  <c r="H29" i="11"/>
  <c r="G29" i="11"/>
  <c r="F29" i="11"/>
  <c r="E29" i="11"/>
  <c r="D29" i="11"/>
  <c r="BI28" i="11"/>
  <c r="BH28" i="11"/>
  <c r="BB28" i="11"/>
  <c r="BA28" i="11"/>
  <c r="AY28" i="11"/>
  <c r="AX28" i="11"/>
  <c r="AW28" i="11"/>
  <c r="AQ28" i="11"/>
  <c r="AO28" i="11"/>
  <c r="AM28" i="11"/>
  <c r="AI28" i="11"/>
  <c r="AH28" i="11"/>
  <c r="AG28" i="11"/>
  <c r="AF28" i="11"/>
  <c r="AC28" i="11"/>
  <c r="AB28" i="11"/>
  <c r="AA28" i="11"/>
  <c r="Z28" i="11"/>
  <c r="Y28" i="11"/>
  <c r="X28" i="11"/>
  <c r="W28" i="11"/>
  <c r="V28" i="11"/>
  <c r="U28" i="11"/>
  <c r="T28" i="11"/>
  <c r="S28" i="11"/>
  <c r="L28" i="11"/>
  <c r="K28" i="11"/>
  <c r="J28" i="11"/>
  <c r="I28" i="11"/>
  <c r="H28" i="11"/>
  <c r="G28" i="11"/>
  <c r="F28" i="11"/>
  <c r="E28" i="11"/>
  <c r="D28" i="11"/>
  <c r="BH27" i="11"/>
  <c r="BG27" i="11"/>
  <c r="BB27" i="11"/>
  <c r="BA27" i="11"/>
  <c r="AY27" i="11"/>
  <c r="AW27" i="11"/>
  <c r="AV27" i="11"/>
  <c r="AQ27" i="11"/>
  <c r="AO27" i="11"/>
  <c r="AM27" i="11"/>
  <c r="AH27" i="11"/>
  <c r="AG27" i="11"/>
  <c r="AF27" i="11"/>
  <c r="AC27" i="11"/>
  <c r="AB27" i="11"/>
  <c r="AA27" i="11"/>
  <c r="Z27" i="11"/>
  <c r="Y27" i="11"/>
  <c r="X27" i="11"/>
  <c r="W27" i="11"/>
  <c r="V27" i="11"/>
  <c r="U27" i="11"/>
  <c r="T27" i="11"/>
  <c r="S27" i="11"/>
  <c r="L27" i="11"/>
  <c r="K27" i="11"/>
  <c r="J27" i="11"/>
  <c r="I27" i="11"/>
  <c r="H27" i="11"/>
  <c r="G27" i="11"/>
  <c r="F27" i="11"/>
  <c r="E27" i="11"/>
  <c r="D27" i="11"/>
  <c r="BH26" i="11"/>
  <c r="BG26" i="11"/>
  <c r="BF26" i="11"/>
  <c r="BB26" i="11"/>
  <c r="BA26" i="11"/>
  <c r="AY26" i="11"/>
  <c r="AW26" i="11"/>
  <c r="AV26" i="11"/>
  <c r="AU26" i="11"/>
  <c r="AQ26" i="11"/>
  <c r="AO26" i="11"/>
  <c r="AM26" i="11"/>
  <c r="AI26" i="11"/>
  <c r="AH26" i="11"/>
  <c r="AG26" i="11"/>
  <c r="AF26" i="11"/>
  <c r="AC26" i="11"/>
  <c r="AB26" i="11"/>
  <c r="AA26" i="11"/>
  <c r="Z26" i="11"/>
  <c r="Y26" i="11"/>
  <c r="X26" i="11"/>
  <c r="W26" i="11"/>
  <c r="V26" i="11"/>
  <c r="U26" i="11"/>
  <c r="T26" i="11"/>
  <c r="S26" i="11"/>
  <c r="L26" i="11"/>
  <c r="K26" i="11"/>
  <c r="J26" i="11"/>
  <c r="I26" i="11"/>
  <c r="H26" i="11"/>
  <c r="G26" i="11"/>
  <c r="F26" i="11"/>
  <c r="E26" i="11"/>
  <c r="D26" i="11"/>
  <c r="BH25" i="11"/>
  <c r="BG25" i="11"/>
  <c r="BF25" i="11"/>
  <c r="BA25" i="11"/>
  <c r="AW25" i="11"/>
  <c r="AV25" i="11"/>
  <c r="AU25" i="11"/>
  <c r="AQ25" i="11"/>
  <c r="AO25" i="11"/>
  <c r="AH25" i="11"/>
  <c r="AG25" i="11"/>
  <c r="AF25" i="11"/>
  <c r="AC25" i="11"/>
  <c r="AB25" i="11"/>
  <c r="AA25" i="11"/>
  <c r="Z25" i="11"/>
  <c r="Y25" i="11"/>
  <c r="X25" i="11"/>
  <c r="W25" i="11"/>
  <c r="V25" i="11"/>
  <c r="U25" i="11"/>
  <c r="T25" i="11"/>
  <c r="S25" i="11"/>
  <c r="L25" i="11"/>
  <c r="K25" i="11"/>
  <c r="J25" i="11"/>
  <c r="I25" i="11"/>
  <c r="H25" i="11"/>
  <c r="G25" i="11"/>
  <c r="F25" i="11"/>
  <c r="E25" i="11"/>
  <c r="D25" i="11"/>
  <c r="BH24" i="11"/>
  <c r="BG24" i="11"/>
  <c r="BF24" i="11"/>
  <c r="BA24" i="11"/>
  <c r="AW24" i="11"/>
  <c r="AV24" i="11"/>
  <c r="AU24" i="11"/>
  <c r="AQ24" i="11"/>
  <c r="AO24" i="11"/>
  <c r="AM24" i="11"/>
  <c r="AH24" i="11"/>
  <c r="AG24" i="11"/>
  <c r="AF24" i="11"/>
  <c r="AC24" i="11"/>
  <c r="AB24" i="11"/>
  <c r="AA24" i="11"/>
  <c r="Z24" i="11"/>
  <c r="Y24" i="11"/>
  <c r="X24" i="11"/>
  <c r="W24" i="11"/>
  <c r="V24" i="11"/>
  <c r="U24" i="11"/>
  <c r="T24" i="11"/>
  <c r="S24" i="11"/>
  <c r="L24" i="11"/>
  <c r="K24" i="11"/>
  <c r="J24" i="11"/>
  <c r="I24" i="11"/>
  <c r="H24" i="11"/>
  <c r="G24" i="11"/>
  <c r="F24" i="11"/>
  <c r="E24" i="11"/>
  <c r="D24" i="11"/>
  <c r="BI23" i="11"/>
  <c r="BH23" i="11"/>
  <c r="BG23" i="11"/>
  <c r="BF23" i="11"/>
  <c r="BB23" i="11"/>
  <c r="BA23" i="11"/>
  <c r="AY23" i="11"/>
  <c r="AX23" i="11"/>
  <c r="AW23" i="11"/>
  <c r="AV23" i="11"/>
  <c r="AU23" i="11"/>
  <c r="AQ23" i="11"/>
  <c r="AO23" i="11"/>
  <c r="AM23" i="11"/>
  <c r="AI23" i="11"/>
  <c r="AH23" i="11"/>
  <c r="AG23" i="11"/>
  <c r="AF23" i="11"/>
  <c r="AC23" i="11"/>
  <c r="AB23" i="11"/>
  <c r="AA23" i="11"/>
  <c r="Y23" i="11"/>
  <c r="X23" i="11"/>
  <c r="W23" i="11"/>
  <c r="V23" i="11"/>
  <c r="U23" i="11"/>
  <c r="T23" i="11"/>
  <c r="S23" i="11"/>
  <c r="L23" i="11"/>
  <c r="K23" i="11"/>
  <c r="J23" i="11"/>
  <c r="I23" i="11"/>
  <c r="H23" i="11"/>
  <c r="G23" i="11"/>
  <c r="F23" i="11"/>
  <c r="E23" i="11"/>
  <c r="D23" i="11"/>
  <c r="BI22" i="11"/>
  <c r="BG22" i="11"/>
  <c r="BB22" i="11"/>
  <c r="BA22" i="11"/>
  <c r="AX22" i="11"/>
  <c r="AV22" i="11"/>
  <c r="AQ22" i="11"/>
  <c r="AO22" i="11"/>
  <c r="AM22" i="11"/>
  <c r="AI22" i="11"/>
  <c r="AH22" i="11"/>
  <c r="AG22" i="11"/>
  <c r="AF22" i="11"/>
  <c r="AC22" i="11"/>
  <c r="AB22" i="11"/>
  <c r="AA22" i="11"/>
  <c r="Z22" i="11"/>
  <c r="Y22" i="11"/>
  <c r="X22" i="11"/>
  <c r="W22" i="11"/>
  <c r="V22" i="11"/>
  <c r="U22" i="11"/>
  <c r="T22" i="11"/>
  <c r="S22" i="11"/>
  <c r="L22" i="11"/>
  <c r="K22" i="11"/>
  <c r="J22" i="11"/>
  <c r="I22" i="11"/>
  <c r="H22" i="11"/>
  <c r="G22" i="11"/>
  <c r="F22" i="11"/>
  <c r="E22" i="11"/>
  <c r="D22" i="11"/>
  <c r="BI21" i="11"/>
  <c r="BG21" i="11"/>
  <c r="BF21" i="11"/>
  <c r="BB21" i="11"/>
  <c r="BA21" i="11"/>
  <c r="AY21" i="11"/>
  <c r="AX21" i="11"/>
  <c r="AV21" i="11"/>
  <c r="AU21" i="11"/>
  <c r="AQ21" i="11"/>
  <c r="AO21" i="11"/>
  <c r="AM21" i="11"/>
  <c r="AI21" i="11"/>
  <c r="AH21" i="11"/>
  <c r="AG21" i="11"/>
  <c r="AF21" i="11"/>
  <c r="AC21" i="11"/>
  <c r="AB21" i="11"/>
  <c r="AA21" i="11"/>
  <c r="Z21" i="11"/>
  <c r="Y21" i="11"/>
  <c r="X21" i="11"/>
  <c r="W21" i="11"/>
  <c r="V21" i="11"/>
  <c r="U21" i="11"/>
  <c r="T21" i="11"/>
  <c r="S21" i="11"/>
  <c r="L21" i="11"/>
  <c r="K21" i="11"/>
  <c r="J21" i="11"/>
  <c r="I21" i="11"/>
  <c r="H21" i="11"/>
  <c r="G21" i="11"/>
  <c r="F21" i="11"/>
  <c r="E21" i="11"/>
  <c r="D21" i="11"/>
  <c r="BI20" i="11"/>
  <c r="BB20" i="11"/>
  <c r="BA20" i="11"/>
  <c r="AY20" i="11"/>
  <c r="AX20" i="11"/>
  <c r="AQ20" i="11"/>
  <c r="AO20" i="11"/>
  <c r="AM20" i="11"/>
  <c r="AI20" i="11"/>
  <c r="AH20" i="11"/>
  <c r="AG20" i="11"/>
  <c r="AF20" i="11"/>
  <c r="AC20" i="11"/>
  <c r="AB20" i="11"/>
  <c r="AA20" i="11"/>
  <c r="Z20" i="11"/>
  <c r="Y20" i="11"/>
  <c r="X20" i="11"/>
  <c r="W20" i="11"/>
  <c r="V20" i="11"/>
  <c r="U20" i="11"/>
  <c r="T20" i="11"/>
  <c r="S20" i="11"/>
  <c r="L20" i="11"/>
  <c r="K20" i="11"/>
  <c r="J20" i="11"/>
  <c r="I20" i="11"/>
  <c r="H20" i="11"/>
  <c r="G20" i="11"/>
  <c r="F20" i="11"/>
  <c r="E20" i="11"/>
  <c r="D20" i="11"/>
  <c r="BI19" i="11"/>
  <c r="BH19" i="11"/>
  <c r="BG19" i="11"/>
  <c r="BF19" i="11"/>
  <c r="BA19" i="11"/>
  <c r="AX19" i="11"/>
  <c r="AW19" i="11"/>
  <c r="AV19" i="11"/>
  <c r="AU19" i="11"/>
  <c r="AQ19" i="11"/>
  <c r="AO19" i="11"/>
  <c r="AM19" i="11"/>
  <c r="AI19" i="11"/>
  <c r="AH19" i="11"/>
  <c r="AG19" i="11"/>
  <c r="AF19" i="11"/>
  <c r="AC19" i="11"/>
  <c r="AB19" i="11"/>
  <c r="AA19" i="11"/>
  <c r="Z19" i="11"/>
  <c r="Y19" i="11"/>
  <c r="X19" i="11"/>
  <c r="W19" i="11"/>
  <c r="V19" i="11"/>
  <c r="U19" i="11"/>
  <c r="T19" i="11"/>
  <c r="S19" i="11"/>
  <c r="L19" i="11"/>
  <c r="K19" i="11"/>
  <c r="J19" i="11"/>
  <c r="I19" i="11"/>
  <c r="H19" i="11"/>
  <c r="G19" i="11"/>
  <c r="F19" i="11"/>
  <c r="E19" i="11"/>
  <c r="D19" i="11"/>
  <c r="BF18" i="11"/>
  <c r="BA18" i="11"/>
  <c r="AU18" i="11"/>
  <c r="AO18" i="11"/>
  <c r="AM18" i="11"/>
  <c r="AI18" i="11"/>
  <c r="AG18" i="11"/>
  <c r="AF18" i="11"/>
  <c r="AC18" i="11"/>
  <c r="AB18" i="11"/>
  <c r="AA18" i="11"/>
  <c r="Z18" i="11"/>
  <c r="Y18" i="11"/>
  <c r="X18" i="11"/>
  <c r="W18" i="11"/>
  <c r="V18" i="11"/>
  <c r="U18" i="11"/>
  <c r="T18" i="11"/>
  <c r="S18" i="11"/>
  <c r="L18" i="11"/>
  <c r="K18" i="11"/>
  <c r="J18" i="11"/>
  <c r="I18" i="11"/>
  <c r="H18" i="11"/>
  <c r="G18" i="11"/>
  <c r="F18" i="11"/>
  <c r="E18" i="11"/>
  <c r="D18" i="11"/>
  <c r="BI17" i="11"/>
  <c r="BH17" i="11"/>
  <c r="BG17" i="11"/>
  <c r="BB17" i="11"/>
  <c r="BA17" i="11"/>
  <c r="AY17" i="11"/>
  <c r="AX17" i="11"/>
  <c r="AW17" i="11"/>
  <c r="AV17" i="11"/>
  <c r="AQ17" i="11"/>
  <c r="AO17" i="11"/>
  <c r="AM17" i="11"/>
  <c r="AI17" i="11"/>
  <c r="AH17" i="11"/>
  <c r="AG17" i="11"/>
  <c r="AC17" i="11"/>
  <c r="AB17" i="11"/>
  <c r="AA17" i="11"/>
  <c r="Y17" i="11"/>
  <c r="X17" i="11"/>
  <c r="W17" i="11"/>
  <c r="V17" i="11"/>
  <c r="U17" i="11"/>
  <c r="T17" i="11"/>
  <c r="S17" i="11"/>
  <c r="L17" i="11"/>
  <c r="K17" i="11"/>
  <c r="J17" i="11"/>
  <c r="I17" i="11"/>
  <c r="H17" i="11"/>
  <c r="G17" i="11"/>
  <c r="F17" i="11"/>
  <c r="E17" i="11"/>
  <c r="D17" i="11"/>
  <c r="BI16" i="11"/>
  <c r="BH16" i="11"/>
  <c r="BG16" i="11"/>
  <c r="BF16" i="11"/>
  <c r="BB16" i="11"/>
  <c r="BA16" i="11"/>
  <c r="AX16" i="11"/>
  <c r="AW16" i="11"/>
  <c r="AV16" i="11"/>
  <c r="AU16" i="11"/>
  <c r="AQ16" i="11"/>
  <c r="AO16" i="11"/>
  <c r="AM16" i="11"/>
  <c r="AI16" i="11"/>
  <c r="AH16" i="11"/>
  <c r="AG16" i="11"/>
  <c r="AF16" i="11"/>
  <c r="AC16" i="11"/>
  <c r="AB16" i="11"/>
  <c r="AA16" i="11"/>
  <c r="Z16" i="11"/>
  <c r="Y16" i="11"/>
  <c r="X16" i="11"/>
  <c r="W16" i="11"/>
  <c r="V16" i="11"/>
  <c r="U16" i="11"/>
  <c r="T16" i="11"/>
  <c r="S16" i="11"/>
  <c r="L16" i="11"/>
  <c r="K16" i="11"/>
  <c r="J16" i="11"/>
  <c r="H16" i="11"/>
  <c r="G16" i="11"/>
  <c r="F16" i="11"/>
  <c r="E16" i="11"/>
  <c r="D16" i="11"/>
  <c r="BI15" i="11"/>
  <c r="BH15" i="11"/>
  <c r="BG15" i="11"/>
  <c r="BF15" i="11"/>
  <c r="BB15" i="11"/>
  <c r="BA15" i="11"/>
  <c r="AY15" i="11"/>
  <c r="AX15" i="11"/>
  <c r="AW15" i="11"/>
  <c r="AV15" i="11"/>
  <c r="AU15" i="11"/>
  <c r="AQ15" i="11"/>
  <c r="AO15" i="11"/>
  <c r="AM15" i="11"/>
  <c r="AI15" i="11"/>
  <c r="AH15" i="11"/>
  <c r="AG15" i="11"/>
  <c r="AF15" i="11"/>
  <c r="AC15" i="11"/>
  <c r="AB15" i="11"/>
  <c r="AA15" i="11"/>
  <c r="Z15" i="11"/>
  <c r="Y15" i="11"/>
  <c r="X15" i="11"/>
  <c r="W15" i="11"/>
  <c r="V15" i="11"/>
  <c r="U15" i="11"/>
  <c r="T15" i="11"/>
  <c r="S15" i="11"/>
  <c r="L15" i="11"/>
  <c r="K15" i="11"/>
  <c r="J15" i="11"/>
  <c r="I15" i="11"/>
  <c r="H15" i="11"/>
  <c r="G15" i="11"/>
  <c r="F15" i="11"/>
  <c r="E15" i="11"/>
  <c r="D15" i="11"/>
  <c r="BI14" i="11"/>
  <c r="BH14" i="11"/>
  <c r="BG14" i="11"/>
  <c r="BF14" i="11"/>
  <c r="BB14" i="11"/>
  <c r="BA14" i="11"/>
  <c r="AY14" i="11"/>
  <c r="AX14" i="11"/>
  <c r="AW14" i="11"/>
  <c r="AV14" i="11"/>
  <c r="AU14" i="11"/>
  <c r="AQ14" i="11"/>
  <c r="AO14" i="11"/>
  <c r="AM14" i="11"/>
  <c r="AI14" i="11"/>
  <c r="AH14" i="11"/>
  <c r="AG14" i="11"/>
  <c r="AF14" i="11"/>
  <c r="AC14" i="11"/>
  <c r="AB14" i="11"/>
  <c r="AA14" i="11"/>
  <c r="Z14" i="11"/>
  <c r="Y14" i="11"/>
  <c r="X14" i="11"/>
  <c r="W14" i="11"/>
  <c r="V14" i="11"/>
  <c r="U14" i="11"/>
  <c r="T14" i="11"/>
  <c r="S14" i="11"/>
  <c r="L14" i="11"/>
  <c r="K14" i="11"/>
  <c r="J14" i="11"/>
  <c r="I14" i="11"/>
  <c r="H14" i="11"/>
  <c r="G14" i="11"/>
  <c r="F14" i="11"/>
  <c r="E14" i="11"/>
  <c r="D14" i="11"/>
  <c r="BI13" i="11"/>
  <c r="BH13" i="11"/>
  <c r="BG13" i="11"/>
  <c r="BB13" i="11"/>
  <c r="BA13" i="11"/>
  <c r="AY13" i="11"/>
  <c r="AX13" i="11"/>
  <c r="AW13" i="11"/>
  <c r="AV13" i="11"/>
  <c r="AU13" i="11"/>
  <c r="AQ13" i="11"/>
  <c r="AO13" i="11"/>
  <c r="AM13" i="11"/>
  <c r="AI13" i="11"/>
  <c r="AH13" i="11"/>
  <c r="AG13" i="11"/>
  <c r="AF13" i="11"/>
  <c r="AC13" i="11"/>
  <c r="AB13" i="11"/>
  <c r="AA13" i="11"/>
  <c r="Z13" i="11"/>
  <c r="Y13" i="11"/>
  <c r="X13" i="11"/>
  <c r="W13" i="11"/>
  <c r="V13" i="11"/>
  <c r="U13" i="11"/>
  <c r="T13" i="11"/>
  <c r="S13" i="11"/>
  <c r="L13" i="11"/>
  <c r="K13" i="11"/>
  <c r="J13" i="11"/>
  <c r="I13" i="11"/>
  <c r="H13" i="11"/>
  <c r="G13" i="11"/>
  <c r="F13" i="11"/>
  <c r="E13" i="11"/>
  <c r="D13" i="11"/>
  <c r="BG12" i="11"/>
  <c r="BF12" i="11"/>
  <c r="BA12" i="11"/>
  <c r="AV12" i="11"/>
  <c r="AU12" i="11"/>
  <c r="AQ12" i="11"/>
  <c r="AO12" i="11"/>
  <c r="AM12" i="11"/>
  <c r="AI12" i="11"/>
  <c r="AH12" i="11"/>
  <c r="AG12" i="11"/>
  <c r="AF12" i="11"/>
  <c r="AC12" i="11"/>
  <c r="AB12" i="11"/>
  <c r="AA12" i="11"/>
  <c r="Z12" i="11"/>
  <c r="Y12" i="11"/>
  <c r="X12" i="11"/>
  <c r="W12" i="11"/>
  <c r="V12" i="11"/>
  <c r="U12" i="11"/>
  <c r="T12" i="11"/>
  <c r="S12" i="11"/>
  <c r="L12" i="11"/>
  <c r="K12" i="11"/>
  <c r="J12" i="11"/>
  <c r="I12" i="11"/>
  <c r="H12" i="11"/>
  <c r="G12" i="11"/>
  <c r="F12" i="11"/>
  <c r="E12" i="11"/>
  <c r="EY29" i="15"/>
  <c r="EY25" i="15"/>
  <c r="DZ17" i="15"/>
  <c r="EY22" i="15"/>
  <c r="EY33" i="15"/>
  <c r="AD20" i="18"/>
  <c r="EY16" i="15"/>
  <c r="DS14" i="15"/>
  <c r="DS13" i="15"/>
  <c r="EY13" i="15"/>
  <c r="DZ13" i="15"/>
  <c r="DS12" i="15"/>
  <c r="DS16" i="15"/>
  <c r="EY30" i="15"/>
  <c r="DZ30" i="15"/>
  <c r="DS19" i="15"/>
  <c r="EY28" i="15"/>
  <c r="DZ28" i="15"/>
  <c r="AD27" i="20"/>
  <c r="DS32" i="15"/>
  <c r="DS23" i="15"/>
  <c r="DS24" i="15"/>
  <c r="EY19" i="15"/>
  <c r="DZ19" i="15"/>
  <c r="DS15" i="15"/>
  <c r="DS20" i="15"/>
  <c r="DZ32" i="15"/>
  <c r="EY32" i="15"/>
  <c r="EY23" i="15"/>
  <c r="DZ23" i="15"/>
  <c r="EY34" i="15"/>
  <c r="DS29" i="15"/>
  <c r="DS17" i="15"/>
  <c r="DS18" i="15"/>
  <c r="DS33" i="15"/>
  <c r="FG22" i="15"/>
  <c r="DS22" i="15"/>
  <c r="EY18" i="15"/>
  <c r="DZ18" i="15"/>
  <c r="DS31" i="15"/>
  <c r="DS35" i="15"/>
  <c r="DS27" i="15"/>
  <c r="DS25" i="15"/>
  <c r="FG30" i="15"/>
  <c r="EY35" i="15"/>
  <c r="DZ35" i="15"/>
  <c r="DS34" i="15"/>
  <c r="DS30" i="15"/>
  <c r="DS28" i="15"/>
  <c r="AD29" i="19"/>
  <c r="AD37" i="19"/>
  <c r="AD46" i="18"/>
  <c r="AD30" i="18"/>
  <c r="AD40" i="18"/>
  <c r="AD24" i="16"/>
  <c r="AD31" i="19"/>
  <c r="AD47" i="19"/>
  <c r="AD44" i="17"/>
  <c r="AD26" i="19"/>
  <c r="AD34" i="17"/>
  <c r="AD29" i="18"/>
  <c r="AD43" i="20"/>
  <c r="AD24" i="17"/>
  <c r="AD38" i="19"/>
  <c r="FI21" i="15"/>
  <c r="EJ21" i="15"/>
  <c r="FI20" i="15"/>
  <c r="EJ20" i="15"/>
  <c r="FG29" i="15"/>
  <c r="EH29" i="15"/>
  <c r="FI12" i="14"/>
  <c r="EJ12" i="14"/>
  <c r="EJ26" i="14"/>
  <c r="EY24" i="15"/>
  <c r="DZ24" i="15"/>
  <c r="FG23" i="15"/>
  <c r="EH23" i="15"/>
  <c r="FI31" i="15"/>
  <c r="EJ31" i="15"/>
  <c r="FG28" i="15"/>
  <c r="EH28" i="15"/>
  <c r="FG27" i="15"/>
  <c r="EH27" i="15"/>
  <c r="FG33" i="15"/>
  <c r="EH33" i="15"/>
  <c r="FG34" i="15"/>
  <c r="EH34" i="15"/>
  <c r="FG35" i="15"/>
  <c r="EH35" i="15"/>
  <c r="FG25" i="15"/>
  <c r="EH25" i="15"/>
  <c r="FG15" i="15"/>
  <c r="EH15" i="15"/>
  <c r="FI33" i="15"/>
  <c r="EJ33" i="15"/>
  <c r="FG14" i="15"/>
  <c r="EH14" i="15"/>
  <c r="FG13" i="15"/>
  <c r="EH13" i="15"/>
  <c r="EQ36" i="15"/>
  <c r="DR36" i="15"/>
  <c r="EY12" i="15"/>
  <c r="DZ12" i="15"/>
  <c r="EH17" i="15"/>
  <c r="FB36" i="14"/>
  <c r="EC36" i="14"/>
  <c r="FG16" i="15"/>
  <c r="EH16" i="15"/>
  <c r="FI34" i="15"/>
  <c r="EJ34" i="15"/>
  <c r="EQ37" i="15"/>
  <c r="DR37" i="15"/>
  <c r="N45" i="21"/>
  <c r="AA23" i="21"/>
  <c r="Y23" i="18"/>
  <c r="AF48" i="21"/>
  <c r="Y41" i="18"/>
  <c r="Y15" i="20"/>
  <c r="P17" i="20"/>
  <c r="Y37" i="18"/>
  <c r="Y14" i="18"/>
  <c r="G30" i="18"/>
  <c r="Y30" i="18"/>
  <c r="F17" i="18"/>
  <c r="AF36" i="21"/>
  <c r="Y26" i="18"/>
  <c r="G21" i="18"/>
  <c r="Y16" i="18"/>
  <c r="O30" i="18"/>
  <c r="Y32" i="18"/>
  <c r="Y19" i="19"/>
  <c r="G19" i="18"/>
  <c r="Y22" i="19"/>
  <c r="L44" i="21"/>
  <c r="U13" i="16"/>
  <c r="Y14" i="19"/>
  <c r="Y39" i="19"/>
  <c r="Y32" i="19"/>
  <c r="O46" i="19"/>
  <c r="Y36" i="19"/>
  <c r="Y49" i="19"/>
  <c r="N13" i="19"/>
  <c r="EH30" i="15"/>
  <c r="EH22" i="15"/>
  <c r="EA13" i="15"/>
  <c r="EA14" i="15"/>
  <c r="EA12" i="15"/>
  <c r="EA25" i="15"/>
  <c r="EA29" i="15"/>
  <c r="EA20" i="15"/>
  <c r="EI19" i="15"/>
  <c r="EA19" i="15"/>
  <c r="EA34" i="15"/>
  <c r="EA31" i="15"/>
  <c r="EA18" i="15"/>
  <c r="EA28" i="15"/>
  <c r="EA27" i="15"/>
  <c r="EI15" i="15"/>
  <c r="EA15" i="15"/>
  <c r="EA17" i="15"/>
  <c r="EA23" i="15"/>
  <c r="EI23" i="15"/>
  <c r="EA16" i="15"/>
  <c r="EA35" i="15"/>
  <c r="EI35" i="15"/>
  <c r="EI30" i="15"/>
  <c r="EA30" i="15"/>
  <c r="EI22" i="15"/>
  <c r="EA22" i="15"/>
  <c r="EA33" i="15"/>
  <c r="EA24" i="15"/>
  <c r="EI24" i="15"/>
  <c r="EA32" i="15"/>
  <c r="FG12" i="15"/>
  <c r="EH12" i="15"/>
  <c r="FG24" i="15"/>
  <c r="EH24" i="15"/>
  <c r="FJ36" i="14"/>
  <c r="EK36" i="14"/>
  <c r="DZ37" i="15"/>
  <c r="EY37" i="15"/>
  <c r="FG37" i="15"/>
  <c r="EY36" i="15"/>
  <c r="DZ36" i="15"/>
  <c r="EI14" i="15"/>
  <c r="EI13" i="15"/>
  <c r="EI12" i="15"/>
  <c r="EI17" i="15"/>
  <c r="EI27" i="15"/>
  <c r="EI20" i="15"/>
  <c r="EI34" i="15"/>
  <c r="EI16" i="15"/>
  <c r="EI18" i="15"/>
  <c r="EI32" i="15"/>
  <c r="EI31" i="15"/>
  <c r="EI25" i="15"/>
  <c r="EI33" i="15"/>
  <c r="FG36" i="15"/>
  <c r="EH36" i="15"/>
  <c r="B7" i="15"/>
  <c r="B7" i="14"/>
  <c r="B7" i="13"/>
  <c r="B7" i="12"/>
  <c r="F7" i="15"/>
  <c r="E7" i="15"/>
  <c r="C7" i="15"/>
  <c r="A7" i="15"/>
  <c r="E6" i="15"/>
  <c r="D6" i="15"/>
  <c r="C6" i="15"/>
  <c r="A6" i="15"/>
  <c r="E5" i="15"/>
  <c r="C5" i="15"/>
  <c r="A5" i="15"/>
  <c r="E4" i="15"/>
  <c r="C4" i="15"/>
  <c r="B4" i="15"/>
  <c r="A4" i="15"/>
  <c r="E3" i="15"/>
  <c r="C3" i="15"/>
  <c r="B3" i="15"/>
  <c r="A3" i="15"/>
  <c r="E2" i="15"/>
  <c r="D2" i="15"/>
  <c r="C2" i="15"/>
  <c r="A2" i="15"/>
  <c r="F7" i="14"/>
  <c r="E7" i="14"/>
  <c r="C7" i="14"/>
  <c r="A7" i="14"/>
  <c r="E6" i="14"/>
  <c r="D6" i="14"/>
  <c r="C6" i="14"/>
  <c r="A6" i="14"/>
  <c r="E5" i="14"/>
  <c r="C5" i="14"/>
  <c r="A5" i="14"/>
  <c r="E4" i="14"/>
  <c r="C4" i="14"/>
  <c r="B4" i="14"/>
  <c r="A4" i="14"/>
  <c r="E3" i="14"/>
  <c r="C3" i="14"/>
  <c r="B3" i="14"/>
  <c r="A3" i="14"/>
  <c r="E2" i="14"/>
  <c r="D2" i="14"/>
  <c r="C2" i="14"/>
  <c r="A2" i="14"/>
  <c r="F7" i="13"/>
  <c r="E7" i="13"/>
  <c r="C7" i="13"/>
  <c r="E6" i="13"/>
  <c r="D6" i="13"/>
  <c r="C6" i="13"/>
  <c r="E5" i="13"/>
  <c r="C5" i="13"/>
  <c r="E4" i="13"/>
  <c r="C4" i="13"/>
  <c r="B4" i="13"/>
  <c r="A4" i="13"/>
  <c r="E3" i="13"/>
  <c r="C3" i="13"/>
  <c r="B3" i="13"/>
  <c r="A3" i="13"/>
  <c r="E2" i="13"/>
  <c r="D2" i="13"/>
  <c r="C2" i="13"/>
  <c r="A2" i="13"/>
  <c r="F7" i="12"/>
  <c r="E7" i="12"/>
  <c r="C7" i="12"/>
  <c r="A7" i="12"/>
  <c r="E6" i="12"/>
  <c r="D6" i="12"/>
  <c r="C6" i="12"/>
  <c r="A6" i="12"/>
  <c r="E5" i="12"/>
  <c r="C5" i="12"/>
  <c r="A5" i="12"/>
  <c r="E4" i="12"/>
  <c r="C4" i="12"/>
  <c r="B4" i="12"/>
  <c r="A4" i="12"/>
  <c r="E3" i="12"/>
  <c r="C3" i="12"/>
  <c r="B3" i="12"/>
  <c r="A3" i="12"/>
  <c r="E2" i="12"/>
  <c r="D2" i="12"/>
  <c r="C2" i="12"/>
  <c r="A2" i="12"/>
  <c r="F7" i="11"/>
  <c r="E7" i="11"/>
  <c r="C7" i="11"/>
  <c r="B7" i="11"/>
  <c r="E6" i="11"/>
  <c r="D6" i="11"/>
  <c r="C6" i="11"/>
  <c r="E5" i="11"/>
  <c r="C5" i="11"/>
  <c r="E4" i="11"/>
  <c r="C4" i="11"/>
  <c r="B4" i="11"/>
  <c r="B5" i="27" s="1"/>
  <c r="E3" i="11"/>
  <c r="C3" i="11"/>
  <c r="B3" i="11"/>
  <c r="B4" i="27" s="1"/>
  <c r="E2" i="11"/>
  <c r="D2" i="11"/>
  <c r="C2" i="11"/>
  <c r="A2" i="11"/>
  <c r="F6" i="13"/>
  <c r="F4" i="14"/>
  <c r="F3" i="12"/>
  <c r="F2" i="13"/>
  <c r="D7" i="14"/>
  <c r="D5" i="13"/>
  <c r="D4" i="14"/>
  <c r="B6" i="14"/>
  <c r="B5" i="12"/>
  <c r="B2" i="14"/>
  <c r="B4" i="2"/>
  <c r="B5" i="2" s="1"/>
  <c r="B6" i="2" s="1"/>
  <c r="B7" i="2" s="1"/>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D4" i="13"/>
  <c r="D5" i="15"/>
  <c r="M2" i="16"/>
  <c r="M2" i="20"/>
  <c r="M2" i="19"/>
  <c r="M2" i="26"/>
  <c r="M2" i="25"/>
  <c r="M2" i="24"/>
  <c r="M2" i="21"/>
  <c r="M2" i="18"/>
  <c r="M2" i="17"/>
  <c r="B5" i="11"/>
  <c r="F5" i="13"/>
  <c r="F2" i="15"/>
  <c r="F3" i="11"/>
  <c r="F6" i="15"/>
  <c r="F2" i="12"/>
  <c r="D5" i="12"/>
  <c r="F6" i="12"/>
  <c r="D7" i="13"/>
  <c r="F3" i="14"/>
  <c r="B5" i="14"/>
  <c r="F2" i="11"/>
  <c r="D5" i="11"/>
  <c r="F6" i="11"/>
  <c r="B2" i="13"/>
  <c r="D3" i="13"/>
  <c r="F4" i="13"/>
  <c r="B6" i="13"/>
  <c r="D4" i="15"/>
  <c r="F5" i="15"/>
  <c r="D4" i="12"/>
  <c r="F5" i="12"/>
  <c r="F2" i="14"/>
  <c r="D5" i="14"/>
  <c r="F6" i="14"/>
  <c r="D7" i="15"/>
  <c r="D4" i="11"/>
  <c r="F5" i="11"/>
  <c r="D7" i="12"/>
  <c r="F3" i="13"/>
  <c r="B5" i="13"/>
  <c r="B2" i="15"/>
  <c r="D3" i="15"/>
  <c r="F4" i="15"/>
  <c r="B6" i="15"/>
  <c r="B2" i="12"/>
  <c r="D3" i="12"/>
  <c r="F4" i="12"/>
  <c r="B6" i="12"/>
  <c r="F5" i="14"/>
  <c r="B2" i="11"/>
  <c r="D3" i="11"/>
  <c r="B3" i="27" s="1"/>
  <c r="F4" i="11"/>
  <c r="B6" i="11"/>
  <c r="D7" i="11"/>
  <c r="F3" i="15"/>
  <c r="B5" i="15"/>
  <c r="D3" i="14"/>
  <c r="Y18" i="19" l="1"/>
  <c r="Y25" i="19"/>
  <c r="Y29" i="19"/>
  <c r="Y14" i="20"/>
  <c r="Y49" i="20"/>
  <c r="AB20" i="21"/>
  <c r="R2" i="11"/>
  <c r="R41" i="21"/>
  <c r="R41" i="24" s="1"/>
  <c r="B48" i="21"/>
  <c r="E24" i="21"/>
  <c r="E30" i="21"/>
  <c r="U30" i="21"/>
  <c r="AB43" i="21"/>
  <c r="AB43" i="24" s="1"/>
  <c r="Y20" i="18"/>
  <c r="R3" i="11"/>
  <c r="K18" i="21"/>
  <c r="C18" i="21"/>
  <c r="R4" i="11"/>
  <c r="AA22" i="21"/>
  <c r="AA22" i="24" s="1"/>
  <c r="AA22" i="25" s="1"/>
  <c r="AA22" i="26" s="1"/>
  <c r="R5" i="11"/>
  <c r="R6" i="11"/>
  <c r="AA33" i="21"/>
  <c r="AA33" i="24" s="1"/>
  <c r="AD30" i="19"/>
  <c r="Y35" i="19"/>
  <c r="O39" i="18"/>
  <c r="N14" i="21"/>
  <c r="F21" i="21"/>
  <c r="Y47" i="17"/>
  <c r="AD17" i="18"/>
  <c r="AD19" i="18"/>
  <c r="Z24" i="18"/>
  <c r="Y25" i="18"/>
  <c r="Z33" i="18"/>
  <c r="Z41" i="18"/>
  <c r="W42" i="18"/>
  <c r="O18" i="19"/>
  <c r="Y21" i="19"/>
  <c r="AD24" i="19"/>
  <c r="W48" i="19"/>
  <c r="AD20" i="20"/>
  <c r="Z37" i="20"/>
  <c r="AD42" i="20"/>
  <c r="AE41" i="19"/>
  <c r="AE29" i="19"/>
  <c r="AE22" i="20"/>
  <c r="G39" i="20"/>
  <c r="Z45" i="20"/>
  <c r="Y38" i="20"/>
  <c r="Z36" i="20"/>
  <c r="Z38" i="20"/>
  <c r="O17" i="19"/>
  <c r="W17" i="19"/>
  <c r="O20" i="19"/>
  <c r="W20" i="19"/>
  <c r="AD22" i="19"/>
  <c r="Y23" i="19"/>
  <c r="Y30" i="19"/>
  <c r="Y31" i="19"/>
  <c r="AD32" i="19"/>
  <c r="AD39" i="19"/>
  <c r="G40" i="19"/>
  <c r="W40" i="19"/>
  <c r="W41" i="19"/>
  <c r="G43" i="19"/>
  <c r="Y45" i="19"/>
  <c r="O47" i="19"/>
  <c r="Y47" i="19"/>
  <c r="O48" i="19"/>
  <c r="AD49" i="19"/>
  <c r="AD34" i="18"/>
  <c r="AA23" i="24"/>
  <c r="D18" i="21"/>
  <c r="L18" i="21"/>
  <c r="J47" i="21"/>
  <c r="D49" i="21"/>
  <c r="K49" i="21"/>
  <c r="AG14" i="21"/>
  <c r="AD30" i="16"/>
  <c r="AD34" i="16"/>
  <c r="AD42" i="16"/>
  <c r="F36" i="21"/>
  <c r="F36" i="24" s="1"/>
  <c r="N36" i="21"/>
  <c r="V42" i="21"/>
  <c r="V42" i="24" s="1"/>
  <c r="V42" i="25" s="1"/>
  <c r="O34" i="17"/>
  <c r="Z45" i="17"/>
  <c r="Z13" i="18"/>
  <c r="Z41" i="20"/>
  <c r="P34" i="21"/>
  <c r="H41" i="21"/>
  <c r="P42" i="21"/>
  <c r="R46" i="21"/>
  <c r="AD17" i="16"/>
  <c r="AG41" i="21"/>
  <c r="AG41" i="24" s="1"/>
  <c r="AG41" i="25" s="1"/>
  <c r="AG41" i="26" s="1"/>
  <c r="AB32" i="21"/>
  <c r="AB32" i="24" s="1"/>
  <c r="AD42" i="17"/>
  <c r="Z13" i="19"/>
  <c r="AE46" i="20"/>
  <c r="K17" i="21"/>
  <c r="B21" i="21"/>
  <c r="H31" i="21"/>
  <c r="B33" i="21"/>
  <c r="J34" i="21"/>
  <c r="K46" i="25"/>
  <c r="AC18" i="21"/>
  <c r="F25" i="21"/>
  <c r="F25" i="24" s="1"/>
  <c r="F29" i="21"/>
  <c r="N13" i="21"/>
  <c r="N35" i="21"/>
  <c r="V19" i="21"/>
  <c r="V31" i="21"/>
  <c r="X16" i="21"/>
  <c r="Y33" i="16"/>
  <c r="X36" i="21"/>
  <c r="Y41" i="16"/>
  <c r="AB23" i="21"/>
  <c r="AA35" i="21"/>
  <c r="AA35" i="24" s="1"/>
  <c r="AA35" i="25" s="1"/>
  <c r="AA35" i="26" s="1"/>
  <c r="AA42" i="25"/>
  <c r="AA42" i="26" s="1"/>
  <c r="Y36" i="18"/>
  <c r="G20" i="19"/>
  <c r="Y48" i="19"/>
  <c r="AE30" i="20"/>
  <c r="B96" i="2"/>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131" i="2" s="1"/>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B307" i="2" s="1"/>
  <c r="B95" i="2"/>
  <c r="Y43" i="17"/>
  <c r="Y36" i="17"/>
  <c r="AD45" i="17"/>
  <c r="Z42" i="20"/>
  <c r="G48" i="19"/>
  <c r="Y34" i="17"/>
  <c r="AE20" i="16"/>
  <c r="W22" i="17"/>
  <c r="Y13" i="20"/>
  <c r="Y19" i="20"/>
  <c r="W23" i="20"/>
  <c r="Y32" i="20"/>
  <c r="G40" i="20"/>
  <c r="O38" i="17"/>
  <c r="AD38" i="18"/>
  <c r="AD42" i="19"/>
  <c r="Y41" i="20"/>
  <c r="AD46" i="20"/>
  <c r="Y47" i="20"/>
  <c r="Y29" i="20"/>
  <c r="Y42" i="19"/>
  <c r="O23" i="19"/>
  <c r="O30" i="19"/>
  <c r="W29" i="19"/>
  <c r="Z40" i="19"/>
  <c r="AF23" i="24"/>
  <c r="AG44" i="24"/>
  <c r="G25" i="18"/>
  <c r="AE16" i="18"/>
  <c r="J47" i="24"/>
  <c r="AE28" i="18"/>
  <c r="AA36" i="21"/>
  <c r="C20" i="21"/>
  <c r="V33" i="21"/>
  <c r="AB24" i="21"/>
  <c r="AB24" i="24" s="1"/>
  <c r="Z31" i="17"/>
  <c r="K14" i="21"/>
  <c r="J20" i="21"/>
  <c r="J20" i="24" s="1"/>
  <c r="S45" i="21"/>
  <c r="S45" i="24" s="1"/>
  <c r="AE32" i="16"/>
  <c r="M17" i="21"/>
  <c r="Y39" i="16"/>
  <c r="AD33" i="16"/>
  <c r="AC17" i="21"/>
  <c r="S22" i="21"/>
  <c r="S22" i="24" s="1"/>
  <c r="S22" i="25" s="1"/>
  <c r="S22" i="26" s="1"/>
  <c r="AC26" i="21"/>
  <c r="AE14" i="16"/>
  <c r="AE26" i="16"/>
  <c r="Y17" i="20"/>
  <c r="W18" i="20"/>
  <c r="W29" i="20"/>
  <c r="Y46" i="20"/>
  <c r="Y21" i="20"/>
  <c r="O22" i="19"/>
  <c r="G43" i="18"/>
  <c r="G26" i="18"/>
  <c r="W26" i="18"/>
  <c r="G37" i="18"/>
  <c r="O48" i="18"/>
  <c r="G29" i="18"/>
  <c r="Z47" i="18"/>
  <c r="O49" i="18"/>
  <c r="Z23" i="18"/>
  <c r="Y24" i="17"/>
  <c r="O30" i="17"/>
  <c r="Y42" i="17"/>
  <c r="Z31" i="18"/>
  <c r="G19" i="19"/>
  <c r="O31" i="19"/>
  <c r="O40" i="19"/>
  <c r="Y41" i="19"/>
  <c r="O44" i="19"/>
  <c r="AD48" i="19"/>
  <c r="T47" i="21"/>
  <c r="G13" i="17"/>
  <c r="Y24" i="18"/>
  <c r="AC35" i="21"/>
  <c r="AC35" i="24" s="1"/>
  <c r="AC35" i="25" s="1"/>
  <c r="AC35" i="26" s="1"/>
  <c r="U47" i="26"/>
  <c r="O19" i="18"/>
  <c r="AD13" i="19"/>
  <c r="Y46" i="19"/>
  <c r="AB30" i="21"/>
  <c r="U30" i="24"/>
  <c r="U48" i="21"/>
  <c r="U48" i="24" s="1"/>
  <c r="U48" i="25" s="1"/>
  <c r="U48" i="26" s="1"/>
  <c r="AD26" i="17"/>
  <c r="S40" i="21"/>
  <c r="S40" i="24" s="1"/>
  <c r="S40" i="25" s="1"/>
  <c r="S40" i="26" s="1"/>
  <c r="P16" i="21"/>
  <c r="C17" i="21"/>
  <c r="P39" i="25"/>
  <c r="P39" i="26" s="1"/>
  <c r="AD19" i="16"/>
  <c r="AD31" i="16"/>
  <c r="O47" i="17"/>
  <c r="Z34" i="18"/>
  <c r="W43" i="20"/>
  <c r="AD24" i="20"/>
  <c r="Z32" i="20"/>
  <c r="AD19" i="20"/>
  <c r="AD26" i="20"/>
  <c r="Z24" i="19"/>
  <c r="Z36" i="19"/>
  <c r="O16" i="19"/>
  <c r="W24" i="19"/>
  <c r="AD27" i="19"/>
  <c r="Z14" i="19"/>
  <c r="O38" i="19"/>
  <c r="AA37" i="25"/>
  <c r="AA37" i="26" s="1"/>
  <c r="G28" i="19"/>
  <c r="Y38" i="19"/>
  <c r="W13" i="19"/>
  <c r="V39" i="24"/>
  <c r="V39" i="25" s="1"/>
  <c r="V39" i="26" s="1"/>
  <c r="Z36" i="18"/>
  <c r="H43" i="24"/>
  <c r="H43" i="25" s="1"/>
  <c r="H43" i="26" s="1"/>
  <c r="Z29" i="18"/>
  <c r="K44" i="24"/>
  <c r="G36" i="18"/>
  <c r="W35" i="18"/>
  <c r="G32" i="18"/>
  <c r="Z49" i="18"/>
  <c r="T20" i="21"/>
  <c r="T20" i="24" s="1"/>
  <c r="J36" i="21"/>
  <c r="J36" i="24" s="1"/>
  <c r="J36" i="25" s="1"/>
  <c r="J36" i="26" s="1"/>
  <c r="P45" i="21"/>
  <c r="P45" i="24" s="1"/>
  <c r="P45" i="25" s="1"/>
  <c r="P45" i="26" s="1"/>
  <c r="T21" i="21"/>
  <c r="S37" i="21"/>
  <c r="AF39" i="21"/>
  <c r="AF39" i="24" s="1"/>
  <c r="AF39" i="25" s="1"/>
  <c r="AF39" i="26" s="1"/>
  <c r="AD29" i="17"/>
  <c r="E48" i="21"/>
  <c r="E48" i="24" s="1"/>
  <c r="E48" i="25" s="1"/>
  <c r="E48" i="26" s="1"/>
  <c r="J21" i="21"/>
  <c r="J21" i="24" s="1"/>
  <c r="P35" i="21"/>
  <c r="I37" i="21"/>
  <c r="K40" i="21"/>
  <c r="K40" i="24" s="1"/>
  <c r="K40" i="25" s="1"/>
  <c r="K40" i="26" s="1"/>
  <c r="AF37" i="21"/>
  <c r="AC44" i="21"/>
  <c r="AF49" i="21"/>
  <c r="AF49" i="24" s="1"/>
  <c r="AF49" i="25" s="1"/>
  <c r="AF49" i="26" s="1"/>
  <c r="R23" i="21"/>
  <c r="R23" i="24" s="1"/>
  <c r="R23" i="25" s="1"/>
  <c r="R23" i="26" s="1"/>
  <c r="AG13" i="21"/>
  <c r="AG37" i="21"/>
  <c r="AG37" i="24" s="1"/>
  <c r="AG37" i="25" s="1"/>
  <c r="AG37" i="26" s="1"/>
  <c r="S16" i="21"/>
  <c r="S16" i="24" s="1"/>
  <c r="S16" i="25" s="1"/>
  <c r="S16" i="26" s="1"/>
  <c r="B41" i="21"/>
  <c r="V43" i="21"/>
  <c r="V43" i="24" s="1"/>
  <c r="V43" i="25" s="1"/>
  <c r="V43" i="26" s="1"/>
  <c r="C33" i="21"/>
  <c r="X38" i="21"/>
  <c r="X38" i="24" s="1"/>
  <c r="X38" i="25" s="1"/>
  <c r="X38" i="26" s="1"/>
  <c r="J46" i="21"/>
  <c r="J46" i="24" s="1"/>
  <c r="J46" i="25" s="1"/>
  <c r="J46" i="26" s="1"/>
  <c r="S47" i="21"/>
  <c r="S36" i="21"/>
  <c r="I49" i="21"/>
  <c r="I49" i="24" s="1"/>
  <c r="AD20" i="17"/>
  <c r="Y21" i="17"/>
  <c r="Y33" i="17"/>
  <c r="AD23" i="16"/>
  <c r="Q46" i="21"/>
  <c r="AD18" i="16"/>
  <c r="AD35" i="16"/>
  <c r="Y18" i="20"/>
  <c r="Y20" i="20"/>
  <c r="AD21" i="20"/>
  <c r="Y23" i="20"/>
  <c r="Z27" i="20"/>
  <c r="Y35" i="20"/>
  <c r="AD35" i="20"/>
  <c r="AD40" i="20"/>
  <c r="Z46" i="20"/>
  <c r="Z47" i="20"/>
  <c r="G49" i="20"/>
  <c r="Y28" i="20"/>
  <c r="Y33" i="19"/>
  <c r="W13" i="18"/>
  <c r="AD37" i="17"/>
  <c r="DK74" i="15"/>
  <c r="AE49" i="19"/>
  <c r="W18" i="17"/>
  <c r="CC74" i="15"/>
  <c r="Z22" i="20"/>
  <c r="W49" i="20"/>
  <c r="V40" i="21"/>
  <c r="V40" i="24" s="1"/>
  <c r="V40" i="25" s="1"/>
  <c r="V40" i="26" s="1"/>
  <c r="Z17" i="18"/>
  <c r="T31" i="21"/>
  <c r="T31" i="24" s="1"/>
  <c r="T31" i="25" s="1"/>
  <c r="T31" i="26" s="1"/>
  <c r="G15" i="19"/>
  <c r="G32" i="19"/>
  <c r="G49" i="19"/>
  <c r="G14" i="20"/>
  <c r="O48" i="20"/>
  <c r="P38" i="21"/>
  <c r="P38" i="24" s="1"/>
  <c r="P38" i="25" s="1"/>
  <c r="P38" i="26" s="1"/>
  <c r="Y32" i="16"/>
  <c r="Y40" i="16"/>
  <c r="AB13" i="21"/>
  <c r="AB13" i="24" s="1"/>
  <c r="AB13" i="25" s="1"/>
  <c r="AB13" i="26" s="1"/>
  <c r="J27" i="21"/>
  <c r="AB36" i="21"/>
  <c r="C39" i="21"/>
  <c r="C39" i="24" s="1"/>
  <c r="C39" i="25" s="1"/>
  <c r="C39" i="26" s="1"/>
  <c r="P46" i="21"/>
  <c r="P46" i="24" s="1"/>
  <c r="P46" i="25" s="1"/>
  <c r="P46" i="26" s="1"/>
  <c r="AA49" i="21"/>
  <c r="AA49" i="24" s="1"/>
  <c r="AA49" i="25" s="1"/>
  <c r="AA49" i="26" s="1"/>
  <c r="W46" i="18"/>
  <c r="B44" i="21"/>
  <c r="B44" i="24" s="1"/>
  <c r="B44" i="25" s="1"/>
  <c r="B44" i="26" s="1"/>
  <c r="AD47" i="17"/>
  <c r="AD47" i="21" s="1"/>
  <c r="W26" i="19"/>
  <c r="AD13" i="18"/>
  <c r="W17" i="20"/>
  <c r="U31" i="21"/>
  <c r="U31" i="24" s="1"/>
  <c r="U31" i="25" s="1"/>
  <c r="U31" i="26" s="1"/>
  <c r="O15" i="20"/>
  <c r="K46" i="26"/>
  <c r="Z30" i="20"/>
  <c r="AD17" i="19"/>
  <c r="Z43" i="19"/>
  <c r="AD40" i="19"/>
  <c r="F33" i="25"/>
  <c r="F33" i="26" s="1"/>
  <c r="O21" i="19"/>
  <c r="Z32" i="19"/>
  <c r="Z48" i="19"/>
  <c r="Y34" i="18"/>
  <c r="AD41" i="18"/>
  <c r="Z14" i="18"/>
  <c r="Z27" i="18"/>
  <c r="Z26" i="18"/>
  <c r="O24" i="18"/>
  <c r="Y39" i="18"/>
  <c r="Y44" i="18"/>
  <c r="Y38" i="18"/>
  <c r="M46" i="24"/>
  <c r="M46" i="25" s="1"/>
  <c r="M46" i="26" s="1"/>
  <c r="AB20" i="24"/>
  <c r="AB20" i="25" s="1"/>
  <c r="AB20" i="26" s="1"/>
  <c r="AC44" i="24"/>
  <c r="AC44" i="25" s="1"/>
  <c r="AC44" i="26" s="1"/>
  <c r="W20" i="18"/>
  <c r="E19" i="21"/>
  <c r="E43" i="21"/>
  <c r="E43" i="24" s="1"/>
  <c r="X47" i="21"/>
  <c r="X47" i="24" s="1"/>
  <c r="X47" i="25" s="1"/>
  <c r="X47" i="26" s="1"/>
  <c r="Z15" i="17"/>
  <c r="O32" i="17"/>
  <c r="Y38" i="17"/>
  <c r="G45" i="17"/>
  <c r="D43" i="21"/>
  <c r="P19" i="21"/>
  <c r="P19" i="24" s="1"/>
  <c r="P19" i="25" s="1"/>
  <c r="P19" i="26" s="1"/>
  <c r="AD42" i="21"/>
  <c r="AD42" i="24" s="1"/>
  <c r="AD42" i="25" s="1"/>
  <c r="AD42" i="26" s="1"/>
  <c r="F44" i="21"/>
  <c r="F44" i="24" s="1"/>
  <c r="F44" i="25" s="1"/>
  <c r="F44" i="26" s="1"/>
  <c r="K29" i="21"/>
  <c r="K29" i="24" s="1"/>
  <c r="K29" i="25" s="1"/>
  <c r="K29" i="26" s="1"/>
  <c r="M19" i="21"/>
  <c r="Z46" i="17"/>
  <c r="AD25" i="17"/>
  <c r="B16" i="21"/>
  <c r="B16" i="24" s="1"/>
  <c r="B16" i="25" s="1"/>
  <c r="B16" i="26" s="1"/>
  <c r="C34" i="21"/>
  <c r="C34" i="24" s="1"/>
  <c r="C34" i="25" s="1"/>
  <c r="C34" i="26" s="1"/>
  <c r="Z22" i="17"/>
  <c r="Z28" i="17"/>
  <c r="O39" i="17"/>
  <c r="Y45" i="17"/>
  <c r="P21" i="21"/>
  <c r="P21" i="24" s="1"/>
  <c r="P21" i="25" s="1"/>
  <c r="P21" i="26" s="1"/>
  <c r="C28" i="21"/>
  <c r="C28" i="24" s="1"/>
  <c r="C28" i="25" s="1"/>
  <c r="C28" i="26" s="1"/>
  <c r="AF18" i="21"/>
  <c r="AF18" i="24" s="1"/>
  <c r="AF18" i="25" s="1"/>
  <c r="AF18" i="26" s="1"/>
  <c r="AC37" i="21"/>
  <c r="AC37" i="24" s="1"/>
  <c r="AC37" i="25" s="1"/>
  <c r="AC37" i="26" s="1"/>
  <c r="X17" i="21"/>
  <c r="X41" i="21"/>
  <c r="X41" i="24" s="1"/>
  <c r="X41" i="25" s="1"/>
  <c r="X41" i="26" s="1"/>
  <c r="S26" i="21"/>
  <c r="S26" i="24" s="1"/>
  <c r="S26" i="25" s="1"/>
  <c r="S26" i="26" s="1"/>
  <c r="Z36" i="17"/>
  <c r="AD39" i="17"/>
  <c r="W48" i="17"/>
  <c r="X24" i="21"/>
  <c r="AB44" i="21"/>
  <c r="AB44" i="24" s="1"/>
  <c r="AB44" i="25" s="1"/>
  <c r="AB44" i="26" s="1"/>
  <c r="H21" i="21"/>
  <c r="H21" i="24" s="1"/>
  <c r="H21" i="25" s="1"/>
  <c r="H21" i="26" s="1"/>
  <c r="M34" i="21"/>
  <c r="M34" i="24" s="1"/>
  <c r="M34" i="25" s="1"/>
  <c r="M34" i="26" s="1"/>
  <c r="AB49" i="21"/>
  <c r="AB49" i="24" s="1"/>
  <c r="AB49" i="25" s="1"/>
  <c r="AB49" i="26" s="1"/>
  <c r="S42" i="21"/>
  <c r="S42" i="24" s="1"/>
  <c r="S42" i="25" s="1"/>
  <c r="S42" i="26" s="1"/>
  <c r="I26" i="21"/>
  <c r="P30" i="21"/>
  <c r="O33" i="17"/>
  <c r="AE22" i="16"/>
  <c r="AA18" i="21"/>
  <c r="AA18" i="24" s="1"/>
  <c r="H27" i="21"/>
  <c r="H27" i="24" s="1"/>
  <c r="H27" i="25" s="1"/>
  <c r="H27" i="26" s="1"/>
  <c r="P29" i="21"/>
  <c r="AD41" i="16"/>
  <c r="AE16" i="16"/>
  <c r="AE16" i="21" s="1"/>
  <c r="AE16" i="24" s="1"/>
  <c r="AE16" i="25" s="1"/>
  <c r="AD27" i="16"/>
  <c r="AE28" i="16"/>
  <c r="AD39" i="16"/>
  <c r="AE40" i="16"/>
  <c r="AD14" i="16"/>
  <c r="AE46" i="16"/>
  <c r="W16" i="20"/>
  <c r="O20" i="20"/>
  <c r="G21" i="20"/>
  <c r="Y33" i="20"/>
  <c r="Z37" i="19"/>
  <c r="Y42" i="18"/>
  <c r="Z32" i="18"/>
  <c r="O33" i="18"/>
  <c r="W17" i="18"/>
  <c r="C15" i="21"/>
  <c r="C15" i="24" s="1"/>
  <c r="C15" i="25" s="1"/>
  <c r="C15" i="26" s="1"/>
  <c r="B19" i="21"/>
  <c r="B19" i="24" s="1"/>
  <c r="B19" i="25" s="1"/>
  <c r="B19" i="26" s="1"/>
  <c r="P24" i="21"/>
  <c r="P24" i="24" s="1"/>
  <c r="P24" i="25" s="1"/>
  <c r="P24" i="26" s="1"/>
  <c r="K31" i="21"/>
  <c r="N17" i="21"/>
  <c r="N17" i="24" s="1"/>
  <c r="N17" i="25" s="1"/>
  <c r="N17" i="26" s="1"/>
  <c r="X34" i="21"/>
  <c r="X34" i="24" s="1"/>
  <c r="X34" i="25" s="1"/>
  <c r="X34" i="26" s="1"/>
  <c r="AA17" i="21"/>
  <c r="AA17" i="24" s="1"/>
  <c r="AA17" i="25" s="1"/>
  <c r="AA17" i="26" s="1"/>
  <c r="AD38" i="17"/>
  <c r="K32" i="21"/>
  <c r="K32" i="24" s="1"/>
  <c r="K32" i="25" s="1"/>
  <c r="K32" i="26" s="1"/>
  <c r="C46" i="21"/>
  <c r="C46" i="24" s="1"/>
  <c r="C46" i="25" s="1"/>
  <c r="C46" i="26" s="1"/>
  <c r="N19" i="21"/>
  <c r="N19" i="24" s="1"/>
  <c r="N19" i="25" s="1"/>
  <c r="N19" i="26" s="1"/>
  <c r="V21" i="21"/>
  <c r="V21" i="24" s="1"/>
  <c r="V21" i="25" s="1"/>
  <c r="V21" i="26" s="1"/>
  <c r="D31" i="21"/>
  <c r="D31" i="24" s="1"/>
  <c r="D31" i="25" s="1"/>
  <c r="D31" i="26" s="1"/>
  <c r="D40" i="21"/>
  <c r="D40" i="24" s="1"/>
  <c r="D40" i="25" s="1"/>
  <c r="D40" i="26" s="1"/>
  <c r="J16" i="21"/>
  <c r="J16" i="24" s="1"/>
  <c r="J16" i="25" s="1"/>
  <c r="J16" i="26" s="1"/>
  <c r="AF15" i="21"/>
  <c r="S46" i="21"/>
  <c r="AG39" i="21"/>
  <c r="AG39" i="24" s="1"/>
  <c r="AG39" i="25" s="1"/>
  <c r="AG39" i="26" s="1"/>
  <c r="Y20" i="17"/>
  <c r="P47" i="21"/>
  <c r="P47" i="24" s="1"/>
  <c r="P47" i="25" s="1"/>
  <c r="P47" i="26" s="1"/>
  <c r="AC43" i="21"/>
  <c r="AC43" i="24" s="1"/>
  <c r="AC43" i="25" s="1"/>
  <c r="AC43" i="26" s="1"/>
  <c r="M41" i="21"/>
  <c r="M41" i="24" s="1"/>
  <c r="M41" i="25" s="1"/>
  <c r="M41" i="26" s="1"/>
  <c r="AD31" i="17"/>
  <c r="AD31" i="21" s="1"/>
  <c r="Y32" i="17"/>
  <c r="O46" i="18"/>
  <c r="AD36" i="20"/>
  <c r="Y37" i="20"/>
  <c r="AD38" i="20"/>
  <c r="O43" i="20"/>
  <c r="O44" i="20"/>
  <c r="W44" i="20"/>
  <c r="O37" i="18"/>
  <c r="G29" i="17"/>
  <c r="W15" i="20"/>
  <c r="W21" i="20"/>
  <c r="W33" i="18"/>
  <c r="O34" i="18"/>
  <c r="AD35" i="18"/>
  <c r="Y15" i="19"/>
  <c r="W21" i="19"/>
  <c r="Y40" i="19"/>
  <c r="Y31" i="20"/>
  <c r="Z20" i="18"/>
  <c r="Y17" i="17"/>
  <c r="AG23" i="21"/>
  <c r="M29" i="21"/>
  <c r="C35" i="21"/>
  <c r="C35" i="24" s="1"/>
  <c r="C35" i="25" s="1"/>
  <c r="C35" i="26" s="1"/>
  <c r="R37" i="21"/>
  <c r="U42" i="21"/>
  <c r="U42" i="24" s="1"/>
  <c r="U42" i="25" s="1"/>
  <c r="U42" i="26" s="1"/>
  <c r="Y49" i="17"/>
  <c r="AD14" i="19"/>
  <c r="Z15" i="19"/>
  <c r="W35" i="19"/>
  <c r="W45" i="19"/>
  <c r="O24" i="17"/>
  <c r="G37" i="19"/>
  <c r="Y31" i="17"/>
  <c r="AD28" i="18"/>
  <c r="Y24" i="20"/>
  <c r="Z25" i="20"/>
  <c r="Z28" i="20"/>
  <c r="G32" i="20"/>
  <c r="AE45" i="19"/>
  <c r="AE33" i="19"/>
  <c r="W25" i="19"/>
  <c r="Z47" i="19"/>
  <c r="AG35" i="25"/>
  <c r="AG35" i="26" s="1"/>
  <c r="F36" i="25"/>
  <c r="F36" i="26" s="1"/>
  <c r="AD21" i="19"/>
  <c r="O24" i="19"/>
  <c r="O37" i="19"/>
  <c r="AE21" i="19"/>
  <c r="AG44" i="25"/>
  <c r="AG44" i="26" s="1"/>
  <c r="Z22" i="19"/>
  <c r="B21" i="24"/>
  <c r="B21" i="25" s="1"/>
  <c r="B21" i="26" s="1"/>
  <c r="W48" i="18"/>
  <c r="P43" i="24"/>
  <c r="P43" i="25" s="1"/>
  <c r="P43" i="26" s="1"/>
  <c r="AF36" i="24"/>
  <c r="AF36" i="25" s="1"/>
  <c r="AF36" i="26" s="1"/>
  <c r="Y18" i="18"/>
  <c r="W25" i="18"/>
  <c r="Z42" i="18"/>
  <c r="K31" i="24"/>
  <c r="V31" i="24"/>
  <c r="V31" i="25" s="1"/>
  <c r="V31" i="26" s="1"/>
  <c r="AD15" i="18"/>
  <c r="S47" i="24"/>
  <c r="S47" i="25" s="1"/>
  <c r="S47" i="26" s="1"/>
  <c r="Z16" i="18"/>
  <c r="Y22" i="18"/>
  <c r="S49" i="24"/>
  <c r="S49" i="25" s="1"/>
  <c r="S49" i="26" s="1"/>
  <c r="P42" i="24"/>
  <c r="P42" i="25" s="1"/>
  <c r="P42" i="26" s="1"/>
  <c r="F39" i="24"/>
  <c r="F39" i="25" s="1"/>
  <c r="F39" i="26" s="1"/>
  <c r="E40" i="24"/>
  <c r="E40" i="25" s="1"/>
  <c r="E40" i="26" s="1"/>
  <c r="I18" i="21"/>
  <c r="I18" i="24" s="1"/>
  <c r="I18" i="25" s="1"/>
  <c r="I18" i="26" s="1"/>
  <c r="C38" i="21"/>
  <c r="C38" i="24" s="1"/>
  <c r="C38" i="25" s="1"/>
  <c r="C38" i="26" s="1"/>
  <c r="Y18" i="17"/>
  <c r="AE19" i="17"/>
  <c r="Y30" i="17"/>
  <c r="AC32" i="21"/>
  <c r="AC32" i="24" s="1"/>
  <c r="AC32" i="25" s="1"/>
  <c r="AC32" i="26" s="1"/>
  <c r="V24" i="21"/>
  <c r="V24" i="24" s="1"/>
  <c r="V24" i="25" s="1"/>
  <c r="V24" i="26" s="1"/>
  <c r="D14" i="21"/>
  <c r="D14" i="24" s="1"/>
  <c r="P20" i="21"/>
  <c r="T35" i="21"/>
  <c r="U43" i="21"/>
  <c r="X39" i="21"/>
  <c r="X39" i="24" s="1"/>
  <c r="X39" i="25" s="1"/>
  <c r="X39" i="26" s="1"/>
  <c r="P41" i="21"/>
  <c r="P41" i="24" s="1"/>
  <c r="P41" i="25" s="1"/>
  <c r="P41" i="26" s="1"/>
  <c r="Y14" i="17"/>
  <c r="AE31" i="17"/>
  <c r="E44" i="21"/>
  <c r="E44" i="24" s="1"/>
  <c r="E44" i="25" s="1"/>
  <c r="E44" i="26" s="1"/>
  <c r="M24" i="21"/>
  <c r="M24" i="24" s="1"/>
  <c r="M24" i="25" s="1"/>
  <c r="M24" i="26" s="1"/>
  <c r="L43" i="21"/>
  <c r="H49" i="21"/>
  <c r="AB46" i="21"/>
  <c r="Q49" i="21"/>
  <c r="Q49" i="24" s="1"/>
  <c r="X33" i="21"/>
  <c r="X33" i="24" s="1"/>
  <c r="X33" i="25" s="1"/>
  <c r="X33" i="26" s="1"/>
  <c r="AA38" i="21"/>
  <c r="AA38" i="24" s="1"/>
  <c r="AA38" i="25" s="1"/>
  <c r="AA38" i="26" s="1"/>
  <c r="AE13" i="17"/>
  <c r="H30" i="21"/>
  <c r="H30" i="24" s="1"/>
  <c r="H30" i="25" s="1"/>
  <c r="H30" i="26" s="1"/>
  <c r="AG42" i="21"/>
  <c r="AG42" i="24" s="1"/>
  <c r="AG42" i="25" s="1"/>
  <c r="AG42" i="26" s="1"/>
  <c r="N44" i="21"/>
  <c r="N44" i="24" s="1"/>
  <c r="N44" i="25" s="1"/>
  <c r="N44" i="26" s="1"/>
  <c r="Q26" i="21"/>
  <c r="AE37" i="17"/>
  <c r="AG24" i="21"/>
  <c r="M27" i="21"/>
  <c r="M27" i="24" s="1"/>
  <c r="M27" i="25" s="1"/>
  <c r="M27" i="26" s="1"/>
  <c r="Z17" i="16"/>
  <c r="Z37" i="16"/>
  <c r="CM74" i="11"/>
  <c r="G44" i="16"/>
  <c r="Q29" i="21"/>
  <c r="Q29" i="24" s="1"/>
  <c r="K35" i="21"/>
  <c r="K35" i="24" s="1"/>
  <c r="K35" i="25" s="1"/>
  <c r="K35" i="26" s="1"/>
  <c r="AA39" i="21"/>
  <c r="AA39" i="24" s="1"/>
  <c r="AA39" i="25" s="1"/>
  <c r="AA39" i="26" s="1"/>
  <c r="N47" i="21"/>
  <c r="N47" i="24" s="1"/>
  <c r="N47" i="25" s="1"/>
  <c r="N47" i="26" s="1"/>
  <c r="AB48" i="21"/>
  <c r="AB48" i="24" s="1"/>
  <c r="AB48" i="25" s="1"/>
  <c r="AB48" i="26" s="1"/>
  <c r="O42" i="20"/>
  <c r="Y42" i="20"/>
  <c r="W46" i="20"/>
  <c r="Y36" i="20"/>
  <c r="AD28" i="20"/>
  <c r="G41" i="18"/>
  <c r="Y46" i="18"/>
  <c r="AD27" i="18"/>
  <c r="Y39" i="17"/>
  <c r="Y39" i="21" s="1"/>
  <c r="Y39" i="24" s="1"/>
  <c r="Y39" i="25" s="1"/>
  <c r="Y39" i="26" s="1"/>
  <c r="Y22" i="17"/>
  <c r="R29" i="21"/>
  <c r="R29" i="24" s="1"/>
  <c r="R29" i="25" s="1"/>
  <c r="R29" i="26" s="1"/>
  <c r="Z35" i="17"/>
  <c r="Y27" i="18"/>
  <c r="Z45" i="18"/>
  <c r="Z17" i="19"/>
  <c r="Z31" i="19"/>
  <c r="G46" i="19"/>
  <c r="W46" i="19"/>
  <c r="W49" i="19"/>
  <c r="G17" i="20"/>
  <c r="W42" i="20"/>
  <c r="Q17" i="21"/>
  <c r="O25" i="17"/>
  <c r="O40" i="17"/>
  <c r="AE25" i="18"/>
  <c r="Z30" i="19"/>
  <c r="AE44" i="19"/>
  <c r="O16" i="20"/>
  <c r="BX74" i="15"/>
  <c r="AE33" i="20"/>
  <c r="AE39" i="20"/>
  <c r="S31" i="21"/>
  <c r="S31" i="24" s="1"/>
  <c r="S31" i="25" s="1"/>
  <c r="S31" i="26" s="1"/>
  <c r="E14" i="21"/>
  <c r="E32" i="24"/>
  <c r="E32" i="25" s="1"/>
  <c r="E32" i="26" s="1"/>
  <c r="CL74" i="11"/>
  <c r="AB18" i="21"/>
  <c r="AB18" i="24" s="1"/>
  <c r="AB18" i="25" s="1"/>
  <c r="AB18" i="26" s="1"/>
  <c r="AD14" i="17"/>
  <c r="G27" i="17"/>
  <c r="J49" i="17"/>
  <c r="AE19" i="18"/>
  <c r="AE37" i="18"/>
  <c r="W39" i="18"/>
  <c r="G30" i="19"/>
  <c r="AE32" i="19"/>
  <c r="W37" i="19"/>
  <c r="K13" i="21"/>
  <c r="K13" i="24" s="1"/>
  <c r="K13" i="25" s="1"/>
  <c r="K13" i="26" s="1"/>
  <c r="F20" i="21"/>
  <c r="F20" i="24" s="1"/>
  <c r="F20" i="25" s="1"/>
  <c r="F20" i="26" s="1"/>
  <c r="X18" i="21"/>
  <c r="X18" i="24" s="1"/>
  <c r="X18" i="25" s="1"/>
  <c r="X18" i="26" s="1"/>
  <c r="AE13" i="18"/>
  <c r="Y20" i="19"/>
  <c r="O36" i="19"/>
  <c r="Y43" i="19"/>
  <c r="Z23" i="20"/>
  <c r="Y26" i="20"/>
  <c r="G36" i="20"/>
  <c r="W36" i="20"/>
  <c r="Y40" i="20"/>
  <c r="Y43" i="16"/>
  <c r="Y43" i="21" s="1"/>
  <c r="AD18" i="17"/>
  <c r="AD18" i="21" s="1"/>
  <c r="AD19" i="17"/>
  <c r="AD19" i="21" s="1"/>
  <c r="AD19" i="24" s="1"/>
  <c r="E49" i="21"/>
  <c r="E49" i="24" s="1"/>
  <c r="E49" i="25" s="1"/>
  <c r="E49" i="26" s="1"/>
  <c r="Z25" i="19"/>
  <c r="O49" i="19"/>
  <c r="AE15" i="20"/>
  <c r="Z18" i="20"/>
  <c r="Z34" i="20"/>
  <c r="Z39" i="20"/>
  <c r="I22" i="21"/>
  <c r="D39" i="21"/>
  <c r="Z29" i="17"/>
  <c r="AD15" i="19"/>
  <c r="CC74" i="14"/>
  <c r="AE20" i="19"/>
  <c r="Y26" i="19"/>
  <c r="AD35" i="19"/>
  <c r="C18" i="24"/>
  <c r="C18" i="25" s="1"/>
  <c r="C18" i="26" s="1"/>
  <c r="P26" i="24"/>
  <c r="P26" i="25" s="1"/>
  <c r="P26" i="26" s="1"/>
  <c r="M20" i="21"/>
  <c r="M20" i="24" s="1"/>
  <c r="M20" i="25" s="1"/>
  <c r="M20" i="26" s="1"/>
  <c r="Z18" i="17"/>
  <c r="Z20" i="19"/>
  <c r="BZ74" i="14"/>
  <c r="BS74" i="15"/>
  <c r="Y27" i="20"/>
  <c r="P37" i="21"/>
  <c r="P37" i="24" s="1"/>
  <c r="P37" i="25" s="1"/>
  <c r="P37" i="26" s="1"/>
  <c r="CV74" i="11"/>
  <c r="AG30" i="21"/>
  <c r="AG30" i="24" s="1"/>
  <c r="AG30" i="25" s="1"/>
  <c r="AG30" i="26" s="1"/>
  <c r="F40" i="21"/>
  <c r="F40" i="24" s="1"/>
  <c r="F40" i="25" s="1"/>
  <c r="F40" i="26" s="1"/>
  <c r="AE31" i="18"/>
  <c r="AD32" i="18"/>
  <c r="AE26" i="19"/>
  <c r="Y27" i="19"/>
  <c r="Y34" i="19"/>
  <c r="AE27" i="20"/>
  <c r="O32" i="20"/>
  <c r="O47" i="20"/>
  <c r="U35" i="21"/>
  <c r="U35" i="24" s="1"/>
  <c r="U35" i="25" s="1"/>
  <c r="U35" i="26" s="1"/>
  <c r="Z14" i="16"/>
  <c r="Z30" i="17"/>
  <c r="G24" i="18"/>
  <c r="AD28" i="19"/>
  <c r="Z46" i="19"/>
  <c r="Z49" i="19"/>
  <c r="Z20" i="20"/>
  <c r="O46" i="20"/>
  <c r="S44" i="24"/>
  <c r="S44" i="25" s="1"/>
  <c r="S44" i="26" s="1"/>
  <c r="Z16" i="17"/>
  <c r="O23" i="18"/>
  <c r="W23" i="18"/>
  <c r="AE14" i="19"/>
  <c r="Z29" i="19"/>
  <c r="Z34" i="19"/>
  <c r="AD44" i="20"/>
  <c r="U30" i="25"/>
  <c r="U30" i="26" s="1"/>
  <c r="E74" i="12"/>
  <c r="Y28" i="17"/>
  <c r="Y21" i="18"/>
  <c r="Z43" i="18"/>
  <c r="O25" i="19"/>
  <c r="AE38" i="19"/>
  <c r="AE21" i="20"/>
  <c r="CS74" i="15"/>
  <c r="Z44" i="20"/>
  <c r="AA34" i="21"/>
  <c r="AA34" i="24" s="1"/>
  <c r="AA34" i="25" s="1"/>
  <c r="AA34" i="26" s="1"/>
  <c r="I45" i="21"/>
  <c r="I41" i="21"/>
  <c r="I41" i="24" s="1"/>
  <c r="AA13" i="21"/>
  <c r="O21" i="20"/>
  <c r="AS74" i="15"/>
  <c r="F47" i="26"/>
  <c r="V42" i="26"/>
  <c r="G42" i="20"/>
  <c r="O29" i="20"/>
  <c r="W30" i="20"/>
  <c r="O19" i="20"/>
  <c r="G26" i="19"/>
  <c r="G36" i="19"/>
  <c r="W42" i="19"/>
  <c r="O41" i="18"/>
  <c r="W28" i="18"/>
  <c r="G39" i="18"/>
  <c r="O15" i="18"/>
  <c r="O28" i="18"/>
  <c r="O22" i="17"/>
  <c r="O44" i="17"/>
  <c r="W45" i="17"/>
  <c r="M28" i="21"/>
  <c r="O41" i="17"/>
  <c r="N46" i="21"/>
  <c r="N46" i="24" s="1"/>
  <c r="N46" i="25" s="1"/>
  <c r="N46" i="26" s="1"/>
  <c r="L20" i="21"/>
  <c r="U49" i="21"/>
  <c r="U49" i="24" s="1"/>
  <c r="U49" i="25" s="1"/>
  <c r="U49" i="26" s="1"/>
  <c r="L37" i="21"/>
  <c r="H14" i="21"/>
  <c r="H14" i="24" s="1"/>
  <c r="H14" i="25" s="1"/>
  <c r="H14" i="26" s="1"/>
  <c r="D23" i="21"/>
  <c r="D23" i="24" s="1"/>
  <c r="D23" i="25" s="1"/>
  <c r="D23" i="26" s="1"/>
  <c r="P32" i="21"/>
  <c r="P32" i="24" s="1"/>
  <c r="P32" i="25" s="1"/>
  <c r="P32" i="26" s="1"/>
  <c r="V20" i="21"/>
  <c r="F45" i="21"/>
  <c r="F45" i="24" s="1"/>
  <c r="F45" i="25" s="1"/>
  <c r="F45" i="26" s="1"/>
  <c r="G14" i="16"/>
  <c r="O27" i="20"/>
  <c r="W33" i="20"/>
  <c r="O35" i="20"/>
  <c r="E74" i="15"/>
  <c r="O45" i="20"/>
  <c r="O18" i="20"/>
  <c r="W34" i="19"/>
  <c r="G47" i="19"/>
  <c r="O35" i="19"/>
  <c r="G42" i="19"/>
  <c r="O13" i="19"/>
  <c r="W23" i="19"/>
  <c r="W44" i="19"/>
  <c r="W30" i="19"/>
  <c r="G22" i="19"/>
  <c r="W37" i="18"/>
  <c r="O25" i="18"/>
  <c r="G15" i="18"/>
  <c r="W34" i="18"/>
  <c r="O38" i="18"/>
  <c r="G46" i="18"/>
  <c r="W32" i="18"/>
  <c r="W41" i="18"/>
  <c r="O15" i="17"/>
  <c r="G16" i="17"/>
  <c r="W24" i="17"/>
  <c r="G22" i="17"/>
  <c r="W14" i="17"/>
  <c r="W30" i="17"/>
  <c r="O45" i="17"/>
  <c r="G46" i="17"/>
  <c r="O46" i="17"/>
  <c r="O20" i="17"/>
  <c r="O42" i="17"/>
  <c r="J28" i="21"/>
  <c r="J28" i="24" s="1"/>
  <c r="J28" i="25" s="1"/>
  <c r="J28" i="26" s="1"/>
  <c r="V47" i="21"/>
  <c r="V47" i="24" s="1"/>
  <c r="V47" i="25" s="1"/>
  <c r="V47" i="26" s="1"/>
  <c r="S38" i="21"/>
  <c r="S38" i="24" s="1"/>
  <c r="S38" i="25" s="1"/>
  <c r="S38" i="26" s="1"/>
  <c r="Q16" i="21"/>
  <c r="Q16" i="24" s="1"/>
  <c r="Q16" i="25" s="1"/>
  <c r="Q16" i="26" s="1"/>
  <c r="P48" i="21"/>
  <c r="P48" i="24" s="1"/>
  <c r="P48" i="25" s="1"/>
  <c r="P48" i="26" s="1"/>
  <c r="O40" i="16"/>
  <c r="L33" i="21"/>
  <c r="F18" i="21"/>
  <c r="F18" i="24" s="1"/>
  <c r="F18" i="25" s="1"/>
  <c r="F18" i="26" s="1"/>
  <c r="C47" i="21"/>
  <c r="C47" i="24" s="1"/>
  <c r="C47" i="25" s="1"/>
  <c r="C47" i="26" s="1"/>
  <c r="O15" i="16"/>
  <c r="AD49" i="16"/>
  <c r="F27" i="21"/>
  <c r="F27" i="24" s="1"/>
  <c r="F27" i="25" s="1"/>
  <c r="F27" i="26" s="1"/>
  <c r="W17" i="17"/>
  <c r="G42" i="17"/>
  <c r="Y13" i="18"/>
  <c r="Y19" i="18"/>
  <c r="W43" i="18"/>
  <c r="AD43" i="18"/>
  <c r="O47" i="18"/>
  <c r="W49" i="18"/>
  <c r="G25" i="19"/>
  <c r="G29" i="19"/>
  <c r="O17" i="20"/>
  <c r="AD33" i="20"/>
  <c r="E28" i="24"/>
  <c r="X25" i="21"/>
  <c r="X25" i="24" s="1"/>
  <c r="X25" i="25" s="1"/>
  <c r="X25" i="26" s="1"/>
  <c r="AB34" i="21"/>
  <c r="AB34" i="24" s="1"/>
  <c r="AB34" i="25" s="1"/>
  <c r="AB34" i="26" s="1"/>
  <c r="BH74" i="12"/>
  <c r="O29" i="27" s="1"/>
  <c r="CU74" i="12"/>
  <c r="U74" i="12"/>
  <c r="T29" i="27" s="1"/>
  <c r="AE36" i="17"/>
  <c r="AE36" i="21" s="1"/>
  <c r="AD22" i="18"/>
  <c r="W24" i="18"/>
  <c r="Y33" i="18"/>
  <c r="O42" i="18"/>
  <c r="DD74" i="15"/>
  <c r="W32" i="20"/>
  <c r="K49" i="24"/>
  <c r="K49" i="25" s="1"/>
  <c r="K49" i="26" s="1"/>
  <c r="BE74" i="14"/>
  <c r="P28" i="21"/>
  <c r="P28" i="24" s="1"/>
  <c r="P28" i="25" s="1"/>
  <c r="P28" i="26" s="1"/>
  <c r="H41" i="24"/>
  <c r="H41" i="25" s="1"/>
  <c r="H41" i="26" s="1"/>
  <c r="AD25" i="16"/>
  <c r="AD25" i="21" s="1"/>
  <c r="E35" i="21"/>
  <c r="E35" i="24" s="1"/>
  <c r="E35" i="25" s="1"/>
  <c r="E35" i="26" s="1"/>
  <c r="Y34" i="16"/>
  <c r="Y34" i="21" s="1"/>
  <c r="X45" i="21"/>
  <c r="X45" i="24" s="1"/>
  <c r="X45" i="25" s="1"/>
  <c r="X45" i="26" s="1"/>
  <c r="W23" i="17"/>
  <c r="Z39" i="17"/>
  <c r="Y15" i="18"/>
  <c r="AD31" i="18"/>
  <c r="AD36" i="18"/>
  <c r="Z38" i="18"/>
  <c r="Z39" i="18"/>
  <c r="AD34" i="19"/>
  <c r="AE26" i="20"/>
  <c r="I30" i="21"/>
  <c r="I30" i="24" s="1"/>
  <c r="I30" i="25" s="1"/>
  <c r="AG16" i="21"/>
  <c r="AG16" i="24" s="1"/>
  <c r="AG16" i="25" s="1"/>
  <c r="AG16" i="26" s="1"/>
  <c r="F35" i="21"/>
  <c r="F35" i="24" s="1"/>
  <c r="F35" i="25" s="1"/>
  <c r="F35" i="26" s="1"/>
  <c r="AB31" i="21"/>
  <c r="AB31" i="24" s="1"/>
  <c r="AB31" i="25" s="1"/>
  <c r="AB31" i="26" s="1"/>
  <c r="O18" i="17"/>
  <c r="O27" i="17"/>
  <c r="O35" i="17"/>
  <c r="W38" i="17"/>
  <c r="AD41" i="17"/>
  <c r="Z47" i="17"/>
  <c r="AE48" i="17"/>
  <c r="W19" i="18"/>
  <c r="O43" i="18"/>
  <c r="Y28" i="19"/>
  <c r="G33" i="19"/>
  <c r="G38" i="19"/>
  <c r="Z16" i="20"/>
  <c r="G28" i="20"/>
  <c r="D28" i="21"/>
  <c r="D28" i="24" s="1"/>
  <c r="D28" i="25" s="1"/>
  <c r="D28" i="26" s="1"/>
  <c r="K36" i="21"/>
  <c r="K36" i="24" s="1"/>
  <c r="K36" i="25" s="1"/>
  <c r="K36" i="26" s="1"/>
  <c r="DA74" i="11"/>
  <c r="T37" i="21"/>
  <c r="C49" i="21"/>
  <c r="C49" i="24" s="1"/>
  <c r="C49" i="25" s="1"/>
  <c r="C49" i="26" s="1"/>
  <c r="CE74" i="11"/>
  <c r="AD15" i="17"/>
  <c r="AE24" i="17"/>
  <c r="Y25" i="17"/>
  <c r="AB33" i="21"/>
  <c r="AB33" i="24" s="1"/>
  <c r="AB33" i="25" s="1"/>
  <c r="AB33" i="26" s="1"/>
  <c r="M39" i="21"/>
  <c r="M39" i="24" s="1"/>
  <c r="M39" i="25" s="1"/>
  <c r="M39" i="26" s="1"/>
  <c r="Y17" i="18"/>
  <c r="O26" i="18"/>
  <c r="G27" i="18"/>
  <c r="W27" i="18"/>
  <c r="W22" i="19"/>
  <c r="Z23" i="19"/>
  <c r="G27" i="19"/>
  <c r="DL74" i="15"/>
  <c r="DL74" i="14"/>
  <c r="AE14" i="18"/>
  <c r="DK74" i="12"/>
  <c r="AE26" i="17"/>
  <c r="AE26" i="21" s="1"/>
  <c r="Y48" i="18"/>
  <c r="BA74" i="12"/>
  <c r="F16" i="21"/>
  <c r="F16" i="24" s="1"/>
  <c r="F16" i="25" s="1"/>
  <c r="F16" i="26" s="1"/>
  <c r="S25" i="21"/>
  <c r="S25" i="24" s="1"/>
  <c r="S25" i="25" s="1"/>
  <c r="S25" i="26" s="1"/>
  <c r="R47" i="21"/>
  <c r="R47" i="24" s="1"/>
  <c r="R47" i="25" s="1"/>
  <c r="R47" i="26" s="1"/>
  <c r="CP74" i="11"/>
  <c r="AC20" i="21"/>
  <c r="AC20" i="24" s="1"/>
  <c r="AC20" i="25" s="1"/>
  <c r="AC20" i="26" s="1"/>
  <c r="AD34" i="21"/>
  <c r="AD34" i="24" s="1"/>
  <c r="AG38" i="21"/>
  <c r="AG38" i="24" s="1"/>
  <c r="AG38" i="25" s="1"/>
  <c r="AG38" i="26" s="1"/>
  <c r="Q13" i="21"/>
  <c r="Q13" i="24" s="1"/>
  <c r="Q13" i="25" s="1"/>
  <c r="Y49" i="16"/>
  <c r="P51" i="17"/>
  <c r="Z14" i="17"/>
  <c r="Z20" i="17"/>
  <c r="Y26" i="17"/>
  <c r="Y26" i="21" s="1"/>
  <c r="Y26" i="24" s="1"/>
  <c r="W22" i="18"/>
  <c r="AE13" i="19"/>
  <c r="AD19" i="19"/>
  <c r="X74" i="15"/>
  <c r="AH74" i="12"/>
  <c r="E29" i="27" s="1"/>
  <c r="AG13" i="24"/>
  <c r="AG13" i="25" s="1"/>
  <c r="N16" i="21"/>
  <c r="N16" i="24" s="1"/>
  <c r="N16" i="25" s="1"/>
  <c r="W74" i="12"/>
  <c r="CF74" i="13"/>
  <c r="S74" i="13"/>
  <c r="R30" i="27" s="1"/>
  <c r="Z16" i="19"/>
  <c r="AF35" i="21"/>
  <c r="AF35" i="24" s="1"/>
  <c r="AF35" i="25" s="1"/>
  <c r="AF35" i="26" s="1"/>
  <c r="U19" i="21"/>
  <c r="Y13" i="17"/>
  <c r="AD21" i="17"/>
  <c r="Y27" i="17"/>
  <c r="O28" i="17"/>
  <c r="G47" i="17"/>
  <c r="W47" i="17"/>
  <c r="W15" i="18"/>
  <c r="W15" i="19"/>
  <c r="AE25" i="19"/>
  <c r="G34" i="19"/>
  <c r="Y22" i="20"/>
  <c r="AD43" i="16"/>
  <c r="CA74" i="11"/>
  <c r="V15" i="21"/>
  <c r="V15" i="24" s="1"/>
  <c r="V15" i="25" s="1"/>
  <c r="V15" i="26" s="1"/>
  <c r="Y23" i="17"/>
  <c r="W28" i="17"/>
  <c r="E29" i="21"/>
  <c r="E29" i="24" s="1"/>
  <c r="E29" i="25" s="1"/>
  <c r="E29" i="26" s="1"/>
  <c r="L31" i="21"/>
  <c r="L31" i="24" s="1"/>
  <c r="L31" i="25" s="1"/>
  <c r="L31" i="26" s="1"/>
  <c r="AC38" i="21"/>
  <c r="AC38" i="24" s="1"/>
  <c r="AC38" i="25" s="1"/>
  <c r="AC38" i="26" s="1"/>
  <c r="AB42" i="21"/>
  <c r="AB42" i="24" s="1"/>
  <c r="AB42" i="25" s="1"/>
  <c r="AB42" i="26" s="1"/>
  <c r="O48" i="17"/>
  <c r="G23" i="18"/>
  <c r="O27" i="18"/>
  <c r="T74" i="14"/>
  <c r="S32" i="27" s="1"/>
  <c r="AD33" i="19"/>
  <c r="AE37" i="19"/>
  <c r="AE38" i="20"/>
  <c r="AE46" i="17"/>
  <c r="G48" i="17"/>
  <c r="R41" i="25"/>
  <c r="R41" i="26" s="1"/>
  <c r="K31" i="25"/>
  <c r="K31" i="26" s="1"/>
  <c r="D33" i="21"/>
  <c r="W40" i="16"/>
  <c r="AF44" i="24"/>
  <c r="AF44" i="25" s="1"/>
  <c r="AF44" i="26" s="1"/>
  <c r="Z28" i="16"/>
  <c r="BQ74" i="12"/>
  <c r="O19" i="17"/>
  <c r="W26" i="17"/>
  <c r="W40" i="17"/>
  <c r="O22" i="18"/>
  <c r="AE24" i="18"/>
  <c r="AD26" i="18"/>
  <c r="O36" i="18"/>
  <c r="O41" i="19"/>
  <c r="AE14" i="20"/>
  <c r="DC74" i="15"/>
  <c r="H23" i="21"/>
  <c r="H23" i="24" s="1"/>
  <c r="H23" i="25" s="1"/>
  <c r="H23" i="26" s="1"/>
  <c r="V32" i="21"/>
  <c r="V32" i="24" s="1"/>
  <c r="Z23" i="17"/>
  <c r="G31" i="17"/>
  <c r="O18" i="18"/>
  <c r="O15" i="19"/>
  <c r="W16" i="19"/>
  <c r="AD18" i="19"/>
  <c r="AD25" i="20"/>
  <c r="W37" i="20"/>
  <c r="W45" i="20"/>
  <c r="W39" i="16"/>
  <c r="Y13" i="16"/>
  <c r="Y36" i="16"/>
  <c r="Y36" i="21" s="1"/>
  <c r="Y36" i="24" s="1"/>
  <c r="Y36" i="25" s="1"/>
  <c r="CB74" i="11"/>
  <c r="CI74" i="11"/>
  <c r="CC74" i="11"/>
  <c r="CD74" i="11"/>
  <c r="CK74" i="11"/>
  <c r="CU74" i="11"/>
  <c r="AD28" i="16"/>
  <c r="AD36" i="16"/>
  <c r="AB15" i="21"/>
  <c r="AC21" i="21"/>
  <c r="AC21" i="24" s="1"/>
  <c r="AC21" i="25" s="1"/>
  <c r="AC21" i="26" s="1"/>
  <c r="AF25" i="21"/>
  <c r="AF25" i="24" s="1"/>
  <c r="AF25" i="25" s="1"/>
  <c r="AF25" i="26" s="1"/>
  <c r="AB26" i="21"/>
  <c r="AB26" i="24" s="1"/>
  <c r="AB26" i="25" s="1"/>
  <c r="AB26" i="26" s="1"/>
  <c r="F28" i="21"/>
  <c r="F28" i="24" s="1"/>
  <c r="F28" i="25" s="1"/>
  <c r="F28" i="26" s="1"/>
  <c r="T28" i="21"/>
  <c r="T28" i="24" s="1"/>
  <c r="T28" i="25" s="1"/>
  <c r="AG34" i="21"/>
  <c r="AG34" i="24" s="1"/>
  <c r="AG34" i="25" s="1"/>
  <c r="AG34" i="26" s="1"/>
  <c r="AB35" i="21"/>
  <c r="AB35" i="24" s="1"/>
  <c r="AB35" i="25" s="1"/>
  <c r="AB35" i="26" s="1"/>
  <c r="F37" i="21"/>
  <c r="F37" i="24" s="1"/>
  <c r="F37" i="25" s="1"/>
  <c r="F37" i="26" s="1"/>
  <c r="K39" i="21"/>
  <c r="K39" i="24" s="1"/>
  <c r="K39" i="25" s="1"/>
  <c r="K39" i="26" s="1"/>
  <c r="DL74" i="11"/>
  <c r="O32" i="16"/>
  <c r="O32" i="21" s="1"/>
  <c r="CW74" i="11"/>
  <c r="AD22" i="16"/>
  <c r="AA14" i="21"/>
  <c r="AA14" i="24" s="1"/>
  <c r="AA14" i="25" s="1"/>
  <c r="AA14" i="26" s="1"/>
  <c r="Q22" i="21"/>
  <c r="AA25" i="21"/>
  <c r="AA25" i="24" s="1"/>
  <c r="AA25" i="25" s="1"/>
  <c r="AA25" i="26" s="1"/>
  <c r="K28" i="21"/>
  <c r="K28" i="24" s="1"/>
  <c r="K28" i="25" s="1"/>
  <c r="K28" i="26" s="1"/>
  <c r="AF31" i="21"/>
  <c r="AF31" i="24" s="1"/>
  <c r="AF31" i="25" s="1"/>
  <c r="AF31" i="26" s="1"/>
  <c r="E33" i="21"/>
  <c r="E33" i="24" s="1"/>
  <c r="E33" i="25" s="1"/>
  <c r="E33" i="26" s="1"/>
  <c r="Q36" i="21"/>
  <c r="AF41" i="21"/>
  <c r="AF41" i="24" s="1"/>
  <c r="AF41" i="25" s="1"/>
  <c r="AF41" i="26" s="1"/>
  <c r="W30" i="16"/>
  <c r="O49" i="16"/>
  <c r="V13" i="21"/>
  <c r="H25" i="21"/>
  <c r="H25" i="24" s="1"/>
  <c r="H25" i="25" s="1"/>
  <c r="H25" i="26" s="1"/>
  <c r="E38" i="21"/>
  <c r="E38" i="24" s="1"/>
  <c r="E38" i="25" s="1"/>
  <c r="E38" i="26" s="1"/>
  <c r="AB39" i="21"/>
  <c r="AA44" i="21"/>
  <c r="AA44" i="24" s="1"/>
  <c r="AA44" i="25" s="1"/>
  <c r="AA44" i="26" s="1"/>
  <c r="AC13" i="21"/>
  <c r="V14" i="21"/>
  <c r="V14" i="24" s="1"/>
  <c r="V14" i="25" s="1"/>
  <c r="V14" i="26" s="1"/>
  <c r="M18" i="21"/>
  <c r="M18" i="24" s="1"/>
  <c r="M18" i="25" s="1"/>
  <c r="M18" i="26" s="1"/>
  <c r="X20" i="21"/>
  <c r="N21" i="21"/>
  <c r="N21" i="24" s="1"/>
  <c r="N21" i="25" s="1"/>
  <c r="N21" i="26" s="1"/>
  <c r="B24" i="21"/>
  <c r="B24" i="24" s="1"/>
  <c r="B24" i="25" s="1"/>
  <c r="B24" i="26" s="1"/>
  <c r="M43" i="21"/>
  <c r="M43" i="24" s="1"/>
  <c r="M43" i="25" s="1"/>
  <c r="M43" i="26" s="1"/>
  <c r="AF46" i="21"/>
  <c r="AF46" i="24" s="1"/>
  <c r="AF46" i="25" s="1"/>
  <c r="AF46" i="26" s="1"/>
  <c r="AA48" i="21"/>
  <c r="AA48" i="24" s="1"/>
  <c r="AA48" i="25" s="1"/>
  <c r="AA48" i="26" s="1"/>
  <c r="L49" i="21"/>
  <c r="AG49" i="21"/>
  <c r="AG49" i="24" s="1"/>
  <c r="AG49" i="25" s="1"/>
  <c r="AG49" i="26" s="1"/>
  <c r="C21" i="21"/>
  <c r="C21" i="24" s="1"/>
  <c r="C21" i="25" s="1"/>
  <c r="C21" i="26" s="1"/>
  <c r="N28" i="21"/>
  <c r="N28" i="24" s="1"/>
  <c r="N28" i="25" s="1"/>
  <c r="N28" i="26" s="1"/>
  <c r="AG36" i="21"/>
  <c r="AG36" i="24" s="1"/>
  <c r="AG36" i="25" s="1"/>
  <c r="AG36" i="26" s="1"/>
  <c r="S41" i="21"/>
  <c r="S41" i="24" s="1"/>
  <c r="S41" i="25" s="1"/>
  <c r="S41" i="26" s="1"/>
  <c r="AA41" i="21"/>
  <c r="AA41" i="24" s="1"/>
  <c r="AA41" i="25" s="1"/>
  <c r="AA41" i="26" s="1"/>
  <c r="D42" i="21"/>
  <c r="Q45" i="21"/>
  <c r="U46" i="21"/>
  <c r="U46" i="24" s="1"/>
  <c r="U46" i="25" s="1"/>
  <c r="U46" i="26" s="1"/>
  <c r="AD45" i="16"/>
  <c r="AD45" i="21" s="1"/>
  <c r="AA16" i="21"/>
  <c r="AA16" i="24" s="1"/>
  <c r="AA16" i="25" s="1"/>
  <c r="AA16" i="26" s="1"/>
  <c r="AF17" i="21"/>
  <c r="AF17" i="24" s="1"/>
  <c r="AF17" i="25" s="1"/>
  <c r="AF17" i="26" s="1"/>
  <c r="P23" i="21"/>
  <c r="P23" i="24" s="1"/>
  <c r="P23" i="25" s="1"/>
  <c r="AF26" i="21"/>
  <c r="AF26" i="24" s="1"/>
  <c r="AF26" i="25" s="1"/>
  <c r="AF26" i="26" s="1"/>
  <c r="C27" i="21"/>
  <c r="C27" i="24" s="1"/>
  <c r="C27" i="25" s="1"/>
  <c r="C27" i="26" s="1"/>
  <c r="U27" i="21"/>
  <c r="U27" i="24" s="1"/>
  <c r="U27" i="25" s="1"/>
  <c r="U27" i="26" s="1"/>
  <c r="AB27" i="21"/>
  <c r="AB27" i="24" s="1"/>
  <c r="AB27" i="25" s="1"/>
  <c r="AB27" i="26" s="1"/>
  <c r="E34" i="21"/>
  <c r="E34" i="24" s="1"/>
  <c r="E34" i="25" s="1"/>
  <c r="E34" i="26" s="1"/>
  <c r="M40" i="21"/>
  <c r="M40" i="24" s="1"/>
  <c r="M40" i="25" s="1"/>
  <c r="M40" i="26" s="1"/>
  <c r="AF40" i="21"/>
  <c r="AF40" i="24" s="1"/>
  <c r="AF40" i="25" s="1"/>
  <c r="AF40" i="26" s="1"/>
  <c r="AB41" i="21"/>
  <c r="AB41" i="24" s="1"/>
  <c r="AB41" i="25" s="1"/>
  <c r="AB41" i="26" s="1"/>
  <c r="X43" i="21"/>
  <c r="X43" i="24" s="1"/>
  <c r="X43" i="25" s="1"/>
  <c r="X43" i="26" s="1"/>
  <c r="N49" i="21"/>
  <c r="N49" i="24" s="1"/>
  <c r="N49" i="25" s="1"/>
  <c r="N49" i="26" s="1"/>
  <c r="X49" i="21"/>
  <c r="X49" i="24" s="1"/>
  <c r="X49" i="25" s="1"/>
  <c r="X49" i="26" s="1"/>
  <c r="DP74" i="11"/>
  <c r="O38" i="16"/>
  <c r="O38" i="21" s="1"/>
  <c r="O38" i="24" s="1"/>
  <c r="AD29" i="16"/>
  <c r="AD37" i="16"/>
  <c r="AD37" i="21" s="1"/>
  <c r="AD37" i="24" s="1"/>
  <c r="AD37" i="25" s="1"/>
  <c r="Y19" i="16"/>
  <c r="Y27" i="16"/>
  <c r="Y27" i="21" s="1"/>
  <c r="V22" i="21"/>
  <c r="V22" i="24" s="1"/>
  <c r="V22" i="25" s="1"/>
  <c r="V22" i="26" s="1"/>
  <c r="M26" i="21"/>
  <c r="M26" i="24" s="1"/>
  <c r="M26" i="25" s="1"/>
  <c r="M26" i="26" s="1"/>
  <c r="AG26" i="21"/>
  <c r="AG26" i="24" s="1"/>
  <c r="AG26" i="25" s="1"/>
  <c r="AG26" i="26" s="1"/>
  <c r="S29" i="21"/>
  <c r="S29" i="24" s="1"/>
  <c r="S29" i="25" s="1"/>
  <c r="S29" i="26" s="1"/>
  <c r="AE32" i="21"/>
  <c r="AE32" i="24" s="1"/>
  <c r="AE32" i="25" s="1"/>
  <c r="F34" i="21"/>
  <c r="F34" i="24" s="1"/>
  <c r="F34" i="25" s="1"/>
  <c r="F34" i="26" s="1"/>
  <c r="K34" i="21"/>
  <c r="K34" i="24" s="1"/>
  <c r="K34" i="25" s="1"/>
  <c r="K34" i="26" s="1"/>
  <c r="E37" i="21"/>
  <c r="E37" i="24" s="1"/>
  <c r="E37" i="25" s="1"/>
  <c r="E37" i="26" s="1"/>
  <c r="H46" i="21"/>
  <c r="H46" i="24" s="1"/>
  <c r="H46" i="25" s="1"/>
  <c r="H46" i="26" s="1"/>
  <c r="BD74" i="12"/>
  <c r="L13" i="27" s="1"/>
  <c r="W13" i="17"/>
  <c r="CU74" i="14"/>
  <c r="BV74" i="14"/>
  <c r="AW74" i="14"/>
  <c r="J32" i="27" s="1"/>
  <c r="G16" i="19"/>
  <c r="G43" i="17"/>
  <c r="N45" i="24"/>
  <c r="N45" i="25" s="1"/>
  <c r="N45" i="26" s="1"/>
  <c r="BM74" i="15"/>
  <c r="BM74" i="12"/>
  <c r="BF74" i="12"/>
  <c r="M29" i="27" s="1"/>
  <c r="AF28" i="21"/>
  <c r="AF28" i="24" s="1"/>
  <c r="AF28" i="25" s="1"/>
  <c r="AF28" i="26" s="1"/>
  <c r="E36" i="21"/>
  <c r="E36" i="24" s="1"/>
  <c r="E36" i="25" s="1"/>
  <c r="E36" i="26" s="1"/>
  <c r="N37" i="21"/>
  <c r="N37" i="24" s="1"/>
  <c r="N37" i="25" s="1"/>
  <c r="N37" i="26" s="1"/>
  <c r="N41" i="21"/>
  <c r="N41" i="24" s="1"/>
  <c r="N41" i="25" s="1"/>
  <c r="N41" i="26" s="1"/>
  <c r="U37" i="21"/>
  <c r="U37" i="24" s="1"/>
  <c r="U37" i="25" s="1"/>
  <c r="U37" i="26" s="1"/>
  <c r="S74" i="12"/>
  <c r="R29" i="27" s="1"/>
  <c r="AV74" i="12"/>
  <c r="I29" i="27" s="1"/>
  <c r="S48" i="21"/>
  <c r="S48" i="24" s="1"/>
  <c r="S48" i="25" s="1"/>
  <c r="S48" i="26" s="1"/>
  <c r="I74" i="12"/>
  <c r="BI74" i="12"/>
  <c r="P29" i="27" s="1"/>
  <c r="AE18" i="18"/>
  <c r="W38" i="19"/>
  <c r="Z38" i="19"/>
  <c r="Z44" i="19"/>
  <c r="CB74" i="15"/>
  <c r="CY74" i="15"/>
  <c r="W19" i="20"/>
  <c r="O25" i="20"/>
  <c r="H44" i="21"/>
  <c r="H44" i="24" s="1"/>
  <c r="H44" i="25" s="1"/>
  <c r="H44" i="26" s="1"/>
  <c r="B49" i="21"/>
  <c r="AG45" i="21"/>
  <c r="AG45" i="24" s="1"/>
  <c r="AG45" i="25" s="1"/>
  <c r="AG45" i="26" s="1"/>
  <c r="E27" i="21"/>
  <c r="E27" i="24" s="1"/>
  <c r="E27" i="25" s="1"/>
  <c r="E27" i="26" s="1"/>
  <c r="E43" i="25"/>
  <c r="E43" i="26" s="1"/>
  <c r="AA20" i="21"/>
  <c r="AA20" i="24" s="1"/>
  <c r="AA20" i="25" s="1"/>
  <c r="AA20" i="26" s="1"/>
  <c r="AB21" i="21"/>
  <c r="AB21" i="24" s="1"/>
  <c r="AB21" i="25" s="1"/>
  <c r="AB21" i="26" s="1"/>
  <c r="BN74" i="13"/>
  <c r="H35" i="24"/>
  <c r="H35" i="25" s="1"/>
  <c r="H35" i="26" s="1"/>
  <c r="C16" i="21"/>
  <c r="T23" i="21"/>
  <c r="T23" i="24" s="1"/>
  <c r="T23" i="25" s="1"/>
  <c r="C37" i="21"/>
  <c r="C37" i="24" s="1"/>
  <c r="C37" i="25" s="1"/>
  <c r="C37" i="26" s="1"/>
  <c r="R43" i="21"/>
  <c r="R43" i="24" s="1"/>
  <c r="R43" i="25" s="1"/>
  <c r="R43" i="26" s="1"/>
  <c r="AF20" i="21"/>
  <c r="AF20" i="24" s="1"/>
  <c r="AF20" i="25" s="1"/>
  <c r="AF20" i="26" s="1"/>
  <c r="F19" i="21"/>
  <c r="F19" i="24" s="1"/>
  <c r="F19" i="25" s="1"/>
  <c r="F19" i="26" s="1"/>
  <c r="F23" i="21"/>
  <c r="Z40" i="17"/>
  <c r="O17" i="18"/>
  <c r="G42" i="18"/>
  <c r="G17" i="19"/>
  <c r="AE20" i="20"/>
  <c r="AE40" i="20"/>
  <c r="AE15" i="19"/>
  <c r="AE23" i="19"/>
  <c r="AE31" i="19"/>
  <c r="AE43" i="19"/>
  <c r="AE22" i="18"/>
  <c r="AE30" i="18"/>
  <c r="AE29" i="17"/>
  <c r="B37" i="24"/>
  <c r="B37" i="25" s="1"/>
  <c r="B37" i="26" s="1"/>
  <c r="B22" i="21"/>
  <c r="B22" i="24" s="1"/>
  <c r="B22" i="25" s="1"/>
  <c r="B22" i="26" s="1"/>
  <c r="H22" i="21"/>
  <c r="H22" i="24" s="1"/>
  <c r="H22" i="25" s="1"/>
  <c r="H22" i="26" s="1"/>
  <c r="P22" i="21"/>
  <c r="P22" i="24" s="1"/>
  <c r="P22" i="25" s="1"/>
  <c r="P22" i="26" s="1"/>
  <c r="R34" i="21"/>
  <c r="R34" i="24" s="1"/>
  <c r="R34" i="25" s="1"/>
  <c r="R34" i="26" s="1"/>
  <c r="B36" i="21"/>
  <c r="B36" i="24" s="1"/>
  <c r="B36" i="25" s="1"/>
  <c r="B36" i="26" s="1"/>
  <c r="K45" i="21"/>
  <c r="K45" i="24" s="1"/>
  <c r="K45" i="25" s="1"/>
  <c r="K45" i="26" s="1"/>
  <c r="D46" i="21"/>
  <c r="D46" i="24" s="1"/>
  <c r="D46" i="25" s="1"/>
  <c r="D46" i="26" s="1"/>
  <c r="AC33" i="21"/>
  <c r="AC33" i="24" s="1"/>
  <c r="AC33" i="25" s="1"/>
  <c r="AC33" i="26" s="1"/>
  <c r="CO74" i="12"/>
  <c r="AD33" i="17"/>
  <c r="AD33" i="21" s="1"/>
  <c r="W39" i="17"/>
  <c r="W39" i="21" s="1"/>
  <c r="O43" i="17"/>
  <c r="Z43" i="17"/>
  <c r="G33" i="18"/>
  <c r="CL74" i="14"/>
  <c r="AD20" i="19"/>
  <c r="G24" i="20"/>
  <c r="AE35" i="19"/>
  <c r="DN74" i="12"/>
  <c r="Z22" i="18"/>
  <c r="X13" i="24"/>
  <c r="X13" i="25" s="1"/>
  <c r="X13" i="26" s="1"/>
  <c r="R19" i="21"/>
  <c r="R19" i="24" s="1"/>
  <c r="R19" i="25" s="1"/>
  <c r="R19" i="26" s="1"/>
  <c r="R20" i="21"/>
  <c r="R20" i="24" s="1"/>
  <c r="R20" i="25" s="1"/>
  <c r="R20" i="26" s="1"/>
  <c r="I23" i="21"/>
  <c r="I23" i="24" s="1"/>
  <c r="I23" i="25" s="1"/>
  <c r="I23" i="26" s="1"/>
  <c r="B26" i="21"/>
  <c r="B26" i="24" s="1"/>
  <c r="B26" i="25" s="1"/>
  <c r="B26" i="26" s="1"/>
  <c r="I36" i="21"/>
  <c r="I36" i="24" s="1"/>
  <c r="I36" i="25" s="1"/>
  <c r="I36" i="26" s="1"/>
  <c r="P36" i="21"/>
  <c r="P36" i="24" s="1"/>
  <c r="P36" i="25" s="1"/>
  <c r="P36" i="26" s="1"/>
  <c r="C40" i="21"/>
  <c r="H42" i="21"/>
  <c r="H42" i="24" s="1"/>
  <c r="H42" i="25" s="1"/>
  <c r="H42" i="26" s="1"/>
  <c r="L47" i="21"/>
  <c r="AF15" i="24"/>
  <c r="AC31" i="21"/>
  <c r="AC31" i="24" s="1"/>
  <c r="AC31" i="25" s="1"/>
  <c r="AC31" i="26" s="1"/>
  <c r="E18" i="21"/>
  <c r="E18" i="24" s="1"/>
  <c r="E18" i="25" s="1"/>
  <c r="E18" i="26" s="1"/>
  <c r="E22" i="21"/>
  <c r="E22" i="24" s="1"/>
  <c r="E22" i="25" s="1"/>
  <c r="E22" i="26" s="1"/>
  <c r="E26" i="21"/>
  <c r="E26" i="24" s="1"/>
  <c r="E26" i="25" s="1"/>
  <c r="E26" i="26" s="1"/>
  <c r="E46" i="21"/>
  <c r="E46" i="24" s="1"/>
  <c r="E46" i="25" s="1"/>
  <c r="E46" i="26" s="1"/>
  <c r="N23" i="21"/>
  <c r="N23" i="24" s="1"/>
  <c r="N23" i="25" s="1"/>
  <c r="N23" i="26" s="1"/>
  <c r="V35" i="21"/>
  <c r="V35" i="24" s="1"/>
  <c r="V35" i="25" s="1"/>
  <c r="V35" i="26" s="1"/>
  <c r="X23" i="21"/>
  <c r="X23" i="24" s="1"/>
  <c r="X23" i="25" s="1"/>
  <c r="X23" i="26" s="1"/>
  <c r="X31" i="21"/>
  <c r="X31" i="24" s="1"/>
  <c r="X31" i="25" s="1"/>
  <c r="X31" i="26" s="1"/>
  <c r="O14" i="18"/>
  <c r="G18" i="18"/>
  <c r="AX74" i="13"/>
  <c r="K30" i="27" s="1"/>
  <c r="O21" i="18"/>
  <c r="CE74" i="13"/>
  <c r="CL74" i="13"/>
  <c r="CE74" i="14"/>
  <c r="Z27" i="19"/>
  <c r="AA74" i="12"/>
  <c r="AE18" i="17"/>
  <c r="C13" i="21"/>
  <c r="C13" i="24" s="1"/>
  <c r="C13" i="25" s="1"/>
  <c r="C13" i="26" s="1"/>
  <c r="P15" i="21"/>
  <c r="P15" i="24" s="1"/>
  <c r="P15" i="25" s="1"/>
  <c r="P15" i="26" s="1"/>
  <c r="K19" i="21"/>
  <c r="C22" i="21"/>
  <c r="C22" i="24" s="1"/>
  <c r="C22" i="25" s="1"/>
  <c r="C22" i="26" s="1"/>
  <c r="R28" i="21"/>
  <c r="R28" i="24" s="1"/>
  <c r="R28" i="25" s="1"/>
  <c r="R28" i="26" s="1"/>
  <c r="I29" i="21"/>
  <c r="I29" i="24" s="1"/>
  <c r="S32" i="21"/>
  <c r="S32" i="24" s="1"/>
  <c r="S32" i="25" s="1"/>
  <c r="S32" i="26" s="1"/>
  <c r="D35" i="21"/>
  <c r="D35" i="24" s="1"/>
  <c r="D35" i="25" s="1"/>
  <c r="D35" i="26" s="1"/>
  <c r="L35" i="21"/>
  <c r="C36" i="21"/>
  <c r="C36" i="24" s="1"/>
  <c r="C36" i="25" s="1"/>
  <c r="C36" i="26" s="1"/>
  <c r="R36" i="21"/>
  <c r="R36" i="24" s="1"/>
  <c r="R36" i="25" s="1"/>
  <c r="R36" i="26" s="1"/>
  <c r="H37" i="21"/>
  <c r="H37" i="24" s="1"/>
  <c r="H37" i="25" s="1"/>
  <c r="H37" i="26" s="1"/>
  <c r="C41" i="21"/>
  <c r="C41" i="24" s="1"/>
  <c r="C41" i="25" s="1"/>
  <c r="C41" i="26" s="1"/>
  <c r="B43" i="21"/>
  <c r="B43" i="24" s="1"/>
  <c r="B43" i="25" s="1"/>
  <c r="B43" i="26" s="1"/>
  <c r="R49" i="21"/>
  <c r="AC45" i="21"/>
  <c r="AC45" i="24" s="1"/>
  <c r="AC45" i="25" s="1"/>
  <c r="AC45" i="26" s="1"/>
  <c r="AG46" i="21"/>
  <c r="AG46" i="24" s="1"/>
  <c r="AG46" i="25" s="1"/>
  <c r="AG46" i="26" s="1"/>
  <c r="M36" i="24"/>
  <c r="M36" i="25" s="1"/>
  <c r="M36" i="26" s="1"/>
  <c r="Q23" i="21"/>
  <c r="Q23" i="24" s="1"/>
  <c r="Q23" i="25" s="1"/>
  <c r="Q23" i="26" s="1"/>
  <c r="U36" i="21"/>
  <c r="U36" i="24" s="1"/>
  <c r="U36" i="25" s="1"/>
  <c r="U36" i="26" s="1"/>
  <c r="X32" i="21"/>
  <c r="X32" i="24" s="1"/>
  <c r="X32" i="25" s="1"/>
  <c r="X32" i="26" s="1"/>
  <c r="X40" i="21"/>
  <c r="X40" i="24" s="1"/>
  <c r="X40" i="25" s="1"/>
  <c r="X40" i="26" s="1"/>
  <c r="AB23" i="24"/>
  <c r="AB23" i="25" s="1"/>
  <c r="AB23" i="26" s="1"/>
  <c r="AB38" i="21"/>
  <c r="AB38" i="24" s="1"/>
  <c r="AB38" i="25" s="1"/>
  <c r="AB38" i="26" s="1"/>
  <c r="AB47" i="21"/>
  <c r="W25" i="17"/>
  <c r="CL74" i="12"/>
  <c r="W29" i="17"/>
  <c r="CY74" i="12"/>
  <c r="DG74" i="12"/>
  <c r="B34" i="21"/>
  <c r="B34" i="24" s="1"/>
  <c r="B34" i="25" s="1"/>
  <c r="B34" i="26" s="1"/>
  <c r="S36" i="24"/>
  <c r="S36" i="25" s="1"/>
  <c r="S36" i="26" s="1"/>
  <c r="E39" i="21"/>
  <c r="E39" i="24" s="1"/>
  <c r="E39" i="25" s="1"/>
  <c r="E39" i="26" s="1"/>
  <c r="N24" i="21"/>
  <c r="N24" i="24" s="1"/>
  <c r="N24" i="25" s="1"/>
  <c r="N24" i="26" s="1"/>
  <c r="N40" i="24"/>
  <c r="N40" i="25" s="1"/>
  <c r="N40" i="26" s="1"/>
  <c r="N48" i="21"/>
  <c r="N48" i="24" s="1"/>
  <c r="N48" i="25" s="1"/>
  <c r="N48" i="26" s="1"/>
  <c r="V28" i="24"/>
  <c r="V28" i="25" s="1"/>
  <c r="V28" i="26" s="1"/>
  <c r="AA46" i="21"/>
  <c r="CB74" i="12"/>
  <c r="AE34" i="17"/>
  <c r="Z48" i="17"/>
  <c r="G49" i="17"/>
  <c r="O49" i="17"/>
  <c r="Z18" i="18"/>
  <c r="G47" i="18"/>
  <c r="F31" i="21"/>
  <c r="F31" i="24" s="1"/>
  <c r="F31" i="25" s="1"/>
  <c r="F31" i="26" s="1"/>
  <c r="F43" i="21"/>
  <c r="F43" i="24" s="1"/>
  <c r="F43" i="25" s="1"/>
  <c r="F43" i="26" s="1"/>
  <c r="M21" i="21"/>
  <c r="M21" i="24" s="1"/>
  <c r="M21" i="25" s="1"/>
  <c r="M21" i="26" s="1"/>
  <c r="M33" i="21"/>
  <c r="M33" i="24" s="1"/>
  <c r="M33" i="25" s="1"/>
  <c r="M33" i="26" s="1"/>
  <c r="M37" i="21"/>
  <c r="M37" i="24" s="1"/>
  <c r="M37" i="25" s="1"/>
  <c r="M37" i="26" s="1"/>
  <c r="M45" i="21"/>
  <c r="M45" i="24" s="1"/>
  <c r="M45" i="25" s="1"/>
  <c r="M45" i="26" s="1"/>
  <c r="U17" i="21"/>
  <c r="U17" i="24" s="1"/>
  <c r="U17" i="25" s="1"/>
  <c r="U17" i="26" s="1"/>
  <c r="U25" i="21"/>
  <c r="U25" i="24" s="1"/>
  <c r="U25" i="25" s="1"/>
  <c r="U25" i="26" s="1"/>
  <c r="U33" i="21"/>
  <c r="U33" i="24" s="1"/>
  <c r="U33" i="25" s="1"/>
  <c r="U33" i="26" s="1"/>
  <c r="V36" i="25"/>
  <c r="V36" i="26" s="1"/>
  <c r="V44" i="21"/>
  <c r="V44" i="24" s="1"/>
  <c r="V44" i="25" s="1"/>
  <c r="V44" i="26" s="1"/>
  <c r="X42" i="21"/>
  <c r="X42" i="24" s="1"/>
  <c r="X42" i="25" s="1"/>
  <c r="X42" i="26" s="1"/>
  <c r="AA19" i="21"/>
  <c r="AA19" i="24" s="1"/>
  <c r="AA19" i="25" s="1"/>
  <c r="AA19" i="26" s="1"/>
  <c r="G15" i="17"/>
  <c r="Y16" i="17"/>
  <c r="AD16" i="17"/>
  <c r="AE22" i="17"/>
  <c r="AE25" i="17"/>
  <c r="AE30" i="17"/>
  <c r="AE30" i="21" s="1"/>
  <c r="W32" i="17"/>
  <c r="AD16" i="18"/>
  <c r="W29" i="18"/>
  <c r="Y29" i="18"/>
  <c r="G31" i="18"/>
  <c r="O31" i="18"/>
  <c r="Y31" i="18"/>
  <c r="W36" i="18"/>
  <c r="Z37" i="18"/>
  <c r="Z21" i="19"/>
  <c r="W32" i="19"/>
  <c r="Z42" i="19"/>
  <c r="Y16" i="20"/>
  <c r="BY74" i="15"/>
  <c r="CV74" i="15"/>
  <c r="AD22" i="20"/>
  <c r="W40" i="20"/>
  <c r="Z40" i="20"/>
  <c r="O20" i="18"/>
  <c r="AE26" i="18"/>
  <c r="W30" i="18"/>
  <c r="Z30" i="18"/>
  <c r="G40" i="18"/>
  <c r="W44" i="18"/>
  <c r="G45" i="18"/>
  <c r="O45" i="18"/>
  <c r="W45" i="18"/>
  <c r="Y45" i="18"/>
  <c r="Y47" i="18"/>
  <c r="G49" i="18"/>
  <c r="O27" i="19"/>
  <c r="Z28" i="19"/>
  <c r="O39" i="19"/>
  <c r="M74" i="15"/>
  <c r="P23" i="27" s="1"/>
  <c r="Z49" i="20"/>
  <c r="AD49" i="20"/>
  <c r="Z31" i="20"/>
  <c r="O34" i="20"/>
  <c r="W35" i="20"/>
  <c r="E21" i="21"/>
  <c r="E21" i="24" s="1"/>
  <c r="E21" i="25" s="1"/>
  <c r="E21" i="26" s="1"/>
  <c r="E41" i="21"/>
  <c r="E41" i="24" s="1"/>
  <c r="E41" i="25" s="1"/>
  <c r="E41" i="26" s="1"/>
  <c r="E45" i="21"/>
  <c r="E45" i="24" s="1"/>
  <c r="E45" i="25" s="1"/>
  <c r="E45" i="26" s="1"/>
  <c r="N34" i="21"/>
  <c r="V30" i="21"/>
  <c r="U38" i="21"/>
  <c r="U38" i="24" s="1"/>
  <c r="U38" i="25" s="1"/>
  <c r="U38" i="26" s="1"/>
  <c r="X37" i="24"/>
  <c r="X37" i="25" s="1"/>
  <c r="X37" i="26" s="1"/>
  <c r="O13" i="17"/>
  <c r="W16" i="17"/>
  <c r="AE33" i="17"/>
  <c r="AD35" i="17"/>
  <c r="AD35" i="21" s="1"/>
  <c r="Y40" i="17"/>
  <c r="Z41" i="17"/>
  <c r="Y46" i="17"/>
  <c r="Y46" i="21" s="1"/>
  <c r="Z28" i="18"/>
  <c r="Z40" i="18"/>
  <c r="AD45" i="18"/>
  <c r="AD47" i="18"/>
  <c r="Y49" i="18"/>
  <c r="G23" i="20"/>
  <c r="Z24" i="20"/>
  <c r="Z43" i="20"/>
  <c r="W47" i="20"/>
  <c r="AA74" i="15"/>
  <c r="W48" i="20"/>
  <c r="Z19" i="19"/>
  <c r="W27" i="19"/>
  <c r="O32" i="19"/>
  <c r="W39" i="19"/>
  <c r="BB74" i="15"/>
  <c r="L33" i="27" s="1"/>
  <c r="AX74" i="15"/>
  <c r="K33" i="27" s="1"/>
  <c r="Z21" i="17"/>
  <c r="AE21" i="17"/>
  <c r="AD23" i="17"/>
  <c r="AD23" i="21" s="1"/>
  <c r="AD23" i="24" s="1"/>
  <c r="AD23" i="25" s="1"/>
  <c r="O26" i="17"/>
  <c r="AD32" i="17"/>
  <c r="AD36" i="17"/>
  <c r="AD36" i="21" s="1"/>
  <c r="Z37" i="17"/>
  <c r="W44" i="17"/>
  <c r="Z44" i="17"/>
  <c r="AD46" i="17"/>
  <c r="AD48" i="17"/>
  <c r="AD14" i="18"/>
  <c r="W21" i="18"/>
  <c r="Z21" i="18"/>
  <c r="G35" i="18"/>
  <c r="AD49" i="18"/>
  <c r="CJ74" i="14"/>
  <c r="DH74" i="14"/>
  <c r="AD16" i="19"/>
  <c r="O19" i="19"/>
  <c r="Y44" i="19"/>
  <c r="AD45" i="19"/>
  <c r="AD46" i="19"/>
  <c r="AD18" i="20"/>
  <c r="Q74" i="15"/>
  <c r="BO74" i="12"/>
  <c r="AD24" i="21"/>
  <c r="DA74" i="14"/>
  <c r="DI74" i="14"/>
  <c r="CF74" i="12"/>
  <c r="AE14" i="17"/>
  <c r="AE14" i="21" s="1"/>
  <c r="DM74" i="12"/>
  <c r="CZ74" i="12"/>
  <c r="DH74" i="12"/>
  <c r="DB74" i="12"/>
  <c r="BV74" i="12"/>
  <c r="DC74" i="12"/>
  <c r="CH74" i="13"/>
  <c r="AD21" i="18"/>
  <c r="AD25" i="18"/>
  <c r="CS74" i="11"/>
  <c r="AC14" i="16"/>
  <c r="AC14" i="21" s="1"/>
  <c r="CT74" i="11"/>
  <c r="DC74" i="11"/>
  <c r="AF32" i="21"/>
  <c r="AF32" i="24" s="1"/>
  <c r="AF32" i="25" s="1"/>
  <c r="AF32" i="26" s="1"/>
  <c r="BW74" i="12"/>
  <c r="CS74" i="12"/>
  <c r="CJ74" i="12"/>
  <c r="AF45" i="24"/>
  <c r="AF45" i="25" s="1"/>
  <c r="AF45" i="26" s="1"/>
  <c r="BX74" i="11"/>
  <c r="CW74" i="12"/>
  <c r="CE74" i="12"/>
  <c r="AD22" i="17"/>
  <c r="BY74" i="13"/>
  <c r="AF38" i="21"/>
  <c r="AF38" i="24" s="1"/>
  <c r="AF38" i="25" s="1"/>
  <c r="AF38" i="26" s="1"/>
  <c r="CJ74" i="11"/>
  <c r="CD74" i="12"/>
  <c r="AF21" i="21"/>
  <c r="AF21" i="24" s="1"/>
  <c r="AF21" i="25" s="1"/>
  <c r="AF21" i="26" s="1"/>
  <c r="AD30" i="17"/>
  <c r="AD30" i="21" s="1"/>
  <c r="AD30" i="24" s="1"/>
  <c r="AD30" i="25" s="1"/>
  <c r="AD30" i="26" s="1"/>
  <c r="DD74" i="13"/>
  <c r="AB39" i="24"/>
  <c r="AB39" i="25" s="1"/>
  <c r="AB39" i="26" s="1"/>
  <c r="AC28" i="21"/>
  <c r="AC28" i="24" s="1"/>
  <c r="AC28" i="25" s="1"/>
  <c r="AC28" i="26" s="1"/>
  <c r="CC74" i="12"/>
  <c r="BZ74" i="12"/>
  <c r="CV74" i="12"/>
  <c r="BW74" i="13"/>
  <c r="CS74" i="13"/>
  <c r="CA74" i="13"/>
  <c r="CY74" i="11"/>
  <c r="AD16" i="16"/>
  <c r="DI74" i="11"/>
  <c r="CA74" i="12"/>
  <c r="DE74" i="12"/>
  <c r="BY74" i="12"/>
  <c r="CG74" i="12"/>
  <c r="DD74" i="12"/>
  <c r="AD28" i="17"/>
  <c r="DF74" i="12"/>
  <c r="DJ74" i="14"/>
  <c r="CY74" i="14"/>
  <c r="CI74" i="15"/>
  <c r="DG74" i="15"/>
  <c r="CZ74" i="15"/>
  <c r="DL74" i="12"/>
  <c r="CP74" i="13"/>
  <c r="CP74" i="14"/>
  <c r="CK74" i="14"/>
  <c r="BX74" i="14"/>
  <c r="CG74" i="14"/>
  <c r="DC74" i="14"/>
  <c r="CA74" i="14"/>
  <c r="AD14" i="20"/>
  <c r="CQ74" i="15"/>
  <c r="AE17" i="16"/>
  <c r="AE25" i="16"/>
  <c r="AE33" i="16"/>
  <c r="AE41" i="16"/>
  <c r="AE49" i="16"/>
  <c r="AF27" i="21"/>
  <c r="AF27" i="24" s="1"/>
  <c r="AF27" i="25" s="1"/>
  <c r="AF27" i="26" s="1"/>
  <c r="AC34" i="21"/>
  <c r="AC34" i="24" s="1"/>
  <c r="AC34" i="25" s="1"/>
  <c r="AC34" i="26" s="1"/>
  <c r="AF43" i="21"/>
  <c r="AF43" i="24" s="1"/>
  <c r="AF43" i="25" s="1"/>
  <c r="AF43" i="26" s="1"/>
  <c r="CQ74" i="11"/>
  <c r="CZ74" i="11"/>
  <c r="DN74" i="11"/>
  <c r="AG33" i="21"/>
  <c r="AG33" i="24" s="1"/>
  <c r="AG33" i="25" s="1"/>
  <c r="AG33" i="26" s="1"/>
  <c r="CM74" i="12"/>
  <c r="CV74" i="13"/>
  <c r="AD24" i="18"/>
  <c r="BX74" i="13"/>
  <c r="CC74" i="13"/>
  <c r="CZ74" i="13"/>
  <c r="BW74" i="14"/>
  <c r="DM74" i="14"/>
  <c r="CD74" i="14"/>
  <c r="CS74" i="14"/>
  <c r="BV74" i="15"/>
  <c r="CD74" i="15"/>
  <c r="DA74" i="15"/>
  <c r="BW74" i="15"/>
  <c r="CP74" i="15"/>
  <c r="AD41" i="20"/>
  <c r="AE48" i="20"/>
  <c r="AE24" i="19"/>
  <c r="AE36" i="19"/>
  <c r="AE48" i="19"/>
  <c r="AE20" i="21"/>
  <c r="AE20" i="24" s="1"/>
  <c r="AF42" i="21"/>
  <c r="AF42" i="24" s="1"/>
  <c r="AF42" i="25" s="1"/>
  <c r="AF42" i="26" s="1"/>
  <c r="AD46" i="16"/>
  <c r="BV74" i="11"/>
  <c r="CF74" i="11"/>
  <c r="BY74" i="11"/>
  <c r="CG74" i="11"/>
  <c r="BZ74" i="11"/>
  <c r="CO74" i="11"/>
  <c r="CH74" i="11"/>
  <c r="AB28" i="21"/>
  <c r="AB28" i="24" s="1"/>
  <c r="AB28" i="25" s="1"/>
  <c r="AB28" i="26" s="1"/>
  <c r="DJ74" i="11"/>
  <c r="AD32" i="16"/>
  <c r="AD40" i="16"/>
  <c r="AD48" i="16"/>
  <c r="AD27" i="17"/>
  <c r="CX74" i="12"/>
  <c r="DC74" i="13"/>
  <c r="CM74" i="13"/>
  <c r="CM74" i="14"/>
  <c r="CQ74" i="14"/>
  <c r="CF74" i="14"/>
  <c r="AE39" i="19"/>
  <c r="CG74" i="15"/>
  <c r="CK74" i="15"/>
  <c r="DM74" i="15"/>
  <c r="AE23" i="18"/>
  <c r="AE23" i="17"/>
  <c r="AC25" i="24"/>
  <c r="AC25" i="25" s="1"/>
  <c r="AC25" i="26" s="1"/>
  <c r="AD21" i="16"/>
  <c r="AF33" i="21"/>
  <c r="AF33" i="24" s="1"/>
  <c r="AF33" i="25" s="1"/>
  <c r="AF33" i="26" s="1"/>
  <c r="DE74" i="11"/>
  <c r="AD38" i="16"/>
  <c r="CK74" i="12"/>
  <c r="AD17" i="17"/>
  <c r="AD17" i="21" s="1"/>
  <c r="AD17" i="24" s="1"/>
  <c r="CH74" i="12"/>
  <c r="AC51" i="17"/>
  <c r="AA28" i="21"/>
  <c r="AA28" i="24" s="1"/>
  <c r="AA28" i="25" s="1"/>
  <c r="AA28" i="26" s="1"/>
  <c r="BX74" i="12"/>
  <c r="AC40" i="21"/>
  <c r="AC40" i="24" s="1"/>
  <c r="AC40" i="25" s="1"/>
  <c r="AC40" i="26" s="1"/>
  <c r="AD40" i="17"/>
  <c r="DE74" i="13"/>
  <c r="DF74" i="13"/>
  <c r="CG74" i="13"/>
  <c r="DG74" i="13"/>
  <c r="CW74" i="13"/>
  <c r="DA74" i="13"/>
  <c r="AE34" i="18"/>
  <c r="CY74" i="13"/>
  <c r="AD44" i="18"/>
  <c r="AE46" i="18"/>
  <c r="BY74" i="14"/>
  <c r="CV74" i="14"/>
  <c r="CB74" i="14"/>
  <c r="CX74" i="14"/>
  <c r="DN74" i="14"/>
  <c r="AD44" i="19"/>
  <c r="CL74" i="15"/>
  <c r="AD16" i="20"/>
  <c r="CU74" i="15"/>
  <c r="CM74" i="15"/>
  <c r="CJ74" i="15"/>
  <c r="DH74" i="15"/>
  <c r="AE44" i="20"/>
  <c r="AD45" i="20"/>
  <c r="DB74" i="14"/>
  <c r="CW74" i="14"/>
  <c r="DG74" i="14"/>
  <c r="AE19" i="19"/>
  <c r="CI74" i="14"/>
  <c r="DE74" i="14"/>
  <c r="AE27" i="19"/>
  <c r="CR74" i="14"/>
  <c r="DD74" i="14"/>
  <c r="CA74" i="15"/>
  <c r="CX74" i="15"/>
  <c r="AE16" i="20"/>
  <c r="DN74" i="15"/>
  <c r="CF74" i="15"/>
  <c r="AE15" i="16"/>
  <c r="AE15" i="21" s="1"/>
  <c r="AE15" i="24" s="1"/>
  <c r="AE19" i="16"/>
  <c r="AE19" i="21" s="1"/>
  <c r="AE23" i="16"/>
  <c r="AE27" i="16"/>
  <c r="AE27" i="21" s="1"/>
  <c r="AE27" i="24" s="1"/>
  <c r="AE39" i="16"/>
  <c r="AE47" i="16"/>
  <c r="DM74" i="11"/>
  <c r="AG40" i="21"/>
  <c r="AG40" i="24" s="1"/>
  <c r="AG40" i="25" s="1"/>
  <c r="AG40" i="26" s="1"/>
  <c r="AF47" i="21"/>
  <c r="AF47" i="24" s="1"/>
  <c r="AF47" i="25" s="1"/>
  <c r="AF47" i="26" s="1"/>
  <c r="CX74" i="11"/>
  <c r="CP74" i="12"/>
  <c r="AD43" i="17"/>
  <c r="CK74" i="13"/>
  <c r="DH74" i="13"/>
  <c r="CI74" i="13"/>
  <c r="CO74" i="13"/>
  <c r="CH74" i="14"/>
  <c r="DF74" i="14"/>
  <c r="CO74" i="14"/>
  <c r="AE47" i="19"/>
  <c r="DE74" i="15"/>
  <c r="CO74" i="15"/>
  <c r="CH74" i="15"/>
  <c r="CE74" i="15"/>
  <c r="DB74" i="15"/>
  <c r="DF74" i="15"/>
  <c r="AE28" i="20"/>
  <c r="AE32" i="20"/>
  <c r="AE36" i="20"/>
  <c r="AE18" i="19"/>
  <c r="DK74" i="14"/>
  <c r="CB74" i="13"/>
  <c r="CX74" i="13"/>
  <c r="BV74" i="13"/>
  <c r="CQ74" i="13"/>
  <c r="AD33" i="18"/>
  <c r="CZ74" i="14"/>
  <c r="CR74" i="15"/>
  <c r="CW74" i="15"/>
  <c r="BZ74" i="15"/>
  <c r="AE17" i="18"/>
  <c r="AE29" i="18"/>
  <c r="AE17" i="17"/>
  <c r="K74" i="12"/>
  <c r="E13" i="17"/>
  <c r="E13" i="21" s="1"/>
  <c r="E13" i="24" s="1"/>
  <c r="E13" i="25" s="1"/>
  <c r="AD74" i="12"/>
  <c r="D13" i="27" s="1"/>
  <c r="Z32" i="17"/>
  <c r="W41" i="17"/>
  <c r="Z16" i="16"/>
  <c r="K51" i="17"/>
  <c r="G23" i="17"/>
  <c r="Z24" i="17"/>
  <c r="Z25" i="17"/>
  <c r="N74" i="12"/>
  <c r="Q13" i="27" s="1"/>
  <c r="G26" i="17"/>
  <c r="W34" i="17"/>
  <c r="BR74" i="12"/>
  <c r="U28" i="21"/>
  <c r="U28" i="24" s="1"/>
  <c r="U28" i="25" s="1"/>
  <c r="U28" i="26" s="1"/>
  <c r="X36" i="19"/>
  <c r="X51" i="19" s="1"/>
  <c r="BJ74" i="14"/>
  <c r="P23" i="20"/>
  <c r="P51" i="20" s="1"/>
  <c r="AY74" i="15"/>
  <c r="Y37" i="16"/>
  <c r="G17" i="17"/>
  <c r="Z17" i="17"/>
  <c r="BS74" i="12"/>
  <c r="BS74" i="13"/>
  <c r="Z44" i="18"/>
  <c r="BR74" i="13"/>
  <c r="O47" i="16"/>
  <c r="O47" i="21" s="1"/>
  <c r="J74" i="12"/>
  <c r="C51" i="17"/>
  <c r="AK74" i="12"/>
  <c r="O31" i="17"/>
  <c r="G39" i="17"/>
  <c r="BL74" i="13"/>
  <c r="G74" i="14"/>
  <c r="R33" i="21"/>
  <c r="R33" i="24" s="1"/>
  <c r="R33" i="25" s="1"/>
  <c r="R33" i="26" s="1"/>
  <c r="O30" i="16"/>
  <c r="O30" i="21" s="1"/>
  <c r="O30" i="24" s="1"/>
  <c r="O30" i="25" s="1"/>
  <c r="T44" i="21"/>
  <c r="E16" i="21"/>
  <c r="E16" i="24" s="1"/>
  <c r="E16" i="25" s="1"/>
  <c r="E16" i="26" s="1"/>
  <c r="E20" i="21"/>
  <c r="E20" i="24" s="1"/>
  <c r="E20" i="25" s="1"/>
  <c r="E20" i="26" s="1"/>
  <c r="BL74" i="12"/>
  <c r="Y19" i="17"/>
  <c r="W27" i="17"/>
  <c r="Z27" i="17"/>
  <c r="Y29" i="17"/>
  <c r="Y37" i="17"/>
  <c r="Z38" i="17"/>
  <c r="C32" i="21"/>
  <c r="C32" i="24" s="1"/>
  <c r="C32" i="25" s="1"/>
  <c r="C32" i="26" s="1"/>
  <c r="O29" i="16"/>
  <c r="W43" i="16"/>
  <c r="O44" i="16"/>
  <c r="D45" i="21"/>
  <c r="D45" i="24" s="1"/>
  <c r="D45" i="25" s="1"/>
  <c r="D45" i="26" s="1"/>
  <c r="W19" i="17"/>
  <c r="Z74" i="12"/>
  <c r="G28" i="17"/>
  <c r="W42" i="17"/>
  <c r="Z42" i="17"/>
  <c r="R21" i="21"/>
  <c r="R21" i="24" s="1"/>
  <c r="R21" i="25" s="1"/>
  <c r="R21" i="26" s="1"/>
  <c r="W23" i="16"/>
  <c r="W25" i="16"/>
  <c r="O42" i="16"/>
  <c r="O43" i="16"/>
  <c r="Z13" i="17"/>
  <c r="W33" i="17"/>
  <c r="Z33" i="17"/>
  <c r="G35" i="17"/>
  <c r="W35" i="17"/>
  <c r="W36" i="17"/>
  <c r="Y41" i="17"/>
  <c r="Y41" i="21" s="1"/>
  <c r="Y41" i="24" s="1"/>
  <c r="Y41" i="25" s="1"/>
  <c r="Y41" i="26" s="1"/>
  <c r="I15" i="21"/>
  <c r="O17" i="16"/>
  <c r="C19" i="24"/>
  <c r="C19" i="25" s="1"/>
  <c r="C19" i="26" s="1"/>
  <c r="K21" i="21"/>
  <c r="K21" i="24" s="1"/>
  <c r="K21" i="25" s="1"/>
  <c r="K21" i="26" s="1"/>
  <c r="S21" i="21"/>
  <c r="S21" i="24" s="1"/>
  <c r="S21" i="25" s="1"/>
  <c r="S21" i="26" s="1"/>
  <c r="B27" i="21"/>
  <c r="B27" i="24" s="1"/>
  <c r="B27" i="25" s="1"/>
  <c r="B27" i="26" s="1"/>
  <c r="H34" i="21"/>
  <c r="H34" i="24" s="1"/>
  <c r="H34" i="25" s="1"/>
  <c r="H34" i="26" s="1"/>
  <c r="H38" i="21"/>
  <c r="H38" i="24" s="1"/>
  <c r="H38" i="25" s="1"/>
  <c r="H38" i="26" s="1"/>
  <c r="R42" i="21"/>
  <c r="R42" i="24" s="1"/>
  <c r="R42" i="25" s="1"/>
  <c r="R42" i="26" s="1"/>
  <c r="D47" i="21"/>
  <c r="D47" i="24" s="1"/>
  <c r="D47" i="25" s="1"/>
  <c r="D47" i="26" s="1"/>
  <c r="N25" i="21"/>
  <c r="N25" i="24" s="1"/>
  <c r="N25" i="25" s="1"/>
  <c r="N25" i="26" s="1"/>
  <c r="N33" i="21"/>
  <c r="N33" i="24" s="1"/>
  <c r="N33" i="25" s="1"/>
  <c r="N33" i="26" s="1"/>
  <c r="Q30" i="21"/>
  <c r="Q30" i="24" s="1"/>
  <c r="Q30" i="25" s="1"/>
  <c r="V29" i="21"/>
  <c r="V29" i="24" s="1"/>
  <c r="V29" i="25" s="1"/>
  <c r="V29" i="26" s="1"/>
  <c r="V48" i="21"/>
  <c r="V48" i="24" s="1"/>
  <c r="V48" i="25" s="1"/>
  <c r="V48" i="26" s="1"/>
  <c r="Y14" i="16"/>
  <c r="Y14" i="21" s="1"/>
  <c r="Y14" i="24" s="1"/>
  <c r="Y14" i="25" s="1"/>
  <c r="Y14" i="26" s="1"/>
  <c r="Y15" i="16"/>
  <c r="Y15" i="21" s="1"/>
  <c r="Y31" i="16"/>
  <c r="F74" i="12"/>
  <c r="O74" i="12"/>
  <c r="O14" i="17"/>
  <c r="O16" i="17"/>
  <c r="G19" i="17"/>
  <c r="O21" i="17"/>
  <c r="V74" i="12"/>
  <c r="U29" i="27" s="1"/>
  <c r="W37" i="17"/>
  <c r="BK74" i="13"/>
  <c r="G38" i="18"/>
  <c r="BK74" i="14"/>
  <c r="O33" i="19"/>
  <c r="S74" i="15"/>
  <c r="R33" i="27" s="1"/>
  <c r="J15" i="21"/>
  <c r="J15" i="24" s="1"/>
  <c r="J15" i="25" s="1"/>
  <c r="J15" i="26" s="1"/>
  <c r="D19" i="21"/>
  <c r="D19" i="24" s="1"/>
  <c r="D19" i="25" s="1"/>
  <c r="D19" i="26" s="1"/>
  <c r="S27" i="21"/>
  <c r="S27" i="24" s="1"/>
  <c r="S27" i="25" s="1"/>
  <c r="S27" i="26" s="1"/>
  <c r="K42" i="21"/>
  <c r="K42" i="24" s="1"/>
  <c r="K42" i="25" s="1"/>
  <c r="K42" i="26" s="1"/>
  <c r="V37" i="21"/>
  <c r="V37" i="24" s="1"/>
  <c r="V37" i="25" s="1"/>
  <c r="V37" i="26" s="1"/>
  <c r="X48" i="21"/>
  <c r="X48" i="24" s="1"/>
  <c r="X48" i="25" s="1"/>
  <c r="X48" i="26" s="1"/>
  <c r="O17" i="17"/>
  <c r="G74" i="12"/>
  <c r="W20" i="17"/>
  <c r="AJ74" i="12"/>
  <c r="H51" i="17"/>
  <c r="O36" i="17"/>
  <c r="G37" i="17"/>
  <c r="Y44" i="17"/>
  <c r="W46" i="17"/>
  <c r="W49" i="17"/>
  <c r="F41" i="21"/>
  <c r="F41" i="24" s="1"/>
  <c r="F41" i="25" s="1"/>
  <c r="F41" i="26" s="1"/>
  <c r="Q18" i="21"/>
  <c r="Q18" i="24" s="1"/>
  <c r="Q18" i="25" s="1"/>
  <c r="Q18" i="26" s="1"/>
  <c r="V26" i="21"/>
  <c r="V26" i="24" s="1"/>
  <c r="V26" i="25" s="1"/>
  <c r="V26" i="26" s="1"/>
  <c r="S51" i="17"/>
  <c r="W15" i="17"/>
  <c r="Z19" i="17"/>
  <c r="O23" i="17"/>
  <c r="BK74" i="12"/>
  <c r="E74" i="13"/>
  <c r="AQ74" i="13"/>
  <c r="G30" i="27" s="1"/>
  <c r="P13" i="21"/>
  <c r="P13" i="24" s="1"/>
  <c r="P13" i="25" s="1"/>
  <c r="I14" i="21"/>
  <c r="I14" i="24" s="1"/>
  <c r="D21" i="21"/>
  <c r="D21" i="24" s="1"/>
  <c r="D21" i="25" s="1"/>
  <c r="D21" i="26" s="1"/>
  <c r="R30" i="21"/>
  <c r="R30" i="24" s="1"/>
  <c r="R30" i="25" s="1"/>
  <c r="R30" i="26" s="1"/>
  <c r="J31" i="21"/>
  <c r="J31" i="24" s="1"/>
  <c r="J31" i="25" s="1"/>
  <c r="J31" i="26" s="1"/>
  <c r="P31" i="21"/>
  <c r="P31" i="24" s="1"/>
  <c r="P31" i="25" s="1"/>
  <c r="P31" i="26" s="1"/>
  <c r="R32" i="21"/>
  <c r="R32" i="24" s="1"/>
  <c r="R32" i="25" s="1"/>
  <c r="R32" i="26" s="1"/>
  <c r="D34" i="21"/>
  <c r="D34" i="24" s="1"/>
  <c r="D34" i="25" s="1"/>
  <c r="D34" i="26" s="1"/>
  <c r="R39" i="21"/>
  <c r="R39" i="24" s="1"/>
  <c r="R39" i="25" s="1"/>
  <c r="R39" i="26" s="1"/>
  <c r="P40" i="21"/>
  <c r="P40" i="24" s="1"/>
  <c r="P40" i="25" s="1"/>
  <c r="P40" i="26" s="1"/>
  <c r="W41" i="16"/>
  <c r="C44" i="21"/>
  <c r="C44" i="24" s="1"/>
  <c r="C44" i="25" s="1"/>
  <c r="C44" i="26" s="1"/>
  <c r="F26" i="21"/>
  <c r="F26" i="24" s="1"/>
  <c r="F26" i="25" s="1"/>
  <c r="F26" i="26" s="1"/>
  <c r="E42" i="21"/>
  <c r="E42" i="24" s="1"/>
  <c r="E42" i="25" s="1"/>
  <c r="E42" i="26" s="1"/>
  <c r="N15" i="21"/>
  <c r="N15" i="24" s="1"/>
  <c r="N15" i="25" s="1"/>
  <c r="N15" i="26" s="1"/>
  <c r="M35" i="21"/>
  <c r="M35" i="24" s="1"/>
  <c r="M35" i="25" s="1"/>
  <c r="M35" i="26" s="1"/>
  <c r="M47" i="21"/>
  <c r="M47" i="24" s="1"/>
  <c r="M47" i="25" s="1"/>
  <c r="M47" i="26" s="1"/>
  <c r="U15" i="21"/>
  <c r="U15" i="24" s="1"/>
  <c r="U15" i="25" s="1"/>
  <c r="U15" i="26" s="1"/>
  <c r="Z26" i="17"/>
  <c r="O29" i="17"/>
  <c r="W31" i="17"/>
  <c r="Y35" i="17"/>
  <c r="X74" i="12"/>
  <c r="W43" i="17"/>
  <c r="Y48" i="17"/>
  <c r="G18" i="19"/>
  <c r="R13" i="21"/>
  <c r="S14" i="21"/>
  <c r="S14" i="24" s="1"/>
  <c r="S14" i="25" s="1"/>
  <c r="P18" i="21"/>
  <c r="P18" i="24" s="1"/>
  <c r="P18" i="25" s="1"/>
  <c r="P18" i="26" s="1"/>
  <c r="D24" i="21"/>
  <c r="D30" i="21"/>
  <c r="D30" i="24" s="1"/>
  <c r="D30" i="25" s="1"/>
  <c r="D30" i="26" s="1"/>
  <c r="L30" i="21"/>
  <c r="S30" i="21"/>
  <c r="S30" i="24" s="1"/>
  <c r="S30" i="25" s="1"/>
  <c r="S30" i="26" s="1"/>
  <c r="R31" i="21"/>
  <c r="R31" i="24" s="1"/>
  <c r="R31" i="25" s="1"/>
  <c r="R31" i="26" s="1"/>
  <c r="S39" i="21"/>
  <c r="S39" i="24" s="1"/>
  <c r="S39" i="25" s="1"/>
  <c r="S39" i="26" s="1"/>
  <c r="R40" i="21"/>
  <c r="R40" i="24" s="1"/>
  <c r="R40" i="25" s="1"/>
  <c r="R40" i="26" s="1"/>
  <c r="B47" i="21"/>
  <c r="B47" i="24" s="1"/>
  <c r="B47" i="25" s="1"/>
  <c r="B47" i="26" s="1"/>
  <c r="E31" i="21"/>
  <c r="E31" i="24" s="1"/>
  <c r="E31" i="25" s="1"/>
  <c r="E31" i="26" s="1"/>
  <c r="F46" i="21"/>
  <c r="F46" i="24" s="1"/>
  <c r="F46" i="25" s="1"/>
  <c r="F46" i="26" s="1"/>
  <c r="N43" i="21"/>
  <c r="N43" i="24" s="1"/>
  <c r="N43" i="25" s="1"/>
  <c r="N43" i="26" s="1"/>
  <c r="V46" i="21"/>
  <c r="V46" i="24" s="1"/>
  <c r="V46" i="25" s="1"/>
  <c r="V46" i="26" s="1"/>
  <c r="Z31" i="16"/>
  <c r="Y35" i="16"/>
  <c r="Z38" i="16"/>
  <c r="Z41" i="16"/>
  <c r="X44" i="21"/>
  <c r="X44" i="24" s="1"/>
  <c r="X44" i="25" s="1"/>
  <c r="X44" i="26" s="1"/>
  <c r="Z44" i="16"/>
  <c r="Y48" i="16"/>
  <c r="W21" i="17"/>
  <c r="T74" i="12"/>
  <c r="S29" i="27" s="1"/>
  <c r="G30" i="17"/>
  <c r="P74" i="12"/>
  <c r="O37" i="17"/>
  <c r="O44" i="18"/>
  <c r="J49" i="18"/>
  <c r="J48" i="18"/>
  <c r="BM74" i="14"/>
  <c r="BS74" i="14"/>
  <c r="G24" i="19"/>
  <c r="H74" i="14"/>
  <c r="Q74" i="13"/>
  <c r="Z49" i="17"/>
  <c r="Z15" i="18"/>
  <c r="W16" i="18"/>
  <c r="U74" i="13"/>
  <c r="T30" i="27" s="1"/>
  <c r="G20" i="18"/>
  <c r="G22" i="18"/>
  <c r="Z48" i="18"/>
  <c r="S74" i="14"/>
  <c r="R32" i="27" s="1"/>
  <c r="O28" i="19"/>
  <c r="O42" i="19"/>
  <c r="J49" i="19"/>
  <c r="J51" i="19" s="1"/>
  <c r="V74" i="15"/>
  <c r="U33" i="27" s="1"/>
  <c r="BQ74" i="15"/>
  <c r="G16" i="20"/>
  <c r="P74" i="15"/>
  <c r="F74" i="15"/>
  <c r="AG74" i="15"/>
  <c r="D33" i="27" s="1"/>
  <c r="W20" i="20"/>
  <c r="O22" i="20"/>
  <c r="Y25" i="20"/>
  <c r="W26" i="20"/>
  <c r="BG74" i="15"/>
  <c r="N33" i="27" s="1"/>
  <c r="G31" i="20"/>
  <c r="Y34" i="20"/>
  <c r="O36" i="20"/>
  <c r="W38" i="20"/>
  <c r="G44" i="20"/>
  <c r="G46" i="20"/>
  <c r="Q74" i="14"/>
  <c r="BH74" i="14"/>
  <c r="O32" i="27" s="1"/>
  <c r="X74" i="14"/>
  <c r="W22" i="20"/>
  <c r="AW74" i="15"/>
  <c r="J33" i="27" s="1"/>
  <c r="BL74" i="15"/>
  <c r="W27" i="20"/>
  <c r="O31" i="20"/>
  <c r="O39" i="20"/>
  <c r="W41" i="20"/>
  <c r="AP74" i="12"/>
  <c r="BO74" i="15"/>
  <c r="W18" i="18"/>
  <c r="N74" i="13"/>
  <c r="Q14" i="27" s="1"/>
  <c r="Z35" i="18"/>
  <c r="W40" i="18"/>
  <c r="F74" i="14"/>
  <c r="Z18" i="19"/>
  <c r="W31" i="19"/>
  <c r="W33" i="19"/>
  <c r="O34" i="19"/>
  <c r="G41" i="19"/>
  <c r="Z45" i="19"/>
  <c r="W47" i="19"/>
  <c r="N74" i="15"/>
  <c r="Q23" i="27" s="1"/>
  <c r="O14" i="20"/>
  <c r="W25" i="20"/>
  <c r="G30" i="20"/>
  <c r="AK74" i="15"/>
  <c r="W34" i="20"/>
  <c r="Y44" i="20"/>
  <c r="Z74" i="13"/>
  <c r="Y28" i="18"/>
  <c r="G34" i="18"/>
  <c r="BG74" i="13"/>
  <c r="N30" i="27" s="1"/>
  <c r="AU74" i="14"/>
  <c r="H32" i="27" s="1"/>
  <c r="W19" i="19"/>
  <c r="AA74" i="14"/>
  <c r="W28" i="19"/>
  <c r="Z35" i="19"/>
  <c r="Y37" i="19"/>
  <c r="Z39" i="19"/>
  <c r="Z41" i="19"/>
  <c r="G13" i="20"/>
  <c r="O13" i="20"/>
  <c r="W74" i="15"/>
  <c r="Z14" i="20"/>
  <c r="Z17" i="20"/>
  <c r="Z19" i="20"/>
  <c r="U74" i="15"/>
  <c r="T33" i="27" s="1"/>
  <c r="O23" i="20"/>
  <c r="BF74" i="15"/>
  <c r="M33" i="27" s="1"/>
  <c r="Y74" i="15"/>
  <c r="O28" i="20"/>
  <c r="Z33" i="20"/>
  <c r="O37" i="20"/>
  <c r="O40" i="20"/>
  <c r="O49" i="20"/>
  <c r="Q74" i="12"/>
  <c r="BO74" i="13"/>
  <c r="G44" i="17"/>
  <c r="G74" i="13"/>
  <c r="Z19" i="18"/>
  <c r="V74" i="13"/>
  <c r="U30" i="27" s="1"/>
  <c r="G28" i="18"/>
  <c r="W31" i="18"/>
  <c r="O32" i="18"/>
  <c r="G44" i="18"/>
  <c r="N74" i="14"/>
  <c r="Q19" i="27" s="1"/>
  <c r="BN74" i="14"/>
  <c r="G21" i="19"/>
  <c r="BL74" i="14"/>
  <c r="O45" i="19"/>
  <c r="I74" i="15"/>
  <c r="Z13" i="20"/>
  <c r="T74" i="15"/>
  <c r="S33" i="27" s="1"/>
  <c r="AJ74" i="15"/>
  <c r="Z26" i="20"/>
  <c r="W31" i="20"/>
  <c r="Z35" i="20"/>
  <c r="G45" i="20"/>
  <c r="BO74" i="14"/>
  <c r="BA74" i="13"/>
  <c r="T74" i="13"/>
  <c r="S30" i="27" s="1"/>
  <c r="BJ74" i="13"/>
  <c r="W38" i="18"/>
  <c r="Y43" i="18"/>
  <c r="O74" i="14"/>
  <c r="W14" i="19"/>
  <c r="Y16" i="19"/>
  <c r="V74" i="14"/>
  <c r="U32" i="27" s="1"/>
  <c r="J74" i="14"/>
  <c r="AK74" i="14"/>
  <c r="AX74" i="14"/>
  <c r="K32" i="27" s="1"/>
  <c r="AJ74" i="14"/>
  <c r="O43" i="19"/>
  <c r="O74" i="15"/>
  <c r="W14" i="20"/>
  <c r="Z74" i="15"/>
  <c r="AU74" i="15"/>
  <c r="H33" i="27" s="1"/>
  <c r="BK74" i="15"/>
  <c r="O26" i="20"/>
  <c r="W28" i="20"/>
  <c r="AV74" i="15"/>
  <c r="I33" i="27" s="1"/>
  <c r="O33" i="20"/>
  <c r="W39" i="20"/>
  <c r="J49" i="20"/>
  <c r="J48" i="20"/>
  <c r="T24" i="21"/>
  <c r="G14" i="17"/>
  <c r="O74" i="13"/>
  <c r="W14" i="18"/>
  <c r="AY74" i="13"/>
  <c r="P74" i="13"/>
  <c r="BQ74" i="13"/>
  <c r="O35" i="18"/>
  <c r="AV74" i="13"/>
  <c r="I30" i="27" s="1"/>
  <c r="O40" i="18"/>
  <c r="U74" i="14"/>
  <c r="T32" i="27" s="1"/>
  <c r="W18" i="19"/>
  <c r="Z74" i="14"/>
  <c r="E74" i="14"/>
  <c r="O26" i="19"/>
  <c r="Z26" i="19"/>
  <c r="Z33" i="19"/>
  <c r="W36" i="19"/>
  <c r="BI74" i="15"/>
  <c r="P33" i="27" s="1"/>
  <c r="K74" i="15"/>
  <c r="BN74" i="15"/>
  <c r="Z21" i="20"/>
  <c r="G27" i="20"/>
  <c r="Z29" i="20"/>
  <c r="Y30" i="20"/>
  <c r="G38" i="20"/>
  <c r="O38" i="20"/>
  <c r="O41" i="20"/>
  <c r="Y45" i="20"/>
  <c r="Z48" i="20"/>
  <c r="G36" i="17"/>
  <c r="O28" i="16"/>
  <c r="W42" i="16"/>
  <c r="W14" i="16"/>
  <c r="O24" i="16"/>
  <c r="O26" i="16"/>
  <c r="AW74" i="11"/>
  <c r="J28" i="27" s="1"/>
  <c r="W37" i="16"/>
  <c r="Y20" i="16"/>
  <c r="Z40" i="16"/>
  <c r="W34" i="16"/>
  <c r="Z20" i="16"/>
  <c r="Y22" i="16"/>
  <c r="Y22" i="21" s="1"/>
  <c r="Z26" i="16"/>
  <c r="Y29" i="16"/>
  <c r="V23" i="21"/>
  <c r="V23" i="24" s="1"/>
  <c r="V23" i="25" s="1"/>
  <c r="V23" i="26" s="1"/>
  <c r="N32" i="21"/>
  <c r="N32" i="24" s="1"/>
  <c r="N32" i="25" s="1"/>
  <c r="N32" i="26" s="1"/>
  <c r="O36" i="16"/>
  <c r="W36" i="16"/>
  <c r="O48" i="16"/>
  <c r="O48" i="21" s="1"/>
  <c r="O48" i="24" s="1"/>
  <c r="O48" i="25" s="1"/>
  <c r="O48" i="26" s="1"/>
  <c r="BP74" i="11"/>
  <c r="BL74" i="11"/>
  <c r="Z18" i="16"/>
  <c r="Z36" i="16"/>
  <c r="Z49" i="16"/>
  <c r="O18" i="16"/>
  <c r="W44" i="16"/>
  <c r="W44" i="21" s="1"/>
  <c r="G45" i="16"/>
  <c r="G45" i="21" s="1"/>
  <c r="G45" i="24" s="1"/>
  <c r="O45" i="16"/>
  <c r="O45" i="21" s="1"/>
  <c r="O46" i="16"/>
  <c r="Y23" i="16"/>
  <c r="Y23" i="21" s="1"/>
  <c r="Y23" i="24" s="1"/>
  <c r="Y23" i="25" s="1"/>
  <c r="Y23" i="26" s="1"/>
  <c r="Y30" i="16"/>
  <c r="Y30" i="21" s="1"/>
  <c r="Y30" i="24" s="1"/>
  <c r="Y30" i="25" s="1"/>
  <c r="Z43" i="16"/>
  <c r="Y45" i="16"/>
  <c r="W33" i="16"/>
  <c r="Y16" i="16"/>
  <c r="Y16" i="21" s="1"/>
  <c r="Y16" i="24" s="1"/>
  <c r="Y17" i="16"/>
  <c r="Y17" i="21" s="1"/>
  <c r="Y25" i="16"/>
  <c r="K51" i="16"/>
  <c r="Z25" i="16"/>
  <c r="Z30" i="16"/>
  <c r="Z32" i="16"/>
  <c r="Z33" i="16"/>
  <c r="C26" i="21"/>
  <c r="C26" i="24" s="1"/>
  <c r="C26" i="25" s="1"/>
  <c r="C26" i="26" s="1"/>
  <c r="J32" i="21"/>
  <c r="J32" i="24" s="1"/>
  <c r="J32" i="25" s="1"/>
  <c r="J32" i="26" s="1"/>
  <c r="K33" i="21"/>
  <c r="K33" i="24" s="1"/>
  <c r="K33" i="25" s="1"/>
  <c r="K33" i="26" s="1"/>
  <c r="B35" i="21"/>
  <c r="B35" i="24" s="1"/>
  <c r="B35" i="25" s="1"/>
  <c r="B35" i="26" s="1"/>
  <c r="P44" i="21"/>
  <c r="P44" i="24" s="1"/>
  <c r="P44" i="25" s="1"/>
  <c r="P44" i="26" s="1"/>
  <c r="V45" i="21"/>
  <c r="V45" i="24" s="1"/>
  <c r="V45" i="25" s="1"/>
  <c r="V45" i="26" s="1"/>
  <c r="V49" i="21"/>
  <c r="V49" i="24" s="1"/>
  <c r="V49" i="25" s="1"/>
  <c r="V49" i="26" s="1"/>
  <c r="O21" i="16"/>
  <c r="AS74" i="11"/>
  <c r="H12" i="27" s="1"/>
  <c r="O23" i="16"/>
  <c r="W24" i="16"/>
  <c r="W32" i="16"/>
  <c r="G49" i="16"/>
  <c r="Y21" i="16"/>
  <c r="Y21" i="21" s="1"/>
  <c r="Z27" i="16"/>
  <c r="Y28" i="16"/>
  <c r="Z39" i="16"/>
  <c r="Y42" i="16"/>
  <c r="Z45" i="16"/>
  <c r="Z46" i="16"/>
  <c r="Y47" i="16"/>
  <c r="Y47" i="21" s="1"/>
  <c r="E15" i="21"/>
  <c r="E15" i="24" s="1"/>
  <c r="E15" i="25" s="1"/>
  <c r="E15" i="26" s="1"/>
  <c r="S15" i="21"/>
  <c r="S15" i="24" s="1"/>
  <c r="S15" i="25" s="1"/>
  <c r="S15" i="26" s="1"/>
  <c r="X15" i="21"/>
  <c r="X15" i="24" s="1"/>
  <c r="X15" i="25" s="1"/>
  <c r="X15" i="26" s="1"/>
  <c r="R16" i="21"/>
  <c r="R16" i="24" s="1"/>
  <c r="R16" i="25" s="1"/>
  <c r="R16" i="26" s="1"/>
  <c r="AV74" i="11"/>
  <c r="I28" i="27" s="1"/>
  <c r="BH74" i="11"/>
  <c r="O28" i="27" s="1"/>
  <c r="O14" i="16"/>
  <c r="W18" i="16"/>
  <c r="O19" i="16"/>
  <c r="W19" i="16"/>
  <c r="O35" i="16"/>
  <c r="W38" i="16"/>
  <c r="O41" i="16"/>
  <c r="W46" i="16"/>
  <c r="W49" i="16"/>
  <c r="AK74" i="11"/>
  <c r="Z34" i="16"/>
  <c r="O33" i="16"/>
  <c r="Z29" i="16"/>
  <c r="Y38" i="16"/>
  <c r="Y38" i="21" s="1"/>
  <c r="Z42" i="16"/>
  <c r="Y44" i="16"/>
  <c r="Z47" i="16"/>
  <c r="Z48" i="16"/>
  <c r="K15" i="21"/>
  <c r="V16" i="21"/>
  <c r="V16" i="24" s="1"/>
  <c r="V16" i="25" s="1"/>
  <c r="V16" i="26" s="1"/>
  <c r="C23" i="21"/>
  <c r="C23" i="24" s="1"/>
  <c r="C23" i="25" s="1"/>
  <c r="C23" i="26" s="1"/>
  <c r="W21" i="16"/>
  <c r="BM74" i="11"/>
  <c r="Z13" i="16"/>
  <c r="G16" i="16"/>
  <c r="G16" i="21" s="1"/>
  <c r="O16" i="16"/>
  <c r="O22" i="16"/>
  <c r="O22" i="21" s="1"/>
  <c r="O31" i="16"/>
  <c r="W47" i="16"/>
  <c r="BK74" i="11"/>
  <c r="BS74" i="11"/>
  <c r="Z15" i="16"/>
  <c r="BQ74" i="11"/>
  <c r="Z21" i="16"/>
  <c r="Z23" i="16"/>
  <c r="Z35" i="16"/>
  <c r="W31" i="16"/>
  <c r="BN74" i="11"/>
  <c r="W45" i="16"/>
  <c r="O74" i="11"/>
  <c r="T18" i="21"/>
  <c r="T18" i="24" s="1"/>
  <c r="BE74" i="11"/>
  <c r="M12" i="27" s="1"/>
  <c r="AD74" i="11"/>
  <c r="D12" i="27" s="1"/>
  <c r="DO74" i="11"/>
  <c r="O13" i="16"/>
  <c r="W13" i="16"/>
  <c r="W13" i="21" s="1"/>
  <c r="W13" i="24" s="1"/>
  <c r="W13" i="25" s="1"/>
  <c r="AY74" i="11"/>
  <c r="H15" i="16"/>
  <c r="H51" i="16" s="1"/>
  <c r="AM74" i="11"/>
  <c r="AU74" i="11"/>
  <c r="H28" i="27" s="1"/>
  <c r="BG74" i="11"/>
  <c r="N28" i="27" s="1"/>
  <c r="W15" i="16"/>
  <c r="O20" i="16"/>
  <c r="W20" i="16"/>
  <c r="Y18" i="16"/>
  <c r="Z19" i="16"/>
  <c r="Z22" i="16"/>
  <c r="Y24" i="16"/>
  <c r="Y24" i="21" s="1"/>
  <c r="Y24" i="24" s="1"/>
  <c r="Y24" i="25" s="1"/>
  <c r="Z24" i="16"/>
  <c r="S23" i="21"/>
  <c r="S23" i="24" s="1"/>
  <c r="S23" i="25" s="1"/>
  <c r="S23" i="26" s="1"/>
  <c r="V13" i="24"/>
  <c r="V13" i="25" s="1"/>
  <c r="V13" i="26" s="1"/>
  <c r="DF74" i="11"/>
  <c r="AE31" i="16"/>
  <c r="AE35" i="16"/>
  <c r="J24" i="16"/>
  <c r="J24" i="21" s="1"/>
  <c r="J24" i="24" s="1"/>
  <c r="J24" i="25" s="1"/>
  <c r="J24" i="26" s="1"/>
  <c r="N51" i="16"/>
  <c r="AE74" i="11"/>
  <c r="E12" i="27" s="1"/>
  <c r="AT74" i="11"/>
  <c r="I12" i="27" s="1"/>
  <c r="BR74" i="11"/>
  <c r="AA74" i="11"/>
  <c r="BB74" i="11"/>
  <c r="L28" i="27" s="1"/>
  <c r="C14" i="16"/>
  <c r="C14" i="21" s="1"/>
  <c r="C14" i="24" s="1"/>
  <c r="C14" i="25" s="1"/>
  <c r="C14" i="26" s="1"/>
  <c r="AB74" i="11"/>
  <c r="B15" i="16"/>
  <c r="B15" i="21" s="1"/>
  <c r="B15" i="24" s="1"/>
  <c r="B15" i="25" s="1"/>
  <c r="D74" i="11"/>
  <c r="W16" i="16"/>
  <c r="W17" i="16"/>
  <c r="W17" i="21" s="1"/>
  <c r="W17" i="24" s="1"/>
  <c r="W17" i="25" s="1"/>
  <c r="W17" i="26" s="1"/>
  <c r="BU74" i="11"/>
  <c r="BJ74" i="11"/>
  <c r="BD74" i="11"/>
  <c r="L12" i="27" s="1"/>
  <c r="BA74" i="11"/>
  <c r="BT74" i="11"/>
  <c r="O25" i="16"/>
  <c r="O37" i="16"/>
  <c r="O39" i="16"/>
  <c r="O39" i="21" s="1"/>
  <c r="O39" i="24" s="1"/>
  <c r="DD74" i="11"/>
  <c r="O34" i="16"/>
  <c r="O34" i="21" s="1"/>
  <c r="J39" i="16"/>
  <c r="J39" i="21" s="1"/>
  <c r="J39" i="24" s="1"/>
  <c r="J39" i="25" s="1"/>
  <c r="J39" i="26" s="1"/>
  <c r="J48" i="16"/>
  <c r="J48" i="21" s="1"/>
  <c r="J49" i="16"/>
  <c r="J49" i="21" s="1"/>
  <c r="DG74" i="11"/>
  <c r="AD20" i="16"/>
  <c r="AE21" i="16"/>
  <c r="AE43" i="16"/>
  <c r="AJ74" i="11"/>
  <c r="W23" i="21"/>
  <c r="W22" i="16"/>
  <c r="W22" i="21" s="1"/>
  <c r="W22" i="24" s="1"/>
  <c r="W22" i="25" s="1"/>
  <c r="W26" i="16"/>
  <c r="W27" i="16"/>
  <c r="W48" i="16"/>
  <c r="W48" i="21" s="1"/>
  <c r="BW74" i="11"/>
  <c r="DH74" i="11"/>
  <c r="CR74" i="11"/>
  <c r="DB74" i="11"/>
  <c r="AX74" i="11"/>
  <c r="K28" i="27" s="1"/>
  <c r="J41" i="16"/>
  <c r="J41" i="21" s="1"/>
  <c r="J41" i="24" s="1"/>
  <c r="J41" i="25" s="1"/>
  <c r="J41" i="26" s="1"/>
  <c r="AD26" i="16"/>
  <c r="AD26" i="21" s="1"/>
  <c r="AE29" i="16"/>
  <c r="AE29" i="21" s="1"/>
  <c r="AE37" i="16"/>
  <c r="AE37" i="21" s="1"/>
  <c r="AA21" i="21"/>
  <c r="AA21" i="24" s="1"/>
  <c r="AA21" i="25" s="1"/>
  <c r="AA21" i="26" s="1"/>
  <c r="C24" i="21"/>
  <c r="C24" i="24" s="1"/>
  <c r="C24" i="25" s="1"/>
  <c r="C24" i="26" s="1"/>
  <c r="U26" i="21"/>
  <c r="U26" i="24" s="1"/>
  <c r="U26" i="25" s="1"/>
  <c r="U26" i="26" s="1"/>
  <c r="D27" i="21"/>
  <c r="D27" i="24" s="1"/>
  <c r="D27" i="25" s="1"/>
  <c r="D27" i="26" s="1"/>
  <c r="L28" i="21"/>
  <c r="L28" i="24" s="1"/>
  <c r="L28" i="25" s="1"/>
  <c r="L28" i="26" s="1"/>
  <c r="S28" i="21"/>
  <c r="S28" i="24" s="1"/>
  <c r="S28" i="25" s="1"/>
  <c r="S28" i="26" s="1"/>
  <c r="AG28" i="21"/>
  <c r="AG28" i="24" s="1"/>
  <c r="AG28" i="25" s="1"/>
  <c r="AG28" i="26" s="1"/>
  <c r="N29" i="21"/>
  <c r="N29" i="24" s="1"/>
  <c r="N29" i="25" s="1"/>
  <c r="N29" i="26" s="1"/>
  <c r="AA29" i="21"/>
  <c r="AA29" i="24" s="1"/>
  <c r="AA29" i="25" s="1"/>
  <c r="AA29" i="26" s="1"/>
  <c r="B32" i="21"/>
  <c r="B32" i="24" s="1"/>
  <c r="B32" i="25" s="1"/>
  <c r="B32" i="26" s="1"/>
  <c r="AA32" i="21"/>
  <c r="AA32" i="24" s="1"/>
  <c r="AA32" i="25" s="1"/>
  <c r="AA32" i="26" s="1"/>
  <c r="AG32" i="21"/>
  <c r="AG32" i="24" s="1"/>
  <c r="AG32" i="25" s="1"/>
  <c r="AG32" i="26" s="1"/>
  <c r="AB37" i="21"/>
  <c r="D38" i="21"/>
  <c r="D38" i="24" s="1"/>
  <c r="D38" i="25" s="1"/>
  <c r="D38" i="26" s="1"/>
  <c r="B40" i="21"/>
  <c r="B40" i="24" s="1"/>
  <c r="B40" i="25" s="1"/>
  <c r="B40" i="26" s="1"/>
  <c r="V41" i="21"/>
  <c r="V41" i="24" s="1"/>
  <c r="V41" i="25" s="1"/>
  <c r="V41" i="26" s="1"/>
  <c r="AA45" i="21"/>
  <c r="AA45" i="24" s="1"/>
  <c r="AA45" i="25" s="1"/>
  <c r="AA45" i="26" s="1"/>
  <c r="AG47" i="21"/>
  <c r="AG47" i="24" s="1"/>
  <c r="AG47" i="25" s="1"/>
  <c r="AG47" i="26" s="1"/>
  <c r="AC48" i="21"/>
  <c r="AC48" i="24" s="1"/>
  <c r="AC48" i="25" s="1"/>
  <c r="AC48" i="26" s="1"/>
  <c r="J43" i="16"/>
  <c r="J43" i="21" s="1"/>
  <c r="J43" i="24" s="1"/>
  <c r="J43" i="25" s="1"/>
  <c r="J43" i="26" s="1"/>
  <c r="AE13" i="16"/>
  <c r="AD44" i="16"/>
  <c r="AD44" i="21" s="1"/>
  <c r="U51" i="16"/>
  <c r="P17" i="21"/>
  <c r="P17" i="24" s="1"/>
  <c r="P17" i="25" s="1"/>
  <c r="P17" i="26" s="1"/>
  <c r="AE24" i="16"/>
  <c r="D13" i="21"/>
  <c r="D13" i="24" s="1"/>
  <c r="F15" i="21"/>
  <c r="F15" i="24" s="1"/>
  <c r="F15" i="25" s="1"/>
  <c r="F15" i="26" s="1"/>
  <c r="Q15" i="21"/>
  <c r="AA15" i="21"/>
  <c r="AA15" i="24" s="1"/>
  <c r="AA15" i="25" s="1"/>
  <c r="AA15" i="26" s="1"/>
  <c r="F17" i="21"/>
  <c r="F17" i="24" s="1"/>
  <c r="F17" i="25" s="1"/>
  <c r="F17" i="26" s="1"/>
  <c r="L23" i="21"/>
  <c r="L23" i="24" s="1"/>
  <c r="L23" i="25" s="1"/>
  <c r="L23" i="26" s="1"/>
  <c r="E25" i="21"/>
  <c r="E25" i="24" s="1"/>
  <c r="E25" i="25" s="1"/>
  <c r="E25" i="26" s="1"/>
  <c r="AB25" i="21"/>
  <c r="AB25" i="24" s="1"/>
  <c r="AB25" i="25" s="1"/>
  <c r="AB25" i="26" s="1"/>
  <c r="D26" i="21"/>
  <c r="D26" i="24" s="1"/>
  <c r="D26" i="25" s="1"/>
  <c r="D26" i="26" s="1"/>
  <c r="K26" i="21"/>
  <c r="K26" i="24" s="1"/>
  <c r="K26" i="25" s="1"/>
  <c r="K26" i="26" s="1"/>
  <c r="N26" i="21"/>
  <c r="N26" i="24" s="1"/>
  <c r="N26" i="25" s="1"/>
  <c r="N26" i="26" s="1"/>
  <c r="X26" i="21"/>
  <c r="X26" i="24" s="1"/>
  <c r="X26" i="25" s="1"/>
  <c r="X26" i="26" s="1"/>
  <c r="K27" i="21"/>
  <c r="K27" i="24" s="1"/>
  <c r="K27" i="25" s="1"/>
  <c r="K27" i="26" s="1"/>
  <c r="J29" i="21"/>
  <c r="J29" i="24" s="1"/>
  <c r="J29" i="25" s="1"/>
  <c r="J29" i="26" s="1"/>
  <c r="X29" i="21"/>
  <c r="X29" i="24" s="1"/>
  <c r="X29" i="25" s="1"/>
  <c r="X29" i="26" s="1"/>
  <c r="AA31" i="21"/>
  <c r="AA31" i="24" s="1"/>
  <c r="AA31" i="25" s="1"/>
  <c r="AA31" i="26" s="1"/>
  <c r="H33" i="21"/>
  <c r="H33" i="24" s="1"/>
  <c r="H33" i="25" s="1"/>
  <c r="H33" i="26" s="1"/>
  <c r="S35" i="21"/>
  <c r="S35" i="24" s="1"/>
  <c r="S35" i="25" s="1"/>
  <c r="S35" i="26" s="1"/>
  <c r="K38" i="21"/>
  <c r="K38" i="24" s="1"/>
  <c r="K38" i="25" s="1"/>
  <c r="K38" i="26" s="1"/>
  <c r="V38" i="21"/>
  <c r="V38" i="24" s="1"/>
  <c r="V38" i="25" s="1"/>
  <c r="V38" i="26" s="1"/>
  <c r="K41" i="21"/>
  <c r="K41" i="24" s="1"/>
  <c r="K41" i="25" s="1"/>
  <c r="K41" i="26" s="1"/>
  <c r="U41" i="21"/>
  <c r="U41" i="24" s="1"/>
  <c r="U41" i="25" s="1"/>
  <c r="U41" i="26" s="1"/>
  <c r="AC41" i="21"/>
  <c r="AC41" i="24" s="1"/>
  <c r="AC41" i="25" s="1"/>
  <c r="AC41" i="26" s="1"/>
  <c r="F42" i="21"/>
  <c r="F42" i="24" s="1"/>
  <c r="F42" i="25" s="1"/>
  <c r="F42" i="26" s="1"/>
  <c r="K43" i="21"/>
  <c r="K43" i="24" s="1"/>
  <c r="K43" i="25" s="1"/>
  <c r="K43" i="26" s="1"/>
  <c r="S43" i="21"/>
  <c r="AG43" i="21"/>
  <c r="AG43" i="24" s="1"/>
  <c r="AG43" i="25" s="1"/>
  <c r="AG43" i="26" s="1"/>
  <c r="R45" i="21"/>
  <c r="R45" i="24" s="1"/>
  <c r="R45" i="25" s="1"/>
  <c r="R45" i="26" s="1"/>
  <c r="C48" i="21"/>
  <c r="C48" i="24" s="1"/>
  <c r="C48" i="25" s="1"/>
  <c r="C48" i="26" s="1"/>
  <c r="Q35" i="21"/>
  <c r="W35" i="16"/>
  <c r="J38" i="16"/>
  <c r="J38" i="21" s="1"/>
  <c r="J38" i="24" s="1"/>
  <c r="J38" i="25" s="1"/>
  <c r="J38" i="26" s="1"/>
  <c r="AD15" i="16"/>
  <c r="AD15" i="21" s="1"/>
  <c r="AE18" i="16"/>
  <c r="AE34" i="16"/>
  <c r="AE38" i="16"/>
  <c r="U14" i="21"/>
  <c r="U14" i="24" s="1"/>
  <c r="U14" i="25" s="1"/>
  <c r="U14" i="26" s="1"/>
  <c r="S20" i="21"/>
  <c r="S20" i="24" s="1"/>
  <c r="S20" i="25" s="1"/>
  <c r="S20" i="26" s="1"/>
  <c r="AG20" i="21"/>
  <c r="AG20" i="24" s="1"/>
  <c r="AG20" i="25" s="1"/>
  <c r="AG20" i="26" s="1"/>
  <c r="L21" i="21"/>
  <c r="K22" i="21"/>
  <c r="K22" i="24" s="1"/>
  <c r="K22" i="25" s="1"/>
  <c r="K22" i="26" s="1"/>
  <c r="R22" i="21"/>
  <c r="R22" i="24" s="1"/>
  <c r="R22" i="25" s="1"/>
  <c r="R22" i="26" s="1"/>
  <c r="E23" i="21"/>
  <c r="E23" i="24" s="1"/>
  <c r="E23" i="25" s="1"/>
  <c r="E23" i="26" s="1"/>
  <c r="R26" i="21"/>
  <c r="R26" i="24" s="1"/>
  <c r="R26" i="25" s="1"/>
  <c r="R26" i="26" s="1"/>
  <c r="AA27" i="21"/>
  <c r="AA27" i="24" s="1"/>
  <c r="AA27" i="25" s="1"/>
  <c r="AA27" i="26" s="1"/>
  <c r="X28" i="21"/>
  <c r="X28" i="24" s="1"/>
  <c r="X28" i="25" s="1"/>
  <c r="X28" i="26" s="1"/>
  <c r="AG29" i="21"/>
  <c r="AG29" i="24" s="1"/>
  <c r="AG29" i="25" s="1"/>
  <c r="AG29" i="26" s="1"/>
  <c r="AA30" i="21"/>
  <c r="AA30" i="24" s="1"/>
  <c r="AA30" i="25" s="1"/>
  <c r="AA30" i="26" s="1"/>
  <c r="T36" i="21"/>
  <c r="U39" i="21"/>
  <c r="U39" i="24" s="1"/>
  <c r="U39" i="25" s="1"/>
  <c r="U39" i="26" s="1"/>
  <c r="D41" i="21"/>
  <c r="D41" i="24" s="1"/>
  <c r="D41" i="25" s="1"/>
  <c r="D41" i="26" s="1"/>
  <c r="N42" i="21"/>
  <c r="N42" i="24" s="1"/>
  <c r="N42" i="25" s="1"/>
  <c r="N42" i="26" s="1"/>
  <c r="J45" i="21"/>
  <c r="J45" i="24" s="1"/>
  <c r="J45" i="25" s="1"/>
  <c r="J45" i="26" s="1"/>
  <c r="Q47" i="21"/>
  <c r="Q47" i="24" s="1"/>
  <c r="Q47" i="25" s="1"/>
  <c r="Q47" i="26" s="1"/>
  <c r="AA47" i="21"/>
  <c r="AA47" i="24" s="1"/>
  <c r="AA47" i="25" s="1"/>
  <c r="AA47" i="26" s="1"/>
  <c r="M48" i="21"/>
  <c r="M48" i="24" s="1"/>
  <c r="M48" i="25" s="1"/>
  <c r="M48" i="26" s="1"/>
  <c r="R48" i="21"/>
  <c r="R48" i="24" s="1"/>
  <c r="R48" i="25" s="1"/>
  <c r="R48" i="26" s="1"/>
  <c r="Q74" i="11"/>
  <c r="BO74" i="11"/>
  <c r="DK74" i="11"/>
  <c r="J37" i="24"/>
  <c r="J37" i="25" s="1"/>
  <c r="J37" i="26" s="1"/>
  <c r="J20" i="25"/>
  <c r="J20" i="26" s="1"/>
  <c r="R51" i="20"/>
  <c r="DO74" i="15"/>
  <c r="BT74" i="15"/>
  <c r="O30" i="20"/>
  <c r="Z15" i="20"/>
  <c r="BR74" i="15"/>
  <c r="M44" i="26"/>
  <c r="AB74" i="15"/>
  <c r="B33" i="27" s="1"/>
  <c r="AE74" i="15"/>
  <c r="AO74" i="15"/>
  <c r="CT74" i="15"/>
  <c r="W24" i="20"/>
  <c r="D74" i="15"/>
  <c r="K51" i="20"/>
  <c r="AD37" i="20"/>
  <c r="AD74" i="15"/>
  <c r="O24" i="20"/>
  <c r="AA51" i="20"/>
  <c r="C51" i="20"/>
  <c r="S14" i="20"/>
  <c r="S51" i="20" s="1"/>
  <c r="AE24" i="20"/>
  <c r="BU74" i="15"/>
  <c r="BP74" i="15"/>
  <c r="BJ74" i="15"/>
  <c r="BE74" i="15"/>
  <c r="BH74" i="15"/>
  <c r="O33" i="27" s="1"/>
  <c r="M51" i="20"/>
  <c r="AD48" i="20"/>
  <c r="AE49" i="20"/>
  <c r="DP74" i="15"/>
  <c r="AE47" i="20"/>
  <c r="BD74" i="15"/>
  <c r="AQ74" i="15"/>
  <c r="G33" i="27" s="1"/>
  <c r="AT74" i="15"/>
  <c r="AD34" i="20"/>
  <c r="AE45" i="20"/>
  <c r="W13" i="20"/>
  <c r="AM74" i="15"/>
  <c r="BA74" i="15"/>
  <c r="R51" i="19"/>
  <c r="DP74" i="14"/>
  <c r="BR74" i="14"/>
  <c r="BU74" i="14"/>
  <c r="BQ74" i="14"/>
  <c r="BI74" i="14"/>
  <c r="P32" i="27" s="1"/>
  <c r="BB74" i="14"/>
  <c r="L32" i="27" s="1"/>
  <c r="BF74" i="14"/>
  <c r="M32" i="27" s="1"/>
  <c r="Y17" i="19"/>
  <c r="AA33" i="25"/>
  <c r="AA33" i="26" s="1"/>
  <c r="BA74" i="14"/>
  <c r="BD74" i="14"/>
  <c r="BP74" i="14"/>
  <c r="AF74" i="14"/>
  <c r="C32" i="27" s="1"/>
  <c r="O29" i="19"/>
  <c r="K48" i="25"/>
  <c r="K48" i="26" s="1"/>
  <c r="J47" i="25"/>
  <c r="J47" i="26" s="1"/>
  <c r="O14" i="19"/>
  <c r="K44" i="25"/>
  <c r="K44" i="26" s="1"/>
  <c r="AC42" i="25"/>
  <c r="AC42" i="26" s="1"/>
  <c r="AD25" i="19"/>
  <c r="AS74" i="14"/>
  <c r="AV74" i="14"/>
  <c r="I32" i="27" s="1"/>
  <c r="W43" i="19"/>
  <c r="AM74" i="14"/>
  <c r="BG74" i="14"/>
  <c r="N32" i="27" s="1"/>
  <c r="AB74" i="14"/>
  <c r="B32" i="27" s="1"/>
  <c r="AE74" i="14"/>
  <c r="AY74" i="14"/>
  <c r="AF23" i="25"/>
  <c r="AF23" i="26" s="1"/>
  <c r="AB43" i="25"/>
  <c r="AB43" i="26" s="1"/>
  <c r="AD43" i="19"/>
  <c r="C31" i="25"/>
  <c r="C31" i="26" s="1"/>
  <c r="BT74" i="14"/>
  <c r="AO74" i="14"/>
  <c r="AQ74" i="14"/>
  <c r="G32" i="27" s="1"/>
  <c r="DO74" i="14"/>
  <c r="AG31" i="25"/>
  <c r="AG31" i="26" s="1"/>
  <c r="AE30" i="19"/>
  <c r="D74" i="14"/>
  <c r="AT74" i="14"/>
  <c r="AB32" i="25"/>
  <c r="AB32" i="26" s="1"/>
  <c r="Y13" i="19"/>
  <c r="J21" i="25"/>
  <c r="J21" i="26" s="1"/>
  <c r="J17" i="25"/>
  <c r="J17" i="26" s="1"/>
  <c r="AD74" i="14"/>
  <c r="S45" i="25"/>
  <c r="S45" i="26" s="1"/>
  <c r="T20" i="25"/>
  <c r="T20" i="26" s="1"/>
  <c r="CT74" i="14"/>
  <c r="BP74" i="13"/>
  <c r="AO74" i="13"/>
  <c r="C45" i="24"/>
  <c r="C45" i="25" s="1"/>
  <c r="C45" i="26" s="1"/>
  <c r="L20" i="24"/>
  <c r="L20" i="25" s="1"/>
  <c r="L20" i="26" s="1"/>
  <c r="W47" i="18"/>
  <c r="Z25" i="18"/>
  <c r="Z46" i="18"/>
  <c r="V30" i="24"/>
  <c r="V30" i="25" s="1"/>
  <c r="V30" i="26" s="1"/>
  <c r="AF48" i="24"/>
  <c r="AF48" i="25" s="1"/>
  <c r="AF48" i="26" s="1"/>
  <c r="R13" i="18"/>
  <c r="R51" i="18" s="1"/>
  <c r="BF74" i="13"/>
  <c r="M30" i="27" s="1"/>
  <c r="K15" i="18"/>
  <c r="K51" i="18" s="1"/>
  <c r="X17" i="18"/>
  <c r="X17" i="24" s="1"/>
  <c r="X17" i="25" s="1"/>
  <c r="DB74" i="13"/>
  <c r="AE47" i="18"/>
  <c r="B48" i="24"/>
  <c r="B48" i="25" s="1"/>
  <c r="B48" i="26" s="1"/>
  <c r="DO74" i="13"/>
  <c r="S37" i="24"/>
  <c r="S37" i="25" s="1"/>
  <c r="S37" i="26" s="1"/>
  <c r="F29" i="24"/>
  <c r="F29" i="25" s="1"/>
  <c r="F29" i="26" s="1"/>
  <c r="X16" i="24"/>
  <c r="X16" i="25" s="1"/>
  <c r="X16" i="26" s="1"/>
  <c r="P30" i="24"/>
  <c r="P30" i="25" s="1"/>
  <c r="P30" i="26" s="1"/>
  <c r="D42" i="24"/>
  <c r="D42" i="25" s="1"/>
  <c r="D42" i="26" s="1"/>
  <c r="AH74" i="13"/>
  <c r="E30" i="27" s="1"/>
  <c r="C42" i="24"/>
  <c r="C42" i="25" s="1"/>
  <c r="C42" i="26" s="1"/>
  <c r="K47" i="24"/>
  <c r="K47" i="25" s="1"/>
  <c r="K47" i="26" s="1"/>
  <c r="AC13" i="24"/>
  <c r="AC13" i="25" s="1"/>
  <c r="AC13" i="26" s="1"/>
  <c r="F21" i="24"/>
  <c r="F21" i="25" s="1"/>
  <c r="F21" i="26" s="1"/>
  <c r="J27" i="24"/>
  <c r="J27" i="25" s="1"/>
  <c r="J27" i="26" s="1"/>
  <c r="F49" i="24"/>
  <c r="F49" i="25" s="1"/>
  <c r="F49" i="26" s="1"/>
  <c r="AB46" i="24"/>
  <c r="AB46" i="25" s="1"/>
  <c r="AB46" i="26" s="1"/>
  <c r="P35" i="24"/>
  <c r="P35" i="25" s="1"/>
  <c r="P35" i="26" s="1"/>
  <c r="CD74" i="13"/>
  <c r="DL74" i="13"/>
  <c r="BD74" i="13"/>
  <c r="L14" i="27" s="1"/>
  <c r="M23" i="24"/>
  <c r="M23" i="25" s="1"/>
  <c r="M23" i="26" s="1"/>
  <c r="BH74" i="13"/>
  <c r="O30" i="27" s="1"/>
  <c r="AB36" i="24"/>
  <c r="AB36" i="25" s="1"/>
  <c r="AB36" i="26" s="1"/>
  <c r="AC36" i="24"/>
  <c r="AC36" i="25" s="1"/>
  <c r="AC36" i="26" s="1"/>
  <c r="BI74" i="13"/>
  <c r="P30" i="27" s="1"/>
  <c r="D18" i="24"/>
  <c r="D18" i="25" s="1"/>
  <c r="P34" i="24"/>
  <c r="P34" i="25" s="1"/>
  <c r="P34" i="26" s="1"/>
  <c r="AA36" i="24"/>
  <c r="AA36" i="25" s="1"/>
  <c r="AA36" i="26" s="1"/>
  <c r="V33" i="24"/>
  <c r="V33" i="25" s="1"/>
  <c r="V33" i="26" s="1"/>
  <c r="AC17" i="24"/>
  <c r="AC17" i="25" s="1"/>
  <c r="AC17" i="26" s="1"/>
  <c r="U16" i="24"/>
  <c r="U16" i="25" s="1"/>
  <c r="U16" i="26" s="1"/>
  <c r="AB30" i="24"/>
  <c r="AB30" i="25" s="1"/>
  <c r="AB30" i="26" s="1"/>
  <c r="Q36" i="24"/>
  <c r="Q36" i="25" s="1"/>
  <c r="Q36" i="26" s="1"/>
  <c r="G17" i="18"/>
  <c r="AE42" i="18"/>
  <c r="AF37" i="24"/>
  <c r="AF37" i="25" s="1"/>
  <c r="AF37" i="26" s="1"/>
  <c r="M19" i="24"/>
  <c r="M19" i="25" s="1"/>
  <c r="M19" i="26" s="1"/>
  <c r="N34" i="24"/>
  <c r="N34" i="25" s="1"/>
  <c r="N34" i="26" s="1"/>
  <c r="AG24" i="24"/>
  <c r="AG24" i="25" s="1"/>
  <c r="AG24" i="26" s="1"/>
  <c r="E30" i="24"/>
  <c r="E30" i="25" s="1"/>
  <c r="E30" i="26" s="1"/>
  <c r="E24" i="24"/>
  <c r="E24" i="25" s="1"/>
  <c r="E24" i="26" s="1"/>
  <c r="S34" i="24"/>
  <c r="S34" i="25" s="1"/>
  <c r="S34" i="26" s="1"/>
  <c r="U22" i="24"/>
  <c r="U22" i="25" s="1"/>
  <c r="U22" i="26" s="1"/>
  <c r="M28" i="24"/>
  <c r="M28" i="25" s="1"/>
  <c r="M28" i="26" s="1"/>
  <c r="AG14" i="24"/>
  <c r="AG14" i="25" s="1"/>
  <c r="AG14" i="26" s="1"/>
  <c r="F23" i="24"/>
  <c r="F23" i="25" s="1"/>
  <c r="F23" i="26" s="1"/>
  <c r="N31" i="24"/>
  <c r="N31" i="25" s="1"/>
  <c r="N31" i="26" s="1"/>
  <c r="H49" i="24"/>
  <c r="H49" i="25" s="1"/>
  <c r="H49" i="26" s="1"/>
  <c r="R37" i="24"/>
  <c r="R37" i="25" s="1"/>
  <c r="R37" i="26" s="1"/>
  <c r="R46" i="24"/>
  <c r="R46" i="25" s="1"/>
  <c r="R46" i="26" s="1"/>
  <c r="O13" i="18"/>
  <c r="CR74" i="13"/>
  <c r="G48" i="18"/>
  <c r="BM74" i="13"/>
  <c r="P29" i="24"/>
  <c r="P29" i="25" s="1"/>
  <c r="P29" i="26" s="1"/>
  <c r="AA74" i="13"/>
  <c r="O29" i="18"/>
  <c r="CJ74" i="13"/>
  <c r="AE36" i="18"/>
  <c r="K37" i="24"/>
  <c r="K37" i="25" s="1"/>
  <c r="K37" i="26" s="1"/>
  <c r="U43" i="24"/>
  <c r="U43" i="25" s="1"/>
  <c r="U43" i="26" s="1"/>
  <c r="M29" i="24"/>
  <c r="M29" i="25" s="1"/>
  <c r="M29" i="26" s="1"/>
  <c r="P27" i="24"/>
  <c r="P27" i="25" s="1"/>
  <c r="P27" i="26" s="1"/>
  <c r="J18" i="24"/>
  <c r="J18" i="25" s="1"/>
  <c r="J18" i="26" s="1"/>
  <c r="K25" i="24"/>
  <c r="K25" i="25" s="1"/>
  <c r="K25" i="26" s="1"/>
  <c r="V27" i="24"/>
  <c r="V27" i="25" s="1"/>
  <c r="V27" i="26" s="1"/>
  <c r="AE38" i="18"/>
  <c r="AU74" i="13"/>
  <c r="H30" i="27" s="1"/>
  <c r="E47" i="24"/>
  <c r="E47" i="25" s="1"/>
  <c r="E47" i="26" s="1"/>
  <c r="K30" i="24"/>
  <c r="K30" i="25" s="1"/>
  <c r="K30" i="26" s="1"/>
  <c r="L18" i="24"/>
  <c r="X36" i="24"/>
  <c r="P16" i="18"/>
  <c r="P16" i="24" s="1"/>
  <c r="P16" i="25" s="1"/>
  <c r="P16" i="26" s="1"/>
  <c r="U20" i="24"/>
  <c r="U20" i="25" s="1"/>
  <c r="U20" i="26" s="1"/>
  <c r="D36" i="24"/>
  <c r="D36" i="25" s="1"/>
  <c r="D36" i="26" s="1"/>
  <c r="O16" i="18"/>
  <c r="D37" i="24"/>
  <c r="D37" i="25" s="1"/>
  <c r="D37" i="26" s="1"/>
  <c r="K18" i="24"/>
  <c r="K18" i="25" s="1"/>
  <c r="K18" i="26" s="1"/>
  <c r="X20" i="24"/>
  <c r="X20" i="25" s="1"/>
  <c r="X20" i="26" s="1"/>
  <c r="N36" i="24"/>
  <c r="N36" i="25" s="1"/>
  <c r="N36" i="26" s="1"/>
  <c r="AC29" i="24"/>
  <c r="AC29" i="25" s="1"/>
  <c r="AC29" i="26" s="1"/>
  <c r="H17" i="24"/>
  <c r="H17" i="25" s="1"/>
  <c r="H17" i="26" s="1"/>
  <c r="AG21" i="24"/>
  <c r="AG21" i="25" s="1"/>
  <c r="AG21" i="26" s="1"/>
  <c r="AG23" i="24"/>
  <c r="AG23" i="25" s="1"/>
  <c r="AG23" i="26" s="1"/>
  <c r="R17" i="24"/>
  <c r="R17" i="25" s="1"/>
  <c r="R17" i="26" s="1"/>
  <c r="J34" i="24"/>
  <c r="J34" i="25" s="1"/>
  <c r="J34" i="26" s="1"/>
  <c r="R49" i="24"/>
  <c r="R49" i="25" s="1"/>
  <c r="R49" i="26" s="1"/>
  <c r="CT74" i="12"/>
  <c r="AQ74" i="12"/>
  <c r="G29" i="27" s="1"/>
  <c r="BN74" i="12"/>
  <c r="U51" i="17"/>
  <c r="AF51" i="17"/>
  <c r="AF14" i="21"/>
  <c r="AF14" i="24" s="1"/>
  <c r="AF14" i="25" s="1"/>
  <c r="AF14" i="26" s="1"/>
  <c r="BT74" i="12"/>
  <c r="AS74" i="12"/>
  <c r="H13" i="27" s="1"/>
  <c r="CQ74" i="12"/>
  <c r="N51" i="17"/>
  <c r="N18" i="21"/>
  <c r="N18" i="24" s="1"/>
  <c r="N18" i="25" s="1"/>
  <c r="N18" i="26" s="1"/>
  <c r="BP74" i="12"/>
  <c r="BJ74" i="12"/>
  <c r="AX74" i="12"/>
  <c r="K29" i="27" s="1"/>
  <c r="H16" i="21"/>
  <c r="H16" i="24" s="1"/>
  <c r="H16" i="25" s="1"/>
  <c r="H16" i="26" s="1"/>
  <c r="J23" i="21"/>
  <c r="J23" i="24" s="1"/>
  <c r="J23" i="25" s="1"/>
  <c r="J23" i="26" s="1"/>
  <c r="I46" i="21"/>
  <c r="F13" i="17"/>
  <c r="F13" i="21" s="1"/>
  <c r="F13" i="24" s="1"/>
  <c r="F13" i="25" s="1"/>
  <c r="F13" i="26" s="1"/>
  <c r="AE74" i="12"/>
  <c r="E13" i="27" s="1"/>
  <c r="M13" i="21"/>
  <c r="M13" i="24" s="1"/>
  <c r="M13" i="25" s="1"/>
  <c r="M13" i="26" s="1"/>
  <c r="M51" i="17"/>
  <c r="BU74" i="12"/>
  <c r="BG74" i="12"/>
  <c r="N29" i="27" s="1"/>
  <c r="BB74" i="12"/>
  <c r="L29" i="27" s="1"/>
  <c r="AU74" i="12"/>
  <c r="H29" i="27" s="1"/>
  <c r="AB74" i="12"/>
  <c r="B29" i="27" s="1"/>
  <c r="U13" i="21"/>
  <c r="U13" i="24" s="1"/>
  <c r="U13" i="25" s="1"/>
  <c r="H29" i="21"/>
  <c r="H29" i="24" s="1"/>
  <c r="H29" i="25" s="1"/>
  <c r="H29" i="26" s="1"/>
  <c r="AY74" i="12"/>
  <c r="V51" i="17"/>
  <c r="X51" i="17"/>
  <c r="AG51" i="17"/>
  <c r="Z34" i="17"/>
  <c r="R14" i="21"/>
  <c r="R14" i="24" s="1"/>
  <c r="R14" i="25" s="1"/>
  <c r="R14" i="26" s="1"/>
  <c r="R24" i="21"/>
  <c r="R24" i="24" s="1"/>
  <c r="R24" i="25" s="1"/>
  <c r="R24" i="26" s="1"/>
  <c r="AA51" i="17"/>
  <c r="DI74" i="12"/>
  <c r="X14" i="21"/>
  <c r="X14" i="24" s="1"/>
  <c r="X14" i="25" s="1"/>
  <c r="X14" i="26" s="1"/>
  <c r="CI74" i="12"/>
  <c r="AT74" i="12"/>
  <c r="I13" i="27" s="1"/>
  <c r="AM74" i="12"/>
  <c r="AW74" i="12"/>
  <c r="J29" i="27" s="1"/>
  <c r="DP74" i="12"/>
  <c r="AG15" i="21"/>
  <c r="AG15" i="24" s="1"/>
  <c r="R51" i="17"/>
  <c r="AO74" i="12"/>
  <c r="DA74" i="12"/>
  <c r="BE74" i="12"/>
  <c r="M13" i="27" s="1"/>
  <c r="DO74" i="12"/>
  <c r="R25" i="21"/>
  <c r="R25" i="24" s="1"/>
  <c r="R25" i="25" s="1"/>
  <c r="R25" i="26" s="1"/>
  <c r="J26" i="21"/>
  <c r="J26" i="24" s="1"/>
  <c r="J26" i="25" s="1"/>
  <c r="J26" i="26" s="1"/>
  <c r="AB19" i="21"/>
  <c r="AB19" i="24" s="1"/>
  <c r="AB19" i="25" s="1"/>
  <c r="AB51" i="17"/>
  <c r="B20" i="17"/>
  <c r="B51" i="17" s="1"/>
  <c r="D74" i="12"/>
  <c r="J51" i="17"/>
  <c r="CR74" i="12"/>
  <c r="AE35" i="17"/>
  <c r="G32" i="17"/>
  <c r="O40" i="21"/>
  <c r="AE28" i="21"/>
  <c r="AE28" i="24" s="1"/>
  <c r="AE28" i="25" s="1"/>
  <c r="S24" i="21"/>
  <c r="S24" i="24" s="1"/>
  <c r="S24" i="25" s="1"/>
  <c r="S24" i="26" s="1"/>
  <c r="J33" i="21"/>
  <c r="J33" i="24" s="1"/>
  <c r="J33" i="25" s="1"/>
  <c r="J33" i="26" s="1"/>
  <c r="AC39" i="21"/>
  <c r="AC39" i="24" s="1"/>
  <c r="AC39" i="25" s="1"/>
  <c r="AC39" i="26" s="1"/>
  <c r="AB29" i="21"/>
  <c r="AB29" i="24" s="1"/>
  <c r="AB29" i="25" s="1"/>
  <c r="AB29" i="26" s="1"/>
  <c r="J22" i="21"/>
  <c r="J22" i="24" s="1"/>
  <c r="J22" i="25" s="1"/>
  <c r="J22" i="26" s="1"/>
  <c r="D25" i="21"/>
  <c r="D25" i="24" s="1"/>
  <c r="D25" i="25" s="1"/>
  <c r="D25" i="26" s="1"/>
  <c r="T30" i="21"/>
  <c r="D44" i="21"/>
  <c r="D44" i="24" s="1"/>
  <c r="D44" i="25" s="1"/>
  <c r="D44" i="26" s="1"/>
  <c r="M38" i="21"/>
  <c r="M38" i="24" s="1"/>
  <c r="M38" i="25" s="1"/>
  <c r="M38" i="26" s="1"/>
  <c r="G38" i="17"/>
  <c r="AE42" i="17"/>
  <c r="AE42" i="21" s="1"/>
  <c r="R15" i="21"/>
  <c r="R15" i="24" s="1"/>
  <c r="R15" i="25" s="1"/>
  <c r="R15" i="26" s="1"/>
  <c r="S19" i="21"/>
  <c r="S19" i="24" s="1"/>
  <c r="S19" i="25" s="1"/>
  <c r="S19" i="26" s="1"/>
  <c r="P25" i="21"/>
  <c r="P25" i="24" s="1"/>
  <c r="P25" i="25" s="1"/>
  <c r="P25" i="26" s="1"/>
  <c r="J30" i="21"/>
  <c r="J30" i="24" s="1"/>
  <c r="J30" i="25" s="1"/>
  <c r="J30" i="26" s="1"/>
  <c r="H36" i="21"/>
  <c r="H36" i="24" s="1"/>
  <c r="H36" i="25" s="1"/>
  <c r="H36" i="26" s="1"/>
  <c r="H47" i="21"/>
  <c r="H47" i="24" s="1"/>
  <c r="H47" i="25" s="1"/>
  <c r="H47" i="26" s="1"/>
  <c r="AG48" i="21"/>
  <c r="AG48" i="24" s="1"/>
  <c r="AG48" i="25" s="1"/>
  <c r="AG48" i="26" s="1"/>
  <c r="N27" i="21"/>
  <c r="N27" i="24" s="1"/>
  <c r="N27" i="25" s="1"/>
  <c r="N27" i="26" s="1"/>
  <c r="N38" i="21"/>
  <c r="N38" i="24" s="1"/>
  <c r="N38" i="25" s="1"/>
  <c r="N38" i="26" s="1"/>
  <c r="AA26" i="21"/>
  <c r="AA26" i="24" s="1"/>
  <c r="AA26" i="25" s="1"/>
  <c r="AA26" i="26" s="1"/>
  <c r="D15" i="21"/>
  <c r="D15" i="24" s="1"/>
  <c r="D15" i="25" s="1"/>
  <c r="D15" i="26" s="1"/>
  <c r="D29" i="21"/>
  <c r="D29" i="24" s="1"/>
  <c r="D29" i="25" s="1"/>
  <c r="D29" i="26" s="1"/>
  <c r="R35" i="21"/>
  <c r="R35" i="24" s="1"/>
  <c r="R35" i="25" s="1"/>
  <c r="R35" i="26" s="1"/>
  <c r="J40" i="21"/>
  <c r="J40" i="24" s="1"/>
  <c r="J40" i="25" s="1"/>
  <c r="J40" i="26" s="1"/>
  <c r="R44" i="21"/>
  <c r="R44" i="24" s="1"/>
  <c r="R44" i="25" s="1"/>
  <c r="R44" i="26" s="1"/>
  <c r="I47" i="21"/>
  <c r="I47" i="24" s="1"/>
  <c r="I47" i="25" s="1"/>
  <c r="I47" i="26" s="1"/>
  <c r="AF22" i="21"/>
  <c r="AF22" i="24" s="1"/>
  <c r="AF22" i="25" s="1"/>
  <c r="AF22" i="26" s="1"/>
  <c r="AG25" i="21"/>
  <c r="AG25" i="24" s="1"/>
  <c r="AG25" i="25" s="1"/>
  <c r="AG25" i="26" s="1"/>
  <c r="AG27" i="21"/>
  <c r="AG27" i="24" s="1"/>
  <c r="AG27" i="25" s="1"/>
  <c r="AG27" i="26" s="1"/>
  <c r="U40" i="21"/>
  <c r="U40" i="24" s="1"/>
  <c r="U40" i="25" s="1"/>
  <c r="U40" i="26" s="1"/>
  <c r="J14" i="21"/>
  <c r="J14" i="24" s="1"/>
  <c r="J14" i="25" s="1"/>
  <c r="J14" i="26" s="1"/>
  <c r="J19" i="21"/>
  <c r="J19" i="24" s="1"/>
  <c r="J19" i="25" s="1"/>
  <c r="J19" i="26" s="1"/>
  <c r="K24" i="21"/>
  <c r="K24" i="24" s="1"/>
  <c r="K24" i="25" s="1"/>
  <c r="K24" i="26" s="1"/>
  <c r="AG22" i="21"/>
  <c r="AG22" i="24" s="1"/>
  <c r="AG22" i="25" s="1"/>
  <c r="AG22" i="26" s="1"/>
  <c r="M74" i="12"/>
  <c r="P13" i="27" s="1"/>
  <c r="G40" i="17"/>
  <c r="R18" i="21"/>
  <c r="R18" i="24" s="1"/>
  <c r="R18" i="25" s="1"/>
  <c r="R18" i="26" s="1"/>
  <c r="B25" i="21"/>
  <c r="R27" i="21"/>
  <c r="R27" i="24" s="1"/>
  <c r="R27" i="25" s="1"/>
  <c r="R27" i="26" s="1"/>
  <c r="B46" i="21"/>
  <c r="B46" i="24" s="1"/>
  <c r="B46" i="25" s="1"/>
  <c r="B46" i="26" s="1"/>
  <c r="G41" i="17"/>
  <c r="G24" i="17"/>
  <c r="G34" i="17"/>
  <c r="J13" i="21"/>
  <c r="J13" i="24" s="1"/>
  <c r="J13" i="25" s="1"/>
  <c r="J13" i="26" s="1"/>
  <c r="Y33" i="21"/>
  <c r="D22" i="21"/>
  <c r="D22" i="24" s="1"/>
  <c r="J25" i="21"/>
  <c r="J25" i="24" s="1"/>
  <c r="J25" i="25" s="1"/>
  <c r="J25" i="26" s="1"/>
  <c r="J35" i="21"/>
  <c r="J35" i="24" s="1"/>
  <c r="J35" i="25" s="1"/>
  <c r="J35" i="26" s="1"/>
  <c r="L36" i="21"/>
  <c r="B38" i="21"/>
  <c r="B38" i="24" s="1"/>
  <c r="B38" i="25" s="1"/>
  <c r="B38" i="26" s="1"/>
  <c r="R38" i="21"/>
  <c r="R38" i="24" s="1"/>
  <c r="R38" i="25" s="1"/>
  <c r="R38" i="26" s="1"/>
  <c r="J42" i="21"/>
  <c r="J42" i="24" s="1"/>
  <c r="J42" i="25" s="1"/>
  <c r="J42" i="26" s="1"/>
  <c r="J44" i="21"/>
  <c r="J44" i="24" s="1"/>
  <c r="J44" i="25" s="1"/>
  <c r="J44" i="26" s="1"/>
  <c r="M25" i="21"/>
  <c r="M25" i="24" s="1"/>
  <c r="M25" i="25" s="1"/>
  <c r="M25" i="26" s="1"/>
  <c r="AC27" i="21"/>
  <c r="AC27" i="24" s="1"/>
  <c r="AC27" i="25" s="1"/>
  <c r="AC27" i="26" s="1"/>
  <c r="X35" i="21"/>
  <c r="X35" i="24" s="1"/>
  <c r="X35" i="25" s="1"/>
  <c r="X35" i="26" s="1"/>
  <c r="AB45" i="21"/>
  <c r="AB45" i="24" s="1"/>
  <c r="AB45" i="25" s="1"/>
  <c r="AB45" i="26" s="1"/>
  <c r="D32" i="21"/>
  <c r="D32" i="24" s="1"/>
  <c r="D32" i="25" s="1"/>
  <c r="D32" i="26" s="1"/>
  <c r="P33" i="21"/>
  <c r="P33" i="24" s="1"/>
  <c r="P33" i="25" s="1"/>
  <c r="P33" i="26" s="1"/>
  <c r="M31" i="21"/>
  <c r="M31" i="24" s="1"/>
  <c r="M31" i="25" s="1"/>
  <c r="M31" i="26" s="1"/>
  <c r="G25" i="17"/>
  <c r="AE47" i="17"/>
  <c r="AE47" i="21" s="1"/>
  <c r="P51" i="16"/>
  <c r="F51" i="16"/>
  <c r="S51" i="16"/>
  <c r="S13" i="21"/>
  <c r="S13" i="24" s="1"/>
  <c r="S13" i="25" s="1"/>
  <c r="S13" i="26" s="1"/>
  <c r="H13" i="21"/>
  <c r="H13" i="24" s="1"/>
  <c r="H13" i="25" s="1"/>
  <c r="C43" i="21"/>
  <c r="C43" i="24" s="1"/>
  <c r="C43" i="25" s="1"/>
  <c r="C43" i="26" s="1"/>
  <c r="AG51" i="16"/>
  <c r="AG18" i="21"/>
  <c r="AG18" i="24" s="1"/>
  <c r="AG18" i="25" s="1"/>
  <c r="AG18" i="26" s="1"/>
  <c r="M15" i="21"/>
  <c r="M15" i="24" s="1"/>
  <c r="M15" i="25" s="1"/>
  <c r="M15" i="26" s="1"/>
  <c r="M51" i="16"/>
  <c r="K20" i="21"/>
  <c r="K20" i="24" s="1"/>
  <c r="K20" i="25" s="1"/>
  <c r="K20" i="26" s="1"/>
  <c r="B13" i="21"/>
  <c r="B13" i="24" s="1"/>
  <c r="B13" i="25" s="1"/>
  <c r="B13" i="26" s="1"/>
  <c r="AC24" i="21"/>
  <c r="AC24" i="24" s="1"/>
  <c r="AC24" i="25" s="1"/>
  <c r="AC24" i="26" s="1"/>
  <c r="V51" i="16"/>
  <c r="V17" i="21"/>
  <c r="V17" i="24" s="1"/>
  <c r="V17" i="25" s="1"/>
  <c r="V17" i="26" s="1"/>
  <c r="R51" i="16"/>
  <c r="X51" i="16"/>
  <c r="AB51" i="16"/>
  <c r="AB17" i="21"/>
  <c r="AB17" i="24" s="1"/>
  <c r="AB17" i="25" s="1"/>
  <c r="AB17" i="26" s="1"/>
  <c r="E17" i="21"/>
  <c r="E51" i="16"/>
  <c r="AO74" i="11"/>
  <c r="AA51" i="16"/>
  <c r="G34" i="16"/>
  <c r="G46" i="16"/>
  <c r="G46" i="21" s="1"/>
  <c r="V34" i="21"/>
  <c r="V34" i="24" s="1"/>
  <c r="V34" i="25" s="1"/>
  <c r="V34" i="26" s="1"/>
  <c r="T74" i="11"/>
  <c r="S28" i="27" s="1"/>
  <c r="AB14" i="21"/>
  <c r="AB14" i="24" s="1"/>
  <c r="AB14" i="25" s="1"/>
  <c r="AB14" i="26" s="1"/>
  <c r="I74" i="11"/>
  <c r="F74" i="11"/>
  <c r="U18" i="21"/>
  <c r="U18" i="24" s="1"/>
  <c r="U18" i="25" s="1"/>
  <c r="U18" i="26" s="1"/>
  <c r="D20" i="25"/>
  <c r="D20" i="26" s="1"/>
  <c r="G30" i="16"/>
  <c r="V18" i="21"/>
  <c r="V18" i="24" s="1"/>
  <c r="V18" i="25" s="1"/>
  <c r="V18" i="26" s="1"/>
  <c r="U23" i="21"/>
  <c r="U23" i="24" s="1"/>
  <c r="U23" i="25" s="1"/>
  <c r="U23" i="26" s="1"/>
  <c r="AF29" i="21"/>
  <c r="AF29" i="24" s="1"/>
  <c r="AF29" i="25" s="1"/>
  <c r="AF29" i="26" s="1"/>
  <c r="F38" i="21"/>
  <c r="F38" i="24" s="1"/>
  <c r="F38" i="25" s="1"/>
  <c r="F38" i="26" s="1"/>
  <c r="X46" i="21"/>
  <c r="X46" i="24" s="1"/>
  <c r="X46" i="25" s="1"/>
  <c r="X46" i="26" s="1"/>
  <c r="G17" i="16"/>
  <c r="O27" i="16"/>
  <c r="G74" i="11"/>
  <c r="X19" i="21"/>
  <c r="X19" i="24" s="1"/>
  <c r="X19" i="25" s="1"/>
  <c r="X19" i="26" s="1"/>
  <c r="G35" i="16"/>
  <c r="H18" i="21"/>
  <c r="H18" i="24" s="1"/>
  <c r="H18" i="25" s="1"/>
  <c r="H18" i="26" s="1"/>
  <c r="F22" i="21"/>
  <c r="F22" i="24" s="1"/>
  <c r="F22" i="25" s="1"/>
  <c r="F22" i="26" s="1"/>
  <c r="B23" i="21"/>
  <c r="B23" i="24" s="1"/>
  <c r="B23" i="25" s="1"/>
  <c r="B23" i="26" s="1"/>
  <c r="U24" i="21"/>
  <c r="U24" i="24" s="1"/>
  <c r="U24" i="25" s="1"/>
  <c r="U24" i="26" s="1"/>
  <c r="AA43" i="21"/>
  <c r="AA43" i="24" s="1"/>
  <c r="AA43" i="25" s="1"/>
  <c r="AA43" i="26" s="1"/>
  <c r="G19" i="16"/>
  <c r="AG17" i="21"/>
  <c r="AG17" i="24" s="1"/>
  <c r="AG17" i="25" s="1"/>
  <c r="AG17" i="26" s="1"/>
  <c r="B31" i="21"/>
  <c r="B31" i="24" s="1"/>
  <c r="B31" i="25" s="1"/>
  <c r="B31" i="26" s="1"/>
  <c r="P49" i="21"/>
  <c r="P49" i="24" s="1"/>
  <c r="P49" i="25" s="1"/>
  <c r="P49" i="26" s="1"/>
  <c r="D43" i="24"/>
  <c r="D43" i="25" s="1"/>
  <c r="D43" i="26" s="1"/>
  <c r="D49" i="24"/>
  <c r="D49" i="25" s="1"/>
  <c r="D49" i="26" s="1"/>
  <c r="G20" i="16"/>
  <c r="G47" i="16"/>
  <c r="W29" i="16"/>
  <c r="W29" i="21" s="1"/>
  <c r="G32" i="16"/>
  <c r="X30" i="21"/>
  <c r="X30" i="24" s="1"/>
  <c r="X30" i="25" s="1"/>
  <c r="X30" i="26" s="1"/>
  <c r="G13" i="16"/>
  <c r="G48" i="16"/>
  <c r="G48" i="21" s="1"/>
  <c r="BF74" i="11"/>
  <c r="M28" i="27" s="1"/>
  <c r="M22" i="21"/>
  <c r="M22" i="24" s="1"/>
  <c r="M22" i="25" s="1"/>
  <c r="M22" i="26" s="1"/>
  <c r="B39" i="21"/>
  <c r="B39" i="24" s="1"/>
  <c r="B39" i="25" s="1"/>
  <c r="B39" i="26" s="1"/>
  <c r="AA40" i="21"/>
  <c r="AA40" i="24" s="1"/>
  <c r="AA40" i="25" s="1"/>
  <c r="AA40" i="26" s="1"/>
  <c r="Q41" i="21"/>
  <c r="Q41" i="24" s="1"/>
  <c r="G24" i="16"/>
  <c r="G24" i="21" s="1"/>
  <c r="G24" i="24" s="1"/>
  <c r="N22" i="21"/>
  <c r="N22" i="24" s="1"/>
  <c r="N22" i="25" s="1"/>
  <c r="N22" i="26" s="1"/>
  <c r="AC30" i="21"/>
  <c r="AC30" i="24" s="1"/>
  <c r="AC30" i="25" s="1"/>
  <c r="AC30" i="26" s="1"/>
  <c r="AB40" i="21"/>
  <c r="AB40" i="24" s="1"/>
  <c r="AB40" i="25" s="1"/>
  <c r="AB40" i="26" s="1"/>
  <c r="BI74" i="11"/>
  <c r="P28" i="27" s="1"/>
  <c r="G42" i="16"/>
  <c r="G42" i="21" s="1"/>
  <c r="G42" i="24" s="1"/>
  <c r="AF24" i="21"/>
  <c r="AF24" i="24" s="1"/>
  <c r="AF24" i="25" s="1"/>
  <c r="AF24" i="26" s="1"/>
  <c r="G25" i="16"/>
  <c r="M30" i="21"/>
  <c r="M30" i="24" s="1"/>
  <c r="M30" i="25" s="1"/>
  <c r="M30" i="26" s="1"/>
  <c r="U34" i="21"/>
  <c r="U34" i="24" s="1"/>
  <c r="U34" i="25" s="1"/>
  <c r="U34" i="26" s="1"/>
  <c r="M49" i="21"/>
  <c r="M49" i="24" s="1"/>
  <c r="M49" i="25" s="1"/>
  <c r="M49" i="26" s="1"/>
  <c r="AY34" i="13"/>
  <c r="AQ34" i="13"/>
  <c r="AJ26" i="13"/>
  <c r="AM26" i="13"/>
  <c r="D48" i="25"/>
  <c r="D48" i="26" s="1"/>
  <c r="AR39" i="15"/>
  <c r="L16" i="20" s="1"/>
  <c r="BC39" i="15"/>
  <c r="T16" i="20" s="1"/>
  <c r="EA56" i="15"/>
  <c r="EZ56" i="15"/>
  <c r="EI56" i="15"/>
  <c r="ER56" i="15"/>
  <c r="EZ53" i="15"/>
  <c r="EA53" i="15"/>
  <c r="BC23" i="13"/>
  <c r="AR23" i="13"/>
  <c r="BC19" i="13"/>
  <c r="AR19" i="13"/>
  <c r="ER48" i="15"/>
  <c r="DS48" i="15"/>
  <c r="AC37" i="15"/>
  <c r="D14" i="20" s="1"/>
  <c r="AC26" i="15"/>
  <c r="DS41" i="15"/>
  <c r="AC12" i="15"/>
  <c r="ER12" i="15"/>
  <c r="ER38" i="15"/>
  <c r="ER17" i="15"/>
  <c r="AC17" i="15"/>
  <c r="AR37" i="15"/>
  <c r="L14" i="20" s="1"/>
  <c r="L48" i="15"/>
  <c r="AR36" i="15"/>
  <c r="L13" i="20" s="1"/>
  <c r="ER49" i="15"/>
  <c r="DS61" i="14"/>
  <c r="DS60" i="14"/>
  <c r="ER61" i="14"/>
  <c r="ER60" i="14"/>
  <c r="L38" i="14"/>
  <c r="AC40" i="12"/>
  <c r="D17" i="17" s="1"/>
  <c r="D51" i="17" s="1"/>
  <c r="L40" i="12"/>
  <c r="L74" i="12" s="1"/>
  <c r="O13" i="27" s="1"/>
  <c r="L38" i="11"/>
  <c r="EE60" i="15"/>
  <c r="FD60" i="15"/>
  <c r="EB68" i="15"/>
  <c r="FA68" i="15"/>
  <c r="FD42" i="15"/>
  <c r="EE42" i="15"/>
  <c r="FL28" i="15"/>
  <c r="FL16" i="15"/>
  <c r="FL26" i="15"/>
  <c r="L72" i="15"/>
  <c r="AD13" i="20"/>
  <c r="AD23" i="20"/>
  <c r="AD15" i="20"/>
  <c r="AD32" i="20"/>
  <c r="B51" i="20"/>
  <c r="AC51" i="20"/>
  <c r="U51" i="20"/>
  <c r="BC62" i="15"/>
  <c r="T39" i="20" s="1"/>
  <c r="AR62" i="15"/>
  <c r="L39" i="20" s="1"/>
  <c r="DR50" i="15"/>
  <c r="EQ50" i="15"/>
  <c r="DS59" i="15"/>
  <c r="ER59" i="15"/>
  <c r="EA59" i="15"/>
  <c r="ER63" i="15"/>
  <c r="DS63" i="15"/>
  <c r="ES71" i="15"/>
  <c r="DT71" i="15"/>
  <c r="EZ68" i="15"/>
  <c r="AR68" i="15"/>
  <c r="L45" i="20" s="1"/>
  <c r="BC68" i="15"/>
  <c r="T45" i="20" s="1"/>
  <c r="EQ40" i="15"/>
  <c r="DR40" i="15"/>
  <c r="ET40" i="15"/>
  <c r="DU40" i="15"/>
  <c r="ES53" i="15"/>
  <c r="DT53" i="15"/>
  <c r="ET68" i="15"/>
  <c r="DU68" i="15"/>
  <c r="FA46" i="15"/>
  <c r="EB46" i="15"/>
  <c r="EZ62" i="15"/>
  <c r="ER62" i="15"/>
  <c r="DS62" i="15"/>
  <c r="ES65" i="15"/>
  <c r="DT65" i="15"/>
  <c r="AR52" i="15"/>
  <c r="BC52" i="15"/>
  <c r="T29" i="20" s="1"/>
  <c r="EZ52" i="15"/>
  <c r="ES38" i="15"/>
  <c r="DT38" i="15"/>
  <c r="ES45" i="15"/>
  <c r="DT45" i="15"/>
  <c r="EC65" i="15"/>
  <c r="ET65" i="15"/>
  <c r="DU65" i="15"/>
  <c r="I30" i="20"/>
  <c r="AZ53" i="15"/>
  <c r="Q30" i="20" s="1"/>
  <c r="AL53" i="15"/>
  <c r="EQ66" i="15"/>
  <c r="DR66" i="15"/>
  <c r="ET38" i="15"/>
  <c r="DU38" i="15"/>
  <c r="DT51" i="15"/>
  <c r="ES51" i="15"/>
  <c r="AZ65" i="15"/>
  <c r="Q42" i="20" s="1"/>
  <c r="I42" i="20"/>
  <c r="AL65" i="15"/>
  <c r="V51" i="20"/>
  <c r="F51" i="20"/>
  <c r="DI74" i="15"/>
  <c r="FI70" i="15"/>
  <c r="EJ70" i="15"/>
  <c r="EQ57" i="15"/>
  <c r="DR57" i="15"/>
  <c r="ET42" i="15"/>
  <c r="DU42" i="15"/>
  <c r="EB67" i="15"/>
  <c r="DT67" i="15"/>
  <c r="ES67" i="15"/>
  <c r="FB25" i="15"/>
  <c r="FF29" i="15"/>
  <c r="FK32" i="15"/>
  <c r="AD29" i="20"/>
  <c r="AD39" i="20"/>
  <c r="G74" i="15"/>
  <c r="O23" i="15"/>
  <c r="FI25" i="15"/>
  <c r="H74" i="15"/>
  <c r="FH52" i="15"/>
  <c r="EN13" i="15"/>
  <c r="FM13" i="15"/>
  <c r="FB22" i="15"/>
  <c r="EC22" i="15"/>
  <c r="EG30" i="15"/>
  <c r="FF30" i="15"/>
  <c r="EO18" i="15"/>
  <c r="FF18" i="15"/>
  <c r="EG18" i="15"/>
  <c r="BG24" i="15"/>
  <c r="FD24" i="15"/>
  <c r="DY24" i="15"/>
  <c r="EX24" i="15"/>
  <c r="AF56" i="15"/>
  <c r="EU56" i="15"/>
  <c r="EW58" i="15"/>
  <c r="AH58" i="15"/>
  <c r="G35" i="20" s="1"/>
  <c r="EU63" i="15"/>
  <c r="DV63" i="15"/>
  <c r="EV64" i="15"/>
  <c r="DW64" i="15"/>
  <c r="EE51" i="15"/>
  <c r="FD51" i="15"/>
  <c r="EU21" i="15"/>
  <c r="EW42" i="15"/>
  <c r="AH42" i="15"/>
  <c r="AI45" i="15"/>
  <c r="G22" i="20" s="1"/>
  <c r="DV48" i="15"/>
  <c r="EU48" i="15"/>
  <c r="AF49" i="15"/>
  <c r="AH57" i="15"/>
  <c r="G34" i="20" s="1"/>
  <c r="EU71" i="15"/>
  <c r="AF71" i="15"/>
  <c r="G48" i="20" s="1"/>
  <c r="AH56" i="15"/>
  <c r="AH64" i="15"/>
  <c r="G41" i="20" s="1"/>
  <c r="EW64" i="15"/>
  <c r="BB20" i="15"/>
  <c r="AY20" i="15"/>
  <c r="EJ29" i="15"/>
  <c r="EB29" i="15"/>
  <c r="FA29" i="15"/>
  <c r="FK42" i="15"/>
  <c r="EL42" i="15"/>
  <c r="EU44" i="15"/>
  <c r="DV44" i="15"/>
  <c r="AH49" i="15"/>
  <c r="EL26" i="15"/>
  <c r="FC26" i="15"/>
  <c r="ED26" i="15"/>
  <c r="BH14" i="15"/>
  <c r="FE14" i="15"/>
  <c r="DU35" i="15"/>
  <c r="ET35" i="15"/>
  <c r="DX63" i="15"/>
  <c r="EW63" i="15"/>
  <c r="EU18" i="15"/>
  <c r="EV19" i="15"/>
  <c r="EV31" i="15"/>
  <c r="EX32" i="15"/>
  <c r="DY32" i="15"/>
  <c r="AI41" i="15"/>
  <c r="G18" i="20" s="1"/>
  <c r="AH48" i="15"/>
  <c r="G25" i="20" s="1"/>
  <c r="EW48" i="15"/>
  <c r="DY49" i="15"/>
  <c r="AI49" i="15"/>
  <c r="EU60" i="15"/>
  <c r="AF60" i="15"/>
  <c r="EW66" i="15"/>
  <c r="AH66" i="15"/>
  <c r="G43" i="20" s="1"/>
  <c r="EU43" i="15"/>
  <c r="AF43" i="15"/>
  <c r="EU52" i="15"/>
  <c r="AF52" i="15"/>
  <c r="G29" i="20" s="1"/>
  <c r="EW70" i="15"/>
  <c r="AH70" i="15"/>
  <c r="G47" i="20" s="1"/>
  <c r="EF23" i="15"/>
  <c r="FE23" i="15"/>
  <c r="EN33" i="15"/>
  <c r="FE33" i="15"/>
  <c r="EF33" i="15"/>
  <c r="EV41" i="15"/>
  <c r="DW41" i="15"/>
  <c r="EX19" i="15"/>
  <c r="AI38" i="15"/>
  <c r="DV40" i="15"/>
  <c r="EU40" i="15"/>
  <c r="DX54" i="15"/>
  <c r="EW54" i="15"/>
  <c r="EW60" i="15"/>
  <c r="AH60" i="15"/>
  <c r="FM14" i="15"/>
  <c r="FL18" i="15"/>
  <c r="FM20" i="15"/>
  <c r="FD13" i="15"/>
  <c r="FL14" i="15"/>
  <c r="FE13" i="14"/>
  <c r="EF13" i="14"/>
  <c r="EN13" i="14"/>
  <c r="EF47" i="14"/>
  <c r="FE47" i="14"/>
  <c r="EM23" i="14"/>
  <c r="EE23" i="14"/>
  <c r="FD23" i="14"/>
  <c r="FE63" i="14"/>
  <c r="EF63" i="14"/>
  <c r="FF70" i="14"/>
  <c r="EG70" i="14"/>
  <c r="ET64" i="14"/>
  <c r="AD41" i="19"/>
  <c r="EQ41" i="14"/>
  <c r="DR41" i="14"/>
  <c r="EQ48" i="14"/>
  <c r="DR48" i="14"/>
  <c r="DU61" i="14"/>
  <c r="ET61" i="14"/>
  <c r="AA23" i="25"/>
  <c r="AA23" i="26" s="1"/>
  <c r="I14" i="25"/>
  <c r="I14" i="26" s="1"/>
  <c r="N51" i="19"/>
  <c r="BD33" i="14"/>
  <c r="AZ33" i="14"/>
  <c r="EQ68" i="14"/>
  <c r="DR68" i="14"/>
  <c r="DU47" i="14"/>
  <c r="ET58" i="14"/>
  <c r="DU58" i="14"/>
  <c r="EB68" i="14"/>
  <c r="ES68" i="14"/>
  <c r="DT68" i="14"/>
  <c r="DU71" i="14"/>
  <c r="I29" i="19"/>
  <c r="AZ52" i="14"/>
  <c r="Q29" i="19" s="1"/>
  <c r="AL52" i="14"/>
  <c r="C51" i="19"/>
  <c r="AR67" i="14"/>
  <c r="L44" i="19" s="1"/>
  <c r="BC67" i="14"/>
  <c r="T44" i="19" s="1"/>
  <c r="EQ52" i="14"/>
  <c r="DR52" i="14"/>
  <c r="DU68" i="14"/>
  <c r="ET68" i="14"/>
  <c r="FG58" i="14"/>
  <c r="EH58" i="14"/>
  <c r="BC72" i="14"/>
  <c r="T49" i="19" s="1"/>
  <c r="AR72" i="14"/>
  <c r="L49" i="19" s="1"/>
  <c r="AR59" i="14"/>
  <c r="L36" i="19" s="1"/>
  <c r="BC59" i="14"/>
  <c r="T36" i="19" s="1"/>
  <c r="EQ38" i="14"/>
  <c r="DR38" i="14"/>
  <c r="ES39" i="14"/>
  <c r="DT39" i="14"/>
  <c r="DT45" i="14"/>
  <c r="ES45" i="14"/>
  <c r="FB48" i="14"/>
  <c r="EC48" i="14"/>
  <c r="DT65" i="14"/>
  <c r="ES65" i="14"/>
  <c r="ET72" i="14"/>
  <c r="DU72" i="14"/>
  <c r="S17" i="25"/>
  <c r="S17" i="26" s="1"/>
  <c r="EK18" i="14"/>
  <c r="FJ18" i="14"/>
  <c r="EQ47" i="14"/>
  <c r="DR47" i="14"/>
  <c r="ET39" i="14"/>
  <c r="DU39" i="14"/>
  <c r="ET51" i="14"/>
  <c r="DU51" i="14"/>
  <c r="FA60" i="14"/>
  <c r="EB60" i="14"/>
  <c r="I49" i="19"/>
  <c r="AL72" i="14"/>
  <c r="AZ72" i="14"/>
  <c r="Q49" i="19" s="1"/>
  <c r="Q49" i="25" s="1"/>
  <c r="Q49" i="26" s="1"/>
  <c r="N20" i="25"/>
  <c r="N20" i="26" s="1"/>
  <c r="P51" i="19"/>
  <c r="EQ69" i="14"/>
  <c r="DR69" i="14"/>
  <c r="ES63" i="14"/>
  <c r="DT63" i="14"/>
  <c r="DT55" i="14"/>
  <c r="ES55" i="14"/>
  <c r="E51" i="19"/>
  <c r="BC58" i="14"/>
  <c r="T35" i="19" s="1"/>
  <c r="AR58" i="14"/>
  <c r="L35" i="19" s="1"/>
  <c r="ES67" i="14"/>
  <c r="DT67" i="14"/>
  <c r="ET47" i="14"/>
  <c r="AZ18" i="14"/>
  <c r="EL16" i="14"/>
  <c r="ER58" i="14"/>
  <c r="AD36" i="19"/>
  <c r="O23" i="14"/>
  <c r="AZ22" i="14"/>
  <c r="FJ24" i="14"/>
  <c r="FD55" i="14"/>
  <c r="DS70" i="14"/>
  <c r="FN20" i="14"/>
  <c r="FJ26" i="14"/>
  <c r="I74" i="14"/>
  <c r="AI37" i="14"/>
  <c r="FE72" i="14"/>
  <c r="EF72" i="14"/>
  <c r="DW31" i="14"/>
  <c r="EV31" i="14"/>
  <c r="DX43" i="14"/>
  <c r="EW43" i="14"/>
  <c r="EV47" i="14"/>
  <c r="DW47" i="14"/>
  <c r="DX59" i="14"/>
  <c r="EW59" i="14"/>
  <c r="AI21" i="14"/>
  <c r="EX21" i="14"/>
  <c r="EX30" i="14"/>
  <c r="AI30" i="14"/>
  <c r="DW27" i="14"/>
  <c r="EV27" i="14"/>
  <c r="EV44" i="14"/>
  <c r="DW44" i="14"/>
  <c r="EG49" i="14"/>
  <c r="FF49" i="14"/>
  <c r="EF54" i="14"/>
  <c r="EW54" i="14"/>
  <c r="DX54" i="14"/>
  <c r="AH20" i="14"/>
  <c r="EB13" i="14"/>
  <c r="FA13" i="14"/>
  <c r="EJ13" i="14"/>
  <c r="FF55" i="14"/>
  <c r="EG55" i="14"/>
  <c r="FF53" i="14"/>
  <c r="EG53" i="14"/>
  <c r="EW44" i="14"/>
  <c r="DX44" i="14"/>
  <c r="FE51" i="14"/>
  <c r="EF51" i="14"/>
  <c r="EU64" i="14"/>
  <c r="DV64" i="14"/>
  <c r="DV43" i="14"/>
  <c r="EU43" i="14"/>
  <c r="DV50" i="14"/>
  <c r="EU50" i="14"/>
  <c r="DX60" i="14"/>
  <c r="EW60" i="14"/>
  <c r="AG58" i="14"/>
  <c r="G35" i="19" s="1"/>
  <c r="AI68" i="14"/>
  <c r="G45" i="19" s="1"/>
  <c r="EG63" i="14"/>
  <c r="FF63" i="14"/>
  <c r="DY12" i="14"/>
  <c r="EX12" i="14"/>
  <c r="DY18" i="14"/>
  <c r="EX18" i="14"/>
  <c r="DX42" i="14"/>
  <c r="EW42" i="14"/>
  <c r="DW56" i="14"/>
  <c r="EV56" i="14"/>
  <c r="EX61" i="14"/>
  <c r="DY61" i="14"/>
  <c r="DV72" i="14"/>
  <c r="EU72" i="14"/>
  <c r="AV18" i="14"/>
  <c r="AG18" i="14"/>
  <c r="AH23" i="14"/>
  <c r="EF55" i="14"/>
  <c r="EW55" i="14"/>
  <c r="DX55" i="14"/>
  <c r="FD53" i="14"/>
  <c r="EE53" i="14"/>
  <c r="DY27" i="14"/>
  <c r="EX27" i="14"/>
  <c r="ED41" i="14"/>
  <c r="EU41" i="14"/>
  <c r="DV41" i="14"/>
  <c r="EV46" i="14"/>
  <c r="AG46" i="14"/>
  <c r="AG54" i="14"/>
  <c r="G31" i="19" s="1"/>
  <c r="EV62" i="14"/>
  <c r="AG62" i="14"/>
  <c r="G39" i="19" s="1"/>
  <c r="AH74" i="14"/>
  <c r="E32" i="27" s="1"/>
  <c r="G13" i="19"/>
  <c r="EX26" i="14"/>
  <c r="DY26" i="14"/>
  <c r="DY38" i="14"/>
  <c r="EX38" i="14"/>
  <c r="FB33" i="14"/>
  <c r="EC33" i="14"/>
  <c r="EX45" i="14"/>
  <c r="DY45" i="14"/>
  <c r="EX22" i="14"/>
  <c r="AI22" i="14"/>
  <c r="EV34" i="14"/>
  <c r="AG34" i="14"/>
  <c r="EX67" i="14"/>
  <c r="AI67" i="14"/>
  <c r="G44" i="19" s="1"/>
  <c r="FM13" i="14"/>
  <c r="BE74" i="13"/>
  <c r="M14" i="27" s="1"/>
  <c r="K17" i="24"/>
  <c r="K17" i="25" s="1"/>
  <c r="K17" i="26" s="1"/>
  <c r="AC26" i="24"/>
  <c r="AC26" i="25" s="1"/>
  <c r="AC26" i="26" s="1"/>
  <c r="I21" i="18"/>
  <c r="AZ44" i="13"/>
  <c r="Q21" i="18" s="1"/>
  <c r="AL44" i="13"/>
  <c r="I44" i="18"/>
  <c r="AZ67" i="13"/>
  <c r="Q44" i="18" s="1"/>
  <c r="AL67" i="13"/>
  <c r="DN37" i="13"/>
  <c r="BZ37" i="13"/>
  <c r="J41" i="13"/>
  <c r="DI41" i="13"/>
  <c r="DJ41" i="13"/>
  <c r="D72" i="13"/>
  <c r="B49" i="18" s="1"/>
  <c r="F72" i="13"/>
  <c r="F64" i="13"/>
  <c r="D64" i="13"/>
  <c r="B41" i="18" s="1"/>
  <c r="B41" i="24" s="1"/>
  <c r="B41" i="25" s="1"/>
  <c r="B41" i="26" s="1"/>
  <c r="H64" i="13"/>
  <c r="F56" i="13"/>
  <c r="H56" i="13"/>
  <c r="D56" i="13"/>
  <c r="B33" i="18" s="1"/>
  <c r="B33" i="24" s="1"/>
  <c r="B33" i="25" s="1"/>
  <c r="B33" i="26" s="1"/>
  <c r="F48" i="13"/>
  <c r="H48" i="13"/>
  <c r="D48" i="13"/>
  <c r="B25" i="18" s="1"/>
  <c r="H40" i="13"/>
  <c r="D40" i="13"/>
  <c r="F40" i="13"/>
  <c r="AM74" i="13"/>
  <c r="BI12" i="13"/>
  <c r="AX12" i="13"/>
  <c r="AD74" i="13"/>
  <c r="D14" i="27" s="1"/>
  <c r="AS74" i="13"/>
  <c r="H14" i="27" s="1"/>
  <c r="AC18" i="24"/>
  <c r="AC18" i="25" s="1"/>
  <c r="AC18" i="26" s="1"/>
  <c r="V19" i="24"/>
  <c r="V19" i="25" s="1"/>
  <c r="V19" i="26" s="1"/>
  <c r="AP21" i="13"/>
  <c r="AP16" i="13"/>
  <c r="AP15" i="13"/>
  <c r="AP14" i="13"/>
  <c r="AP23" i="13"/>
  <c r="AP22" i="13"/>
  <c r="AP20" i="13"/>
  <c r="AP13" i="13"/>
  <c r="AP19" i="13"/>
  <c r="AP12" i="13"/>
  <c r="AP18" i="13"/>
  <c r="AP36" i="13"/>
  <c r="AP17" i="13"/>
  <c r="AW74" i="13"/>
  <c r="J30" i="27" s="1"/>
  <c r="DP74" i="13"/>
  <c r="N14" i="24"/>
  <c r="N14" i="25" s="1"/>
  <c r="N14" i="26" s="1"/>
  <c r="C17" i="24"/>
  <c r="C17" i="25" s="1"/>
  <c r="C17" i="26" s="1"/>
  <c r="S46" i="24"/>
  <c r="S46" i="25" s="1"/>
  <c r="S46" i="26" s="1"/>
  <c r="B42" i="24"/>
  <c r="B42" i="25" s="1"/>
  <c r="B42" i="26" s="1"/>
  <c r="AT74" i="13"/>
  <c r="I14" i="27" s="1"/>
  <c r="N35" i="24"/>
  <c r="N35" i="25" s="1"/>
  <c r="N35" i="26" s="1"/>
  <c r="B45" i="24"/>
  <c r="B45" i="25" s="1"/>
  <c r="B45" i="26" s="1"/>
  <c r="H31" i="24"/>
  <c r="H31" i="25" s="1"/>
  <c r="H31" i="26" s="1"/>
  <c r="C33" i="24"/>
  <c r="C33" i="25" s="1"/>
  <c r="C33" i="26" s="1"/>
  <c r="AE74" i="13"/>
  <c r="E14" i="27" s="1"/>
  <c r="AG51" i="18"/>
  <c r="AS33" i="13"/>
  <c r="BC70" i="13"/>
  <c r="T47" i="18" s="1"/>
  <c r="T47" i="24" s="1"/>
  <c r="T47" i="25" s="1"/>
  <c r="AP70" i="13"/>
  <c r="BC68" i="13"/>
  <c r="T45" i="18" s="1"/>
  <c r="AP68" i="13"/>
  <c r="I13" i="13"/>
  <c r="I18" i="13"/>
  <c r="I12" i="13"/>
  <c r="I23" i="13"/>
  <c r="I20" i="13"/>
  <c r="I17" i="13"/>
  <c r="I16" i="13"/>
  <c r="I22" i="13"/>
  <c r="I15" i="13"/>
  <c r="I14" i="13"/>
  <c r="I21" i="13"/>
  <c r="I19" i="13"/>
  <c r="AZ40" i="13"/>
  <c r="Q17" i="18" s="1"/>
  <c r="I17" i="18"/>
  <c r="DN38" i="13"/>
  <c r="BZ38" i="13"/>
  <c r="AP61" i="13"/>
  <c r="O35" i="13"/>
  <c r="AJ38" i="13"/>
  <c r="AJ40" i="13"/>
  <c r="AJ42" i="13"/>
  <c r="AJ44" i="13"/>
  <c r="AJ58" i="13"/>
  <c r="BC62" i="13"/>
  <c r="T39" i="18" s="1"/>
  <c r="AC62" i="13"/>
  <c r="D39" i="18" s="1"/>
  <c r="D39" i="24" s="1"/>
  <c r="D39" i="25" s="1"/>
  <c r="D39" i="26" s="1"/>
  <c r="AJ63" i="13"/>
  <c r="AB63" i="13"/>
  <c r="C40" i="18" s="1"/>
  <c r="C51" i="18" s="1"/>
  <c r="CN66" i="13"/>
  <c r="CN74" i="13" s="1"/>
  <c r="BB66" i="13"/>
  <c r="S43" i="18" s="1"/>
  <c r="S51" i="18" s="1"/>
  <c r="DN69" i="13"/>
  <c r="BT69" i="13"/>
  <c r="BU70" i="13"/>
  <c r="AB47" i="18" s="1"/>
  <c r="BZ70" i="13"/>
  <c r="DN70" i="13"/>
  <c r="DM71" i="13"/>
  <c r="DM74" i="13" s="1"/>
  <c r="DK71" i="13"/>
  <c r="F16" i="13"/>
  <c r="F22" i="13"/>
  <c r="F20" i="13"/>
  <c r="F14" i="13"/>
  <c r="F15" i="13"/>
  <c r="F18" i="13"/>
  <c r="F19" i="13"/>
  <c r="F13" i="13"/>
  <c r="F12" i="13"/>
  <c r="F17" i="13"/>
  <c r="F23" i="13"/>
  <c r="I26" i="18"/>
  <c r="I26" i="24" s="1"/>
  <c r="I26" i="25" s="1"/>
  <c r="AZ49" i="13"/>
  <c r="Q26" i="18" s="1"/>
  <c r="AK68" i="13"/>
  <c r="AK74" i="13" s="1"/>
  <c r="BZ60" i="13"/>
  <c r="BU60" i="13"/>
  <c r="DN60" i="13"/>
  <c r="DI71" i="13"/>
  <c r="DJ71" i="13"/>
  <c r="J71" i="13"/>
  <c r="CU72" i="13"/>
  <c r="CU74" i="13" s="1"/>
  <c r="CT72" i="13"/>
  <c r="F51" i="18"/>
  <c r="AM33" i="13"/>
  <c r="AJ33" i="13"/>
  <c r="I38" i="18"/>
  <c r="AL61" i="13"/>
  <c r="AZ61" i="13"/>
  <c r="Q38" i="18" s="1"/>
  <c r="V51" i="18"/>
  <c r="BC67" i="13"/>
  <c r="T44" i="18" s="1"/>
  <c r="AR67" i="13"/>
  <c r="L44" i="18" s="1"/>
  <c r="L44" i="24" s="1"/>
  <c r="AM24" i="13"/>
  <c r="AJ24" i="13"/>
  <c r="I31" i="18"/>
  <c r="AZ54" i="13"/>
  <c r="Q31" i="18" s="1"/>
  <c r="AF51" i="18"/>
  <c r="AM19" i="13"/>
  <c r="AJ19" i="13"/>
  <c r="AP60" i="13"/>
  <c r="I35" i="18"/>
  <c r="I35" i="24" s="1"/>
  <c r="AZ58" i="13"/>
  <c r="Q35" i="18" s="1"/>
  <c r="DN49" i="13"/>
  <c r="BZ49" i="13"/>
  <c r="M51" i="18"/>
  <c r="O23" i="13"/>
  <c r="BZ39" i="13"/>
  <c r="DN39" i="13"/>
  <c r="AE40" i="18"/>
  <c r="I74" i="13"/>
  <c r="AE41" i="18"/>
  <c r="AE45" i="18"/>
  <c r="AE49" i="18"/>
  <c r="AE44" i="18"/>
  <c r="AE43" i="18"/>
  <c r="AE39" i="18"/>
  <c r="BI15" i="13"/>
  <c r="AX15" i="13"/>
  <c r="BI19" i="13"/>
  <c r="AX19" i="13"/>
  <c r="BF27" i="13"/>
  <c r="AU27" i="13"/>
  <c r="BI17" i="13"/>
  <c r="AX17" i="13"/>
  <c r="BE22" i="13"/>
  <c r="AT22" i="13"/>
  <c r="BH35" i="13"/>
  <c r="AW35" i="13"/>
  <c r="G14" i="18"/>
  <c r="AI74" i="13"/>
  <c r="F30" i="27" s="1"/>
  <c r="BH26" i="13"/>
  <c r="AW26" i="13"/>
  <c r="BH29" i="13"/>
  <c r="AW29" i="13"/>
  <c r="BF32" i="13"/>
  <c r="AU32" i="13"/>
  <c r="BE25" i="13"/>
  <c r="AT25" i="13"/>
  <c r="G13" i="18"/>
  <c r="AG74" i="13"/>
  <c r="D30" i="27" s="1"/>
  <c r="BI13" i="13"/>
  <c r="AX13" i="13"/>
  <c r="BF14" i="13"/>
  <c r="AU14" i="13"/>
  <c r="G16" i="18"/>
  <c r="AF74" i="13"/>
  <c r="C30" i="27" s="1"/>
  <c r="BD26" i="13"/>
  <c r="AS26" i="13"/>
  <c r="AZ26" i="13"/>
  <c r="BH23" i="13"/>
  <c r="AW23" i="13"/>
  <c r="BH25" i="13"/>
  <c r="AW25" i="13"/>
  <c r="BG34" i="13"/>
  <c r="AV34" i="13"/>
  <c r="AF23" i="13"/>
  <c r="BF24" i="13"/>
  <c r="AU24" i="13"/>
  <c r="BG30" i="13"/>
  <c r="AV30" i="13"/>
  <c r="AI32" i="13"/>
  <c r="BG22" i="13"/>
  <c r="AV22" i="13"/>
  <c r="X37" i="13"/>
  <c r="X74" i="13" s="1"/>
  <c r="AD49" i="17"/>
  <c r="O42" i="21"/>
  <c r="O42" i="24" s="1"/>
  <c r="AZ61" i="12"/>
  <c r="Q38" i="17" s="1"/>
  <c r="Q38" i="21" s="1"/>
  <c r="AL61" i="12"/>
  <c r="I38" i="17"/>
  <c r="I38" i="21" s="1"/>
  <c r="F14" i="21"/>
  <c r="F14" i="24" s="1"/>
  <c r="F14" i="25" s="1"/>
  <c r="F14" i="26" s="1"/>
  <c r="BC64" i="12"/>
  <c r="T41" i="17" s="1"/>
  <c r="T41" i="21" s="1"/>
  <c r="T41" i="24" s="1"/>
  <c r="AR64" i="12"/>
  <c r="L41" i="17" s="1"/>
  <c r="L41" i="21" s="1"/>
  <c r="L41" i="24" s="1"/>
  <c r="L41" i="25" s="1"/>
  <c r="L41" i="26" s="1"/>
  <c r="BE15" i="12"/>
  <c r="AT15" i="12"/>
  <c r="BC48" i="12"/>
  <c r="T25" i="17" s="1"/>
  <c r="T25" i="21" s="1"/>
  <c r="T25" i="24" s="1"/>
  <c r="T25" i="25" s="1"/>
  <c r="AR48" i="12"/>
  <c r="L25" i="17" s="1"/>
  <c r="L25" i="21" s="1"/>
  <c r="L25" i="24" s="1"/>
  <c r="L25" i="25" s="1"/>
  <c r="L25" i="26" s="1"/>
  <c r="BE12" i="12"/>
  <c r="AT12" i="12"/>
  <c r="BC42" i="12"/>
  <c r="T19" i="17" s="1"/>
  <c r="T19" i="21" s="1"/>
  <c r="AR42" i="12"/>
  <c r="L19" i="17" s="1"/>
  <c r="L19" i="21" s="1"/>
  <c r="M32" i="21"/>
  <c r="M32" i="24" s="1"/>
  <c r="M32" i="25" s="1"/>
  <c r="M32" i="26" s="1"/>
  <c r="AE49" i="17"/>
  <c r="AE44" i="17"/>
  <c r="H40" i="21"/>
  <c r="H40" i="24" s="1"/>
  <c r="H40" i="25" s="1"/>
  <c r="H40" i="26" s="1"/>
  <c r="H45" i="21"/>
  <c r="H45" i="24" s="1"/>
  <c r="H45" i="25" s="1"/>
  <c r="H45" i="26" s="1"/>
  <c r="H74" i="12"/>
  <c r="AE43" i="17"/>
  <c r="AE43" i="21" s="1"/>
  <c r="AE38" i="17"/>
  <c r="C30" i="21"/>
  <c r="C30" i="24" s="1"/>
  <c r="C30" i="25" s="1"/>
  <c r="C30" i="26" s="1"/>
  <c r="S33" i="21"/>
  <c r="S33" i="24" s="1"/>
  <c r="S33" i="25" s="1"/>
  <c r="S33" i="26" s="1"/>
  <c r="H39" i="21"/>
  <c r="H39" i="24" s="1"/>
  <c r="H39" i="25" s="1"/>
  <c r="H39" i="26" s="1"/>
  <c r="H19" i="21"/>
  <c r="H19" i="24" s="1"/>
  <c r="H19" i="25" s="1"/>
  <c r="H19" i="26" s="1"/>
  <c r="B29" i="21"/>
  <c r="B29" i="24" s="1"/>
  <c r="B29" i="25" s="1"/>
  <c r="B29" i="26" s="1"/>
  <c r="AC46" i="21"/>
  <c r="AC46" i="24" s="1"/>
  <c r="AC46" i="25" s="1"/>
  <c r="AC46" i="26" s="1"/>
  <c r="U29" i="21"/>
  <c r="U29" i="24" s="1"/>
  <c r="U29" i="25" s="1"/>
  <c r="U29" i="26" s="1"/>
  <c r="U45" i="21"/>
  <c r="U45" i="24" s="1"/>
  <c r="U45" i="25" s="1"/>
  <c r="U45" i="26" s="1"/>
  <c r="AE39" i="17"/>
  <c r="H48" i="21"/>
  <c r="H48" i="24" s="1"/>
  <c r="H48" i="25" s="1"/>
  <c r="H48" i="26" s="1"/>
  <c r="AC47" i="21"/>
  <c r="AC47" i="24" s="1"/>
  <c r="AC47" i="25" s="1"/>
  <c r="AC47" i="26" s="1"/>
  <c r="N39" i="21"/>
  <c r="N39" i="24" s="1"/>
  <c r="N39" i="25" s="1"/>
  <c r="N39" i="26" s="1"/>
  <c r="AE41" i="17"/>
  <c r="AE41" i="21" s="1"/>
  <c r="H20" i="21"/>
  <c r="H20" i="24" s="1"/>
  <c r="H20" i="25" s="1"/>
  <c r="H20" i="26" s="1"/>
  <c r="B28" i="21"/>
  <c r="B28" i="24" s="1"/>
  <c r="B28" i="25" s="1"/>
  <c r="B28" i="26" s="1"/>
  <c r="AC16" i="21"/>
  <c r="AC16" i="24" s="1"/>
  <c r="AC16" i="25" s="1"/>
  <c r="AC16" i="26" s="1"/>
  <c r="AC19" i="21"/>
  <c r="AC19" i="24" s="1"/>
  <c r="AC19" i="25" s="1"/>
  <c r="AC19" i="26" s="1"/>
  <c r="AC23" i="21"/>
  <c r="AC23" i="24" s="1"/>
  <c r="AC23" i="25" s="1"/>
  <c r="AC23" i="26" s="1"/>
  <c r="X27" i="21"/>
  <c r="X27" i="24" s="1"/>
  <c r="X27" i="25" s="1"/>
  <c r="X27" i="26" s="1"/>
  <c r="AE40" i="17"/>
  <c r="AE40" i="21" s="1"/>
  <c r="I16" i="21"/>
  <c r="I16" i="24" s="1"/>
  <c r="I16" i="25" s="1"/>
  <c r="I16" i="26" s="1"/>
  <c r="W35" i="21"/>
  <c r="W35" i="24" s="1"/>
  <c r="W35" i="25" s="1"/>
  <c r="C29" i="21"/>
  <c r="C29" i="24" s="1"/>
  <c r="C29" i="25" s="1"/>
  <c r="C29" i="26" s="1"/>
  <c r="B30" i="21"/>
  <c r="B30" i="24" s="1"/>
  <c r="B30" i="25" s="1"/>
  <c r="B30" i="26" s="1"/>
  <c r="AF19" i="21"/>
  <c r="AF19" i="24" s="1"/>
  <c r="AF19" i="25" s="1"/>
  <c r="AF19" i="26" s="1"/>
  <c r="F24" i="21"/>
  <c r="F24" i="24" s="1"/>
  <c r="F24" i="25" s="1"/>
  <c r="F24" i="26" s="1"/>
  <c r="F48" i="21"/>
  <c r="F48" i="24" s="1"/>
  <c r="F48" i="25" s="1"/>
  <c r="F48" i="26" s="1"/>
  <c r="AE45" i="17"/>
  <c r="BG14" i="12"/>
  <c r="AV14" i="12"/>
  <c r="AF21" i="12"/>
  <c r="BG18" i="12"/>
  <c r="AV18" i="12"/>
  <c r="BH23" i="12"/>
  <c r="AW23" i="12"/>
  <c r="AH12" i="12"/>
  <c r="AG29" i="12"/>
  <c r="AH32" i="12"/>
  <c r="AH35" i="12"/>
  <c r="BG12" i="12"/>
  <c r="AV12" i="12"/>
  <c r="BG34" i="12"/>
  <c r="AV34" i="12"/>
  <c r="BE14" i="12"/>
  <c r="AT14" i="12"/>
  <c r="AU35" i="12"/>
  <c r="BF35" i="12"/>
  <c r="BH19" i="12"/>
  <c r="AW19" i="12"/>
  <c r="Y74" i="12"/>
  <c r="AG74" i="12"/>
  <c r="D29" i="27" s="1"/>
  <c r="G21" i="17"/>
  <c r="BD20" i="12"/>
  <c r="AS20" i="12"/>
  <c r="AZ20" i="12"/>
  <c r="BG15" i="12"/>
  <c r="AV15" i="12"/>
  <c r="BG16" i="12"/>
  <c r="AV16" i="12"/>
  <c r="BE20" i="12"/>
  <c r="AT20" i="12"/>
  <c r="BE23" i="12"/>
  <c r="AT23" i="12"/>
  <c r="G18" i="17"/>
  <c r="AI74" i="12"/>
  <c r="F29" i="27" s="1"/>
  <c r="G20" i="17"/>
  <c r="AF74" i="12"/>
  <c r="C29" i="27" s="1"/>
  <c r="BF17" i="12"/>
  <c r="AU17" i="12"/>
  <c r="AU23" i="12"/>
  <c r="BF23" i="12"/>
  <c r="BF25" i="12"/>
  <c r="AU25" i="12"/>
  <c r="BI29" i="12"/>
  <c r="AX29" i="12"/>
  <c r="BF12" i="12"/>
  <c r="AU12" i="12"/>
  <c r="BE13" i="12"/>
  <c r="AT13" i="12"/>
  <c r="AY17" i="12"/>
  <c r="AQ17" i="12"/>
  <c r="BB17" i="12"/>
  <c r="BH30" i="12"/>
  <c r="AW30" i="12"/>
  <c r="I17" i="21"/>
  <c r="Q14" i="21"/>
  <c r="Q14" i="24" s="1"/>
  <c r="Q14" i="25" s="1"/>
  <c r="Q14" i="26" s="1"/>
  <c r="AE48" i="16"/>
  <c r="P74" i="11"/>
  <c r="Y74" i="11"/>
  <c r="AE45" i="16"/>
  <c r="AE44" i="16"/>
  <c r="AD27" i="21"/>
  <c r="AD27" i="24" s="1"/>
  <c r="BD30" i="11"/>
  <c r="AS30" i="11"/>
  <c r="AZ30" i="11"/>
  <c r="AZ55" i="11"/>
  <c r="Q32" i="16" s="1"/>
  <c r="Q32" i="21" s="1"/>
  <c r="Q32" i="24" s="1"/>
  <c r="Q32" i="25" s="1"/>
  <c r="Q32" i="26" s="1"/>
  <c r="AL55" i="11"/>
  <c r="I32" i="16"/>
  <c r="I32" i="21" s="1"/>
  <c r="I32" i="24" s="1"/>
  <c r="I32" i="25" s="1"/>
  <c r="I32" i="26" s="1"/>
  <c r="CN41" i="14"/>
  <c r="CN41" i="11"/>
  <c r="AF51" i="16"/>
  <c r="BC50" i="11"/>
  <c r="T27" i="16" s="1"/>
  <c r="T27" i="21" s="1"/>
  <c r="AR50" i="11"/>
  <c r="L27" i="16" s="1"/>
  <c r="L27" i="21" s="1"/>
  <c r="BE33" i="11"/>
  <c r="AT33" i="11"/>
  <c r="AD27" i="11"/>
  <c r="AP45" i="11"/>
  <c r="AZ63" i="11"/>
  <c r="Q40" i="16" s="1"/>
  <c r="Q40" i="21" s="1"/>
  <c r="Q40" i="24" s="1"/>
  <c r="Q40" i="25" s="1"/>
  <c r="Q40" i="26" s="1"/>
  <c r="I40" i="16"/>
  <c r="I40" i="21" s="1"/>
  <c r="I40" i="24" s="1"/>
  <c r="I40" i="25" s="1"/>
  <c r="I40" i="26" s="1"/>
  <c r="AL63" i="11"/>
  <c r="AZ67" i="11"/>
  <c r="Q44" i="16" s="1"/>
  <c r="Q44" i="21" s="1"/>
  <c r="AL67" i="11"/>
  <c r="I44" i="16"/>
  <c r="I44" i="21" s="1"/>
  <c r="AR68" i="11"/>
  <c r="L45" i="16" s="1"/>
  <c r="BC68" i="11"/>
  <c r="T45" i="16" s="1"/>
  <c r="AP49" i="11"/>
  <c r="W28" i="16"/>
  <c r="BC55" i="11"/>
  <c r="T32" i="16" s="1"/>
  <c r="T32" i="21" s="1"/>
  <c r="T32" i="24" s="1"/>
  <c r="T32" i="25" s="1"/>
  <c r="T32" i="26" s="1"/>
  <c r="AR55" i="11"/>
  <c r="L32" i="16" s="1"/>
  <c r="L32" i="21" s="1"/>
  <c r="L32" i="24" s="1"/>
  <c r="L32" i="25" s="1"/>
  <c r="L32" i="26" s="1"/>
  <c r="AR71" i="11"/>
  <c r="L48" i="16" s="1"/>
  <c r="BC71" i="11"/>
  <c r="T48" i="16" s="1"/>
  <c r="AA13" i="24"/>
  <c r="AA13" i="25" s="1"/>
  <c r="AQ74" i="11"/>
  <c r="G28" i="27" s="1"/>
  <c r="BC52" i="11"/>
  <c r="T29" i="16" s="1"/>
  <c r="T29" i="21" s="1"/>
  <c r="T29" i="24" s="1"/>
  <c r="T29" i="25" s="1"/>
  <c r="AR52" i="11"/>
  <c r="L29" i="16" s="1"/>
  <c r="L29" i="21" s="1"/>
  <c r="L29" i="24" s="1"/>
  <c r="L29" i="25" s="1"/>
  <c r="I27" i="16"/>
  <c r="AL50" i="11"/>
  <c r="AZ50" i="11"/>
  <c r="Q27" i="16" s="1"/>
  <c r="BE25" i="11"/>
  <c r="AT25" i="11"/>
  <c r="AL43" i="11"/>
  <c r="I20" i="16"/>
  <c r="I20" i="21" s="1"/>
  <c r="I20" i="24" s="1"/>
  <c r="I20" i="25" s="1"/>
  <c r="I20" i="26" s="1"/>
  <c r="AZ43" i="11"/>
  <c r="Q20" i="16" s="1"/>
  <c r="Q20" i="21" s="1"/>
  <c r="Q20" i="24" s="1"/>
  <c r="Q20" i="25" s="1"/>
  <c r="Q20" i="26" s="1"/>
  <c r="M16" i="21"/>
  <c r="M16" i="24" s="1"/>
  <c r="M16" i="25" s="1"/>
  <c r="M16" i="26" s="1"/>
  <c r="AA24" i="21"/>
  <c r="AA24" i="24" s="1"/>
  <c r="AA24" i="25" s="1"/>
  <c r="AA24" i="26" s="1"/>
  <c r="E19" i="24"/>
  <c r="E19" i="25" s="1"/>
  <c r="E19" i="26" s="1"/>
  <c r="U19" i="24"/>
  <c r="U19" i="25" s="1"/>
  <c r="U19" i="26" s="1"/>
  <c r="BN12" i="11"/>
  <c r="BN24" i="11"/>
  <c r="BN28" i="11"/>
  <c r="B17" i="21"/>
  <c r="AB22" i="21"/>
  <c r="AB22" i="24" s="1"/>
  <c r="AB22" i="25" s="1"/>
  <c r="AB22" i="26" s="1"/>
  <c r="K14" i="24"/>
  <c r="K14" i="25" s="1"/>
  <c r="K14" i="26" s="1"/>
  <c r="BN29" i="11"/>
  <c r="AC15" i="21"/>
  <c r="AC15" i="24" s="1"/>
  <c r="AC15" i="25" s="1"/>
  <c r="AC15" i="26" s="1"/>
  <c r="F30" i="21"/>
  <c r="F30" i="24" s="1"/>
  <c r="F30" i="25" s="1"/>
  <c r="F30" i="26" s="1"/>
  <c r="K16" i="24"/>
  <c r="K16" i="25" s="1"/>
  <c r="K16" i="26" s="1"/>
  <c r="BN25" i="11"/>
  <c r="BN30" i="11"/>
  <c r="AG19" i="21"/>
  <c r="AG19" i="24" s="1"/>
  <c r="AG19" i="25" s="1"/>
  <c r="AG19" i="26" s="1"/>
  <c r="H28" i="21"/>
  <c r="H28" i="24" s="1"/>
  <c r="H28" i="25" s="1"/>
  <c r="H28" i="26" s="1"/>
  <c r="AC22" i="21"/>
  <c r="AC22" i="24" s="1"/>
  <c r="AC22" i="25" s="1"/>
  <c r="AC22" i="26" s="1"/>
  <c r="M17" i="24"/>
  <c r="M17" i="25" s="1"/>
  <c r="M17" i="26" s="1"/>
  <c r="H74" i="11"/>
  <c r="X21" i="21"/>
  <c r="H26" i="21"/>
  <c r="H26" i="24" s="1"/>
  <c r="H26" i="25" s="1"/>
  <c r="H26" i="26" s="1"/>
  <c r="U32" i="21"/>
  <c r="U32" i="24" s="1"/>
  <c r="U32" i="25" s="1"/>
  <c r="U32" i="26" s="1"/>
  <c r="V20" i="24"/>
  <c r="V20" i="25" s="1"/>
  <c r="V20" i="26" s="1"/>
  <c r="AF16" i="21"/>
  <c r="AF16" i="24" s="1"/>
  <c r="AF16" i="25" s="1"/>
  <c r="AF16" i="26" s="1"/>
  <c r="U21" i="21"/>
  <c r="X22" i="21"/>
  <c r="X22" i="24" s="1"/>
  <c r="X22" i="25" s="1"/>
  <c r="X22" i="26" s="1"/>
  <c r="AF13" i="21"/>
  <c r="M14" i="21"/>
  <c r="AB16" i="21"/>
  <c r="AB16" i="24" s="1"/>
  <c r="AB16" i="25" s="1"/>
  <c r="AB16" i="26" s="1"/>
  <c r="AF30" i="21"/>
  <c r="AF30" i="24" s="1"/>
  <c r="AF30" i="25" s="1"/>
  <c r="AF30" i="26" s="1"/>
  <c r="BH12" i="11"/>
  <c r="AW12" i="11"/>
  <c r="BF20" i="11"/>
  <c r="AU20" i="11"/>
  <c r="AI25" i="11"/>
  <c r="AF34" i="11"/>
  <c r="BI12" i="11"/>
  <c r="AX12" i="11"/>
  <c r="AI24" i="11"/>
  <c r="AG33" i="11"/>
  <c r="BF28" i="11"/>
  <c r="AU28" i="11"/>
  <c r="BH35" i="11"/>
  <c r="AW35" i="11"/>
  <c r="BG30" i="11"/>
  <c r="AV30" i="11"/>
  <c r="AH34" i="11"/>
  <c r="AQ18" i="11"/>
  <c r="AY18" i="11"/>
  <c r="BB18" i="11"/>
  <c r="BH21" i="11"/>
  <c r="AW21" i="11"/>
  <c r="BI34" i="11"/>
  <c r="AX34" i="11"/>
  <c r="AI32" i="11"/>
  <c r="BI33" i="11"/>
  <c r="AX33" i="11"/>
  <c r="BE21" i="11"/>
  <c r="AT21" i="11"/>
  <c r="BE35" i="11"/>
  <c r="AT35" i="11"/>
  <c r="AU27" i="11"/>
  <c r="BF27" i="11"/>
  <c r="BF30" i="11"/>
  <c r="AU30" i="11"/>
  <c r="AF17" i="11"/>
  <c r="BG18" i="11"/>
  <c r="AV18" i="11"/>
  <c r="BG20" i="11"/>
  <c r="AV20" i="11"/>
  <c r="BH22" i="11"/>
  <c r="AW22" i="11"/>
  <c r="BI29" i="11"/>
  <c r="AX29" i="11"/>
  <c r="AH18" i="11"/>
  <c r="AI30" i="11"/>
  <c r="BE12" i="11"/>
  <c r="AT12" i="11"/>
  <c r="BH20" i="11"/>
  <c r="AW20" i="11"/>
  <c r="AX26" i="11"/>
  <c r="BI26" i="11"/>
  <c r="G15" i="16"/>
  <c r="G15" i="21" s="1"/>
  <c r="G15" i="24" s="1"/>
  <c r="AQ32" i="11"/>
  <c r="AY32" i="11"/>
  <c r="BB32" i="11"/>
  <c r="BI18" i="11"/>
  <c r="AX18" i="11"/>
  <c r="BF22" i="11"/>
  <c r="AU22" i="11"/>
  <c r="BG28" i="11"/>
  <c r="AV28" i="11"/>
  <c r="AI27" i="11"/>
  <c r="BD19" i="11"/>
  <c r="AS19" i="11"/>
  <c r="AZ19" i="11"/>
  <c r="K74" i="11"/>
  <c r="Q28" i="27" s="1"/>
  <c r="S74" i="11"/>
  <c r="R28" i="27" s="1"/>
  <c r="G23" i="16"/>
  <c r="G31" i="16"/>
  <c r="G31" i="21" s="1"/>
  <c r="G33" i="16"/>
  <c r="G33" i="21" s="1"/>
  <c r="G37" i="16"/>
  <c r="U74" i="11"/>
  <c r="T28" i="27" s="1"/>
  <c r="G22" i="16"/>
  <c r="G22" i="21" s="1"/>
  <c r="G27" i="16"/>
  <c r="G38" i="16"/>
  <c r="M74" i="11"/>
  <c r="P12" i="27" s="1"/>
  <c r="AY35" i="11"/>
  <c r="BB19" i="11"/>
  <c r="AY12" i="11"/>
  <c r="AZ23" i="11"/>
  <c r="Z71" i="11"/>
  <c r="G21" i="16"/>
  <c r="G26" i="16"/>
  <c r="G29" i="16"/>
  <c r="Z31" i="11"/>
  <c r="V74" i="11"/>
  <c r="U28" i="27" s="1"/>
  <c r="AF74" i="11"/>
  <c r="C28" i="27" s="1"/>
  <c r="W74" i="11"/>
  <c r="G39" i="16"/>
  <c r="G39" i="21" s="1"/>
  <c r="G39" i="24" s="1"/>
  <c r="AG74" i="11"/>
  <c r="D28" i="27" s="1"/>
  <c r="X74" i="11"/>
  <c r="G36" i="16"/>
  <c r="G43" i="16"/>
  <c r="AI74" i="11"/>
  <c r="F28" i="27" s="1"/>
  <c r="G40" i="16"/>
  <c r="G41" i="16"/>
  <c r="AH74" i="11"/>
  <c r="E28" i="27" s="1"/>
  <c r="G28" i="16"/>
  <c r="G28" i="21" s="1"/>
  <c r="P74" i="14"/>
  <c r="ER54" i="14"/>
  <c r="BC25" i="13"/>
  <c r="AR25" i="13"/>
  <c r="L37" i="13"/>
  <c r="L74" i="13" s="1"/>
  <c r="O14" i="27" s="1"/>
  <c r="W33" i="13"/>
  <c r="W35" i="13"/>
  <c r="X27" i="13"/>
  <c r="M37" i="13"/>
  <c r="L74" i="11"/>
  <c r="O12" i="27" s="1"/>
  <c r="AC39" i="11"/>
  <c r="D16" i="16" s="1"/>
  <c r="EJ13" i="15"/>
  <c r="EB13" i="15"/>
  <c r="FA13" i="15"/>
  <c r="FE71" i="15"/>
  <c r="EF71" i="15"/>
  <c r="EG13" i="15"/>
  <c r="FF13" i="15"/>
  <c r="ED59" i="15"/>
  <c r="FC59" i="15"/>
  <c r="EF40" i="15"/>
  <c r="FE40" i="15"/>
  <c r="EB51" i="15"/>
  <c r="FA51" i="15"/>
  <c r="EJ28" i="15"/>
  <c r="FA28" i="15"/>
  <c r="EB28" i="15"/>
  <c r="EE29" i="15"/>
  <c r="FD29" i="15"/>
  <c r="FA60" i="15"/>
  <c r="EB60" i="15"/>
  <c r="EE32" i="15"/>
  <c r="FD32" i="15"/>
  <c r="FF26" i="15"/>
  <c r="EG26" i="15"/>
  <c r="FD30" i="15"/>
  <c r="EE30" i="15"/>
  <c r="FA58" i="15"/>
  <c r="EB58" i="15"/>
  <c r="FC38" i="15"/>
  <c r="ED38" i="15"/>
  <c r="FC19" i="15"/>
  <c r="ED19" i="15"/>
  <c r="EF18" i="15"/>
  <c r="FE18" i="15"/>
  <c r="EI42" i="15"/>
  <c r="EA42" i="15"/>
  <c r="ED66" i="15"/>
  <c r="FC66" i="15"/>
  <c r="FE43" i="15"/>
  <c r="EF43" i="15"/>
  <c r="EJ30" i="15"/>
  <c r="EB30" i="15"/>
  <c r="FA30" i="15"/>
  <c r="EF29" i="15"/>
  <c r="FE29" i="15"/>
  <c r="FE22" i="15"/>
  <c r="EF22" i="15"/>
  <c r="FA44" i="15"/>
  <c r="EB44" i="15"/>
  <c r="EK32" i="15"/>
  <c r="FB32" i="15"/>
  <c r="EC32" i="15"/>
  <c r="EK15" i="15"/>
  <c r="FB15" i="15"/>
  <c r="EC15" i="15"/>
  <c r="FB18" i="15"/>
  <c r="EC18" i="15"/>
  <c r="FN51" i="15"/>
  <c r="EO51" i="15"/>
  <c r="FD43" i="15"/>
  <c r="EE43" i="15"/>
  <c r="EE34" i="15"/>
  <c r="EM34" i="15"/>
  <c r="EB56" i="15"/>
  <c r="FA56" i="15"/>
  <c r="FJ17" i="15"/>
  <c r="FI13" i="15"/>
  <c r="FI28" i="15"/>
  <c r="FJ30" i="15"/>
  <c r="FH56" i="15"/>
  <c r="FI30" i="15"/>
  <c r="FH65" i="15"/>
  <c r="FK25" i="15"/>
  <c r="FH53" i="15"/>
  <c r="FJ28" i="15"/>
  <c r="FJ15" i="15"/>
  <c r="FH67" i="15"/>
  <c r="FM25" i="15"/>
  <c r="AD31" i="20"/>
  <c r="DJ74" i="15"/>
  <c r="AD17" i="20"/>
  <c r="AD47" i="20"/>
  <c r="J63" i="15"/>
  <c r="J74" i="15" s="1"/>
  <c r="X51" i="20"/>
  <c r="AG51" i="20"/>
  <c r="EI29" i="15"/>
  <c r="AF51" i="20"/>
  <c r="E51" i="20"/>
  <c r="EH37" i="15"/>
  <c r="EI28" i="15"/>
  <c r="AB51" i="20"/>
  <c r="N51" i="20"/>
  <c r="H51" i="20"/>
  <c r="AF34" i="26"/>
  <c r="EZ48" i="15"/>
  <c r="FB50" i="15"/>
  <c r="EZ57" i="15"/>
  <c r="EZ66" i="15"/>
  <c r="BC66" i="15"/>
  <c r="T43" i="20" s="1"/>
  <c r="ER71" i="15"/>
  <c r="ES41" i="15"/>
  <c r="FA52" i="15"/>
  <c r="ET54" i="15"/>
  <c r="ET62" i="15"/>
  <c r="ET70" i="15"/>
  <c r="AZ69" i="15"/>
  <c r="Q46" i="20" s="1"/>
  <c r="I46" i="20"/>
  <c r="EB12" i="15"/>
  <c r="EQ52" i="15"/>
  <c r="EQ53" i="15"/>
  <c r="EQ54" i="15"/>
  <c r="EQ68" i="15"/>
  <c r="ET44" i="15"/>
  <c r="ET47" i="15"/>
  <c r="FA50" i="15"/>
  <c r="ES57" i="15"/>
  <c r="ES63" i="15"/>
  <c r="FB65" i="15"/>
  <c r="EY20" i="15"/>
  <c r="BC37" i="15"/>
  <c r="T14" i="20" s="1"/>
  <c r="FA59" i="15"/>
  <c r="FA48" i="15"/>
  <c r="FA66" i="15"/>
  <c r="EZ63" i="15"/>
  <c r="BC63" i="15"/>
  <c r="T40" i="20" s="1"/>
  <c r="BC70" i="15"/>
  <c r="T47" i="20" s="1"/>
  <c r="EZ70" i="15"/>
  <c r="ES39" i="15"/>
  <c r="ET52" i="15"/>
  <c r="ET57" i="15"/>
  <c r="FB63" i="15"/>
  <c r="AZ66" i="15"/>
  <c r="Q43" i="20" s="1"/>
  <c r="I43" i="20"/>
  <c r="BC36" i="15"/>
  <c r="FA62" i="15"/>
  <c r="ER51" i="15"/>
  <c r="EQ62" i="15"/>
  <c r="EQ63" i="15"/>
  <c r="ER69" i="15"/>
  <c r="ES42" i="15"/>
  <c r="ET55" i="15"/>
  <c r="FA69" i="15"/>
  <c r="FB71" i="15"/>
  <c r="EY15" i="15"/>
  <c r="BC45" i="15"/>
  <c r="T22" i="20" s="1"/>
  <c r="EZ60" i="15"/>
  <c r="BC50" i="15"/>
  <c r="T27" i="20" s="1"/>
  <c r="EZ50" i="15"/>
  <c r="EZ51" i="15"/>
  <c r="EQ39" i="15"/>
  <c r="EQ61" i="15"/>
  <c r="ET45" i="15"/>
  <c r="ET58" i="15"/>
  <c r="FA64" i="15"/>
  <c r="FB19" i="15"/>
  <c r="FB51" i="15"/>
  <c r="EZ44" i="15"/>
  <c r="BC44" i="15"/>
  <c r="T21" i="20" s="1"/>
  <c r="EZ71" i="15"/>
  <c r="EQ47" i="15"/>
  <c r="EY64" i="15"/>
  <c r="ES40" i="15"/>
  <c r="ET53" i="15"/>
  <c r="FA67" i="15"/>
  <c r="ET69" i="15"/>
  <c r="ES72" i="15"/>
  <c r="AZ45" i="15"/>
  <c r="AZ49" i="15"/>
  <c r="Q26" i="20" s="1"/>
  <c r="I26" i="20"/>
  <c r="EQ46" i="15"/>
  <c r="EQ55" i="15"/>
  <c r="EQ70" i="15"/>
  <c r="ES43" i="15"/>
  <c r="ET46" i="15"/>
  <c r="ET59" i="15"/>
  <c r="ET61" i="15"/>
  <c r="FB64" i="15"/>
  <c r="AZ57" i="15"/>
  <c r="Q34" i="20" s="1"/>
  <c r="I34" i="20"/>
  <c r="FB66" i="15"/>
  <c r="EZ69" i="15"/>
  <c r="BC69" i="15"/>
  <c r="T46" i="20" s="1"/>
  <c r="EZ42" i="15"/>
  <c r="BC42" i="15"/>
  <c r="T19" i="20" s="1"/>
  <c r="EQ45" i="15"/>
  <c r="ER61" i="15"/>
  <c r="EQ69" i="15"/>
  <c r="ET67" i="15"/>
  <c r="AJ34" i="15"/>
  <c r="FI22" i="15"/>
  <c r="FH64" i="15"/>
  <c r="FK26" i="15"/>
  <c r="FN21" i="15"/>
  <c r="FM30" i="15"/>
  <c r="FK33" i="15"/>
  <c r="FL24" i="15"/>
  <c r="EQ64" i="15"/>
  <c r="FJ32" i="15"/>
  <c r="FE17" i="15"/>
  <c r="FI29" i="15"/>
  <c r="FK29" i="15"/>
  <c r="FH66" i="15"/>
  <c r="FM27" i="15"/>
  <c r="FH50" i="15"/>
  <c r="FN18" i="15"/>
  <c r="DS39" i="15"/>
  <c r="ET64" i="15"/>
  <c r="FH44" i="15"/>
  <c r="FN17" i="15"/>
  <c r="FH70" i="15"/>
  <c r="FM17" i="15"/>
  <c r="FG32" i="15"/>
  <c r="EH32" i="15"/>
  <c r="FG19" i="15"/>
  <c r="EH19" i="15"/>
  <c r="FG18" i="15"/>
  <c r="EH18" i="15"/>
  <c r="EM12" i="15"/>
  <c r="FL12" i="15"/>
  <c r="FJ23" i="15"/>
  <c r="EK23" i="15"/>
  <c r="FF52" i="15"/>
  <c r="FD52" i="15"/>
  <c r="FF16" i="15"/>
  <c r="FF22" i="15"/>
  <c r="FE61" i="15"/>
  <c r="FD63" i="15"/>
  <c r="FD49" i="15"/>
  <c r="FE26" i="15"/>
  <c r="FD68" i="15"/>
  <c r="EZ49" i="15"/>
  <c r="EV71" i="15"/>
  <c r="EX27" i="15"/>
  <c r="EX54" i="15"/>
  <c r="EX70" i="15"/>
  <c r="FA27" i="15"/>
  <c r="AZ29" i="15"/>
  <c r="FJ19" i="15"/>
  <c r="AY14" i="15"/>
  <c r="EQ26" i="15"/>
  <c r="FF69" i="15"/>
  <c r="FC50" i="15"/>
  <c r="EK33" i="15"/>
  <c r="FA25" i="15"/>
  <c r="FJ25" i="15"/>
  <c r="AJ31" i="15"/>
  <c r="EX43" i="15"/>
  <c r="EX65" i="15"/>
  <c r="FJ20" i="15"/>
  <c r="FD15" i="15"/>
  <c r="ET21" i="15"/>
  <c r="FE62" i="15"/>
  <c r="ES24" i="15"/>
  <c r="FE72" i="15"/>
  <c r="FB24" i="15"/>
  <c r="EK24" i="15"/>
  <c r="AM17" i="15"/>
  <c r="FD72" i="15"/>
  <c r="AM23" i="15"/>
  <c r="EZ59" i="15"/>
  <c r="EB25" i="15"/>
  <c r="AZ31" i="15"/>
  <c r="FJ31" i="15"/>
  <c r="FB27" i="15"/>
  <c r="FK16" i="15"/>
  <c r="EV70" i="15"/>
  <c r="AJ14" i="15"/>
  <c r="EX14" i="15"/>
  <c r="FC27" i="15"/>
  <c r="EX39" i="15"/>
  <c r="EX46" i="15"/>
  <c r="EV54" i="15"/>
  <c r="EV40" i="15"/>
  <c r="FE16" i="15"/>
  <c r="EX49" i="15"/>
  <c r="FK23" i="15"/>
  <c r="EW39" i="15"/>
  <c r="EX44" i="15"/>
  <c r="EU13" i="15"/>
  <c r="FD34" i="15"/>
  <c r="EW59" i="15"/>
  <c r="FL22" i="15"/>
  <c r="EX47" i="15"/>
  <c r="EV57" i="15"/>
  <c r="EW12" i="15"/>
  <c r="EJ30" i="14"/>
  <c r="EB30" i="14"/>
  <c r="EJ21" i="14"/>
  <c r="EB21" i="14"/>
  <c r="FA21" i="14"/>
  <c r="ED35" i="14"/>
  <c r="FC35" i="14"/>
  <c r="EL35" i="14"/>
  <c r="EG62" i="14"/>
  <c r="FF62" i="14"/>
  <c r="ED67" i="14"/>
  <c r="FC67" i="14"/>
  <c r="FC31" i="14"/>
  <c r="ED31" i="14"/>
  <c r="FC49" i="14"/>
  <c r="ED49" i="14"/>
  <c r="FE17" i="14"/>
  <c r="EF17" i="14"/>
  <c r="FE69" i="14"/>
  <c r="EF69" i="14"/>
  <c r="EG28" i="14"/>
  <c r="FF28" i="14"/>
  <c r="FE66" i="14"/>
  <c r="EF66" i="14"/>
  <c r="EE67" i="14"/>
  <c r="FD67" i="14"/>
  <c r="ED29" i="14"/>
  <c r="FC29" i="14"/>
  <c r="FC44" i="14"/>
  <c r="ED44" i="14"/>
  <c r="EF60" i="14"/>
  <c r="FE60" i="14"/>
  <c r="EB34" i="14"/>
  <c r="EJ34" i="14"/>
  <c r="EE63" i="14"/>
  <c r="FD13" i="14"/>
  <c r="EE13" i="14"/>
  <c r="EM13" i="14"/>
  <c r="ED34" i="14"/>
  <c r="FC34" i="14"/>
  <c r="FB70" i="14"/>
  <c r="EC70" i="14"/>
  <c r="FA53" i="14"/>
  <c r="EB53" i="14"/>
  <c r="FE25" i="14"/>
  <c r="EN25" i="14"/>
  <c r="EF25" i="14"/>
  <c r="FB66" i="14"/>
  <c r="EC66" i="14"/>
  <c r="FC64" i="14"/>
  <c r="ED64" i="14"/>
  <c r="FE68" i="14"/>
  <c r="EF68" i="14"/>
  <c r="FC52" i="14"/>
  <c r="ED52" i="14"/>
  <c r="EL26" i="14"/>
  <c r="FC26" i="14"/>
  <c r="ED26" i="14"/>
  <c r="EF62" i="14"/>
  <c r="FE62" i="14"/>
  <c r="EC50" i="14"/>
  <c r="FB50" i="14"/>
  <c r="FC62" i="14"/>
  <c r="ED62" i="14"/>
  <c r="FL26" i="14"/>
  <c r="EM26" i="14"/>
  <c r="EM20" i="14"/>
  <c r="FD20" i="14"/>
  <c r="EE20" i="14"/>
  <c r="FF54" i="14"/>
  <c r="EG54" i="14"/>
  <c r="FB46" i="14"/>
  <c r="EC46" i="14"/>
  <c r="FE44" i="14"/>
  <c r="EF44" i="14"/>
  <c r="FF60" i="14"/>
  <c r="EG60" i="14"/>
  <c r="FE24" i="14"/>
  <c r="EF24" i="14"/>
  <c r="EF67" i="14"/>
  <c r="FE67" i="14"/>
  <c r="FF25" i="14"/>
  <c r="EG25" i="14"/>
  <c r="FE45" i="14"/>
  <c r="EF45" i="14"/>
  <c r="EF28" i="14"/>
  <c r="FE28" i="14"/>
  <c r="FF56" i="14"/>
  <c r="EG56" i="14"/>
  <c r="FA46" i="14"/>
  <c r="EB46" i="14"/>
  <c r="ED54" i="14"/>
  <c r="FC54" i="14"/>
  <c r="FL14" i="14"/>
  <c r="FK16" i="14"/>
  <c r="FL23" i="14"/>
  <c r="FI21" i="14"/>
  <c r="FN35" i="14"/>
  <c r="FJ28" i="14"/>
  <c r="FM18" i="14"/>
  <c r="EQ54" i="14"/>
  <c r="ER62" i="14"/>
  <c r="EQ53" i="14"/>
  <c r="FM25" i="14"/>
  <c r="FK26" i="14"/>
  <c r="FI13" i="14"/>
  <c r="ET71" i="14"/>
  <c r="K51" i="19"/>
  <c r="H51" i="19"/>
  <c r="AB51" i="19"/>
  <c r="B51" i="19"/>
  <c r="AA51" i="19"/>
  <c r="U51" i="19"/>
  <c r="V51" i="19"/>
  <c r="AG51" i="19"/>
  <c r="M51" i="19"/>
  <c r="F51" i="19"/>
  <c r="S51" i="19"/>
  <c r="AC51" i="19"/>
  <c r="AF51" i="19"/>
  <c r="E28" i="25"/>
  <c r="E28" i="26" s="1"/>
  <c r="AG15" i="25"/>
  <c r="AG15" i="26" s="1"/>
  <c r="V32" i="25"/>
  <c r="V32" i="26" s="1"/>
  <c r="AA18" i="25"/>
  <c r="AA18" i="26" s="1"/>
  <c r="B18" i="25"/>
  <c r="B18" i="26" s="1"/>
  <c r="AB24" i="25"/>
  <c r="AB24" i="26" s="1"/>
  <c r="AF15" i="25"/>
  <c r="AF15" i="26" s="1"/>
  <c r="F25" i="25"/>
  <c r="F25" i="26" s="1"/>
  <c r="EY59" i="14"/>
  <c r="EQ56" i="14"/>
  <c r="EQ61" i="14"/>
  <c r="ET42" i="14"/>
  <c r="ET57" i="14"/>
  <c r="FA62" i="14"/>
  <c r="FA69" i="14"/>
  <c r="ES72" i="14"/>
  <c r="AZ66" i="14"/>
  <c r="Q43" i="19" s="1"/>
  <c r="I43" i="19"/>
  <c r="ES28" i="14"/>
  <c r="EQ40" i="14"/>
  <c r="EY66" i="14"/>
  <c r="ET38" i="14"/>
  <c r="ES40" i="14"/>
  <c r="FA48" i="14"/>
  <c r="ET69" i="14"/>
  <c r="AZ48" i="14"/>
  <c r="ET32" i="14"/>
  <c r="EY42" i="14"/>
  <c r="ET40" i="14"/>
  <c r="FB55" i="14"/>
  <c r="EK21" i="14"/>
  <c r="FB21" i="14"/>
  <c r="EY67" i="14"/>
  <c r="ET15" i="14"/>
  <c r="EQ50" i="14"/>
  <c r="ET53" i="14"/>
  <c r="ES56" i="14"/>
  <c r="FB67" i="14"/>
  <c r="I37" i="19"/>
  <c r="AZ60" i="14"/>
  <c r="Q37" i="19" s="1"/>
  <c r="EQ44" i="14"/>
  <c r="ET60" i="14"/>
  <c r="FA68" i="14"/>
  <c r="I41" i="19"/>
  <c r="AZ64" i="14"/>
  <c r="Q41" i="19" s="1"/>
  <c r="EQ65" i="14"/>
  <c r="ES44" i="14"/>
  <c r="ES47" i="14"/>
  <c r="ES61" i="14"/>
  <c r="FA71" i="14"/>
  <c r="FA20" i="14"/>
  <c r="ES25" i="14"/>
  <c r="EQ43" i="14"/>
  <c r="EY70" i="14"/>
  <c r="ET44" i="14"/>
  <c r="ES52" i="14"/>
  <c r="ES59" i="14"/>
  <c r="ET63" i="14"/>
  <c r="ET65" i="14"/>
  <c r="AZ54" i="14"/>
  <c r="Q31" i="19" s="1"/>
  <c r="I31" i="19"/>
  <c r="EZ64" i="14"/>
  <c r="BC64" i="14"/>
  <c r="T41" i="19" s="1"/>
  <c r="FA50" i="14"/>
  <c r="EQ46" i="14"/>
  <c r="ES42" i="14"/>
  <c r="ET49" i="14"/>
  <c r="ET52" i="14"/>
  <c r="ET59" i="14"/>
  <c r="ES66" i="14"/>
  <c r="AZ58" i="14"/>
  <c r="Q35" i="19" s="1"/>
  <c r="I35" i="19"/>
  <c r="FK35" i="14"/>
  <c r="EQ42" i="14"/>
  <c r="ER44" i="14"/>
  <c r="FK18" i="14"/>
  <c r="FJ30" i="14"/>
  <c r="ER51" i="14"/>
  <c r="FN13" i="14"/>
  <c r="FM33" i="14"/>
  <c r="FL13" i="14"/>
  <c r="FI17" i="14"/>
  <c r="FJ21" i="14"/>
  <c r="DS39" i="14"/>
  <c r="DS42" i="14"/>
  <c r="EQ70" i="14"/>
  <c r="EQ66" i="14"/>
  <c r="ES48" i="14"/>
  <c r="ET55" i="14"/>
  <c r="ET67" i="14"/>
  <c r="ES69" i="14"/>
  <c r="ES71" i="14"/>
  <c r="AR41" i="14"/>
  <c r="L18" i="19" s="1"/>
  <c r="FL19" i="14"/>
  <c r="DS38" i="14"/>
  <c r="DS72" i="14"/>
  <c r="ER72" i="14"/>
  <c r="FB20" i="14"/>
  <c r="EK20" i="14"/>
  <c r="EC20" i="14"/>
  <c r="FA15" i="14"/>
  <c r="EB15" i="14"/>
  <c r="FA25" i="14"/>
  <c r="EB25" i="14"/>
  <c r="EL24" i="14"/>
  <c r="FC24" i="14"/>
  <c r="FE49" i="14"/>
  <c r="EB27" i="14"/>
  <c r="FA27" i="14"/>
  <c r="DT32" i="14"/>
  <c r="ES32" i="14"/>
  <c r="FE31" i="14"/>
  <c r="EK16" i="14"/>
  <c r="EC16" i="14"/>
  <c r="FB16" i="14"/>
  <c r="EJ29" i="14"/>
  <c r="EB29" i="14"/>
  <c r="EC17" i="14"/>
  <c r="FB17" i="14"/>
  <c r="AZ26" i="14"/>
  <c r="FE65" i="14"/>
  <c r="EC23" i="14"/>
  <c r="FB23" i="14"/>
  <c r="FD65" i="14"/>
  <c r="FE70" i="14"/>
  <c r="FE16" i="14"/>
  <c r="EB18" i="14"/>
  <c r="FA18" i="14"/>
  <c r="FA16" i="14"/>
  <c r="EB16" i="14"/>
  <c r="AZ34" i="14"/>
  <c r="FA34" i="14"/>
  <c r="FC30" i="14"/>
  <c r="EB31" i="14"/>
  <c r="FA31" i="14"/>
  <c r="EJ31" i="14"/>
  <c r="FE37" i="14"/>
  <c r="EJ28" i="14"/>
  <c r="FA28" i="14"/>
  <c r="EB28" i="14"/>
  <c r="FA33" i="14"/>
  <c r="EJ33" i="14"/>
  <c r="EB33" i="14"/>
  <c r="EB14" i="14"/>
  <c r="FA14" i="14"/>
  <c r="EB22" i="14"/>
  <c r="FA22" i="14"/>
  <c r="FA29" i="14"/>
  <c r="AZ29" i="14"/>
  <c r="EB35" i="14"/>
  <c r="EJ35" i="14"/>
  <c r="FA35" i="14"/>
  <c r="FA30" i="14"/>
  <c r="AZ30" i="14"/>
  <c r="EO34" i="14"/>
  <c r="FF34" i="14"/>
  <c r="FD63" i="14"/>
  <c r="EU40" i="14"/>
  <c r="EV24" i="14"/>
  <c r="EW39" i="14"/>
  <c r="EX59" i="14"/>
  <c r="ET34" i="14"/>
  <c r="EV45" i="14"/>
  <c r="EV60" i="14"/>
  <c r="EV38" i="14"/>
  <c r="FF39" i="14"/>
  <c r="EU65" i="14"/>
  <c r="EV71" i="14"/>
  <c r="FC41" i="14"/>
  <c r="EW50" i="14"/>
  <c r="FE54" i="14"/>
  <c r="EV68" i="14"/>
  <c r="EW14" i="14"/>
  <c r="EV35" i="14"/>
  <c r="EV57" i="14"/>
  <c r="EX71" i="14"/>
  <c r="EX42" i="14"/>
  <c r="EV30" i="14"/>
  <c r="EV66" i="14"/>
  <c r="FH60" i="14"/>
  <c r="EA60" i="14"/>
  <c r="EZ60" i="14"/>
  <c r="EU17" i="14"/>
  <c r="EU53" i="14"/>
  <c r="EI66" i="14"/>
  <c r="EA66" i="14"/>
  <c r="EZ66" i="14"/>
  <c r="EW12" i="14"/>
  <c r="FC56" i="14"/>
  <c r="EV42" i="14"/>
  <c r="EX43" i="14"/>
  <c r="FE55" i="14"/>
  <c r="DS62" i="14"/>
  <c r="DS58" i="14"/>
  <c r="EA64" i="14"/>
  <c r="K37" i="14"/>
  <c r="U51" i="18"/>
  <c r="H51" i="18"/>
  <c r="E51" i="18"/>
  <c r="N51" i="18"/>
  <c r="C20" i="24"/>
  <c r="C20" i="25" s="1"/>
  <c r="C20" i="26" s="1"/>
  <c r="V25" i="24"/>
  <c r="V25" i="25" s="1"/>
  <c r="V25" i="26" s="1"/>
  <c r="E14" i="24"/>
  <c r="E14" i="25" s="1"/>
  <c r="E14" i="26" s="1"/>
  <c r="S18" i="24"/>
  <c r="S18" i="25" s="1"/>
  <c r="S18" i="26" s="1"/>
  <c r="BD33" i="13"/>
  <c r="AZ33" i="13"/>
  <c r="BC59" i="13"/>
  <c r="T36" i="18" s="1"/>
  <c r="AR59" i="13"/>
  <c r="L36" i="18" s="1"/>
  <c r="AZ60" i="13"/>
  <c r="Q37" i="18" s="1"/>
  <c r="Q37" i="24" s="1"/>
  <c r="AL60" i="13"/>
  <c r="I37" i="18"/>
  <c r="I37" i="24" s="1"/>
  <c r="X24" i="24"/>
  <c r="X24" i="25" s="1"/>
  <c r="X24" i="26" s="1"/>
  <c r="AB15" i="24"/>
  <c r="AB15" i="25" s="1"/>
  <c r="AB15" i="26" s="1"/>
  <c r="AZ71" i="13"/>
  <c r="Q48" i="18" s="1"/>
  <c r="AL71" i="13"/>
  <c r="I48" i="18"/>
  <c r="C25" i="24"/>
  <c r="C25" i="25" s="1"/>
  <c r="C25" i="26" s="1"/>
  <c r="P20" i="24"/>
  <c r="P20" i="25" s="1"/>
  <c r="P20" i="26" s="1"/>
  <c r="AR53" i="13"/>
  <c r="L30" i="18" s="1"/>
  <c r="L30" i="24" s="1"/>
  <c r="L30" i="25" s="1"/>
  <c r="L30" i="26" s="1"/>
  <c r="BC53" i="13"/>
  <c r="T30" i="18" s="1"/>
  <c r="AZ38" i="13"/>
  <c r="K23" i="24"/>
  <c r="K23" i="25" s="1"/>
  <c r="K23" i="26" s="1"/>
  <c r="AZ51" i="13"/>
  <c r="Q28" i="18" s="1"/>
  <c r="I28" i="18"/>
  <c r="AZ45" i="13"/>
  <c r="Q22" i="18" s="1"/>
  <c r="Q22" i="24" s="1"/>
  <c r="Q22" i="25" s="1"/>
  <c r="I22" i="18"/>
  <c r="I46" i="18"/>
  <c r="AZ69" i="13"/>
  <c r="Q46" i="18" s="1"/>
  <c r="Q46" i="24" s="1"/>
  <c r="Q46" i="25" s="1"/>
  <c r="AL69" i="13"/>
  <c r="N13" i="24"/>
  <c r="N13" i="25" s="1"/>
  <c r="N13" i="26" s="1"/>
  <c r="I19" i="18"/>
  <c r="AZ42" i="13"/>
  <c r="Q19" i="18" s="1"/>
  <c r="I39" i="18"/>
  <c r="AL62" i="13"/>
  <c r="AZ62" i="13"/>
  <c r="Q39" i="18" s="1"/>
  <c r="AZ66" i="13"/>
  <c r="Q43" i="18" s="1"/>
  <c r="I43" i="18"/>
  <c r="AL66" i="13"/>
  <c r="M7" i="24"/>
  <c r="AZ34" i="13"/>
  <c r="AS34" i="13"/>
  <c r="BD34" i="13"/>
  <c r="BE26" i="13"/>
  <c r="AT26" i="13"/>
  <c r="AT32" i="13"/>
  <c r="BE32" i="13"/>
  <c r="AX30" i="13"/>
  <c r="BI30" i="13"/>
  <c r="BF33" i="13"/>
  <c r="AU33" i="13"/>
  <c r="AU35" i="13"/>
  <c r="BF35" i="13"/>
  <c r="BE27" i="13"/>
  <c r="AT27" i="13"/>
  <c r="AS28" i="13"/>
  <c r="BD28" i="13"/>
  <c r="AZ28" i="13"/>
  <c r="AS31" i="13"/>
  <c r="AZ31" i="13"/>
  <c r="BD31" i="13"/>
  <c r="AZ24" i="13"/>
  <c r="AS24" i="13"/>
  <c r="BD24" i="13"/>
  <c r="BF26" i="13"/>
  <c r="AU26" i="13"/>
  <c r="BI28" i="13"/>
  <c r="AX28" i="13"/>
  <c r="AW31" i="13"/>
  <c r="BH31" i="13"/>
  <c r="AV33" i="13"/>
  <c r="BG33" i="13"/>
  <c r="AF31" i="13"/>
  <c r="BD25" i="13"/>
  <c r="AZ25" i="13"/>
  <c r="AS25" i="13"/>
  <c r="BE34" i="13"/>
  <c r="AT34" i="13"/>
  <c r="BI20" i="13"/>
  <c r="AX20" i="13"/>
  <c r="BG25" i="13"/>
  <c r="AV25" i="13"/>
  <c r="AV27" i="13"/>
  <c r="BG27" i="13"/>
  <c r="BI31" i="13"/>
  <c r="AX31" i="13"/>
  <c r="BI34" i="13"/>
  <c r="AX34" i="13"/>
  <c r="BI32" i="13"/>
  <c r="AX32" i="13"/>
  <c r="AZ27" i="13"/>
  <c r="BD27" i="13"/>
  <c r="AS27" i="13"/>
  <c r="BI23" i="13"/>
  <c r="AX23" i="13"/>
  <c r="BH27" i="13"/>
  <c r="AW27" i="13"/>
  <c r="BH22" i="13"/>
  <c r="AW22" i="13"/>
  <c r="BI26" i="13"/>
  <c r="AX26" i="13"/>
  <c r="AV31" i="13"/>
  <c r="BG31" i="13"/>
  <c r="BH33" i="13"/>
  <c r="AW33" i="13"/>
  <c r="AH21" i="13"/>
  <c r="BE31" i="13"/>
  <c r="AT31" i="13"/>
  <c r="BF25" i="13"/>
  <c r="AU25" i="13"/>
  <c r="AX27" i="13"/>
  <c r="BI27" i="13"/>
  <c r="AV32" i="13"/>
  <c r="BG32" i="13"/>
  <c r="AX33" i="13"/>
  <c r="BI33" i="13"/>
  <c r="BE33" i="13"/>
  <c r="AT33" i="13"/>
  <c r="AV35" i="13"/>
  <c r="BG35" i="13"/>
  <c r="AZ32" i="13"/>
  <c r="BD32" i="13"/>
  <c r="AS32" i="13"/>
  <c r="BG28" i="13"/>
  <c r="AV28" i="13"/>
  <c r="AU34" i="13"/>
  <c r="BF34" i="13"/>
  <c r="BI35" i="13"/>
  <c r="AX35" i="13"/>
  <c r="AZ29" i="13"/>
  <c r="AS29" i="13"/>
  <c r="BD29" i="13"/>
  <c r="AV29" i="13"/>
  <c r="BG29" i="13"/>
  <c r="BD30" i="13"/>
  <c r="AS30" i="13"/>
  <c r="AZ30" i="13"/>
  <c r="AW28" i="13"/>
  <c r="BH28" i="13"/>
  <c r="AT35" i="13"/>
  <c r="BE35" i="13"/>
  <c r="K36" i="13"/>
  <c r="AD13" i="17"/>
  <c r="DJ74" i="12"/>
  <c r="H32" i="21"/>
  <c r="H32" i="24" s="1"/>
  <c r="H32" i="25" s="1"/>
  <c r="H32" i="26" s="1"/>
  <c r="BC63" i="12"/>
  <c r="T40" i="17" s="1"/>
  <c r="T40" i="21" s="1"/>
  <c r="AR63" i="12"/>
  <c r="L40" i="17" s="1"/>
  <c r="L40" i="21" s="1"/>
  <c r="AR68" i="12"/>
  <c r="L45" i="17" s="1"/>
  <c r="BC68" i="12"/>
  <c r="T45" i="17" s="1"/>
  <c r="B14" i="21"/>
  <c r="BD32" i="12"/>
  <c r="AZ32" i="12"/>
  <c r="H24" i="21"/>
  <c r="H24" i="24" s="1"/>
  <c r="H24" i="25" s="1"/>
  <c r="H24" i="26" s="1"/>
  <c r="F32" i="21"/>
  <c r="N30" i="21"/>
  <c r="BC37" i="12"/>
  <c r="T14" i="17" s="1"/>
  <c r="AR37" i="12"/>
  <c r="L14" i="17" s="1"/>
  <c r="BC36" i="12"/>
  <c r="AR36" i="12"/>
  <c r="BC62" i="12"/>
  <c r="T39" i="17" s="1"/>
  <c r="T39" i="21" s="1"/>
  <c r="AR62" i="12"/>
  <c r="L39" i="17" s="1"/>
  <c r="L39" i="21" s="1"/>
  <c r="AS18" i="12"/>
  <c r="AZ42" i="12"/>
  <c r="AL57" i="12"/>
  <c r="AZ57" i="12"/>
  <c r="Q34" i="17" s="1"/>
  <c r="Q34" i="21" s="1"/>
  <c r="Q34" i="24" s="1"/>
  <c r="Q34" i="25" s="1"/>
  <c r="I34" i="17"/>
  <c r="I34" i="21" s="1"/>
  <c r="I34" i="24" s="1"/>
  <c r="I34" i="25" s="1"/>
  <c r="BD29" i="12"/>
  <c r="AZ29" i="12"/>
  <c r="BC69" i="12"/>
  <c r="T46" i="17" s="1"/>
  <c r="T46" i="21" s="1"/>
  <c r="AR69" i="12"/>
  <c r="L46" i="17" s="1"/>
  <c r="L46" i="21" s="1"/>
  <c r="AR71" i="12"/>
  <c r="L48" i="17" s="1"/>
  <c r="BC71" i="12"/>
  <c r="T48" i="17" s="1"/>
  <c r="I27" i="17"/>
  <c r="AZ50" i="12"/>
  <c r="Q27" i="17" s="1"/>
  <c r="I42" i="17"/>
  <c r="I42" i="21" s="1"/>
  <c r="I42" i="24" s="1"/>
  <c r="I42" i="25" s="1"/>
  <c r="AL65" i="12"/>
  <c r="AZ65" i="12"/>
  <c r="Q42" i="17" s="1"/>
  <c r="Q42" i="21" s="1"/>
  <c r="Q42" i="24" s="1"/>
  <c r="Q42" i="25" s="1"/>
  <c r="AR65" i="12"/>
  <c r="L42" i="17" s="1"/>
  <c r="L42" i="21" s="1"/>
  <c r="L42" i="24" s="1"/>
  <c r="L42" i="25" s="1"/>
  <c r="L42" i="26" s="1"/>
  <c r="BC65" i="12"/>
  <c r="T42" i="17" s="1"/>
  <c r="T42" i="21" s="1"/>
  <c r="T42" i="24" s="1"/>
  <c r="T42" i="25" s="1"/>
  <c r="T42" i="26" s="1"/>
  <c r="P14" i="21"/>
  <c r="BC61" i="12"/>
  <c r="T38" i="17" s="1"/>
  <c r="T38" i="21" s="1"/>
  <c r="AR61" i="12"/>
  <c r="L38" i="17" s="1"/>
  <c r="L38" i="21" s="1"/>
  <c r="I39" i="17"/>
  <c r="AZ62" i="12"/>
  <c r="Q39" i="17" s="1"/>
  <c r="AL62" i="12"/>
  <c r="H15" i="21"/>
  <c r="AR38" i="12"/>
  <c r="L15" i="17" s="1"/>
  <c r="BC38" i="12"/>
  <c r="T15" i="17" s="1"/>
  <c r="BC57" i="12"/>
  <c r="T34" i="17" s="1"/>
  <c r="T34" i="21" s="1"/>
  <c r="T34" i="24" s="1"/>
  <c r="T34" i="25" s="1"/>
  <c r="AR57" i="12"/>
  <c r="L34" i="17" s="1"/>
  <c r="L34" i="21" s="1"/>
  <c r="L34" i="24" s="1"/>
  <c r="L34" i="25" s="1"/>
  <c r="L34" i="26" s="1"/>
  <c r="BB18" i="12"/>
  <c r="AY18" i="12"/>
  <c r="BD31" i="12"/>
  <c r="AZ31" i="12"/>
  <c r="BD14" i="12"/>
  <c r="AZ14" i="12"/>
  <c r="AY22" i="12"/>
  <c r="BB22" i="12"/>
  <c r="AT29" i="12"/>
  <c r="BE29" i="12"/>
  <c r="BE31" i="12"/>
  <c r="AT31" i="12"/>
  <c r="AU32" i="12"/>
  <c r="BF32" i="12"/>
  <c r="AI34" i="12"/>
  <c r="AZ13" i="12"/>
  <c r="BD13" i="12"/>
  <c r="AZ22" i="12"/>
  <c r="BD22" i="12"/>
  <c r="BE30" i="12"/>
  <c r="AT30" i="12"/>
  <c r="BG32" i="12"/>
  <c r="AV32" i="12"/>
  <c r="AU34" i="12"/>
  <c r="BF34" i="12"/>
  <c r="G25" i="21"/>
  <c r="G25" i="24" s="1"/>
  <c r="G25" i="25" s="1"/>
  <c r="AZ16" i="12"/>
  <c r="BD16" i="12"/>
  <c r="AZ30" i="12"/>
  <c r="BD30" i="12"/>
  <c r="AY13" i="12"/>
  <c r="BB13" i="12"/>
  <c r="AZ19" i="12"/>
  <c r="BD19" i="12"/>
  <c r="BG30" i="12"/>
  <c r="AV30" i="12"/>
  <c r="AX31" i="12"/>
  <c r="BI31" i="12"/>
  <c r="BG33" i="12"/>
  <c r="AV33" i="12"/>
  <c r="BG35" i="12"/>
  <c r="AV35" i="12"/>
  <c r="AI35" i="12"/>
  <c r="AZ18" i="12"/>
  <c r="BD18" i="12"/>
  <c r="AS34" i="12"/>
  <c r="BD34" i="12"/>
  <c r="AZ34" i="12"/>
  <c r="BD28" i="12"/>
  <c r="AZ28" i="12"/>
  <c r="AZ26" i="12"/>
  <c r="BD26" i="12"/>
  <c r="AT33" i="12"/>
  <c r="BE33" i="12"/>
  <c r="AX33" i="12"/>
  <c r="BI33" i="12"/>
  <c r="AT35" i="12"/>
  <c r="BE35" i="12"/>
  <c r="BD25" i="12"/>
  <c r="AZ25" i="12"/>
  <c r="BG31" i="12"/>
  <c r="AV31" i="12"/>
  <c r="BH33" i="12"/>
  <c r="AW33" i="12"/>
  <c r="BG28" i="12"/>
  <c r="AV28" i="12"/>
  <c r="BG29" i="12"/>
  <c r="AV29" i="12"/>
  <c r="AS33" i="12"/>
  <c r="BD33" i="12"/>
  <c r="AZ33" i="12"/>
  <c r="BD12" i="12"/>
  <c r="AZ12" i="12"/>
  <c r="AZ21" i="12"/>
  <c r="BD21" i="12"/>
  <c r="BI30" i="12"/>
  <c r="AX30" i="12"/>
  <c r="BD35" i="12"/>
  <c r="AZ35" i="12"/>
  <c r="AS35" i="12"/>
  <c r="AY15" i="12"/>
  <c r="BB15" i="12"/>
  <c r="BI32" i="12"/>
  <c r="AX32" i="12"/>
  <c r="AZ27" i="12"/>
  <c r="BD27" i="12"/>
  <c r="AZ24" i="12"/>
  <c r="BD24" i="12"/>
  <c r="AZ15" i="12"/>
  <c r="J74" i="11"/>
  <c r="BD31" i="11"/>
  <c r="AZ31" i="11"/>
  <c r="BC37" i="11"/>
  <c r="T14" i="16" s="1"/>
  <c r="AR37" i="11"/>
  <c r="L14" i="16" s="1"/>
  <c r="AZ48" i="11"/>
  <c r="Q25" i="16" s="1"/>
  <c r="Q25" i="21" s="1"/>
  <c r="Q25" i="24" s="1"/>
  <c r="I25" i="16"/>
  <c r="I25" i="21" s="1"/>
  <c r="I25" i="24" s="1"/>
  <c r="CN37" i="11"/>
  <c r="AZ62" i="11"/>
  <c r="Q39" i="16" s="1"/>
  <c r="I39" i="16"/>
  <c r="AP21" i="11"/>
  <c r="AP20" i="11"/>
  <c r="AP19" i="11"/>
  <c r="AP18" i="11"/>
  <c r="AP17" i="11"/>
  <c r="AP14" i="11"/>
  <c r="AP36" i="11"/>
  <c r="AP22" i="11"/>
  <c r="AP15" i="11"/>
  <c r="AP16" i="11"/>
  <c r="AP13" i="11"/>
  <c r="AP23" i="11"/>
  <c r="I43" i="16"/>
  <c r="I43" i="21" s="1"/>
  <c r="AZ66" i="11"/>
  <c r="Q43" i="16" s="1"/>
  <c r="Q43" i="21" s="1"/>
  <c r="CN36" i="12"/>
  <c r="CN39" i="11"/>
  <c r="BD26" i="11"/>
  <c r="AZ26" i="11"/>
  <c r="I33" i="16"/>
  <c r="I33" i="21" s="1"/>
  <c r="I33" i="24" s="1"/>
  <c r="I33" i="25" s="1"/>
  <c r="I33" i="26" s="1"/>
  <c r="AZ56" i="11"/>
  <c r="Q33" i="16" s="1"/>
  <c r="Q33" i="21" s="1"/>
  <c r="Q33" i="24" s="1"/>
  <c r="Q33" i="25" s="1"/>
  <c r="Q33" i="26" s="1"/>
  <c r="BD35" i="11"/>
  <c r="AZ35" i="11"/>
  <c r="AR40" i="11"/>
  <c r="L17" i="16" s="1"/>
  <c r="BC40" i="11"/>
  <c r="T17" i="16" s="1"/>
  <c r="BD18" i="11"/>
  <c r="AZ18" i="11"/>
  <c r="BD22" i="11"/>
  <c r="AZ22" i="11"/>
  <c r="AZ71" i="11"/>
  <c r="Q48" i="16" s="1"/>
  <c r="Q48" i="21" s="1"/>
  <c r="I48" i="16"/>
  <c r="I48" i="21" s="1"/>
  <c r="CN38" i="11"/>
  <c r="E74" i="11"/>
  <c r="AR38" i="11"/>
  <c r="L15" i="16" s="1"/>
  <c r="BC38" i="11"/>
  <c r="T15" i="16" s="1"/>
  <c r="I24" i="16"/>
  <c r="I24" i="21" s="1"/>
  <c r="I24" i="24" s="1"/>
  <c r="I24" i="25" s="1"/>
  <c r="I24" i="26" s="1"/>
  <c r="AZ47" i="11"/>
  <c r="Q24" i="16" s="1"/>
  <c r="Q24" i="21" s="1"/>
  <c r="Q24" i="24" s="1"/>
  <c r="Q24" i="25" s="1"/>
  <c r="Q24" i="26" s="1"/>
  <c r="I31" i="16"/>
  <c r="I31" i="21" s="1"/>
  <c r="AZ54" i="11"/>
  <c r="Q31" i="16" s="1"/>
  <c r="Q31" i="21" s="1"/>
  <c r="AZ44" i="11"/>
  <c r="I21" i="16"/>
  <c r="I21" i="21" s="1"/>
  <c r="AZ51" i="11"/>
  <c r="Q28" i="16" s="1"/>
  <c r="Q28" i="21" s="1"/>
  <c r="I28" i="16"/>
  <c r="I28" i="21" s="1"/>
  <c r="CN40" i="11"/>
  <c r="N74" i="11"/>
  <c r="Q12" i="27" s="1"/>
  <c r="BD15" i="11"/>
  <c r="AZ15" i="11"/>
  <c r="BD25" i="11"/>
  <c r="AZ25" i="11"/>
  <c r="AT31" i="11"/>
  <c r="BE31" i="11"/>
  <c r="G18" i="16"/>
  <c r="BB25" i="11"/>
  <c r="AY25" i="11"/>
  <c r="BE29" i="11"/>
  <c r="AT29" i="11"/>
  <c r="AZ14" i="11"/>
  <c r="BD14" i="11"/>
  <c r="AS32" i="11"/>
  <c r="AZ32" i="11"/>
  <c r="BD32" i="11"/>
  <c r="AY24" i="11"/>
  <c r="BB24" i="11"/>
  <c r="AT34" i="11"/>
  <c r="BE34" i="11"/>
  <c r="Z72" i="11"/>
  <c r="AZ28" i="11"/>
  <c r="BD28" i="11"/>
  <c r="AS28" i="11"/>
  <c r="AZ33" i="11"/>
  <c r="BD33" i="11"/>
  <c r="BE23" i="11"/>
  <c r="AT23" i="11"/>
  <c r="BE26" i="11"/>
  <c r="AT26" i="11"/>
  <c r="BD13" i="11"/>
  <c r="AZ13" i="11"/>
  <c r="AZ29" i="11"/>
  <c r="BD29" i="11"/>
  <c r="BD34" i="11"/>
  <c r="AZ34" i="11"/>
  <c r="AS34" i="11"/>
  <c r="BE30" i="11"/>
  <c r="AT30" i="11"/>
  <c r="AT27" i="11"/>
  <c r="BE27" i="11"/>
  <c r="AZ16" i="11"/>
  <c r="I13" i="16"/>
  <c r="AT24" i="11"/>
  <c r="BE24" i="11"/>
  <c r="AZ24" i="11"/>
  <c r="AS24" i="11"/>
  <c r="BD24" i="11"/>
  <c r="AT28" i="11"/>
  <c r="BE28" i="11"/>
  <c r="W70" i="14"/>
  <c r="W19" i="14"/>
  <c r="W17" i="14"/>
  <c r="W24" i="14"/>
  <c r="W13" i="14"/>
  <c r="BC41" i="14"/>
  <c r="T18" i="19" s="1"/>
  <c r="BC39" i="14"/>
  <c r="T16" i="19" s="1"/>
  <c r="ER56" i="14"/>
  <c r="DS56" i="14"/>
  <c r="L36" i="14"/>
  <c r="L37" i="14"/>
  <c r="M74" i="14"/>
  <c r="P19" i="27" s="1"/>
  <c r="FH72" i="14"/>
  <c r="EZ72" i="14"/>
  <c r="EA72" i="14"/>
  <c r="FH71" i="14"/>
  <c r="EZ71" i="14"/>
  <c r="EA71" i="14"/>
  <c r="EI52" i="14"/>
  <c r="EZ52" i="14"/>
  <c r="EA52" i="14"/>
  <c r="FH58" i="14"/>
  <c r="EZ58" i="14"/>
  <c r="EA58" i="14"/>
  <c r="FH56" i="14"/>
  <c r="EZ56" i="14"/>
  <c r="EA56" i="14"/>
  <c r="EI54" i="14"/>
  <c r="EA54" i="14"/>
  <c r="EZ54" i="14"/>
  <c r="DS59" i="14"/>
  <c r="ER59" i="14"/>
  <c r="EA67" i="14"/>
  <c r="EZ67" i="14"/>
  <c r="EZ59" i="14"/>
  <c r="EA59" i="14"/>
  <c r="EA43" i="14"/>
  <c r="EZ43" i="14"/>
  <c r="FH66" i="14"/>
  <c r="ER41" i="14"/>
  <c r="DS41" i="14"/>
  <c r="ER48" i="14"/>
  <c r="DS48" i="14"/>
  <c r="EZ65" i="14"/>
  <c r="EA65" i="14"/>
  <c r="EA57" i="14"/>
  <c r="EZ57" i="14"/>
  <c r="ER39" i="14"/>
  <c r="ER49" i="14"/>
  <c r="DS49" i="14"/>
  <c r="EI64" i="14"/>
  <c r="FH64" i="14"/>
  <c r="ER47" i="14"/>
  <c r="DS47" i="14"/>
  <c r="ER50" i="14"/>
  <c r="DS50" i="14"/>
  <c r="EZ63" i="14"/>
  <c r="EA63" i="14"/>
  <c r="EA55" i="14"/>
  <c r="EZ55" i="14"/>
  <c r="FH62" i="14"/>
  <c r="EI62" i="14"/>
  <c r="DS45" i="14"/>
  <c r="ER45" i="14"/>
  <c r="EA69" i="14"/>
  <c r="EZ69" i="14"/>
  <c r="EZ61" i="14"/>
  <c r="EA61" i="14"/>
  <c r="EZ53" i="14"/>
  <c r="EA53" i="14"/>
  <c r="DS40" i="14"/>
  <c r="ER40" i="14"/>
  <c r="DS46" i="14"/>
  <c r="ER46" i="14"/>
  <c r="EA62" i="14"/>
  <c r="K41" i="14"/>
  <c r="EZ62" i="14"/>
  <c r="K48" i="14"/>
  <c r="ER67" i="14"/>
  <c r="ER55" i="14"/>
  <c r="ER43" i="14"/>
  <c r="DS67" i="14"/>
  <c r="DS55" i="14"/>
  <c r="DS43" i="14"/>
  <c r="AB24" i="14"/>
  <c r="AM24" i="14"/>
  <c r="AB35" i="14"/>
  <c r="AM35" i="14"/>
  <c r="AM23" i="14"/>
  <c r="EQ23" i="14"/>
  <c r="AB23" i="14"/>
  <c r="AB34" i="14"/>
  <c r="AM34" i="14"/>
  <c r="AB21" i="14"/>
  <c r="AM21" i="14"/>
  <c r="AB32" i="14"/>
  <c r="AM32" i="14"/>
  <c r="AB20" i="14"/>
  <c r="EQ20" i="14"/>
  <c r="AM20" i="14"/>
  <c r="AM31" i="14"/>
  <c r="AB31" i="14"/>
  <c r="EQ19" i="14"/>
  <c r="AM19" i="14"/>
  <c r="AB19" i="14"/>
  <c r="AM30" i="14"/>
  <c r="AB30" i="14"/>
  <c r="AB17" i="14"/>
  <c r="AM17" i="14"/>
  <c r="AB16" i="14"/>
  <c r="EQ16" i="14"/>
  <c r="AM16" i="14"/>
  <c r="AM27" i="14"/>
  <c r="AB27" i="14"/>
  <c r="EQ15" i="14"/>
  <c r="AM15" i="14"/>
  <c r="AB15" i="14"/>
  <c r="EQ26" i="14"/>
  <c r="AB26" i="14"/>
  <c r="AM26" i="14"/>
  <c r="AM13" i="14"/>
  <c r="AB13" i="14"/>
  <c r="AM12" i="14"/>
  <c r="AB12" i="14"/>
  <c r="EQ12" i="14"/>
  <c r="W44" i="13"/>
  <c r="T22" i="18"/>
  <c r="D24" i="18"/>
  <c r="AR66" i="13"/>
  <c r="L43" i="18" s="1"/>
  <c r="BC66" i="13"/>
  <c r="T43" i="18" s="1"/>
  <c r="T43" i="24" s="1"/>
  <c r="T43" i="25" s="1"/>
  <c r="BC56" i="13"/>
  <c r="T33" i="18" s="1"/>
  <c r="T33" i="24" s="1"/>
  <c r="T33" i="25" s="1"/>
  <c r="T33" i="26" s="1"/>
  <c r="AR56" i="13"/>
  <c r="L33" i="18" s="1"/>
  <c r="AR69" i="13"/>
  <c r="L46" i="18" s="1"/>
  <c r="BC69" i="13"/>
  <c r="T46" i="18" s="1"/>
  <c r="AR72" i="13"/>
  <c r="L49" i="18" s="1"/>
  <c r="BC72" i="13"/>
  <c r="T49" i="18" s="1"/>
  <c r="T49" i="24" s="1"/>
  <c r="AR45" i="13"/>
  <c r="AR62" i="13"/>
  <c r="L39" i="18" s="1"/>
  <c r="AR68" i="13"/>
  <c r="L45" i="18" s="1"/>
  <c r="AC56" i="13"/>
  <c r="D33" i="18" s="1"/>
  <c r="D33" i="24" s="1"/>
  <c r="D33" i="25" s="1"/>
  <c r="D33" i="26" s="1"/>
  <c r="AR70" i="13"/>
  <c r="L47" i="18" s="1"/>
  <c r="AQ32" i="13"/>
  <c r="AY32" i="13"/>
  <c r="AJ32" i="13"/>
  <c r="K37" i="13"/>
  <c r="M36" i="13"/>
  <c r="M74" i="13" s="1"/>
  <c r="P14" i="27" s="1"/>
  <c r="M29" i="13"/>
  <c r="AR24" i="13"/>
  <c r="BC24" i="13"/>
  <c r="BC13" i="13"/>
  <c r="AR13" i="13"/>
  <c r="BC15" i="13"/>
  <c r="AR15" i="13"/>
  <c r="AR17" i="13"/>
  <c r="BC17" i="13"/>
  <c r="BC22" i="13"/>
  <c r="AR22" i="13"/>
  <c r="AR12" i="13"/>
  <c r="BC12" i="13"/>
  <c r="BC21" i="13"/>
  <c r="AR21" i="13"/>
  <c r="BC16" i="13"/>
  <c r="AR16" i="13"/>
  <c r="BC18" i="13"/>
  <c r="AR18" i="13"/>
  <c r="AR20" i="13"/>
  <c r="BC20" i="13"/>
  <c r="AM14" i="13"/>
  <c r="AJ28" i="13"/>
  <c r="AY35" i="13"/>
  <c r="BB35" i="13"/>
  <c r="AQ35" i="13"/>
  <c r="BB33" i="13"/>
  <c r="AY33" i="13"/>
  <c r="AQ33" i="13"/>
  <c r="AQ21" i="13"/>
  <c r="BB21" i="13"/>
  <c r="AY21" i="13"/>
  <c r="AJ21" i="13"/>
  <c r="AM21" i="13"/>
  <c r="AM23" i="13"/>
  <c r="Z22" i="21" l="1"/>
  <c r="Z28" i="21"/>
  <c r="Z28" i="24" s="1"/>
  <c r="Z28" i="25" s="1"/>
  <c r="Z28" i="26" s="1"/>
  <c r="L15" i="21"/>
  <c r="I37" i="25"/>
  <c r="I37" i="26" s="1"/>
  <c r="O16" i="21"/>
  <c r="Y19" i="21"/>
  <c r="G49" i="21"/>
  <c r="O49" i="21"/>
  <c r="O49" i="24" s="1"/>
  <c r="O49" i="25" s="1"/>
  <c r="G15" i="25"/>
  <c r="AD17" i="25"/>
  <c r="O38" i="25"/>
  <c r="Y36" i="26"/>
  <c r="Z45" i="21"/>
  <c r="Z45" i="24" s="1"/>
  <c r="Z45" i="25" s="1"/>
  <c r="Z45" i="26" s="1"/>
  <c r="AE47" i="24"/>
  <c r="Z46" i="21"/>
  <c r="Z46" i="24" s="1"/>
  <c r="Z46" i="25" s="1"/>
  <c r="Z46" i="26" s="1"/>
  <c r="AD21" i="21"/>
  <c r="Z31" i="21"/>
  <c r="Z31" i="24" s="1"/>
  <c r="Z31" i="25" s="1"/>
  <c r="Z31" i="26" s="1"/>
  <c r="Z18" i="21"/>
  <c r="Z18" i="24" s="1"/>
  <c r="Z18" i="25" s="1"/>
  <c r="Z18" i="26" s="1"/>
  <c r="G42" i="25"/>
  <c r="G42" i="26" s="1"/>
  <c r="G24" i="25"/>
  <c r="G24" i="26" s="1"/>
  <c r="Y16" i="25"/>
  <c r="Y16" i="26" s="1"/>
  <c r="AE20" i="25"/>
  <c r="AD27" i="25"/>
  <c r="AD27" i="26" s="1"/>
  <c r="X51" i="18"/>
  <c r="AD35" i="24"/>
  <c r="AD35" i="25" s="1"/>
  <c r="AD35" i="26" s="1"/>
  <c r="AE48" i="21"/>
  <c r="AD29" i="21"/>
  <c r="AD29" i="24" s="1"/>
  <c r="AD29" i="25" s="1"/>
  <c r="Z24" i="21"/>
  <c r="Z24" i="24" s="1"/>
  <c r="Z24" i="25" s="1"/>
  <c r="Z24" i="26" s="1"/>
  <c r="AE33" i="21"/>
  <c r="AE33" i="24" s="1"/>
  <c r="AE33" i="25" s="1"/>
  <c r="AE33" i="26" s="1"/>
  <c r="Y35" i="21"/>
  <c r="Y35" i="24" s="1"/>
  <c r="Y35" i="25" s="1"/>
  <c r="Y35" i="26" s="1"/>
  <c r="Y13" i="21"/>
  <c r="G37" i="21"/>
  <c r="G37" i="24" s="1"/>
  <c r="G37" i="25" s="1"/>
  <c r="O19" i="21"/>
  <c r="O19" i="24" s="1"/>
  <c r="O19" i="25" s="1"/>
  <c r="O19" i="26" s="1"/>
  <c r="Y42" i="21"/>
  <c r="Y42" i="24" s="1"/>
  <c r="Y42" i="25" s="1"/>
  <c r="Y42" i="26" s="1"/>
  <c r="Z37" i="21"/>
  <c r="Z37" i="24" s="1"/>
  <c r="Z37" i="25" s="1"/>
  <c r="Z37" i="26" s="1"/>
  <c r="AB47" i="24"/>
  <c r="AB47" i="25" s="1"/>
  <c r="AB47" i="26" s="1"/>
  <c r="Y22" i="24"/>
  <c r="Y22" i="25" s="1"/>
  <c r="AE19" i="24"/>
  <c r="AE19" i="25" s="1"/>
  <c r="AE19" i="26" s="1"/>
  <c r="I41" i="25"/>
  <c r="I41" i="26" s="1"/>
  <c r="Y34" i="24"/>
  <c r="Y34" i="25" s="1"/>
  <c r="Y34" i="26" s="1"/>
  <c r="G49" i="24"/>
  <c r="G49" i="25" s="1"/>
  <c r="G49" i="26" s="1"/>
  <c r="Y44" i="21"/>
  <c r="Y44" i="24" s="1"/>
  <c r="Y44" i="25" s="1"/>
  <c r="Y44" i="26" s="1"/>
  <c r="W35" i="26"/>
  <c r="G13" i="21"/>
  <c r="W29" i="24"/>
  <c r="W29" i="25" s="1"/>
  <c r="W29" i="26" s="1"/>
  <c r="AE42" i="24"/>
  <c r="AE42" i="25" s="1"/>
  <c r="AE42" i="26" s="1"/>
  <c r="W22" i="26"/>
  <c r="W18" i="21"/>
  <c r="W18" i="24" s="1"/>
  <c r="W18" i="25" s="1"/>
  <c r="W18" i="26" s="1"/>
  <c r="Z39" i="21"/>
  <c r="Z39" i="24" s="1"/>
  <c r="Z39" i="25" s="1"/>
  <c r="Z39" i="26" s="1"/>
  <c r="Y45" i="21"/>
  <c r="W41" i="21"/>
  <c r="G38" i="21"/>
  <c r="G38" i="24" s="1"/>
  <c r="G38" i="25" s="1"/>
  <c r="G38" i="26" s="1"/>
  <c r="Y20" i="21"/>
  <c r="Y20" i="24" s="1"/>
  <c r="Y20" i="25" s="1"/>
  <c r="Y20" i="26" s="1"/>
  <c r="AD34" i="25"/>
  <c r="AD34" i="26" s="1"/>
  <c r="G28" i="24"/>
  <c r="G28" i="25" s="1"/>
  <c r="G27" i="21"/>
  <c r="G27" i="24" s="1"/>
  <c r="G27" i="25" s="1"/>
  <c r="G27" i="26" s="1"/>
  <c r="O44" i="21"/>
  <c r="AD20" i="21"/>
  <c r="AD20" i="24" s="1"/>
  <c r="AD20" i="25" s="1"/>
  <c r="AD20" i="26" s="1"/>
  <c r="O43" i="21"/>
  <c r="O43" i="24" s="1"/>
  <c r="O43" i="25" s="1"/>
  <c r="O43" i="26" s="1"/>
  <c r="Z30" i="21"/>
  <c r="Z30" i="24" s="1"/>
  <c r="Z30" i="25" s="1"/>
  <c r="Z30" i="26" s="1"/>
  <c r="O24" i="21"/>
  <c r="G25" i="26"/>
  <c r="W48" i="24"/>
  <c r="W48" i="25" s="1"/>
  <c r="W48" i="26" s="1"/>
  <c r="O32" i="24"/>
  <c r="O32" i="25" s="1"/>
  <c r="O32" i="26" s="1"/>
  <c r="AE16" i="26"/>
  <c r="X36" i="25"/>
  <c r="X36" i="26" s="1"/>
  <c r="Y38" i="24"/>
  <c r="Y38" i="25" s="1"/>
  <c r="Y38" i="26" s="1"/>
  <c r="I49" i="25"/>
  <c r="I49" i="26" s="1"/>
  <c r="G16" i="24"/>
  <c r="G16" i="25" s="1"/>
  <c r="G16" i="26" s="1"/>
  <c r="I15" i="27"/>
  <c r="Z15" i="21"/>
  <c r="Z15" i="24" s="1"/>
  <c r="Z15" i="25" s="1"/>
  <c r="Z15" i="26" s="1"/>
  <c r="Y49" i="21"/>
  <c r="D24" i="24"/>
  <c r="D24" i="25" s="1"/>
  <c r="D24" i="26" s="1"/>
  <c r="I22" i="24"/>
  <c r="I22" i="25" s="1"/>
  <c r="O33" i="21"/>
  <c r="O33" i="24" s="1"/>
  <c r="O33" i="25" s="1"/>
  <c r="O33" i="26" s="1"/>
  <c r="R31" i="27"/>
  <c r="L43" i="24"/>
  <c r="L43" i="25" s="1"/>
  <c r="L43" i="26" s="1"/>
  <c r="Y40" i="21"/>
  <c r="Y40" i="24" s="1"/>
  <c r="Y40" i="25" s="1"/>
  <c r="Y40" i="26" s="1"/>
  <c r="AD49" i="21"/>
  <c r="B49" i="24"/>
  <c r="B49" i="25" s="1"/>
  <c r="B49" i="26" s="1"/>
  <c r="Z14" i="21"/>
  <c r="Z14" i="24" s="1"/>
  <c r="Z14" i="25" s="1"/>
  <c r="Z14" i="26" s="1"/>
  <c r="AD41" i="21"/>
  <c r="AD41" i="24" s="1"/>
  <c r="AD41" i="25" s="1"/>
  <c r="AD41" i="26" s="1"/>
  <c r="AD47" i="24"/>
  <c r="AD47" i="25" s="1"/>
  <c r="AD47" i="26" s="1"/>
  <c r="Y32" i="21"/>
  <c r="Y32" i="24" s="1"/>
  <c r="Y32" i="25" s="1"/>
  <c r="Y32" i="26" s="1"/>
  <c r="AE47" i="25"/>
  <c r="AE47" i="26" s="1"/>
  <c r="Y26" i="25"/>
  <c r="Y26" i="26" s="1"/>
  <c r="Y27" i="24"/>
  <c r="Y27" i="25" s="1"/>
  <c r="Y27" i="26" s="1"/>
  <c r="AD31" i="24"/>
  <c r="AD31" i="25" s="1"/>
  <c r="AD31" i="26" s="1"/>
  <c r="O34" i="24"/>
  <c r="O34" i="25" s="1"/>
  <c r="O34" i="26" s="1"/>
  <c r="AD15" i="24"/>
  <c r="AD15" i="25" s="1"/>
  <c r="AD15" i="26" s="1"/>
  <c r="W23" i="24"/>
  <c r="W23" i="25" s="1"/>
  <c r="W23" i="26" s="1"/>
  <c r="I48" i="24"/>
  <c r="I48" i="25" s="1"/>
  <c r="I48" i="26" s="1"/>
  <c r="G46" i="24"/>
  <c r="G46" i="25" s="1"/>
  <c r="G46" i="26" s="1"/>
  <c r="AE36" i="24"/>
  <c r="AE36" i="25" s="1"/>
  <c r="AE36" i="26" s="1"/>
  <c r="G32" i="21"/>
  <c r="G32" i="24" s="1"/>
  <c r="G32" i="25" s="1"/>
  <c r="G32" i="26" s="1"/>
  <c r="W26" i="21"/>
  <c r="W26" i="24" s="1"/>
  <c r="W26" i="25" s="1"/>
  <c r="W26" i="26" s="1"/>
  <c r="O18" i="21"/>
  <c r="O18" i="24" s="1"/>
  <c r="O18" i="25" s="1"/>
  <c r="O18" i="26" s="1"/>
  <c r="G26" i="21"/>
  <c r="G26" i="24" s="1"/>
  <c r="G26" i="25" s="1"/>
  <c r="Z36" i="21"/>
  <c r="Z36" i="24" s="1"/>
  <c r="Z36" i="25" s="1"/>
  <c r="Z36" i="26" s="1"/>
  <c r="G31" i="24"/>
  <c r="G31" i="25" s="1"/>
  <c r="G31" i="26" s="1"/>
  <c r="Q35" i="24"/>
  <c r="Q35" i="25" s="1"/>
  <c r="Q35" i="26" s="1"/>
  <c r="J51" i="18"/>
  <c r="AD33" i="24"/>
  <c r="AD33" i="25" s="1"/>
  <c r="AD33" i="26" s="1"/>
  <c r="AE22" i="21"/>
  <c r="AE22" i="24" s="1"/>
  <c r="AE22" i="25" s="1"/>
  <c r="AE22" i="26" s="1"/>
  <c r="W24" i="21"/>
  <c r="W24" i="24" s="1"/>
  <c r="W24" i="25" s="1"/>
  <c r="W24" i="26" s="1"/>
  <c r="G44" i="21"/>
  <c r="Y21" i="24"/>
  <c r="Y21" i="25" s="1"/>
  <c r="Y21" i="26" s="1"/>
  <c r="Y18" i="21"/>
  <c r="Y18" i="24" s="1"/>
  <c r="Y18" i="25" s="1"/>
  <c r="Y18" i="26" s="1"/>
  <c r="O41" i="21"/>
  <c r="O41" i="24" s="1"/>
  <c r="O41" i="25" s="1"/>
  <c r="O41" i="26" s="1"/>
  <c r="O29" i="21"/>
  <c r="O29" i="24" s="1"/>
  <c r="O29" i="25" s="1"/>
  <c r="O29" i="26" s="1"/>
  <c r="J48" i="24"/>
  <c r="J48" i="25" s="1"/>
  <c r="J48" i="26" s="1"/>
  <c r="Y47" i="24"/>
  <c r="Y47" i="25" s="1"/>
  <c r="Y47" i="26" s="1"/>
  <c r="O24" i="24"/>
  <c r="O24" i="25" s="1"/>
  <c r="O24" i="26" s="1"/>
  <c r="W40" i="21"/>
  <c r="W40" i="24" s="1"/>
  <c r="W40" i="25" s="1"/>
  <c r="W40" i="26" s="1"/>
  <c r="O42" i="25"/>
  <c r="O42" i="26" s="1"/>
  <c r="Y49" i="24"/>
  <c r="Y49" i="25" s="1"/>
  <c r="Y49" i="26" s="1"/>
  <c r="F31" i="27"/>
  <c r="Y17" i="24"/>
  <c r="Y17" i="25" s="1"/>
  <c r="Y17" i="26" s="1"/>
  <c r="AD26" i="24"/>
  <c r="AD26" i="25" s="1"/>
  <c r="AD26" i="26" s="1"/>
  <c r="K31" i="27"/>
  <c r="Z41" i="21"/>
  <c r="Z41" i="24" s="1"/>
  <c r="Z41" i="25" s="1"/>
  <c r="Z41" i="26" s="1"/>
  <c r="L33" i="24"/>
  <c r="L33" i="25" s="1"/>
  <c r="L33" i="26" s="1"/>
  <c r="Q17" i="24"/>
  <c r="Q17" i="25" s="1"/>
  <c r="Q17" i="26" s="1"/>
  <c r="G29" i="21"/>
  <c r="G29" i="24" s="1"/>
  <c r="G29" i="25" s="1"/>
  <c r="G29" i="26" s="1"/>
  <c r="G40" i="21"/>
  <c r="G40" i="24" s="1"/>
  <c r="G40" i="25" s="1"/>
  <c r="G40" i="26" s="1"/>
  <c r="Y31" i="21"/>
  <c r="Y31" i="24" s="1"/>
  <c r="Y31" i="25" s="1"/>
  <c r="Y31" i="26" s="1"/>
  <c r="O21" i="21"/>
  <c r="AE31" i="21"/>
  <c r="AE31" i="24" s="1"/>
  <c r="AE31" i="25" s="1"/>
  <c r="AE31" i="26" s="1"/>
  <c r="AD38" i="21"/>
  <c r="AD38" i="24" s="1"/>
  <c r="AD38" i="25" s="1"/>
  <c r="AD38" i="26" s="1"/>
  <c r="AD39" i="21"/>
  <c r="AD39" i="24" s="1"/>
  <c r="AD39" i="25" s="1"/>
  <c r="AD39" i="26" s="1"/>
  <c r="L18" i="25"/>
  <c r="AD14" i="21"/>
  <c r="AD14" i="24" s="1"/>
  <c r="AD14" i="25" s="1"/>
  <c r="AD14" i="26" s="1"/>
  <c r="O17" i="21"/>
  <c r="O17" i="24" s="1"/>
  <c r="O17" i="25" s="1"/>
  <c r="O17" i="26" s="1"/>
  <c r="AE46" i="21"/>
  <c r="AE46" i="24" s="1"/>
  <c r="AE46" i="25" s="1"/>
  <c r="AE46" i="26" s="1"/>
  <c r="Z29" i="21"/>
  <c r="Z29" i="24" s="1"/>
  <c r="Z29" i="25" s="1"/>
  <c r="Z29" i="26" s="1"/>
  <c r="AD25" i="24"/>
  <c r="AD25" i="25" s="1"/>
  <c r="AD25" i="26" s="1"/>
  <c r="P31" i="27"/>
  <c r="O26" i="21"/>
  <c r="O26" i="24" s="1"/>
  <c r="O26" i="25" s="1"/>
  <c r="O26" i="26" s="1"/>
  <c r="Q43" i="24"/>
  <c r="Q43" i="25" s="1"/>
  <c r="Q43" i="26" s="1"/>
  <c r="H31" i="27"/>
  <c r="G31" i="27"/>
  <c r="W41" i="24"/>
  <c r="W41" i="25" s="1"/>
  <c r="G33" i="24"/>
  <c r="G33" i="25" s="1"/>
  <c r="AE37" i="24"/>
  <c r="AE37" i="25" s="1"/>
  <c r="AE37" i="26" s="1"/>
  <c r="Y13" i="24"/>
  <c r="Y13" i="25" s="1"/>
  <c r="Y13" i="26" s="1"/>
  <c r="E31" i="27"/>
  <c r="F14" i="27"/>
  <c r="Y45" i="24"/>
  <c r="Y45" i="25" s="1"/>
  <c r="Y45" i="26" s="1"/>
  <c r="O27" i="21"/>
  <c r="O27" i="24" s="1"/>
  <c r="O27" i="25" s="1"/>
  <c r="O27" i="26" s="1"/>
  <c r="G17" i="21"/>
  <c r="G17" i="24" s="1"/>
  <c r="G17" i="25" s="1"/>
  <c r="G17" i="26" s="1"/>
  <c r="G19" i="21"/>
  <c r="G19" i="24" s="1"/>
  <c r="G19" i="25" s="1"/>
  <c r="AE25" i="21"/>
  <c r="AE25" i="24" s="1"/>
  <c r="AE25" i="25" s="1"/>
  <c r="AE25" i="26" s="1"/>
  <c r="W30" i="21"/>
  <c r="W30" i="24" s="1"/>
  <c r="W30" i="25" s="1"/>
  <c r="W30" i="26" s="1"/>
  <c r="Z16" i="21"/>
  <c r="Z16" i="24" s="1"/>
  <c r="Z16" i="25" s="1"/>
  <c r="Z16" i="26" s="1"/>
  <c r="Q26" i="24"/>
  <c r="Q26" i="25" s="1"/>
  <c r="Q26" i="26" s="1"/>
  <c r="AE24" i="21"/>
  <c r="AE24" i="24" s="1"/>
  <c r="AE24" i="25" s="1"/>
  <c r="AE24" i="26" s="1"/>
  <c r="G20" i="21"/>
  <c r="G20" i="24" s="1"/>
  <c r="G20" i="25" s="1"/>
  <c r="Z26" i="21"/>
  <c r="Z26" i="24" s="1"/>
  <c r="Z26" i="25" s="1"/>
  <c r="Z26" i="26" s="1"/>
  <c r="O28" i="21"/>
  <c r="O28" i="24" s="1"/>
  <c r="O28" i="25" s="1"/>
  <c r="O28" i="26" s="1"/>
  <c r="O25" i="21"/>
  <c r="O25" i="24" s="1"/>
  <c r="O25" i="25" s="1"/>
  <c r="O25" i="26" s="1"/>
  <c r="W33" i="21"/>
  <c r="W33" i="24" s="1"/>
  <c r="W33" i="25" s="1"/>
  <c r="W33" i="26" s="1"/>
  <c r="W25" i="21"/>
  <c r="W25" i="24" s="1"/>
  <c r="W25" i="25" s="1"/>
  <c r="W25" i="26" s="1"/>
  <c r="L36" i="24"/>
  <c r="L36" i="25" s="1"/>
  <c r="L36" i="26" s="1"/>
  <c r="Z35" i="21"/>
  <c r="Z35" i="24" s="1"/>
  <c r="Z35" i="25" s="1"/>
  <c r="Z35" i="26" s="1"/>
  <c r="G22" i="24"/>
  <c r="G22" i="25" s="1"/>
  <c r="G22" i="26" s="1"/>
  <c r="H15" i="27"/>
  <c r="K15" i="24"/>
  <c r="K15" i="25" s="1"/>
  <c r="K15" i="26" s="1"/>
  <c r="O36" i="21"/>
  <c r="O36" i="24" s="1"/>
  <c r="O36" i="25" s="1"/>
  <c r="O36" i="26" s="1"/>
  <c r="Y19" i="24"/>
  <c r="Y19" i="25" s="1"/>
  <c r="Y19" i="26" s="1"/>
  <c r="K74" i="13"/>
  <c r="Q30" i="27" s="1"/>
  <c r="AD49" i="24"/>
  <c r="AD49" i="25" s="1"/>
  <c r="AD49" i="26" s="1"/>
  <c r="W14" i="21"/>
  <c r="W14" i="24" s="1"/>
  <c r="W14" i="25" s="1"/>
  <c r="W14" i="26" s="1"/>
  <c r="Y15" i="24"/>
  <c r="Y15" i="25" s="1"/>
  <c r="Y15" i="26" s="1"/>
  <c r="AD43" i="21"/>
  <c r="AD43" i="24" s="1"/>
  <c r="AD43" i="25" s="1"/>
  <c r="AD43" i="26" s="1"/>
  <c r="AE15" i="25"/>
  <c r="AE15" i="26" s="1"/>
  <c r="AE35" i="21"/>
  <c r="AE35" i="24" s="1"/>
  <c r="AE35" i="25" s="1"/>
  <c r="AE35" i="26" s="1"/>
  <c r="W45" i="21"/>
  <c r="W45" i="24" s="1"/>
  <c r="W45" i="25" s="1"/>
  <c r="W45" i="26" s="1"/>
  <c r="Z49" i="21"/>
  <c r="Z49" i="24" s="1"/>
  <c r="Z49" i="25" s="1"/>
  <c r="Z49" i="26" s="1"/>
  <c r="T44" i="24"/>
  <c r="T44" i="25" s="1"/>
  <c r="T44" i="26" s="1"/>
  <c r="Y28" i="21"/>
  <c r="Y28" i="24" s="1"/>
  <c r="Y28" i="25" s="1"/>
  <c r="Y28" i="26" s="1"/>
  <c r="AD28" i="21"/>
  <c r="AD28" i="24" s="1"/>
  <c r="AD28" i="25" s="1"/>
  <c r="AD28" i="26" s="1"/>
  <c r="Q15" i="27"/>
  <c r="Y30" i="26"/>
  <c r="Y24" i="26"/>
  <c r="AE34" i="21"/>
  <c r="I34" i="26"/>
  <c r="Y22" i="26"/>
  <c r="AD19" i="25"/>
  <c r="AD19" i="26" s="1"/>
  <c r="G39" i="25"/>
  <c r="G39" i="26" s="1"/>
  <c r="O22" i="24"/>
  <c r="O22" i="25" s="1"/>
  <c r="O22" i="26" s="1"/>
  <c r="Y33" i="24"/>
  <c r="Y33" i="25" s="1"/>
  <c r="Y33" i="26" s="1"/>
  <c r="W39" i="24"/>
  <c r="W39" i="25" s="1"/>
  <c r="W39" i="26" s="1"/>
  <c r="Y46" i="24"/>
  <c r="Y46" i="25" s="1"/>
  <c r="Y46" i="26" s="1"/>
  <c r="G44" i="24"/>
  <c r="G44" i="25" s="1"/>
  <c r="G44" i="26" s="1"/>
  <c r="Q29" i="25"/>
  <c r="Q29" i="26" s="1"/>
  <c r="E51" i="17"/>
  <c r="Z20" i="21"/>
  <c r="Z20" i="24" s="1"/>
  <c r="Z20" i="25" s="1"/>
  <c r="Z20" i="26" s="1"/>
  <c r="AC74" i="12"/>
  <c r="C13" i="27" s="1"/>
  <c r="D17" i="21"/>
  <c r="D17" i="24" s="1"/>
  <c r="D17" i="25" s="1"/>
  <c r="D17" i="26" s="1"/>
  <c r="AE45" i="21"/>
  <c r="AE45" i="24" s="1"/>
  <c r="AE45" i="25" s="1"/>
  <c r="AE45" i="26" s="1"/>
  <c r="G36" i="21"/>
  <c r="G36" i="24" s="1"/>
  <c r="G36" i="25" s="1"/>
  <c r="G36" i="26" s="1"/>
  <c r="AD16" i="21"/>
  <c r="AD16" i="24" s="1"/>
  <c r="AD16" i="25" s="1"/>
  <c r="AD16" i="26" s="1"/>
  <c r="J13" i="27"/>
  <c r="AE13" i="21"/>
  <c r="AE13" i="24" s="1"/>
  <c r="AE13" i="25" s="1"/>
  <c r="AE13" i="26" s="1"/>
  <c r="O31" i="21"/>
  <c r="O31" i="24" s="1"/>
  <c r="O31" i="25" s="1"/>
  <c r="O31" i="26" s="1"/>
  <c r="AD32" i="21"/>
  <c r="AD32" i="24" s="1"/>
  <c r="AD32" i="25" s="1"/>
  <c r="AD32" i="26" s="1"/>
  <c r="O14" i="21"/>
  <c r="O14" i="24" s="1"/>
  <c r="O14" i="25" s="1"/>
  <c r="O14" i="26" s="1"/>
  <c r="M7" i="25"/>
  <c r="M7" i="26" s="1"/>
  <c r="E40" i="27"/>
  <c r="W36" i="21"/>
  <c r="W36" i="24" s="1"/>
  <c r="W36" i="25" s="1"/>
  <c r="W36" i="26" s="1"/>
  <c r="J51" i="20"/>
  <c r="AD36" i="24"/>
  <c r="AD36" i="25" s="1"/>
  <c r="AD36" i="26" s="1"/>
  <c r="O21" i="24"/>
  <c r="O21" i="25" s="1"/>
  <c r="O21" i="26" s="1"/>
  <c r="O15" i="21"/>
  <c r="O15" i="24" s="1"/>
  <c r="O15" i="25" s="1"/>
  <c r="O15" i="26" s="1"/>
  <c r="D31" i="27"/>
  <c r="Y29" i="21"/>
  <c r="Y29" i="24" s="1"/>
  <c r="Y29" i="25" s="1"/>
  <c r="Y29" i="26" s="1"/>
  <c r="W42" i="21"/>
  <c r="W42" i="24" s="1"/>
  <c r="W42" i="25" s="1"/>
  <c r="W42" i="26" s="1"/>
  <c r="I17" i="24"/>
  <c r="I17" i="25" s="1"/>
  <c r="I17" i="26" s="1"/>
  <c r="J49" i="24"/>
  <c r="J49" i="25" s="1"/>
  <c r="J49" i="26" s="1"/>
  <c r="AE20" i="26"/>
  <c r="Q37" i="25"/>
  <c r="Q37" i="26" s="1"/>
  <c r="Z47" i="21"/>
  <c r="Z47" i="24" s="1"/>
  <c r="Z47" i="25" s="1"/>
  <c r="Z47" i="26" s="1"/>
  <c r="I30" i="26"/>
  <c r="I29" i="25"/>
  <c r="I29" i="26" s="1"/>
  <c r="Z25" i="21"/>
  <c r="Z25" i="24" s="1"/>
  <c r="Z25" i="25" s="1"/>
  <c r="Z25" i="26" s="1"/>
  <c r="Z27" i="21"/>
  <c r="Z27" i="24" s="1"/>
  <c r="Z27" i="25" s="1"/>
  <c r="Z27" i="26" s="1"/>
  <c r="Z19" i="21"/>
  <c r="Z19" i="24" s="1"/>
  <c r="Z19" i="25" s="1"/>
  <c r="Z19" i="26" s="1"/>
  <c r="Z43" i="21"/>
  <c r="Z43" i="24" s="1"/>
  <c r="Z43" i="25" s="1"/>
  <c r="Z43" i="26" s="1"/>
  <c r="O49" i="26"/>
  <c r="M15" i="27"/>
  <c r="W38" i="21"/>
  <c r="W38" i="24" s="1"/>
  <c r="W38" i="25" s="1"/>
  <c r="W38" i="26" s="1"/>
  <c r="O46" i="21"/>
  <c r="O46" i="24" s="1"/>
  <c r="O46" i="25" s="1"/>
  <c r="O46" i="26" s="1"/>
  <c r="W47" i="21"/>
  <c r="W47" i="24" s="1"/>
  <c r="W47" i="25" s="1"/>
  <c r="W47" i="26" s="1"/>
  <c r="L49" i="24"/>
  <c r="L49" i="25" s="1"/>
  <c r="L49" i="26" s="1"/>
  <c r="W19" i="21"/>
  <c r="W19" i="24" s="1"/>
  <c r="W19" i="25" s="1"/>
  <c r="W19" i="26" s="1"/>
  <c r="W34" i="21"/>
  <c r="W34" i="24" s="1"/>
  <c r="W34" i="25" s="1"/>
  <c r="W34" i="26" s="1"/>
  <c r="E15" i="27"/>
  <c r="Z34" i="21"/>
  <c r="Z34" i="24" s="1"/>
  <c r="Z34" i="25" s="1"/>
  <c r="Z34" i="26" s="1"/>
  <c r="Z23" i="21"/>
  <c r="Z23" i="24" s="1"/>
  <c r="Z23" i="25" s="1"/>
  <c r="Z23" i="26" s="1"/>
  <c r="O16" i="24"/>
  <c r="O16" i="25" s="1"/>
  <c r="O16" i="26" s="1"/>
  <c r="R13" i="24"/>
  <c r="R51" i="24" s="1"/>
  <c r="O45" i="24"/>
  <c r="O45" i="25" s="1"/>
  <c r="O45" i="26" s="1"/>
  <c r="G34" i="21"/>
  <c r="G34" i="24" s="1"/>
  <c r="G34" i="25" s="1"/>
  <c r="G34" i="26" s="1"/>
  <c r="W15" i="21"/>
  <c r="W15" i="24" s="1"/>
  <c r="W15" i="25" s="1"/>
  <c r="W15" i="26" s="1"/>
  <c r="O47" i="24"/>
  <c r="O47" i="25" s="1"/>
  <c r="O47" i="26" s="1"/>
  <c r="G23" i="21"/>
  <c r="G23" i="24" s="1"/>
  <c r="B28" i="27"/>
  <c r="B12" i="27"/>
  <c r="Z40" i="21"/>
  <c r="Z40" i="24" s="1"/>
  <c r="Z40" i="25" s="1"/>
  <c r="Z40" i="26" s="1"/>
  <c r="Z17" i="21"/>
  <c r="Z17" i="24" s="1"/>
  <c r="Z17" i="25" s="1"/>
  <c r="Z17" i="26" s="1"/>
  <c r="T29" i="26"/>
  <c r="Y25" i="21"/>
  <c r="Y25" i="24" s="1"/>
  <c r="Y25" i="25" s="1"/>
  <c r="Y25" i="26" s="1"/>
  <c r="AD22" i="21"/>
  <c r="AD22" i="24" s="1"/>
  <c r="AD22" i="25" s="1"/>
  <c r="AD22" i="26" s="1"/>
  <c r="AE32" i="26"/>
  <c r="AD51" i="16"/>
  <c r="AE49" i="21"/>
  <c r="AE49" i="24" s="1"/>
  <c r="AE49" i="25" s="1"/>
  <c r="AE49" i="26" s="1"/>
  <c r="AE14" i="24"/>
  <c r="AE14" i="25" s="1"/>
  <c r="AE14" i="26" s="1"/>
  <c r="P15" i="27"/>
  <c r="Q48" i="24"/>
  <c r="Q48" i="25" s="1"/>
  <c r="Q48" i="26" s="1"/>
  <c r="O51" i="18"/>
  <c r="AE18" i="21"/>
  <c r="AE18" i="24" s="1"/>
  <c r="AE18" i="25" s="1"/>
  <c r="AE18" i="26" s="1"/>
  <c r="AD48" i="21"/>
  <c r="Y51" i="18"/>
  <c r="G47" i="21"/>
  <c r="G47" i="24" s="1"/>
  <c r="G47" i="25" s="1"/>
  <c r="G47" i="26" s="1"/>
  <c r="AE28" i="26"/>
  <c r="O44" i="24"/>
  <c r="O44" i="25" s="1"/>
  <c r="O44" i="26" s="1"/>
  <c r="AC51" i="16"/>
  <c r="I31" i="27"/>
  <c r="AE26" i="24"/>
  <c r="AE26" i="25" s="1"/>
  <c r="AE26" i="26" s="1"/>
  <c r="G30" i="21"/>
  <c r="G30" i="24" s="1"/>
  <c r="G30" i="25" s="1"/>
  <c r="G30" i="26" s="1"/>
  <c r="G28" i="26"/>
  <c r="W46" i="21"/>
  <c r="W46" i="24" s="1"/>
  <c r="W46" i="25" s="1"/>
  <c r="W46" i="26" s="1"/>
  <c r="O30" i="26"/>
  <c r="L47" i="24"/>
  <c r="L47" i="25" s="1"/>
  <c r="L47" i="26" s="1"/>
  <c r="O39" i="25"/>
  <c r="O39" i="26" s="1"/>
  <c r="I21" i="24"/>
  <c r="I21" i="25" s="1"/>
  <c r="I21" i="26" s="1"/>
  <c r="F13" i="27"/>
  <c r="AE39" i="21"/>
  <c r="AE39" i="24" s="1"/>
  <c r="AE39" i="25" s="1"/>
  <c r="AE39" i="26" s="1"/>
  <c r="M31" i="27"/>
  <c r="Z48" i="21"/>
  <c r="Z48" i="24" s="1"/>
  <c r="Z48" i="25" s="1"/>
  <c r="Z48" i="26" s="1"/>
  <c r="O35" i="21"/>
  <c r="O35" i="24" s="1"/>
  <c r="O35" i="25" s="1"/>
  <c r="O35" i="26" s="1"/>
  <c r="AE51" i="19"/>
  <c r="W51" i="17"/>
  <c r="N31" i="27"/>
  <c r="G45" i="25"/>
  <c r="G45" i="26" s="1"/>
  <c r="O51" i="17"/>
  <c r="AE30" i="24"/>
  <c r="AE30" i="25" s="1"/>
  <c r="AE30" i="26" s="1"/>
  <c r="Z38" i="21"/>
  <c r="Z38" i="24" s="1"/>
  <c r="Z38" i="25" s="1"/>
  <c r="Z38" i="26" s="1"/>
  <c r="AD45" i="24"/>
  <c r="AD45" i="25" s="1"/>
  <c r="AD45" i="26" s="1"/>
  <c r="K51" i="21"/>
  <c r="I46" i="24"/>
  <c r="I46" i="25" s="1"/>
  <c r="I46" i="26" s="1"/>
  <c r="S31" i="27"/>
  <c r="W31" i="21"/>
  <c r="W31" i="24" s="1"/>
  <c r="W31" i="25" s="1"/>
  <c r="W31" i="26" s="1"/>
  <c r="W20" i="21"/>
  <c r="W20" i="24" s="1"/>
  <c r="W20" i="25" s="1"/>
  <c r="W20" i="26" s="1"/>
  <c r="G35" i="21"/>
  <c r="G35" i="24" s="1"/>
  <c r="G35" i="25" s="1"/>
  <c r="G35" i="26" s="1"/>
  <c r="Z32" i="21"/>
  <c r="Z32" i="24" s="1"/>
  <c r="Z32" i="25" s="1"/>
  <c r="Z32" i="26" s="1"/>
  <c r="Z21" i="21"/>
  <c r="Z21" i="24" s="1"/>
  <c r="Z21" i="25" s="1"/>
  <c r="Z21" i="26" s="1"/>
  <c r="Z33" i="21"/>
  <c r="Z33" i="24" s="1"/>
  <c r="Z33" i="25" s="1"/>
  <c r="Z33" i="26" s="1"/>
  <c r="D15" i="27"/>
  <c r="AE23" i="21"/>
  <c r="AE23" i="24" s="1"/>
  <c r="AE23" i="25" s="1"/>
  <c r="AE23" i="26" s="1"/>
  <c r="T36" i="24"/>
  <c r="T36" i="25" s="1"/>
  <c r="T36" i="26" s="1"/>
  <c r="L15" i="27"/>
  <c r="AD40" i="21"/>
  <c r="AD40" i="24" s="1"/>
  <c r="AD40" i="25" s="1"/>
  <c r="AD40" i="26" s="1"/>
  <c r="F12" i="27"/>
  <c r="T30" i="24"/>
  <c r="T30" i="25" s="1"/>
  <c r="T30" i="26" s="1"/>
  <c r="C51" i="16"/>
  <c r="G41" i="21"/>
  <c r="G41" i="24" s="1"/>
  <c r="G41" i="25" s="1"/>
  <c r="G41" i="26" s="1"/>
  <c r="J31" i="27"/>
  <c r="Z13" i="21"/>
  <c r="Z13" i="24" s="1"/>
  <c r="Z13" i="25" s="1"/>
  <c r="Z13" i="26" s="1"/>
  <c r="G43" i="21"/>
  <c r="G43" i="24" s="1"/>
  <c r="G43" i="25" s="1"/>
  <c r="G43" i="26" s="1"/>
  <c r="T45" i="21"/>
  <c r="T45" i="24" s="1"/>
  <c r="T45" i="25" s="1"/>
  <c r="T45" i="26" s="1"/>
  <c r="Q27" i="21"/>
  <c r="Q27" i="24" s="1"/>
  <c r="Q27" i="25" s="1"/>
  <c r="Q27" i="26" s="1"/>
  <c r="K19" i="24"/>
  <c r="K19" i="25" s="1"/>
  <c r="K19" i="26" s="1"/>
  <c r="I27" i="21"/>
  <c r="I27" i="24" s="1"/>
  <c r="I27" i="25" s="1"/>
  <c r="I27" i="26" s="1"/>
  <c r="B25" i="24"/>
  <c r="B25" i="25" s="1"/>
  <c r="B25" i="26" s="1"/>
  <c r="C51" i="21"/>
  <c r="I42" i="26"/>
  <c r="C16" i="24"/>
  <c r="C16" i="25" s="1"/>
  <c r="C16" i="26" s="1"/>
  <c r="S14" i="26"/>
  <c r="AE21" i="21"/>
  <c r="AE21" i="24" s="1"/>
  <c r="AE21" i="25" s="1"/>
  <c r="AE21" i="26" s="1"/>
  <c r="AD24" i="24"/>
  <c r="AD24" i="25" s="1"/>
  <c r="AD24" i="26" s="1"/>
  <c r="T39" i="24"/>
  <c r="T39" i="25" s="1"/>
  <c r="T39" i="26" s="1"/>
  <c r="G14" i="21"/>
  <c r="G14" i="24" s="1"/>
  <c r="I28" i="24"/>
  <c r="I28" i="25" s="1"/>
  <c r="I28" i="26" s="1"/>
  <c r="L14" i="21"/>
  <c r="L14" i="24" s="1"/>
  <c r="Q30" i="26"/>
  <c r="T31" i="27"/>
  <c r="AE43" i="24"/>
  <c r="AE43" i="25" s="1"/>
  <c r="AE43" i="26" s="1"/>
  <c r="W27" i="21"/>
  <c r="W27" i="24" s="1"/>
  <c r="W27" i="25" s="1"/>
  <c r="W27" i="26" s="1"/>
  <c r="O37" i="21"/>
  <c r="O37" i="24" s="1"/>
  <c r="O37" i="25" s="1"/>
  <c r="O37" i="26" s="1"/>
  <c r="Z44" i="21"/>
  <c r="Z44" i="24" s="1"/>
  <c r="Z44" i="25" s="1"/>
  <c r="Z44" i="26" s="1"/>
  <c r="W44" i="24"/>
  <c r="W44" i="25" s="1"/>
  <c r="W44" i="26" s="1"/>
  <c r="W49" i="21"/>
  <c r="W49" i="24" s="1"/>
  <c r="W49" i="25" s="1"/>
  <c r="W49" i="26" s="1"/>
  <c r="AD46" i="21"/>
  <c r="AD46" i="24" s="1"/>
  <c r="AD46" i="25" s="1"/>
  <c r="AD46" i="26" s="1"/>
  <c r="Q38" i="24"/>
  <c r="Q38" i="25" s="1"/>
  <c r="Q38" i="26" s="1"/>
  <c r="Y51" i="17"/>
  <c r="Y43" i="24"/>
  <c r="Y43" i="25" s="1"/>
  <c r="Y43" i="26" s="1"/>
  <c r="W32" i="21"/>
  <c r="W32" i="24" s="1"/>
  <c r="W32" i="25" s="1"/>
  <c r="W32" i="26" s="1"/>
  <c r="W37" i="21"/>
  <c r="W37" i="24" s="1"/>
  <c r="W37" i="25" s="1"/>
  <c r="W37" i="26" s="1"/>
  <c r="Y51" i="20"/>
  <c r="T49" i="25"/>
  <c r="T49" i="26" s="1"/>
  <c r="P23" i="26"/>
  <c r="W16" i="21"/>
  <c r="W16" i="24" s="1"/>
  <c r="W16" i="25" s="1"/>
  <c r="C40" i="24"/>
  <c r="C40" i="25" s="1"/>
  <c r="C40" i="26" s="1"/>
  <c r="E51" i="21"/>
  <c r="Z42" i="21"/>
  <c r="Z42" i="24" s="1"/>
  <c r="Z42" i="25" s="1"/>
  <c r="Z42" i="26" s="1"/>
  <c r="G21" i="21"/>
  <c r="G21" i="24" s="1"/>
  <c r="G21" i="25" s="1"/>
  <c r="G21" i="26" s="1"/>
  <c r="U31" i="27"/>
  <c r="I44" i="24"/>
  <c r="I44" i="25" s="1"/>
  <c r="I44" i="26" s="1"/>
  <c r="O38" i="26"/>
  <c r="Q31" i="24"/>
  <c r="Q31" i="25" s="1"/>
  <c r="Q31" i="26" s="1"/>
  <c r="B13" i="27"/>
  <c r="Q42" i="26"/>
  <c r="P51" i="18"/>
  <c r="Z22" i="24"/>
  <c r="Z22" i="25" s="1"/>
  <c r="Z22" i="26" s="1"/>
  <c r="AD44" i="24"/>
  <c r="AD44" i="25" s="1"/>
  <c r="AD44" i="26" s="1"/>
  <c r="O40" i="24"/>
  <c r="O40" i="25" s="1"/>
  <c r="O40" i="26" s="1"/>
  <c r="AD51" i="19"/>
  <c r="O51" i="19"/>
  <c r="O13" i="21"/>
  <c r="O13" i="24" s="1"/>
  <c r="O13" i="25" s="1"/>
  <c r="O13" i="26" s="1"/>
  <c r="W21" i="21"/>
  <c r="W21" i="24" s="1"/>
  <c r="W21" i="25" s="1"/>
  <c r="W21" i="26" s="1"/>
  <c r="O23" i="21"/>
  <c r="O23" i="24" s="1"/>
  <c r="O23" i="25" s="1"/>
  <c r="O23" i="26" s="1"/>
  <c r="AE34" i="24"/>
  <c r="AE34" i="25" s="1"/>
  <c r="AE34" i="26" s="1"/>
  <c r="AC51" i="21"/>
  <c r="AE27" i="25"/>
  <c r="AE27" i="26" s="1"/>
  <c r="AE29" i="24"/>
  <c r="AE29" i="25" s="1"/>
  <c r="AE29" i="26" s="1"/>
  <c r="AD17" i="26"/>
  <c r="AD37" i="26"/>
  <c r="AE41" i="24"/>
  <c r="AE41" i="25" s="1"/>
  <c r="AE41" i="26" s="1"/>
  <c r="AD29" i="26"/>
  <c r="AE51" i="20"/>
  <c r="AE17" i="21"/>
  <c r="AE17" i="24" s="1"/>
  <c r="AE17" i="25" s="1"/>
  <c r="AE17" i="26" s="1"/>
  <c r="Q33" i="27"/>
  <c r="N23" i="27"/>
  <c r="Y51" i="19"/>
  <c r="Y37" i="21"/>
  <c r="Y37" i="24" s="1"/>
  <c r="Y37" i="25" s="1"/>
  <c r="Y37" i="26" s="1"/>
  <c r="G18" i="21"/>
  <c r="G18" i="24" s="1"/>
  <c r="G18" i="25" s="1"/>
  <c r="G18" i="26" s="1"/>
  <c r="Q39" i="21"/>
  <c r="Q39" i="24" s="1"/>
  <c r="Q39" i="25" s="1"/>
  <c r="Q39" i="26" s="1"/>
  <c r="I31" i="24"/>
  <c r="I31" i="25" s="1"/>
  <c r="I31" i="26" s="1"/>
  <c r="Q46" i="26"/>
  <c r="W51" i="19"/>
  <c r="Y48" i="21"/>
  <c r="Y48" i="24" s="1"/>
  <c r="Y48" i="25" s="1"/>
  <c r="Y48" i="26" s="1"/>
  <c r="W43" i="21"/>
  <c r="W43" i="24" s="1"/>
  <c r="W43" i="25" s="1"/>
  <c r="W43" i="26" s="1"/>
  <c r="C31" i="27"/>
  <c r="F74" i="13"/>
  <c r="G48" i="24"/>
  <c r="G48" i="25" s="1"/>
  <c r="G48" i="26" s="1"/>
  <c r="W41" i="26"/>
  <c r="W51" i="20"/>
  <c r="G13" i="24"/>
  <c r="G13" i="25" s="1"/>
  <c r="G13" i="26" s="1"/>
  <c r="T41" i="25"/>
  <c r="T41" i="26" s="1"/>
  <c r="H74" i="13"/>
  <c r="F51" i="17"/>
  <c r="W51" i="18"/>
  <c r="O51" i="20"/>
  <c r="W13" i="26"/>
  <c r="O31" i="27"/>
  <c r="Q29" i="27"/>
  <c r="N13" i="27"/>
  <c r="O51" i="16"/>
  <c r="L45" i="21"/>
  <c r="L45" i="24" s="1"/>
  <c r="L45" i="25" s="1"/>
  <c r="L45" i="26" s="1"/>
  <c r="O20" i="21"/>
  <c r="O20" i="24" s="1"/>
  <c r="O20" i="25" s="1"/>
  <c r="O20" i="26" s="1"/>
  <c r="AL74" i="11"/>
  <c r="J12" i="27"/>
  <c r="L39" i="24"/>
  <c r="L39" i="25" s="1"/>
  <c r="L39" i="26" s="1"/>
  <c r="V51" i="21"/>
  <c r="Y51" i="16"/>
  <c r="AP74" i="11"/>
  <c r="L48" i="21"/>
  <c r="L48" i="24" s="1"/>
  <c r="L48" i="25" s="1"/>
  <c r="L48" i="26" s="1"/>
  <c r="O15" i="27"/>
  <c r="U51" i="21"/>
  <c r="J51" i="16"/>
  <c r="N12" i="27"/>
  <c r="B51" i="16"/>
  <c r="T43" i="26"/>
  <c r="AD23" i="26"/>
  <c r="AL74" i="15"/>
  <c r="T47" i="26"/>
  <c r="Q34" i="26"/>
  <c r="L44" i="25"/>
  <c r="L44" i="26" s="1"/>
  <c r="Q41" i="25"/>
  <c r="Q41" i="26" s="1"/>
  <c r="I38" i="24"/>
  <c r="I38" i="25" s="1"/>
  <c r="I38" i="26" s="1"/>
  <c r="I43" i="24"/>
  <c r="I43" i="25" s="1"/>
  <c r="I43" i="26" s="1"/>
  <c r="G51" i="18"/>
  <c r="Q28" i="24"/>
  <c r="Q28" i="25" s="1"/>
  <c r="Q28" i="26" s="1"/>
  <c r="Q44" i="24"/>
  <c r="Q44" i="25" s="1"/>
  <c r="Q44" i="26" s="1"/>
  <c r="AE40" i="24"/>
  <c r="AE40" i="25" s="1"/>
  <c r="AE40" i="26" s="1"/>
  <c r="T14" i="21"/>
  <c r="T14" i="24" s="1"/>
  <c r="E17" i="24"/>
  <c r="E17" i="25" s="1"/>
  <c r="E17" i="26" s="1"/>
  <c r="R51" i="21"/>
  <c r="J51" i="21"/>
  <c r="T46" i="24"/>
  <c r="T46" i="25" s="1"/>
  <c r="T46" i="26" s="1"/>
  <c r="G51" i="17"/>
  <c r="B20" i="21"/>
  <c r="B20" i="24" s="1"/>
  <c r="B20" i="25" s="1"/>
  <c r="B20" i="26" s="1"/>
  <c r="CN41" i="15"/>
  <c r="Z74" i="11"/>
  <c r="V51" i="25"/>
  <c r="V51" i="26"/>
  <c r="V51" i="24"/>
  <c r="AC14" i="24"/>
  <c r="AC14" i="25" s="1"/>
  <c r="AC14" i="26" s="1"/>
  <c r="T18" i="25"/>
  <c r="T48" i="21"/>
  <c r="T48" i="24" s="1"/>
  <c r="T48" i="25" s="1"/>
  <c r="S51" i="21"/>
  <c r="L46" i="24"/>
  <c r="L46" i="25" s="1"/>
  <c r="L46" i="26" s="1"/>
  <c r="AY26" i="13"/>
  <c r="AQ26" i="13"/>
  <c r="BB26" i="13"/>
  <c r="FH54" i="14"/>
  <c r="AR26" i="15"/>
  <c r="FH42" i="15"/>
  <c r="EA57" i="15"/>
  <c r="EI57" i="15"/>
  <c r="ER23" i="15"/>
  <c r="AC23" i="15"/>
  <c r="EZ38" i="15"/>
  <c r="EA38" i="15"/>
  <c r="ER25" i="15"/>
  <c r="AC25" i="15"/>
  <c r="ER22" i="15"/>
  <c r="AC22" i="15"/>
  <c r="EZ12" i="15"/>
  <c r="AR12" i="15"/>
  <c r="ER29" i="15"/>
  <c r="AC29" i="15"/>
  <c r="AC27" i="15"/>
  <c r="ER27" i="15"/>
  <c r="ER13" i="15"/>
  <c r="AC13" i="15"/>
  <c r="ER20" i="15"/>
  <c r="AC20" i="15"/>
  <c r="ER19" i="15"/>
  <c r="AC19" i="15"/>
  <c r="AC31" i="15"/>
  <c r="ER31" i="15"/>
  <c r="AC35" i="15"/>
  <c r="ER35" i="15"/>
  <c r="L74" i="15"/>
  <c r="O23" i="27" s="1"/>
  <c r="ER14" i="15"/>
  <c r="AC14" i="15"/>
  <c r="BC40" i="15"/>
  <c r="T17" i="20" s="1"/>
  <c r="AR40" i="15"/>
  <c r="L17" i="20" s="1"/>
  <c r="EI41" i="15"/>
  <c r="EA41" i="15"/>
  <c r="ER33" i="15"/>
  <c r="AC33" i="15"/>
  <c r="ER15" i="15"/>
  <c r="AC15" i="15"/>
  <c r="ER24" i="15"/>
  <c r="AC24" i="15"/>
  <c r="AC18" i="15"/>
  <c r="ER18" i="15"/>
  <c r="AC28" i="15"/>
  <c r="ER28" i="15"/>
  <c r="AC30" i="15"/>
  <c r="ER30" i="15"/>
  <c r="ER16" i="15"/>
  <c r="AC16" i="15"/>
  <c r="AC32" i="15"/>
  <c r="ER32" i="15"/>
  <c r="EA48" i="15"/>
  <c r="EI48" i="15"/>
  <c r="ER41" i="15"/>
  <c r="AC41" i="15"/>
  <c r="ER34" i="15"/>
  <c r="AC34" i="15"/>
  <c r="FH52" i="14"/>
  <c r="ER38" i="14"/>
  <c r="DS44" i="14"/>
  <c r="BC38" i="14"/>
  <c r="T15" i="19" s="1"/>
  <c r="AR38" i="14"/>
  <c r="L15" i="19" s="1"/>
  <c r="BC40" i="12"/>
  <c r="T17" i="17" s="1"/>
  <c r="T17" i="21" s="1"/>
  <c r="AR40" i="12"/>
  <c r="L17" i="17" s="1"/>
  <c r="L17" i="21" s="1"/>
  <c r="FL42" i="15"/>
  <c r="EM42" i="15"/>
  <c r="FI68" i="15"/>
  <c r="EJ68" i="15"/>
  <c r="FL60" i="15"/>
  <c r="EM60" i="15"/>
  <c r="DS72" i="15"/>
  <c r="ER72" i="15"/>
  <c r="L29" i="20"/>
  <c r="L29" i="26" s="1"/>
  <c r="FA53" i="15"/>
  <c r="EB53" i="15"/>
  <c r="DZ40" i="15"/>
  <c r="EY40" i="15"/>
  <c r="EA63" i="15"/>
  <c r="EC42" i="15"/>
  <c r="FB42" i="15"/>
  <c r="FA45" i="15"/>
  <c r="EB45" i="15"/>
  <c r="FI46" i="15"/>
  <c r="EJ46" i="15"/>
  <c r="ER39" i="15"/>
  <c r="FH68" i="15"/>
  <c r="DS43" i="15"/>
  <c r="ER43" i="15"/>
  <c r="EB65" i="15"/>
  <c r="FA65" i="15"/>
  <c r="EY57" i="15"/>
  <c r="DZ57" i="15"/>
  <c r="EC38" i="15"/>
  <c r="FB38" i="15"/>
  <c r="EB38" i="15"/>
  <c r="FA38" i="15"/>
  <c r="FB40" i="15"/>
  <c r="EC40" i="15"/>
  <c r="FA71" i="15"/>
  <c r="EB71" i="15"/>
  <c r="DR74" i="15"/>
  <c r="EY50" i="15"/>
  <c r="DZ50" i="15"/>
  <c r="EY66" i="15"/>
  <c r="DZ66" i="15"/>
  <c r="EC68" i="15"/>
  <c r="FB68" i="15"/>
  <c r="DS40" i="15"/>
  <c r="ER40" i="15"/>
  <c r="AD51" i="20"/>
  <c r="FM33" i="15"/>
  <c r="EA62" i="15"/>
  <c r="FE54" i="15"/>
  <c r="EF54" i="15"/>
  <c r="AX19" i="15"/>
  <c r="EN23" i="15"/>
  <c r="FM23" i="15"/>
  <c r="DX57" i="15"/>
  <c r="ED63" i="15"/>
  <c r="FC63" i="15"/>
  <c r="BH12" i="15"/>
  <c r="AW12" i="15"/>
  <c r="FF19" i="15"/>
  <c r="DY19" i="15"/>
  <c r="G20" i="20"/>
  <c r="AF74" i="15"/>
  <c r="C33" i="27" s="1"/>
  <c r="DV60" i="15"/>
  <c r="DY41" i="15"/>
  <c r="DW19" i="15"/>
  <c r="EC35" i="15"/>
  <c r="FB35" i="15"/>
  <c r="DX49" i="15"/>
  <c r="EW57" i="15"/>
  <c r="DY45" i="15"/>
  <c r="DX12" i="15"/>
  <c r="FD19" i="15"/>
  <c r="AV19" i="15"/>
  <c r="EW49" i="15"/>
  <c r="DX56" i="15"/>
  <c r="DV49" i="15"/>
  <c r="EX45" i="15"/>
  <c r="FF24" i="15"/>
  <c r="EG24" i="15"/>
  <c r="FN30" i="15"/>
  <c r="EO30" i="15"/>
  <c r="ED40" i="15"/>
  <c r="FC40" i="15"/>
  <c r="FD41" i="15"/>
  <c r="EE41" i="15"/>
  <c r="DV43" i="15"/>
  <c r="AU18" i="15"/>
  <c r="EW56" i="15"/>
  <c r="EU49" i="15"/>
  <c r="AH74" i="15"/>
  <c r="E33" i="27" s="1"/>
  <c r="G19" i="20"/>
  <c r="FL51" i="15"/>
  <c r="EM51" i="15"/>
  <c r="FJ22" i="15"/>
  <c r="EK22" i="15"/>
  <c r="I26" i="26"/>
  <c r="DY38" i="15"/>
  <c r="EG32" i="15"/>
  <c r="FF32" i="15"/>
  <c r="G26" i="20"/>
  <c r="DX58" i="15"/>
  <c r="DX60" i="15"/>
  <c r="EX38" i="15"/>
  <c r="DX70" i="15"/>
  <c r="DX48" i="15"/>
  <c r="FC18" i="15"/>
  <c r="DV18" i="15"/>
  <c r="FC44" i="15"/>
  <c r="ED44" i="15"/>
  <c r="DX42" i="15"/>
  <c r="G15" i="20"/>
  <c r="G15" i="26" s="1"/>
  <c r="AI74" i="15"/>
  <c r="F33" i="27" s="1"/>
  <c r="DV52" i="15"/>
  <c r="DX66" i="15"/>
  <c r="DW31" i="15"/>
  <c r="EF63" i="15"/>
  <c r="FE63" i="15"/>
  <c r="DX64" i="15"/>
  <c r="DV71" i="15"/>
  <c r="FC21" i="15"/>
  <c r="DV21" i="15"/>
  <c r="EE64" i="15"/>
  <c r="FD64" i="15"/>
  <c r="G33" i="20"/>
  <c r="G37" i="20"/>
  <c r="EX41" i="15"/>
  <c r="FD31" i="15"/>
  <c r="AV31" i="15"/>
  <c r="ED48" i="15"/>
  <c r="FC48" i="15"/>
  <c r="AU21" i="15"/>
  <c r="DV56" i="15"/>
  <c r="FN70" i="14"/>
  <c r="EO70" i="14"/>
  <c r="FM47" i="14"/>
  <c r="EN47" i="14"/>
  <c r="FM63" i="14"/>
  <c r="EN63" i="14"/>
  <c r="EC27" i="14"/>
  <c r="FB27" i="14"/>
  <c r="FB51" i="14"/>
  <c r="EC51" i="14"/>
  <c r="FB58" i="14"/>
  <c r="EC58" i="14"/>
  <c r="EC39" i="14"/>
  <c r="FB39" i="14"/>
  <c r="BD19" i="14"/>
  <c r="AZ19" i="14"/>
  <c r="AS19" i="14"/>
  <c r="DZ48" i="14"/>
  <c r="EY48" i="14"/>
  <c r="BD25" i="14"/>
  <c r="AZ25" i="14"/>
  <c r="AS25" i="14"/>
  <c r="EB55" i="14"/>
  <c r="FA55" i="14"/>
  <c r="EC71" i="14"/>
  <c r="FB71" i="14"/>
  <c r="EY69" i="14"/>
  <c r="DZ69" i="14"/>
  <c r="FA65" i="14"/>
  <c r="EB65" i="14"/>
  <c r="FA39" i="14"/>
  <c r="EB39" i="14"/>
  <c r="ES19" i="14"/>
  <c r="DT19" i="14"/>
  <c r="FB47" i="14"/>
  <c r="EC47" i="14"/>
  <c r="EB67" i="14"/>
  <c r="FA67" i="14"/>
  <c r="FI60" i="14"/>
  <c r="EJ60" i="14"/>
  <c r="EY47" i="14"/>
  <c r="DZ47" i="14"/>
  <c r="DZ41" i="14"/>
  <c r="EY41" i="14"/>
  <c r="FN69" i="14"/>
  <c r="EO69" i="14"/>
  <c r="DZ38" i="14"/>
  <c r="EY38" i="14"/>
  <c r="EY52" i="14"/>
  <c r="DZ52" i="14"/>
  <c r="DZ68" i="14"/>
  <c r="EY68" i="14"/>
  <c r="EC61" i="14"/>
  <c r="FB61" i="14"/>
  <c r="FN15" i="14"/>
  <c r="EO15" i="14"/>
  <c r="FB72" i="14"/>
  <c r="EC72" i="14"/>
  <c r="FJ48" i="14"/>
  <c r="EK48" i="14"/>
  <c r="EC68" i="14"/>
  <c r="FB68" i="14"/>
  <c r="FA63" i="14"/>
  <c r="EB63" i="14"/>
  <c r="FA45" i="14"/>
  <c r="EB45" i="14"/>
  <c r="AL74" i="14"/>
  <c r="DW34" i="14"/>
  <c r="FJ33" i="14"/>
  <c r="EK33" i="14"/>
  <c r="EV54" i="14"/>
  <c r="DW54" i="14"/>
  <c r="DY68" i="14"/>
  <c r="ED50" i="14"/>
  <c r="FC50" i="14"/>
  <c r="DX20" i="14"/>
  <c r="FE20" i="14"/>
  <c r="FI28" i="14"/>
  <c r="AX22" i="14"/>
  <c r="BI22" i="14"/>
  <c r="FF27" i="14"/>
  <c r="EG27" i="14"/>
  <c r="DX23" i="14"/>
  <c r="FC72" i="14"/>
  <c r="ED72" i="14"/>
  <c r="BH20" i="14"/>
  <c r="AW20" i="14"/>
  <c r="DY30" i="14"/>
  <c r="FE59" i="14"/>
  <c r="EF59" i="14"/>
  <c r="FJ16" i="14"/>
  <c r="I35" i="25"/>
  <c r="I35" i="26" s="1"/>
  <c r="G23" i="19"/>
  <c r="AG74" i="14"/>
  <c r="D32" i="27" s="1"/>
  <c r="FL53" i="14"/>
  <c r="EM53" i="14"/>
  <c r="AW23" i="14"/>
  <c r="FE23" i="14"/>
  <c r="FF12" i="14"/>
  <c r="EG12" i="14"/>
  <c r="DW58" i="14"/>
  <c r="FM51" i="14"/>
  <c r="EN51" i="14"/>
  <c r="FN55" i="14"/>
  <c r="EO55" i="14"/>
  <c r="BI30" i="14"/>
  <c r="FF30" i="14"/>
  <c r="AX30" i="14"/>
  <c r="EE31" i="14"/>
  <c r="FD31" i="14"/>
  <c r="DW46" i="14"/>
  <c r="EW23" i="14"/>
  <c r="FE42" i="14"/>
  <c r="EF42" i="14"/>
  <c r="FN63" i="14"/>
  <c r="EO63" i="14"/>
  <c r="EV58" i="14"/>
  <c r="FD44" i="14"/>
  <c r="EE44" i="14"/>
  <c r="DY67" i="14"/>
  <c r="DY22" i="14"/>
  <c r="DW18" i="14"/>
  <c r="FF18" i="14"/>
  <c r="EG18" i="14"/>
  <c r="FC43" i="14"/>
  <c r="ED43" i="14"/>
  <c r="DY21" i="14"/>
  <c r="FD47" i="14"/>
  <c r="EE47" i="14"/>
  <c r="FM72" i="14"/>
  <c r="EN72" i="14"/>
  <c r="FF38" i="14"/>
  <c r="EG38" i="14"/>
  <c r="EG61" i="14"/>
  <c r="FF61" i="14"/>
  <c r="BI21" i="14"/>
  <c r="AX21" i="14"/>
  <c r="DY37" i="14"/>
  <c r="DW62" i="14"/>
  <c r="EV18" i="14"/>
  <c r="FD56" i="14"/>
  <c r="EE56" i="14"/>
  <c r="FN49" i="14"/>
  <c r="EO49" i="14"/>
  <c r="FD27" i="14"/>
  <c r="EE27" i="14"/>
  <c r="FE43" i="14"/>
  <c r="EF43" i="14"/>
  <c r="G14" i="19"/>
  <c r="AI74" i="14"/>
  <c r="F32" i="27" s="1"/>
  <c r="FD34" i="14"/>
  <c r="AV34" i="14"/>
  <c r="EG45" i="14"/>
  <c r="FF45" i="14"/>
  <c r="FF26" i="14"/>
  <c r="EG26" i="14"/>
  <c r="EX68" i="14"/>
  <c r="FN53" i="14"/>
  <c r="EO53" i="14"/>
  <c r="EW20" i="14"/>
  <c r="EX37" i="14"/>
  <c r="AD48" i="18"/>
  <c r="AD15" i="13"/>
  <c r="AP63" i="13"/>
  <c r="BC61" i="13"/>
  <c r="T38" i="18" s="1"/>
  <c r="T38" i="24" s="1"/>
  <c r="T38" i="25" s="1"/>
  <c r="T38" i="26" s="1"/>
  <c r="AR61" i="13"/>
  <c r="L38" i="18" s="1"/>
  <c r="L38" i="24" s="1"/>
  <c r="L38" i="25" s="1"/>
  <c r="L38" i="26" s="1"/>
  <c r="BB74" i="13"/>
  <c r="S43" i="24"/>
  <c r="AB37" i="18"/>
  <c r="BU74" i="13"/>
  <c r="AD14" i="13"/>
  <c r="AP42" i="13"/>
  <c r="BC36" i="13"/>
  <c r="T13" i="18" s="1"/>
  <c r="AR36" i="13"/>
  <c r="L13" i="18" s="1"/>
  <c r="DK74" i="13"/>
  <c r="AE48" i="18"/>
  <c r="AE48" i="24" s="1"/>
  <c r="AE48" i="25" s="1"/>
  <c r="AE48" i="26" s="1"/>
  <c r="AD13" i="13"/>
  <c r="AP40" i="13"/>
  <c r="DJ74" i="13"/>
  <c r="BC60" i="13"/>
  <c r="T37" i="18" s="1"/>
  <c r="T37" i="24" s="1"/>
  <c r="T37" i="25" s="1"/>
  <c r="AR60" i="13"/>
  <c r="L37" i="18" s="1"/>
  <c r="L37" i="24" s="1"/>
  <c r="L37" i="25" s="1"/>
  <c r="L37" i="26" s="1"/>
  <c r="AC49" i="18"/>
  <c r="CT74" i="13"/>
  <c r="AD21" i="13"/>
  <c r="AD16" i="13"/>
  <c r="AD18" i="18"/>
  <c r="DI74" i="13"/>
  <c r="BB24" i="13"/>
  <c r="AY24" i="13"/>
  <c r="AQ24" i="13"/>
  <c r="I45" i="18"/>
  <c r="I45" i="24" s="1"/>
  <c r="I45" i="25" s="1"/>
  <c r="I45" i="26" s="1"/>
  <c r="AL68" i="13"/>
  <c r="AL74" i="13" s="1"/>
  <c r="AZ68" i="13"/>
  <c r="Q45" i="18" s="1"/>
  <c r="Q45" i="24" s="1"/>
  <c r="Q45" i="25" s="1"/>
  <c r="Q45" i="26" s="1"/>
  <c r="AD20" i="13"/>
  <c r="AD17" i="13"/>
  <c r="AJ74" i="13"/>
  <c r="J74" i="13"/>
  <c r="AD19" i="13"/>
  <c r="AD18" i="13"/>
  <c r="AP58" i="13"/>
  <c r="AP38" i="13"/>
  <c r="AB74" i="13"/>
  <c r="B17" i="18"/>
  <c r="D74" i="13"/>
  <c r="BZ74" i="13"/>
  <c r="BC50" i="13"/>
  <c r="T27" i="18" s="1"/>
  <c r="T27" i="24" s="1"/>
  <c r="T27" i="25" s="1"/>
  <c r="T27" i="26" s="1"/>
  <c r="AR50" i="13"/>
  <c r="L27" i="18" s="1"/>
  <c r="L27" i="24" s="1"/>
  <c r="L27" i="25" s="1"/>
  <c r="L27" i="26" s="1"/>
  <c r="BB19" i="13"/>
  <c r="AQ19" i="13"/>
  <c r="AY19" i="13"/>
  <c r="AD23" i="13"/>
  <c r="AD22" i="13"/>
  <c r="AP44" i="13"/>
  <c r="DN74" i="13"/>
  <c r="AA46" i="18"/>
  <c r="BT74" i="13"/>
  <c r="AD12" i="13"/>
  <c r="BF23" i="13"/>
  <c r="AU23" i="13"/>
  <c r="T15" i="21"/>
  <c r="U21" i="24"/>
  <c r="AB51" i="21"/>
  <c r="AE38" i="21"/>
  <c r="AE38" i="24" s="1"/>
  <c r="AE38" i="25" s="1"/>
  <c r="AE38" i="26" s="1"/>
  <c r="AE51" i="17"/>
  <c r="BH35" i="12"/>
  <c r="AW35" i="12"/>
  <c r="BH32" i="12"/>
  <c r="AW32" i="12"/>
  <c r="BF21" i="12"/>
  <c r="AU21" i="12"/>
  <c r="I39" i="21"/>
  <c r="I39" i="24" s="1"/>
  <c r="I39" i="25" s="1"/>
  <c r="I39" i="26" s="1"/>
  <c r="BH12" i="12"/>
  <c r="AW12" i="12"/>
  <c r="AE44" i="21"/>
  <c r="AE51" i="16"/>
  <c r="X51" i="21"/>
  <c r="AA51" i="21"/>
  <c r="M51" i="21"/>
  <c r="M14" i="24"/>
  <c r="AL26" i="11"/>
  <c r="BC49" i="11"/>
  <c r="T26" i="16" s="1"/>
  <c r="T26" i="21" s="1"/>
  <c r="AR49" i="11"/>
  <c r="L26" i="16" s="1"/>
  <c r="L26" i="21" s="1"/>
  <c r="AF51" i="21"/>
  <c r="AF13" i="24"/>
  <c r="W28" i="21"/>
  <c r="W51" i="16"/>
  <c r="BC45" i="11"/>
  <c r="T22" i="16" s="1"/>
  <c r="T22" i="21" s="1"/>
  <c r="T22" i="24" s="1"/>
  <c r="T22" i="25" s="1"/>
  <c r="AR45" i="11"/>
  <c r="L22" i="16" s="1"/>
  <c r="L22" i="21" s="1"/>
  <c r="X21" i="24"/>
  <c r="AG51" i="24"/>
  <c r="BD27" i="11"/>
  <c r="AS27" i="11"/>
  <c r="AG51" i="21"/>
  <c r="BI27" i="11"/>
  <c r="AX27" i="11"/>
  <c r="BI32" i="11"/>
  <c r="AX32" i="11"/>
  <c r="BF34" i="11"/>
  <c r="AU34" i="11"/>
  <c r="AL25" i="11"/>
  <c r="BI30" i="11"/>
  <c r="AX30" i="11"/>
  <c r="AL24" i="11"/>
  <c r="BH34" i="11"/>
  <c r="AW34" i="11"/>
  <c r="BG33" i="11"/>
  <c r="AV33" i="11"/>
  <c r="BI25" i="11"/>
  <c r="AX25" i="11"/>
  <c r="AJ32" i="11"/>
  <c r="AM32" i="11"/>
  <c r="BH18" i="11"/>
  <c r="AW18" i="11"/>
  <c r="AL28" i="11"/>
  <c r="BI24" i="11"/>
  <c r="AX24" i="11"/>
  <c r="AZ27" i="11"/>
  <c r="AL27" i="11"/>
  <c r="AJ25" i="11"/>
  <c r="AM25" i="11"/>
  <c r="BF17" i="11"/>
  <c r="AU17" i="11"/>
  <c r="EI56" i="14"/>
  <c r="D51" i="16"/>
  <c r="D16" i="21"/>
  <c r="AC74" i="11"/>
  <c r="C12" i="27" s="1"/>
  <c r="FI56" i="15"/>
  <c r="EJ56" i="15"/>
  <c r="FM40" i="15"/>
  <c r="EN40" i="15"/>
  <c r="FM29" i="15"/>
  <c r="EN29" i="15"/>
  <c r="FK59" i="15"/>
  <c r="EL59" i="15"/>
  <c r="FL43" i="15"/>
  <c r="EM43" i="15"/>
  <c r="FI44" i="15"/>
  <c r="EJ44" i="15"/>
  <c r="FK66" i="15"/>
  <c r="EL66" i="15"/>
  <c r="FK19" i="15"/>
  <c r="EL19" i="15"/>
  <c r="FK38" i="15"/>
  <c r="EL38" i="15"/>
  <c r="EM30" i="15"/>
  <c r="FL30" i="15"/>
  <c r="FI60" i="15"/>
  <c r="EJ60" i="15"/>
  <c r="FI51" i="15"/>
  <c r="EJ51" i="15"/>
  <c r="FM71" i="15"/>
  <c r="EN71" i="15"/>
  <c r="FJ18" i="15"/>
  <c r="EK18" i="15"/>
  <c r="FM22" i="15"/>
  <c r="EN22" i="15"/>
  <c r="FM18" i="15"/>
  <c r="EN18" i="15"/>
  <c r="FJ24" i="15"/>
  <c r="FI58" i="15"/>
  <c r="EJ58" i="15"/>
  <c r="EO26" i="15"/>
  <c r="FN26" i="15"/>
  <c r="FL29" i="15"/>
  <c r="EM29" i="15"/>
  <c r="EO13" i="15"/>
  <c r="FN13" i="15"/>
  <c r="EQ74" i="15"/>
  <c r="FM43" i="15"/>
  <c r="EN43" i="15"/>
  <c r="FL32" i="15"/>
  <c r="EM32" i="15"/>
  <c r="I22" i="20"/>
  <c r="I51" i="20" s="1"/>
  <c r="AN74" i="15"/>
  <c r="FB53" i="15"/>
  <c r="EC53" i="15"/>
  <c r="BC71" i="15"/>
  <c r="T48" i="20" s="1"/>
  <c r="FA42" i="15"/>
  <c r="EB42" i="15"/>
  <c r="EY63" i="15"/>
  <c r="DZ63" i="15"/>
  <c r="T13" i="20"/>
  <c r="FB52" i="15"/>
  <c r="EC52" i="15"/>
  <c r="BC46" i="15"/>
  <c r="T23" i="20" s="1"/>
  <c r="T23" i="26" s="1"/>
  <c r="BC26" i="15"/>
  <c r="FA57" i="15"/>
  <c r="EB57" i="15"/>
  <c r="EY68" i="15"/>
  <c r="DZ68" i="15"/>
  <c r="FB54" i="15"/>
  <c r="EC54" i="15"/>
  <c r="FB67" i="15"/>
  <c r="EC67" i="15"/>
  <c r="ER45" i="15"/>
  <c r="DS45" i="15"/>
  <c r="FB46" i="15"/>
  <c r="EC46" i="15"/>
  <c r="EY46" i="15"/>
  <c r="DZ46" i="15"/>
  <c r="FA72" i="15"/>
  <c r="EB72" i="15"/>
  <c r="FA40" i="15"/>
  <c r="EB40" i="15"/>
  <c r="FB58" i="15"/>
  <c r="EC58" i="15"/>
  <c r="AR16" i="15"/>
  <c r="EZ16" i="15"/>
  <c r="AR24" i="15"/>
  <c r="EZ24" i="15"/>
  <c r="BC51" i="15"/>
  <c r="T28" i="20" s="1"/>
  <c r="T28" i="26" s="1"/>
  <c r="FJ71" i="15"/>
  <c r="EK71" i="15"/>
  <c r="DT35" i="15"/>
  <c r="EY62" i="15"/>
  <c r="DZ62" i="15"/>
  <c r="FA39" i="15"/>
  <c r="EB39" i="15"/>
  <c r="FI66" i="15"/>
  <c r="EJ66" i="15"/>
  <c r="FI50" i="15"/>
  <c r="EJ50" i="15"/>
  <c r="EY54" i="15"/>
  <c r="DZ54" i="15"/>
  <c r="FI52" i="15"/>
  <c r="EJ52" i="15"/>
  <c r="FH57" i="15"/>
  <c r="BC57" i="15"/>
  <c r="T34" i="20" s="1"/>
  <c r="T34" i="26" s="1"/>
  <c r="FA43" i="15"/>
  <c r="EB43" i="15"/>
  <c r="ER46" i="15"/>
  <c r="DS46" i="15"/>
  <c r="FB69" i="15"/>
  <c r="EC69" i="15"/>
  <c r="FG64" i="15"/>
  <c r="EH64" i="15"/>
  <c r="BD35" i="15"/>
  <c r="FA35" i="15"/>
  <c r="AZ35" i="15"/>
  <c r="AS35" i="15"/>
  <c r="EI51" i="15"/>
  <c r="EA51" i="15"/>
  <c r="FB70" i="15"/>
  <c r="EC70" i="15"/>
  <c r="FA41" i="15"/>
  <c r="EB41" i="15"/>
  <c r="FJ50" i="15"/>
  <c r="EK50" i="15"/>
  <c r="EY69" i="15"/>
  <c r="DZ69" i="15"/>
  <c r="FJ64" i="15"/>
  <c r="EK64" i="15"/>
  <c r="FG20" i="15"/>
  <c r="EH20" i="15"/>
  <c r="FJ51" i="15"/>
  <c r="EK51" i="15"/>
  <c r="FB45" i="15"/>
  <c r="EC45" i="15"/>
  <c r="FI69" i="15"/>
  <c r="EJ69" i="15"/>
  <c r="ES35" i="15"/>
  <c r="FJ63" i="15"/>
  <c r="EK63" i="15"/>
  <c r="FI48" i="15"/>
  <c r="EJ48" i="15"/>
  <c r="FJ65" i="15"/>
  <c r="EK65" i="15"/>
  <c r="EY53" i="15"/>
  <c r="DZ53" i="15"/>
  <c r="EZ61" i="15"/>
  <c r="EA61" i="15"/>
  <c r="FB61" i="15"/>
  <c r="EC61" i="15"/>
  <c r="FI67" i="15"/>
  <c r="EJ67" i="15"/>
  <c r="ER47" i="15"/>
  <c r="DS47" i="15"/>
  <c r="EA69" i="15"/>
  <c r="FI62" i="15"/>
  <c r="EJ62" i="15"/>
  <c r="FB47" i="15"/>
  <c r="EC47" i="15"/>
  <c r="FB62" i="15"/>
  <c r="EC62" i="15"/>
  <c r="EI71" i="15"/>
  <c r="EA71" i="15"/>
  <c r="FJ66" i="15"/>
  <c r="EK66" i="15"/>
  <c r="EY70" i="15"/>
  <c r="DZ70" i="15"/>
  <c r="EY47" i="15"/>
  <c r="DZ47" i="15"/>
  <c r="EY61" i="15"/>
  <c r="DZ61" i="15"/>
  <c r="FH60" i="15"/>
  <c r="BC60" i="15"/>
  <c r="T37" i="20" s="1"/>
  <c r="FI59" i="15"/>
  <c r="EJ59" i="15"/>
  <c r="FA63" i="15"/>
  <c r="EB63" i="15"/>
  <c r="FB44" i="15"/>
  <c r="EC44" i="15"/>
  <c r="EY52" i="15"/>
  <c r="DZ52" i="15"/>
  <c r="FH48" i="15"/>
  <c r="BC48" i="15"/>
  <c r="T25" i="20" s="1"/>
  <c r="T25" i="26" s="1"/>
  <c r="EY45" i="15"/>
  <c r="DZ45" i="15"/>
  <c r="FB59" i="15"/>
  <c r="EC59" i="15"/>
  <c r="EY55" i="15"/>
  <c r="DZ55" i="15"/>
  <c r="Q22" i="20"/>
  <c r="Q51" i="20" s="1"/>
  <c r="AZ74" i="15"/>
  <c r="B42" i="27" s="1"/>
  <c r="FI64" i="15"/>
  <c r="EJ64" i="15"/>
  <c r="EY39" i="15"/>
  <c r="DZ39" i="15"/>
  <c r="FB55" i="15"/>
  <c r="EC55" i="15"/>
  <c r="AR15" i="15"/>
  <c r="EZ15" i="15"/>
  <c r="FB57" i="15"/>
  <c r="EC57" i="15"/>
  <c r="AX15" i="15"/>
  <c r="AV21" i="15"/>
  <c r="AX35" i="15"/>
  <c r="EU14" i="15"/>
  <c r="DV14" i="15"/>
  <c r="FC34" i="15"/>
  <c r="EU34" i="15"/>
  <c r="DV34" i="15"/>
  <c r="FF12" i="15"/>
  <c r="EX12" i="15"/>
  <c r="DY12" i="15"/>
  <c r="FL15" i="15"/>
  <c r="EM15" i="15"/>
  <c r="DV39" i="15"/>
  <c r="FM26" i="15"/>
  <c r="EN26" i="15"/>
  <c r="FN22" i="15"/>
  <c r="EO22" i="15"/>
  <c r="FE12" i="15"/>
  <c r="EF12" i="15"/>
  <c r="FF31" i="15"/>
  <c r="DY31" i="15"/>
  <c r="EX31" i="15"/>
  <c r="DV55" i="15"/>
  <c r="FD33" i="15"/>
  <c r="EV33" i="15"/>
  <c r="DW33" i="15"/>
  <c r="FF39" i="15"/>
  <c r="EG39" i="15"/>
  <c r="AU34" i="15"/>
  <c r="AX12" i="15"/>
  <c r="FM62" i="15"/>
  <c r="EN62" i="15"/>
  <c r="EY26" i="15"/>
  <c r="DZ26" i="15"/>
  <c r="EE57" i="15"/>
  <c r="FD57" i="15"/>
  <c r="AX31" i="15"/>
  <c r="FE59" i="15"/>
  <c r="EF59" i="15"/>
  <c r="DV13" i="15"/>
  <c r="EU55" i="15"/>
  <c r="AV33" i="15"/>
  <c r="FD40" i="15"/>
  <c r="EE40" i="15"/>
  <c r="AW24" i="15"/>
  <c r="FD70" i="15"/>
  <c r="EE70" i="15"/>
  <c r="FB26" i="15"/>
  <c r="DU26" i="15"/>
  <c r="ET26" i="15"/>
  <c r="AZ14" i="15"/>
  <c r="AS14" i="15"/>
  <c r="ER26" i="15"/>
  <c r="DS26" i="15"/>
  <c r="AX27" i="15"/>
  <c r="FL49" i="15"/>
  <c r="EM49" i="15"/>
  <c r="EW28" i="15"/>
  <c r="DX28" i="15"/>
  <c r="FC13" i="15"/>
  <c r="AU13" i="15"/>
  <c r="AW32" i="15"/>
  <c r="FD20" i="15"/>
  <c r="EV20" i="15"/>
  <c r="DW20" i="15"/>
  <c r="FK27" i="15"/>
  <c r="BF27" i="15"/>
  <c r="FE24" i="15"/>
  <c r="EW24" i="15"/>
  <c r="DX24" i="15"/>
  <c r="FH59" i="15"/>
  <c r="EI59" i="15"/>
  <c r="AT26" i="15"/>
  <c r="FA14" i="15"/>
  <c r="ES14" i="15"/>
  <c r="DT14" i="15"/>
  <c r="EG65" i="15"/>
  <c r="FF65" i="15"/>
  <c r="EL50" i="15"/>
  <c r="FK50" i="15"/>
  <c r="FF27" i="15"/>
  <c r="DY27" i="15"/>
  <c r="FN16" i="15"/>
  <c r="EO16" i="15"/>
  <c r="FF47" i="15"/>
  <c r="EG47" i="15"/>
  <c r="FE28" i="15"/>
  <c r="AW28" i="15"/>
  <c r="FL34" i="15"/>
  <c r="BG34" i="15"/>
  <c r="FF44" i="15"/>
  <c r="EG44" i="15"/>
  <c r="FF49" i="15"/>
  <c r="EG49" i="15"/>
  <c r="EW32" i="15"/>
  <c r="DX32" i="15"/>
  <c r="AV20" i="15"/>
  <c r="AV23" i="15"/>
  <c r="FL13" i="15"/>
  <c r="EM13" i="15"/>
  <c r="AY17" i="15"/>
  <c r="AQ17" i="15"/>
  <c r="EY17" i="15"/>
  <c r="AZ32" i="15"/>
  <c r="AS32" i="15"/>
  <c r="DU21" i="15"/>
  <c r="DY70" i="15"/>
  <c r="FL68" i="15"/>
  <c r="EM68" i="15"/>
  <c r="FL63" i="15"/>
  <c r="EM63" i="15"/>
  <c r="FL52" i="15"/>
  <c r="EM52" i="15"/>
  <c r="FD27" i="15"/>
  <c r="EV27" i="15"/>
  <c r="DW27" i="15"/>
  <c r="AX34" i="15"/>
  <c r="EZ39" i="15"/>
  <c r="EA39" i="15"/>
  <c r="FM16" i="15"/>
  <c r="BH16" i="15"/>
  <c r="FD54" i="15"/>
  <c r="EE54" i="15"/>
  <c r="FF14" i="15"/>
  <c r="EG14" i="15"/>
  <c r="FD23" i="15"/>
  <c r="EV23" i="15"/>
  <c r="DW23" i="15"/>
  <c r="AJ23" i="15"/>
  <c r="AJ17" i="15"/>
  <c r="ES32" i="15"/>
  <c r="DT32" i="15"/>
  <c r="FB21" i="15"/>
  <c r="AT21" i="15"/>
  <c r="FM67" i="15"/>
  <c r="EN67" i="15"/>
  <c r="FD71" i="15"/>
  <c r="EE71" i="15"/>
  <c r="EX28" i="15"/>
  <c r="DY28" i="15"/>
  <c r="AV27" i="15"/>
  <c r="EX34" i="15"/>
  <c r="DY34" i="15"/>
  <c r="FE39" i="15"/>
  <c r="EF39" i="15"/>
  <c r="FD25" i="15"/>
  <c r="EV25" i="15"/>
  <c r="DW25" i="15"/>
  <c r="EK27" i="15"/>
  <c r="FJ27" i="15"/>
  <c r="DU14" i="15"/>
  <c r="ET14" i="15"/>
  <c r="FB14" i="15"/>
  <c r="FF43" i="15"/>
  <c r="EG43" i="15"/>
  <c r="FN69" i="15"/>
  <c r="EO69" i="15"/>
  <c r="DZ21" i="15"/>
  <c r="EY21" i="15"/>
  <c r="DY54" i="15"/>
  <c r="FN52" i="15"/>
  <c r="EO52" i="15"/>
  <c r="FG31" i="15"/>
  <c r="EH31" i="15"/>
  <c r="FF28" i="15"/>
  <c r="AX28" i="15"/>
  <c r="EX15" i="15"/>
  <c r="DY15" i="15"/>
  <c r="EV21" i="15"/>
  <c r="FD21" i="15"/>
  <c r="DW21" i="15"/>
  <c r="FF35" i="15"/>
  <c r="DY35" i="15"/>
  <c r="EX35" i="15"/>
  <c r="FC14" i="15"/>
  <c r="AU14" i="15"/>
  <c r="FF46" i="15"/>
  <c r="EG46" i="15"/>
  <c r="AV25" i="15"/>
  <c r="FL72" i="15"/>
  <c r="EM72" i="15"/>
  <c r="AZ24" i="15"/>
  <c r="AS24" i="15"/>
  <c r="FA24" i="15"/>
  <c r="AT14" i="15"/>
  <c r="ER21" i="15"/>
  <c r="DS21" i="15"/>
  <c r="EU39" i="15"/>
  <c r="FH49" i="15"/>
  <c r="EI49" i="15"/>
  <c r="FM61" i="15"/>
  <c r="EN61" i="15"/>
  <c r="FM45" i="14"/>
  <c r="EN45" i="14"/>
  <c r="FJ50" i="14"/>
  <c r="EK50" i="14"/>
  <c r="DS51" i="14"/>
  <c r="EA44" i="14"/>
  <c r="FK24" i="14"/>
  <c r="FJ20" i="14"/>
  <c r="FL20" i="14"/>
  <c r="FN56" i="14"/>
  <c r="EO56" i="14"/>
  <c r="FM62" i="14"/>
  <c r="EN62" i="14"/>
  <c r="EL34" i="14"/>
  <c r="FK34" i="14"/>
  <c r="FM69" i="14"/>
  <c r="EN69" i="14"/>
  <c r="FK54" i="14"/>
  <c r="EL54" i="14"/>
  <c r="FN25" i="14"/>
  <c r="EO25" i="14"/>
  <c r="FJ46" i="14"/>
  <c r="EK46" i="14"/>
  <c r="FK52" i="14"/>
  <c r="EL52" i="14"/>
  <c r="EL31" i="14"/>
  <c r="FK31" i="14"/>
  <c r="EI71" i="14"/>
  <c r="ER42" i="14"/>
  <c r="FM28" i="14"/>
  <c r="EN28" i="14"/>
  <c r="FN60" i="14"/>
  <c r="EO60" i="14"/>
  <c r="FN54" i="14"/>
  <c r="EO54" i="14"/>
  <c r="FK62" i="14"/>
  <c r="EL62" i="14"/>
  <c r="FJ66" i="14"/>
  <c r="EK66" i="14"/>
  <c r="FI53" i="14"/>
  <c r="EJ53" i="14"/>
  <c r="FM60" i="14"/>
  <c r="EN60" i="14"/>
  <c r="EN17" i="14"/>
  <c r="FM17" i="14"/>
  <c r="EI60" i="14"/>
  <c r="FM67" i="14"/>
  <c r="EN67" i="14"/>
  <c r="FL67" i="14"/>
  <c r="EM67" i="14"/>
  <c r="FN28" i="14"/>
  <c r="EO28" i="14"/>
  <c r="FK67" i="14"/>
  <c r="EL67" i="14"/>
  <c r="FM24" i="14"/>
  <c r="EN24" i="14"/>
  <c r="EL64" i="14"/>
  <c r="FK64" i="14"/>
  <c r="FK29" i="14"/>
  <c r="EL29" i="14"/>
  <c r="EI72" i="14"/>
  <c r="EN44" i="14"/>
  <c r="FM44" i="14"/>
  <c r="EK70" i="14"/>
  <c r="FJ70" i="14"/>
  <c r="FK44" i="14"/>
  <c r="EL44" i="14"/>
  <c r="FI46" i="14"/>
  <c r="EJ46" i="14"/>
  <c r="FM68" i="14"/>
  <c r="EN68" i="14"/>
  <c r="FL63" i="14"/>
  <c r="EM63" i="14"/>
  <c r="FK49" i="14"/>
  <c r="EL49" i="14"/>
  <c r="FM66" i="14"/>
  <c r="EN66" i="14"/>
  <c r="FN62" i="14"/>
  <c r="EO62" i="14"/>
  <c r="FB59" i="14"/>
  <c r="EC59" i="14"/>
  <c r="FB65" i="14"/>
  <c r="EC65" i="14"/>
  <c r="FB15" i="14"/>
  <c r="EC15" i="14"/>
  <c r="FB40" i="14"/>
  <c r="EC40" i="14"/>
  <c r="FB69" i="14"/>
  <c r="EC69" i="14"/>
  <c r="FG66" i="14"/>
  <c r="EH66" i="14"/>
  <c r="FI50" i="14"/>
  <c r="EJ50" i="14"/>
  <c r="FB63" i="14"/>
  <c r="EC63" i="14"/>
  <c r="FG70" i="14"/>
  <c r="EH70" i="14"/>
  <c r="FA44" i="14"/>
  <c r="EB44" i="14"/>
  <c r="FA56" i="14"/>
  <c r="EB56" i="14"/>
  <c r="FG67" i="14"/>
  <c r="EH67" i="14"/>
  <c r="FG42" i="14"/>
  <c r="EH42" i="14"/>
  <c r="FA72" i="14"/>
  <c r="EB72" i="14"/>
  <c r="FB42" i="14"/>
  <c r="EC42" i="14"/>
  <c r="AJ15" i="14"/>
  <c r="AJ27" i="14"/>
  <c r="FB52" i="14"/>
  <c r="EC52" i="14"/>
  <c r="FI71" i="14"/>
  <c r="EJ71" i="14"/>
  <c r="EY65" i="14"/>
  <c r="DZ65" i="14"/>
  <c r="FB60" i="14"/>
  <c r="EC60" i="14"/>
  <c r="FI48" i="14"/>
  <c r="EJ48" i="14"/>
  <c r="DZ40" i="14"/>
  <c r="EY40" i="14"/>
  <c r="FI69" i="14"/>
  <c r="EJ69" i="14"/>
  <c r="EY61" i="14"/>
  <c r="DZ61" i="14"/>
  <c r="FA59" i="14"/>
  <c r="EB59" i="14"/>
  <c r="EY43" i="14"/>
  <c r="DZ43" i="14"/>
  <c r="FB53" i="14"/>
  <c r="EC53" i="14"/>
  <c r="DU37" i="14"/>
  <c r="DU74" i="14" s="1"/>
  <c r="E17" i="27" s="1"/>
  <c r="ET37" i="14"/>
  <c r="ET74" i="14" s="1"/>
  <c r="E18" i="27" s="1"/>
  <c r="AJ16" i="14"/>
  <c r="FI31" i="14"/>
  <c r="FB49" i="14"/>
  <c r="EC49" i="14"/>
  <c r="DZ44" i="14"/>
  <c r="EY44" i="14"/>
  <c r="EY56" i="14"/>
  <c r="DZ56" i="14"/>
  <c r="AJ23" i="14"/>
  <c r="FI33" i="14"/>
  <c r="FA42" i="14"/>
  <c r="EB42" i="14"/>
  <c r="FA61" i="14"/>
  <c r="EB61" i="14"/>
  <c r="EY50" i="14"/>
  <c r="DZ50" i="14"/>
  <c r="FB32" i="14"/>
  <c r="EC32" i="14"/>
  <c r="FA40" i="14"/>
  <c r="EB40" i="14"/>
  <c r="FI62" i="14"/>
  <c r="EJ62" i="14"/>
  <c r="AJ30" i="14"/>
  <c r="FA66" i="14"/>
  <c r="EB66" i="14"/>
  <c r="FA52" i="14"/>
  <c r="EB52" i="14"/>
  <c r="FJ55" i="14"/>
  <c r="EK55" i="14"/>
  <c r="Q25" i="19"/>
  <c r="Q51" i="19" s="1"/>
  <c r="AZ74" i="14"/>
  <c r="B41" i="27" s="1"/>
  <c r="EY46" i="14"/>
  <c r="DZ46" i="14"/>
  <c r="FB44" i="14"/>
  <c r="EC44" i="14"/>
  <c r="FI20" i="14"/>
  <c r="EJ20" i="14"/>
  <c r="FA47" i="14"/>
  <c r="EB47" i="14"/>
  <c r="FI68" i="14"/>
  <c r="EJ68" i="14"/>
  <c r="FJ67" i="14"/>
  <c r="EK67" i="14"/>
  <c r="I25" i="19"/>
  <c r="I51" i="19" s="1"/>
  <c r="AN74" i="14"/>
  <c r="FB38" i="14"/>
  <c r="EC38" i="14"/>
  <c r="FB57" i="14"/>
  <c r="EC57" i="14"/>
  <c r="FG59" i="14"/>
  <c r="EH59" i="14"/>
  <c r="FE50" i="14"/>
  <c r="EF50" i="14"/>
  <c r="FI14" i="14"/>
  <c r="EJ14" i="14"/>
  <c r="EK23" i="14"/>
  <c r="FJ23" i="14"/>
  <c r="FN34" i="14"/>
  <c r="K74" i="14"/>
  <c r="N19" i="27" s="1"/>
  <c r="EZ70" i="14"/>
  <c r="EA70" i="14"/>
  <c r="DY43" i="14"/>
  <c r="AU17" i="14"/>
  <c r="AV30" i="14"/>
  <c r="DY71" i="14"/>
  <c r="FE14" i="14"/>
  <c r="EF14" i="14"/>
  <c r="FC65" i="14"/>
  <c r="ED65" i="14"/>
  <c r="FD45" i="14"/>
  <c r="EE45" i="14"/>
  <c r="AV24" i="14"/>
  <c r="FM37" i="14"/>
  <c r="EN37" i="14"/>
  <c r="FI34" i="14"/>
  <c r="BD34" i="14"/>
  <c r="EJ18" i="14"/>
  <c r="FI18" i="14"/>
  <c r="FM16" i="14"/>
  <c r="EN16" i="14"/>
  <c r="FI27" i="14"/>
  <c r="EJ27" i="14"/>
  <c r="FM49" i="14"/>
  <c r="EN49" i="14"/>
  <c r="AJ17" i="14"/>
  <c r="EW15" i="14"/>
  <c r="DX15" i="14"/>
  <c r="AV32" i="14"/>
  <c r="FK41" i="14"/>
  <c r="EL41" i="14"/>
  <c r="FN39" i="14"/>
  <c r="EO39" i="14"/>
  <c r="EC34" i="14"/>
  <c r="FB34" i="14"/>
  <c r="DW24" i="14"/>
  <c r="EJ22" i="14"/>
  <c r="FI22" i="14"/>
  <c r="FM65" i="14"/>
  <c r="EN65" i="14"/>
  <c r="FM31" i="14"/>
  <c r="EN31" i="14"/>
  <c r="DW42" i="14"/>
  <c r="DW72" i="14"/>
  <c r="FC17" i="14"/>
  <c r="DV17" i="14"/>
  <c r="DW30" i="14"/>
  <c r="FE15" i="14"/>
  <c r="AW15" i="14"/>
  <c r="FD32" i="14"/>
  <c r="EV32" i="14"/>
  <c r="DW32" i="14"/>
  <c r="FI30" i="14"/>
  <c r="BD30" i="14"/>
  <c r="FI15" i="14"/>
  <c r="EJ15" i="14"/>
  <c r="EZ68" i="14"/>
  <c r="EA68" i="14"/>
  <c r="FK56" i="14"/>
  <c r="EL56" i="14"/>
  <c r="EV72" i="14"/>
  <c r="FC25" i="14"/>
  <c r="EU25" i="14"/>
  <c r="DV25" i="14"/>
  <c r="DW38" i="14"/>
  <c r="FC40" i="14"/>
  <c r="ED40" i="14"/>
  <c r="FM70" i="14"/>
  <c r="EN70" i="14"/>
  <c r="FI26" i="14"/>
  <c r="BD26" i="14"/>
  <c r="FA32" i="14"/>
  <c r="EB32" i="14"/>
  <c r="EI58" i="14"/>
  <c r="AU25" i="14"/>
  <c r="FD57" i="14"/>
  <c r="EE57" i="14"/>
  <c r="FD68" i="14"/>
  <c r="EE68" i="14"/>
  <c r="DW71" i="14"/>
  <c r="DY59" i="14"/>
  <c r="FL65" i="14"/>
  <c r="EM65" i="14"/>
  <c r="FM55" i="14"/>
  <c r="EN55" i="14"/>
  <c r="FC53" i="14"/>
  <c r="ED53" i="14"/>
  <c r="FF42" i="14"/>
  <c r="EG42" i="14"/>
  <c r="FD35" i="14"/>
  <c r="EE35" i="14"/>
  <c r="FM54" i="14"/>
  <c r="EN54" i="14"/>
  <c r="EV21" i="14"/>
  <c r="DW21" i="14"/>
  <c r="FI29" i="14"/>
  <c r="BD29" i="14"/>
  <c r="FI35" i="14"/>
  <c r="FI16" i="14"/>
  <c r="EJ16" i="14"/>
  <c r="FJ17" i="14"/>
  <c r="EK17" i="14"/>
  <c r="FI25" i="14"/>
  <c r="EJ25" i="14"/>
  <c r="FE12" i="14"/>
  <c r="EF12" i="14"/>
  <c r="BG18" i="14"/>
  <c r="DW66" i="14"/>
  <c r="FD21" i="14"/>
  <c r="AV21" i="14"/>
  <c r="FD60" i="14"/>
  <c r="EE60" i="14"/>
  <c r="DX39" i="14"/>
  <c r="FK30" i="14"/>
  <c r="EL30" i="14"/>
  <c r="DT37" i="14"/>
  <c r="ES37" i="14"/>
  <c r="BD35" i="13"/>
  <c r="AZ35" i="13"/>
  <c r="AS35" i="13"/>
  <c r="Q15" i="18"/>
  <c r="I15" i="18"/>
  <c r="BF31" i="13"/>
  <c r="AU31" i="13"/>
  <c r="BH21" i="13"/>
  <c r="AW21" i="13"/>
  <c r="AD51" i="17"/>
  <c r="AD13" i="21"/>
  <c r="AD13" i="24" s="1"/>
  <c r="AD13" i="25" s="1"/>
  <c r="AD13" i="26" s="1"/>
  <c r="H51" i="21"/>
  <c r="H15" i="24"/>
  <c r="I19" i="17"/>
  <c r="AN74" i="12"/>
  <c r="BC19" i="12"/>
  <c r="AR19" i="12"/>
  <c r="BC17" i="12"/>
  <c r="AR17" i="12"/>
  <c r="BC28" i="12"/>
  <c r="AR28" i="12"/>
  <c r="B14" i="24"/>
  <c r="BC20" i="12"/>
  <c r="AR20" i="12"/>
  <c r="BC22" i="12"/>
  <c r="AR22" i="12"/>
  <c r="BC34" i="12"/>
  <c r="AR34" i="12"/>
  <c r="N30" i="24"/>
  <c r="N51" i="21"/>
  <c r="P13" i="26"/>
  <c r="BC13" i="12"/>
  <c r="AR13" i="12"/>
  <c r="BC16" i="12"/>
  <c r="AR16" i="12"/>
  <c r="BC26" i="12"/>
  <c r="AR26" i="12"/>
  <c r="F32" i="24"/>
  <c r="F51" i="21"/>
  <c r="BC12" i="12"/>
  <c r="AR12" i="12"/>
  <c r="BC31" i="12"/>
  <c r="AR31" i="12"/>
  <c r="BC32" i="12"/>
  <c r="AR32" i="12"/>
  <c r="T13" i="17"/>
  <c r="BC30" i="12"/>
  <c r="AR30" i="12"/>
  <c r="BC33" i="12"/>
  <c r="AR33" i="12"/>
  <c r="L13" i="17"/>
  <c r="BC18" i="12"/>
  <c r="AR18" i="12"/>
  <c r="BC27" i="12"/>
  <c r="AR27" i="12"/>
  <c r="BC25" i="12"/>
  <c r="AR25" i="12"/>
  <c r="P14" i="24"/>
  <c r="P51" i="21"/>
  <c r="AL74" i="12"/>
  <c r="BC15" i="12"/>
  <c r="AR15" i="12"/>
  <c r="BC14" i="12"/>
  <c r="AR14" i="12"/>
  <c r="BC24" i="12"/>
  <c r="AR24" i="12"/>
  <c r="BC35" i="12"/>
  <c r="AR35" i="12"/>
  <c r="Q19" i="17"/>
  <c r="AZ74" i="12"/>
  <c r="B38" i="27" s="1"/>
  <c r="C38" i="27" s="1"/>
  <c r="BC21" i="12"/>
  <c r="AR21" i="12"/>
  <c r="BC23" i="12"/>
  <c r="AR23" i="12"/>
  <c r="BC29" i="12"/>
  <c r="AR29" i="12"/>
  <c r="AB19" i="26"/>
  <c r="X17" i="26"/>
  <c r="AX35" i="12"/>
  <c r="BI35" i="12"/>
  <c r="AX34" i="12"/>
  <c r="BI34" i="12"/>
  <c r="AD21" i="24"/>
  <c r="CN40" i="12"/>
  <c r="CN39" i="12"/>
  <c r="BC28" i="11"/>
  <c r="AR28" i="11"/>
  <c r="BC26" i="11"/>
  <c r="AR26" i="11"/>
  <c r="BC32" i="11"/>
  <c r="AR32" i="11"/>
  <c r="B15" i="26"/>
  <c r="N16" i="26"/>
  <c r="CN36" i="15"/>
  <c r="CN36" i="14"/>
  <c r="AR36" i="11"/>
  <c r="BC36" i="11"/>
  <c r="BC34" i="11"/>
  <c r="AR34" i="11"/>
  <c r="BC24" i="11"/>
  <c r="AR24" i="11"/>
  <c r="AN74" i="11"/>
  <c r="Q21" i="16"/>
  <c r="AZ74" i="11"/>
  <c r="BC25" i="11"/>
  <c r="AR25" i="11"/>
  <c r="BC33" i="11"/>
  <c r="AR33" i="11"/>
  <c r="CN38" i="12"/>
  <c r="CN74" i="11"/>
  <c r="BC35" i="11"/>
  <c r="AR35" i="11"/>
  <c r="BC30" i="11"/>
  <c r="AR30" i="11"/>
  <c r="H13" i="26"/>
  <c r="CN37" i="12"/>
  <c r="BC31" i="11"/>
  <c r="AR31" i="11"/>
  <c r="BC29" i="11"/>
  <c r="AR29" i="11"/>
  <c r="AG51" i="25"/>
  <c r="AG13" i="26"/>
  <c r="AG51" i="26" s="1"/>
  <c r="AA13" i="26"/>
  <c r="U13" i="26"/>
  <c r="BC27" i="11"/>
  <c r="AR27" i="11"/>
  <c r="E13" i="26"/>
  <c r="Q13" i="26"/>
  <c r="G51" i="16"/>
  <c r="I13" i="21"/>
  <c r="I51" i="16"/>
  <c r="Y36" i="14"/>
  <c r="W36" i="14"/>
  <c r="Y37" i="14"/>
  <c r="W37" i="14"/>
  <c r="AJ19" i="14"/>
  <c r="AJ26" i="14"/>
  <c r="AJ31" i="14"/>
  <c r="AC37" i="14"/>
  <c r="D14" i="19" s="1"/>
  <c r="D14" i="25" s="1"/>
  <c r="D14" i="26" s="1"/>
  <c r="AJ13" i="14"/>
  <c r="L74" i="14"/>
  <c r="O19" i="27" s="1"/>
  <c r="AC36" i="14"/>
  <c r="EZ50" i="14"/>
  <c r="EA50" i="14"/>
  <c r="FH69" i="14"/>
  <c r="EI69" i="14"/>
  <c r="FH65" i="14"/>
  <c r="EI65" i="14"/>
  <c r="EI61" i="14"/>
  <c r="FH61" i="14"/>
  <c r="EA46" i="14"/>
  <c r="EZ46" i="14"/>
  <c r="EA40" i="14"/>
  <c r="EZ40" i="14"/>
  <c r="EZ49" i="14"/>
  <c r="EA49" i="14"/>
  <c r="EZ47" i="14"/>
  <c r="EA47" i="14"/>
  <c r="EA42" i="14"/>
  <c r="EZ42" i="14"/>
  <c r="EZ51" i="14"/>
  <c r="EA51" i="14"/>
  <c r="EI55" i="14"/>
  <c r="FH55" i="14"/>
  <c r="EI43" i="14"/>
  <c r="FH43" i="14"/>
  <c r="EZ38" i="14"/>
  <c r="EA38" i="14"/>
  <c r="FH53" i="14"/>
  <c r="EI53" i="14"/>
  <c r="EA45" i="14"/>
  <c r="EZ45" i="14"/>
  <c r="EZ39" i="14"/>
  <c r="EA39" i="14"/>
  <c r="EI59" i="14"/>
  <c r="FH59" i="14"/>
  <c r="EZ44" i="14"/>
  <c r="EZ48" i="14"/>
  <c r="EA48" i="14"/>
  <c r="EI63" i="14"/>
  <c r="FH63" i="14"/>
  <c r="FH57" i="14"/>
  <c r="EI57" i="14"/>
  <c r="EZ41" i="14"/>
  <c r="EA41" i="14"/>
  <c r="EI67" i="14"/>
  <c r="FH67" i="14"/>
  <c r="DS20" i="14"/>
  <c r="AB14" i="14"/>
  <c r="AM14" i="14"/>
  <c r="DR32" i="14"/>
  <c r="DR15" i="14"/>
  <c r="AQ32" i="14"/>
  <c r="AY32" i="14"/>
  <c r="AQ34" i="14"/>
  <c r="AY34" i="14"/>
  <c r="DS31" i="14"/>
  <c r="ER31" i="14"/>
  <c r="AB22" i="14"/>
  <c r="AM22" i="14"/>
  <c r="AQ27" i="14"/>
  <c r="AY27" i="14"/>
  <c r="EY30" i="14"/>
  <c r="DR30" i="14"/>
  <c r="AY31" i="14"/>
  <c r="AQ31" i="14"/>
  <c r="EY35" i="14"/>
  <c r="DR35" i="14"/>
  <c r="DS27" i="14"/>
  <c r="ER27" i="14"/>
  <c r="ER35" i="14"/>
  <c r="DS35" i="14"/>
  <c r="AM25" i="14"/>
  <c r="AB25" i="14"/>
  <c r="AY30" i="14"/>
  <c r="AQ30" i="14"/>
  <c r="DR31" i="14"/>
  <c r="EQ32" i="14"/>
  <c r="DR34" i="14"/>
  <c r="EY34" i="14"/>
  <c r="AY35" i="14"/>
  <c r="AQ35" i="14"/>
  <c r="AM28" i="14"/>
  <c r="AB28" i="14"/>
  <c r="EQ28" i="14"/>
  <c r="AB29" i="14"/>
  <c r="AM29" i="14"/>
  <c r="DR27" i="14"/>
  <c r="AY19" i="14"/>
  <c r="AQ19" i="14"/>
  <c r="AJ20" i="14"/>
  <c r="EQ34" i="14"/>
  <c r="AJ35" i="14"/>
  <c r="AM18" i="14"/>
  <c r="AB18" i="14"/>
  <c r="AM33" i="14"/>
  <c r="AB33" i="14"/>
  <c r="EQ27" i="14"/>
  <c r="AY17" i="14"/>
  <c r="AQ17" i="14"/>
  <c r="AQ21" i="14"/>
  <c r="AY21" i="14"/>
  <c r="AJ34" i="14"/>
  <c r="EQ35" i="14"/>
  <c r="AQ26" i="14"/>
  <c r="AY26" i="14"/>
  <c r="DR17" i="14"/>
  <c r="DR24" i="14"/>
  <c r="ER17" i="14"/>
  <c r="DS17" i="14"/>
  <c r="DR26" i="14"/>
  <c r="EQ17" i="14"/>
  <c r="AQ20" i="14"/>
  <c r="AY20" i="14"/>
  <c r="DR21" i="14"/>
  <c r="EY21" i="14"/>
  <c r="AY23" i="14"/>
  <c r="AQ23" i="14"/>
  <c r="AJ24" i="14"/>
  <c r="DS26" i="14"/>
  <c r="ER26" i="14"/>
  <c r="ER21" i="14"/>
  <c r="DS21" i="14"/>
  <c r="EY13" i="14"/>
  <c r="DR13" i="14"/>
  <c r="DR20" i="14"/>
  <c r="EY20" i="14"/>
  <c r="EQ21" i="14"/>
  <c r="ER13" i="14"/>
  <c r="DS13" i="14"/>
  <c r="ER30" i="14"/>
  <c r="DS30" i="14"/>
  <c r="ER24" i="14"/>
  <c r="DS24" i="14"/>
  <c r="DR19" i="14"/>
  <c r="EY19" i="14"/>
  <c r="AJ21" i="14"/>
  <c r="ER23" i="14"/>
  <c r="DS23" i="14"/>
  <c r="DS34" i="14"/>
  <c r="ER34" i="14"/>
  <c r="AQ13" i="14"/>
  <c r="AY13" i="14"/>
  <c r="AY16" i="14"/>
  <c r="AQ16" i="14"/>
  <c r="EQ30" i="14"/>
  <c r="AJ32" i="14"/>
  <c r="DR23" i="14"/>
  <c r="EQ24" i="14"/>
  <c r="ER19" i="14"/>
  <c r="DS19" i="14"/>
  <c r="ER16" i="14"/>
  <c r="DS16" i="14"/>
  <c r="EQ13" i="14"/>
  <c r="EY15" i="14"/>
  <c r="AQ15" i="14"/>
  <c r="AY15" i="14"/>
  <c r="DR16" i="14"/>
  <c r="EY16" i="14"/>
  <c r="EQ31" i="14"/>
  <c r="AQ24" i="14"/>
  <c r="AY24" i="14"/>
  <c r="EY24" i="14"/>
  <c r="DR12" i="14"/>
  <c r="EY12" i="14"/>
  <c r="AJ12" i="14"/>
  <c r="AY12" i="14"/>
  <c r="AQ12" i="14"/>
  <c r="D51" i="18"/>
  <c r="BC49" i="13"/>
  <c r="T26" i="18" s="1"/>
  <c r="AR49" i="13"/>
  <c r="L26" i="18" s="1"/>
  <c r="AC74" i="13"/>
  <c r="C14" i="27" s="1"/>
  <c r="BC47" i="13"/>
  <c r="AR47" i="13"/>
  <c r="L24" i="18" s="1"/>
  <c r="L24" i="24" s="1"/>
  <c r="L24" i="25" s="1"/>
  <c r="L24" i="26" s="1"/>
  <c r="L22" i="18"/>
  <c r="BB31" i="13"/>
  <c r="AQ31" i="13"/>
  <c r="AY31" i="13"/>
  <c r="W37" i="13"/>
  <c r="W74" i="13" s="1"/>
  <c r="Y37" i="13"/>
  <c r="Y74" i="13" s="1"/>
  <c r="D22" i="25"/>
  <c r="AY28" i="13"/>
  <c r="BB28" i="13"/>
  <c r="AQ28" i="13"/>
  <c r="BB14" i="13"/>
  <c r="AY14" i="13"/>
  <c r="AQ14" i="13"/>
  <c r="BB23" i="13"/>
  <c r="AQ23" i="13"/>
  <c r="AY23" i="13"/>
  <c r="G37" i="26" l="1"/>
  <c r="N14" i="27"/>
  <c r="T26" i="24"/>
  <c r="T26" i="25" s="1"/>
  <c r="T26" i="26" s="1"/>
  <c r="G19" i="26"/>
  <c r="G26" i="26"/>
  <c r="Q31" i="27"/>
  <c r="C15" i="27"/>
  <c r="K51" i="26"/>
  <c r="G33" i="26"/>
  <c r="L26" i="24"/>
  <c r="L26" i="25" s="1"/>
  <c r="L26" i="26" s="1"/>
  <c r="G23" i="25"/>
  <c r="G23" i="26" s="1"/>
  <c r="J51" i="24"/>
  <c r="AD48" i="24"/>
  <c r="AD48" i="25" s="1"/>
  <c r="AD48" i="26" s="1"/>
  <c r="J51" i="25"/>
  <c r="J51" i="26"/>
  <c r="AE51" i="18"/>
  <c r="F15" i="27"/>
  <c r="T51" i="17"/>
  <c r="BC74" i="12"/>
  <c r="K13" i="27" s="1"/>
  <c r="D38" i="27" s="1"/>
  <c r="L51" i="17"/>
  <c r="AR74" i="12"/>
  <c r="G13" i="27" s="1"/>
  <c r="K51" i="24"/>
  <c r="R13" i="25"/>
  <c r="R13" i="26" s="1"/>
  <c r="R51" i="26" s="1"/>
  <c r="K51" i="25"/>
  <c r="N15" i="27"/>
  <c r="G14" i="25"/>
  <c r="G14" i="26" s="1"/>
  <c r="O51" i="26"/>
  <c r="Y51" i="26"/>
  <c r="C51" i="26"/>
  <c r="G51" i="21"/>
  <c r="O51" i="21"/>
  <c r="O51" i="25"/>
  <c r="O51" i="24"/>
  <c r="Y51" i="24"/>
  <c r="Y51" i="25"/>
  <c r="Z51" i="21"/>
  <c r="E51" i="26"/>
  <c r="C51" i="25"/>
  <c r="E51" i="25"/>
  <c r="C51" i="24"/>
  <c r="G51" i="24"/>
  <c r="Y51" i="21"/>
  <c r="G20" i="26"/>
  <c r="T48" i="26"/>
  <c r="AN74" i="13"/>
  <c r="Z51" i="26"/>
  <c r="E51" i="24"/>
  <c r="B51" i="21"/>
  <c r="Z51" i="24"/>
  <c r="Z51" i="25"/>
  <c r="I22" i="26"/>
  <c r="Q32" i="27"/>
  <c r="AZ74" i="13"/>
  <c r="B39" i="27" s="1"/>
  <c r="C39" i="27" s="1"/>
  <c r="T37" i="26"/>
  <c r="EZ41" i="15"/>
  <c r="AR41" i="15"/>
  <c r="EZ28" i="15"/>
  <c r="AR28" i="15"/>
  <c r="EZ33" i="15"/>
  <c r="AR33" i="15"/>
  <c r="AR17" i="15"/>
  <c r="EZ17" i="15"/>
  <c r="EZ13" i="15"/>
  <c r="AR13" i="15"/>
  <c r="EZ22" i="15"/>
  <c r="AR22" i="15"/>
  <c r="AR32" i="15"/>
  <c r="EZ32" i="15"/>
  <c r="EZ31" i="15"/>
  <c r="AR31" i="15"/>
  <c r="EZ18" i="15"/>
  <c r="AR18" i="15"/>
  <c r="EZ27" i="15"/>
  <c r="AR27" i="15"/>
  <c r="AR25" i="15"/>
  <c r="EZ25" i="15"/>
  <c r="EZ19" i="15"/>
  <c r="AR19" i="15"/>
  <c r="AR34" i="15"/>
  <c r="EZ34" i="15"/>
  <c r="AR29" i="15"/>
  <c r="EZ29" i="15"/>
  <c r="EI38" i="15"/>
  <c r="FH38" i="15"/>
  <c r="AR35" i="15"/>
  <c r="EZ35" i="15"/>
  <c r="AR14" i="15"/>
  <c r="EZ14" i="15"/>
  <c r="EZ23" i="15"/>
  <c r="AR23" i="15"/>
  <c r="BC21" i="15"/>
  <c r="AR21" i="15"/>
  <c r="FH12" i="15"/>
  <c r="BC12" i="15"/>
  <c r="D18" i="20"/>
  <c r="AC74" i="15"/>
  <c r="AR30" i="15"/>
  <c r="EZ30" i="15"/>
  <c r="EZ20" i="15"/>
  <c r="AR20" i="15"/>
  <c r="EY74" i="15"/>
  <c r="EZ72" i="15"/>
  <c r="EA72" i="15"/>
  <c r="FG66" i="15"/>
  <c r="EH66" i="15"/>
  <c r="FJ40" i="15"/>
  <c r="EK40" i="15"/>
  <c r="FI45" i="15"/>
  <c r="EJ45" i="15"/>
  <c r="EA43" i="15"/>
  <c r="EZ43" i="15"/>
  <c r="FG40" i="15"/>
  <c r="EH40" i="15"/>
  <c r="EA40" i="15"/>
  <c r="EZ40" i="15"/>
  <c r="FG50" i="15"/>
  <c r="EH50" i="15"/>
  <c r="FG57" i="15"/>
  <c r="EH57" i="15"/>
  <c r="FJ42" i="15"/>
  <c r="EK42" i="15"/>
  <c r="FJ68" i="15"/>
  <c r="EK68" i="15"/>
  <c r="FI38" i="15"/>
  <c r="EJ38" i="15"/>
  <c r="FI65" i="15"/>
  <c r="EJ65" i="15"/>
  <c r="FI53" i="15"/>
  <c r="EJ53" i="15"/>
  <c r="FH62" i="15"/>
  <c r="EI62" i="15"/>
  <c r="FI71" i="15"/>
  <c r="EJ71" i="15"/>
  <c r="FJ38" i="15"/>
  <c r="EK38" i="15"/>
  <c r="EI63" i="15"/>
  <c r="FH63" i="15"/>
  <c r="BF21" i="15"/>
  <c r="ED71" i="15"/>
  <c r="FC71" i="15"/>
  <c r="EF70" i="15"/>
  <c r="FE70" i="15"/>
  <c r="FN32" i="15"/>
  <c r="EO32" i="15"/>
  <c r="EO24" i="15"/>
  <c r="FN24" i="15"/>
  <c r="EF49" i="15"/>
  <c r="FE49" i="15"/>
  <c r="EF66" i="15"/>
  <c r="FE66" i="15"/>
  <c r="BF18" i="15"/>
  <c r="BG19" i="15"/>
  <c r="EK35" i="15"/>
  <c r="FJ35" i="15"/>
  <c r="FC60" i="15"/>
  <c r="ED60" i="15"/>
  <c r="FK48" i="15"/>
  <c r="EL48" i="15"/>
  <c r="FL64" i="15"/>
  <c r="EM64" i="15"/>
  <c r="FE64" i="15"/>
  <c r="EF64" i="15"/>
  <c r="FK44" i="15"/>
  <c r="EL44" i="15"/>
  <c r="ED52" i="15"/>
  <c r="FC52" i="15"/>
  <c r="FE60" i="15"/>
  <c r="EF60" i="15"/>
  <c r="FC43" i="15"/>
  <c r="ED43" i="15"/>
  <c r="ED49" i="15"/>
  <c r="FC49" i="15"/>
  <c r="DX36" i="15"/>
  <c r="EW36" i="15"/>
  <c r="FK63" i="15"/>
  <c r="EL63" i="15"/>
  <c r="BI19" i="15"/>
  <c r="EL18" i="15"/>
  <c r="ED18" i="15"/>
  <c r="FF38" i="15"/>
  <c r="EG38" i="15"/>
  <c r="FC56" i="15"/>
  <c r="ED56" i="15"/>
  <c r="FM63" i="15"/>
  <c r="EN63" i="15"/>
  <c r="G51" i="20"/>
  <c r="FE56" i="15"/>
  <c r="EF56" i="15"/>
  <c r="FF45" i="15"/>
  <c r="EG45" i="15"/>
  <c r="EE19" i="15"/>
  <c r="EM19" i="15"/>
  <c r="EO19" i="15"/>
  <c r="EG19" i="15"/>
  <c r="FM54" i="15"/>
  <c r="EN54" i="15"/>
  <c r="BG31" i="15"/>
  <c r="ED21" i="15"/>
  <c r="EL21" i="15"/>
  <c r="FE42" i="15"/>
  <c r="EF42" i="15"/>
  <c r="FE48" i="15"/>
  <c r="EF48" i="15"/>
  <c r="EF58" i="15"/>
  <c r="FE58" i="15"/>
  <c r="FL41" i="15"/>
  <c r="EM41" i="15"/>
  <c r="FE57" i="15"/>
  <c r="EF57" i="15"/>
  <c r="EM31" i="15"/>
  <c r="EE31" i="15"/>
  <c r="FK40" i="15"/>
  <c r="EL40" i="15"/>
  <c r="EG41" i="15"/>
  <c r="FF41" i="15"/>
  <c r="DT36" i="14"/>
  <c r="DT74" i="14" s="1"/>
  <c r="D17" i="27" s="1"/>
  <c r="ES36" i="14"/>
  <c r="ES74" i="14" s="1"/>
  <c r="D18" i="27" s="1"/>
  <c r="FI55" i="14"/>
  <c r="EJ55" i="14"/>
  <c r="FJ68" i="14"/>
  <c r="EK68" i="14"/>
  <c r="EB19" i="14"/>
  <c r="FA19" i="14"/>
  <c r="FJ58" i="14"/>
  <c r="EK58" i="14"/>
  <c r="FG52" i="14"/>
  <c r="EH52" i="14"/>
  <c r="FI67" i="14"/>
  <c r="EJ67" i="14"/>
  <c r="FG69" i="14"/>
  <c r="EH69" i="14"/>
  <c r="FG41" i="14"/>
  <c r="EH41" i="14"/>
  <c r="FJ61" i="14"/>
  <c r="EK61" i="14"/>
  <c r="FJ71" i="14"/>
  <c r="EK71" i="14"/>
  <c r="FJ51" i="14"/>
  <c r="EK51" i="14"/>
  <c r="FI45" i="14"/>
  <c r="EJ45" i="14"/>
  <c r="FG38" i="14"/>
  <c r="EH38" i="14"/>
  <c r="FG47" i="14"/>
  <c r="EH47" i="14"/>
  <c r="FJ47" i="14"/>
  <c r="EK47" i="14"/>
  <c r="FI39" i="14"/>
  <c r="EJ39" i="14"/>
  <c r="FG48" i="14"/>
  <c r="EH48" i="14"/>
  <c r="FJ27" i="14"/>
  <c r="EK27" i="14"/>
  <c r="FI63" i="14"/>
  <c r="EJ63" i="14"/>
  <c r="FJ72" i="14"/>
  <c r="EK72" i="14"/>
  <c r="FG68" i="14"/>
  <c r="EH68" i="14"/>
  <c r="FJ39" i="14"/>
  <c r="EK39" i="14"/>
  <c r="FI65" i="14"/>
  <c r="EJ65" i="14"/>
  <c r="FN18" i="14"/>
  <c r="EO18" i="14"/>
  <c r="FF68" i="14"/>
  <c r="EG68" i="14"/>
  <c r="DY36" i="14"/>
  <c r="DY74" i="14" s="1"/>
  <c r="EX36" i="14"/>
  <c r="EX74" i="14" s="1"/>
  <c r="FL47" i="14"/>
  <c r="EM47" i="14"/>
  <c r="FN12" i="14"/>
  <c r="EO12" i="14"/>
  <c r="FD54" i="14"/>
  <c r="EE54" i="14"/>
  <c r="BG34" i="14"/>
  <c r="FL27" i="14"/>
  <c r="EM27" i="14"/>
  <c r="FD62" i="14"/>
  <c r="EE62" i="14"/>
  <c r="FN38" i="14"/>
  <c r="EO38" i="14"/>
  <c r="FL44" i="14"/>
  <c r="EM44" i="14"/>
  <c r="G51" i="19"/>
  <c r="EG30" i="14"/>
  <c r="EN23" i="14"/>
  <c r="EF23" i="14"/>
  <c r="EF20" i="14"/>
  <c r="FF21" i="14"/>
  <c r="EG21" i="14"/>
  <c r="EE18" i="14"/>
  <c r="FD18" i="14"/>
  <c r="FD46" i="14"/>
  <c r="EE46" i="14"/>
  <c r="EO26" i="14"/>
  <c r="FN26" i="14"/>
  <c r="FF37" i="14"/>
  <c r="EG37" i="14"/>
  <c r="FL31" i="14"/>
  <c r="EM31" i="14"/>
  <c r="FK50" i="14"/>
  <c r="EL50" i="14"/>
  <c r="FN45" i="14"/>
  <c r="EO45" i="14"/>
  <c r="EG22" i="14"/>
  <c r="FF22" i="14"/>
  <c r="FM23" i="14"/>
  <c r="BH23" i="14"/>
  <c r="EO27" i="14"/>
  <c r="FN27" i="14"/>
  <c r="FL56" i="14"/>
  <c r="EM56" i="14"/>
  <c r="FK43" i="14"/>
  <c r="EL43" i="14"/>
  <c r="FM43" i="14"/>
  <c r="EN43" i="14"/>
  <c r="FN61" i="14"/>
  <c r="EO61" i="14"/>
  <c r="EG67" i="14"/>
  <c r="FF67" i="14"/>
  <c r="FM42" i="14"/>
  <c r="EN42" i="14"/>
  <c r="FD58" i="14"/>
  <c r="EE58" i="14"/>
  <c r="FM59" i="14"/>
  <c r="EN59" i="14"/>
  <c r="FK72" i="14"/>
  <c r="EL72" i="14"/>
  <c r="EM34" i="14"/>
  <c r="EE34" i="14"/>
  <c r="BC44" i="13"/>
  <c r="T21" i="18" s="1"/>
  <c r="T21" i="24" s="1"/>
  <c r="T21" i="25" s="1"/>
  <c r="T21" i="26" s="1"/>
  <c r="AR44" i="13"/>
  <c r="L21" i="18" s="1"/>
  <c r="L21" i="24" s="1"/>
  <c r="L21" i="25" s="1"/>
  <c r="L21" i="26" s="1"/>
  <c r="BD21" i="13"/>
  <c r="AZ21" i="13"/>
  <c r="AS21" i="13"/>
  <c r="BC40" i="13"/>
  <c r="T17" i="18" s="1"/>
  <c r="T17" i="24" s="1"/>
  <c r="T17" i="25" s="1"/>
  <c r="T17" i="26" s="1"/>
  <c r="AR40" i="13"/>
  <c r="L17" i="18" s="1"/>
  <c r="L17" i="24" s="1"/>
  <c r="L17" i="25" s="1"/>
  <c r="L17" i="26" s="1"/>
  <c r="BC63" i="13"/>
  <c r="T40" i="18" s="1"/>
  <c r="T40" i="24" s="1"/>
  <c r="T40" i="25" s="1"/>
  <c r="T40" i="26" s="1"/>
  <c r="AR63" i="13"/>
  <c r="L40" i="18" s="1"/>
  <c r="L40" i="24" s="1"/>
  <c r="L40" i="25" s="1"/>
  <c r="L40" i="26" s="1"/>
  <c r="BC38" i="13"/>
  <c r="T15" i="18" s="1"/>
  <c r="T15" i="24" s="1"/>
  <c r="T15" i="25" s="1"/>
  <c r="T15" i="26" s="1"/>
  <c r="AR38" i="13"/>
  <c r="L15" i="18" s="1"/>
  <c r="L15" i="24" s="1"/>
  <c r="L15" i="25" s="1"/>
  <c r="L15" i="26" s="1"/>
  <c r="AS19" i="13"/>
  <c r="BD19" i="13"/>
  <c r="AZ19" i="13"/>
  <c r="AB37" i="24"/>
  <c r="AB51" i="18"/>
  <c r="AS12" i="13"/>
  <c r="BD12" i="13"/>
  <c r="AZ12" i="13"/>
  <c r="AS20" i="13"/>
  <c r="AZ20" i="13"/>
  <c r="BD20" i="13"/>
  <c r="AD51" i="18"/>
  <c r="AD18" i="24"/>
  <c r="AD18" i="25" s="1"/>
  <c r="AD18" i="26" s="1"/>
  <c r="AC49" i="24"/>
  <c r="AC51" i="18"/>
  <c r="AS22" i="13"/>
  <c r="AZ22" i="13"/>
  <c r="BD22" i="13"/>
  <c r="BC58" i="13"/>
  <c r="T35" i="18" s="1"/>
  <c r="T35" i="24" s="1"/>
  <c r="T35" i="25" s="1"/>
  <c r="T35" i="26" s="1"/>
  <c r="AR58" i="13"/>
  <c r="L35" i="18" s="1"/>
  <c r="L35" i="24" s="1"/>
  <c r="L35" i="25" s="1"/>
  <c r="L35" i="26" s="1"/>
  <c r="AA46" i="24"/>
  <c r="AA51" i="18"/>
  <c r="AS13" i="13"/>
  <c r="BD13" i="13"/>
  <c r="AZ13" i="13"/>
  <c r="BC42" i="13"/>
  <c r="T19" i="18" s="1"/>
  <c r="T19" i="24" s="1"/>
  <c r="T19" i="25" s="1"/>
  <c r="T19" i="26" s="1"/>
  <c r="AR42" i="13"/>
  <c r="L19" i="18" s="1"/>
  <c r="L19" i="24" s="1"/>
  <c r="L19" i="25" s="1"/>
  <c r="L19" i="26" s="1"/>
  <c r="S43" i="25"/>
  <c r="S51" i="24"/>
  <c r="AS15" i="13"/>
  <c r="BD15" i="13"/>
  <c r="AZ15" i="13"/>
  <c r="AS23" i="13"/>
  <c r="AZ23" i="13"/>
  <c r="BD23" i="13"/>
  <c r="AS16" i="13"/>
  <c r="BD16" i="13"/>
  <c r="AZ16" i="13"/>
  <c r="J14" i="27"/>
  <c r="L30" i="27"/>
  <c r="L31" i="27" s="1"/>
  <c r="B17" i="24"/>
  <c r="B17" i="25" s="1"/>
  <c r="B17" i="26" s="1"/>
  <c r="B51" i="18"/>
  <c r="AS18" i="13"/>
  <c r="BD18" i="13"/>
  <c r="AZ18" i="13"/>
  <c r="B30" i="27"/>
  <c r="B31" i="27" s="1"/>
  <c r="B14" i="27"/>
  <c r="B15" i="27" s="1"/>
  <c r="AS17" i="13"/>
  <c r="AZ17" i="13"/>
  <c r="BD17" i="13"/>
  <c r="AS14" i="13"/>
  <c r="BD14" i="13"/>
  <c r="AZ14" i="13"/>
  <c r="U21" i="25"/>
  <c r="U51" i="24"/>
  <c r="AE44" i="24"/>
  <c r="AE51" i="21"/>
  <c r="AD51" i="21"/>
  <c r="W28" i="24"/>
  <c r="W51" i="21"/>
  <c r="M14" i="25"/>
  <c r="M51" i="24"/>
  <c r="X21" i="25"/>
  <c r="X51" i="24"/>
  <c r="AF13" i="25"/>
  <c r="AF51" i="24"/>
  <c r="AJ25" i="14"/>
  <c r="BC39" i="11"/>
  <c r="T16" i="16" s="1"/>
  <c r="T16" i="21" s="1"/>
  <c r="T16" i="24" s="1"/>
  <c r="T16" i="25" s="1"/>
  <c r="T16" i="26" s="1"/>
  <c r="AR39" i="11"/>
  <c r="L16" i="16" s="1"/>
  <c r="L16" i="21" s="1"/>
  <c r="L16" i="24" s="1"/>
  <c r="L16" i="25" s="1"/>
  <c r="L16" i="26" s="1"/>
  <c r="D16" i="24"/>
  <c r="D51" i="21"/>
  <c r="BC15" i="15"/>
  <c r="FH15" i="15"/>
  <c r="FG52" i="15"/>
  <c r="EH52" i="15"/>
  <c r="FG47" i="15"/>
  <c r="EH47" i="15"/>
  <c r="FJ47" i="15"/>
  <c r="EK47" i="15"/>
  <c r="Q22" i="26"/>
  <c r="FI43" i="15"/>
  <c r="EJ43" i="15"/>
  <c r="FG54" i="15"/>
  <c r="EH54" i="15"/>
  <c r="FI39" i="15"/>
  <c r="EJ39" i="15"/>
  <c r="FJ54" i="15"/>
  <c r="EK54" i="15"/>
  <c r="FH71" i="15"/>
  <c r="FH51" i="15"/>
  <c r="BC16" i="15"/>
  <c r="FH16" i="15"/>
  <c r="FI72" i="15"/>
  <c r="EJ72" i="15"/>
  <c r="FJ55" i="15"/>
  <c r="EK55" i="15"/>
  <c r="FG53" i="15"/>
  <c r="EH53" i="15"/>
  <c r="FJ69" i="15"/>
  <c r="EK69" i="15"/>
  <c r="FG62" i="15"/>
  <c r="EH62" i="15"/>
  <c r="EA45" i="15"/>
  <c r="EZ45" i="15"/>
  <c r="FJ53" i="15"/>
  <c r="EK53" i="15"/>
  <c r="FG45" i="15"/>
  <c r="EH45" i="15"/>
  <c r="FG70" i="15"/>
  <c r="EH70" i="15"/>
  <c r="FJ61" i="15"/>
  <c r="EK61" i="15"/>
  <c r="FJ58" i="15"/>
  <c r="EK58" i="15"/>
  <c r="FG68" i="15"/>
  <c r="EH68" i="15"/>
  <c r="FG63" i="15"/>
  <c r="EH63" i="15"/>
  <c r="FJ57" i="15"/>
  <c r="EK57" i="15"/>
  <c r="DZ74" i="15"/>
  <c r="FG55" i="15"/>
  <c r="EH55" i="15"/>
  <c r="FJ44" i="15"/>
  <c r="EK44" i="15"/>
  <c r="FH69" i="15"/>
  <c r="EI69" i="15"/>
  <c r="FG46" i="15"/>
  <c r="EH46" i="15"/>
  <c r="FG61" i="15"/>
  <c r="EH61" i="15"/>
  <c r="FJ62" i="15"/>
  <c r="EK62" i="15"/>
  <c r="FI41" i="15"/>
  <c r="EJ41" i="15"/>
  <c r="EA46" i="15"/>
  <c r="EZ46" i="15"/>
  <c r="EB35" i="15"/>
  <c r="FJ52" i="15"/>
  <c r="EK52" i="15"/>
  <c r="FI42" i="15"/>
  <c r="EJ42" i="15"/>
  <c r="FG39" i="15"/>
  <c r="EH39" i="15"/>
  <c r="FI63" i="15"/>
  <c r="EJ63" i="15"/>
  <c r="EZ47" i="15"/>
  <c r="EA47" i="15"/>
  <c r="FJ45" i="15"/>
  <c r="EK45" i="15"/>
  <c r="FG69" i="15"/>
  <c r="EH69" i="15"/>
  <c r="BC24" i="15"/>
  <c r="FH24" i="15"/>
  <c r="FI40" i="15"/>
  <c r="EJ40" i="15"/>
  <c r="FJ67" i="15"/>
  <c r="EK67" i="15"/>
  <c r="FI57" i="15"/>
  <c r="EJ57" i="15"/>
  <c r="FJ59" i="15"/>
  <c r="EK59" i="15"/>
  <c r="FH61" i="15"/>
  <c r="EI61" i="15"/>
  <c r="FJ70" i="15"/>
  <c r="EK70" i="15"/>
  <c r="FJ46" i="15"/>
  <c r="EK46" i="15"/>
  <c r="BE14" i="15"/>
  <c r="EO15" i="15"/>
  <c r="EG15" i="15"/>
  <c r="FM39" i="15"/>
  <c r="EN39" i="15"/>
  <c r="BI34" i="15"/>
  <c r="EN32" i="15"/>
  <c r="EF32" i="15"/>
  <c r="FN65" i="15"/>
  <c r="EO65" i="15"/>
  <c r="FM59" i="15"/>
  <c r="EN59" i="15"/>
  <c r="FL57" i="15"/>
  <c r="EM57" i="15"/>
  <c r="EO31" i="15"/>
  <c r="EG31" i="15"/>
  <c r="BG25" i="15"/>
  <c r="EG28" i="15"/>
  <c r="EO28" i="15"/>
  <c r="BE21" i="15"/>
  <c r="BD32" i="15"/>
  <c r="DT36" i="15"/>
  <c r="ES36" i="15"/>
  <c r="DW36" i="15"/>
  <c r="EV36" i="15"/>
  <c r="BF13" i="15"/>
  <c r="BD14" i="15"/>
  <c r="FL70" i="15"/>
  <c r="EM70" i="15"/>
  <c r="FC39" i="15"/>
  <c r="ED39" i="15"/>
  <c r="DV37" i="15"/>
  <c r="EU37" i="15"/>
  <c r="BI35" i="15"/>
  <c r="ER36" i="15"/>
  <c r="DS36" i="15"/>
  <c r="EO35" i="15"/>
  <c r="EG35" i="15"/>
  <c r="FN43" i="15"/>
  <c r="EO43" i="15"/>
  <c r="EM23" i="15"/>
  <c r="EE23" i="15"/>
  <c r="BG23" i="15"/>
  <c r="FN49" i="15"/>
  <c r="EO49" i="15"/>
  <c r="EX37" i="15"/>
  <c r="DY37" i="15"/>
  <c r="BI12" i="15"/>
  <c r="FN46" i="15"/>
  <c r="EO46" i="15"/>
  <c r="FF54" i="15"/>
  <c r="EG54" i="15"/>
  <c r="EO34" i="15"/>
  <c r="EG34" i="15"/>
  <c r="EB32" i="15"/>
  <c r="EJ32" i="15"/>
  <c r="EM27" i="15"/>
  <c r="EE27" i="15"/>
  <c r="FF70" i="15"/>
  <c r="EG70" i="15"/>
  <c r="BH28" i="15"/>
  <c r="EO27" i="15"/>
  <c r="EG27" i="15"/>
  <c r="EM20" i="15"/>
  <c r="EE20" i="15"/>
  <c r="BI27" i="15"/>
  <c r="BG33" i="15"/>
  <c r="EM33" i="15"/>
  <c r="EE33" i="15"/>
  <c r="FM12" i="15"/>
  <c r="EN12" i="15"/>
  <c r="EL34" i="15"/>
  <c r="ED34" i="15"/>
  <c r="FI24" i="15"/>
  <c r="BD24" i="15"/>
  <c r="EM21" i="15"/>
  <c r="EE21" i="15"/>
  <c r="DU36" i="15"/>
  <c r="ET36" i="15"/>
  <c r="EM25" i="15"/>
  <c r="EE25" i="15"/>
  <c r="FL71" i="15"/>
  <c r="EM71" i="15"/>
  <c r="DT37" i="15"/>
  <c r="ES37" i="15"/>
  <c r="FH39" i="15"/>
  <c r="EI39" i="15"/>
  <c r="EJ14" i="15"/>
  <c r="EB14" i="15"/>
  <c r="DX37" i="15"/>
  <c r="EW37" i="15"/>
  <c r="EN28" i="15"/>
  <c r="EF28" i="15"/>
  <c r="DS37" i="15"/>
  <c r="ER37" i="15"/>
  <c r="DU37" i="15"/>
  <c r="ET37" i="15"/>
  <c r="BG21" i="15"/>
  <c r="EA21" i="15"/>
  <c r="EZ21" i="15"/>
  <c r="FN28" i="15"/>
  <c r="BI28" i="15"/>
  <c r="FG21" i="15"/>
  <c r="EH21" i="15"/>
  <c r="EK14" i="15"/>
  <c r="EC14" i="15"/>
  <c r="EV37" i="15"/>
  <c r="DW37" i="15"/>
  <c r="FN14" i="15"/>
  <c r="EO14" i="15"/>
  <c r="EK21" i="15"/>
  <c r="EC21" i="15"/>
  <c r="BB17" i="15"/>
  <c r="FG17" i="15"/>
  <c r="FL20" i="15"/>
  <c r="BG20" i="15"/>
  <c r="FN44" i="15"/>
  <c r="EO44" i="15"/>
  <c r="FN47" i="15"/>
  <c r="EO47" i="15"/>
  <c r="EN24" i="15"/>
  <c r="EF24" i="15"/>
  <c r="FE32" i="15"/>
  <c r="EA26" i="15"/>
  <c r="EZ26" i="15"/>
  <c r="BH24" i="15"/>
  <c r="FN31" i="15"/>
  <c r="BI31" i="15"/>
  <c r="FG26" i="15"/>
  <c r="EH26" i="15"/>
  <c r="FK34" i="15"/>
  <c r="BF34" i="15"/>
  <c r="ED55" i="15"/>
  <c r="FC55" i="15"/>
  <c r="EX36" i="15"/>
  <c r="DY36" i="15"/>
  <c r="BG27" i="15"/>
  <c r="FM32" i="15"/>
  <c r="BH32" i="15"/>
  <c r="EL13" i="15"/>
  <c r="ED13" i="15"/>
  <c r="EL14" i="15"/>
  <c r="ED14" i="15"/>
  <c r="FF15" i="15"/>
  <c r="BF14" i="15"/>
  <c r="FL54" i="15"/>
  <c r="EM54" i="15"/>
  <c r="FF34" i="15"/>
  <c r="FA32" i="15"/>
  <c r="BE26" i="15"/>
  <c r="EK26" i="15"/>
  <c r="EC26" i="15"/>
  <c r="FL40" i="15"/>
  <c r="EM40" i="15"/>
  <c r="DV36" i="15"/>
  <c r="EU36" i="15"/>
  <c r="FN39" i="15"/>
  <c r="EO39" i="15"/>
  <c r="EO12" i="15"/>
  <c r="EG12" i="15"/>
  <c r="FN15" i="15"/>
  <c r="BI15" i="15"/>
  <c r="I25" i="25"/>
  <c r="I25" i="26" s="1"/>
  <c r="FG61" i="14"/>
  <c r="EH61" i="14"/>
  <c r="FJ15" i="14"/>
  <c r="EK15" i="14"/>
  <c r="FJ57" i="14"/>
  <c r="EK57" i="14"/>
  <c r="EK32" i="14"/>
  <c r="FJ32" i="14"/>
  <c r="FG43" i="14"/>
  <c r="EH43" i="14"/>
  <c r="FJ60" i="14"/>
  <c r="EK60" i="14"/>
  <c r="FJ52" i="14"/>
  <c r="EK52" i="14"/>
  <c r="FI56" i="14"/>
  <c r="EJ56" i="14"/>
  <c r="FJ63" i="14"/>
  <c r="EK63" i="14"/>
  <c r="FJ44" i="14"/>
  <c r="EK44" i="14"/>
  <c r="FI42" i="14"/>
  <c r="EJ42" i="14"/>
  <c r="FB37" i="14"/>
  <c r="FB74" i="14" s="1"/>
  <c r="I18" i="27" s="1"/>
  <c r="EC37" i="14"/>
  <c r="EC74" i="14" s="1"/>
  <c r="I17" i="27" s="1"/>
  <c r="FJ69" i="14"/>
  <c r="EK69" i="14"/>
  <c r="FG50" i="14"/>
  <c r="EH50" i="14"/>
  <c r="FG44" i="14"/>
  <c r="EH44" i="14"/>
  <c r="FI72" i="14"/>
  <c r="EJ72" i="14"/>
  <c r="FJ65" i="14"/>
  <c r="EK65" i="14"/>
  <c r="FJ38" i="14"/>
  <c r="EK38" i="14"/>
  <c r="FI47" i="14"/>
  <c r="EJ47" i="14"/>
  <c r="FG46" i="14"/>
  <c r="EH46" i="14"/>
  <c r="FI52" i="14"/>
  <c r="EJ52" i="14"/>
  <c r="Q25" i="25"/>
  <c r="Q25" i="26" s="1"/>
  <c r="E19" i="27"/>
  <c r="FG65" i="14"/>
  <c r="EH65" i="14"/>
  <c r="FJ40" i="14"/>
  <c r="EK40" i="14"/>
  <c r="FI40" i="14"/>
  <c r="EJ40" i="14"/>
  <c r="FI59" i="14"/>
  <c r="EJ59" i="14"/>
  <c r="FG40" i="14"/>
  <c r="EH40" i="14"/>
  <c r="FI44" i="14"/>
  <c r="EJ44" i="14"/>
  <c r="FI66" i="14"/>
  <c r="EJ66" i="14"/>
  <c r="FI61" i="14"/>
  <c r="EJ61" i="14"/>
  <c r="FJ49" i="14"/>
  <c r="EK49" i="14"/>
  <c r="FJ53" i="14"/>
  <c r="EK53" i="14"/>
  <c r="FJ59" i="14"/>
  <c r="EK59" i="14"/>
  <c r="AJ22" i="14"/>
  <c r="FG56" i="14"/>
  <c r="EH56" i="14"/>
  <c r="FJ42" i="14"/>
  <c r="EK42" i="14"/>
  <c r="ER12" i="14"/>
  <c r="FD66" i="14"/>
  <c r="EE66" i="14"/>
  <c r="DW36" i="14"/>
  <c r="EV36" i="14"/>
  <c r="FL68" i="14"/>
  <c r="EM68" i="14"/>
  <c r="BH15" i="14"/>
  <c r="EN15" i="14"/>
  <c r="EF15" i="14"/>
  <c r="BG24" i="14"/>
  <c r="EB37" i="14"/>
  <c r="FA37" i="14"/>
  <c r="FN42" i="14"/>
  <c r="EO42" i="14"/>
  <c r="FK40" i="14"/>
  <c r="EL40" i="14"/>
  <c r="FD42" i="14"/>
  <c r="EE42" i="14"/>
  <c r="DW37" i="14"/>
  <c r="EV37" i="14"/>
  <c r="FM14" i="14"/>
  <c r="EN14" i="14"/>
  <c r="BF17" i="14"/>
  <c r="FL60" i="14"/>
  <c r="EM60" i="14"/>
  <c r="EM21" i="14"/>
  <c r="EE21" i="14"/>
  <c r="EJ32" i="14"/>
  <c r="FI32" i="14"/>
  <c r="EM30" i="14"/>
  <c r="EE30" i="14"/>
  <c r="EM24" i="14"/>
  <c r="EE24" i="14"/>
  <c r="FL45" i="14"/>
  <c r="EM45" i="14"/>
  <c r="FF59" i="14"/>
  <c r="EG59" i="14"/>
  <c r="FL57" i="14"/>
  <c r="EM57" i="14"/>
  <c r="FD38" i="14"/>
  <c r="EE38" i="14"/>
  <c r="FF71" i="14"/>
  <c r="EG71" i="14"/>
  <c r="FF43" i="14"/>
  <c r="EG43" i="14"/>
  <c r="FM12" i="14"/>
  <c r="EN12" i="14"/>
  <c r="EL17" i="14"/>
  <c r="ED17" i="14"/>
  <c r="BG32" i="14"/>
  <c r="BG21" i="14"/>
  <c r="FK53" i="14"/>
  <c r="EL53" i="14"/>
  <c r="FD71" i="14"/>
  <c r="EE71" i="14"/>
  <c r="DV37" i="14"/>
  <c r="EU37" i="14"/>
  <c r="FH68" i="14"/>
  <c r="EI68" i="14"/>
  <c r="EM32" i="14"/>
  <c r="EE32" i="14"/>
  <c r="DV36" i="14"/>
  <c r="EU36" i="14"/>
  <c r="EK34" i="14"/>
  <c r="FJ34" i="14"/>
  <c r="FK65" i="14"/>
  <c r="EL65" i="14"/>
  <c r="FD30" i="14"/>
  <c r="BF25" i="14"/>
  <c r="BG30" i="14"/>
  <c r="FH70" i="14"/>
  <c r="EI70" i="14"/>
  <c r="FM50" i="14"/>
  <c r="EN50" i="14"/>
  <c r="FE39" i="14"/>
  <c r="EF39" i="14"/>
  <c r="FL35" i="14"/>
  <c r="EM35" i="14"/>
  <c r="EL25" i="14"/>
  <c r="ED25" i="14"/>
  <c r="FD72" i="14"/>
  <c r="EE72" i="14"/>
  <c r="EW36" i="14"/>
  <c r="EW74" i="14" s="1"/>
  <c r="DX36" i="14"/>
  <c r="DX74" i="14" s="1"/>
  <c r="FD24" i="14"/>
  <c r="Q51" i="18"/>
  <c r="Q15" i="24"/>
  <c r="Q15" i="25" s="1"/>
  <c r="Q15" i="26" s="1"/>
  <c r="I51" i="18"/>
  <c r="I15" i="24"/>
  <c r="I15" i="25" s="1"/>
  <c r="I15" i="26" s="1"/>
  <c r="CN74" i="12"/>
  <c r="F32" i="25"/>
  <c r="F51" i="24"/>
  <c r="P14" i="25"/>
  <c r="P51" i="24"/>
  <c r="N30" i="25"/>
  <c r="N51" i="24"/>
  <c r="B14" i="25"/>
  <c r="I51" i="17"/>
  <c r="I19" i="21"/>
  <c r="I19" i="24" s="1"/>
  <c r="I19" i="25" s="1"/>
  <c r="I19" i="26" s="1"/>
  <c r="H15" i="25"/>
  <c r="H51" i="24"/>
  <c r="Q19" i="21"/>
  <c r="Q19" i="24" s="1"/>
  <c r="Q19" i="25" s="1"/>
  <c r="Q19" i="26" s="1"/>
  <c r="Q51" i="17"/>
  <c r="AD21" i="25"/>
  <c r="T13" i="16"/>
  <c r="BC13" i="11"/>
  <c r="AR13" i="11"/>
  <c r="BC19" i="11"/>
  <c r="AR19" i="11"/>
  <c r="AR74" i="11"/>
  <c r="G12" i="27" s="1"/>
  <c r="L13" i="16"/>
  <c r="BC12" i="11"/>
  <c r="AR12" i="11"/>
  <c r="BC20" i="11"/>
  <c r="AR20" i="11"/>
  <c r="CN37" i="15"/>
  <c r="CN37" i="14"/>
  <c r="C42" i="27"/>
  <c r="C41" i="27"/>
  <c r="B37" i="27"/>
  <c r="BC15" i="11"/>
  <c r="AR15" i="11"/>
  <c r="W16" i="26"/>
  <c r="CN38" i="15"/>
  <c r="CN38" i="14"/>
  <c r="Q21" i="21"/>
  <c r="Q51" i="16"/>
  <c r="BC23" i="11"/>
  <c r="AR23" i="11"/>
  <c r="CN39" i="14"/>
  <c r="CN39" i="15"/>
  <c r="BC18" i="11"/>
  <c r="AR18" i="11"/>
  <c r="BC17" i="11"/>
  <c r="AR17" i="11"/>
  <c r="BC22" i="11"/>
  <c r="AR22" i="11"/>
  <c r="BC16" i="11"/>
  <c r="AR16" i="11"/>
  <c r="BC21" i="11"/>
  <c r="AR21" i="11"/>
  <c r="BC14" i="11"/>
  <c r="AR14" i="11"/>
  <c r="CN40" i="15"/>
  <c r="CN40" i="14"/>
  <c r="I13" i="24"/>
  <c r="W74" i="14"/>
  <c r="Y74" i="14"/>
  <c r="BC36" i="14"/>
  <c r="AR36" i="14"/>
  <c r="D13" i="19"/>
  <c r="AC74" i="14"/>
  <c r="AC31" i="14"/>
  <c r="AC20" i="14"/>
  <c r="AC15" i="14"/>
  <c r="AC33" i="14"/>
  <c r="EZ21" i="14"/>
  <c r="AC21" i="14"/>
  <c r="AC13" i="14"/>
  <c r="EZ13" i="14"/>
  <c r="AC30" i="14"/>
  <c r="AC22" i="14"/>
  <c r="AC35" i="14"/>
  <c r="AJ18" i="14"/>
  <c r="AC18" i="14"/>
  <c r="BC37" i="14"/>
  <c r="T14" i="19" s="1"/>
  <c r="T14" i="25" s="1"/>
  <c r="T14" i="26" s="1"/>
  <c r="AR37" i="14"/>
  <c r="L14" i="19" s="1"/>
  <c r="L14" i="25" s="1"/>
  <c r="L14" i="26" s="1"/>
  <c r="AC16" i="14"/>
  <c r="AC28" i="14"/>
  <c r="AC34" i="14"/>
  <c r="AJ14" i="14"/>
  <c r="AC17" i="14"/>
  <c r="AC25" i="14"/>
  <c r="AC26" i="14"/>
  <c r="EZ26" i="14"/>
  <c r="AC29" i="14"/>
  <c r="DS12" i="14"/>
  <c r="AC23" i="14"/>
  <c r="EZ23" i="14"/>
  <c r="AC27" i="14"/>
  <c r="AC14" i="14"/>
  <c r="AC32" i="14"/>
  <c r="AC12" i="14"/>
  <c r="ER20" i="14"/>
  <c r="AC19" i="14"/>
  <c r="EZ19" i="14"/>
  <c r="AC24" i="14"/>
  <c r="EI47" i="14"/>
  <c r="FH47" i="14"/>
  <c r="FH38" i="14"/>
  <c r="EI38" i="14"/>
  <c r="FH44" i="14"/>
  <c r="EI44" i="14"/>
  <c r="FH41" i="14"/>
  <c r="EI41" i="14"/>
  <c r="FH39" i="14"/>
  <c r="EI39" i="14"/>
  <c r="EI49" i="14"/>
  <c r="FH49" i="14"/>
  <c r="FH45" i="14"/>
  <c r="EI45" i="14"/>
  <c r="EI46" i="14"/>
  <c r="FH46" i="14"/>
  <c r="EI40" i="14"/>
  <c r="FH40" i="14"/>
  <c r="EI51" i="14"/>
  <c r="FH51" i="14"/>
  <c r="FH50" i="14"/>
  <c r="EI50" i="14"/>
  <c r="FH48" i="14"/>
  <c r="EI48" i="14"/>
  <c r="EI42" i="14"/>
  <c r="FH42" i="14"/>
  <c r="EA34" i="14"/>
  <c r="EA24" i="14"/>
  <c r="AY33" i="14"/>
  <c r="AQ33" i="14"/>
  <c r="BB19" i="14"/>
  <c r="EZ35" i="14"/>
  <c r="EA35" i="14"/>
  <c r="DZ23" i="14"/>
  <c r="EH23" i="14"/>
  <c r="DR37" i="14"/>
  <c r="EQ37" i="14"/>
  <c r="DS15" i="14"/>
  <c r="ER15" i="14"/>
  <c r="DZ31" i="14"/>
  <c r="EH31" i="14"/>
  <c r="EH30" i="14"/>
  <c r="DZ30" i="14"/>
  <c r="EA21" i="14"/>
  <c r="BB17" i="14"/>
  <c r="DR18" i="14"/>
  <c r="AJ28" i="14"/>
  <c r="BB27" i="14"/>
  <c r="EZ31" i="14"/>
  <c r="EA31" i="14"/>
  <c r="EH32" i="14"/>
  <c r="DZ32" i="14"/>
  <c r="EA30" i="14"/>
  <c r="EZ30" i="14"/>
  <c r="BB20" i="14"/>
  <c r="EH17" i="14"/>
  <c r="DZ17" i="14"/>
  <c r="AQ18" i="14"/>
  <c r="AY18" i="14"/>
  <c r="DZ27" i="14"/>
  <c r="EH27" i="14"/>
  <c r="EY14" i="14"/>
  <c r="DR14" i="14"/>
  <c r="DS32" i="14"/>
  <c r="ER32" i="14"/>
  <c r="EA13" i="14"/>
  <c r="EY17" i="14"/>
  <c r="EQ18" i="14"/>
  <c r="AQ28" i="14"/>
  <c r="AY28" i="14"/>
  <c r="EA27" i="14"/>
  <c r="BB34" i="14"/>
  <c r="AQ14" i="14"/>
  <c r="AY14" i="14"/>
  <c r="EA23" i="14"/>
  <c r="EA26" i="14"/>
  <c r="BB26" i="14"/>
  <c r="BB30" i="14"/>
  <c r="EY27" i="14"/>
  <c r="EY29" i="14"/>
  <c r="DR29" i="14"/>
  <c r="DR25" i="14"/>
  <c r="DR22" i="14"/>
  <c r="EY22" i="14"/>
  <c r="BB24" i="14"/>
  <c r="EA16" i="14"/>
  <c r="EZ16" i="14"/>
  <c r="BB16" i="14"/>
  <c r="EH19" i="14"/>
  <c r="DZ19" i="14"/>
  <c r="DZ26" i="14"/>
  <c r="EH26" i="14"/>
  <c r="EY26" i="14"/>
  <c r="DR33" i="14"/>
  <c r="EY33" i="14"/>
  <c r="BB35" i="14"/>
  <c r="EH35" i="14"/>
  <c r="DZ35" i="14"/>
  <c r="EQ22" i="14"/>
  <c r="EQ14" i="14"/>
  <c r="EA19" i="14"/>
  <c r="DZ20" i="14"/>
  <c r="EH20" i="14"/>
  <c r="EY23" i="14"/>
  <c r="AY29" i="14"/>
  <c r="AQ29" i="14"/>
  <c r="EY31" i="14"/>
  <c r="BB32" i="14"/>
  <c r="FG32" i="14"/>
  <c r="DZ16" i="14"/>
  <c r="EH16" i="14"/>
  <c r="BB13" i="14"/>
  <c r="BB23" i="14"/>
  <c r="FG23" i="14"/>
  <c r="AJ33" i="14"/>
  <c r="EQ29" i="14"/>
  <c r="DZ34" i="14"/>
  <c r="EH34" i="14"/>
  <c r="EY32" i="14"/>
  <c r="EA17" i="14"/>
  <c r="EQ33" i="14"/>
  <c r="AJ29" i="14"/>
  <c r="EQ25" i="14"/>
  <c r="BB31" i="14"/>
  <c r="FG31" i="14"/>
  <c r="AQ22" i="14"/>
  <c r="AY22" i="14"/>
  <c r="EA20" i="14"/>
  <c r="EZ20" i="14"/>
  <c r="BB15" i="14"/>
  <c r="DZ13" i="14"/>
  <c r="EH13" i="14"/>
  <c r="DZ21" i="14"/>
  <c r="EH21" i="14"/>
  <c r="DZ24" i="14"/>
  <c r="EH24" i="14"/>
  <c r="BB21" i="14"/>
  <c r="DR28" i="14"/>
  <c r="EY28" i="14"/>
  <c r="AY25" i="14"/>
  <c r="AQ25" i="14"/>
  <c r="EY25" i="14"/>
  <c r="EH15" i="14"/>
  <c r="DZ15" i="14"/>
  <c r="BB12" i="14"/>
  <c r="EH12" i="14"/>
  <c r="DZ12" i="14"/>
  <c r="EQ36" i="14"/>
  <c r="DR36" i="14"/>
  <c r="EA12" i="14"/>
  <c r="EZ12" i="14"/>
  <c r="T24" i="18"/>
  <c r="L22" i="24"/>
  <c r="D22" i="26"/>
  <c r="T22" i="26"/>
  <c r="G51" i="25" l="1"/>
  <c r="EW74" i="15"/>
  <c r="EX74" i="15"/>
  <c r="EU74" i="15"/>
  <c r="G51" i="26"/>
  <c r="J15" i="27"/>
  <c r="DR74" i="14"/>
  <c r="R51" i="25"/>
  <c r="AR74" i="13"/>
  <c r="G14" i="27" s="1"/>
  <c r="G15" i="27" s="1"/>
  <c r="DX74" i="15"/>
  <c r="EQ74" i="14"/>
  <c r="BC74" i="13"/>
  <c r="K14" i="27" s="1"/>
  <c r="D39" i="27" s="1"/>
  <c r="DY74" i="15"/>
  <c r="D19" i="27"/>
  <c r="L51" i="18"/>
  <c r="AD51" i="24"/>
  <c r="DV74" i="15"/>
  <c r="B51" i="24"/>
  <c r="BC19" i="15"/>
  <c r="FH19" i="15"/>
  <c r="BC31" i="15"/>
  <c r="FH31" i="15"/>
  <c r="FH35" i="15"/>
  <c r="BC35" i="15"/>
  <c r="FH33" i="15"/>
  <c r="BC33" i="15"/>
  <c r="FH17" i="15"/>
  <c r="BC17" i="15"/>
  <c r="FH25" i="15"/>
  <c r="BC25" i="15"/>
  <c r="FH32" i="15"/>
  <c r="BC32" i="15"/>
  <c r="D18" i="26"/>
  <c r="D51" i="20"/>
  <c r="BC28" i="15"/>
  <c r="FH28" i="15"/>
  <c r="BC20" i="15"/>
  <c r="FH20" i="15"/>
  <c r="BC29" i="15"/>
  <c r="FH29" i="15"/>
  <c r="BC27" i="15"/>
  <c r="FH27" i="15"/>
  <c r="FH22" i="15"/>
  <c r="BC22" i="15"/>
  <c r="FH23" i="15"/>
  <c r="BC23" i="15"/>
  <c r="FH34" i="15"/>
  <c r="BC34" i="15"/>
  <c r="L18" i="20"/>
  <c r="AR74" i="15"/>
  <c r="BC30" i="15"/>
  <c r="FH30" i="15"/>
  <c r="BC18" i="15"/>
  <c r="FH18" i="15"/>
  <c r="FH13" i="15"/>
  <c r="BC13" i="15"/>
  <c r="BC14" i="15"/>
  <c r="FH14" i="15"/>
  <c r="BC41" i="15"/>
  <c r="FH41" i="15"/>
  <c r="BC74" i="11"/>
  <c r="K12" i="27" s="1"/>
  <c r="D37" i="27" s="1"/>
  <c r="EI72" i="15"/>
  <c r="FH72" i="15"/>
  <c r="FL31" i="15"/>
  <c r="EI43" i="15"/>
  <c r="FH43" i="15"/>
  <c r="FH40" i="15"/>
  <c r="EI40" i="15"/>
  <c r="FK49" i="15"/>
  <c r="EL49" i="15"/>
  <c r="FN35" i="15"/>
  <c r="EO41" i="15"/>
  <c r="FN41" i="15"/>
  <c r="FM57" i="15"/>
  <c r="EN57" i="15"/>
  <c r="FK52" i="15"/>
  <c r="EL52" i="15"/>
  <c r="EN70" i="15"/>
  <c r="FM70" i="15"/>
  <c r="FM48" i="15"/>
  <c r="EN48" i="15"/>
  <c r="FN45" i="15"/>
  <c r="EO45" i="15"/>
  <c r="FK56" i="15"/>
  <c r="EL56" i="15"/>
  <c r="FN19" i="15"/>
  <c r="FL19" i="15"/>
  <c r="EN49" i="15"/>
  <c r="FM49" i="15"/>
  <c r="FL33" i="15"/>
  <c r="FK71" i="15"/>
  <c r="EL71" i="15"/>
  <c r="FM56" i="15"/>
  <c r="EN56" i="15"/>
  <c r="FK43" i="15"/>
  <c r="EL43" i="15"/>
  <c r="FM42" i="15"/>
  <c r="EN42" i="15"/>
  <c r="FN38" i="15"/>
  <c r="EO38" i="15"/>
  <c r="FK18" i="15"/>
  <c r="EN58" i="15"/>
  <c r="FM58" i="15"/>
  <c r="FE36" i="15"/>
  <c r="EF36" i="15"/>
  <c r="FK60" i="15"/>
  <c r="EL60" i="15"/>
  <c r="FK21" i="15"/>
  <c r="FM24" i="15"/>
  <c r="FM60" i="15"/>
  <c r="EN60" i="15"/>
  <c r="FM64" i="15"/>
  <c r="EN64" i="15"/>
  <c r="FM66" i="15"/>
  <c r="EN66" i="15"/>
  <c r="FA36" i="14"/>
  <c r="FA74" i="14" s="1"/>
  <c r="H18" i="27" s="1"/>
  <c r="EB36" i="14"/>
  <c r="EB74" i="14" s="1"/>
  <c r="H17" i="27" s="1"/>
  <c r="FI19" i="14"/>
  <c r="EJ19" i="14"/>
  <c r="FN67" i="14"/>
  <c r="EO67" i="14"/>
  <c r="EM18" i="14"/>
  <c r="FL18" i="14"/>
  <c r="FL54" i="14"/>
  <c r="EM54" i="14"/>
  <c r="FF36" i="14"/>
  <c r="FF74" i="14" s="1"/>
  <c r="EG36" i="14"/>
  <c r="EG74" i="14" s="1"/>
  <c r="FN37" i="14"/>
  <c r="EO37" i="14"/>
  <c r="FL62" i="14"/>
  <c r="EM62" i="14"/>
  <c r="FN30" i="14"/>
  <c r="EO30" i="14"/>
  <c r="FN68" i="14"/>
  <c r="EO68" i="14"/>
  <c r="FL58" i="14"/>
  <c r="EM58" i="14"/>
  <c r="FN21" i="14"/>
  <c r="EO21" i="14"/>
  <c r="FM20" i="14"/>
  <c r="EN20" i="14"/>
  <c r="FL34" i="14"/>
  <c r="FL46" i="14"/>
  <c r="EM46" i="14"/>
  <c r="FN22" i="14"/>
  <c r="EO22" i="14"/>
  <c r="AC49" i="25"/>
  <c r="AC51" i="24"/>
  <c r="AA46" i="25"/>
  <c r="AA51" i="24"/>
  <c r="S43" i="26"/>
  <c r="S51" i="26" s="1"/>
  <c r="S51" i="25"/>
  <c r="AB37" i="25"/>
  <c r="AB51" i="24"/>
  <c r="U21" i="26"/>
  <c r="U51" i="26" s="1"/>
  <c r="U51" i="25"/>
  <c r="AE44" i="25"/>
  <c r="AE51" i="24"/>
  <c r="AF13" i="26"/>
  <c r="AF51" i="26" s="1"/>
  <c r="AF51" i="25"/>
  <c r="X21" i="26"/>
  <c r="X51" i="26" s="1"/>
  <c r="X51" i="25"/>
  <c r="M14" i="26"/>
  <c r="M51" i="26" s="1"/>
  <c r="M51" i="25"/>
  <c r="W28" i="25"/>
  <c r="W51" i="24"/>
  <c r="I51" i="21"/>
  <c r="D16" i="25"/>
  <c r="D16" i="26" s="1"/>
  <c r="D51" i="24"/>
  <c r="FL27" i="15"/>
  <c r="FM28" i="15"/>
  <c r="EH74" i="15"/>
  <c r="EI47" i="15"/>
  <c r="FH47" i="15"/>
  <c r="FI35" i="15"/>
  <c r="EJ35" i="15"/>
  <c r="FG74" i="15"/>
  <c r="FN27" i="15"/>
  <c r="EI46" i="15"/>
  <c r="FH46" i="15"/>
  <c r="FL21" i="15"/>
  <c r="FK14" i="15"/>
  <c r="FH45" i="15"/>
  <c r="EI45" i="15"/>
  <c r="EG36" i="15"/>
  <c r="FF36" i="15"/>
  <c r="FL23" i="15"/>
  <c r="DS74" i="15"/>
  <c r="C21" i="27" s="1"/>
  <c r="FK39" i="15"/>
  <c r="EL39" i="15"/>
  <c r="EE36" i="15"/>
  <c r="FD36" i="15"/>
  <c r="ED36" i="15"/>
  <c r="FC36" i="15"/>
  <c r="FD37" i="15"/>
  <c r="EE37" i="15"/>
  <c r="FH21" i="15"/>
  <c r="EI21" i="15"/>
  <c r="EZ37" i="15"/>
  <c r="EA37" i="15"/>
  <c r="FN12" i="15"/>
  <c r="ER74" i="15"/>
  <c r="C22" i="27" s="1"/>
  <c r="EV74" i="15"/>
  <c r="FJ21" i="15"/>
  <c r="FN34" i="15"/>
  <c r="DW74" i="15"/>
  <c r="EC36" i="15"/>
  <c r="FB36" i="15"/>
  <c r="FN70" i="15"/>
  <c r="EO70" i="15"/>
  <c r="EB36" i="15"/>
  <c r="FA36" i="15"/>
  <c r="FK55" i="15"/>
  <c r="EL55" i="15"/>
  <c r="FA37" i="15"/>
  <c r="EB37" i="15"/>
  <c r="ET74" i="15"/>
  <c r="E22" i="27" s="1"/>
  <c r="FN54" i="15"/>
  <c r="EO54" i="15"/>
  <c r="EG37" i="15"/>
  <c r="FF37" i="15"/>
  <c r="ED37" i="15"/>
  <c r="FC37" i="15"/>
  <c r="ES74" i="15"/>
  <c r="D22" i="27" s="1"/>
  <c r="FB37" i="15"/>
  <c r="EC37" i="15"/>
  <c r="DU74" i="15"/>
  <c r="E21" i="27" s="1"/>
  <c r="FI14" i="15"/>
  <c r="DT74" i="15"/>
  <c r="D21" i="27" s="1"/>
  <c r="FL25" i="15"/>
  <c r="FH26" i="15"/>
  <c r="EI26" i="15"/>
  <c r="FJ26" i="15"/>
  <c r="EF37" i="15"/>
  <c r="FE37" i="15"/>
  <c r="EA36" i="15"/>
  <c r="EZ36" i="15"/>
  <c r="FK13" i="15"/>
  <c r="FI32" i="15"/>
  <c r="FJ14" i="15"/>
  <c r="FL21" i="14"/>
  <c r="FL30" i="14"/>
  <c r="DV74" i="14"/>
  <c r="FG16" i="14"/>
  <c r="FG26" i="14"/>
  <c r="I19" i="27"/>
  <c r="FJ37" i="14"/>
  <c r="FJ74" i="14" s="1"/>
  <c r="M18" i="27" s="1"/>
  <c r="EK37" i="14"/>
  <c r="EK74" i="14" s="1"/>
  <c r="M17" i="27" s="1"/>
  <c r="FL71" i="14"/>
  <c r="EM71" i="14"/>
  <c r="FL24" i="14"/>
  <c r="EV74" i="14"/>
  <c r="FE36" i="14"/>
  <c r="FE74" i="14" s="1"/>
  <c r="EF36" i="14"/>
  <c r="EF74" i="14" s="1"/>
  <c r="DW74" i="14"/>
  <c r="FL38" i="14"/>
  <c r="EM38" i="14"/>
  <c r="FD36" i="14"/>
  <c r="EE36" i="14"/>
  <c r="EE37" i="14"/>
  <c r="FD37" i="14"/>
  <c r="FM39" i="14"/>
  <c r="EN39" i="14"/>
  <c r="EU74" i="14"/>
  <c r="FN43" i="14"/>
  <c r="EO43" i="14"/>
  <c r="FM15" i="14"/>
  <c r="FC37" i="14"/>
  <c r="ED37" i="14"/>
  <c r="FL66" i="14"/>
  <c r="EM66" i="14"/>
  <c r="FL72" i="14"/>
  <c r="EM72" i="14"/>
  <c r="FK25" i="14"/>
  <c r="FC36" i="14"/>
  <c r="ED36" i="14"/>
  <c r="FL32" i="14"/>
  <c r="FL42" i="14"/>
  <c r="EM42" i="14"/>
  <c r="FI37" i="14"/>
  <c r="EJ37" i="14"/>
  <c r="FN71" i="14"/>
  <c r="EO71" i="14"/>
  <c r="FN59" i="14"/>
  <c r="EO59" i="14"/>
  <c r="FK17" i="14"/>
  <c r="H15" i="26"/>
  <c r="H51" i="26" s="1"/>
  <c r="H51" i="25"/>
  <c r="P14" i="26"/>
  <c r="P51" i="26" s="1"/>
  <c r="P51" i="25"/>
  <c r="CN74" i="14"/>
  <c r="B14" i="26"/>
  <c r="B51" i="26" s="1"/>
  <c r="B51" i="25"/>
  <c r="CN74" i="15"/>
  <c r="F32" i="26"/>
  <c r="F51" i="26" s="1"/>
  <c r="F51" i="25"/>
  <c r="N30" i="26"/>
  <c r="N51" i="26" s="1"/>
  <c r="N51" i="25"/>
  <c r="AD21" i="26"/>
  <c r="AD51" i="26" s="1"/>
  <c r="AD51" i="25"/>
  <c r="L51" i="16"/>
  <c r="L13" i="21"/>
  <c r="T13" i="21"/>
  <c r="T51" i="16"/>
  <c r="Q21" i="24"/>
  <c r="Q51" i="21"/>
  <c r="B40" i="27"/>
  <c r="C37" i="27"/>
  <c r="C40" i="27" s="1"/>
  <c r="I51" i="24"/>
  <c r="I13" i="25"/>
  <c r="FG30" i="14"/>
  <c r="AR33" i="14"/>
  <c r="BC33" i="14"/>
  <c r="AR24" i="14"/>
  <c r="BC24" i="14"/>
  <c r="BC27" i="14"/>
  <c r="AR27" i="14"/>
  <c r="AR35" i="14"/>
  <c r="BC35" i="14"/>
  <c r="BC23" i="14"/>
  <c r="AR23" i="14"/>
  <c r="AR34" i="14"/>
  <c r="BC34" i="14"/>
  <c r="BC15" i="14"/>
  <c r="AR15" i="14"/>
  <c r="AR19" i="14"/>
  <c r="BC19" i="14"/>
  <c r="AR22" i="14"/>
  <c r="BC22" i="14"/>
  <c r="BC20" i="14"/>
  <c r="AR20" i="14"/>
  <c r="AR17" i="14"/>
  <c r="BC17" i="14"/>
  <c r="AR28" i="14"/>
  <c r="BC28" i="14"/>
  <c r="EZ27" i="14"/>
  <c r="AR29" i="14"/>
  <c r="BC29" i="14"/>
  <c r="AR30" i="14"/>
  <c r="BC30" i="14"/>
  <c r="AR31" i="14"/>
  <c r="BC31" i="14"/>
  <c r="EZ17" i="14"/>
  <c r="FG17" i="14"/>
  <c r="AR12" i="14"/>
  <c r="BC12" i="14"/>
  <c r="EZ24" i="14"/>
  <c r="AR26" i="14"/>
  <c r="BC26" i="14"/>
  <c r="BC16" i="14"/>
  <c r="AR16" i="14"/>
  <c r="AR13" i="14"/>
  <c r="BC13" i="14"/>
  <c r="EZ34" i="14"/>
  <c r="BC32" i="14"/>
  <c r="AR32" i="14"/>
  <c r="D51" i="19"/>
  <c r="D13" i="25"/>
  <c r="AR18" i="14"/>
  <c r="BC18" i="14"/>
  <c r="AR25" i="14"/>
  <c r="BC25" i="14"/>
  <c r="AR74" i="14"/>
  <c r="L13" i="19"/>
  <c r="BC14" i="14"/>
  <c r="AR14" i="14"/>
  <c r="AR21" i="14"/>
  <c r="BC21" i="14"/>
  <c r="BC74" i="14"/>
  <c r="T13" i="19"/>
  <c r="FG20" i="14"/>
  <c r="FG19" i="14"/>
  <c r="EH25" i="14"/>
  <c r="DZ25" i="14"/>
  <c r="DS14" i="14"/>
  <c r="ER14" i="14"/>
  <c r="DS18" i="14"/>
  <c r="ER18" i="14"/>
  <c r="EZ15" i="14"/>
  <c r="EA15" i="14"/>
  <c r="BB29" i="14"/>
  <c r="ER29" i="14"/>
  <c r="DS29" i="14"/>
  <c r="BB28" i="14"/>
  <c r="EI23" i="14"/>
  <c r="FH23" i="14"/>
  <c r="DZ14" i="14"/>
  <c r="EH14" i="14"/>
  <c r="DZ18" i="14"/>
  <c r="EH18" i="14"/>
  <c r="BB33" i="14"/>
  <c r="BB22" i="14"/>
  <c r="FG35" i="14"/>
  <c r="EH29" i="14"/>
  <c r="DZ29" i="14"/>
  <c r="EI30" i="14"/>
  <c r="EY37" i="14"/>
  <c r="DZ37" i="14"/>
  <c r="DS33" i="14"/>
  <c r="ER33" i="14"/>
  <c r="EI16" i="14"/>
  <c r="FG13" i="14"/>
  <c r="EH33" i="14"/>
  <c r="DZ33" i="14"/>
  <c r="FG24" i="14"/>
  <c r="FG25" i="14"/>
  <c r="BB25" i="14"/>
  <c r="ER28" i="14"/>
  <c r="DS28" i="14"/>
  <c r="FG15" i="14"/>
  <c r="BB14" i="14"/>
  <c r="BB18" i="14"/>
  <c r="FG18" i="14"/>
  <c r="EI24" i="14"/>
  <c r="EI20" i="14"/>
  <c r="FH20" i="14"/>
  <c r="DS22" i="14"/>
  <c r="ER22" i="14"/>
  <c r="FG34" i="14"/>
  <c r="EY18" i="14"/>
  <c r="EI21" i="14"/>
  <c r="EI17" i="14"/>
  <c r="FH17" i="14"/>
  <c r="DZ22" i="14"/>
  <c r="EH22" i="14"/>
  <c r="EI13" i="14"/>
  <c r="FH31" i="14"/>
  <c r="EI31" i="14"/>
  <c r="FG21" i="14"/>
  <c r="EI19" i="14"/>
  <c r="FH35" i="14"/>
  <c r="EI35" i="14"/>
  <c r="EH28" i="14"/>
  <c r="DZ28" i="14"/>
  <c r="DS25" i="14"/>
  <c r="ER25" i="14"/>
  <c r="EI26" i="14"/>
  <c r="EI27" i="14"/>
  <c r="EZ32" i="14"/>
  <c r="EA32" i="14"/>
  <c r="FG27" i="14"/>
  <c r="FH34" i="14"/>
  <c r="EI34" i="14"/>
  <c r="EY36" i="14"/>
  <c r="DZ36" i="14"/>
  <c r="EI12" i="14"/>
  <c r="FG12" i="14"/>
  <c r="L22" i="25"/>
  <c r="T24" i="24"/>
  <c r="T51" i="18"/>
  <c r="B22" i="27" l="1"/>
  <c r="EF74" i="15"/>
  <c r="K15" i="27"/>
  <c r="B21" i="27"/>
  <c r="B23" i="27" s="1"/>
  <c r="D40" i="27"/>
  <c r="B18" i="27"/>
  <c r="B17" i="27"/>
  <c r="EY74" i="14"/>
  <c r="H19" i="27"/>
  <c r="FE74" i="15"/>
  <c r="EA74" i="15"/>
  <c r="G21" i="27" s="1"/>
  <c r="EB74" i="15"/>
  <c r="H21" i="27" s="1"/>
  <c r="FH16" i="14"/>
  <c r="FH26" i="14"/>
  <c r="FH24" i="14"/>
  <c r="FH19" i="14"/>
  <c r="FH27" i="14"/>
  <c r="FH13" i="14"/>
  <c r="FH30" i="14"/>
  <c r="L18" i="26"/>
  <c r="L51" i="20"/>
  <c r="EZ74" i="15"/>
  <c r="G22" i="27" s="1"/>
  <c r="T18" i="20"/>
  <c r="BC74" i="15"/>
  <c r="FM36" i="15"/>
  <c r="EN36" i="15"/>
  <c r="FI36" i="14"/>
  <c r="FI74" i="14" s="1"/>
  <c r="L18" i="27" s="1"/>
  <c r="EJ36" i="14"/>
  <c r="EJ74" i="14" s="1"/>
  <c r="L17" i="27" s="1"/>
  <c r="FN36" i="14"/>
  <c r="FN74" i="14" s="1"/>
  <c r="EO36" i="14"/>
  <c r="EO74" i="14" s="1"/>
  <c r="AB37" i="26"/>
  <c r="AB51" i="26" s="1"/>
  <c r="AB51" i="25"/>
  <c r="AA46" i="26"/>
  <c r="AA51" i="26" s="1"/>
  <c r="AA51" i="25"/>
  <c r="AC49" i="26"/>
  <c r="AC51" i="26" s="1"/>
  <c r="AC51" i="25"/>
  <c r="AE44" i="26"/>
  <c r="AE51" i="26" s="1"/>
  <c r="AE51" i="25"/>
  <c r="W28" i="26"/>
  <c r="W51" i="26" s="1"/>
  <c r="W51" i="25"/>
  <c r="D23" i="27"/>
  <c r="E23" i="27"/>
  <c r="EJ37" i="15"/>
  <c r="FI37" i="15"/>
  <c r="FJ36" i="15"/>
  <c r="EK36" i="15"/>
  <c r="FL37" i="15"/>
  <c r="EM37" i="15"/>
  <c r="FB74" i="15"/>
  <c r="I22" i="27" s="1"/>
  <c r="FC74" i="15"/>
  <c r="C23" i="27"/>
  <c r="FJ37" i="15"/>
  <c r="EK37" i="15"/>
  <c r="FN37" i="15"/>
  <c r="EO37" i="15"/>
  <c r="EC74" i="15"/>
  <c r="I21" i="27" s="1"/>
  <c r="FH37" i="15"/>
  <c r="EI37" i="15"/>
  <c r="ED74" i="15"/>
  <c r="FA74" i="15"/>
  <c r="H22" i="27" s="1"/>
  <c r="FK36" i="15"/>
  <c r="EL36" i="15"/>
  <c r="FF74" i="15"/>
  <c r="FH36" i="15"/>
  <c r="EI36" i="15"/>
  <c r="FI36" i="15"/>
  <c r="EJ36" i="15"/>
  <c r="EJ74" i="15" s="1"/>
  <c r="L21" i="27" s="1"/>
  <c r="FD74" i="15"/>
  <c r="FN36" i="15"/>
  <c r="EO36" i="15"/>
  <c r="FL36" i="15"/>
  <c r="EM36" i="15"/>
  <c r="EM74" i="15" s="1"/>
  <c r="EG74" i="15"/>
  <c r="FM37" i="15"/>
  <c r="EN37" i="15"/>
  <c r="EL37" i="15"/>
  <c r="FK37" i="15"/>
  <c r="EE74" i="15"/>
  <c r="M19" i="27"/>
  <c r="ED74" i="14"/>
  <c r="FC74" i="14"/>
  <c r="FK37" i="14"/>
  <c r="EL37" i="14"/>
  <c r="FM36" i="14"/>
  <c r="FM74" i="14" s="1"/>
  <c r="EN36" i="14"/>
  <c r="EN74" i="14" s="1"/>
  <c r="EE74" i="14"/>
  <c r="FL36" i="14"/>
  <c r="EM36" i="14"/>
  <c r="FD74" i="14"/>
  <c r="FK36" i="14"/>
  <c r="EL36" i="14"/>
  <c r="FL37" i="14"/>
  <c r="EM37" i="14"/>
  <c r="Q21" i="25"/>
  <c r="Q51" i="24"/>
  <c r="T13" i="24"/>
  <c r="T13" i="25" s="1"/>
  <c r="T13" i="26" s="1"/>
  <c r="T51" i="21"/>
  <c r="L13" i="24"/>
  <c r="L51" i="24" s="1"/>
  <c r="L51" i="21"/>
  <c r="I13" i="26"/>
  <c r="I51" i="26" s="1"/>
  <c r="I51" i="25"/>
  <c r="L51" i="19"/>
  <c r="FH21" i="14"/>
  <c r="D13" i="26"/>
  <c r="D51" i="26" s="1"/>
  <c r="D51" i="25"/>
  <c r="FH12" i="14"/>
  <c r="FG14" i="14"/>
  <c r="DZ74" i="14"/>
  <c r="T51" i="19"/>
  <c r="EZ18" i="14"/>
  <c r="EA18" i="14"/>
  <c r="FH32" i="14"/>
  <c r="EI32" i="14"/>
  <c r="FG28" i="14"/>
  <c r="DS36" i="14"/>
  <c r="ER36" i="14"/>
  <c r="FG22" i="14"/>
  <c r="EA29" i="14"/>
  <c r="EZ29" i="14"/>
  <c r="EZ33" i="14"/>
  <c r="EA33" i="14"/>
  <c r="EA14" i="14"/>
  <c r="EZ14" i="14"/>
  <c r="EA22" i="14"/>
  <c r="EZ22" i="14"/>
  <c r="DS37" i="14"/>
  <c r="ER37" i="14"/>
  <c r="FG33" i="14"/>
  <c r="EZ28" i="14"/>
  <c r="EA28" i="14"/>
  <c r="FG37" i="14"/>
  <c r="EH37" i="14"/>
  <c r="FG29" i="14"/>
  <c r="EZ25" i="14"/>
  <c r="EA25" i="14"/>
  <c r="FH15" i="14"/>
  <c r="EI15" i="14"/>
  <c r="FG36" i="14"/>
  <c r="EH36" i="14"/>
  <c r="L22" i="26"/>
  <c r="T24" i="25"/>
  <c r="H23" i="27" l="1"/>
  <c r="FL74" i="15"/>
  <c r="EN74" i="15"/>
  <c r="F17" i="27"/>
  <c r="B19" i="27"/>
  <c r="G23" i="27"/>
  <c r="FK74" i="14"/>
  <c r="EL74" i="14"/>
  <c r="F18" i="27"/>
  <c r="FM74" i="15"/>
  <c r="L19" i="27"/>
  <c r="EO74" i="15"/>
  <c r="T18" i="26"/>
  <c r="T51" i="20"/>
  <c r="FH74" i="15"/>
  <c r="K22" i="27" s="1"/>
  <c r="I23" i="27"/>
  <c r="T51" i="24"/>
  <c r="FG74" i="14"/>
  <c r="FI74" i="15"/>
  <c r="L22" i="27" s="1"/>
  <c r="L23" i="27" s="1"/>
  <c r="EK74" i="15"/>
  <c r="M21" i="27" s="1"/>
  <c r="F22" i="27"/>
  <c r="EI74" i="15"/>
  <c r="EL74" i="15"/>
  <c r="FN74" i="15"/>
  <c r="FK74" i="15"/>
  <c r="FJ74" i="15"/>
  <c r="M22" i="27" s="1"/>
  <c r="F21" i="27"/>
  <c r="EM74" i="14"/>
  <c r="FL74" i="14"/>
  <c r="L13" i="25"/>
  <c r="Q21" i="26"/>
  <c r="Q51" i="26" s="1"/>
  <c r="Q51" i="25"/>
  <c r="EI25" i="14"/>
  <c r="FH25" i="14"/>
  <c r="ER74" i="14"/>
  <c r="C18" i="27" s="1"/>
  <c r="EA36" i="14"/>
  <c r="EZ36" i="14"/>
  <c r="DS74" i="14"/>
  <c r="C17" i="27" s="1"/>
  <c r="FH14" i="14"/>
  <c r="EI14" i="14"/>
  <c r="EI29" i="14"/>
  <c r="FH29" i="14"/>
  <c r="EI22" i="14"/>
  <c r="FH22" i="14"/>
  <c r="FH28" i="14"/>
  <c r="EI28" i="14"/>
  <c r="FH33" i="14"/>
  <c r="EI33" i="14"/>
  <c r="EH74" i="14"/>
  <c r="EZ37" i="14"/>
  <c r="EA37" i="14"/>
  <c r="FH18" i="14"/>
  <c r="EI18" i="14"/>
  <c r="T24" i="26"/>
  <c r="T51" i="25"/>
  <c r="J17" i="27" l="1"/>
  <c r="F19" i="27"/>
  <c r="J18" i="27"/>
  <c r="J21" i="27"/>
  <c r="K21" i="27"/>
  <c r="K23" i="27" s="1"/>
  <c r="T51" i="26"/>
  <c r="F23" i="27"/>
  <c r="M23" i="27"/>
  <c r="J22" i="27"/>
  <c r="C19" i="27"/>
  <c r="L13" i="26"/>
  <c r="L51" i="26" s="1"/>
  <c r="L51" i="25"/>
  <c r="EI37" i="14"/>
  <c r="FH37" i="14"/>
  <c r="EA74" i="14"/>
  <c r="G17" i="27" s="1"/>
  <c r="EZ74" i="14"/>
  <c r="G18" i="27" s="1"/>
  <c r="FH36" i="14"/>
  <c r="EI36" i="14"/>
  <c r="J19" i="27" l="1"/>
  <c r="J23" i="27"/>
  <c r="D42" i="27" s="1"/>
  <c r="EI74" i="14"/>
  <c r="K17" i="27" s="1"/>
  <c r="FH74" i="14"/>
  <c r="K18" i="27" s="1"/>
  <c r="G19" i="27"/>
  <c r="K19" i="27" l="1"/>
  <c r="D41"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tc={E1A2A0C1-11D0-40BF-89CD-DAA9CC868430}</author>
    <author>tc={54C65063-5778-453E-B3CA-943E3F21B35A}</author>
    <author>tc={4C69FAB5-9721-4D46-8EFB-64E34C03DF3E}</author>
    <author>tc={504F6CDC-955B-4F36-8F43-6CF205F41954}</author>
    <author>tc={0958FDFC-196F-46F9-8AC9-A71BC8C3BF73}</author>
    <author>tc={68BDAE99-62C9-4F04-B22A-4A84595A4E9F}</author>
    <author>tc={E0A38112-CA14-4931-AEB3-E106AC5D5867}</author>
    <author>tc={A37AB359-13F6-476A-B538-DA48B402B71D}</author>
    <author>tc={89532A08-7C13-4DB9-9E2F-1F5EE8E03C04}</author>
    <author>tc={438E419D-5A2C-4956-BD22-A1454815C3BE}</author>
    <author>tc={10F78211-FD4D-4F52-95E3-66DFEBE88035}</author>
    <author>tc={F82EF81A-52A3-4FC6-BD24-9CE2B88263EB}</author>
    <author>tc={52C43493-6E88-40AA-B91B-1CABFEDE7AF6}</author>
    <author>tc={CB319BBB-A7D4-4758-A292-7F328F69D003}</author>
    <author>tc={9903E4E3-EE89-4596-9D50-C139B84FE597}</author>
    <author>tc={F288AE60-9F91-41E2-A837-46B0A9E239A6}</author>
    <author>tc={168B8A61-7817-4F43-A52F-A07FA1B309B1}</author>
    <author>tc={89549F82-F3AD-445F-8672-ED3F282614C8}</author>
    <author>tc={6FCBD959-7E5E-4A46-9C17-B9178CE12529}</author>
    <author>tc={2141BB5C-4AC7-45BF-BD2E-A711ECDF004A}</author>
    <author>tc={AFD235E9-9F35-44DA-8C23-8AE650A39603}</author>
    <author>tc={79DE9559-7FE3-4A0E-8330-5263E2241F9E}</author>
    <author>tc={C78360D4-C612-426C-9F96-19F062F27B90}</author>
    <author>tc={25F1E95C-7652-4444-A47C-79F445559711}</author>
    <author>tc={4B7BD7D8-9262-4EA3-A3A4-4E8E8A15E947}</author>
  </authors>
  <commentList>
    <comment ref="W4" authorId="0" shapeId="0" xr:uid="{E1A2A0C1-11D0-40BF-89CD-DAA9CC868430}">
      <text>
        <t>[Threaded comment]
Your version of Excel allows you to read this threaded comment; however, any edits to it will get removed if the file is opened in a newer version of Excel. Learn more: https://go.microsoft.com/fwlink/?linkid=870924
Comment:
    El auditor, al hacer los cálculo anualizados, corta al límite económico en diciembre de 2043. PlanningSpace, al hacer los cálculos mensualizados, corta en abril de 2044. También impacta que PS distribuye el OPEX fijo por FNI y el auditor asigna el 100% a la PDP</t>
      </text>
    </comment>
    <comment ref="AT4" authorId="1" shapeId="0" xr:uid="{54C65063-5778-453E-B3CA-943E3F21B35A}">
      <text>
        <t>[Threaded comment]
Your version of Excel allows you to read this threaded comment; however, any edits to it will get removed if the file is opened in a newer version of Excel. Learn more: https://go.microsoft.com/fwlink/?linkid=870924
Comment:
    El auditor de este campo, al cortar la curva de PDP mucho antes por la metodología que utiliza, trae la cola de PDP a la categoría PNP. PlanningSpace l utilizar metodología RSC, no realiza este movimiento</t>
      </text>
    </comment>
    <comment ref="AV4" authorId="2" shapeId="0" xr:uid="{4C69FAB5-9721-4D46-8EFB-64E34C03DF3E}">
      <text>
        <t xml:space="preserve">[Threaded comment]
Your version of Excel allows you to read this threaded comment; however, any edits to it will get removed if the file is opened in a newer version of Excel. Learn more: https://go.microsoft.com/fwlink/?linkid=870924
Comment:
    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
Esto trae como consecuencia que en el cálculo del auditor, la categoría PNP al tener un mayor OPEX fijo,  alcance su límite económico mucho antes que en el cálculo de PlanningSpace
</t>
      </text>
    </comment>
    <comment ref="BI4" authorId="3" shapeId="0" xr:uid="{504F6CDC-955B-4F36-8F43-6CF205F41954}">
      <text>
        <t>[Threaded comment]
Your version of Excel allows you to read this threaded comment; however, any edits to it will get removed if the file is opened in a newer version of Excel. Learn more: https://go.microsoft.com/fwlink/?linkid=870924
Comment:
    El auditor, al hacer los cálculo anualizados, corta al límite económico en diciembre de 2043. PlanningSpace, al hacer los cálculos mensualizados, corta en abril de 2044.</t>
      </text>
    </comment>
    <comment ref="CQ4" authorId="4" shapeId="0" xr:uid="{0958FDFC-196F-46F9-8AC9-A71BC8C3BF73}">
      <text>
        <t>[Threaded comment]
Your version of Excel allows you to read this threaded comment; however, any edits to it will get removed if the file is opened in a newer version of Excel. Learn more: https://go.microsoft.com/fwlink/?linkid=870924
Comment:
    El auditor, al hacer los cálculo anualizados, corta al límite económico en diciembre de 2040. PlanningSpace, al hacer los cálculos mensualizados, corta en septiembre de 2040. También impacta que PS distribuye el OPEX fijo por FNI y el auditor asigna el 100% a la PDP</t>
      </text>
    </comment>
    <comment ref="IM4" authorId="5" shapeId="0" xr:uid="{68BDAE99-62C9-4F04-B22A-4A84595A4E9F}">
      <text>
        <t>[Threaded comment]
Your version of Excel allows you to read this threaded comment; however, any edits to it will get removed if the file is opened in a newer version of Excel. Learn more: https://go.microsoft.com/fwlink/?linkid=870924
Comment:
    El auditor, al calcular el límite económico de PND en una fecha distinta al de PlanningSpace, trae la cola a Probables unos meses antes que PS</t>
      </text>
    </comment>
    <comment ref="IO4" authorId="6" shapeId="0" xr:uid="{E0A38112-CA14-4931-AEB3-E106AC5D5867}">
      <text>
        <t>[Threaded comment]
Your version of Excel allows you to read this threaded comment; however, any edits to it will get removed if the file is opened in a newer version of Excel. Learn more: https://go.microsoft.com/fwlink/?linkid=870924
Comment:
    El auditor, al hacer los cálculo anualizados, corta al límite económico en diciembre de 2042. PlanningSpace, al hacer los cálculos mensualizados, corta en noviembre de 2042.</t>
      </text>
    </comment>
    <comment ref="OK4" authorId="7" shapeId="0" xr:uid="{A37AB359-13F6-476A-B538-DA48B402B71D}">
      <text>
        <t>[Threaded comment]
Your version of Excel allows you to read this threaded comment; however, any edits to it will get removed if the file is opened in a newer version of Excel. Learn more: https://go.microsoft.com/fwlink/?linkid=870924
Comment:
    El auditor, al calcular el límite económico de Probables en una fecha distinta al de PlanningSpace, trae la cola a Posibles unos meses antes que PS</t>
      </text>
    </comment>
    <comment ref="OM4" authorId="8" shapeId="0" xr:uid="{89532A08-7C13-4DB9-9E2F-1F5EE8E03C04}">
      <text>
        <t>[Threaded comment]
Your version of Excel allows you to read this threaded comment; however, any edits to it will get removed if the file is opened in a newer version of Excel. Learn more: https://go.microsoft.com/fwlink/?linkid=870924
Comment:
    El auditor, al calcular el límite económico de PDP y PNP en una fecha distinta al de PlanningSpace, trae la cola a Posibles unos meses antes que PS</t>
      </text>
    </comment>
    <comment ref="OP4" authorId="9" shapeId="0" xr:uid="{438E419D-5A2C-4956-BD22-A1454815C3BE}">
      <text>
        <t>[Threaded comment]
Your version of Excel allows you to read this threaded comment; however, any edits to it will get removed if the file is opened in a newer version of Excel. Learn more: https://go.microsoft.com/fwlink/?linkid=870924
Comment:
    PlanningSpace hace el cálculo del límite económico mensualizado, por lo cual corta en abril de 2047. El auditor en cambio, al hacerlo anualizado, corta en diciembre de 2046</t>
      </text>
    </comment>
    <comment ref="B7" authorId="10" shapeId="0" xr:uid="{10F78211-FD4D-4F52-95E3-66DFEBE88035}">
      <text>
        <t>[Threaded comment]
Your version of Excel allows you to read this threaded comment; however, any edits to it will get removed if the file is opened in a newer version of Excel. Learn more: https://go.microsoft.com/fwlink/?linkid=870924
Comment:
    En el año 2023 se tiene curva base pactada con la ANH. El auditor, al hacer el cálculo anualizado, con las ponderaciones que realiza se dan diferencias versus el cálculo de PlanningSpace que si es mensualizado</t>
      </text>
    </comment>
    <comment ref="AN7" authorId="11" shapeId="0" xr:uid="{F82EF81A-52A3-4FC6-BD24-9CE2B88263EB}">
      <text>
        <t>[Threaded comment]
Your version of Excel allows you to read this threaded comment; however, any edits to it will get removed if the file is opened in a newer version of Excel. Learn more: https://go.microsoft.com/fwlink/?linkid=870924
Comment:
    En el año 2023 se tiene curva base pactada con la ANH. El auditor, al hacer el cálculo anualizado, con las ponderaciones que realiza se dan diferencias versus el cálculo de PlanningSpace que si es mensualizado</t>
      </text>
    </comment>
    <comment ref="AN10" authorId="12" shapeId="0" xr:uid="{52C43493-6E88-40AA-B91B-1CABFEDE7AF6}">
      <text>
        <t>[Threaded comment]
Your version of Excel allows you to read this threaded comment; however, any edits to it will get removed if the file is opened in a newer version of Excel. Learn more: https://go.microsoft.com/fwlink/?linkid=870924
Comment:
    Diferencias por lo antes explicado</t>
      </text>
    </comment>
    <comment ref="B13" authorId="13" shapeId="0" xr:uid="{CB319BBB-A7D4-4758-A292-7F328F69D003}">
      <text>
        <t>[Threaded comment]
Your version of Excel allows you to read this threaded comment; however, any edits to it will get removed if the file is opened in a newer version of Excel. Learn more: https://go.microsoft.com/fwlink/?linkid=870924
Comment:
    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t>
      </text>
    </comment>
    <comment ref="AN13" authorId="14" shapeId="0" xr:uid="{9903E4E3-EE89-4596-9D50-C139B84FE597}">
      <text>
        <t>[Threaded comment]
Your version of Excel allows you to read this threaded comment; however, any edits to it will get removed if the file is opened in a newer version of Excel. Learn more: https://go.microsoft.com/fwlink/?linkid=870924
Comment:
    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t>
      </text>
    </comment>
    <comment ref="CB13" authorId="15" shapeId="0" xr:uid="{F288AE60-9F91-41E2-A837-46B0A9E239A6}">
      <text>
        <t xml:space="preserve">[Threaded comment]
Your version of Excel allows you to read this threaded comment; however, any edits to it will get removed if the file is opened in a newer version of Excel. Learn more: https://go.microsoft.com/fwlink/?linkid=870924
Comment:
    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
</t>
      </text>
    </comment>
    <comment ref="B22" authorId="16" shapeId="0" xr:uid="{168B8A61-7817-4F43-A52F-A07FA1B309B1}">
      <text>
        <t>[Threaded comment]
Your version of Excel allows you to read this threaded comment; however, any edits to it will get removed if the file is opened in a newer version of Excel. Learn more: https://go.microsoft.com/fwlink/?linkid=870924
Comment:
    Diferencias arrastradas de lo antes explicado</t>
      </text>
    </comment>
    <comment ref="AN22" authorId="17" shapeId="0" xr:uid="{89549F82-F3AD-445F-8672-ED3F282614C8}">
      <text>
        <t>[Threaded comment]
Your version of Excel allows you to read this threaded comment; however, any edits to it will get removed if the file is opened in a newer version of Excel. Learn more: https://go.microsoft.com/fwlink/?linkid=870924
Comment:
    Diferencias por lo antes mencionado</t>
      </text>
    </comment>
    <comment ref="CB22" authorId="18" shapeId="0" xr:uid="{6FCBD959-7E5E-4A46-9C17-B9178CE12529}">
      <text>
        <t>[Threaded comment]
Your version of Excel allows you to read this threaded comment; however, any edits to it will get removed if the file is opened in a newer version of Excel. Learn more: https://go.microsoft.com/fwlink/?linkid=870924
Comment:
    Diferencias arrastradas por lo antes mencionado</t>
      </text>
    </comment>
    <comment ref="B28" authorId="19" shapeId="0" xr:uid="{2141BB5C-4AC7-45BF-BD2E-A711ECDF004A}">
      <text>
        <t>[Threaded comment]
Your version of Excel allows you to read this threaded comment; however, any edits to it will get removed if the file is opened in a newer version of Excel. Learn more: https://go.microsoft.com/fwlink/?linkid=870924
Comment:
    Diferencias arrastradas de lo antes explicado</t>
      </text>
    </comment>
    <comment ref="AN28" authorId="20" shapeId="0" xr:uid="{AFD235E9-9F35-44DA-8C23-8AE650A39603}">
      <text>
        <t>[Threaded comment]
Your version of Excel allows you to read this threaded comment; however, any edits to it will get removed if the file is opened in a newer version of Excel. Learn more: https://go.microsoft.com/fwlink/?linkid=870924
Comment:
    Diferencias por lo antes mencionado</t>
      </text>
    </comment>
    <comment ref="CB28" authorId="21" shapeId="0" xr:uid="{79DE9559-7FE3-4A0E-8330-5263E2241F9E}">
      <text>
        <t>[Threaded comment]
Your version of Excel allows you to read this threaded comment; however, any edits to it will get removed if the file is opened in a newer version of Excel. Learn more: https://go.microsoft.com/fwlink/?linkid=870924
Comment:
    Diferencias arrastradas por lo antes mencionado</t>
      </text>
    </comment>
    <comment ref="W31" authorId="22" shapeId="0" xr:uid="{C78360D4-C612-426C-9F96-19F062F27B90}">
      <text>
        <t>[Threaded comment]
Your version of Excel allows you to read this threaded comment; however, any edits to it will get removed if the file is opened in a newer version of Excel. Learn more: https://go.microsoft.com/fwlink/?linkid=870924
Comment:
    El auditor asigna el costo de abandono 12 meses después de alcanzar el límite económico. Al cortar por límite económico mucho antes que PlanningSpace, se evidencia la diferencia en el período en el que se asigna el abandono</t>
      </text>
    </comment>
    <comment ref="CR31" authorId="23" shapeId="0" xr:uid="{25F1E95C-7652-4444-A47C-79F445559711}">
      <text>
        <t>[Threaded comment]
Your version of Excel allows you to read this threaded comment; however, any edits to it will get removed if the file is opened in a newer version of Excel. Learn more: https://go.microsoft.com/fwlink/?linkid=870924
Comment:
    PlanningSpace asigna el costo de abandono de toda la 1P 12 meses después del límite económico de la categoría 1P, en cambio el auditor lo hace 12 meses después del EL del wedge, por eso la diferencia.</t>
      </text>
    </comment>
    <comment ref="OP31" authorId="24" shapeId="0" xr:uid="{4B7BD7D8-9262-4EA3-A3A4-4E8E8A15E947}">
      <text>
        <t>[Threaded comment]
Your version of Excel allows you to read this threaded comment; however, any edits to it will get removed if the file is opened in a newer version of Excel. Learn more: https://go.microsoft.com/fwlink/?linkid=870924
Comment:
    Al tener fechas de límite económico distintas entre el auditor y PS, se asigna el monto de abandono en fechas diferentes</t>
      </text>
    </comment>
  </commentList>
</comments>
</file>

<file path=xl/sharedStrings.xml><?xml version="1.0" encoding="utf-8"?>
<sst xmlns="http://schemas.openxmlformats.org/spreadsheetml/2006/main" count="5803" uniqueCount="791">
  <si>
    <t>Compañía:</t>
  </si>
  <si>
    <t>Escenario:</t>
  </si>
  <si>
    <t>SEC</t>
  </si>
  <si>
    <t>Área:</t>
  </si>
  <si>
    <t>Campo:</t>
  </si>
  <si>
    <t>DINA TERCIARIOS</t>
  </si>
  <si>
    <t>Contrato:</t>
  </si>
  <si>
    <t>Departamento:</t>
  </si>
  <si>
    <t>Fecha:</t>
  </si>
  <si>
    <t>31.12.2022</t>
  </si>
  <si>
    <t>UGE:</t>
  </si>
  <si>
    <t>País:</t>
  </si>
  <si>
    <t>Vice:</t>
  </si>
  <si>
    <t>Id Int :</t>
  </si>
  <si>
    <t>Operación:</t>
  </si>
  <si>
    <t>Gerencia:</t>
  </si>
  <si>
    <t>Año:</t>
  </si>
  <si>
    <t>Negocio:</t>
  </si>
  <si>
    <t>Clase Reserva:</t>
  </si>
  <si>
    <t>PDP</t>
  </si>
  <si>
    <t>Cuenca:</t>
  </si>
  <si>
    <t>Auditor:</t>
  </si>
  <si>
    <t>GaffneyCline</t>
  </si>
  <si>
    <t>Limite E:</t>
  </si>
  <si>
    <t>Clasificacion de Pozos</t>
  </si>
  <si>
    <t>Volúmenes Tecnicos Brutos</t>
  </si>
  <si>
    <t>Reservas Brutas del Campo</t>
  </si>
  <si>
    <t>Regalías %</t>
  </si>
  <si>
    <t>Reservas Brutas de Ecopetrol</t>
  </si>
  <si>
    <t>Regalías Ecopetrol</t>
  </si>
  <si>
    <t>Reservas Netas Ecopetrol</t>
  </si>
  <si>
    <t>Precio</t>
  </si>
  <si>
    <t>Costo Operativo</t>
  </si>
  <si>
    <t>Inversion</t>
  </si>
  <si>
    <t>Flujo de Caja</t>
  </si>
  <si>
    <t>Año</t>
  </si>
  <si>
    <t>Pozos activos</t>
  </si>
  <si>
    <t xml:space="preserve"> Pozos inactivos</t>
  </si>
  <si>
    <t>Pozos productores</t>
  </si>
  <si>
    <t>Pozos iny disposal</t>
  </si>
  <si>
    <t>Pozos iny agua/vapor</t>
  </si>
  <si>
    <t>Pozos iny gas</t>
  </si>
  <si>
    <t>Pozos a abandonar</t>
  </si>
  <si>
    <t>Aceite para Ventas</t>
  </si>
  <si>
    <t>Aceite para consumo</t>
  </si>
  <si>
    <t>Gas Total Producido</t>
  </si>
  <si>
    <t>Gas de Consumo</t>
  </si>
  <si>
    <t>Gas Inyectado</t>
  </si>
  <si>
    <t>Gas Quemado</t>
  </si>
  <si>
    <t>Gas Penalizado</t>
  </si>
  <si>
    <t>Gas Venta</t>
  </si>
  <si>
    <t>Volumen de GLP</t>
  </si>
  <si>
    <t>Volumen Propano</t>
  </si>
  <si>
    <t>Volumen Butano</t>
  </si>
  <si>
    <t>Volumen Gasolina</t>
  </si>
  <si>
    <t>Agua Producida</t>
  </si>
  <si>
    <t>Agua/Vapor Inyectado</t>
  </si>
  <si>
    <t>Agua Vertida Cuerpo Agua y Riego</t>
  </si>
  <si>
    <t>Agua Dispuesta en pozos</t>
  </si>
  <si>
    <t>Agua inyectada con Polímero</t>
  </si>
  <si>
    <t>Aceite Ventas</t>
  </si>
  <si>
    <t>Aceite  consumo</t>
  </si>
  <si>
    <t>Gas  Consumo</t>
  </si>
  <si>
    <t>GLP</t>
  </si>
  <si>
    <t>Propano</t>
  </si>
  <si>
    <t>Butano</t>
  </si>
  <si>
    <t>Gasolina</t>
  </si>
  <si>
    <t>Aceite ventas</t>
  </si>
  <si>
    <t>gas ventas</t>
  </si>
  <si>
    <t>Efectivo (Gas+NGL)</t>
  </si>
  <si>
    <t>Total Aceite</t>
  </si>
  <si>
    <t>Total Gas_NGL</t>
  </si>
  <si>
    <t>Total NGL</t>
  </si>
  <si>
    <t>Participacion Ecopetrol</t>
  </si>
  <si>
    <t>Aceite</t>
  </si>
  <si>
    <t>Descuento Calidad</t>
  </si>
  <si>
    <t>Descuento Transporte</t>
  </si>
  <si>
    <t>Poder Calorífico</t>
  </si>
  <si>
    <t>Gas</t>
  </si>
  <si>
    <t>Gas Quema</t>
  </si>
  <si>
    <t>Ingresos después de regalías</t>
  </si>
  <si>
    <t>OpEx Ecopetrol</t>
  </si>
  <si>
    <t>Participación Ecopetrol</t>
  </si>
  <si>
    <t>Fijo</t>
  </si>
  <si>
    <t>Semifijo</t>
  </si>
  <si>
    <t>Total Variable</t>
  </si>
  <si>
    <r>
      <t xml:space="preserve">Total </t>
    </r>
    <r>
      <rPr>
        <b/>
        <u/>
        <sz val="10"/>
        <color rgb="FF4E01A8"/>
        <rFont val="Arial"/>
        <family val="2"/>
        <scheme val="minor"/>
      </rPr>
      <t>Variable</t>
    </r>
    <r>
      <rPr>
        <b/>
        <sz val="10"/>
        <color rgb="FF4E01A8"/>
        <rFont val="Arial"/>
        <family val="2"/>
        <scheme val="minor"/>
      </rPr>
      <t xml:space="preserve"> barril</t>
    </r>
  </si>
  <si>
    <t>Variable aceite</t>
  </si>
  <si>
    <t>Variable Gas</t>
  </si>
  <si>
    <t>Variable Fluido</t>
  </si>
  <si>
    <t>Variables agua/vapor de inyección</t>
  </si>
  <si>
    <t>Variables agua de Produccion</t>
  </si>
  <si>
    <t>Variables agua de disposición (Disposal, Vertida y Riego)</t>
  </si>
  <si>
    <t>Variables Gas de inyección</t>
  </si>
  <si>
    <t>Variables Polimero de inyección</t>
  </si>
  <si>
    <t>Pozo Productor</t>
  </si>
  <si>
    <t>Pozo Inyector de Agua/Vapor</t>
  </si>
  <si>
    <t>Pozo Inyector de gas</t>
  </si>
  <si>
    <t>Facilidades Nuevas Tecnologias</t>
  </si>
  <si>
    <t>Diluyente</t>
  </si>
  <si>
    <t>Volumen Diluyente</t>
  </si>
  <si>
    <t>Nafta/Aceite</t>
  </si>
  <si>
    <t>Pozos Productores a Perforar</t>
  </si>
  <si>
    <t>Pozos Inyectores a Perforar</t>
  </si>
  <si>
    <t>Workover Productor a Perforar</t>
  </si>
  <si>
    <t>Workover Inyector a Perforar</t>
  </si>
  <si>
    <t>CapEx Ecopetrol</t>
  </si>
  <si>
    <t>CapEx 100% Ecopetrol</t>
  </si>
  <si>
    <t>Gastos G-A</t>
  </si>
  <si>
    <t>Gastos G-G</t>
  </si>
  <si>
    <t>Perforacion Productores</t>
  </si>
  <si>
    <t>Perforacion Inyectores</t>
  </si>
  <si>
    <t>Workover</t>
  </si>
  <si>
    <t>Facilidades</t>
  </si>
  <si>
    <t>Plataformas</t>
  </si>
  <si>
    <t>Plantas</t>
  </si>
  <si>
    <t>Lines de Flujo</t>
  </si>
  <si>
    <t>Predios</t>
  </si>
  <si>
    <t>Ambiental</t>
  </si>
  <si>
    <t>Social</t>
  </si>
  <si>
    <t>Costo Abandono</t>
  </si>
  <si>
    <t>Participacion Abandono Ecopetrol</t>
  </si>
  <si>
    <t>Regalias Gas</t>
  </si>
  <si>
    <t>Penalidad Quema de gas</t>
  </si>
  <si>
    <t>Otros Ingresos/Egresos</t>
  </si>
  <si>
    <t xml:space="preserve">Flujo de Caja Operativo Ecopetrol </t>
  </si>
  <si>
    <t xml:space="preserve">Flujo de Caja Neto Ecopetrol </t>
  </si>
  <si>
    <t xml:space="preserve">Flujo de Caja Descontado Ecopetrol </t>
  </si>
  <si>
    <t>Numero</t>
  </si>
  <si>
    <t>Barriles</t>
  </si>
  <si>
    <t>KPC</t>
  </si>
  <si>
    <t>%</t>
  </si>
  <si>
    <t>MPC</t>
  </si>
  <si>
    <t>USD/Barril</t>
  </si>
  <si>
    <t>MMBTU/MCF</t>
  </si>
  <si>
    <t>USD /MMBTU</t>
  </si>
  <si>
    <t>USD</t>
  </si>
  <si>
    <t>USD/MPC</t>
  </si>
  <si>
    <t>USD-Año/Pozo</t>
  </si>
  <si>
    <t>USD/Año</t>
  </si>
  <si>
    <t>Barril/Barril</t>
  </si>
  <si>
    <t>Dolares</t>
  </si>
  <si>
    <t>TOTAL</t>
  </si>
  <si>
    <t>PNP</t>
  </si>
  <si>
    <t>PND</t>
  </si>
  <si>
    <t>Ecopetrol S.A</t>
  </si>
  <si>
    <t>OPERACIONES HUILA-TOLIMA</t>
  </si>
  <si>
    <t>PIJAO - POTRERILLO</t>
  </si>
  <si>
    <t>HUILA</t>
  </si>
  <si>
    <t>NEIVA CPI</t>
  </si>
  <si>
    <t>COLOMBIA</t>
  </si>
  <si>
    <t>VAO</t>
  </si>
  <si>
    <t>DIRECTA</t>
  </si>
  <si>
    <t>GPA</t>
  </si>
  <si>
    <t>VEP</t>
  </si>
  <si>
    <t>PRB</t>
  </si>
  <si>
    <t>VSM</t>
  </si>
  <si>
    <t>Probables Desarrolladas Produciendo</t>
  </si>
  <si>
    <t>Probables No Produciendo + No Desarrolladas</t>
  </si>
  <si>
    <t>Total Variable barril</t>
  </si>
  <si>
    <t>Aceite PRBDP</t>
  </si>
  <si>
    <t>Aceite Consumo PRBDP</t>
  </si>
  <si>
    <t>Gas PRBDP</t>
  </si>
  <si>
    <t>Gas ConsumoPRBDP</t>
  </si>
  <si>
    <t>GLP PRBDP</t>
  </si>
  <si>
    <t>Propano PRBDP</t>
  </si>
  <si>
    <t>Butane PRBDP</t>
  </si>
  <si>
    <t>Gasoline PRBDP</t>
  </si>
  <si>
    <t>MCF</t>
  </si>
  <si>
    <t>PS</t>
  </si>
  <si>
    <t>Posibles Desarrolladas Produciendo</t>
  </si>
  <si>
    <t>Posibles No Produciendo + No Desarrolladas</t>
  </si>
  <si>
    <t>Aceite PSDP</t>
  </si>
  <si>
    <t>Aceite Consumo PSDP</t>
  </si>
  <si>
    <t>Gas PSDP</t>
  </si>
  <si>
    <t>Gas ConsumoPSDP</t>
  </si>
  <si>
    <t>GLP PSDP</t>
  </si>
  <si>
    <t>Propano PSDP</t>
  </si>
  <si>
    <t>Butane PSDP</t>
  </si>
  <si>
    <t>Gasoline PSDP</t>
  </si>
  <si>
    <t>Contrato</t>
  </si>
  <si>
    <t>Campo</t>
  </si>
  <si>
    <t>Fecha</t>
  </si>
  <si>
    <t>Escenario</t>
  </si>
  <si>
    <t>Clase Reserva</t>
  </si>
  <si>
    <t>Limite E</t>
  </si>
  <si>
    <t>Pozos Activos</t>
  </si>
  <si>
    <t>Produccion Bruta</t>
  </si>
  <si>
    <t>Regalias Brutas</t>
  </si>
  <si>
    <t>Produccion Bruta Ecopetrol</t>
  </si>
  <si>
    <t>Regalias Netas</t>
  </si>
  <si>
    <t>Produccion Neta Ecopetrol</t>
  </si>
  <si>
    <t>Product Prices</t>
  </si>
  <si>
    <t>Ingresos Ecopetrol</t>
  </si>
  <si>
    <t>Abandono Ecopetrol</t>
  </si>
  <si>
    <t>Otros Ingresos/ Egresos</t>
  </si>
  <si>
    <t>Flujo de Caja Neto Ecopetrol</t>
  </si>
  <si>
    <t>Aceite Consumo</t>
  </si>
  <si>
    <t>Gas Consumo</t>
  </si>
  <si>
    <t>NGL</t>
  </si>
  <si>
    <t>Despues de Regalias</t>
  </si>
  <si>
    <t>Gasto</t>
  </si>
  <si>
    <t>Costo</t>
  </si>
  <si>
    <t>Antes de Impuestos</t>
  </si>
  <si>
    <t>Descontado @ 10%</t>
  </si>
  <si>
    <t>Number</t>
  </si>
  <si>
    <t>(MM bbl)</t>
  </si>
  <si>
    <t>(MM cf)</t>
  </si>
  <si>
    <t>(U.S.$/bbl)</t>
  </si>
  <si>
    <t>(U.S.$/Mcf)</t>
  </si>
  <si>
    <t>(MM U.S.$)</t>
  </si>
  <si>
    <t>PD</t>
  </si>
  <si>
    <t>1P</t>
  </si>
  <si>
    <t>2P</t>
  </si>
  <si>
    <t>3P</t>
  </si>
  <si>
    <t>Declaracion de Reservas de Hidrocarburos</t>
  </si>
  <si>
    <t>Certificacion Auditoria</t>
  </si>
  <si>
    <t>Liquidos</t>
  </si>
  <si>
    <t>Consumo Liquidos</t>
  </si>
  <si>
    <t>Consumo Gas</t>
  </si>
  <si>
    <t>Gas Producción</t>
  </si>
  <si>
    <t>Millones de Barriles</t>
  </si>
  <si>
    <t>Gigas de scf</t>
  </si>
  <si>
    <t>Probadas</t>
  </si>
  <si>
    <t>Desarrolladas Produciendo</t>
  </si>
  <si>
    <t>Desarrolladas No Produciendo</t>
  </si>
  <si>
    <t>No Desarrolladas</t>
  </si>
  <si>
    <t>Total Probadas</t>
  </si>
  <si>
    <t>Probables</t>
  </si>
  <si>
    <t>Desarrolladas No Prod + No Des</t>
  </si>
  <si>
    <t>Total Probables</t>
  </si>
  <si>
    <t>Posibles</t>
  </si>
  <si>
    <t>Total Posibles</t>
  </si>
  <si>
    <t>Gross Field Volumes</t>
  </si>
  <si>
    <t>Gross Ecopetrol (including royalties)</t>
  </si>
  <si>
    <t>Net to Ecopetrol (including royalies for  NGL)</t>
  </si>
  <si>
    <t>Gross Technical Field Volumen</t>
  </si>
  <si>
    <t xml:space="preserve">OIL </t>
  </si>
  <si>
    <t>GPL</t>
  </si>
  <si>
    <t>Propane</t>
  </si>
  <si>
    <t>Butane</t>
  </si>
  <si>
    <t>Gasoline</t>
  </si>
  <si>
    <t>Mbbls</t>
  </si>
  <si>
    <t>Developed Prod.</t>
  </si>
  <si>
    <t>Developed Non-Prod.</t>
  </si>
  <si>
    <t>Undeveloped</t>
  </si>
  <si>
    <t xml:space="preserve">Total Proved  </t>
  </si>
  <si>
    <t>Total Probable</t>
  </si>
  <si>
    <t>Total Possible</t>
  </si>
  <si>
    <t>Royalties Gas_NGL to ECP Gigas of scf</t>
  </si>
  <si>
    <t>Royalties Gas_NGL to ECP MMBPE</t>
  </si>
  <si>
    <t>Limite Economico</t>
  </si>
  <si>
    <t>Probable</t>
  </si>
  <si>
    <t>Possible</t>
  </si>
  <si>
    <t>N°</t>
  </si>
  <si>
    <t>Field Name:</t>
  </si>
  <si>
    <t>Company</t>
  </si>
  <si>
    <t>Gerencia</t>
  </si>
  <si>
    <t>Contract</t>
  </si>
  <si>
    <t>UGE</t>
  </si>
  <si>
    <t>cuenca:</t>
  </si>
  <si>
    <t>Area:</t>
  </si>
  <si>
    <t>Pais:</t>
  </si>
  <si>
    <t>Operacion:</t>
  </si>
  <si>
    <t>ABANICO</t>
  </si>
  <si>
    <t>VAS</t>
  </si>
  <si>
    <t>GAR</t>
  </si>
  <si>
    <t>OTROS</t>
  </si>
  <si>
    <t>TOLIMA</t>
  </si>
  <si>
    <t>ASOCIADA</t>
  </si>
  <si>
    <t>ABARCO</t>
  </si>
  <si>
    <t>VRC</t>
  </si>
  <si>
    <t>GTA</t>
  </si>
  <si>
    <t>NARE</t>
  </si>
  <si>
    <t>JAZMIN</t>
  </si>
  <si>
    <t>VMM</t>
  </si>
  <si>
    <t>BOYACA</t>
  </si>
  <si>
    <t>ABEJAS</t>
  </si>
  <si>
    <t>GAN</t>
  </si>
  <si>
    <t>ESTERO</t>
  </si>
  <si>
    <t>LLA</t>
  </si>
  <si>
    <t>CASANARE</t>
  </si>
  <si>
    <t>ACAE</t>
  </si>
  <si>
    <t>AREA SUR</t>
  </si>
  <si>
    <t>SUR</t>
  </si>
  <si>
    <t>CAG PUT</t>
  </si>
  <si>
    <t xml:space="preserve"> Op. PUTUMAYO -AREA SUR</t>
  </si>
  <si>
    <t>PUTUMAYO</t>
  </si>
  <si>
    <t>AGUAS BLANCAS</t>
  </si>
  <si>
    <t>MAGDALENA MEDIO</t>
  </si>
  <si>
    <t xml:space="preserve">DE MARES </t>
  </si>
  <si>
    <t>SANTANDER</t>
  </si>
  <si>
    <t>AKACIAS</t>
  </si>
  <si>
    <t>VRO</t>
  </si>
  <si>
    <t>GCL</t>
  </si>
  <si>
    <t>EYP-08</t>
  </si>
  <si>
    <t>CPO09</t>
  </si>
  <si>
    <t>META</t>
  </si>
  <si>
    <t>ALBORADA</t>
  </si>
  <si>
    <t>NORORIENTE B</t>
  </si>
  <si>
    <t>ANDINA</t>
  </si>
  <si>
    <t>CAPACHOS-ANDINA</t>
  </si>
  <si>
    <t>APIAY</t>
  </si>
  <si>
    <t>GDA</t>
  </si>
  <si>
    <t>APIAY-ARIARI</t>
  </si>
  <si>
    <t>APIAY K</t>
  </si>
  <si>
    <t>APIAY T</t>
  </si>
  <si>
    <t>APIAY ESTE</t>
  </si>
  <si>
    <t>APIAY ESTE K</t>
  </si>
  <si>
    <t>APIAY ESTE T</t>
  </si>
  <si>
    <t>ARAGUATO</t>
  </si>
  <si>
    <t>CHIPIRON</t>
  </si>
  <si>
    <t>ARAUCA</t>
  </si>
  <si>
    <t>Otras Areas</t>
  </si>
  <si>
    <t>ARRAYAN</t>
  </si>
  <si>
    <t>ARRAYÁN- BALCÓN</t>
  </si>
  <si>
    <t>AULLADOR</t>
  </si>
  <si>
    <t>GMA</t>
  </si>
  <si>
    <t>PLAYON</t>
  </si>
  <si>
    <t>PROVINCIA</t>
  </si>
  <si>
    <t>AUSTRAL</t>
  </si>
  <si>
    <t>SURIA</t>
  </si>
  <si>
    <t>AUSTRAL K</t>
  </si>
  <si>
    <t>AUSTRAL T</t>
  </si>
  <si>
    <t>BAJO RIO</t>
  </si>
  <si>
    <t>GRI</t>
  </si>
  <si>
    <t>CASABE</t>
  </si>
  <si>
    <t>BALCON</t>
  </si>
  <si>
    <t>ASOC. PALERMO</t>
  </si>
  <si>
    <t>BALLENA</t>
  </si>
  <si>
    <t>GUAJIRA</t>
  </si>
  <si>
    <t xml:space="preserve">CHUCHUPA-BALLENA </t>
  </si>
  <si>
    <t>GUA OFF</t>
  </si>
  <si>
    <t>BALLENA - CHUCHUPA</t>
  </si>
  <si>
    <t>BARQUEREÑA</t>
  </si>
  <si>
    <t xml:space="preserve">DEL RIO </t>
  </si>
  <si>
    <t>BAYONERO</t>
  </si>
  <si>
    <t>BONANZA</t>
  </si>
  <si>
    <t>PROVINCIA-P NORTE</t>
  </si>
  <si>
    <t>BORANDA</t>
  </si>
  <si>
    <t>BRISAS</t>
  </si>
  <si>
    <t>DINA CRETACEO</t>
  </si>
  <si>
    <t>CAIPAL</t>
  </si>
  <si>
    <t>PALAGUA</t>
  </si>
  <si>
    <t>CPI PALAGUA</t>
  </si>
  <si>
    <t>CAJUA</t>
  </si>
  <si>
    <t>QUIFA - CAJUA</t>
  </si>
  <si>
    <t>QUIFA</t>
  </si>
  <si>
    <t>CAMOA</t>
  </si>
  <si>
    <t>CAMPO RICO</t>
  </si>
  <si>
    <t>CANAGUEY</t>
  </si>
  <si>
    <t>COSECHA</t>
  </si>
  <si>
    <t>CANDALAY</t>
  </si>
  <si>
    <t>GARCERO</t>
  </si>
  <si>
    <t>CAÑO DUYA</t>
  </si>
  <si>
    <t>COROCORA</t>
  </si>
  <si>
    <t>CAÑO GANDUL</t>
  </si>
  <si>
    <t>CAÑO GARZA</t>
  </si>
  <si>
    <t>CAÑO GARZA ESTE</t>
  </si>
  <si>
    <t>CAÑO GARZA NORTE</t>
  </si>
  <si>
    <t>CAÑO LIMON</t>
  </si>
  <si>
    <t>CRAVO NORTE</t>
  </si>
  <si>
    <t>CAÑO RONDON</t>
  </si>
  <si>
    <t>RONDON</t>
  </si>
  <si>
    <t>CAÑO SUR ESTE</t>
  </si>
  <si>
    <t>GOR</t>
  </si>
  <si>
    <t>CAÑO SUR</t>
  </si>
  <si>
    <t>CAÑO SURESTE</t>
  </si>
  <si>
    <t>CAÑO YARUMAL</t>
  </si>
  <si>
    <t>CAPACHOS CENTRO</t>
  </si>
  <si>
    <t>CAPACHOS</t>
  </si>
  <si>
    <t>CAPACHOS SUR</t>
  </si>
  <si>
    <t>CARACARA SUR A</t>
  </si>
  <si>
    <t>CARACARA</t>
  </si>
  <si>
    <t>CARACARA SUR B Y C</t>
  </si>
  <si>
    <t>CARBONERA</t>
  </si>
  <si>
    <t>CARIBE</t>
  </si>
  <si>
    <t>SANTANA</t>
  </si>
  <si>
    <t>OCCIDENTE A</t>
  </si>
  <si>
    <t xml:space="preserve"> SANTANA</t>
  </si>
  <si>
    <t>CARICARE</t>
  </si>
  <si>
    <t>ANTIOQUIA</t>
  </si>
  <si>
    <t>CASABE SUR</t>
  </si>
  <si>
    <t>CASTILLA</t>
  </si>
  <si>
    <t>GDT</t>
  </si>
  <si>
    <t>CUBARRAL</t>
  </si>
  <si>
    <t>CASTILLA ESTE</t>
  </si>
  <si>
    <t>CASTILLA NORTE</t>
  </si>
  <si>
    <t>CEBU</t>
  </si>
  <si>
    <t>GDH</t>
  </si>
  <si>
    <t>CEDRAL</t>
  </si>
  <si>
    <t>CENTAURO SUR</t>
  </si>
  <si>
    <t>CHAPARRITO</t>
  </si>
  <si>
    <t>CHAPARRITO NORTE</t>
  </si>
  <si>
    <t>CHAPARRO</t>
  </si>
  <si>
    <t>CAGUAN</t>
  </si>
  <si>
    <t>CHICHIMENE</t>
  </si>
  <si>
    <t>GCH</t>
  </si>
  <si>
    <t>LA CIRA INFANTAS</t>
  </si>
  <si>
    <t>CHICHIMENE K</t>
  </si>
  <si>
    <t>CHICHIMENE T</t>
  </si>
  <si>
    <t>CHUCHUPA</t>
  </si>
  <si>
    <t>CHURUYACO</t>
  </si>
  <si>
    <t>OCCIDENTE B</t>
  </si>
  <si>
    <t>COHEMBI</t>
  </si>
  <si>
    <t>SURORIENTE</t>
  </si>
  <si>
    <t>CPI SURORIENTE</t>
  </si>
  <si>
    <t>COLORADO</t>
  </si>
  <si>
    <t>CORAZON</t>
  </si>
  <si>
    <t>CARARE LAS MONAS</t>
  </si>
  <si>
    <t>LAS MONAS</t>
  </si>
  <si>
    <t>CORAZON WEST</t>
  </si>
  <si>
    <t>COREN</t>
  </si>
  <si>
    <t>COROCORA SUR</t>
  </si>
  <si>
    <t xml:space="preserve"> COROCORA</t>
  </si>
  <si>
    <t>COSECHA A</t>
  </si>
  <si>
    <t>CRAVO ESTE</t>
  </si>
  <si>
    <t>CRAVO SUR</t>
  </si>
  <si>
    <t>CRISTALINA</t>
  </si>
  <si>
    <t>CANTAGALLO</t>
  </si>
  <si>
    <t>CUPIAGUA</t>
  </si>
  <si>
    <t>VPI</t>
  </si>
  <si>
    <t>GDP</t>
  </si>
  <si>
    <t>CUPIAGUA – RECETOR</t>
  </si>
  <si>
    <t>COR</t>
  </si>
  <si>
    <t>CUPIAGUA SUR</t>
  </si>
  <si>
    <t>CUSIANA</t>
  </si>
  <si>
    <t>SDLA, TAURAMENA, RIO CHITAMENA</t>
  </si>
  <si>
    <t>DINA NORTE</t>
  </si>
  <si>
    <t>DINDAL</t>
  </si>
  <si>
    <t>GAO</t>
  </si>
  <si>
    <t>GUADUAS</t>
  </si>
  <si>
    <t>GUINDAL-RIO SECO</t>
  </si>
  <si>
    <t>DOÑA MARIA</t>
  </si>
  <si>
    <t>EL DIFICIL</t>
  </si>
  <si>
    <t>VIM</t>
  </si>
  <si>
    <t>BOLIVAR</t>
  </si>
  <si>
    <t>ELIZITA</t>
  </si>
  <si>
    <t>JAGUAR</t>
  </si>
  <si>
    <t>ESPINO</t>
  </si>
  <si>
    <t xml:space="preserve"> CAGUAN</t>
  </si>
  <si>
    <t>FINN</t>
  </si>
  <si>
    <t>FLOREÑA</t>
  </si>
  <si>
    <t>PIEDEMONTE</t>
  </si>
  <si>
    <t>FLOREÑA MIRADOR</t>
  </si>
  <si>
    <t>GALEMBO</t>
  </si>
  <si>
    <t>GARZAS</t>
  </si>
  <si>
    <t>GAVAN</t>
  </si>
  <si>
    <t>GAVAN K</t>
  </si>
  <si>
    <t>GAVAN T</t>
  </si>
  <si>
    <t>GIBRALTAR</t>
  </si>
  <si>
    <t>SIRIRI</t>
  </si>
  <si>
    <t>N DE SANTANDER</t>
  </si>
  <si>
    <t>GIGANTE</t>
  </si>
  <si>
    <t>MATAMBO</t>
  </si>
  <si>
    <t>GIRASOL</t>
  </si>
  <si>
    <t>GOLONDRINA</t>
  </si>
  <si>
    <t>GUAHIBOS</t>
  </si>
  <si>
    <t>GUACHIRIA</t>
  </si>
  <si>
    <t>GUANAPALO</t>
  </si>
  <si>
    <t>GUANDO</t>
  </si>
  <si>
    <t>BOQUERON</t>
  </si>
  <si>
    <t>GUANDO SOUTH WEST</t>
  </si>
  <si>
    <t>GUARILAQUE</t>
  </si>
  <si>
    <t>OROCUE</t>
  </si>
  <si>
    <t>GUARIQUIES</t>
  </si>
  <si>
    <t>CRC-2004</t>
  </si>
  <si>
    <t>GUASAR</t>
  </si>
  <si>
    <t>GUATIQUIA</t>
  </si>
  <si>
    <t>GUATIQUIA K</t>
  </si>
  <si>
    <t>GUATIQUIA T</t>
  </si>
  <si>
    <t>GUAYURIBA</t>
  </si>
  <si>
    <t>GUAYUYACO</t>
  </si>
  <si>
    <t>CAUCA</t>
  </si>
  <si>
    <t>HATO NUEVO</t>
  </si>
  <si>
    <t>HORMIGA</t>
  </si>
  <si>
    <t>INFANTAS</t>
  </si>
  <si>
    <t>CIRA - INFANTAS</t>
  </si>
  <si>
    <t>JASPE</t>
  </si>
  <si>
    <t>QUIFA-CAJÚA</t>
  </si>
  <si>
    <t>JIBA</t>
  </si>
  <si>
    <t>JIBA CHIPIRON</t>
  </si>
  <si>
    <t>JORCAN</t>
  </si>
  <si>
    <t>JORDAN</t>
  </si>
  <si>
    <t>JORDAN ESTE</t>
  </si>
  <si>
    <t>Op. PUTUMAYO -AREA NORORIENTE</t>
  </si>
  <si>
    <t>JORDAN NORTE</t>
  </si>
  <si>
    <t>JUANAMBU</t>
  </si>
  <si>
    <t>LA CIRA</t>
  </si>
  <si>
    <t>LA FLORA</t>
  </si>
  <si>
    <t>LA GLORIA</t>
  </si>
  <si>
    <t>LA GLORIA NORTE</t>
  </si>
  <si>
    <t>LA JAGUA</t>
  </si>
  <si>
    <t>TELLO</t>
  </si>
  <si>
    <t>TELLO - LA JAGUA</t>
  </si>
  <si>
    <t>LA ROMPIDA</t>
  </si>
  <si>
    <t>LA SALINA</t>
  </si>
  <si>
    <t>LAS ACACIAS</t>
  </si>
  <si>
    <t>VIGIA</t>
  </si>
  <si>
    <t>LIBERTAD</t>
  </si>
  <si>
    <t>REFORMA</t>
  </si>
  <si>
    <t>LIBERTAD NORTE</t>
  </si>
  <si>
    <t>LISAMA</t>
  </si>
  <si>
    <t>LISAMA-NUTRIA</t>
  </si>
  <si>
    <t>LISAMA NORTE</t>
  </si>
  <si>
    <t>LISAMA PROFUNDO</t>
  </si>
  <si>
    <t>LLANITO</t>
  </si>
  <si>
    <t>GALAN</t>
  </si>
  <si>
    <t>LOMA LARGA</t>
  </si>
  <si>
    <t>LORO</t>
  </si>
  <si>
    <t>LOS ACEITES</t>
  </si>
  <si>
    <t>LOS ANGELES</t>
  </si>
  <si>
    <t>TISQUIRAMA A-B</t>
  </si>
  <si>
    <t>TISQUIRAMA</t>
  </si>
  <si>
    <t>TISQUIRAMA ASOCIACION</t>
  </si>
  <si>
    <t>CESAR</t>
  </si>
  <si>
    <t>LOS POTROS</t>
  </si>
  <si>
    <t>TOROS</t>
  </si>
  <si>
    <t>MACANA</t>
  </si>
  <si>
    <t>MANSOYA</t>
  </si>
  <si>
    <t>NORORIENTE</t>
  </si>
  <si>
    <t>MONTAÑUELO</t>
  </si>
  <si>
    <t>MORICHAL</t>
  </si>
  <si>
    <t>MORICHE</t>
  </si>
  <si>
    <t>MORROCOY</t>
  </si>
  <si>
    <t>NARE SUR</t>
  </si>
  <si>
    <t>UNDERRIVER</t>
  </si>
  <si>
    <t>NUTRIA</t>
  </si>
  <si>
    <t>OCOA</t>
  </si>
  <si>
    <t>OPON</t>
  </si>
  <si>
    <t>ORIPAYA</t>
  </si>
  <si>
    <t>CAT</t>
  </si>
  <si>
    <t>CATATUMBO</t>
  </si>
  <si>
    <t>ORITO</t>
  </si>
  <si>
    <t xml:space="preserve"> Op. PUTUMAYO -AREA ORITO</t>
  </si>
  <si>
    <t>PACHAQUIARO</t>
  </si>
  <si>
    <t>PALERMO</t>
  </si>
  <si>
    <t>SANTA CLARA</t>
  </si>
  <si>
    <t>PALMARITO</t>
  </si>
  <si>
    <t>PALOGRANDE</t>
  </si>
  <si>
    <t>PALOGRANDE UNIFICADO</t>
  </si>
  <si>
    <t>PARAVARE</t>
  </si>
  <si>
    <t>PAUTO</t>
  </si>
  <si>
    <t>PAUTO RECETOR</t>
  </si>
  <si>
    <t>PAVAS CACHIRA</t>
  </si>
  <si>
    <t>PAVAS-CACHIRA</t>
  </si>
  <si>
    <t>CDNDI</t>
  </si>
  <si>
    <t>PAYOA</t>
  </si>
  <si>
    <t>PEGUITA</t>
  </si>
  <si>
    <t>PEGUITA II</t>
  </si>
  <si>
    <t>PEGUITA III</t>
  </si>
  <si>
    <t>PEGUITA SOUTH WEST</t>
  </si>
  <si>
    <t>PEÑAS BLANCAS</t>
  </si>
  <si>
    <t>PEROLES</t>
  </si>
  <si>
    <t>PETROLEA</t>
  </si>
  <si>
    <t>PIJAO</t>
  </si>
  <si>
    <t>PIRITO</t>
  </si>
  <si>
    <t>POMPEYA</t>
  </si>
  <si>
    <t>PRIMAVERA</t>
  </si>
  <si>
    <t>PROVINCIA-P SUR</t>
  </si>
  <si>
    <t>QUEBRADA ROJA</t>
  </si>
  <si>
    <t>QUENANE</t>
  </si>
  <si>
    <t>QUERUBIN</t>
  </si>
  <si>
    <t>QUILILI</t>
  </si>
  <si>
    <t>GPY</t>
  </si>
  <si>
    <t>NORORIENTE A</t>
  </si>
  <si>
    <t>QUILLACINGA</t>
  </si>
  <si>
    <t>QUINDE</t>
  </si>
  <si>
    <t>QURIYANA</t>
  </si>
  <si>
    <t>RANCHO QUEMADO</t>
  </si>
  <si>
    <t>TORO SENTADO</t>
  </si>
  <si>
    <t>RECETOR</t>
  </si>
  <si>
    <t>RECETOR WEST</t>
  </si>
  <si>
    <t>REDONDO</t>
  </si>
  <si>
    <t>REDONDO ESTE</t>
  </si>
  <si>
    <t>REMACHE NORTE</t>
  </si>
  <si>
    <t>REMACHE SUR</t>
  </si>
  <si>
    <t>REMANA</t>
  </si>
  <si>
    <t>REX</t>
  </si>
  <si>
    <t>REX NE</t>
  </si>
  <si>
    <t>RIO CEIBAS</t>
  </si>
  <si>
    <t>RIO SECO</t>
  </si>
  <si>
    <t>RIOHACHA</t>
  </si>
  <si>
    <t>CHUCHUPA-BALLENA</t>
  </si>
  <si>
    <t>RUBIALES</t>
  </si>
  <si>
    <t>SAN ANTONIO</t>
  </si>
  <si>
    <t>SAN FRANCISCO</t>
  </si>
  <si>
    <t>SAN LUIS</t>
  </si>
  <si>
    <t>ALEDAÑOS</t>
  </si>
  <si>
    <t xml:space="preserve"> OPERACIÓN DIRECTA</t>
  </si>
  <si>
    <t>SAN ROQUE</t>
  </si>
  <si>
    <t>SANTA CLARA-PALERMO</t>
  </si>
  <si>
    <t>SANTA LUCIA</t>
  </si>
  <si>
    <t>SARDINAS</t>
  </si>
  <si>
    <t>SARDINATA</t>
  </si>
  <si>
    <t>TIBU</t>
  </si>
  <si>
    <t>SAURIO</t>
  </si>
  <si>
    <t>SAURIO K</t>
  </si>
  <si>
    <t>SAURIO T</t>
  </si>
  <si>
    <t>SERAFIN</t>
  </si>
  <si>
    <t>SIRENAS</t>
  </si>
  <si>
    <t>SUCIO</t>
  </si>
  <si>
    <t>SUCUMBIOS</t>
  </si>
  <si>
    <t>SURIA K</t>
  </si>
  <si>
    <t>SURIA T</t>
  </si>
  <si>
    <t>SURIA SUR</t>
  </si>
  <si>
    <t>SURIA SUR K</t>
  </si>
  <si>
    <t>SURIA SUR T</t>
  </si>
  <si>
    <t>TANANE</t>
  </si>
  <si>
    <t>TANANE K</t>
  </si>
  <si>
    <t>TANANE T</t>
  </si>
  <si>
    <t>TECA-COCORNA</t>
  </si>
  <si>
    <t xml:space="preserve">TECA-COCORNÁ </t>
  </si>
  <si>
    <t>TEMPRANILLO</t>
  </si>
  <si>
    <t>TEMPRANILLO NORTE</t>
  </si>
  <si>
    <t>TEMPRANILLO UNIFICADO</t>
  </si>
  <si>
    <t>TENAY</t>
  </si>
  <si>
    <t>TENERIFE</t>
  </si>
  <si>
    <t>TERECAY</t>
  </si>
  <si>
    <t>TERMO OCOA</t>
  </si>
  <si>
    <t>TERMO SURIA</t>
  </si>
  <si>
    <t>TESORO</t>
  </si>
  <si>
    <t>TIERRA BLANCA</t>
  </si>
  <si>
    <t>TOCA</t>
  </si>
  <si>
    <t>TOCARIA</t>
  </si>
  <si>
    <t>TONINA</t>
  </si>
  <si>
    <t>TORO SENTADO NORTE</t>
  </si>
  <si>
    <t>TORO SENTADO WEST</t>
  </si>
  <si>
    <t>UNDER RIVER</t>
  </si>
  <si>
    <t>UNUMA</t>
  </si>
  <si>
    <t>VIGIA SUR</t>
  </si>
  <si>
    <t>VENUS</t>
  </si>
  <si>
    <t>CPI-11</t>
  </si>
  <si>
    <t>VOLCANERA</t>
  </si>
  <si>
    <t>YAGUARA</t>
  </si>
  <si>
    <t xml:space="preserve"> HOBO</t>
  </si>
  <si>
    <t>HOBO</t>
  </si>
  <si>
    <t>YARIGUI-CANTAGALLO</t>
  </si>
  <si>
    <t>YUCA ESTE</t>
  </si>
  <si>
    <t>YURILLA</t>
  </si>
  <si>
    <t>DALMATIAN</t>
  </si>
  <si>
    <t>Ecopetrol America Inc.</t>
  </si>
  <si>
    <t>FILIAL</t>
  </si>
  <si>
    <t>Deep Water GoM</t>
  </si>
  <si>
    <t xml:space="preserve"> ECOPETROL AMERICA INC.</t>
  </si>
  <si>
    <t>GoM</t>
  </si>
  <si>
    <t>GUNFLINT</t>
  </si>
  <si>
    <t>ESTADOS UNIDOS</t>
  </si>
  <si>
    <t>K2</t>
  </si>
  <si>
    <t>RYDBERG</t>
  </si>
  <si>
    <t>AMBROSIA_Filial</t>
  </si>
  <si>
    <t>Hocol S.A</t>
  </si>
  <si>
    <t>Contrato de Asociación Ambrosía</t>
  </si>
  <si>
    <t>AMBROSIA</t>
  </si>
  <si>
    <t>ANDALUCIA SUR_Filial</t>
  </si>
  <si>
    <t>ANDALUCIA</t>
  </si>
  <si>
    <t>ANDALUCIA SUR</t>
  </si>
  <si>
    <t>ARJONA_Filial</t>
  </si>
  <si>
    <t>Convenio de Explotación de Hidrocarburos</t>
  </si>
  <si>
    <t>ARJONA</t>
  </si>
  <si>
    <t>Tolima</t>
  </si>
  <si>
    <t>BONGA_Filial</t>
  </si>
  <si>
    <t>Valle superior del Magdalena</t>
  </si>
  <si>
    <t>BOQUETE_Filial</t>
  </si>
  <si>
    <t>CICUCO BOQUETE</t>
  </si>
  <si>
    <t>BULLERENGUE_Filial</t>
  </si>
  <si>
    <t>BULLERENGUE</t>
  </si>
  <si>
    <t>CHENCHE_Filial</t>
  </si>
  <si>
    <t>CICUCO_Filial</t>
  </si>
  <si>
    <t>CICUCO</t>
  </si>
  <si>
    <t>GUARROJO_Filial</t>
  </si>
  <si>
    <t>CONTRATO DE EXPLORACIÓN Y PRODUCCIÓN</t>
  </si>
  <si>
    <t>Valle Inferior del Magdalena</t>
  </si>
  <si>
    <t>BOLIVAR-SUCRE</t>
  </si>
  <si>
    <t>HURON_Filial</t>
  </si>
  <si>
    <t>Contrato E&amp;P</t>
  </si>
  <si>
    <t>LA CAÑADA NORTE_Filial</t>
  </si>
  <si>
    <t>Contrato Exploración &amp; Producción</t>
  </si>
  <si>
    <t xml:space="preserve">Llanos Orientales </t>
  </si>
  <si>
    <t>LLANOS</t>
  </si>
  <si>
    <t>Meta</t>
  </si>
  <si>
    <t>LA HOCHA_Filial</t>
  </si>
  <si>
    <t>LA PUNTA_Filial</t>
  </si>
  <si>
    <t>LA PUNTA</t>
  </si>
  <si>
    <t>MAMEY_Filial</t>
  </si>
  <si>
    <t>MANA_Filial</t>
  </si>
  <si>
    <t>Contrato de Asociación Maná</t>
  </si>
  <si>
    <t>MANA</t>
  </si>
  <si>
    <t>MATACHIN NORTE_Filial</t>
  </si>
  <si>
    <t>ESPINAL</t>
  </si>
  <si>
    <t xml:space="preserve">  ESPINAL</t>
  </si>
  <si>
    <t>MATACHIN SUR_Filial</t>
  </si>
  <si>
    <t>OCELOTE_Filial</t>
  </si>
  <si>
    <t>Contrato de Asociación</t>
  </si>
  <si>
    <t>Valle superior del magdalena</t>
  </si>
  <si>
    <t>OLINI_Filial</t>
  </si>
  <si>
    <t>Convenio de Explotación de Hidrocarburos Tolima</t>
  </si>
  <si>
    <t>RIO SALDAÑA</t>
  </si>
  <si>
    <t>ORTEGA - TETUAN_Filial</t>
  </si>
  <si>
    <t>PACANDE_Filial</t>
  </si>
  <si>
    <t>PINTADO_Filial</t>
  </si>
  <si>
    <t>PULI_Filial</t>
  </si>
  <si>
    <t>PURIFICACION_Filial</t>
  </si>
  <si>
    <t>Contrato de Exploración y Producción</t>
  </si>
  <si>
    <t>RANCHO HERMOSO_Filial</t>
  </si>
  <si>
    <t>RIO OPIA_Filial</t>
  </si>
  <si>
    <t>Contrato de Asociación Rio Opia</t>
  </si>
  <si>
    <t>RIO OPIA</t>
  </si>
  <si>
    <t>RIO SALDAÑA_Filial</t>
  </si>
  <si>
    <t>SANTIAGO CENTRO_Filial</t>
  </si>
  <si>
    <t>Convenio de Explotación de Hidrocarburos Upía</t>
  </si>
  <si>
    <t xml:space="preserve">SANTIAGO </t>
  </si>
  <si>
    <t>UPIA</t>
  </si>
  <si>
    <t>SANTO DOMINGO_Filial</t>
  </si>
  <si>
    <t>TOLDADO_Filial</t>
  </si>
  <si>
    <t>TOQUI TOQUI_Filial</t>
  </si>
  <si>
    <t>TOTARE_Filial</t>
  </si>
  <si>
    <t>TOY_Filial</t>
  </si>
  <si>
    <t>TROMPILLOS_Filial</t>
  </si>
  <si>
    <t>BIG SPRING</t>
  </si>
  <si>
    <t>Ecopetrol Permian</t>
  </si>
  <si>
    <t>Permian</t>
  </si>
  <si>
    <t>TEXAS</t>
  </si>
  <si>
    <t>PERU</t>
  </si>
  <si>
    <t>CURTIS</t>
  </si>
  <si>
    <t>DORA ROBERTS</t>
  </si>
  <si>
    <t>EAST MERCHANT</t>
  </si>
  <si>
    <t>LOMAX-POWELL</t>
  </si>
  <si>
    <t>SAINT ANDREWS</t>
  </si>
  <si>
    <t>WEST MERCHANT</t>
  </si>
  <si>
    <t>Jan - May</t>
  </si>
  <si>
    <t>jun - dec</t>
  </si>
  <si>
    <t>Oil Prod</t>
  </si>
  <si>
    <t>Royalty</t>
  </si>
  <si>
    <t>Gas Revenue</t>
  </si>
  <si>
    <t>Whites revenue</t>
  </si>
  <si>
    <t>3P Revenue</t>
  </si>
  <si>
    <t>2P Revenue</t>
  </si>
  <si>
    <t>3P Royalty</t>
  </si>
  <si>
    <t>2P Royalty</t>
  </si>
  <si>
    <t>P3 Royalty</t>
  </si>
  <si>
    <t>P3 Revenue</t>
  </si>
  <si>
    <t>Variable</t>
  </si>
  <si>
    <t>PRBDP</t>
  </si>
  <si>
    <t>PRBNP</t>
  </si>
  <si>
    <t>PRBND</t>
  </si>
  <si>
    <t>PSDP</t>
  </si>
  <si>
    <t>PSNP</t>
  </si>
  <si>
    <t>PSND</t>
  </si>
  <si>
    <t>Periodo</t>
  </si>
  <si>
    <t>Total</t>
  </si>
  <si>
    <t>Reservas Netas ECP (Oil) bbl PS</t>
  </si>
  <si>
    <t>Reservas Netas ECP (Oil) bbl FC</t>
  </si>
  <si>
    <t>Variacion Reservas Netas</t>
  </si>
  <si>
    <t>Regalias ECP(Oil) bbl PS</t>
  </si>
  <si>
    <t>Regalias ECP(Oil) bbl FC</t>
  </si>
  <si>
    <t>Variacion Regalias ECP</t>
  </si>
  <si>
    <t>Revenue PS</t>
  </si>
  <si>
    <t>Revenue FC</t>
  </si>
  <si>
    <t xml:space="preserve">Variacion Revenue </t>
  </si>
  <si>
    <t>Fijo PS</t>
  </si>
  <si>
    <t>Fijo FC</t>
  </si>
  <si>
    <t xml:space="preserve">Variacion Fijo </t>
  </si>
  <si>
    <t>Semifijo PS</t>
  </si>
  <si>
    <t>Semifijo FC</t>
  </si>
  <si>
    <t xml:space="preserve">Variacion Semifijo </t>
  </si>
  <si>
    <t>Opex Variable PS</t>
  </si>
  <si>
    <t>Opex Variable FC</t>
  </si>
  <si>
    <t>Variación OpEX Variable</t>
  </si>
  <si>
    <t>OpEX Ecopetrol PS</t>
  </si>
  <si>
    <t>OpEX Ecopetrol FC</t>
  </si>
  <si>
    <t>Variación OpEX Ecopetrol</t>
  </si>
  <si>
    <t>Total Capex PS</t>
  </si>
  <si>
    <t>Total Capex FC</t>
  </si>
  <si>
    <t>Variación Total Capex</t>
  </si>
  <si>
    <t>FC Operativo ECP PS</t>
  </si>
  <si>
    <t>FC Operativo ECP FC</t>
  </si>
  <si>
    <t>Variación FC Operativo ECP</t>
  </si>
  <si>
    <t>Abandono Gross PS</t>
  </si>
  <si>
    <t>Abandono Gross FC</t>
  </si>
  <si>
    <t>Variacion Abandono</t>
  </si>
  <si>
    <t>Reservas Netas ECP  (Liquido) PS</t>
  </si>
  <si>
    <t>Reservas Netas ECP  (Liquido) FC</t>
  </si>
  <si>
    <t xml:space="preserve">Variacion Reservas Netas ECP (Liquido) </t>
  </si>
  <si>
    <t>NA</t>
  </si>
  <si>
    <t>Reservas Netas ECP  (Gas) PS</t>
  </si>
  <si>
    <t>Reservas Netas ECP  (Gas) FC</t>
  </si>
  <si>
    <t xml:space="preserve">Variacion Reservas Netas ECP (Gas) </t>
  </si>
  <si>
    <t>Pozos PS</t>
  </si>
  <si>
    <t>Pozos auditor</t>
  </si>
  <si>
    <t>Diferencia OPEX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</si>
</sst>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_(* \(#,##0\);_(* &quot;-&quot;_);_(@_)"/>
    <numFmt numFmtId="43" formatCode="_(* #,##0.00_);_(* \(#,##0.00\);_(* &quot;-&quot;??_);_(@_)"/>
    <numFmt numFmtId="164" formatCode="_-* #,##0.000_-;\-* #,##0.000_-;_-* &quot;-&quot;_-;_-@_-"/>
    <numFmt numFmtId="165" formatCode="0.000"/>
    <numFmt numFmtId="166" formatCode="_([$€-2]\ * #,##0.00_);_([$€-2]\ * \(#,##0.00\);_([$€-2]\ * &quot;-&quot;??_)"/>
    <numFmt numFmtId="167" formatCode="0.000%"/>
    <numFmt numFmtId="168" formatCode="_-* #,##0.00000_-;\-* #,##0.00000_-;_-* &quot;-&quot;_-;_-@_-"/>
    <numFmt numFmtId="169" formatCode="_-* #,##0.000000_-;\-* #,##0.000000_-;_-* &quot;-&quot;_-;_-@_-"/>
    <numFmt numFmtId="170" formatCode="_-* #,##0.0000000_-;\-* #,##0.0000000_-;_-* &quot;-&quot;_-;_-@_-"/>
    <numFmt numFmtId="171" formatCode="0.000000%"/>
    <numFmt numFmtId="172" formatCode="_(* #,##0_);_(* \(#,##0\);_(* &quot;-&quot;??_);_(@_)"/>
    <numFmt numFmtId="173" formatCode="_(* #,##0.00000_);_(* \(#,##0.00000\);_(* &quot;-&quot;??_);_(@_)"/>
    <numFmt numFmtId="174" formatCode="0.0%"/>
    <numFmt numFmtId="175" formatCode="_(* #,##0.0_);_(* \(#,##0.0\);_(* &quot;-&quot;??_);_(@_)"/>
    <numFmt numFmtId="176" formatCode="0.0000"/>
    <numFmt numFmtId="177" formatCode="_(* #,##0.0000_);_(* \(#,##0.0000\);_(* &quot;-&quot;??_);_(@_)"/>
  </numFmts>
  <fonts count="31" x14ac:knownFonts="1">
    <font>
      <sz val="11"/>
      <color theme="1"/>
      <name val="Arial"/>
      <family val="2"/>
      <scheme val="minor"/>
    </font>
    <font>
      <sz val="11"/>
      <color theme="1"/>
      <name val="Arial"/>
      <family val="2"/>
      <scheme val="minor"/>
    </font>
    <font>
      <b/>
      <sz val="11"/>
      <color rgb="FFFA7D00"/>
      <name val="Arial"/>
      <family val="2"/>
      <scheme val="minor"/>
    </font>
    <font>
      <b/>
      <sz val="11"/>
      <color theme="1"/>
      <name val="Arial"/>
      <family val="2"/>
      <scheme val="minor"/>
    </font>
    <font>
      <sz val="10"/>
      <color theme="1"/>
      <name val="Arial"/>
      <family val="2"/>
      <scheme val="minor"/>
    </font>
    <font>
      <b/>
      <sz val="10"/>
      <color theme="1"/>
      <name val="Arial"/>
      <family val="2"/>
      <scheme val="minor"/>
    </font>
    <font>
      <b/>
      <sz val="10"/>
      <color theme="0"/>
      <name val="Arial"/>
      <family val="2"/>
      <scheme val="minor"/>
    </font>
    <font>
      <sz val="10"/>
      <color theme="0"/>
      <name val="Arial"/>
      <family val="2"/>
      <scheme val="minor"/>
    </font>
    <font>
      <b/>
      <sz val="10"/>
      <color rgb="FFC00000"/>
      <name val="Arial"/>
      <family val="2"/>
      <scheme val="minor"/>
    </font>
    <font>
      <sz val="10"/>
      <color rgb="FFC00000"/>
      <name val="Arial"/>
      <family val="2"/>
      <scheme val="minor"/>
    </font>
    <font>
      <b/>
      <sz val="10"/>
      <color rgb="FF4E01A8"/>
      <name val="Arial"/>
      <family val="2"/>
      <scheme val="minor"/>
    </font>
    <font>
      <sz val="10"/>
      <color rgb="FF4E01A8"/>
      <name val="Arial"/>
      <family val="2"/>
      <scheme val="minor"/>
    </font>
    <font>
      <b/>
      <u/>
      <sz val="10"/>
      <color rgb="FF4E01A8"/>
      <name val="Arial"/>
      <family val="2"/>
      <scheme val="minor"/>
    </font>
    <font>
      <b/>
      <sz val="10"/>
      <color rgb="FFFF00FF"/>
      <name val="Arial"/>
      <family val="2"/>
      <scheme val="minor"/>
    </font>
    <font>
      <b/>
      <sz val="10"/>
      <color rgb="FFFA7D00"/>
      <name val="Arial"/>
      <family val="2"/>
      <scheme val="minor"/>
    </font>
    <font>
      <b/>
      <u/>
      <sz val="20"/>
      <color theme="1"/>
      <name val="Arial"/>
      <family val="2"/>
      <scheme val="minor"/>
    </font>
    <font>
      <sz val="10"/>
      <color theme="1"/>
      <name val="Calibri"/>
      <family val="2"/>
    </font>
    <font>
      <b/>
      <sz val="10"/>
      <color theme="1"/>
      <name val="Calibri"/>
      <family val="2"/>
    </font>
    <font>
      <b/>
      <sz val="10"/>
      <name val="Arial"/>
      <family val="2"/>
      <scheme val="minor"/>
    </font>
    <font>
      <sz val="10"/>
      <name val="Arial"/>
      <family val="2"/>
    </font>
    <font>
      <sz val="10"/>
      <name val="Arial"/>
      <family val="2"/>
      <scheme val="minor"/>
    </font>
    <font>
      <b/>
      <sz val="10"/>
      <color rgb="FFFF0066"/>
      <name val="Arial"/>
      <family val="2"/>
      <scheme val="minor"/>
    </font>
    <font>
      <sz val="10"/>
      <color rgb="FFFF0066"/>
      <name val="Arial"/>
      <family val="2"/>
      <scheme val="minor"/>
    </font>
    <font>
      <b/>
      <sz val="10"/>
      <color theme="1"/>
      <name val="Franklin Gothic Book"/>
      <family val="2"/>
    </font>
    <font>
      <b/>
      <sz val="10"/>
      <color theme="6" tint="-0.249977111117893"/>
      <name val="Franklin Gothic Book"/>
      <family val="2"/>
    </font>
    <font>
      <sz val="10"/>
      <color theme="1"/>
      <name val="Franklin Gothic Book"/>
      <family val="2"/>
    </font>
    <font>
      <b/>
      <sz val="11"/>
      <color theme="1"/>
      <name val="Franklin Gothic Book"/>
      <family val="2"/>
    </font>
    <font>
      <sz val="11"/>
      <color theme="1"/>
      <name val="Franklin Gothic Book"/>
      <family val="2"/>
    </font>
    <font>
      <sz val="11"/>
      <color theme="6" tint="-0.249977111117893"/>
      <name val="Franklin Gothic Book"/>
      <family val="2"/>
    </font>
    <font>
      <sz val="11"/>
      <color theme="6" tint="-0.499984740745262"/>
      <name val="Franklin Gothic Book"/>
      <family val="2"/>
    </font>
    <font>
      <sz val="9"/>
      <color indexed="81"/>
      <name val="Tahoma"/>
      <family val="2"/>
    </font>
  </fonts>
  <fills count="12">
    <fill>
      <patternFill patternType="none"/>
    </fill>
    <fill>
      <patternFill patternType="gray125"/>
    </fill>
    <fill>
      <patternFill patternType="solid">
        <fgColor rgb="FFF2F2F2"/>
      </patternFill>
    </fill>
    <fill>
      <patternFill patternType="solid">
        <fgColor theme="9" tint="0.59999389629810485"/>
        <bgColor indexed="65"/>
      </patternFill>
    </fill>
    <fill>
      <patternFill patternType="solid">
        <fgColor rgb="FF49DB31"/>
        <bgColor indexed="64"/>
      </patternFill>
    </fill>
    <fill>
      <patternFill patternType="solid">
        <fgColor rgb="FF4A35DC"/>
        <bgColor indexed="64"/>
      </patternFill>
    </fill>
    <fill>
      <patternFill patternType="solid">
        <fgColor rgb="FFFFFF00"/>
        <bgColor indexed="64"/>
      </patternFill>
    </fill>
    <fill>
      <patternFill patternType="solid">
        <fgColor rgb="FF00B0F0"/>
        <bgColor indexed="64"/>
      </patternFill>
    </fill>
    <fill>
      <patternFill patternType="solid">
        <fgColor rgb="FFF7032C"/>
        <bgColor indexed="64"/>
      </patternFill>
    </fill>
    <fill>
      <patternFill patternType="solid">
        <fgColor rgb="FFFFC000"/>
        <bgColor indexed="64"/>
      </patternFill>
    </fill>
    <fill>
      <patternFill patternType="solid">
        <fgColor rgb="FFFF0000"/>
        <bgColor indexed="64"/>
      </patternFill>
    </fill>
    <fill>
      <patternFill patternType="solid">
        <fgColor theme="0" tint="-0.14999847407452621"/>
        <bgColor indexed="64"/>
      </patternFill>
    </fill>
  </fills>
  <borders count="46">
    <border>
      <left/>
      <right/>
      <top/>
      <bottom/>
      <diagonal/>
    </border>
    <border>
      <left style="thin">
        <color rgb="FF7F7F7F"/>
      </left>
      <right style="thin">
        <color rgb="FF7F7F7F"/>
      </right>
      <top style="thin">
        <color rgb="FF7F7F7F"/>
      </top>
      <bottom style="thin">
        <color rgb="FF7F7F7F"/>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indexed="64"/>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indexed="64"/>
      </bottom>
      <diagonal/>
    </border>
    <border>
      <left style="thin">
        <color theme="1" tint="0.499984740745262"/>
      </left>
      <right/>
      <top/>
      <bottom style="thin">
        <color theme="1" tint="0.499984740745262"/>
      </bottom>
      <diagonal/>
    </border>
    <border>
      <left/>
      <right/>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theme="1" tint="0.499984740745262"/>
      </bottom>
      <diagonal/>
    </border>
    <border>
      <left style="thin">
        <color indexed="64"/>
      </left>
      <right/>
      <top style="thin">
        <color theme="1" tint="0.499984740745262"/>
      </top>
      <bottom style="thin">
        <color theme="1" tint="0.499984740745262"/>
      </bottom>
      <diagonal/>
    </border>
    <border>
      <left style="thin">
        <color indexed="64"/>
      </left>
      <right/>
      <top style="thin">
        <color theme="1" tint="0.499984740745262"/>
      </top>
      <bottom style="thin">
        <color indexed="64"/>
      </bottom>
      <diagonal/>
    </border>
    <border>
      <left style="thin">
        <color indexed="64"/>
      </left>
      <right style="thin">
        <color theme="1" tint="0.499984740745262"/>
      </right>
      <top style="thin">
        <color theme="1" tint="0.499984740745262"/>
      </top>
      <bottom style="thin">
        <color theme="1" tint="0.499984740745262"/>
      </bottom>
      <diagonal/>
    </border>
    <border>
      <left style="thin">
        <color theme="1" tint="0.499984740745262"/>
      </left>
      <right style="thin">
        <color indexed="64"/>
      </right>
      <top style="thin">
        <color theme="1" tint="0.499984740745262"/>
      </top>
      <bottom style="thin">
        <color theme="1" tint="0.499984740745262"/>
      </bottom>
      <diagonal/>
    </border>
    <border>
      <left style="thin">
        <color indexed="64"/>
      </left>
      <right style="thin">
        <color theme="1" tint="0.499984740745262"/>
      </right>
      <top style="thin">
        <color theme="1" tint="0.499984740745262"/>
      </top>
      <bottom style="thin">
        <color indexed="64"/>
      </bottom>
      <diagonal/>
    </border>
    <border>
      <left style="thin">
        <color theme="1" tint="0.499984740745262"/>
      </left>
      <right style="thin">
        <color indexed="64"/>
      </right>
      <top style="thin">
        <color theme="1" tint="0.499984740745262"/>
      </top>
      <bottom style="thin">
        <color indexed="64"/>
      </bottom>
      <diagonal/>
    </border>
    <border>
      <left style="thin">
        <color indexed="64"/>
      </left>
      <right style="thin">
        <color theme="1" tint="0.499984740745262"/>
      </right>
      <top style="thin">
        <color indexed="64"/>
      </top>
      <bottom style="thin">
        <color theme="1" tint="0.499984740745262"/>
      </bottom>
      <diagonal/>
    </border>
    <border>
      <left style="thin">
        <color theme="1" tint="0.499984740745262"/>
      </left>
      <right style="thin">
        <color indexed="64"/>
      </right>
      <top style="thin">
        <color indexed="64"/>
      </top>
      <bottom style="thin">
        <color theme="1" tint="0.499984740745262"/>
      </bottom>
      <diagonal/>
    </border>
    <border>
      <left/>
      <right style="thin">
        <color theme="1" tint="0.499984740745262"/>
      </right>
      <top/>
      <bottom style="thin">
        <color theme="1" tint="0.499984740745262"/>
      </bottom>
      <diagonal/>
    </border>
    <border>
      <left style="thin">
        <color theme="1" tint="0.499984740745262"/>
      </left>
      <right style="thin">
        <color theme="1" tint="0.499984740745262"/>
      </right>
      <top style="thin">
        <color indexed="64"/>
      </top>
      <bottom style="thin">
        <color theme="1" tint="0.4999847407452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right style="medium">
        <color indexed="64"/>
      </right>
      <top style="thin">
        <color indexed="64"/>
      </top>
      <bottom/>
      <diagonal/>
    </border>
    <border>
      <left style="medium">
        <color indexed="64"/>
      </left>
      <right style="medium">
        <color indexed="64"/>
      </right>
      <top/>
      <bottom style="medium">
        <color indexed="64"/>
      </bottom>
      <diagonal/>
    </border>
  </borders>
  <cellStyleXfs count="13">
    <xf numFmtId="0" fontId="0" fillId="0" borderId="0"/>
    <xf numFmtId="41" fontId="1" fillId="0" borderId="0" applyFont="0" applyFill="0" applyBorder="0" applyAlignment="0" applyProtection="0"/>
    <xf numFmtId="0" fontId="2" fillId="2" borderId="1" applyNumberFormat="0" applyAlignment="0" applyProtection="0"/>
    <xf numFmtId="0" fontId="1" fillId="3" borderId="0" applyNumberFormat="0" applyBorder="0" applyAlignment="0" applyProtection="0"/>
    <xf numFmtId="166" fontId="19" fillId="0" borderId="0"/>
    <xf numFmtId="43" fontId="19" fillId="0" borderId="0" applyFont="0" applyFill="0" applyBorder="0" applyAlignment="0" applyProtection="0"/>
    <xf numFmtId="43" fontId="1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cellStyleXfs>
  <cellXfs count="302">
    <xf numFmtId="0" fontId="0" fillId="0" borderId="0" xfId="0"/>
    <xf numFmtId="0" fontId="4" fillId="0" borderId="0" xfId="0" applyFont="1"/>
    <xf numFmtId="0" fontId="5" fillId="0" borderId="0" xfId="0" applyFont="1"/>
    <xf numFmtId="0" fontId="5" fillId="4" borderId="2"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7" fillId="5" borderId="2" xfId="0" applyFont="1" applyFill="1" applyBorder="1" applyAlignment="1">
      <alignment horizontal="center" vertical="center" wrapText="1"/>
    </xf>
    <xf numFmtId="17" fontId="4" fillId="6" borderId="3" xfId="0" applyNumberFormat="1" applyFont="1" applyFill="1" applyBorder="1" applyAlignment="1">
      <alignment horizontal="center"/>
    </xf>
    <xf numFmtId="17" fontId="4" fillId="7" borderId="3" xfId="0" applyNumberFormat="1" applyFont="1" applyFill="1" applyBorder="1" applyAlignment="1">
      <alignment horizontal="center"/>
    </xf>
    <xf numFmtId="17" fontId="4" fillId="7" borderId="4" xfId="0" applyNumberFormat="1" applyFont="1" applyFill="1" applyBorder="1" applyAlignment="1">
      <alignment horizontal="center"/>
    </xf>
    <xf numFmtId="0" fontId="4" fillId="6" borderId="2" xfId="0" applyFont="1" applyFill="1" applyBorder="1" applyAlignment="1">
      <alignment horizontal="center"/>
    </xf>
    <xf numFmtId="0" fontId="4" fillId="7" borderId="2" xfId="0" applyFont="1" applyFill="1" applyBorder="1" applyAlignment="1">
      <alignment horizontal="center"/>
    </xf>
    <xf numFmtId="0" fontId="4" fillId="0" borderId="2" xfId="0" applyFont="1" applyBorder="1" applyAlignment="1">
      <alignment horizontal="center"/>
    </xf>
    <xf numFmtId="0" fontId="4" fillId="0" borderId="5" xfId="0" applyFont="1" applyBorder="1" applyAlignment="1">
      <alignment horizontal="center"/>
    </xf>
    <xf numFmtId="0" fontId="4" fillId="8" borderId="6" xfId="0" applyFont="1" applyFill="1" applyBorder="1" applyAlignment="1">
      <alignment horizontal="center"/>
    </xf>
    <xf numFmtId="0" fontId="4" fillId="0" borderId="7" xfId="0" applyFont="1" applyBorder="1" applyAlignment="1">
      <alignment horizontal="center"/>
    </xf>
    <xf numFmtId="0" fontId="4" fillId="0" borderId="3" xfId="0" applyFont="1" applyBorder="1"/>
    <xf numFmtId="0" fontId="4" fillId="0" borderId="4" xfId="0" applyFont="1" applyBorder="1"/>
    <xf numFmtId="0" fontId="4" fillId="6" borderId="2" xfId="0" applyFont="1" applyFill="1" applyBorder="1"/>
    <xf numFmtId="164" fontId="4" fillId="6" borderId="2" xfId="1" applyNumberFormat="1" applyFont="1" applyFill="1" applyBorder="1"/>
    <xf numFmtId="0" fontId="4" fillId="7" borderId="2" xfId="0" applyFont="1" applyFill="1" applyBorder="1"/>
    <xf numFmtId="164" fontId="4" fillId="7" borderId="2" xfId="1" applyNumberFormat="1" applyFont="1" applyFill="1" applyBorder="1"/>
    <xf numFmtId="0" fontId="4" fillId="0" borderId="2" xfId="0" applyFont="1" applyBorder="1"/>
    <xf numFmtId="164" fontId="4" fillId="0" borderId="2" xfId="1" applyNumberFormat="1" applyFont="1" applyBorder="1"/>
    <xf numFmtId="0" fontId="4" fillId="0" borderId="5" xfId="0" applyFont="1" applyBorder="1"/>
    <xf numFmtId="0" fontId="4" fillId="8" borderId="8" xfId="0" applyFont="1" applyFill="1" applyBorder="1"/>
    <xf numFmtId="0" fontId="4" fillId="0" borderId="9" xfId="0" applyFont="1" applyBorder="1"/>
    <xf numFmtId="0" fontId="4" fillId="0" borderId="7" xfId="0" applyFont="1" applyBorder="1"/>
    <xf numFmtId="0" fontId="5" fillId="9" borderId="2" xfId="0" applyFont="1" applyFill="1" applyBorder="1" applyAlignment="1">
      <alignment horizontal="center" vertical="center" wrapText="1"/>
    </xf>
    <xf numFmtId="0" fontId="4" fillId="9" borderId="2" xfId="0" applyFont="1" applyFill="1" applyBorder="1" applyAlignment="1">
      <alignment horizontal="center" vertical="center" wrapText="1"/>
    </xf>
    <xf numFmtId="0" fontId="8" fillId="4" borderId="2"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3" fillId="3" borderId="0" xfId="3" applyFont="1"/>
    <xf numFmtId="0" fontId="14" fillId="2" borderId="1" xfId="2" applyFont="1"/>
    <xf numFmtId="164" fontId="4" fillId="0" borderId="3" xfId="1" applyNumberFormat="1" applyFont="1" applyBorder="1"/>
    <xf numFmtId="41" fontId="4" fillId="0" borderId="7" xfId="1" applyFont="1" applyBorder="1"/>
    <xf numFmtId="0" fontId="5" fillId="0" borderId="17" xfId="0" applyFont="1" applyBorder="1" applyAlignment="1">
      <alignment horizontal="center" vertical="center" wrapText="1"/>
    </xf>
    <xf numFmtId="0" fontId="4" fillId="0" borderId="17" xfId="0" applyFont="1" applyBorder="1" applyAlignment="1">
      <alignment horizontal="center" vertical="center" wrapText="1"/>
    </xf>
    <xf numFmtId="0" fontId="5" fillId="0" borderId="17" xfId="0" applyFont="1" applyBorder="1" applyAlignment="1">
      <alignment horizontal="center"/>
    </xf>
    <xf numFmtId="0" fontId="4" fillId="0" borderId="17" xfId="0" applyFont="1" applyBorder="1" applyAlignment="1">
      <alignment horizontal="center"/>
    </xf>
    <xf numFmtId="41" fontId="4" fillId="0" borderId="17" xfId="1" applyFont="1" applyBorder="1"/>
    <xf numFmtId="164" fontId="4" fillId="0" borderId="17" xfId="1" applyNumberFormat="1" applyFont="1" applyBorder="1"/>
    <xf numFmtId="0" fontId="4" fillId="10" borderId="17" xfId="0" applyFont="1" applyFill="1" applyBorder="1" applyAlignment="1">
      <alignment horizontal="center"/>
    </xf>
    <xf numFmtId="0" fontId="4" fillId="10" borderId="17" xfId="0" applyFont="1" applyFill="1" applyBorder="1"/>
    <xf numFmtId="41" fontId="5" fillId="0" borderId="17" xfId="1" applyFont="1" applyBorder="1"/>
    <xf numFmtId="164" fontId="5" fillId="0" borderId="17" xfId="1" applyNumberFormat="1" applyFont="1" applyBorder="1"/>
    <xf numFmtId="0" fontId="15" fillId="0" borderId="0" xfId="0" applyFont="1"/>
    <xf numFmtId="41" fontId="4" fillId="0" borderId="3" xfId="1" applyFont="1" applyBorder="1"/>
    <xf numFmtId="41" fontId="4" fillId="0" borderId="4" xfId="1" applyFont="1" applyBorder="1"/>
    <xf numFmtId="41" fontId="4" fillId="6" borderId="2" xfId="1" applyFont="1" applyFill="1" applyBorder="1"/>
    <xf numFmtId="41" fontId="4" fillId="7" borderId="2" xfId="1" applyFont="1" applyFill="1" applyBorder="1"/>
    <xf numFmtId="41" fontId="4" fillId="0" borderId="2" xfId="1" applyFont="1" applyBorder="1"/>
    <xf numFmtId="41" fontId="4" fillId="0" borderId="5" xfId="1" applyFont="1" applyBorder="1"/>
    <xf numFmtId="0" fontId="16" fillId="0" borderId="0" xfId="0" applyFont="1"/>
    <xf numFmtId="0" fontId="17" fillId="0" borderId="0" xfId="0" applyFont="1"/>
    <xf numFmtId="0" fontId="17" fillId="4" borderId="17" xfId="0" applyFont="1" applyFill="1" applyBorder="1" applyAlignment="1">
      <alignment horizontal="center" vertical="center" wrapText="1"/>
    </xf>
    <xf numFmtId="0" fontId="17" fillId="9" borderId="17" xfId="0" applyFont="1" applyFill="1" applyBorder="1" applyAlignment="1">
      <alignment horizontal="center" vertical="center" wrapText="1"/>
    </xf>
    <xf numFmtId="0" fontId="17" fillId="4" borderId="13" xfId="0" applyFont="1" applyFill="1" applyBorder="1" applyAlignment="1">
      <alignment horizontal="center" vertical="center" wrapText="1"/>
    </xf>
    <xf numFmtId="0" fontId="17" fillId="9" borderId="13" xfId="0" applyFont="1" applyFill="1" applyBorder="1" applyAlignment="1">
      <alignment horizontal="center" vertical="center" wrapText="1"/>
    </xf>
    <xf numFmtId="0" fontId="17" fillId="0" borderId="2" xfId="0" applyFont="1" applyBorder="1" applyAlignment="1">
      <alignment vertical="center"/>
    </xf>
    <xf numFmtId="0" fontId="16" fillId="0" borderId="2" xfId="1" applyNumberFormat="1" applyFont="1" applyBorder="1" applyAlignment="1">
      <alignment vertical="center"/>
    </xf>
    <xf numFmtId="0" fontId="17" fillId="0" borderId="2" xfId="0" applyFont="1" applyBorder="1" applyAlignment="1">
      <alignment horizontal="left" vertical="center" indent="1"/>
    </xf>
    <xf numFmtId="165" fontId="17" fillId="0" borderId="2" xfId="1" applyNumberFormat="1" applyFont="1" applyBorder="1" applyAlignment="1">
      <alignment vertical="center"/>
    </xf>
    <xf numFmtId="165" fontId="17" fillId="4" borderId="17" xfId="1" applyNumberFormat="1" applyFont="1" applyFill="1" applyBorder="1" applyAlignment="1">
      <alignment horizontal="right" vertical="center" wrapText="1"/>
    </xf>
    <xf numFmtId="0" fontId="16" fillId="0" borderId="6" xfId="0" applyFont="1" applyBorder="1" applyAlignment="1">
      <alignment horizontal="left" vertical="center" indent="1"/>
    </xf>
    <xf numFmtId="165" fontId="16" fillId="0" borderId="22" xfId="0" applyNumberFormat="1" applyFont="1" applyBorder="1"/>
    <xf numFmtId="165" fontId="16" fillId="0" borderId="2" xfId="0" applyNumberFormat="1" applyFont="1" applyBorder="1"/>
    <xf numFmtId="165" fontId="16" fillId="0" borderId="23" xfId="0" applyNumberFormat="1" applyFont="1" applyBorder="1"/>
    <xf numFmtId="0" fontId="16" fillId="0" borderId="19" xfId="0" applyFont="1" applyBorder="1" applyAlignment="1">
      <alignment horizontal="left" vertical="center" indent="1"/>
    </xf>
    <xf numFmtId="165" fontId="16" fillId="0" borderId="26" xfId="0" applyNumberFormat="1" applyFont="1" applyBorder="1"/>
    <xf numFmtId="165" fontId="16" fillId="0" borderId="27" xfId="0" applyNumberFormat="1" applyFont="1" applyBorder="1"/>
    <xf numFmtId="0" fontId="16" fillId="0" borderId="20" xfId="0" applyFont="1" applyBorder="1" applyAlignment="1">
      <alignment horizontal="left" vertical="center" indent="1"/>
    </xf>
    <xf numFmtId="0" fontId="17" fillId="0" borderId="5" xfId="0" applyFont="1" applyBorder="1" applyAlignment="1">
      <alignment horizontal="left" vertical="center" indent="1"/>
    </xf>
    <xf numFmtId="165" fontId="17" fillId="0" borderId="5" xfId="1" applyNumberFormat="1" applyFont="1" applyBorder="1" applyAlignment="1">
      <alignment vertical="center"/>
    </xf>
    <xf numFmtId="41" fontId="4" fillId="0" borderId="0" xfId="1" applyFont="1"/>
    <xf numFmtId="165" fontId="16" fillId="0" borderId="29" xfId="0" applyNumberFormat="1" applyFont="1" applyBorder="1"/>
    <xf numFmtId="0" fontId="17" fillId="11" borderId="6" xfId="0" applyFont="1" applyFill="1" applyBorder="1" applyAlignment="1">
      <alignment vertical="center"/>
    </xf>
    <xf numFmtId="165" fontId="17" fillId="11" borderId="22" xfId="0" applyNumberFormat="1" applyFont="1" applyFill="1" applyBorder="1"/>
    <xf numFmtId="165" fontId="17" fillId="11" borderId="2" xfId="0" applyNumberFormat="1" applyFont="1" applyFill="1" applyBorder="1"/>
    <xf numFmtId="165" fontId="17" fillId="11" borderId="23" xfId="0" applyNumberFormat="1" applyFont="1" applyFill="1" applyBorder="1"/>
    <xf numFmtId="165" fontId="17" fillId="11" borderId="24" xfId="0" applyNumberFormat="1" applyFont="1" applyFill="1" applyBorder="1"/>
    <xf numFmtId="165" fontId="17" fillId="11" borderId="7" xfId="0" applyNumberFormat="1" applyFont="1" applyFill="1" applyBorder="1"/>
    <xf numFmtId="165" fontId="17" fillId="11" borderId="25" xfId="0" applyNumberFormat="1" applyFont="1" applyFill="1" applyBorder="1"/>
    <xf numFmtId="0" fontId="17" fillId="11" borderId="20" xfId="0" applyFont="1" applyFill="1" applyBorder="1" applyAlignment="1">
      <alignment vertical="center"/>
    </xf>
    <xf numFmtId="0" fontId="17" fillId="11" borderId="21" xfId="0" applyFont="1" applyFill="1" applyBorder="1" applyAlignment="1">
      <alignment vertical="center"/>
    </xf>
    <xf numFmtId="0" fontId="18" fillId="4" borderId="8" xfId="0" applyFont="1" applyFill="1" applyBorder="1" applyAlignment="1">
      <alignment horizontal="center" vertical="center" wrapText="1"/>
    </xf>
    <xf numFmtId="0" fontId="18" fillId="4" borderId="2" xfId="0" applyFont="1" applyFill="1" applyBorder="1" applyAlignment="1">
      <alignment horizontal="center" vertical="center" wrapText="1"/>
    </xf>
    <xf numFmtId="0" fontId="20" fillId="4" borderId="2" xfId="0" applyFont="1" applyFill="1" applyBorder="1" applyAlignment="1">
      <alignment horizontal="center" vertical="center" wrapText="1"/>
    </xf>
    <xf numFmtId="0" fontId="21" fillId="4" borderId="2" xfId="0" applyFont="1" applyFill="1" applyBorder="1" applyAlignment="1">
      <alignment horizontal="center" vertical="center" wrapText="1"/>
    </xf>
    <xf numFmtId="0" fontId="22" fillId="4" borderId="2" xfId="0" applyFont="1" applyFill="1" applyBorder="1" applyAlignment="1">
      <alignment horizontal="center" vertical="center" wrapText="1"/>
    </xf>
    <xf numFmtId="1" fontId="16" fillId="0" borderId="27" xfId="0" applyNumberFormat="1" applyFont="1" applyBorder="1"/>
    <xf numFmtId="1" fontId="16" fillId="0" borderId="23" xfId="0" applyNumberFormat="1" applyFont="1" applyBorder="1"/>
    <xf numFmtId="1" fontId="17" fillId="11" borderId="23" xfId="0" applyNumberFormat="1" applyFont="1" applyFill="1" applyBorder="1"/>
    <xf numFmtId="1" fontId="17" fillId="11" borderId="25" xfId="0" applyNumberFormat="1" applyFont="1" applyFill="1" applyBorder="1"/>
    <xf numFmtId="2" fontId="4" fillId="0" borderId="3" xfId="0" applyNumberFormat="1" applyFont="1" applyBorder="1"/>
    <xf numFmtId="2" fontId="4" fillId="0" borderId="4" xfId="0" applyNumberFormat="1" applyFont="1" applyBorder="1"/>
    <xf numFmtId="2" fontId="4" fillId="6" borderId="2" xfId="0" applyNumberFormat="1" applyFont="1" applyFill="1" applyBorder="1"/>
    <xf numFmtId="2" fontId="4" fillId="7" borderId="2" xfId="0" applyNumberFormat="1" applyFont="1" applyFill="1" applyBorder="1"/>
    <xf numFmtId="2" fontId="4" fillId="0" borderId="2" xfId="0" applyNumberFormat="1" applyFont="1" applyBorder="1"/>
    <xf numFmtId="2" fontId="4" fillId="0" borderId="5" xfId="0" applyNumberFormat="1" applyFont="1" applyBorder="1"/>
    <xf numFmtId="2" fontId="4" fillId="8" borderId="8" xfId="0" applyNumberFormat="1" applyFont="1" applyFill="1" applyBorder="1"/>
    <xf numFmtId="2" fontId="4" fillId="0" borderId="7" xfId="0" applyNumberFormat="1" applyFont="1" applyBorder="1"/>
    <xf numFmtId="1" fontId="4" fillId="0" borderId="3" xfId="0" applyNumberFormat="1" applyFont="1" applyBorder="1"/>
    <xf numFmtId="1" fontId="4" fillId="0" borderId="4" xfId="0" applyNumberFormat="1" applyFont="1" applyBorder="1"/>
    <xf numFmtId="1" fontId="4" fillId="6" borderId="2" xfId="0" applyNumberFormat="1" applyFont="1" applyFill="1" applyBorder="1"/>
    <xf numFmtId="1" fontId="4" fillId="7" borderId="2" xfId="0" applyNumberFormat="1" applyFont="1" applyFill="1" applyBorder="1"/>
    <xf numFmtId="1" fontId="4" fillId="0" borderId="2" xfId="0" applyNumberFormat="1" applyFont="1" applyBorder="1"/>
    <xf numFmtId="1" fontId="4" fillId="0" borderId="5" xfId="0" applyNumberFormat="1" applyFont="1" applyBorder="1"/>
    <xf numFmtId="1" fontId="4" fillId="8" borderId="8" xfId="0" applyNumberFormat="1" applyFont="1" applyFill="1" applyBorder="1"/>
    <xf numFmtId="1" fontId="4" fillId="0" borderId="7" xfId="0" applyNumberFormat="1" applyFont="1" applyBorder="1"/>
    <xf numFmtId="2" fontId="4" fillId="0" borderId="0" xfId="0" applyNumberFormat="1" applyFont="1"/>
    <xf numFmtId="3" fontId="4" fillId="0" borderId="2" xfId="0" applyNumberFormat="1" applyFont="1" applyBorder="1"/>
    <xf numFmtId="1" fontId="4" fillId="0" borderId="9" xfId="0" applyNumberFormat="1" applyFont="1" applyBorder="1"/>
    <xf numFmtId="16" fontId="4" fillId="0" borderId="0" xfId="0" applyNumberFormat="1" applyFont="1"/>
    <xf numFmtId="167" fontId="4" fillId="0" borderId="0" xfId="9" applyNumberFormat="1" applyFont="1"/>
    <xf numFmtId="43" fontId="4" fillId="0" borderId="0" xfId="0" applyNumberFormat="1" applyFont="1"/>
    <xf numFmtId="43" fontId="4" fillId="0" borderId="0" xfId="10" applyFont="1"/>
    <xf numFmtId="169" fontId="4" fillId="6" borderId="2" xfId="1" applyNumberFormat="1" applyFont="1" applyFill="1" applyBorder="1"/>
    <xf numFmtId="170" fontId="4" fillId="6" borderId="2" xfId="1" applyNumberFormat="1" applyFont="1" applyFill="1" applyBorder="1"/>
    <xf numFmtId="168" fontId="4" fillId="0" borderId="3" xfId="1" applyNumberFormat="1" applyFont="1" applyBorder="1"/>
    <xf numFmtId="171" fontId="4" fillId="0" borderId="0" xfId="0" applyNumberFormat="1" applyFont="1"/>
    <xf numFmtId="10" fontId="4" fillId="0" borderId="0" xfId="9" applyNumberFormat="1" applyFont="1"/>
    <xf numFmtId="172" fontId="4" fillId="6" borderId="2" xfId="10" applyNumberFormat="1" applyFont="1" applyFill="1" applyBorder="1"/>
    <xf numFmtId="172" fontId="4" fillId="7" borderId="2" xfId="10" applyNumberFormat="1" applyFont="1" applyFill="1" applyBorder="1"/>
    <xf numFmtId="172" fontId="4" fillId="0" borderId="2" xfId="10" applyNumberFormat="1" applyFont="1" applyBorder="1"/>
    <xf numFmtId="173" fontId="4" fillId="0" borderId="0" xfId="10" applyNumberFormat="1" applyFont="1"/>
    <xf numFmtId="172" fontId="4" fillId="0" borderId="0" xfId="10" applyNumberFormat="1" applyFont="1"/>
    <xf numFmtId="10" fontId="4" fillId="0" borderId="3" xfId="9" applyNumberFormat="1" applyFont="1" applyBorder="1"/>
    <xf numFmtId="172" fontId="4" fillId="0" borderId="0" xfId="0" applyNumberFormat="1" applyFont="1"/>
    <xf numFmtId="43" fontId="0" fillId="0" borderId="0" xfId="10" applyFont="1"/>
    <xf numFmtId="172" fontId="0" fillId="0" borderId="0" xfId="10" applyNumberFormat="1" applyFont="1"/>
    <xf numFmtId="174" fontId="0" fillId="0" borderId="0" xfId="9" applyNumberFormat="1" applyFont="1"/>
    <xf numFmtId="10" fontId="0" fillId="0" borderId="0" xfId="9" applyNumberFormat="1" applyFont="1"/>
    <xf numFmtId="0" fontId="0" fillId="0" borderId="0" xfId="0" applyAlignment="1">
      <alignment horizontal="center" vertical="center" wrapText="1"/>
    </xf>
    <xf numFmtId="0" fontId="0" fillId="0" borderId="33" xfId="0" applyBorder="1" applyAlignment="1">
      <alignment horizontal="center" vertical="center" wrapText="1"/>
    </xf>
    <xf numFmtId="0" fontId="0" fillId="0" borderId="34" xfId="0" applyBorder="1" applyAlignment="1">
      <alignment horizontal="center" vertical="center" wrapText="1"/>
    </xf>
    <xf numFmtId="172" fontId="0" fillId="0" borderId="33" xfId="10" applyNumberFormat="1" applyFont="1" applyBorder="1"/>
    <xf numFmtId="10" fontId="0" fillId="0" borderId="0" xfId="9" applyNumberFormat="1" applyFont="1" applyBorder="1"/>
    <xf numFmtId="172" fontId="0" fillId="0" borderId="0" xfId="10" applyNumberFormat="1" applyFont="1" applyBorder="1"/>
    <xf numFmtId="172" fontId="0" fillId="0" borderId="34" xfId="10" applyNumberFormat="1" applyFont="1" applyBorder="1"/>
    <xf numFmtId="172" fontId="0" fillId="0" borderId="35" xfId="10" applyNumberFormat="1" applyFont="1" applyBorder="1"/>
    <xf numFmtId="10" fontId="0" fillId="0" borderId="36" xfId="9" applyNumberFormat="1" applyFont="1" applyBorder="1"/>
    <xf numFmtId="172" fontId="0" fillId="0" borderId="36" xfId="10" applyNumberFormat="1" applyFont="1" applyBorder="1"/>
    <xf numFmtId="172" fontId="0" fillId="0" borderId="37" xfId="10" applyNumberFormat="1" applyFont="1" applyBorder="1"/>
    <xf numFmtId="2" fontId="0" fillId="0" borderId="0" xfId="0" applyNumberFormat="1"/>
    <xf numFmtId="43" fontId="0" fillId="0" borderId="0" xfId="0" applyNumberFormat="1"/>
    <xf numFmtId="3" fontId="0" fillId="0" borderId="0" xfId="0" applyNumberFormat="1"/>
    <xf numFmtId="175" fontId="4" fillId="0" borderId="2" xfId="10" applyNumberFormat="1" applyFont="1" applyBorder="1"/>
    <xf numFmtId="0" fontId="5" fillId="4" borderId="6" xfId="0" applyFont="1" applyFill="1" applyBorder="1" applyAlignment="1">
      <alignment horizontal="center" vertical="center" wrapText="1"/>
    </xf>
    <xf numFmtId="0" fontId="5" fillId="4" borderId="8" xfId="0" applyFont="1" applyFill="1" applyBorder="1" applyAlignment="1">
      <alignment horizontal="center" vertical="center" wrapText="1"/>
    </xf>
    <xf numFmtId="0" fontId="5" fillId="4" borderId="12" xfId="0" applyFont="1" applyFill="1" applyBorder="1" applyAlignment="1">
      <alignment horizontal="center" vertical="center" wrapText="1"/>
    </xf>
    <xf numFmtId="0" fontId="10" fillId="4" borderId="6" xfId="0"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4" borderId="12"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12" xfId="0" applyFont="1" applyFill="1" applyBorder="1" applyAlignment="1">
      <alignment horizontal="center" vertical="center" wrapText="1"/>
    </xf>
    <xf numFmtId="0" fontId="18" fillId="4" borderId="6" xfId="0" applyFont="1" applyFill="1" applyBorder="1" applyAlignment="1">
      <alignment horizontal="center" vertical="center" wrapText="1"/>
    </xf>
    <xf numFmtId="0" fontId="18" fillId="4" borderId="8"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5" fillId="9" borderId="6" xfId="0" applyFont="1" applyFill="1" applyBorder="1" applyAlignment="1">
      <alignment horizontal="center" vertical="center" wrapText="1"/>
    </xf>
    <xf numFmtId="0" fontId="5" fillId="9" borderId="8" xfId="0" applyFont="1" applyFill="1" applyBorder="1" applyAlignment="1">
      <alignment horizontal="center" vertical="center" wrapText="1"/>
    </xf>
    <xf numFmtId="0" fontId="5" fillId="9" borderId="12" xfId="0" applyFont="1" applyFill="1" applyBorder="1" applyAlignment="1">
      <alignment horizontal="center" vertical="center" wrapText="1"/>
    </xf>
    <xf numFmtId="0" fontId="6" fillId="5" borderId="10" xfId="0" applyFont="1" applyFill="1" applyBorder="1" applyAlignment="1">
      <alignment horizontal="center" vertical="center" wrapText="1"/>
    </xf>
    <xf numFmtId="0" fontId="6" fillId="5" borderId="11" xfId="0" applyFont="1" applyFill="1" applyBorder="1" applyAlignment="1">
      <alignment horizontal="center" vertical="center" wrapText="1"/>
    </xf>
    <xf numFmtId="0" fontId="6" fillId="5" borderId="28" xfId="0" applyFont="1" applyFill="1" applyBorder="1" applyAlignment="1">
      <alignment horizontal="center" vertical="center" wrapText="1"/>
    </xf>
    <xf numFmtId="0" fontId="21" fillId="4" borderId="12" xfId="0" applyFont="1" applyFill="1" applyBorder="1" applyAlignment="1">
      <alignment horizontal="center" vertical="center" wrapText="1"/>
    </xf>
    <xf numFmtId="0" fontId="21" fillId="4" borderId="6" xfId="0" applyFont="1" applyFill="1" applyBorder="1" applyAlignment="1">
      <alignment horizontal="center" vertical="center" wrapText="1"/>
    </xf>
    <xf numFmtId="0" fontId="21" fillId="4" borderId="8"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1" fillId="4" borderId="6" xfId="0" applyFont="1" applyFill="1" applyBorder="1" applyAlignment="1">
      <alignment horizontal="center" vertical="center"/>
    </xf>
    <xf numFmtId="0" fontId="21" fillId="4" borderId="8" xfId="0" applyFont="1" applyFill="1" applyBorder="1" applyAlignment="1">
      <alignment horizontal="center" vertical="center"/>
    </xf>
    <xf numFmtId="0" fontId="13" fillId="4" borderId="8" xfId="0" applyFont="1" applyFill="1" applyBorder="1" applyAlignment="1">
      <alignment horizontal="center" vertical="center"/>
    </xf>
    <xf numFmtId="0" fontId="6" fillId="4" borderId="10" xfId="0" applyFont="1" applyFill="1" applyBorder="1" applyAlignment="1">
      <alignment horizontal="center" vertical="center"/>
    </xf>
    <xf numFmtId="0" fontId="6" fillId="4" borderId="11" xfId="0" applyFont="1" applyFill="1" applyBorder="1" applyAlignment="1">
      <alignment horizontal="center" vertical="center"/>
    </xf>
    <xf numFmtId="0" fontId="5"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18" xfId="0" applyFont="1" applyBorder="1" applyAlignment="1">
      <alignment horizontal="center" vertical="center" wrapText="1"/>
    </xf>
    <xf numFmtId="0" fontId="0" fillId="0" borderId="30" xfId="0" applyBorder="1" applyAlignment="1">
      <alignment horizontal="center"/>
    </xf>
    <xf numFmtId="0" fontId="0" fillId="0" borderId="31" xfId="0" applyBorder="1" applyAlignment="1">
      <alignment horizontal="center"/>
    </xf>
    <xf numFmtId="0" fontId="0" fillId="0" borderId="32" xfId="0" applyBorder="1" applyAlignment="1">
      <alignment horizontal="center"/>
    </xf>
    <xf numFmtId="0" fontId="17" fillId="4" borderId="17" xfId="0" applyFont="1" applyFill="1" applyBorder="1" applyAlignment="1">
      <alignment horizontal="center" vertical="center" wrapText="1"/>
    </xf>
    <xf numFmtId="0" fontId="17" fillId="4" borderId="14" xfId="0" applyFont="1" applyFill="1" applyBorder="1" applyAlignment="1">
      <alignment horizontal="center" vertical="center" wrapText="1"/>
    </xf>
    <xf numFmtId="0" fontId="17" fillId="4" borderId="15" xfId="0" applyFont="1" applyFill="1" applyBorder="1" applyAlignment="1">
      <alignment horizontal="center" vertical="center" wrapText="1"/>
    </xf>
    <xf numFmtId="0" fontId="17" fillId="4" borderId="16" xfId="0" applyFont="1" applyFill="1" applyBorder="1" applyAlignment="1">
      <alignment horizontal="center" vertical="center" wrapText="1"/>
    </xf>
    <xf numFmtId="0" fontId="23" fillId="0" borderId="38" xfId="0" applyFont="1" applyBorder="1" applyAlignment="1">
      <alignment horizontal="center" vertical="center"/>
    </xf>
    <xf numFmtId="0" fontId="23" fillId="0" borderId="0" xfId="0" applyFont="1" applyAlignment="1">
      <alignment horizontal="center" vertical="center"/>
    </xf>
    <xf numFmtId="0" fontId="23" fillId="0" borderId="34" xfId="0" applyFont="1" applyBorder="1" applyAlignment="1">
      <alignment horizontal="center" vertical="center"/>
    </xf>
    <xf numFmtId="0" fontId="23" fillId="0" borderId="33" xfId="0" applyFont="1" applyBorder="1" applyAlignment="1">
      <alignment horizontal="center" vertical="center"/>
    </xf>
    <xf numFmtId="0" fontId="23" fillId="0" borderId="39" xfId="0" applyFont="1" applyBorder="1" applyAlignment="1">
      <alignment horizontal="center" vertical="center"/>
    </xf>
    <xf numFmtId="0" fontId="23" fillId="0" borderId="40" xfId="0" applyFont="1" applyBorder="1" applyAlignment="1">
      <alignment horizontal="center" vertical="center"/>
    </xf>
    <xf numFmtId="0" fontId="23" fillId="0" borderId="41" xfId="0" applyFont="1" applyBorder="1" applyAlignment="1">
      <alignment horizontal="center" vertical="center"/>
    </xf>
    <xf numFmtId="0" fontId="24" fillId="0" borderId="39" xfId="0" applyFont="1" applyBorder="1" applyAlignment="1">
      <alignment horizontal="center" vertical="center"/>
    </xf>
    <xf numFmtId="0" fontId="24" fillId="0" borderId="40" xfId="0" applyFont="1" applyBorder="1" applyAlignment="1">
      <alignment horizontal="center" vertical="center"/>
    </xf>
    <xf numFmtId="0" fontId="24" fillId="0" borderId="41" xfId="0" applyFont="1" applyBorder="1" applyAlignment="1">
      <alignment horizontal="center" vertical="center"/>
    </xf>
    <xf numFmtId="0" fontId="24" fillId="0" borderId="33" xfId="0" applyFont="1" applyBorder="1" applyAlignment="1">
      <alignment horizontal="center" vertical="center"/>
    </xf>
    <xf numFmtId="0" fontId="24" fillId="0" borderId="0" xfId="0" applyFont="1" applyAlignment="1">
      <alignment horizontal="center" vertical="center"/>
    </xf>
    <xf numFmtId="0" fontId="24" fillId="0" borderId="34" xfId="0" applyFont="1" applyBorder="1" applyAlignment="1">
      <alignment horizontal="center" vertical="center"/>
    </xf>
    <xf numFmtId="0" fontId="23" fillId="0" borderId="30" xfId="0" applyFont="1" applyBorder="1" applyAlignment="1">
      <alignment horizontal="center" vertical="center"/>
    </xf>
    <xf numFmtId="0" fontId="23" fillId="0" borderId="31" xfId="0" applyFont="1" applyBorder="1" applyAlignment="1">
      <alignment horizontal="center" vertical="center"/>
    </xf>
    <xf numFmtId="0" fontId="23" fillId="0" borderId="32" xfId="0" applyFont="1" applyBorder="1" applyAlignment="1">
      <alignment horizontal="center" vertical="center"/>
    </xf>
    <xf numFmtId="0" fontId="24" fillId="0" borderId="30" xfId="0" applyFont="1" applyBorder="1" applyAlignment="1">
      <alignment horizontal="center" vertical="center"/>
    </xf>
    <xf numFmtId="0" fontId="24" fillId="0" borderId="31" xfId="0" applyFont="1" applyBorder="1" applyAlignment="1">
      <alignment horizontal="center" vertical="center"/>
    </xf>
    <xf numFmtId="0" fontId="24" fillId="0" borderId="32" xfId="0" applyFont="1" applyBorder="1" applyAlignment="1">
      <alignment horizontal="center" vertical="center"/>
    </xf>
    <xf numFmtId="0" fontId="25" fillId="0" borderId="0" xfId="0" applyFont="1" applyAlignment="1">
      <alignment horizontal="center" vertical="center"/>
    </xf>
    <xf numFmtId="0" fontId="23" fillId="0" borderId="42" xfId="0" applyFont="1" applyBorder="1" applyAlignment="1">
      <alignment horizontal="center"/>
    </xf>
    <xf numFmtId="0" fontId="23" fillId="0" borderId="40" xfId="0" applyFont="1" applyBorder="1"/>
    <xf numFmtId="0" fontId="23" fillId="0" borderId="41" xfId="0" applyFont="1" applyBorder="1"/>
    <xf numFmtId="0" fontId="24" fillId="0" borderId="40" xfId="0" applyFont="1" applyBorder="1"/>
    <xf numFmtId="0" fontId="24" fillId="0" borderId="41" xfId="0" applyFont="1" applyBorder="1"/>
    <xf numFmtId="0" fontId="23" fillId="0" borderId="39" xfId="0" applyFont="1" applyBorder="1"/>
    <xf numFmtId="0" fontId="24" fillId="0" borderId="39" xfId="0" applyFont="1" applyBorder="1"/>
    <xf numFmtId="0" fontId="25" fillId="0" borderId="40" xfId="0" applyFont="1" applyBorder="1"/>
    <xf numFmtId="0" fontId="26" fillId="0" borderId="43" xfId="0" applyFont="1" applyBorder="1" applyAlignment="1">
      <alignment horizontal="center" vertical="center"/>
    </xf>
    <xf numFmtId="172" fontId="27" fillId="0" borderId="0" xfId="10" applyNumberFormat="1" applyFont="1" applyFill="1" applyBorder="1" applyAlignment="1"/>
    <xf numFmtId="172" fontId="27" fillId="0" borderId="44" xfId="10" applyNumberFormat="1" applyFont="1" applyFill="1" applyBorder="1" applyAlignment="1"/>
    <xf numFmtId="172" fontId="27" fillId="0" borderId="33" xfId="10" applyNumberFormat="1" applyFont="1" applyFill="1" applyBorder="1" applyAlignment="1"/>
    <xf numFmtId="172" fontId="28" fillId="0" borderId="33" xfId="10" applyNumberFormat="1" applyFont="1" applyFill="1" applyBorder="1" applyAlignment="1"/>
    <xf numFmtId="172" fontId="28" fillId="0" borderId="0" xfId="10" applyNumberFormat="1" applyFont="1" applyFill="1" applyBorder="1" applyAlignment="1"/>
    <xf numFmtId="172" fontId="28" fillId="0" borderId="44" xfId="10" applyNumberFormat="1" applyFont="1" applyFill="1" applyBorder="1" applyAlignment="1"/>
    <xf numFmtId="0" fontId="27" fillId="0" borderId="0" xfId="0" applyFont="1"/>
    <xf numFmtId="172" fontId="27" fillId="0" borderId="0" xfId="10" applyNumberFormat="1" applyFont="1" applyFill="1" applyBorder="1"/>
    <xf numFmtId="172" fontId="27" fillId="0" borderId="34" xfId="10" applyNumberFormat="1" applyFont="1" applyFill="1" applyBorder="1"/>
    <xf numFmtId="172" fontId="27" fillId="0" borderId="33" xfId="10" applyNumberFormat="1" applyFont="1" applyFill="1" applyBorder="1"/>
    <xf numFmtId="172" fontId="28" fillId="0" borderId="33" xfId="10" applyNumberFormat="1" applyFont="1" applyFill="1" applyBorder="1"/>
    <xf numFmtId="172" fontId="28" fillId="0" borderId="0" xfId="10" applyNumberFormat="1" applyFont="1" applyFill="1" applyBorder="1"/>
    <xf numFmtId="172" fontId="28" fillId="0" borderId="34" xfId="10" applyNumberFormat="1" applyFont="1" applyFill="1" applyBorder="1"/>
    <xf numFmtId="0" fontId="27" fillId="0" borderId="45" xfId="0" applyFont="1" applyBorder="1" applyAlignment="1">
      <alignment horizontal="center" vertical="center"/>
    </xf>
    <xf numFmtId="174" fontId="27" fillId="0" borderId="36" xfId="11" applyNumberFormat="1" applyFont="1" applyFill="1" applyBorder="1" applyAlignment="1"/>
    <xf numFmtId="174" fontId="27" fillId="0" borderId="37" xfId="11" applyNumberFormat="1" applyFont="1" applyFill="1" applyBorder="1" applyAlignment="1"/>
    <xf numFmtId="174" fontId="27" fillId="0" borderId="35" xfId="11" applyNumberFormat="1" applyFont="1" applyFill="1" applyBorder="1" applyAlignment="1"/>
    <xf numFmtId="174" fontId="28" fillId="0" borderId="35" xfId="11" applyNumberFormat="1" applyFont="1" applyFill="1" applyBorder="1" applyAlignment="1"/>
    <xf numFmtId="174" fontId="28" fillId="0" borderId="36" xfId="11" applyNumberFormat="1" applyFont="1" applyFill="1" applyBorder="1" applyAlignment="1"/>
    <xf numFmtId="174" fontId="28" fillId="0" borderId="37" xfId="11" applyNumberFormat="1" applyFont="1" applyFill="1" applyBorder="1" applyAlignment="1"/>
    <xf numFmtId="174" fontId="29" fillId="0" borderId="37" xfId="11" applyNumberFormat="1" applyFont="1" applyFill="1" applyBorder="1" applyAlignment="1"/>
    <xf numFmtId="0" fontId="27" fillId="0" borderId="43" xfId="0" applyFont="1" applyBorder="1" applyAlignment="1">
      <alignment horizontal="center" vertical="center"/>
    </xf>
    <xf numFmtId="0" fontId="27" fillId="0" borderId="38" xfId="0" applyFont="1" applyBorder="1" applyAlignment="1">
      <alignment horizontal="center" vertical="center"/>
    </xf>
    <xf numFmtId="165" fontId="27" fillId="0" borderId="30" xfId="0" applyNumberFormat="1" applyFont="1" applyBorder="1" applyAlignment="1">
      <alignment horizontal="center"/>
    </xf>
    <xf numFmtId="165" fontId="27" fillId="0" borderId="31" xfId="0" applyNumberFormat="1" applyFont="1" applyBorder="1" applyAlignment="1">
      <alignment horizontal="center"/>
    </xf>
    <xf numFmtId="165" fontId="27" fillId="0" borderId="32" xfId="0" applyNumberFormat="1" applyFont="1" applyBorder="1" applyAlignment="1">
      <alignment horizontal="center"/>
    </xf>
    <xf numFmtId="176" fontId="27" fillId="0" borderId="30" xfId="0" applyNumberFormat="1" applyFont="1" applyBorder="1" applyAlignment="1">
      <alignment horizontal="center"/>
    </xf>
    <xf numFmtId="176" fontId="27" fillId="0" borderId="31" xfId="0" applyNumberFormat="1" applyFont="1" applyBorder="1" applyAlignment="1">
      <alignment horizontal="center"/>
    </xf>
    <xf numFmtId="176" fontId="27" fillId="0" borderId="32" xfId="0" applyNumberFormat="1" applyFont="1" applyBorder="1" applyAlignment="1">
      <alignment horizontal="center"/>
    </xf>
    <xf numFmtId="0" fontId="27" fillId="0" borderId="30" xfId="0" applyFont="1" applyBorder="1" applyAlignment="1">
      <alignment horizontal="center"/>
    </xf>
    <xf numFmtId="0" fontId="27" fillId="0" borderId="31" xfId="0" applyFont="1" applyBorder="1" applyAlignment="1">
      <alignment horizontal="center"/>
    </xf>
    <xf numFmtId="0" fontId="27" fillId="0" borderId="32" xfId="0" applyFont="1" applyBorder="1" applyAlignment="1">
      <alignment horizontal="center"/>
    </xf>
    <xf numFmtId="172" fontId="28" fillId="0" borderId="30" xfId="10" applyNumberFormat="1" applyFont="1" applyFill="1" applyBorder="1" applyAlignment="1">
      <alignment horizontal="center" vertical="center"/>
    </xf>
    <xf numFmtId="172" fontId="28" fillId="0" borderId="31" xfId="10" applyNumberFormat="1" applyFont="1" applyFill="1" applyBorder="1" applyAlignment="1">
      <alignment horizontal="center" vertical="center"/>
    </xf>
    <xf numFmtId="172" fontId="28" fillId="0" borderId="32" xfId="10" applyNumberFormat="1" applyFont="1" applyFill="1" applyBorder="1" applyAlignment="1">
      <alignment horizontal="center" vertical="center"/>
    </xf>
    <xf numFmtId="177" fontId="27" fillId="0" borderId="30" xfId="10" applyNumberFormat="1" applyFont="1" applyFill="1" applyBorder="1" applyAlignment="1">
      <alignment horizontal="center" vertical="center"/>
    </xf>
    <xf numFmtId="177" fontId="27" fillId="0" borderId="31" xfId="10" applyNumberFormat="1" applyFont="1" applyFill="1" applyBorder="1" applyAlignment="1">
      <alignment horizontal="center" vertical="center"/>
    </xf>
    <xf numFmtId="177" fontId="27" fillId="0" borderId="32" xfId="10" applyNumberFormat="1" applyFont="1" applyFill="1" applyBorder="1" applyAlignment="1">
      <alignment horizontal="center" vertical="center"/>
    </xf>
    <xf numFmtId="173" fontId="27" fillId="0" borderId="30" xfId="10" applyNumberFormat="1" applyFont="1" applyFill="1" applyBorder="1" applyAlignment="1">
      <alignment horizontal="center" vertical="center"/>
    </xf>
    <xf numFmtId="173" fontId="27" fillId="0" borderId="31" xfId="10" applyNumberFormat="1" applyFont="1" applyFill="1" applyBorder="1" applyAlignment="1">
      <alignment horizontal="center" vertical="center"/>
    </xf>
    <xf numFmtId="173" fontId="27" fillId="0" borderId="32" xfId="10" applyNumberFormat="1" applyFont="1" applyFill="1" applyBorder="1" applyAlignment="1">
      <alignment horizontal="center" vertical="center"/>
    </xf>
    <xf numFmtId="0" fontId="27" fillId="0" borderId="0" xfId="0" applyFont="1" applyAlignment="1">
      <alignment horizontal="center"/>
    </xf>
    <xf numFmtId="165" fontId="27" fillId="0" borderId="33" xfId="0" applyNumberFormat="1" applyFont="1" applyBorder="1" applyAlignment="1">
      <alignment horizontal="center"/>
    </xf>
    <xf numFmtId="165" fontId="27" fillId="0" borderId="0" xfId="0" applyNumberFormat="1" applyFont="1" applyAlignment="1">
      <alignment horizontal="center"/>
    </xf>
    <xf numFmtId="165" fontId="27" fillId="0" borderId="34" xfId="0" applyNumberFormat="1" applyFont="1" applyBorder="1" applyAlignment="1">
      <alignment horizontal="center"/>
    </xf>
    <xf numFmtId="176" fontId="27" fillId="0" borderId="33" xfId="0" applyNumberFormat="1" applyFont="1" applyBorder="1" applyAlignment="1">
      <alignment horizontal="center"/>
    </xf>
    <xf numFmtId="176" fontId="27" fillId="0" borderId="0" xfId="0" applyNumberFormat="1" applyFont="1" applyAlignment="1">
      <alignment horizontal="center"/>
    </xf>
    <xf numFmtId="176" fontId="27" fillId="0" borderId="34" xfId="0" applyNumberFormat="1" applyFont="1" applyBorder="1" applyAlignment="1">
      <alignment horizontal="center"/>
    </xf>
    <xf numFmtId="0" fontId="28" fillId="0" borderId="33" xfId="0" applyFont="1" applyBorder="1" applyAlignment="1">
      <alignment horizontal="center"/>
    </xf>
    <xf numFmtId="0" fontId="28" fillId="0" borderId="0" xfId="0" applyFont="1" applyAlignment="1">
      <alignment horizontal="center"/>
    </xf>
    <xf numFmtId="0" fontId="28" fillId="0" borderId="34" xfId="0" applyFont="1" applyBorder="1" applyAlignment="1">
      <alignment horizontal="center"/>
    </xf>
    <xf numFmtId="177" fontId="27" fillId="0" borderId="33" xfId="10" applyNumberFormat="1" applyFont="1" applyBorder="1" applyAlignment="1">
      <alignment horizontal="center"/>
    </xf>
    <xf numFmtId="177" fontId="27" fillId="0" borderId="0" xfId="10" applyNumberFormat="1" applyFont="1" applyBorder="1" applyAlignment="1">
      <alignment horizontal="center"/>
    </xf>
    <xf numFmtId="177" fontId="27" fillId="0" borderId="34" xfId="10" applyNumberFormat="1" applyFont="1" applyBorder="1" applyAlignment="1">
      <alignment horizontal="center"/>
    </xf>
    <xf numFmtId="173" fontId="27" fillId="0" borderId="33" xfId="10" applyNumberFormat="1" applyFont="1" applyBorder="1" applyAlignment="1">
      <alignment horizontal="center"/>
    </xf>
    <xf numFmtId="173" fontId="27" fillId="0" borderId="0" xfId="10" applyNumberFormat="1" applyFont="1" applyBorder="1" applyAlignment="1">
      <alignment horizontal="center"/>
    </xf>
    <xf numFmtId="173" fontId="27" fillId="0" borderId="34" xfId="10" applyNumberFormat="1" applyFont="1" applyBorder="1" applyAlignment="1">
      <alignment horizontal="center"/>
    </xf>
    <xf numFmtId="167" fontId="27" fillId="0" borderId="36" xfId="9" applyNumberFormat="1" applyFont="1" applyFill="1" applyBorder="1" applyAlignment="1">
      <alignment horizontal="center"/>
    </xf>
    <xf numFmtId="167" fontId="27" fillId="0" borderId="37" xfId="9" applyNumberFormat="1" applyFont="1" applyFill="1" applyBorder="1" applyAlignment="1">
      <alignment horizontal="center"/>
    </xf>
    <xf numFmtId="174" fontId="27" fillId="0" borderId="35" xfId="12" applyNumberFormat="1" applyFont="1" applyFill="1" applyBorder="1" applyAlignment="1">
      <alignment horizontal="center"/>
    </xf>
    <xf numFmtId="174" fontId="27" fillId="0" borderId="36" xfId="12" applyNumberFormat="1" applyFont="1" applyFill="1" applyBorder="1" applyAlignment="1">
      <alignment horizontal="center"/>
    </xf>
    <xf numFmtId="174" fontId="27" fillId="0" borderId="37" xfId="12" applyNumberFormat="1" applyFont="1" applyFill="1" applyBorder="1" applyAlignment="1">
      <alignment horizontal="center"/>
    </xf>
    <xf numFmtId="10" fontId="27" fillId="0" borderId="35" xfId="12" applyNumberFormat="1" applyFont="1" applyFill="1" applyBorder="1" applyAlignment="1">
      <alignment horizontal="center"/>
    </xf>
    <xf numFmtId="10" fontId="27" fillId="0" borderId="36" xfId="12" applyNumberFormat="1" applyFont="1" applyFill="1" applyBorder="1" applyAlignment="1">
      <alignment horizontal="center"/>
    </xf>
    <xf numFmtId="10" fontId="27" fillId="0" borderId="37" xfId="12" applyNumberFormat="1" applyFont="1" applyFill="1" applyBorder="1" applyAlignment="1">
      <alignment horizontal="center"/>
    </xf>
    <xf numFmtId="0" fontId="28" fillId="0" borderId="35" xfId="0" applyFont="1" applyBorder="1" applyAlignment="1">
      <alignment horizontal="center"/>
    </xf>
    <xf numFmtId="0" fontId="28" fillId="0" borderId="36" xfId="0" applyFont="1" applyBorder="1" applyAlignment="1">
      <alignment horizontal="center"/>
    </xf>
    <xf numFmtId="0" fontId="28" fillId="0" borderId="37" xfId="0" applyFont="1" applyBorder="1" applyAlignment="1">
      <alignment horizontal="center"/>
    </xf>
    <xf numFmtId="167" fontId="27" fillId="0" borderId="35" xfId="9" applyNumberFormat="1" applyFont="1" applyBorder="1" applyAlignment="1">
      <alignment horizontal="center"/>
    </xf>
    <xf numFmtId="167" fontId="27" fillId="0" borderId="36" xfId="9" applyNumberFormat="1" applyFont="1" applyBorder="1" applyAlignment="1">
      <alignment horizontal="center"/>
    </xf>
    <xf numFmtId="167" fontId="27" fillId="0" borderId="37" xfId="9" applyNumberFormat="1" applyFont="1" applyBorder="1" applyAlignment="1">
      <alignment horizontal="center"/>
    </xf>
    <xf numFmtId="165" fontId="28" fillId="0" borderId="30" xfId="0" applyNumberFormat="1" applyFont="1" applyBorder="1" applyAlignment="1">
      <alignment horizontal="center"/>
    </xf>
    <xf numFmtId="165" fontId="28" fillId="0" borderId="31" xfId="0" applyNumberFormat="1" applyFont="1" applyBorder="1" applyAlignment="1">
      <alignment horizontal="center"/>
    </xf>
    <xf numFmtId="165" fontId="28" fillId="0" borderId="32" xfId="0" applyNumberFormat="1" applyFont="1" applyBorder="1" applyAlignment="1">
      <alignment horizontal="center"/>
    </xf>
    <xf numFmtId="0" fontId="27" fillId="0" borderId="33" xfId="0" applyFont="1" applyBorder="1" applyAlignment="1">
      <alignment horizontal="center"/>
    </xf>
    <xf numFmtId="0" fontId="27" fillId="0" borderId="0" xfId="0" applyFont="1" applyAlignment="1">
      <alignment horizontal="center"/>
    </xf>
    <xf numFmtId="0" fontId="27" fillId="0" borderId="34" xfId="0" applyFont="1" applyBorder="1" applyAlignment="1">
      <alignment horizontal="center"/>
    </xf>
    <xf numFmtId="0" fontId="27" fillId="0" borderId="35" xfId="0" applyFont="1" applyBorder="1" applyAlignment="1">
      <alignment horizontal="center"/>
    </xf>
    <xf numFmtId="0" fontId="27" fillId="0" borderId="36" xfId="0" applyFont="1" applyBorder="1" applyAlignment="1">
      <alignment horizontal="center"/>
    </xf>
    <xf numFmtId="0" fontId="27" fillId="0" borderId="37" xfId="0" applyFont="1" applyBorder="1" applyAlignment="1">
      <alignment horizontal="center"/>
    </xf>
    <xf numFmtId="174" fontId="27" fillId="0" borderId="0" xfId="12" applyNumberFormat="1" applyFont="1" applyFill="1" applyBorder="1" applyAlignment="1"/>
    <xf numFmtId="172" fontId="27" fillId="0" borderId="0" xfId="0" applyNumberFormat="1" applyFont="1"/>
    <xf numFmtId="4" fontId="27" fillId="0" borderId="0" xfId="0" applyNumberFormat="1" applyFont="1"/>
    <xf numFmtId="43" fontId="27" fillId="0" borderId="0" xfId="10" applyFont="1" applyFill="1" applyBorder="1" applyAlignment="1"/>
  </cellXfs>
  <cellStyles count="13">
    <cellStyle name="40% - Accent6" xfId="3" builtinId="51"/>
    <cellStyle name="Calculation" xfId="2" builtinId="22"/>
    <cellStyle name="Comma" xfId="10" builtinId="3"/>
    <cellStyle name="Comma [0]" xfId="1" builtinId="6"/>
    <cellStyle name="Comma 10 2" xfId="5" xr:uid="{00000000-0005-0000-0000-000003000000}"/>
    <cellStyle name="Comma 2 2" xfId="6" xr:uid="{00000000-0005-0000-0000-000004000000}"/>
    <cellStyle name="Comma 4 2 2" xfId="7" xr:uid="{00000000-0005-0000-0000-000005000000}"/>
    <cellStyle name="Comma 4 2 2 2" xfId="8" xr:uid="{00000000-0005-0000-0000-000006000000}"/>
    <cellStyle name="Normal" xfId="0" builtinId="0"/>
    <cellStyle name="Normal 10" xfId="4" xr:uid="{00000000-0005-0000-0000-000008000000}"/>
    <cellStyle name="Percent" xfId="9" builtinId="5"/>
    <cellStyle name="Percent 3 2 2 2 2" xfId="11" xr:uid="{86A674D6-6C2C-4DF7-85B8-6D073402E64A}"/>
    <cellStyle name="Porcentaje 2" xfId="12" xr:uid="{1DC4B962-C828-48F1-8327-F60A9FCFEE6E}"/>
  </cellStyles>
  <dxfs count="39">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
      <font>
        <color rgb="FF9C0006"/>
      </font>
      <fill>
        <patternFill>
          <bgColor rgb="FFFFC7CE"/>
        </patternFill>
      </fill>
    </dxf>
    <dxf>
      <font>
        <color rgb="FF9C0006"/>
      </font>
      <fill>
        <patternFill>
          <bgColor rgb="FFFFC7CE"/>
        </patternFill>
      </fill>
    </dxf>
    <dxf>
      <font>
        <color theme="9" tint="-0.24994659260841701"/>
      </font>
      <fill>
        <patternFill>
          <bgColor theme="9" tint="0.79998168889431442"/>
        </patternFill>
      </fill>
    </dxf>
  </dxfs>
  <tableStyles count="0" defaultTableStyle="TableStyleMedium2" defaultPivotStyle="PivotStyleLight16"/>
  <colors>
    <mruColors>
      <color rgb="FFFFFF00"/>
      <color rgb="FFFF0066"/>
      <color rgb="FF660033"/>
      <color rgb="FFF7032C"/>
      <color rgb="FF00FFFF"/>
      <color rgb="FFFF00FF"/>
      <color rgb="FF00FF00"/>
      <color rgb="FF49D831"/>
      <color rgb="FF00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9" Type="http://schemas.openxmlformats.org/officeDocument/2006/relationships/externalLink" Target="externalLinks/externalLink16.xml"/><Relationship Id="rId21" Type="http://schemas.openxmlformats.org/officeDocument/2006/relationships/worksheet" Target="worksheets/sheet21.xml"/><Relationship Id="rId34" Type="http://schemas.openxmlformats.org/officeDocument/2006/relationships/externalLink" Target="externalLinks/externalLink11.xml"/><Relationship Id="rId42" Type="http://schemas.openxmlformats.org/officeDocument/2006/relationships/externalLink" Target="externalLinks/externalLink19.xml"/><Relationship Id="rId47" Type="http://schemas.openxmlformats.org/officeDocument/2006/relationships/externalLink" Target="externalLinks/externalLink24.xml"/><Relationship Id="rId50" Type="http://schemas.openxmlformats.org/officeDocument/2006/relationships/externalLink" Target="externalLinks/externalLink27.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6.xml"/><Relationship Id="rId11" Type="http://schemas.openxmlformats.org/officeDocument/2006/relationships/worksheet" Target="worksheets/sheet11.xml"/><Relationship Id="rId24" Type="http://schemas.openxmlformats.org/officeDocument/2006/relationships/externalLink" Target="externalLinks/externalLink1.xml"/><Relationship Id="rId32" Type="http://schemas.openxmlformats.org/officeDocument/2006/relationships/externalLink" Target="externalLinks/externalLink9.xml"/><Relationship Id="rId37" Type="http://schemas.openxmlformats.org/officeDocument/2006/relationships/externalLink" Target="externalLinks/externalLink14.xml"/><Relationship Id="rId40" Type="http://schemas.openxmlformats.org/officeDocument/2006/relationships/externalLink" Target="externalLinks/externalLink17.xml"/><Relationship Id="rId45" Type="http://schemas.openxmlformats.org/officeDocument/2006/relationships/externalLink" Target="externalLinks/externalLink22.xml"/><Relationship Id="rId53" Type="http://schemas.openxmlformats.org/officeDocument/2006/relationships/theme" Target="theme/theme1.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externalLink" Target="externalLinks/externalLink7.xml"/><Relationship Id="rId35" Type="http://schemas.openxmlformats.org/officeDocument/2006/relationships/externalLink" Target="externalLinks/externalLink12.xml"/><Relationship Id="rId43" Type="http://schemas.openxmlformats.org/officeDocument/2006/relationships/externalLink" Target="externalLinks/externalLink20.xml"/><Relationship Id="rId48" Type="http://schemas.openxmlformats.org/officeDocument/2006/relationships/externalLink" Target="externalLinks/externalLink25.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externalLink" Target="externalLinks/externalLink2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33" Type="http://schemas.openxmlformats.org/officeDocument/2006/relationships/externalLink" Target="externalLinks/externalLink10.xml"/><Relationship Id="rId38" Type="http://schemas.openxmlformats.org/officeDocument/2006/relationships/externalLink" Target="externalLinks/externalLink15.xml"/><Relationship Id="rId46" Type="http://schemas.openxmlformats.org/officeDocument/2006/relationships/externalLink" Target="externalLinks/externalLink23.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externalLink" Target="externalLinks/externalLink18.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5.xml"/><Relationship Id="rId36" Type="http://schemas.openxmlformats.org/officeDocument/2006/relationships/externalLink" Target="externalLinks/externalLink13.xml"/><Relationship Id="rId49" Type="http://schemas.openxmlformats.org/officeDocument/2006/relationships/externalLink" Target="externalLinks/externalLink26.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externalLink" Target="externalLinks/externalLink8.xml"/><Relationship Id="rId44" Type="http://schemas.openxmlformats.org/officeDocument/2006/relationships/externalLink" Target="externalLinks/externalLink21.xml"/><Relationship Id="rId52" Type="http://schemas.openxmlformats.org/officeDocument/2006/relationships/externalLink" Target="externalLinks/externalLink29.xml"/><Relationship Id="rId60"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Fmunoz\673%20hocol\Planning-FYP\FYP-HYB\2000\Capex%20y%20Project%20Charters\Mod-Dev6.Xl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0887375b\Portafolio%202007%20-%2020011\SAS\Activo%20Petrobras\Petrobras\PORTAFOLIO%202007-2011\GERENCIA\GEMP\AVEC\AVEC2000\Jupter3b.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0887375b\Portafolio%202007%20-%2020011\Mis%20documentos\RESERVAS%20COMPROMISOS%20A%20JUNI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GUEPAJE\GENERAL\COMPRESS\apr99\2_etapa%20compresion_apr99.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ecopetrol-my.sharepoint.com/Users/kfilis/AppData/Local/Microsoft/Windows/Temporary%20Internet%20Files/Content.Outlook/MEGI00IA/YARIGUI_CANTAGALLO_Economic%20Gross%20Sale%20Gas%20Version%20PNP%20ADDE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ecopetrol-my.sharepoint.com/Clients/Ecopetrol/2015/Reserves%20Certification%20YE2015/0%20-%20Coordination/Cashflow%20Format/RSC_CF/Template_YE14_SEC.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Q:\Produccion\Reportes%20diarios\2003\Marzo\ECOPETROL\ECMAR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ecopetrol-my.sharepoint.com/Clients/Ecopetrol/YE12/1%20-%20Client%20Data/01-Economic_Data/PreciosOficialesPortafolio20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egasus\lasmobog\OPERACIONES\TECH_DAT\GUEPAJE\GENERAL\COMPRESS\jul99\2_etapa%20compresion_jul99.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ecopetrol-my.sharepoint.com/Users/Voltron/AppData/Local/Microsoft/Windows/INetCache/Content.Outlook/PRNXNNS9/NARE%20SUR_CF_SEC_yyyymmdd.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ecopetrol-my.sharepoint.com/Clients/ECOPETROL/ECOPETROL%20YE12/Economics/CASHFLOWS%20ECOPETROL/2-%20SEC/TEXT/Entrega%20inform%20t&#233;cnica%20CHICHIMENE%20K_WC_Adjusted.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2011\Presupuesto\SOPORTE%20PPTO%202012_RCR%20sept.%2019.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Z:\2010\Auditor&#237;as%202010\Entregables%20Auditores\RYDER\VOLUMENES%20TECNICOS%20DEFINITIVOS%20RYDER\CASTILLA_NORTE_Technical_Reserves_Data_Shee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ecopetrol-my.sharepoint.com/VA/budget/2008/Copia%20di%20DataBase_consuntivo_2007_GIUGN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shenzhen\2004_Q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WINNT\Profiles\tsal\Desktop\Myfiles\Oklahoma%20Drlg\Fox%206\INPU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0887375b\Portafolio%202007%20-%2020011\Mis%20documentos\Presupuesto\HISTORICO%20PRESUPUESTO\Definitivos%202001\Ub_0100%20(jun,%20pal,%20tro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Sep.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s://ecopetrol-my.sharepoint.com/DPL/3.%20Evaluaci&#243;n%20Piedemonte/Extensi&#243;n%20de%20Contratos/Extensi&#243;n%20Piedemonte/4.%20Evaluaci&#243;n%20Econ&#243;mica/Backup/Recetor%20Extensi&#243;n%20Agosto%202006.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ecopetrol-my.sharepoint.com/Documents%20and%20Settings/E0092369/Configuraci&#243;n%20local/Archivos%20temporales%20de%20Internet/Content.Outlook/VP9MEAEV/C135000%20PESA%20Reserves%20Aud/WORKING/MODELS/PETROBRAS_06(PDA).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ecopetrol-my.sharepoint.com/Clients/Ecopetrol/YE11/YE2011/6%20ANH%20Spreadsheets/Economic_Field_Reports/READY/YARIGUI_CANTAGALLO_Economic.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6&#21495;\&#21335;&#28023;6&#21495;\&#21335;&#28023;2&#21495;\&#21335;&#28023;5&#21495;\LT19-1-1.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E5DD5B7\PETROBRAS_06(DECLARACIONES%20PESA).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Clients\ECOPETROL%202007%20REVIEW\REVIEW%20CHICHIMENE\RYDER%20SCOTT%20ANALYSIS\MAB%20Analysis%20&amp;%20Calculations\Cash%20Flow%20CHICHIMENE%20T2%20ver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HGAGrp\HG\Clients\CNOOC%20China\AsOf2007-12-31\02%20%20RSC%20Engineering\03%20%20Nanhai%20East%20YE2007\RSC%20HZ%20FIELD%20ANALYSIS%20MAB\&#33258;&#33829;&#21208;&#25506;\&#38075;&#20117;\&#21333;&#20117;&#39044;&#31639;\&#21335;&#28023;5&#21495;\&#21335;&#28023;2&#21495;\&#21335;&#28023;5&#21495;\LT19-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0887375b\Portafolio%202007%20-%2020011\OPERACIONES\TECH_DAT\UPIA_B\PROD_PRO\Ub_0100%20(jun,%20pal,%20trom).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jaime.benazar\Quorum%20Business%20Solutions\Ecopetrol%20Prometeo%20-%20Documents\Planning%20Space%20Implementation\3.%20Analysis%20&amp;%20Design\Design\FC22\DRR%20Jaime\Neiva%20CPI\DINA%20TERCIARIOS_CF_SEC_New_27-Mar-2024.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jaime.benazar\Quorum%20Business%20Solutions\Ecopetrol%20Prometeo%20-%20Documents\Planning%20Space%20Implementation\3.%20Analysis%20&amp;%20Design\Design\FC22\DRR%20Jaime\Neiva%20CPI\VAO_DINA%20TERCIARIOS_CF_SEC_20230117.xlsx" TargetMode="External"/></Relationships>
</file>

<file path=xl/externalLinks/_rels/externalLink29.xml.rels><?xml version="1.0" encoding="UTF-8" standalone="yes"?>
<Relationships xmlns="http://schemas.openxmlformats.org/package/2006/relationships"><Relationship Id="rId2" Type="http://schemas.openxmlformats.org/officeDocument/2006/relationships/externalLinkPath" Target="https://qbsol.sharepoint.com/sites/EcopetrolPrometeo/Shared%20Documents/Planning%20Space%20Implementation/3.%20Analysis%20&amp;%20Design/Design/FC22/DRR%20Jaime/Neiva%20CPI/Plantilla%20Benchmarking%20-%20Campo%20Dina%20Terciarios.xlsm" TargetMode="External"/><Relationship Id="rId1" Type="http://schemas.openxmlformats.org/officeDocument/2006/relationships/externalLinkPath" Target="Plantilla%20Benchmarking%20-%20Campo%20Dina%20Terciarios.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DEV.XLS"/>
      <sheetName val="MOD-DEV.XLM"/>
      <sheetName val="MOD_DEV_XLS"/>
      <sheetName val="MOD_DEV_XLM"/>
      <sheetName val="Mod-Dev6.Xlw"/>
      <sheetName val="Parámetros Formato"/>
      <sheetName val="list"/>
      <sheetName val="MOD-DEV_XLS"/>
      <sheetName val="MOD-DEV_XLM"/>
      <sheetName val="Mod-Dev6_Xlw"/>
      <sheetName val="Parámetros_Formato"/>
      <sheetName val="DPC"/>
      <sheetName val="Base"/>
      <sheetName val="1"/>
      <sheetName val="Bases_de_Datos"/>
      <sheetName val="PRDNAL96"/>
      <sheetName val="Instrucciones_"/>
      <sheetName val="Tablas"/>
      <sheetName val="Resultados"/>
      <sheetName val="Hoja3"/>
      <sheetName val="VPN-_ECP"/>
      <sheetName val="nombres"/>
      <sheetName val="MOD-DEV_XLS1"/>
      <sheetName val="MOD-DEV_XLM1"/>
      <sheetName val="Mod-Dev6_Xlw1"/>
      <sheetName val="Parámetros_Formato1"/>
      <sheetName val="Bases"/>
      <sheetName val="Hoja1"/>
      <sheetName val="MOD-DEV_XLS2"/>
      <sheetName val="MOD-DEV_XLM2"/>
      <sheetName val="Mod-Dev6_Xlw2"/>
      <sheetName val="Parámetros_Formato2"/>
      <sheetName val="MOD-DEV_XLS3"/>
      <sheetName val="MOD-DEV_XLM3"/>
      <sheetName val="Mod-Dev6_Xlw3"/>
      <sheetName val="Parámetros_Formato3"/>
      <sheetName val="MOD-DEV_XLS4"/>
      <sheetName val="MOD-DEV_XLM4"/>
      <sheetName val="Mod-Dev6_Xlw4"/>
      <sheetName val="Parámetros_Formato4"/>
      <sheetName val="Info"/>
      <sheetName val="TIBU"/>
      <sheetName val="TIPO"/>
      <sheetName val="MAESTROS"/>
      <sheetName val="G"/>
      <sheetName val="trabajo"/>
      <sheetName val="Listas despliegue"/>
      <sheetName val="Hoja4"/>
      <sheetName val="Valores Ref Tubería"/>
      <sheetName val="Datos de Entrada"/>
      <sheetName val="ccmm enap"/>
    </sheetNames>
    <sheetDataSet>
      <sheetData sheetId="0" refreshError="1">
        <row r="14">
          <cell r="D14">
            <v>1</v>
          </cell>
        </row>
        <row r="18">
          <cell r="J18">
            <v>0</v>
          </cell>
        </row>
        <row r="19">
          <cell r="R19" t="str">
            <v>Pipeline Transport Cost</v>
          </cell>
        </row>
        <row r="20">
          <cell r="C20">
            <v>0.2</v>
          </cell>
          <cell r="R20" t="str">
            <v>Field to Coveñas US$/BBL</v>
          </cell>
        </row>
        <row r="21">
          <cell r="C21">
            <v>0</v>
          </cell>
          <cell r="S21" t="str">
            <v>C.Limon</v>
          </cell>
          <cell r="U21" t="str">
            <v>Central</v>
          </cell>
          <cell r="V21" t="str">
            <v>C.Limon</v>
          </cell>
        </row>
        <row r="22">
          <cell r="R22" t="str">
            <v>Year</v>
          </cell>
          <cell r="S22" t="str">
            <v>PDB/95</v>
          </cell>
          <cell r="T22" t="str">
            <v>Palermo</v>
          </cell>
          <cell r="U22" t="str">
            <v>LLanos</v>
          </cell>
          <cell r="V22" t="str">
            <v>Estim. 7/96</v>
          </cell>
          <cell r="W22" t="str">
            <v>Other</v>
          </cell>
        </row>
        <row r="23">
          <cell r="F23">
            <v>0.5</v>
          </cell>
          <cell r="M23">
            <v>0.4</v>
          </cell>
        </row>
        <row r="24">
          <cell r="F24">
            <v>0.5</v>
          </cell>
          <cell r="R24">
            <v>1994</v>
          </cell>
          <cell r="S24">
            <v>0.84922808219178081</v>
          </cell>
          <cell r="T24">
            <v>1.8304313291978977</v>
          </cell>
          <cell r="U24">
            <v>4.1065469182389904</v>
          </cell>
          <cell r="V24">
            <v>0.76863734679163664</v>
          </cell>
        </row>
        <row r="25">
          <cell r="F25">
            <v>0</v>
          </cell>
          <cell r="G25">
            <v>0</v>
          </cell>
          <cell r="R25">
            <v>1995</v>
          </cell>
          <cell r="S25">
            <v>0.84922808219178081</v>
          </cell>
          <cell r="T25">
            <v>1.3149376185060737</v>
          </cell>
          <cell r="U25">
            <v>3.4510532075471696</v>
          </cell>
          <cell r="V25">
            <v>0.73456538299602903</v>
          </cell>
        </row>
        <row r="26">
          <cell r="R26">
            <v>1996</v>
          </cell>
          <cell r="S26">
            <v>0.84922808219178081</v>
          </cell>
          <cell r="T26">
            <v>2.0459999999999998</v>
          </cell>
          <cell r="U26">
            <v>3.3889999999999998</v>
          </cell>
          <cell r="V26">
            <v>2.4500000000000002</v>
          </cell>
        </row>
        <row r="27">
          <cell r="R27">
            <v>1997</v>
          </cell>
          <cell r="S27">
            <v>0.84922808219178081</v>
          </cell>
          <cell r="T27">
            <v>2.0459999999999998</v>
          </cell>
          <cell r="U27">
            <v>3.3889999999999998</v>
          </cell>
          <cell r="V27">
            <v>2.4500000000000002</v>
          </cell>
        </row>
        <row r="28">
          <cell r="R28">
            <v>1998</v>
          </cell>
          <cell r="S28">
            <v>0.84922808219178081</v>
          </cell>
          <cell r="T28">
            <v>2.0459999999999998</v>
          </cell>
          <cell r="U28">
            <v>3.3889999999999998</v>
          </cell>
          <cell r="V28">
            <v>2.4500000000000002</v>
          </cell>
        </row>
        <row r="29">
          <cell r="R29">
            <v>1999</v>
          </cell>
          <cell r="S29">
            <v>0.84922808219178081</v>
          </cell>
          <cell r="T29">
            <v>2.0459999999999998</v>
          </cell>
          <cell r="U29">
            <v>3.3889999999999998</v>
          </cell>
          <cell r="V29">
            <v>2.4500000000000002</v>
          </cell>
        </row>
        <row r="30">
          <cell r="R30">
            <v>2000</v>
          </cell>
          <cell r="S30">
            <v>0.84922808219178081</v>
          </cell>
          <cell r="T30">
            <v>2.0459999999999998</v>
          </cell>
          <cell r="U30">
            <v>3.3889999999999998</v>
          </cell>
          <cell r="V30">
            <v>2.4500000000000002</v>
          </cell>
        </row>
        <row r="31">
          <cell r="M31">
            <v>0</v>
          </cell>
          <cell r="R31">
            <v>2001</v>
          </cell>
          <cell r="S31">
            <v>0.84922808219178081</v>
          </cell>
          <cell r="T31">
            <v>2.0459999999999998</v>
          </cell>
          <cell r="U31">
            <v>3.3889999999999998</v>
          </cell>
          <cell r="V31">
            <v>2.4500000000000002</v>
          </cell>
        </row>
        <row r="32">
          <cell r="F32">
            <v>-2.94</v>
          </cell>
          <cell r="M32">
            <v>0</v>
          </cell>
          <cell r="R32">
            <v>2002</v>
          </cell>
          <cell r="S32">
            <v>0.84922808219178081</v>
          </cell>
          <cell r="T32">
            <v>2.0459999999999998</v>
          </cell>
          <cell r="U32">
            <v>3.3889999999999998</v>
          </cell>
          <cell r="V32">
            <v>2.4500000000000002</v>
          </cell>
        </row>
        <row r="33">
          <cell r="F33">
            <v>-2.94</v>
          </cell>
          <cell r="H33">
            <v>1</v>
          </cell>
          <cell r="R33">
            <v>2003</v>
          </cell>
          <cell r="S33">
            <v>0.84922808219178081</v>
          </cell>
          <cell r="T33">
            <v>2.0459999999999998</v>
          </cell>
          <cell r="U33">
            <v>3.3889999999999998</v>
          </cell>
          <cell r="V33">
            <v>2.4500000000000002</v>
          </cell>
        </row>
        <row r="34">
          <cell r="F34">
            <v>-2.94</v>
          </cell>
          <cell r="R34">
            <v>2004</v>
          </cell>
          <cell r="S34">
            <v>0.84922808219178081</v>
          </cell>
          <cell r="T34">
            <v>2.0459999999999998</v>
          </cell>
          <cell r="U34">
            <v>3.3889999999999998</v>
          </cell>
          <cell r="V34">
            <v>2.4500000000000002</v>
          </cell>
        </row>
        <row r="35">
          <cell r="R35">
            <v>2005</v>
          </cell>
          <cell r="S35">
            <v>0.84922808219178081</v>
          </cell>
          <cell r="T35">
            <v>2.0459999999999998</v>
          </cell>
          <cell r="U35">
            <v>3.3889999999999998</v>
          </cell>
          <cell r="V35">
            <v>2.4500000000000002</v>
          </cell>
        </row>
        <row r="36">
          <cell r="R36">
            <v>2006</v>
          </cell>
          <cell r="S36">
            <v>0.84922808219178081</v>
          </cell>
          <cell r="T36">
            <v>2.0459999999999998</v>
          </cell>
          <cell r="U36">
            <v>3.3889999999999998</v>
          </cell>
          <cell r="V36">
            <v>2.4500000000000002</v>
          </cell>
        </row>
        <row r="37">
          <cell r="R37">
            <v>2007</v>
          </cell>
          <cell r="S37">
            <v>0.84922808219178081</v>
          </cell>
          <cell r="T37">
            <v>2.0459999999999998</v>
          </cell>
          <cell r="U37">
            <v>3.3889999999999998</v>
          </cell>
          <cell r="V37">
            <v>2.4500000000000002</v>
          </cell>
        </row>
        <row r="38">
          <cell r="R38">
            <v>2008</v>
          </cell>
          <cell r="T38">
            <v>2.0459999999999998</v>
          </cell>
          <cell r="U38">
            <v>3.3889999999999998</v>
          </cell>
          <cell r="V38">
            <v>2.4500000000000002</v>
          </cell>
        </row>
        <row r="39">
          <cell r="R39">
            <v>2009</v>
          </cell>
          <cell r="T39">
            <v>2.0459999999999998</v>
          </cell>
          <cell r="U39">
            <v>3.3889999999999998</v>
          </cell>
          <cell r="V39">
            <v>2.4500000000000002</v>
          </cell>
        </row>
        <row r="40">
          <cell r="R40">
            <v>2010</v>
          </cell>
          <cell r="T40">
            <v>2.0459999999999998</v>
          </cell>
          <cell r="U40">
            <v>3.3889999999999998</v>
          </cell>
          <cell r="V40">
            <v>2.4500000000000002</v>
          </cell>
          <cell r="AI40" t="str">
            <v>For Concessions BASE production is</v>
          </cell>
        </row>
        <row r="41">
          <cell r="R41">
            <v>2011</v>
          </cell>
          <cell r="T41">
            <v>2.0459999999999998</v>
          </cell>
          <cell r="U41">
            <v>3.3889999999999998</v>
          </cell>
          <cell r="V41">
            <v>2.4500000000000002</v>
          </cell>
          <cell r="AI41" t="str">
            <v>entered in the right BLUE Area</v>
          </cell>
        </row>
        <row r="42">
          <cell r="R42">
            <v>2012</v>
          </cell>
          <cell r="T42">
            <v>2.0459999999999998</v>
          </cell>
          <cell r="U42">
            <v>3.3889999999999998</v>
          </cell>
          <cell r="V42">
            <v>2.4500000000000002</v>
          </cell>
        </row>
        <row r="43">
          <cell r="AI43" t="str">
            <v>BASIC</v>
          </cell>
          <cell r="AL43" t="str">
            <v>BASIC</v>
          </cell>
          <cell r="AO43" t="str">
            <v>BASIC</v>
          </cell>
          <cell r="AR43" t="str">
            <v>BASIC</v>
          </cell>
          <cell r="AU43" t="str">
            <v>BASIC</v>
          </cell>
          <cell r="AX43" t="str">
            <v>BASIC</v>
          </cell>
          <cell r="BA43" t="str">
            <v>BASIC</v>
          </cell>
          <cell r="BD43" t="str">
            <v>BASIC</v>
          </cell>
          <cell r="BG43" t="str">
            <v>BASE PRODUCTION CONCESSIONS ONLY</v>
          </cell>
        </row>
        <row r="44">
          <cell r="Z44" t="str">
            <v>BASE+INCREMENTAL PROD</v>
          </cell>
          <cell r="AC44" t="str">
            <v>BASE PROD. CONCESSIONS ONLY</v>
          </cell>
          <cell r="AI44" t="str">
            <v>CASE 1 - BASE CASE</v>
          </cell>
          <cell r="AL44" t="str">
            <v>CASE 2</v>
          </cell>
          <cell r="AO44" t="str">
            <v>CASE 3</v>
          </cell>
          <cell r="AR44" t="str">
            <v>CASE 4</v>
          </cell>
          <cell r="AU44" t="str">
            <v>CASE 5</v>
          </cell>
          <cell r="AX44" t="str">
            <v>CASE 6</v>
          </cell>
          <cell r="BA44" t="str">
            <v>CASE 7</v>
          </cell>
          <cell r="BD44" t="str">
            <v>CASE 8</v>
          </cell>
          <cell r="BG44" t="str">
            <v>CASE 1</v>
          </cell>
          <cell r="BJ44" t="str">
            <v>CASE 2</v>
          </cell>
        </row>
        <row r="45">
          <cell r="AH45" t="str">
            <v>TITLE :</v>
          </cell>
          <cell r="AI45">
            <v>8.2672500000000007</v>
          </cell>
          <cell r="AJ45" t="str">
            <v>MMBBLS</v>
          </cell>
          <cell r="AL45">
            <v>5.60494</v>
          </cell>
          <cell r="AM45" t="str">
            <v>MMBBLS</v>
          </cell>
          <cell r="AO45">
            <v>10.454694999999999</v>
          </cell>
          <cell r="AP45" t="str">
            <v>MMBBLS</v>
          </cell>
          <cell r="AR45">
            <v>10.208684999999999</v>
          </cell>
          <cell r="AS45" t="str">
            <v>MMBBLS</v>
          </cell>
          <cell r="AU45">
            <v>18.462430000000001</v>
          </cell>
          <cell r="AV45" t="str">
            <v>MMBBLS</v>
          </cell>
          <cell r="AX45">
            <v>17.978075</v>
          </cell>
          <cell r="AY45" t="str">
            <v>MMBBLS</v>
          </cell>
          <cell r="BA45">
            <v>0</v>
          </cell>
          <cell r="BB45" t="str">
            <v>MMBBLS</v>
          </cell>
          <cell r="BD45">
            <v>0</v>
          </cell>
          <cell r="BG45">
            <v>0</v>
          </cell>
          <cell r="BJ45">
            <v>0</v>
          </cell>
        </row>
        <row r="46">
          <cell r="AJ46">
            <v>1</v>
          </cell>
          <cell r="AK46" t="str">
            <v>FLAG</v>
          </cell>
          <cell r="AM46">
            <v>0</v>
          </cell>
          <cell r="AN46" t="str">
            <v>FLAG</v>
          </cell>
          <cell r="AP46">
            <v>0</v>
          </cell>
          <cell r="AQ46" t="str">
            <v>FLAG</v>
          </cell>
          <cell r="AS46">
            <v>0</v>
          </cell>
          <cell r="AT46" t="str">
            <v>FLAG</v>
          </cell>
          <cell r="AV46">
            <v>0</v>
          </cell>
          <cell r="AW46" t="str">
            <v>FLAG</v>
          </cell>
          <cell r="AY46">
            <v>0</v>
          </cell>
          <cell r="AZ46" t="str">
            <v>FLAG</v>
          </cell>
          <cell r="BB46">
            <v>0</v>
          </cell>
          <cell r="BC46" t="str">
            <v>FLAG</v>
          </cell>
          <cell r="BE46">
            <v>0</v>
          </cell>
          <cell r="BF46" t="str">
            <v>FLAG</v>
          </cell>
          <cell r="BH46">
            <v>0</v>
          </cell>
          <cell r="BI46" t="str">
            <v>FLAG</v>
          </cell>
          <cell r="BK46">
            <v>0</v>
          </cell>
          <cell r="BL46" t="str">
            <v>FLAG</v>
          </cell>
        </row>
        <row r="47">
          <cell r="S47" t="str">
            <v>OPEX (MUS$)</v>
          </cell>
          <cell r="AU47" t="str">
            <v>BC Esc3</v>
          </cell>
          <cell r="AX47" t="str">
            <v>4 MMbbl/well</v>
          </cell>
        </row>
        <row r="48">
          <cell r="S48" t="str">
            <v>DIRECT</v>
          </cell>
          <cell r="U48" t="str">
            <v>INDIRECT</v>
          </cell>
          <cell r="V48" t="str">
            <v>TRANSP.</v>
          </cell>
          <cell r="W48" t="str">
            <v>GAS</v>
          </cell>
          <cell r="Y48" t="str">
            <v xml:space="preserve">   YEAR</v>
          </cell>
          <cell r="Z48" t="str">
            <v>Prod.</v>
          </cell>
          <cell r="AA48" t="str">
            <v>Const./Fac.</v>
          </cell>
          <cell r="AB48" t="str">
            <v>Drilling</v>
          </cell>
          <cell r="AC48" t="str">
            <v>Prod.</v>
          </cell>
          <cell r="AD48" t="str">
            <v>Const./Fac.</v>
          </cell>
          <cell r="AE48" t="str">
            <v>Drilling</v>
          </cell>
          <cell r="AH48" t="str">
            <v xml:space="preserve">   YEAR</v>
          </cell>
          <cell r="AI48" t="str">
            <v>Prod.</v>
          </cell>
          <cell r="AJ48" t="str">
            <v>Const./Fac.</v>
          </cell>
          <cell r="AK48" t="str">
            <v>Drilling</v>
          </cell>
          <cell r="AL48" t="str">
            <v>Prod.</v>
          </cell>
          <cell r="AM48" t="str">
            <v>Const./Fac.</v>
          </cell>
          <cell r="AN48" t="str">
            <v>Drilling</v>
          </cell>
          <cell r="AO48" t="str">
            <v>Prod.</v>
          </cell>
          <cell r="AP48" t="str">
            <v>Const./Fac.</v>
          </cell>
          <cell r="AQ48" t="str">
            <v>Drilling</v>
          </cell>
          <cell r="AR48" t="str">
            <v>Prod.</v>
          </cell>
          <cell r="AS48" t="str">
            <v>Const./Fac.</v>
          </cell>
          <cell r="AT48" t="str">
            <v>Drilling</v>
          </cell>
          <cell r="AU48" t="str">
            <v>Prod.</v>
          </cell>
          <cell r="AV48" t="str">
            <v>Const./Fac.</v>
          </cell>
          <cell r="AW48" t="str">
            <v>Drilling</v>
          </cell>
          <cell r="AX48" t="str">
            <v>Prod.</v>
          </cell>
          <cell r="AY48" t="str">
            <v>Const./Fac.</v>
          </cell>
          <cell r="AZ48" t="str">
            <v>Drilling</v>
          </cell>
          <cell r="BA48" t="str">
            <v>Prod.</v>
          </cell>
          <cell r="BB48" t="str">
            <v>Const./Fac.</v>
          </cell>
          <cell r="BC48" t="str">
            <v>Drilling</v>
          </cell>
          <cell r="BD48" t="str">
            <v>Prod.</v>
          </cell>
          <cell r="BE48" t="str">
            <v>Const./Fac.</v>
          </cell>
          <cell r="BF48" t="str">
            <v>Drilling</v>
          </cell>
          <cell r="BG48" t="str">
            <v>Prod.</v>
          </cell>
          <cell r="BH48" t="str">
            <v>Const./Fac.</v>
          </cell>
          <cell r="BI48" t="str">
            <v>Drilling</v>
          </cell>
          <cell r="BJ48" t="str">
            <v>Prod.</v>
          </cell>
          <cell r="BK48" t="str">
            <v>Const./Fac.</v>
          </cell>
          <cell r="BL48" t="str">
            <v>Drilling</v>
          </cell>
        </row>
        <row r="49">
          <cell r="Q49" t="str">
            <v>PIPELINE</v>
          </cell>
          <cell r="S49" t="str">
            <v xml:space="preserve">FIX </v>
          </cell>
          <cell r="T49" t="str">
            <v>VAR. $/B</v>
          </cell>
          <cell r="U49" t="str">
            <v>O/H</v>
          </cell>
          <cell r="V49" t="str">
            <v>US$/B</v>
          </cell>
          <cell r="W49" t="str">
            <v>VAR. $/B</v>
          </cell>
          <cell r="Z49" t="str">
            <v>b/d</v>
          </cell>
          <cell r="AA49" t="str">
            <v>MUS$</v>
          </cell>
          <cell r="AB49" t="str">
            <v>MUS$</v>
          </cell>
          <cell r="AC49" t="str">
            <v>b/d</v>
          </cell>
          <cell r="AD49" t="str">
            <v>MUS$</v>
          </cell>
          <cell r="AE49" t="str">
            <v>MUS$</v>
          </cell>
          <cell r="AI49" t="str">
            <v>b/d</v>
          </cell>
          <cell r="AJ49" t="str">
            <v>MUS$</v>
          </cell>
          <cell r="AK49" t="str">
            <v>MUS$</v>
          </cell>
          <cell r="AL49" t="str">
            <v>b/d</v>
          </cell>
          <cell r="AM49" t="str">
            <v>MUS$</v>
          </cell>
          <cell r="AN49" t="str">
            <v>MUS$</v>
          </cell>
          <cell r="AO49" t="str">
            <v>b/d</v>
          </cell>
          <cell r="AP49" t="str">
            <v>MUS$</v>
          </cell>
          <cell r="AQ49" t="str">
            <v>MUS$</v>
          </cell>
          <cell r="AR49" t="str">
            <v>b/d</v>
          </cell>
          <cell r="AS49" t="str">
            <v>MUS$</v>
          </cell>
          <cell r="AT49" t="str">
            <v>MUS$</v>
          </cell>
          <cell r="AU49" t="str">
            <v>b/d</v>
          </cell>
          <cell r="AV49" t="str">
            <v>MUS$</v>
          </cell>
          <cell r="AW49" t="str">
            <v>MUS$</v>
          </cell>
          <cell r="AX49" t="str">
            <v>b/d</v>
          </cell>
          <cell r="AY49" t="str">
            <v>MUS$</v>
          </cell>
          <cell r="AZ49" t="str">
            <v>MUS$</v>
          </cell>
          <cell r="BA49" t="str">
            <v>b/d</v>
          </cell>
          <cell r="BB49" t="str">
            <v>MUS$</v>
          </cell>
          <cell r="BC49" t="str">
            <v>MUS$</v>
          </cell>
          <cell r="BD49" t="str">
            <v>b/d</v>
          </cell>
          <cell r="BE49" t="str">
            <v>MUS$</v>
          </cell>
          <cell r="BF49" t="str">
            <v>MUS$</v>
          </cell>
          <cell r="BG49" t="str">
            <v>b/d</v>
          </cell>
          <cell r="BH49" t="str">
            <v>MUS$</v>
          </cell>
          <cell r="BI49" t="str">
            <v>MUS$</v>
          </cell>
          <cell r="BJ49" t="str">
            <v>b/d</v>
          </cell>
          <cell r="BK49" t="str">
            <v>MUS$</v>
          </cell>
          <cell r="BL49" t="str">
            <v>MUS$</v>
          </cell>
        </row>
        <row r="50">
          <cell r="Y50">
            <v>1991</v>
          </cell>
          <cell r="Z50">
            <v>0</v>
          </cell>
          <cell r="AA50">
            <v>0</v>
          </cell>
          <cell r="AB50">
            <v>0</v>
          </cell>
          <cell r="AC50">
            <v>0</v>
          </cell>
          <cell r="AD50">
            <v>0</v>
          </cell>
          <cell r="AE50">
            <v>0</v>
          </cell>
          <cell r="AH50">
            <v>1991</v>
          </cell>
        </row>
        <row r="51">
          <cell r="Y51">
            <v>1992</v>
          </cell>
          <cell r="Z51">
            <v>0</v>
          </cell>
          <cell r="AA51">
            <v>0</v>
          </cell>
          <cell r="AB51">
            <v>0</v>
          </cell>
          <cell r="AC51">
            <v>0</v>
          </cell>
          <cell r="AD51">
            <v>0</v>
          </cell>
          <cell r="AE51">
            <v>0</v>
          </cell>
          <cell r="AH51">
            <v>1992</v>
          </cell>
        </row>
        <row r="52">
          <cell r="Y52">
            <v>1993</v>
          </cell>
          <cell r="Z52">
            <v>0</v>
          </cell>
          <cell r="AA52">
            <v>0</v>
          </cell>
          <cell r="AB52">
            <v>0</v>
          </cell>
          <cell r="AC52">
            <v>0</v>
          </cell>
          <cell r="AD52">
            <v>0</v>
          </cell>
          <cell r="AE52">
            <v>0</v>
          </cell>
          <cell r="AH52">
            <v>1993</v>
          </cell>
        </row>
        <row r="53">
          <cell r="Y53">
            <v>1994</v>
          </cell>
          <cell r="Z53">
            <v>0</v>
          </cell>
          <cell r="AA53">
            <v>0</v>
          </cell>
          <cell r="AB53">
            <v>0</v>
          </cell>
          <cell r="AC53">
            <v>0</v>
          </cell>
          <cell r="AD53">
            <v>0</v>
          </cell>
          <cell r="AE53">
            <v>0</v>
          </cell>
          <cell r="AH53">
            <v>1994</v>
          </cell>
        </row>
        <row r="54">
          <cell r="Y54">
            <v>1995</v>
          </cell>
          <cell r="Z54">
            <v>0</v>
          </cell>
          <cell r="AA54">
            <v>0</v>
          </cell>
          <cell r="AB54">
            <v>0</v>
          </cell>
          <cell r="AC54">
            <v>0</v>
          </cell>
          <cell r="AD54">
            <v>0</v>
          </cell>
          <cell r="AE54">
            <v>0</v>
          </cell>
          <cell r="AH54">
            <v>1995</v>
          </cell>
        </row>
        <row r="55">
          <cell r="Y55">
            <v>1996</v>
          </cell>
          <cell r="Z55">
            <v>0</v>
          </cell>
          <cell r="AA55">
            <v>0</v>
          </cell>
          <cell r="AB55">
            <v>0</v>
          </cell>
          <cell r="AC55">
            <v>0</v>
          </cell>
          <cell r="AD55">
            <v>0</v>
          </cell>
          <cell r="AE55">
            <v>0</v>
          </cell>
          <cell r="AH55">
            <v>1996</v>
          </cell>
        </row>
        <row r="56">
          <cell r="Y56">
            <v>1997</v>
          </cell>
          <cell r="Z56">
            <v>0</v>
          </cell>
          <cell r="AA56">
            <v>0</v>
          </cell>
          <cell r="AB56">
            <v>0</v>
          </cell>
          <cell r="AC56">
            <v>0</v>
          </cell>
          <cell r="AD56">
            <v>0</v>
          </cell>
          <cell r="AE56">
            <v>0</v>
          </cell>
          <cell r="AH56">
            <v>1997</v>
          </cell>
        </row>
        <row r="57">
          <cell r="Y57">
            <v>1998</v>
          </cell>
          <cell r="Z57">
            <v>0</v>
          </cell>
          <cell r="AA57">
            <v>0</v>
          </cell>
          <cell r="AB57">
            <v>0</v>
          </cell>
          <cell r="AC57">
            <v>0</v>
          </cell>
          <cell r="AD57">
            <v>0</v>
          </cell>
          <cell r="AE57">
            <v>0</v>
          </cell>
          <cell r="AH57">
            <v>1998</v>
          </cell>
        </row>
        <row r="58">
          <cell r="Y58">
            <v>1999</v>
          </cell>
          <cell r="Z58">
            <v>0</v>
          </cell>
          <cell r="AA58">
            <v>0</v>
          </cell>
          <cell r="AB58">
            <v>0</v>
          </cell>
          <cell r="AC58">
            <v>0</v>
          </cell>
          <cell r="AD58">
            <v>0</v>
          </cell>
          <cell r="AE58">
            <v>0</v>
          </cell>
          <cell r="AH58">
            <v>1999</v>
          </cell>
          <cell r="AQ58">
            <v>3300</v>
          </cell>
          <cell r="AW58">
            <v>3300</v>
          </cell>
        </row>
        <row r="59">
          <cell r="Q59">
            <v>0</v>
          </cell>
          <cell r="S59">
            <v>144</v>
          </cell>
          <cell r="V59">
            <v>1.28</v>
          </cell>
          <cell r="Y59">
            <v>2000</v>
          </cell>
          <cell r="Z59">
            <v>1615</v>
          </cell>
          <cell r="AA59">
            <v>0</v>
          </cell>
          <cell r="AB59">
            <v>9325</v>
          </cell>
          <cell r="AC59">
            <v>0</v>
          </cell>
          <cell r="AD59">
            <v>0</v>
          </cell>
          <cell r="AE59">
            <v>0</v>
          </cell>
          <cell r="AH59">
            <v>2000</v>
          </cell>
          <cell r="AI59">
            <v>1615</v>
          </cell>
          <cell r="AK59">
            <v>9325</v>
          </cell>
          <cell r="AL59">
            <v>2400</v>
          </cell>
          <cell r="AM59">
            <v>4000</v>
          </cell>
          <cell r="AN59">
            <v>13740</v>
          </cell>
          <cell r="AO59">
            <v>3818</v>
          </cell>
          <cell r="AP59">
            <v>4000</v>
          </cell>
          <cell r="AQ59">
            <v>13000</v>
          </cell>
          <cell r="AR59">
            <v>2937</v>
          </cell>
          <cell r="AS59">
            <v>4000</v>
          </cell>
          <cell r="AT59">
            <v>13740</v>
          </cell>
          <cell r="AU59">
            <v>6465</v>
          </cell>
          <cell r="AV59">
            <v>4000</v>
          </cell>
          <cell r="AW59">
            <v>13000</v>
          </cell>
          <cell r="AX59">
            <v>4973</v>
          </cell>
          <cell r="AY59">
            <v>4000</v>
          </cell>
          <cell r="AZ59">
            <v>13740</v>
          </cell>
        </row>
        <row r="60">
          <cell r="S60">
            <v>139.68</v>
          </cell>
          <cell r="V60">
            <v>1.28</v>
          </cell>
          <cell r="Y60">
            <v>2001</v>
          </cell>
          <cell r="Z60">
            <v>3216</v>
          </cell>
          <cell r="AA60">
            <v>0</v>
          </cell>
          <cell r="AB60">
            <v>8662</v>
          </cell>
          <cell r="AC60">
            <v>0</v>
          </cell>
          <cell r="AD60">
            <v>0</v>
          </cell>
          <cell r="AE60">
            <v>0</v>
          </cell>
          <cell r="AH60">
            <v>2001</v>
          </cell>
          <cell r="AI60">
            <v>3216</v>
          </cell>
          <cell r="AK60">
            <v>8662</v>
          </cell>
          <cell r="AL60">
            <v>3854</v>
          </cell>
          <cell r="AM60">
            <v>5000</v>
          </cell>
          <cell r="AN60">
            <v>5120</v>
          </cell>
          <cell r="AO60">
            <v>7385</v>
          </cell>
          <cell r="AP60">
            <v>5000</v>
          </cell>
          <cell r="AQ60">
            <v>10240</v>
          </cell>
          <cell r="AR60">
            <v>7552</v>
          </cell>
          <cell r="AS60">
            <v>5000</v>
          </cell>
          <cell r="AT60">
            <v>12800</v>
          </cell>
          <cell r="AU60">
            <v>10940</v>
          </cell>
          <cell r="AV60">
            <v>6000</v>
          </cell>
          <cell r="AW60">
            <v>10240</v>
          </cell>
          <cell r="AX60">
            <v>10965</v>
          </cell>
          <cell r="AY60">
            <v>6000</v>
          </cell>
          <cell r="AZ60">
            <v>12800</v>
          </cell>
        </row>
        <row r="61">
          <cell r="S61">
            <v>135.49</v>
          </cell>
          <cell r="V61">
            <v>1.28</v>
          </cell>
          <cell r="Y61">
            <v>2002</v>
          </cell>
          <cell r="Z61">
            <v>3043</v>
          </cell>
          <cell r="AA61">
            <v>0</v>
          </cell>
          <cell r="AB61">
            <v>2830</v>
          </cell>
          <cell r="AC61">
            <v>0</v>
          </cell>
          <cell r="AD61">
            <v>0</v>
          </cell>
          <cell r="AE61">
            <v>0</v>
          </cell>
          <cell r="AH61">
            <v>2002</v>
          </cell>
          <cell r="AI61">
            <v>3043</v>
          </cell>
          <cell r="AK61">
            <v>2830</v>
          </cell>
          <cell r="AL61">
            <v>3083</v>
          </cell>
          <cell r="AO61">
            <v>5908</v>
          </cell>
          <cell r="AR61">
            <v>5921</v>
          </cell>
          <cell r="AU61">
            <v>11239</v>
          </cell>
          <cell r="AW61">
            <v>5120</v>
          </cell>
          <cell r="AX61">
            <v>11437</v>
          </cell>
          <cell r="AZ61">
            <v>5120</v>
          </cell>
        </row>
        <row r="62">
          <cell r="S62">
            <v>131.41999999999999</v>
          </cell>
          <cell r="V62">
            <v>1.28</v>
          </cell>
          <cell r="Y62">
            <v>2003</v>
          </cell>
          <cell r="Z62">
            <v>3130</v>
          </cell>
          <cell r="AA62">
            <v>0</v>
          </cell>
          <cell r="AB62">
            <v>4610</v>
          </cell>
          <cell r="AC62">
            <v>0</v>
          </cell>
          <cell r="AD62">
            <v>0</v>
          </cell>
          <cell r="AE62">
            <v>0</v>
          </cell>
          <cell r="AH62">
            <v>2003</v>
          </cell>
          <cell r="AI62">
            <v>3130</v>
          </cell>
          <cell r="AK62">
            <v>4610</v>
          </cell>
          <cell r="AL62">
            <v>2467</v>
          </cell>
          <cell r="AO62">
            <v>4726</v>
          </cell>
          <cell r="AR62">
            <v>4737</v>
          </cell>
          <cell r="AU62">
            <v>8991</v>
          </cell>
          <cell r="AX62">
            <v>8967</v>
          </cell>
        </row>
        <row r="63">
          <cell r="S63">
            <v>127.48</v>
          </cell>
          <cell r="V63">
            <v>1.28</v>
          </cell>
          <cell r="Y63">
            <v>2004</v>
          </cell>
          <cell r="Z63">
            <v>2783</v>
          </cell>
          <cell r="AA63">
            <v>0</v>
          </cell>
          <cell r="AB63">
            <v>50</v>
          </cell>
          <cell r="AC63">
            <v>0</v>
          </cell>
          <cell r="AD63">
            <v>0</v>
          </cell>
          <cell r="AE63">
            <v>0</v>
          </cell>
          <cell r="AH63">
            <v>2004</v>
          </cell>
          <cell r="AI63">
            <v>2783</v>
          </cell>
          <cell r="AK63">
            <v>50</v>
          </cell>
          <cell r="AL63">
            <v>1973</v>
          </cell>
          <cell r="AO63">
            <v>3781</v>
          </cell>
          <cell r="AR63">
            <v>3790</v>
          </cell>
          <cell r="AU63">
            <v>7193</v>
          </cell>
          <cell r="AX63">
            <v>7174</v>
          </cell>
        </row>
        <row r="64">
          <cell r="S64">
            <v>123.66</v>
          </cell>
          <cell r="V64">
            <v>1.28</v>
          </cell>
          <cell r="Y64">
            <v>2005</v>
          </cell>
          <cell r="Z64">
            <v>2227</v>
          </cell>
          <cell r="AA64">
            <v>0</v>
          </cell>
          <cell r="AB64">
            <v>0</v>
          </cell>
          <cell r="AC64">
            <v>0</v>
          </cell>
          <cell r="AD64">
            <v>0</v>
          </cell>
          <cell r="AE64">
            <v>0</v>
          </cell>
          <cell r="AH64">
            <v>2005</v>
          </cell>
          <cell r="AI64">
            <v>2227</v>
          </cell>
          <cell r="AL64">
            <v>1579</v>
          </cell>
          <cell r="AO64">
            <v>3025</v>
          </cell>
          <cell r="AR64">
            <v>3032</v>
          </cell>
          <cell r="AU64">
            <v>5754</v>
          </cell>
          <cell r="AX64">
            <v>5739</v>
          </cell>
        </row>
        <row r="65">
          <cell r="S65">
            <v>119.95</v>
          </cell>
          <cell r="V65">
            <v>1.28</v>
          </cell>
          <cell r="Y65">
            <v>2006</v>
          </cell>
          <cell r="Z65">
            <v>1718</v>
          </cell>
          <cell r="AA65">
            <v>0</v>
          </cell>
          <cell r="AB65">
            <v>0</v>
          </cell>
          <cell r="AC65">
            <v>0</v>
          </cell>
          <cell r="AD65">
            <v>0</v>
          </cell>
          <cell r="AE65">
            <v>0</v>
          </cell>
          <cell r="AH65">
            <v>2006</v>
          </cell>
          <cell r="AI65">
            <v>1718</v>
          </cell>
        </row>
        <row r="66">
          <cell r="S66">
            <v>116.35</v>
          </cell>
          <cell r="V66">
            <v>1.28</v>
          </cell>
          <cell r="Y66">
            <v>2007</v>
          </cell>
          <cell r="Z66">
            <v>1425</v>
          </cell>
          <cell r="AA66">
            <v>0</v>
          </cell>
          <cell r="AB66">
            <v>0</v>
          </cell>
          <cell r="AC66">
            <v>0</v>
          </cell>
          <cell r="AD66">
            <v>0</v>
          </cell>
          <cell r="AE66">
            <v>0</v>
          </cell>
          <cell r="AH66">
            <v>2007</v>
          </cell>
          <cell r="AI66">
            <v>1425</v>
          </cell>
        </row>
        <row r="67">
          <cell r="S67">
            <v>112.86</v>
          </cell>
          <cell r="V67">
            <v>1.28</v>
          </cell>
          <cell r="Y67">
            <v>2008</v>
          </cell>
          <cell r="Z67">
            <v>1140</v>
          </cell>
          <cell r="AA67">
            <v>0</v>
          </cell>
          <cell r="AB67">
            <v>0</v>
          </cell>
          <cell r="AC67">
            <v>0</v>
          </cell>
          <cell r="AD67">
            <v>0</v>
          </cell>
          <cell r="AE67">
            <v>0</v>
          </cell>
          <cell r="AH67">
            <v>2008</v>
          </cell>
          <cell r="AI67">
            <v>1140</v>
          </cell>
        </row>
        <row r="68">
          <cell r="S68">
            <v>109.47</v>
          </cell>
          <cell r="V68">
            <v>1.28</v>
          </cell>
          <cell r="Y68">
            <v>2009</v>
          </cell>
          <cell r="Z68">
            <v>912</v>
          </cell>
          <cell r="AA68">
            <v>0</v>
          </cell>
          <cell r="AB68">
            <v>0</v>
          </cell>
          <cell r="AC68">
            <v>0</v>
          </cell>
          <cell r="AD68">
            <v>0</v>
          </cell>
          <cell r="AE68">
            <v>0</v>
          </cell>
          <cell r="AH68">
            <v>2009</v>
          </cell>
          <cell r="AI68">
            <v>912</v>
          </cell>
        </row>
        <row r="69">
          <cell r="S69">
            <v>106.19</v>
          </cell>
          <cell r="V69">
            <v>1.28</v>
          </cell>
          <cell r="Y69">
            <v>2010</v>
          </cell>
          <cell r="Z69">
            <v>730</v>
          </cell>
          <cell r="AA69">
            <v>0</v>
          </cell>
          <cell r="AB69">
            <v>0</v>
          </cell>
          <cell r="AC69">
            <v>0</v>
          </cell>
          <cell r="AD69">
            <v>0</v>
          </cell>
          <cell r="AE69">
            <v>0</v>
          </cell>
          <cell r="AH69">
            <v>2010</v>
          </cell>
          <cell r="AI69">
            <v>730</v>
          </cell>
        </row>
        <row r="70">
          <cell r="S70">
            <v>103</v>
          </cell>
          <cell r="V70">
            <v>1.28</v>
          </cell>
          <cell r="Y70">
            <v>2011</v>
          </cell>
          <cell r="Z70">
            <v>584</v>
          </cell>
          <cell r="AA70">
            <v>0</v>
          </cell>
          <cell r="AB70">
            <v>0</v>
          </cell>
          <cell r="AC70">
            <v>0</v>
          </cell>
          <cell r="AD70">
            <v>0</v>
          </cell>
          <cell r="AE70">
            <v>0</v>
          </cell>
          <cell r="AH70">
            <v>2011</v>
          </cell>
          <cell r="AI70">
            <v>584</v>
          </cell>
        </row>
        <row r="71">
          <cell r="S71">
            <v>99.91</v>
          </cell>
          <cell r="V71">
            <v>1.28</v>
          </cell>
          <cell r="Y71">
            <v>2012</v>
          </cell>
          <cell r="Z71">
            <v>127</v>
          </cell>
          <cell r="AA71">
            <v>0</v>
          </cell>
          <cell r="AB71">
            <v>0</v>
          </cell>
          <cell r="AC71">
            <v>0</v>
          </cell>
          <cell r="AD71">
            <v>0</v>
          </cell>
          <cell r="AE71">
            <v>0</v>
          </cell>
          <cell r="AH71">
            <v>2012</v>
          </cell>
          <cell r="AI71">
            <v>127</v>
          </cell>
        </row>
        <row r="72">
          <cell r="Y72">
            <v>2013</v>
          </cell>
          <cell r="Z72">
            <v>0</v>
          </cell>
          <cell r="AA72">
            <v>0</v>
          </cell>
          <cell r="AB72">
            <v>0</v>
          </cell>
          <cell r="AC72">
            <v>0</v>
          </cell>
          <cell r="AD72">
            <v>0</v>
          </cell>
          <cell r="AE72">
            <v>0</v>
          </cell>
          <cell r="AH72">
            <v>2013</v>
          </cell>
        </row>
        <row r="73">
          <cell r="Y73">
            <v>2014</v>
          </cell>
          <cell r="Z73">
            <v>0</v>
          </cell>
          <cell r="AA73">
            <v>0</v>
          </cell>
          <cell r="AB73">
            <v>0</v>
          </cell>
          <cell r="AC73">
            <v>0</v>
          </cell>
          <cell r="AD73">
            <v>0</v>
          </cell>
          <cell r="AE73">
            <v>0</v>
          </cell>
          <cell r="AH73">
            <v>2014</v>
          </cell>
        </row>
        <row r="74">
          <cell r="Y74">
            <v>2015</v>
          </cell>
          <cell r="Z74">
            <v>0</v>
          </cell>
          <cell r="AA74">
            <v>0</v>
          </cell>
          <cell r="AB74">
            <v>0</v>
          </cell>
          <cell r="AC74">
            <v>0</v>
          </cell>
          <cell r="AD74">
            <v>0</v>
          </cell>
          <cell r="AE74">
            <v>0</v>
          </cell>
          <cell r="AH74">
            <v>2015</v>
          </cell>
        </row>
        <row r="75">
          <cell r="Y75">
            <v>2016</v>
          </cell>
          <cell r="Z75">
            <v>0</v>
          </cell>
          <cell r="AA75">
            <v>0</v>
          </cell>
          <cell r="AB75">
            <v>0</v>
          </cell>
          <cell r="AC75">
            <v>0</v>
          </cell>
          <cell r="AD75">
            <v>0</v>
          </cell>
          <cell r="AE75">
            <v>0</v>
          </cell>
          <cell r="AH75">
            <v>2016</v>
          </cell>
        </row>
        <row r="76">
          <cell r="Y76">
            <v>2017</v>
          </cell>
          <cell r="Z76">
            <v>0</v>
          </cell>
          <cell r="AA76">
            <v>0</v>
          </cell>
          <cell r="AB76">
            <v>0</v>
          </cell>
          <cell r="AC76">
            <v>0</v>
          </cell>
          <cell r="AD76">
            <v>0</v>
          </cell>
          <cell r="AE76">
            <v>0</v>
          </cell>
          <cell r="AH76">
            <v>2017</v>
          </cell>
        </row>
        <row r="77">
          <cell r="Y77">
            <v>2018</v>
          </cell>
          <cell r="Z77">
            <v>0</v>
          </cell>
          <cell r="AA77">
            <v>0</v>
          </cell>
          <cell r="AB77">
            <v>0</v>
          </cell>
          <cell r="AC77">
            <v>0</v>
          </cell>
          <cell r="AD77">
            <v>0</v>
          </cell>
          <cell r="AE77">
            <v>0</v>
          </cell>
          <cell r="AH77">
            <v>2018</v>
          </cell>
        </row>
        <row r="78">
          <cell r="Y78">
            <v>2019</v>
          </cell>
          <cell r="Z78">
            <v>0</v>
          </cell>
          <cell r="AA78">
            <v>0</v>
          </cell>
          <cell r="AB78">
            <v>0</v>
          </cell>
          <cell r="AC78">
            <v>0</v>
          </cell>
          <cell r="AD78">
            <v>0</v>
          </cell>
          <cell r="AE78">
            <v>0</v>
          </cell>
          <cell r="AH78">
            <v>2019</v>
          </cell>
        </row>
        <row r="79">
          <cell r="Y79">
            <v>2020</v>
          </cell>
          <cell r="Z79">
            <v>0</v>
          </cell>
          <cell r="AA79">
            <v>0</v>
          </cell>
          <cell r="AB79">
            <v>0</v>
          </cell>
          <cell r="AC79">
            <v>0</v>
          </cell>
          <cell r="AD79">
            <v>0</v>
          </cell>
          <cell r="AE79">
            <v>0</v>
          </cell>
          <cell r="AH79">
            <v>2020</v>
          </cell>
        </row>
        <row r="80">
          <cell r="Y80">
            <v>2021</v>
          </cell>
          <cell r="Z80">
            <v>0</v>
          </cell>
          <cell r="AA80">
            <v>0</v>
          </cell>
          <cell r="AB80">
            <v>0</v>
          </cell>
          <cell r="AC80">
            <v>0</v>
          </cell>
          <cell r="AD80">
            <v>0</v>
          </cell>
          <cell r="AE80">
            <v>0</v>
          </cell>
          <cell r="AH80">
            <v>2021</v>
          </cell>
        </row>
        <row r="81">
          <cell r="Y81">
            <v>2022</v>
          </cell>
          <cell r="Z81">
            <v>0</v>
          </cell>
          <cell r="AA81">
            <v>0</v>
          </cell>
          <cell r="AB81">
            <v>0</v>
          </cell>
          <cell r="AC81">
            <v>0</v>
          </cell>
          <cell r="AD81">
            <v>0</v>
          </cell>
          <cell r="AE81">
            <v>0</v>
          </cell>
          <cell r="AH81">
            <v>2022</v>
          </cell>
        </row>
        <row r="82">
          <cell r="Y82">
            <v>2023</v>
          </cell>
          <cell r="Z82">
            <v>0</v>
          </cell>
          <cell r="AA82">
            <v>0</v>
          </cell>
          <cell r="AB82">
            <v>0</v>
          </cell>
          <cell r="AC82">
            <v>0</v>
          </cell>
          <cell r="AD82">
            <v>0</v>
          </cell>
          <cell r="AE82">
            <v>0</v>
          </cell>
          <cell r="AH82">
            <v>2023</v>
          </cell>
        </row>
        <row r="83">
          <cell r="Y83">
            <v>2024</v>
          </cell>
          <cell r="Z83">
            <v>0</v>
          </cell>
          <cell r="AA83">
            <v>0</v>
          </cell>
          <cell r="AB83">
            <v>0</v>
          </cell>
          <cell r="AC83">
            <v>0</v>
          </cell>
          <cell r="AD83">
            <v>0</v>
          </cell>
          <cell r="AE83">
            <v>0</v>
          </cell>
          <cell r="AH83">
            <v>2024</v>
          </cell>
        </row>
        <row r="85">
          <cell r="Q85">
            <v>0</v>
          </cell>
          <cell r="S85">
            <v>1569.46</v>
          </cell>
          <cell r="U85">
            <v>0</v>
          </cell>
          <cell r="Y85" t="str">
            <v>TOTAL</v>
          </cell>
          <cell r="Z85">
            <v>8267.25</v>
          </cell>
          <cell r="AA85">
            <v>0</v>
          </cell>
          <cell r="AB85">
            <v>25477</v>
          </cell>
          <cell r="AC85">
            <v>0</v>
          </cell>
          <cell r="AD85">
            <v>0</v>
          </cell>
          <cell r="AE85">
            <v>0</v>
          </cell>
          <cell r="AH85" t="str">
            <v>TOTAL</v>
          </cell>
          <cell r="AI85">
            <v>8267.25</v>
          </cell>
          <cell r="AJ85">
            <v>0</v>
          </cell>
          <cell r="AK85">
            <v>25477</v>
          </cell>
          <cell r="AL85">
            <v>5604.94</v>
          </cell>
          <cell r="AM85">
            <v>9000</v>
          </cell>
          <cell r="AN85">
            <v>18860</v>
          </cell>
          <cell r="AO85">
            <v>10454.695</v>
          </cell>
          <cell r="AP85">
            <v>9000</v>
          </cell>
          <cell r="AQ85">
            <v>26540</v>
          </cell>
          <cell r="AR85">
            <v>10208.684999999999</v>
          </cell>
          <cell r="AS85">
            <v>9000</v>
          </cell>
          <cell r="AT85">
            <v>26540</v>
          </cell>
          <cell r="AU85">
            <v>18462.43</v>
          </cell>
          <cell r="AV85">
            <v>10000</v>
          </cell>
          <cell r="AW85">
            <v>31660</v>
          </cell>
          <cell r="AX85">
            <v>17978.075000000001</v>
          </cell>
          <cell r="AY85">
            <v>10000</v>
          </cell>
          <cell r="AZ85">
            <v>31660</v>
          </cell>
          <cell r="BA85">
            <v>0</v>
          </cell>
          <cell r="BB85">
            <v>0</v>
          </cell>
          <cell r="BC85">
            <v>0</v>
          </cell>
          <cell r="BD85">
            <v>0</v>
          </cell>
          <cell r="BE85">
            <v>0</v>
          </cell>
          <cell r="BF85">
            <v>0</v>
          </cell>
          <cell r="BG85">
            <v>0</v>
          </cell>
          <cell r="BJ85">
            <v>0</v>
          </cell>
        </row>
        <row r="90">
          <cell r="F90">
            <v>1999</v>
          </cell>
        </row>
        <row r="92">
          <cell r="I92">
            <v>1</v>
          </cell>
        </row>
        <row r="93">
          <cell r="I93">
            <v>0</v>
          </cell>
        </row>
        <row r="103">
          <cell r="F103">
            <v>1</v>
          </cell>
        </row>
        <row r="105">
          <cell r="F105">
            <v>1</v>
          </cell>
        </row>
        <row r="107">
          <cell r="F107">
            <v>1</v>
          </cell>
        </row>
        <row r="112">
          <cell r="F112">
            <v>1</v>
          </cell>
        </row>
        <row r="113">
          <cell r="F113">
            <v>1</v>
          </cell>
        </row>
        <row r="114">
          <cell r="F114">
            <v>1</v>
          </cell>
        </row>
        <row r="115">
          <cell r="F115">
            <v>1</v>
          </cell>
        </row>
        <row r="120">
          <cell r="F120">
            <v>0</v>
          </cell>
        </row>
        <row r="121">
          <cell r="F121">
            <v>0</v>
          </cell>
        </row>
        <row r="123">
          <cell r="J123">
            <v>0</v>
          </cell>
        </row>
        <row r="128">
          <cell r="J128">
            <v>0</v>
          </cell>
        </row>
        <row r="150">
          <cell r="Q150" t="str">
            <v>HOCOL SHARE DEPENDING</v>
          </cell>
        </row>
        <row r="151">
          <cell r="A151" t="str">
            <v>VERSION :</v>
          </cell>
          <cell r="B151" t="str">
            <v>No.6 - Nov/96 to incl. R factor</v>
          </cell>
          <cell r="Q151" t="str">
            <v>ON THE CONTRACT TYPE</v>
          </cell>
        </row>
        <row r="153">
          <cell r="I153" t="str">
            <v>SUMMARY OF CASE (HOCOL SHARE)</v>
          </cell>
          <cell r="V153" t="str">
            <v>STANDARD</v>
          </cell>
          <cell r="W153">
            <v>1</v>
          </cell>
          <cell r="X153" t="str">
            <v>ECOP.</v>
          </cell>
          <cell r="Y153" t="str">
            <v>HOCOL</v>
          </cell>
        </row>
        <row r="154">
          <cell r="A154" t="str">
            <v>MAP</v>
          </cell>
          <cell r="J154" t="str">
            <v xml:space="preserve"> MBBL</v>
          </cell>
          <cell r="K154" t="str">
            <v xml:space="preserve">     M$</v>
          </cell>
          <cell r="Q154" t="str">
            <v>REVENUE</v>
          </cell>
          <cell r="R154" t="str">
            <v>O&amp;M</v>
          </cell>
          <cell r="T154" t="str">
            <v>CUMULATIVE</v>
          </cell>
          <cell r="U154" t="str">
            <v>R FACTOR</v>
          </cell>
        </row>
        <row r="155">
          <cell r="I155" t="str">
            <v>YEAR</v>
          </cell>
          <cell r="J155" t="str">
            <v xml:space="preserve">   PROD.</v>
          </cell>
          <cell r="K155" t="str">
            <v xml:space="preserve">    O&amp;M</v>
          </cell>
          <cell r="L155" t="str">
            <v xml:space="preserve">   G&amp;G</v>
          </cell>
          <cell r="M155" t="str">
            <v>CONST.</v>
          </cell>
          <cell r="N155" t="str">
            <v>DRILLING</v>
          </cell>
          <cell r="O155" t="str">
            <v>OR&amp;C</v>
          </cell>
          <cell r="Q155" t="str">
            <v>INTEREST</v>
          </cell>
          <cell r="R155" t="str">
            <v>INTEREST</v>
          </cell>
          <cell r="T155" t="str">
            <v>PRODUCTION</v>
          </cell>
          <cell r="U155" t="str">
            <v>CALCULAT.</v>
          </cell>
          <cell r="W155">
            <v>60</v>
          </cell>
          <cell r="X155">
            <v>0.5</v>
          </cell>
          <cell r="Y155">
            <v>0.5</v>
          </cell>
          <cell r="AL155" t="str">
            <v>R FACTOR</v>
          </cell>
          <cell r="AM155" t="str">
            <v>R FACTOR</v>
          </cell>
          <cell r="AN155" t="str">
            <v>R FACTOR</v>
          </cell>
          <cell r="AO155" t="str">
            <v>R FACTOR</v>
          </cell>
        </row>
        <row r="156">
          <cell r="W156">
            <v>90</v>
          </cell>
          <cell r="X156">
            <v>0.5</v>
          </cell>
          <cell r="Y156">
            <v>0.5</v>
          </cell>
          <cell r="AL156" t="str">
            <v>Dev Drlg</v>
          </cell>
          <cell r="AM156" t="str">
            <v>Exp/App Drlg</v>
          </cell>
          <cell r="AN156" t="str">
            <v>ECP Reimb.</v>
          </cell>
          <cell r="AO156" t="str">
            <v>Total costs</v>
          </cell>
        </row>
        <row r="157">
          <cell r="W157">
            <v>120</v>
          </cell>
          <cell r="X157">
            <v>0.5</v>
          </cell>
          <cell r="Y157">
            <v>0.5</v>
          </cell>
          <cell r="AE157" t="str">
            <v>R FACTOR CALCULATON</v>
          </cell>
          <cell r="AL157" t="str">
            <v>MOD</v>
          </cell>
          <cell r="AM157" t="str">
            <v>MOD</v>
          </cell>
          <cell r="AN157" t="str">
            <v>MOD Max</v>
          </cell>
          <cell r="AO157" t="str">
            <v>MOD</v>
          </cell>
        </row>
        <row r="158">
          <cell r="W158">
            <v>150</v>
          </cell>
          <cell r="X158">
            <v>0.5</v>
          </cell>
          <cell r="Y158">
            <v>0.5</v>
          </cell>
          <cell r="Z158" t="str">
            <v>X</v>
          </cell>
          <cell r="AA158" t="str">
            <v>a</v>
          </cell>
          <cell r="AB158" t="str">
            <v>m</v>
          </cell>
          <cell r="AC158" t="str">
            <v>b</v>
          </cell>
          <cell r="AD158" t="str">
            <v>IC</v>
          </cell>
          <cell r="AE158" t="str">
            <v>IA</v>
          </cell>
          <cell r="AF158" t="str">
            <v>ID</v>
          </cell>
          <cell r="AG158" t="str">
            <v>A</v>
          </cell>
          <cell r="AH158" t="str">
            <v>B</v>
          </cell>
          <cell r="AI158" t="str">
            <v>ALFA</v>
          </cell>
          <cell r="AJ158" t="str">
            <v>C</v>
          </cell>
          <cell r="AK158" t="str">
            <v>GO</v>
          </cell>
          <cell r="AN158" t="str">
            <v>on Ex Dr/App</v>
          </cell>
        </row>
        <row r="159">
          <cell r="I159">
            <v>1991</v>
          </cell>
          <cell r="J159">
            <v>0</v>
          </cell>
          <cell r="K159">
            <v>0</v>
          </cell>
          <cell r="L159">
            <v>0</v>
          </cell>
          <cell r="M159">
            <v>0</v>
          </cell>
          <cell r="N159">
            <v>0</v>
          </cell>
          <cell r="O159">
            <v>0</v>
          </cell>
          <cell r="Q159">
            <v>0.4</v>
          </cell>
          <cell r="R159">
            <v>0.5</v>
          </cell>
          <cell r="T159">
            <v>0</v>
          </cell>
          <cell r="U159">
            <v>1</v>
          </cell>
          <cell r="W159">
            <v>150</v>
          </cell>
          <cell r="X159">
            <v>0.5</v>
          </cell>
          <cell r="Y159">
            <v>0.5</v>
          </cell>
          <cell r="Z159">
            <v>0</v>
          </cell>
          <cell r="AA159">
            <v>0</v>
          </cell>
          <cell r="AB159">
            <v>0.1</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row>
        <row r="160">
          <cell r="I160">
            <v>1992</v>
          </cell>
          <cell r="J160">
            <v>0</v>
          </cell>
          <cell r="K160">
            <v>0</v>
          </cell>
          <cell r="L160">
            <v>0</v>
          </cell>
          <cell r="M160">
            <v>0</v>
          </cell>
          <cell r="N160">
            <v>0</v>
          </cell>
          <cell r="O160">
            <v>0</v>
          </cell>
          <cell r="Q160">
            <v>0.4</v>
          </cell>
          <cell r="R160">
            <v>0.5</v>
          </cell>
          <cell r="T160">
            <v>0</v>
          </cell>
          <cell r="U160">
            <v>1</v>
          </cell>
          <cell r="Z160">
            <v>0</v>
          </cell>
          <cell r="AA160">
            <v>0</v>
          </cell>
          <cell r="AB160">
            <v>0.1</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row>
        <row r="161">
          <cell r="I161">
            <v>1993</v>
          </cell>
          <cell r="J161">
            <v>0</v>
          </cell>
          <cell r="K161">
            <v>0</v>
          </cell>
          <cell r="L161">
            <v>0</v>
          </cell>
          <cell r="M161">
            <v>0</v>
          </cell>
          <cell r="N161">
            <v>0</v>
          </cell>
          <cell r="O161">
            <v>0</v>
          </cell>
          <cell r="Q161">
            <v>0.4</v>
          </cell>
          <cell r="R161">
            <v>0.5</v>
          </cell>
          <cell r="T161">
            <v>0</v>
          </cell>
          <cell r="U161">
            <v>1</v>
          </cell>
          <cell r="X161" t="str">
            <v>W.I.</v>
          </cell>
          <cell r="Z161">
            <v>0</v>
          </cell>
          <cell r="AA161">
            <v>0</v>
          </cell>
          <cell r="AB161">
            <v>0.1</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row>
        <row r="162">
          <cell r="I162">
            <v>1994</v>
          </cell>
          <cell r="J162">
            <v>0</v>
          </cell>
          <cell r="K162">
            <v>0</v>
          </cell>
          <cell r="L162">
            <v>0</v>
          </cell>
          <cell r="M162">
            <v>0</v>
          </cell>
          <cell r="N162">
            <v>0</v>
          </cell>
          <cell r="O162">
            <v>0</v>
          </cell>
          <cell r="Q162">
            <v>0.4</v>
          </cell>
          <cell r="R162">
            <v>0.5</v>
          </cell>
          <cell r="T162">
            <v>0</v>
          </cell>
          <cell r="U162">
            <v>1</v>
          </cell>
          <cell r="V162" t="str">
            <v>SLIDING</v>
          </cell>
          <cell r="W162">
            <v>3</v>
          </cell>
          <cell r="X162" t="str">
            <v>ECOP.</v>
          </cell>
          <cell r="Y162" t="str">
            <v>HOCOL</v>
          </cell>
          <cell r="Z162">
            <v>0</v>
          </cell>
          <cell r="AA162">
            <v>0</v>
          </cell>
          <cell r="AB162">
            <v>0.1</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row>
        <row r="163">
          <cell r="I163">
            <v>1995</v>
          </cell>
          <cell r="J163">
            <v>0</v>
          </cell>
          <cell r="K163">
            <v>0</v>
          </cell>
          <cell r="L163">
            <v>0</v>
          </cell>
          <cell r="M163">
            <v>0</v>
          </cell>
          <cell r="N163">
            <v>0</v>
          </cell>
          <cell r="O163">
            <v>0</v>
          </cell>
          <cell r="Q163">
            <v>0.4</v>
          </cell>
          <cell r="R163">
            <v>0.5</v>
          </cell>
          <cell r="T163">
            <v>0</v>
          </cell>
          <cell r="U163">
            <v>1</v>
          </cell>
          <cell r="Z163">
            <v>0</v>
          </cell>
          <cell r="AA163">
            <v>0</v>
          </cell>
          <cell r="AB163">
            <v>0.1</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row>
        <row r="164">
          <cell r="I164">
            <v>1996</v>
          </cell>
          <cell r="J164">
            <v>0</v>
          </cell>
          <cell r="K164">
            <v>0</v>
          </cell>
          <cell r="L164">
            <v>0</v>
          </cell>
          <cell r="M164">
            <v>0</v>
          </cell>
          <cell r="N164">
            <v>0</v>
          </cell>
          <cell r="O164">
            <v>0</v>
          </cell>
          <cell r="Q164">
            <v>0.4</v>
          </cell>
          <cell r="R164">
            <v>0.5</v>
          </cell>
          <cell r="T164">
            <v>0</v>
          </cell>
          <cell r="U164">
            <v>1</v>
          </cell>
          <cell r="W164">
            <v>60</v>
          </cell>
          <cell r="X164">
            <v>0.5</v>
          </cell>
          <cell r="Y164">
            <v>0.5</v>
          </cell>
          <cell r="Z164">
            <v>0</v>
          </cell>
          <cell r="AA164">
            <v>0</v>
          </cell>
          <cell r="AB164">
            <v>0.1</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row>
        <row r="165">
          <cell r="I165">
            <v>1997</v>
          </cell>
          <cell r="J165">
            <v>0</v>
          </cell>
          <cell r="K165">
            <v>0</v>
          </cell>
          <cell r="L165">
            <v>0</v>
          </cell>
          <cell r="M165">
            <v>0</v>
          </cell>
          <cell r="N165">
            <v>0</v>
          </cell>
          <cell r="O165">
            <v>0</v>
          </cell>
          <cell r="Q165">
            <v>0.4</v>
          </cell>
          <cell r="R165">
            <v>0.5</v>
          </cell>
          <cell r="T165">
            <v>0</v>
          </cell>
          <cell r="U165">
            <v>1</v>
          </cell>
          <cell r="W165">
            <v>90</v>
          </cell>
          <cell r="X165">
            <v>0.55000000000000004</v>
          </cell>
          <cell r="Y165">
            <v>0.44999999999999996</v>
          </cell>
          <cell r="Z165">
            <v>0</v>
          </cell>
          <cell r="AA165">
            <v>0</v>
          </cell>
          <cell r="AB165">
            <v>0.1</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row>
        <row r="166">
          <cell r="I166">
            <v>1998</v>
          </cell>
          <cell r="J166">
            <v>0</v>
          </cell>
          <cell r="K166">
            <v>0</v>
          </cell>
          <cell r="L166">
            <v>0</v>
          </cell>
          <cell r="M166">
            <v>0</v>
          </cell>
          <cell r="N166">
            <v>0</v>
          </cell>
          <cell r="O166">
            <v>0</v>
          </cell>
          <cell r="Q166">
            <v>0.4</v>
          </cell>
          <cell r="R166">
            <v>0.5</v>
          </cell>
          <cell r="T166">
            <v>0</v>
          </cell>
          <cell r="U166">
            <v>1</v>
          </cell>
          <cell r="W166">
            <v>120</v>
          </cell>
          <cell r="X166">
            <v>0.6</v>
          </cell>
          <cell r="Y166">
            <v>0.4</v>
          </cell>
          <cell r="Z166">
            <v>0</v>
          </cell>
          <cell r="AA166">
            <v>0</v>
          </cell>
          <cell r="AB166">
            <v>0.1</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row>
        <row r="167">
          <cell r="I167">
            <v>1999</v>
          </cell>
          <cell r="J167">
            <v>0</v>
          </cell>
          <cell r="K167">
            <v>0</v>
          </cell>
          <cell r="L167">
            <v>0</v>
          </cell>
          <cell r="M167">
            <v>0</v>
          </cell>
          <cell r="N167">
            <v>0</v>
          </cell>
          <cell r="O167">
            <v>0</v>
          </cell>
          <cell r="Q167">
            <v>0.4</v>
          </cell>
          <cell r="R167">
            <v>0.5</v>
          </cell>
          <cell r="T167">
            <v>0</v>
          </cell>
          <cell r="U167">
            <v>1</v>
          </cell>
          <cell r="W167">
            <v>150</v>
          </cell>
          <cell r="X167">
            <v>0.65</v>
          </cell>
          <cell r="Y167">
            <v>0.35</v>
          </cell>
          <cell r="Z167">
            <v>0</v>
          </cell>
          <cell r="AA167">
            <v>0</v>
          </cell>
          <cell r="AB167">
            <v>0.1</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row>
        <row r="168">
          <cell r="I168">
            <v>2000</v>
          </cell>
          <cell r="J168">
            <v>235.79000000000002</v>
          </cell>
          <cell r="K168">
            <v>72</v>
          </cell>
          <cell r="L168">
            <v>0</v>
          </cell>
          <cell r="M168">
            <v>0</v>
          </cell>
          <cell r="N168">
            <v>4662.5</v>
          </cell>
          <cell r="O168">
            <v>0</v>
          </cell>
          <cell r="Q168">
            <v>0.4</v>
          </cell>
          <cell r="R168">
            <v>0.5</v>
          </cell>
          <cell r="T168">
            <v>0.58947499999999997</v>
          </cell>
          <cell r="U168">
            <v>1</v>
          </cell>
          <cell r="W168">
            <v>150</v>
          </cell>
          <cell r="X168">
            <v>0.7</v>
          </cell>
          <cell r="Y168">
            <v>0.30000000000000004</v>
          </cell>
          <cell r="Z168">
            <v>9748.335500000001</v>
          </cell>
          <cell r="AA168">
            <v>0</v>
          </cell>
          <cell r="AB168">
            <v>0.1</v>
          </cell>
          <cell r="AC168">
            <v>0</v>
          </cell>
          <cell r="AD168">
            <v>974.83355000000017</v>
          </cell>
          <cell r="AE168">
            <v>2607.8374000000003</v>
          </cell>
          <cell r="AF168">
            <v>4785.1363513513515</v>
          </cell>
          <cell r="AG168">
            <v>0</v>
          </cell>
          <cell r="AH168">
            <v>0</v>
          </cell>
          <cell r="AI168">
            <v>0</v>
          </cell>
          <cell r="AJ168">
            <v>0</v>
          </cell>
          <cell r="AK168">
            <v>380.35668462702705</v>
          </cell>
          <cell r="AL168">
            <v>4785.1363513513515</v>
          </cell>
          <cell r="AM168">
            <v>0</v>
          </cell>
          <cell r="AN168">
            <v>0</v>
          </cell>
          <cell r="AO168">
            <v>5165.4930359783784</v>
          </cell>
        </row>
        <row r="169">
          <cell r="I169">
            <v>2001</v>
          </cell>
          <cell r="J169">
            <v>469.536</v>
          </cell>
          <cell r="K169">
            <v>69.84</v>
          </cell>
          <cell r="L169">
            <v>0</v>
          </cell>
          <cell r="M169">
            <v>0</v>
          </cell>
          <cell r="N169">
            <v>4331</v>
          </cell>
          <cell r="O169">
            <v>0</v>
          </cell>
          <cell r="Q169">
            <v>0.4</v>
          </cell>
          <cell r="R169">
            <v>0.5</v>
          </cell>
          <cell r="T169">
            <v>1.763315</v>
          </cell>
          <cell r="U169">
            <v>1</v>
          </cell>
          <cell r="Z169">
            <v>9328.6387820200016</v>
          </cell>
          <cell r="AA169">
            <v>0</v>
          </cell>
          <cell r="AB169">
            <v>0.1</v>
          </cell>
          <cell r="AC169">
            <v>0</v>
          </cell>
          <cell r="AD169">
            <v>932.86387820200025</v>
          </cell>
          <cell r="AE169">
            <v>7954.1010707200021</v>
          </cell>
          <cell r="AF169">
            <v>9338.4438220393004</v>
          </cell>
          <cell r="AG169">
            <v>9.0949470177292824E-13</v>
          </cell>
          <cell r="AH169">
            <v>0</v>
          </cell>
          <cell r="AI169">
            <v>0</v>
          </cell>
          <cell r="AJ169">
            <v>0</v>
          </cell>
          <cell r="AK169">
            <v>1069.8804097642465</v>
          </cell>
          <cell r="AL169">
            <v>4553.3074706879488</v>
          </cell>
          <cell r="AM169">
            <v>9.0949470177292824E-13</v>
          </cell>
          <cell r="AN169">
            <v>4.5474735088646412E-13</v>
          </cell>
          <cell r="AO169">
            <v>10408.324231803548</v>
          </cell>
        </row>
        <row r="170">
          <cell r="B170" t="str">
            <v>COLOR CODING :</v>
          </cell>
          <cell r="I170">
            <v>2002</v>
          </cell>
          <cell r="J170">
            <v>444.27800000000002</v>
          </cell>
          <cell r="K170">
            <v>67.745000000000005</v>
          </cell>
          <cell r="L170">
            <v>0</v>
          </cell>
          <cell r="M170">
            <v>0</v>
          </cell>
          <cell r="N170">
            <v>1415</v>
          </cell>
          <cell r="O170">
            <v>0</v>
          </cell>
          <cell r="Q170">
            <v>0.4</v>
          </cell>
          <cell r="R170">
            <v>0.5</v>
          </cell>
          <cell r="T170">
            <v>2.8740100000000002</v>
          </cell>
          <cell r="U170">
            <v>1.0459733234490227</v>
          </cell>
          <cell r="V170" t="str">
            <v>RISK</v>
          </cell>
          <cell r="W170">
            <v>4</v>
          </cell>
          <cell r="X170" t="str">
            <v>ECOP.</v>
          </cell>
          <cell r="Y170" t="str">
            <v>HOCOL</v>
          </cell>
          <cell r="Z170">
            <v>3235.7541491888392</v>
          </cell>
          <cell r="AA170">
            <v>0</v>
          </cell>
          <cell r="AB170">
            <v>0.1</v>
          </cell>
          <cell r="AC170">
            <v>0</v>
          </cell>
          <cell r="AD170">
            <v>323.57541491888395</v>
          </cell>
          <cell r="AE170">
            <v>13162.001077040273</v>
          </cell>
          <cell r="AF170">
            <v>10858.874863016779</v>
          </cell>
          <cell r="AG170">
            <v>6.8212102632969618E-13</v>
          </cell>
          <cell r="AH170">
            <v>0</v>
          </cell>
          <cell r="AI170">
            <v>0</v>
          </cell>
          <cell r="AJ170">
            <v>0</v>
          </cell>
          <cell r="AK170">
            <v>1724.6210846996582</v>
          </cell>
          <cell r="AL170">
            <v>1520.4310409774791</v>
          </cell>
          <cell r="AM170">
            <v>-2.2737367544323206E-13</v>
          </cell>
          <cell r="AN170">
            <v>-1.1368683772161603E-13</v>
          </cell>
          <cell r="AO170">
            <v>12583.495947716438</v>
          </cell>
        </row>
        <row r="171">
          <cell r="I171">
            <v>2003</v>
          </cell>
          <cell r="J171">
            <v>456.98</v>
          </cell>
          <cell r="K171">
            <v>65.709999999999994</v>
          </cell>
          <cell r="L171">
            <v>0</v>
          </cell>
          <cell r="M171">
            <v>0</v>
          </cell>
          <cell r="N171">
            <v>2305</v>
          </cell>
          <cell r="O171">
            <v>0</v>
          </cell>
          <cell r="Q171">
            <v>0.4</v>
          </cell>
          <cell r="R171">
            <v>0.5</v>
          </cell>
          <cell r="T171">
            <v>4.0164600000000004</v>
          </cell>
          <cell r="U171">
            <v>1.1831565401822783</v>
          </cell>
          <cell r="W171" t="str">
            <v xml:space="preserve"> </v>
          </cell>
          <cell r="Z171">
            <v>5326.1553694227032</v>
          </cell>
          <cell r="AA171">
            <v>0</v>
          </cell>
          <cell r="AB171">
            <v>0.1</v>
          </cell>
          <cell r="AC171">
            <v>0</v>
          </cell>
          <cell r="AD171">
            <v>532.6155369422703</v>
          </cell>
          <cell r="AE171">
            <v>18676.821473644293</v>
          </cell>
          <cell r="AF171">
            <v>13390.788672695649</v>
          </cell>
          <cell r="AG171">
            <v>6.8212102632969618E-13</v>
          </cell>
          <cell r="AH171">
            <v>0</v>
          </cell>
          <cell r="AI171">
            <v>0</v>
          </cell>
          <cell r="AJ171">
            <v>0</v>
          </cell>
          <cell r="AK171">
            <v>2394.7991505072905</v>
          </cell>
          <cell r="AL171">
            <v>2531.9138096788697</v>
          </cell>
          <cell r="AM171">
            <v>0</v>
          </cell>
          <cell r="AN171">
            <v>0</v>
          </cell>
          <cell r="AO171">
            <v>15785.587823202939</v>
          </cell>
        </row>
        <row r="172">
          <cell r="C172" t="str">
            <v>INPUT REQUIRED - EVALUATION CASE</v>
          </cell>
          <cell r="I172">
            <v>2004</v>
          </cell>
          <cell r="J172">
            <v>406.31799999999998</v>
          </cell>
          <cell r="K172">
            <v>63.74</v>
          </cell>
          <cell r="L172">
            <v>0</v>
          </cell>
          <cell r="M172">
            <v>0</v>
          </cell>
          <cell r="N172">
            <v>25</v>
          </cell>
          <cell r="O172">
            <v>0</v>
          </cell>
          <cell r="Q172">
            <v>0.4</v>
          </cell>
          <cell r="R172">
            <v>0.5</v>
          </cell>
          <cell r="T172">
            <v>5.0322550000000001</v>
          </cell>
          <cell r="U172">
            <v>1.4452378640048302</v>
          </cell>
          <cell r="W172">
            <v>0</v>
          </cell>
          <cell r="X172">
            <v>0.55000000000000004</v>
          </cell>
          <cell r="Y172">
            <v>0.5</v>
          </cell>
          <cell r="Z172">
            <v>205.24905905543343</v>
          </cell>
          <cell r="AA172">
            <v>0</v>
          </cell>
          <cell r="AB172">
            <v>0.1</v>
          </cell>
          <cell r="AC172">
            <v>0</v>
          </cell>
          <cell r="AD172">
            <v>20.524905905543346</v>
          </cell>
          <cell r="AE172">
            <v>23724.905705618599</v>
          </cell>
          <cell r="AF172">
            <v>13418.867542196682</v>
          </cell>
          <cell r="AG172">
            <v>6.8212102632969618E-13</v>
          </cell>
          <cell r="AH172">
            <v>0</v>
          </cell>
          <cell r="AI172">
            <v>0</v>
          </cell>
          <cell r="AJ172">
            <v>0</v>
          </cell>
          <cell r="AK172">
            <v>2997.050070061021</v>
          </cell>
          <cell r="AL172">
            <v>28.078869501032827</v>
          </cell>
          <cell r="AM172">
            <v>0</v>
          </cell>
          <cell r="AN172">
            <v>0</v>
          </cell>
          <cell r="AO172">
            <v>16415.917612257705</v>
          </cell>
        </row>
        <row r="173">
          <cell r="I173">
            <v>2005</v>
          </cell>
          <cell r="J173">
            <v>325.14200000000005</v>
          </cell>
          <cell r="K173">
            <v>61.83</v>
          </cell>
          <cell r="L173">
            <v>0</v>
          </cell>
          <cell r="M173">
            <v>0</v>
          </cell>
          <cell r="N173">
            <v>0</v>
          </cell>
          <cell r="O173">
            <v>0</v>
          </cell>
          <cell r="Q173">
            <v>0.4</v>
          </cell>
          <cell r="R173">
            <v>0.5</v>
          </cell>
          <cell r="T173">
            <v>5.84511</v>
          </cell>
          <cell r="U173">
            <v>1.6489534961672725</v>
          </cell>
          <cell r="W173">
            <v>90</v>
          </cell>
          <cell r="X173">
            <v>0.55000000000000004</v>
          </cell>
          <cell r="Y173">
            <v>0.5</v>
          </cell>
          <cell r="Z173">
            <v>147.22696108157172</v>
          </cell>
          <cell r="AA173">
            <v>0</v>
          </cell>
          <cell r="AB173">
            <v>0.1</v>
          </cell>
          <cell r="AC173">
            <v>0</v>
          </cell>
          <cell r="AD173">
            <v>14.722696108157173</v>
          </cell>
          <cell r="AE173">
            <v>27883.628325220714</v>
          </cell>
          <cell r="AF173">
            <v>13418.867542196682</v>
          </cell>
          <cell r="AG173">
            <v>6.8212102632969618E-13</v>
          </cell>
          <cell r="AH173">
            <v>0</v>
          </cell>
          <cell r="AI173">
            <v>0</v>
          </cell>
          <cell r="AJ173">
            <v>0</v>
          </cell>
          <cell r="AK173">
            <v>3491.0261510043247</v>
          </cell>
          <cell r="AL173">
            <v>0</v>
          </cell>
          <cell r="AM173">
            <v>0</v>
          </cell>
          <cell r="AN173">
            <v>0</v>
          </cell>
          <cell r="AO173">
            <v>16909.893693201007</v>
          </cell>
        </row>
        <row r="174">
          <cell r="C174" t="str">
            <v>FORMULAS ( DO NOT ALTER)</v>
          </cell>
          <cell r="I174">
            <v>2006</v>
          </cell>
          <cell r="J174">
            <v>250.82799999999997</v>
          </cell>
          <cell r="K174">
            <v>59.975000000000001</v>
          </cell>
          <cell r="L174">
            <v>0</v>
          </cell>
          <cell r="M174">
            <v>0</v>
          </cell>
          <cell r="N174">
            <v>0</v>
          </cell>
          <cell r="O174">
            <v>0</v>
          </cell>
          <cell r="Q174">
            <v>0.4</v>
          </cell>
          <cell r="R174">
            <v>0.5</v>
          </cell>
          <cell r="T174">
            <v>6.4721799999999998</v>
          </cell>
          <cell r="U174">
            <v>1.8022206940501184</v>
          </cell>
          <cell r="W174">
            <v>120</v>
          </cell>
          <cell r="X174">
            <v>0.55000000000000004</v>
          </cell>
          <cell r="Y174">
            <v>0.5</v>
          </cell>
          <cell r="Z174">
            <v>147.02280660032102</v>
          </cell>
          <cell r="AA174">
            <v>0</v>
          </cell>
          <cell r="AB174">
            <v>0.1</v>
          </cell>
          <cell r="AC174">
            <v>0</v>
          </cell>
          <cell r="AD174">
            <v>14.702280660032102</v>
          </cell>
          <cell r="AE174">
            <v>31186.48134792412</v>
          </cell>
          <cell r="AF174">
            <v>13418.867542196682</v>
          </cell>
          <cell r="AG174">
            <v>6.8212102632969618E-13</v>
          </cell>
          <cell r="AH174">
            <v>0</v>
          </cell>
          <cell r="AI174">
            <v>0</v>
          </cell>
          <cell r="AJ174">
            <v>0</v>
          </cell>
          <cell r="AK174">
            <v>3885.6065718137138</v>
          </cell>
          <cell r="AL174">
            <v>0</v>
          </cell>
          <cell r="AM174">
            <v>0</v>
          </cell>
          <cell r="AN174">
            <v>0</v>
          </cell>
          <cell r="AO174">
            <v>17304.474114010394</v>
          </cell>
        </row>
        <row r="175">
          <cell r="I175">
            <v>2007</v>
          </cell>
          <cell r="J175">
            <v>208.05</v>
          </cell>
          <cell r="K175">
            <v>58.174999999999997</v>
          </cell>
          <cell r="L175">
            <v>0</v>
          </cell>
          <cell r="M175">
            <v>0</v>
          </cell>
          <cell r="N175">
            <v>0</v>
          </cell>
          <cell r="O175">
            <v>0</v>
          </cell>
          <cell r="Q175">
            <v>0.4</v>
          </cell>
          <cell r="R175">
            <v>0.5</v>
          </cell>
          <cell r="T175">
            <v>6.992305</v>
          </cell>
          <cell r="U175">
            <v>1.9276855283004422</v>
          </cell>
          <cell r="W175">
            <v>150</v>
          </cell>
          <cell r="X175">
            <v>0.55000000000000004</v>
          </cell>
          <cell r="Y175">
            <v>0.5</v>
          </cell>
          <cell r="Z175">
            <v>146.8172872247753</v>
          </cell>
          <cell r="AA175">
            <v>0</v>
          </cell>
          <cell r="AB175">
            <v>0.1</v>
          </cell>
          <cell r="AC175">
            <v>0</v>
          </cell>
          <cell r="AD175">
            <v>14.68172872247753</v>
          </cell>
          <cell r="AE175">
            <v>34006.859253217626</v>
          </cell>
          <cell r="AF175">
            <v>13418.867542196682</v>
          </cell>
          <cell r="AG175">
            <v>6.8212102632969618E-13</v>
          </cell>
          <cell r="AH175">
            <v>0</v>
          </cell>
          <cell r="AI175">
            <v>0</v>
          </cell>
          <cell r="AJ175">
            <v>0</v>
          </cell>
          <cell r="AK175">
            <v>4222.4223642539928</v>
          </cell>
          <cell r="AL175">
            <v>0</v>
          </cell>
          <cell r="AM175">
            <v>0</v>
          </cell>
          <cell r="AN175">
            <v>0</v>
          </cell>
          <cell r="AO175">
            <v>17641.289906450675</v>
          </cell>
        </row>
        <row r="176">
          <cell r="C176" t="str">
            <v>PARAMETERS OCCASIONALLY CHANGE</v>
          </cell>
          <cell r="I176">
            <v>2008</v>
          </cell>
          <cell r="J176">
            <v>166.44</v>
          </cell>
          <cell r="K176">
            <v>56.43</v>
          </cell>
          <cell r="L176">
            <v>0</v>
          </cell>
          <cell r="M176">
            <v>0</v>
          </cell>
          <cell r="N176">
            <v>0</v>
          </cell>
          <cell r="O176">
            <v>0</v>
          </cell>
          <cell r="Q176">
            <v>0.4</v>
          </cell>
          <cell r="R176">
            <v>0.5</v>
          </cell>
          <cell r="T176">
            <v>7.4084050000000001</v>
          </cell>
          <cell r="U176">
            <v>2</v>
          </cell>
          <cell r="W176">
            <v>150</v>
          </cell>
          <cell r="X176">
            <v>0.55000000000000004</v>
          </cell>
          <cell r="Y176">
            <v>0.5</v>
          </cell>
          <cell r="Z176">
            <v>146.61459482385641</v>
          </cell>
          <cell r="AA176">
            <v>0</v>
          </cell>
          <cell r="AB176">
            <v>0.1</v>
          </cell>
          <cell r="AC176">
            <v>0</v>
          </cell>
          <cell r="AD176">
            <v>14.661459482385641</v>
          </cell>
          <cell r="AE176">
            <v>36329.722496017363</v>
          </cell>
          <cell r="AF176">
            <v>13418.867542196682</v>
          </cell>
          <cell r="AG176">
            <v>6.8212102632969618E-13</v>
          </cell>
          <cell r="AH176">
            <v>0</v>
          </cell>
          <cell r="AI176">
            <v>0</v>
          </cell>
          <cell r="AJ176">
            <v>0</v>
          </cell>
          <cell r="AK176">
            <v>4502.8946547663127</v>
          </cell>
          <cell r="AL176">
            <v>0</v>
          </cell>
          <cell r="AM176">
            <v>0</v>
          </cell>
          <cell r="AN176">
            <v>0</v>
          </cell>
          <cell r="AO176">
            <v>17921.762196962994</v>
          </cell>
        </row>
        <row r="177">
          <cell r="I177">
            <v>2009</v>
          </cell>
          <cell r="J177">
            <v>133.15200000000002</v>
          </cell>
          <cell r="K177">
            <v>54.734999999999999</v>
          </cell>
          <cell r="L177">
            <v>0</v>
          </cell>
          <cell r="M177">
            <v>0</v>
          </cell>
          <cell r="N177">
            <v>0</v>
          </cell>
          <cell r="O177">
            <v>0</v>
          </cell>
          <cell r="Q177">
            <v>0.4</v>
          </cell>
          <cell r="R177">
            <v>0.5</v>
          </cell>
          <cell r="T177">
            <v>7.7412850000000004</v>
          </cell>
          <cell r="U177">
            <v>2</v>
          </cell>
          <cell r="Z177">
            <v>146.40591650169151</v>
          </cell>
          <cell r="AA177">
            <v>0</v>
          </cell>
          <cell r="AB177">
            <v>0.1</v>
          </cell>
          <cell r="AC177">
            <v>0</v>
          </cell>
          <cell r="AD177">
            <v>14.640591650169151</v>
          </cell>
          <cell r="AE177">
            <v>38242.832662787223</v>
          </cell>
          <cell r="AF177">
            <v>13418.867542196682</v>
          </cell>
          <cell r="AG177">
            <v>6.8212102632969618E-13</v>
          </cell>
          <cell r="AH177">
            <v>0</v>
          </cell>
          <cell r="AI177">
            <v>0</v>
          </cell>
          <cell r="AJ177">
            <v>0</v>
          </cell>
          <cell r="AK177">
            <v>4737.9597162368909</v>
          </cell>
          <cell r="AL177">
            <v>0</v>
          </cell>
          <cell r="AM177">
            <v>0</v>
          </cell>
          <cell r="AN177">
            <v>0</v>
          </cell>
          <cell r="AO177">
            <v>18156.827258433572</v>
          </cell>
        </row>
        <row r="178">
          <cell r="I178">
            <v>2010</v>
          </cell>
          <cell r="J178">
            <v>106.58</v>
          </cell>
          <cell r="K178">
            <v>53.094999999999999</v>
          </cell>
          <cell r="L178">
            <v>0</v>
          </cell>
          <cell r="M178">
            <v>0</v>
          </cell>
          <cell r="N178">
            <v>0</v>
          </cell>
          <cell r="O178">
            <v>0</v>
          </cell>
          <cell r="Q178">
            <v>0.4</v>
          </cell>
          <cell r="R178">
            <v>0.5</v>
          </cell>
          <cell r="T178">
            <v>8.0077350000000003</v>
          </cell>
          <cell r="U178">
            <v>2</v>
          </cell>
          <cell r="V178" t="str">
            <v>R FACTOR</v>
          </cell>
          <cell r="W178">
            <v>5</v>
          </cell>
          <cell r="X178" t="str">
            <v>ECOP.</v>
          </cell>
          <cell r="Y178" t="str">
            <v>HOCOL</v>
          </cell>
          <cell r="Z178">
            <v>146.20878943434184</v>
          </cell>
          <cell r="AA178">
            <v>0</v>
          </cell>
          <cell r="AB178">
            <v>0.1</v>
          </cell>
          <cell r="AC178">
            <v>0</v>
          </cell>
          <cell r="AD178">
            <v>14.620878943434185</v>
          </cell>
          <cell r="AE178">
            <v>39819.334032505853</v>
          </cell>
          <cell r="AF178">
            <v>13418.867542196682</v>
          </cell>
          <cell r="AG178">
            <v>6.8212102632969618E-13</v>
          </cell>
          <cell r="AH178">
            <v>0</v>
          </cell>
          <cell r="AI178">
            <v>0</v>
          </cell>
          <cell r="AJ178">
            <v>0</v>
          </cell>
          <cell r="AK178">
            <v>4936.4635600813954</v>
          </cell>
          <cell r="AL178">
            <v>0</v>
          </cell>
          <cell r="AM178">
            <v>0</v>
          </cell>
          <cell r="AN178">
            <v>0</v>
          </cell>
          <cell r="AO178">
            <v>18355.331102278076</v>
          </cell>
        </row>
        <row r="179">
          <cell r="A179" t="str">
            <v>Changes :</v>
          </cell>
          <cell r="I179">
            <v>2011</v>
          </cell>
          <cell r="J179">
            <v>85.26400000000001</v>
          </cell>
          <cell r="K179">
            <v>51.5</v>
          </cell>
          <cell r="L179">
            <v>0</v>
          </cell>
          <cell r="M179">
            <v>0</v>
          </cell>
          <cell r="N179">
            <v>0</v>
          </cell>
          <cell r="O179">
            <v>0</v>
          </cell>
          <cell r="Q179">
            <v>0.4</v>
          </cell>
          <cell r="R179">
            <v>0.5</v>
          </cell>
          <cell r="T179">
            <v>8.2208950000000005</v>
          </cell>
          <cell r="U179">
            <v>2</v>
          </cell>
          <cell r="W179" t="str">
            <v xml:space="preserve"> </v>
          </cell>
          <cell r="Z179">
            <v>146.00019510719898</v>
          </cell>
          <cell r="AA179">
            <v>0</v>
          </cell>
          <cell r="AB179">
            <v>0.1</v>
          </cell>
          <cell r="AC179">
            <v>0</v>
          </cell>
          <cell r="AD179">
            <v>14.600019510719898</v>
          </cell>
          <cell r="AE179">
            <v>41117.740560606115</v>
          </cell>
          <cell r="AF179">
            <v>13418.867542196682</v>
          </cell>
          <cell r="AG179">
            <v>6.8212102632969618E-13</v>
          </cell>
          <cell r="AH179">
            <v>0</v>
          </cell>
          <cell r="AI179">
            <v>0</v>
          </cell>
          <cell r="AJ179">
            <v>0</v>
          </cell>
          <cell r="AK179">
            <v>5105.3320370664687</v>
          </cell>
          <cell r="AL179">
            <v>0</v>
          </cell>
          <cell r="AM179">
            <v>0</v>
          </cell>
          <cell r="AN179">
            <v>0</v>
          </cell>
          <cell r="AO179">
            <v>18524.19957926315</v>
          </cell>
        </row>
        <row r="180">
          <cell r="I180">
            <v>2012</v>
          </cell>
          <cell r="J180">
            <v>18.541999999999998</v>
          </cell>
          <cell r="K180">
            <v>49.954999999999998</v>
          </cell>
          <cell r="L180">
            <v>0</v>
          </cell>
          <cell r="M180">
            <v>0</v>
          </cell>
          <cell r="N180">
            <v>0</v>
          </cell>
          <cell r="O180">
            <v>0</v>
          </cell>
          <cell r="Q180">
            <v>0.4</v>
          </cell>
          <cell r="R180">
            <v>0.5</v>
          </cell>
          <cell r="T180">
            <v>8.2672500000000007</v>
          </cell>
          <cell r="U180">
            <v>2</v>
          </cell>
          <cell r="W180">
            <v>0</v>
          </cell>
          <cell r="X180">
            <v>0.5</v>
          </cell>
          <cell r="Y180">
            <v>0.5</v>
          </cell>
          <cell r="Z180">
            <v>145.79798483697553</v>
          </cell>
          <cell r="AA180">
            <v>0</v>
          </cell>
          <cell r="AB180">
            <v>0.1</v>
          </cell>
          <cell r="AC180">
            <v>0</v>
          </cell>
          <cell r="AD180">
            <v>14.579798483697553</v>
          </cell>
          <cell r="AE180">
            <v>41408.429103630537</v>
          </cell>
          <cell r="AF180">
            <v>13418.867542196682</v>
          </cell>
          <cell r="AG180">
            <v>6.8212102632969618E-13</v>
          </cell>
          <cell r="AH180">
            <v>0</v>
          </cell>
          <cell r="AI180">
            <v>0</v>
          </cell>
          <cell r="AJ180">
            <v>0</v>
          </cell>
          <cell r="AK180">
            <v>5183.1040765234056</v>
          </cell>
          <cell r="AL180">
            <v>0</v>
          </cell>
          <cell r="AM180">
            <v>0</v>
          </cell>
          <cell r="AN180">
            <v>0</v>
          </cell>
          <cell r="AO180">
            <v>18601.971618720087</v>
          </cell>
        </row>
        <row r="181">
          <cell r="A181" t="str">
            <v>a)- Depreciation Factors (May 15/95 PDB-96)</v>
          </cell>
          <cell r="I181">
            <v>2013</v>
          </cell>
          <cell r="J181">
            <v>0</v>
          </cell>
          <cell r="K181">
            <v>0</v>
          </cell>
          <cell r="L181">
            <v>0</v>
          </cell>
          <cell r="M181">
            <v>0</v>
          </cell>
          <cell r="N181">
            <v>0</v>
          </cell>
          <cell r="O181">
            <v>0</v>
          </cell>
          <cell r="Q181">
            <v>0.4</v>
          </cell>
          <cell r="R181">
            <v>0.5</v>
          </cell>
          <cell r="T181">
            <v>8.2672500000000007</v>
          </cell>
          <cell r="U181">
            <v>2</v>
          </cell>
          <cell r="W181">
            <v>60</v>
          </cell>
          <cell r="X181">
            <v>0.5</v>
          </cell>
          <cell r="Y181">
            <v>0.5</v>
          </cell>
          <cell r="Z181">
            <v>0</v>
          </cell>
          <cell r="AA181">
            <v>0</v>
          </cell>
          <cell r="AB181">
            <v>0.1</v>
          </cell>
          <cell r="AC181">
            <v>0</v>
          </cell>
          <cell r="AD181">
            <v>0</v>
          </cell>
          <cell r="AE181">
            <v>41408.429103630537</v>
          </cell>
          <cell r="AF181">
            <v>13418.867542196682</v>
          </cell>
          <cell r="AG181">
            <v>6.8212102632969618E-13</v>
          </cell>
          <cell r="AH181">
            <v>0</v>
          </cell>
          <cell r="AI181">
            <v>0</v>
          </cell>
          <cell r="AJ181">
            <v>0</v>
          </cell>
          <cell r="AK181">
            <v>5183.1040765234056</v>
          </cell>
          <cell r="AL181">
            <v>0</v>
          </cell>
          <cell r="AM181">
            <v>0</v>
          </cell>
          <cell r="AN181">
            <v>0</v>
          </cell>
          <cell r="AO181">
            <v>18601.971618720087</v>
          </cell>
        </row>
        <row r="182">
          <cell r="A182" t="str">
            <v>b)- Result presentation. (June 20/95)</v>
          </cell>
          <cell r="I182">
            <v>2014</v>
          </cell>
          <cell r="J182">
            <v>0</v>
          </cell>
          <cell r="K182">
            <v>0</v>
          </cell>
          <cell r="L182">
            <v>0</v>
          </cell>
          <cell r="M182">
            <v>0</v>
          </cell>
          <cell r="N182">
            <v>0</v>
          </cell>
          <cell r="O182">
            <v>0</v>
          </cell>
          <cell r="Q182">
            <v>0.4</v>
          </cell>
          <cell r="R182">
            <v>0.5</v>
          </cell>
          <cell r="T182">
            <v>8.2672500000000007</v>
          </cell>
          <cell r="U182">
            <v>2</v>
          </cell>
          <cell r="Z182">
            <v>0</v>
          </cell>
          <cell r="AA182">
            <v>0</v>
          </cell>
          <cell r="AB182">
            <v>0.1</v>
          </cell>
          <cell r="AC182">
            <v>0</v>
          </cell>
          <cell r="AD182">
            <v>0</v>
          </cell>
          <cell r="AE182">
            <v>41408.429103630537</v>
          </cell>
          <cell r="AF182">
            <v>13418.867542196682</v>
          </cell>
          <cell r="AG182">
            <v>6.8212102632969618E-13</v>
          </cell>
          <cell r="AH182">
            <v>0</v>
          </cell>
          <cell r="AI182">
            <v>0</v>
          </cell>
          <cell r="AJ182">
            <v>0</v>
          </cell>
          <cell r="AK182">
            <v>5183.1040765234056</v>
          </cell>
          <cell r="AL182">
            <v>0</v>
          </cell>
          <cell r="AM182">
            <v>0</v>
          </cell>
          <cell r="AN182">
            <v>0</v>
          </cell>
          <cell r="AO182">
            <v>18601.971618720087</v>
          </cell>
        </row>
        <row r="183">
          <cell r="I183">
            <v>2015</v>
          </cell>
          <cell r="J183">
            <v>0</v>
          </cell>
          <cell r="K183">
            <v>0</v>
          </cell>
          <cell r="L183">
            <v>0</v>
          </cell>
          <cell r="M183">
            <v>0</v>
          </cell>
          <cell r="N183">
            <v>0</v>
          </cell>
          <cell r="O183">
            <v>0</v>
          </cell>
          <cell r="Q183">
            <v>0.4</v>
          </cell>
          <cell r="R183">
            <v>0.5</v>
          </cell>
          <cell r="T183">
            <v>8.2672500000000007</v>
          </cell>
          <cell r="U183">
            <v>2</v>
          </cell>
          <cell r="Z183">
            <v>0</v>
          </cell>
          <cell r="AA183">
            <v>0</v>
          </cell>
          <cell r="AB183">
            <v>0.1</v>
          </cell>
          <cell r="AC183">
            <v>0</v>
          </cell>
          <cell r="AD183">
            <v>0</v>
          </cell>
          <cell r="AE183">
            <v>41408.429103630537</v>
          </cell>
          <cell r="AF183">
            <v>13418.867542196682</v>
          </cell>
          <cell r="AG183">
            <v>6.8212102632969618E-13</v>
          </cell>
          <cell r="AH183">
            <v>0</v>
          </cell>
          <cell r="AI183">
            <v>0</v>
          </cell>
          <cell r="AJ183">
            <v>0</v>
          </cell>
          <cell r="AK183">
            <v>5183.1040765234056</v>
          </cell>
          <cell r="AL183">
            <v>0</v>
          </cell>
          <cell r="AM183">
            <v>0</v>
          </cell>
          <cell r="AN183">
            <v>0</v>
          </cell>
          <cell r="AO183">
            <v>18601.971618720087</v>
          </cell>
        </row>
        <row r="184">
          <cell r="I184">
            <v>2016</v>
          </cell>
          <cell r="J184">
            <v>0</v>
          </cell>
          <cell r="K184">
            <v>0</v>
          </cell>
          <cell r="L184">
            <v>0</v>
          </cell>
          <cell r="M184">
            <v>0</v>
          </cell>
          <cell r="N184">
            <v>0</v>
          </cell>
          <cell r="O184">
            <v>0</v>
          </cell>
          <cell r="Q184">
            <v>0.4</v>
          </cell>
          <cell r="R184">
            <v>0.5</v>
          </cell>
          <cell r="T184">
            <v>8.2672500000000007</v>
          </cell>
          <cell r="U184">
            <v>2</v>
          </cell>
          <cell r="Z184">
            <v>0</v>
          </cell>
          <cell r="AA184">
            <v>0</v>
          </cell>
          <cell r="AB184">
            <v>0.1</v>
          </cell>
          <cell r="AC184">
            <v>0</v>
          </cell>
          <cell r="AD184">
            <v>0</v>
          </cell>
          <cell r="AE184">
            <v>41408.429103630537</v>
          </cell>
          <cell r="AF184">
            <v>13418.867542196682</v>
          </cell>
          <cell r="AG184">
            <v>6.8212102632969618E-13</v>
          </cell>
          <cell r="AH184">
            <v>0</v>
          </cell>
          <cell r="AI184">
            <v>0</v>
          </cell>
          <cell r="AJ184">
            <v>0</v>
          </cell>
          <cell r="AK184">
            <v>5183.1040765234056</v>
          </cell>
          <cell r="AL184">
            <v>0</v>
          </cell>
          <cell r="AM184">
            <v>0</v>
          </cell>
          <cell r="AN184">
            <v>0</v>
          </cell>
          <cell r="AO184">
            <v>18601.971618720087</v>
          </cell>
        </row>
        <row r="185">
          <cell r="I185">
            <v>2017</v>
          </cell>
          <cell r="J185">
            <v>0</v>
          </cell>
          <cell r="K185">
            <v>0</v>
          </cell>
          <cell r="L185">
            <v>0</v>
          </cell>
          <cell r="M185">
            <v>0</v>
          </cell>
          <cell r="N185">
            <v>0</v>
          </cell>
          <cell r="O185">
            <v>0</v>
          </cell>
          <cell r="Q185">
            <v>0.4</v>
          </cell>
          <cell r="R185">
            <v>0.5</v>
          </cell>
          <cell r="T185">
            <v>8.2672500000000007</v>
          </cell>
          <cell r="U185">
            <v>2</v>
          </cell>
          <cell r="Z185">
            <v>0</v>
          </cell>
          <cell r="AA185">
            <v>0</v>
          </cell>
          <cell r="AB185">
            <v>0.1</v>
          </cell>
          <cell r="AC185">
            <v>0</v>
          </cell>
          <cell r="AD185">
            <v>0</v>
          </cell>
          <cell r="AE185">
            <v>41408.429103630537</v>
          </cell>
          <cell r="AF185">
            <v>13418.867542196682</v>
          </cell>
          <cell r="AG185">
            <v>6.8212102632969618E-13</v>
          </cell>
          <cell r="AH185">
            <v>0</v>
          </cell>
          <cell r="AI185">
            <v>0</v>
          </cell>
          <cell r="AJ185">
            <v>0</v>
          </cell>
          <cell r="AK185">
            <v>5183.1040765234056</v>
          </cell>
          <cell r="AL185">
            <v>0</v>
          </cell>
          <cell r="AM185">
            <v>0</v>
          </cell>
          <cell r="AN185">
            <v>0</v>
          </cell>
          <cell r="AO185">
            <v>18601.971618720087</v>
          </cell>
        </row>
        <row r="186">
          <cell r="I186">
            <v>2018</v>
          </cell>
          <cell r="J186">
            <v>0</v>
          </cell>
          <cell r="K186">
            <v>0</v>
          </cell>
          <cell r="L186">
            <v>0</v>
          </cell>
          <cell r="M186">
            <v>0</v>
          </cell>
          <cell r="N186">
            <v>0</v>
          </cell>
          <cell r="O186">
            <v>0</v>
          </cell>
          <cell r="Q186">
            <v>0.4</v>
          </cell>
          <cell r="R186">
            <v>0.5</v>
          </cell>
          <cell r="T186">
            <v>8.2672500000000007</v>
          </cell>
          <cell r="U186">
            <v>2</v>
          </cell>
          <cell r="V186" t="str">
            <v>CONC</v>
          </cell>
          <cell r="W186">
            <v>2</v>
          </cell>
          <cell r="X186" t="str">
            <v>ECOP.</v>
          </cell>
          <cell r="Y186" t="str">
            <v>ASSOC</v>
          </cell>
          <cell r="Z186">
            <v>0</v>
          </cell>
          <cell r="AA186">
            <v>0</v>
          </cell>
          <cell r="AB186">
            <v>0.1</v>
          </cell>
          <cell r="AC186">
            <v>0</v>
          </cell>
          <cell r="AD186">
            <v>0</v>
          </cell>
          <cell r="AE186">
            <v>41408.429103630537</v>
          </cell>
          <cell r="AF186">
            <v>13418.867542196682</v>
          </cell>
          <cell r="AG186">
            <v>6.8212102632969618E-13</v>
          </cell>
          <cell r="AH186">
            <v>0</v>
          </cell>
          <cell r="AI186">
            <v>0</v>
          </cell>
          <cell r="AJ186">
            <v>0</v>
          </cell>
          <cell r="AK186">
            <v>5183.1040765234056</v>
          </cell>
          <cell r="AL186">
            <v>0</v>
          </cell>
          <cell r="AM186">
            <v>0</v>
          </cell>
          <cell r="AN186">
            <v>0</v>
          </cell>
          <cell r="AO186">
            <v>18601.971618720087</v>
          </cell>
        </row>
        <row r="187">
          <cell r="I187">
            <v>2019</v>
          </cell>
          <cell r="J187">
            <v>0</v>
          </cell>
          <cell r="K187">
            <v>0</v>
          </cell>
          <cell r="L187">
            <v>0</v>
          </cell>
          <cell r="M187">
            <v>0</v>
          </cell>
          <cell r="N187">
            <v>0</v>
          </cell>
          <cell r="O187">
            <v>0</v>
          </cell>
          <cell r="Q187">
            <v>0.4</v>
          </cell>
          <cell r="R187">
            <v>0.5</v>
          </cell>
          <cell r="T187">
            <v>8.2672500000000007</v>
          </cell>
          <cell r="U187">
            <v>2</v>
          </cell>
          <cell r="W187" t="str">
            <v xml:space="preserve"> </v>
          </cell>
          <cell r="Z187">
            <v>0</v>
          </cell>
          <cell r="AA187">
            <v>0</v>
          </cell>
          <cell r="AB187">
            <v>0.1</v>
          </cell>
          <cell r="AC187">
            <v>0</v>
          </cell>
          <cell r="AD187">
            <v>0</v>
          </cell>
          <cell r="AE187">
            <v>41408.429103630537</v>
          </cell>
          <cell r="AF187">
            <v>13418.867542196682</v>
          </cell>
          <cell r="AG187">
            <v>6.8212102632969618E-13</v>
          </cell>
          <cell r="AH187">
            <v>0</v>
          </cell>
          <cell r="AI187">
            <v>0</v>
          </cell>
          <cell r="AJ187">
            <v>0</v>
          </cell>
          <cell r="AK187">
            <v>5183.1040765234056</v>
          </cell>
          <cell r="AL187">
            <v>0</v>
          </cell>
          <cell r="AM187">
            <v>0</v>
          </cell>
          <cell r="AN187">
            <v>0</v>
          </cell>
          <cell r="AO187">
            <v>18601.971618720087</v>
          </cell>
        </row>
        <row r="188">
          <cell r="I188">
            <v>2020</v>
          </cell>
          <cell r="J188">
            <v>0</v>
          </cell>
          <cell r="K188">
            <v>0</v>
          </cell>
          <cell r="L188">
            <v>0</v>
          </cell>
          <cell r="M188">
            <v>0</v>
          </cell>
          <cell r="N188">
            <v>0</v>
          </cell>
          <cell r="O188">
            <v>0</v>
          </cell>
          <cell r="Q188">
            <v>0.4</v>
          </cell>
          <cell r="R188">
            <v>0.5</v>
          </cell>
          <cell r="T188">
            <v>8.2672500000000007</v>
          </cell>
          <cell r="U188">
            <v>2</v>
          </cell>
          <cell r="W188">
            <v>10</v>
          </cell>
          <cell r="X188">
            <v>0</v>
          </cell>
          <cell r="Y188">
            <v>1</v>
          </cell>
          <cell r="Z188">
            <v>0</v>
          </cell>
          <cell r="AA188">
            <v>0</v>
          </cell>
          <cell r="AB188">
            <v>0.1</v>
          </cell>
          <cell r="AC188">
            <v>0</v>
          </cell>
          <cell r="AD188">
            <v>0</v>
          </cell>
          <cell r="AE188">
            <v>41408.429103630537</v>
          </cell>
          <cell r="AF188">
            <v>13418.867542196682</v>
          </cell>
          <cell r="AG188">
            <v>6.8212102632969618E-13</v>
          </cell>
          <cell r="AH188">
            <v>0</v>
          </cell>
          <cell r="AI188">
            <v>0</v>
          </cell>
          <cell r="AJ188">
            <v>0</v>
          </cell>
          <cell r="AK188">
            <v>5183.1040765234056</v>
          </cell>
          <cell r="AL188">
            <v>0</v>
          </cell>
          <cell r="AM188">
            <v>0</v>
          </cell>
          <cell r="AN188">
            <v>0</v>
          </cell>
          <cell r="AO188">
            <v>18601.971618720087</v>
          </cell>
        </row>
        <row r="189">
          <cell r="I189">
            <v>2021</v>
          </cell>
          <cell r="J189">
            <v>0</v>
          </cell>
          <cell r="K189">
            <v>0</v>
          </cell>
          <cell r="L189">
            <v>0</v>
          </cell>
          <cell r="M189">
            <v>0</v>
          </cell>
          <cell r="N189">
            <v>0</v>
          </cell>
          <cell r="O189">
            <v>0</v>
          </cell>
          <cell r="Q189">
            <v>0.4</v>
          </cell>
          <cell r="R189">
            <v>0.5</v>
          </cell>
          <cell r="T189">
            <v>8.2672500000000007</v>
          </cell>
          <cell r="U189">
            <v>2</v>
          </cell>
          <cell r="W189">
            <v>90</v>
          </cell>
          <cell r="X189">
            <v>0</v>
          </cell>
          <cell r="Y189">
            <v>1</v>
          </cell>
          <cell r="Z189">
            <v>0</v>
          </cell>
          <cell r="AA189">
            <v>0</v>
          </cell>
          <cell r="AB189">
            <v>0.1</v>
          </cell>
          <cell r="AC189">
            <v>0</v>
          </cell>
          <cell r="AD189">
            <v>0</v>
          </cell>
          <cell r="AE189">
            <v>41408.429103630537</v>
          </cell>
          <cell r="AF189">
            <v>13418.867542196682</v>
          </cell>
          <cell r="AG189">
            <v>6.8212102632969618E-13</v>
          </cell>
          <cell r="AH189">
            <v>0</v>
          </cell>
          <cell r="AI189">
            <v>0</v>
          </cell>
          <cell r="AJ189">
            <v>0</v>
          </cell>
          <cell r="AK189">
            <v>5183.1040765234056</v>
          </cell>
          <cell r="AL189">
            <v>0</v>
          </cell>
          <cell r="AM189">
            <v>0</v>
          </cell>
          <cell r="AN189">
            <v>0</v>
          </cell>
          <cell r="AO189">
            <v>18601.971618720087</v>
          </cell>
        </row>
        <row r="190">
          <cell r="I190">
            <v>2022</v>
          </cell>
          <cell r="J190">
            <v>0</v>
          </cell>
          <cell r="K190">
            <v>0</v>
          </cell>
          <cell r="L190">
            <v>0</v>
          </cell>
          <cell r="M190">
            <v>0</v>
          </cell>
          <cell r="N190">
            <v>0</v>
          </cell>
          <cell r="O190">
            <v>0</v>
          </cell>
          <cell r="Q190">
            <v>0.4</v>
          </cell>
          <cell r="R190">
            <v>0.5</v>
          </cell>
          <cell r="T190">
            <v>8.2672500000000007</v>
          </cell>
          <cell r="U190">
            <v>2</v>
          </cell>
          <cell r="W190">
            <v>120</v>
          </cell>
          <cell r="X190">
            <v>0</v>
          </cell>
          <cell r="Y190">
            <v>1</v>
          </cell>
          <cell r="Z190">
            <v>0</v>
          </cell>
          <cell r="AA190">
            <v>0</v>
          </cell>
          <cell r="AB190">
            <v>0.1</v>
          </cell>
          <cell r="AC190">
            <v>0</v>
          </cell>
          <cell r="AD190">
            <v>0</v>
          </cell>
          <cell r="AE190">
            <v>41408.429103630537</v>
          </cell>
          <cell r="AF190">
            <v>13418.867542196682</v>
          </cell>
          <cell r="AG190">
            <v>6.8212102632969618E-13</v>
          </cell>
          <cell r="AH190">
            <v>0</v>
          </cell>
          <cell r="AI190">
            <v>0</v>
          </cell>
          <cell r="AJ190">
            <v>0</v>
          </cell>
          <cell r="AK190">
            <v>5183.1040765234056</v>
          </cell>
          <cell r="AL190">
            <v>0</v>
          </cell>
          <cell r="AM190">
            <v>0</v>
          </cell>
          <cell r="AN190">
            <v>0</v>
          </cell>
          <cell r="AO190">
            <v>18601.971618720087</v>
          </cell>
        </row>
        <row r="191">
          <cell r="I191">
            <v>2023</v>
          </cell>
          <cell r="J191">
            <v>0</v>
          </cell>
          <cell r="K191">
            <v>0</v>
          </cell>
          <cell r="L191">
            <v>0</v>
          </cell>
          <cell r="M191">
            <v>0</v>
          </cell>
          <cell r="N191">
            <v>0</v>
          </cell>
          <cell r="O191">
            <v>0</v>
          </cell>
          <cell r="Q191">
            <v>0.4</v>
          </cell>
          <cell r="R191">
            <v>0.5</v>
          </cell>
          <cell r="T191">
            <v>8.2672500000000007</v>
          </cell>
          <cell r="U191">
            <v>2</v>
          </cell>
          <cell r="W191">
            <v>150</v>
          </cell>
          <cell r="X191">
            <v>0</v>
          </cell>
          <cell r="Y191">
            <v>1</v>
          </cell>
          <cell r="Z191">
            <v>0</v>
          </cell>
          <cell r="AA191">
            <v>0</v>
          </cell>
          <cell r="AB191">
            <v>0.1</v>
          </cell>
          <cell r="AC191">
            <v>0</v>
          </cell>
          <cell r="AD191">
            <v>0</v>
          </cell>
          <cell r="AE191">
            <v>41408.429103630537</v>
          </cell>
          <cell r="AF191">
            <v>13418.867542196682</v>
          </cell>
          <cell r="AG191">
            <v>6.8212102632969618E-13</v>
          </cell>
          <cell r="AH191">
            <v>0</v>
          </cell>
          <cell r="AI191">
            <v>0</v>
          </cell>
          <cell r="AJ191">
            <v>0</v>
          </cell>
          <cell r="AK191">
            <v>5183.1040765234056</v>
          </cell>
          <cell r="AL191">
            <v>0</v>
          </cell>
          <cell r="AM191">
            <v>0</v>
          </cell>
          <cell r="AN191">
            <v>0</v>
          </cell>
          <cell r="AO191">
            <v>18601.971618720087</v>
          </cell>
        </row>
        <row r="192">
          <cell r="I192">
            <v>2024</v>
          </cell>
          <cell r="J192">
            <v>0</v>
          </cell>
          <cell r="K192">
            <v>0</v>
          </cell>
          <cell r="L192">
            <v>0</v>
          </cell>
          <cell r="M192">
            <v>0</v>
          </cell>
          <cell r="N192">
            <v>0</v>
          </cell>
          <cell r="O192">
            <v>0</v>
          </cell>
          <cell r="Q192">
            <v>0.4</v>
          </cell>
          <cell r="R192">
            <v>0.5</v>
          </cell>
          <cell r="T192">
            <v>8.2672500000000007</v>
          </cell>
          <cell r="U192">
            <v>2</v>
          </cell>
          <cell r="W192">
            <v>150</v>
          </cell>
          <cell r="X192">
            <v>0</v>
          </cell>
          <cell r="Y192">
            <v>1</v>
          </cell>
          <cell r="Z192">
            <v>0</v>
          </cell>
          <cell r="AA192">
            <v>0</v>
          </cell>
          <cell r="AB192">
            <v>0.1</v>
          </cell>
          <cell r="AC192">
            <v>0</v>
          </cell>
          <cell r="AD192">
            <v>0</v>
          </cell>
          <cell r="AE192">
            <v>41408.429103630537</v>
          </cell>
          <cell r="AF192">
            <v>13418.867542196682</v>
          </cell>
          <cell r="AG192">
            <v>6.8212102632969618E-13</v>
          </cell>
          <cell r="AH192">
            <v>0</v>
          </cell>
          <cell r="AI192">
            <v>0</v>
          </cell>
          <cell r="AJ192">
            <v>0</v>
          </cell>
          <cell r="AK192">
            <v>5183.1040765234056</v>
          </cell>
          <cell r="AL192">
            <v>0</v>
          </cell>
          <cell r="AM192">
            <v>0</v>
          </cell>
          <cell r="AN192">
            <v>0</v>
          </cell>
          <cell r="AO192">
            <v>18601.971618720087</v>
          </cell>
        </row>
        <row r="193">
          <cell r="I193" t="str">
            <v>TOTAL</v>
          </cell>
          <cell r="J193">
            <v>3306.9</v>
          </cell>
          <cell r="K193">
            <v>784.73</v>
          </cell>
          <cell r="L193">
            <v>0</v>
          </cell>
          <cell r="M193">
            <v>0</v>
          </cell>
          <cell r="N193">
            <v>12738.5</v>
          </cell>
          <cell r="O193">
            <v>0</v>
          </cell>
          <cell r="Q193">
            <v>0.4</v>
          </cell>
          <cell r="R193">
            <v>0.5</v>
          </cell>
        </row>
        <row r="195">
          <cell r="AT195" t="str">
            <v>Percentage in PESOS</v>
          </cell>
          <cell r="AW195" t="str">
            <v>%</v>
          </cell>
          <cell r="AX195" t="str">
            <v>PESO CALCULATION FACTORS</v>
          </cell>
        </row>
        <row r="196">
          <cell r="AT196" t="str">
            <v>% Exploration Seismic  Drilling:</v>
          </cell>
          <cell r="AW196">
            <v>0.2</v>
          </cell>
          <cell r="AZ196" t="str">
            <v>COL$ PESOS</v>
          </cell>
        </row>
        <row r="197">
          <cell r="A197" t="str">
            <v>MONEY OF THE DAY - US DOLLARS     -    MONEY OF THE DAY - US DOLLARS</v>
          </cell>
          <cell r="Q197" t="str">
            <v>MONEY OF THE DAY  - COL$ PESOS   /   MONEY OF THE DAY -  COL$ PESOS</v>
          </cell>
          <cell r="AG197" t="str">
            <v>ECOPETROL - REIMBURSEMENT</v>
          </cell>
          <cell r="AK197" t="str">
            <v>Payout</v>
          </cell>
          <cell r="AL197" t="str">
            <v>Cum.</v>
          </cell>
          <cell r="AM197" t="str">
            <v>Max.</v>
          </cell>
          <cell r="AN197" t="str">
            <v>Gross</v>
          </cell>
          <cell r="AT197" t="str">
            <v>%  In Facilities</v>
          </cell>
          <cell r="AW197">
            <v>0.5</v>
          </cell>
          <cell r="AX197" t="str">
            <v xml:space="preserve">   YEAR</v>
          </cell>
          <cell r="AY197" t="str">
            <v>O&amp;M</v>
          </cell>
          <cell r="AZ197" t="str">
            <v>O&amp;M</v>
          </cell>
          <cell r="BA197" t="str">
            <v>G&amp;G</v>
          </cell>
          <cell r="BB197" t="str">
            <v>CONST.</v>
          </cell>
          <cell r="BC197" t="str">
            <v>DRILLING</v>
          </cell>
          <cell r="BD197" t="str">
            <v>OR&amp;C</v>
          </cell>
          <cell r="BE197" t="str">
            <v>TRANS.</v>
          </cell>
        </row>
        <row r="198">
          <cell r="C198" t="str">
            <v xml:space="preserve">Crude </v>
          </cell>
          <cell r="G198" t="str">
            <v>Net Cash</v>
          </cell>
          <cell r="I198" t="str">
            <v>ECP</v>
          </cell>
          <cell r="J198" t="str">
            <v>NIBT</v>
          </cell>
          <cell r="O198" t="str">
            <v>NIAT</v>
          </cell>
          <cell r="S198" t="str">
            <v xml:space="preserve">Crude </v>
          </cell>
          <cell r="W198" t="str">
            <v>Net Cash</v>
          </cell>
          <cell r="Y198" t="str">
            <v>ECP</v>
          </cell>
          <cell r="Z198" t="str">
            <v>NIBT</v>
          </cell>
          <cell r="AE198" t="str">
            <v>NIAT</v>
          </cell>
          <cell r="AG198" t="str">
            <v>ECP</v>
          </cell>
          <cell r="AH198" t="str">
            <v>Cost to be</v>
          </cell>
          <cell r="AI198" t="str">
            <v>HOCOL</v>
          </cell>
          <cell r="AK198" t="str">
            <v>Time</v>
          </cell>
          <cell r="AL198" t="str">
            <v>AFIT</v>
          </cell>
          <cell r="AM198" t="str">
            <v>Investment</v>
          </cell>
          <cell r="AN198" t="str">
            <v xml:space="preserve">   BFIT</v>
          </cell>
          <cell r="AT198" t="str">
            <v>% in OPEX</v>
          </cell>
          <cell r="AW198">
            <v>0.75</v>
          </cell>
          <cell r="AY198" t="str">
            <v>US$</v>
          </cell>
          <cell r="AZ198" t="str">
            <v>$COL</v>
          </cell>
        </row>
        <row r="199">
          <cell r="B199" t="str">
            <v>Production</v>
          </cell>
          <cell r="C199" t="str">
            <v>Oil Price</v>
          </cell>
          <cell r="D199" t="str">
            <v>Revenue</v>
          </cell>
          <cell r="E199" t="str">
            <v>Expenses MUS$</v>
          </cell>
          <cell r="G199" t="str">
            <v>Income</v>
          </cell>
          <cell r="H199" t="str">
            <v>Capital</v>
          </cell>
          <cell r="I199" t="str">
            <v>Reimb.</v>
          </cell>
          <cell r="J199" t="str">
            <v>Cash</v>
          </cell>
          <cell r="K199" t="str">
            <v>Taxes MUS$</v>
          </cell>
          <cell r="O199" t="str">
            <v>Cash</v>
          </cell>
          <cell r="R199" t="str">
            <v>Production</v>
          </cell>
          <cell r="S199" t="str">
            <v>Oil Price</v>
          </cell>
          <cell r="T199" t="str">
            <v>Revenue</v>
          </cell>
          <cell r="U199" t="str">
            <v>Expenses MCol$</v>
          </cell>
          <cell r="W199" t="str">
            <v>Income</v>
          </cell>
          <cell r="X199" t="str">
            <v>Capital</v>
          </cell>
          <cell r="Y199" t="str">
            <v>Reimb.</v>
          </cell>
          <cell r="Z199" t="str">
            <v>Cash</v>
          </cell>
          <cell r="AA199" t="str">
            <v>Taxes MCOL$ PAID</v>
          </cell>
          <cell r="AE199" t="str">
            <v>Cash</v>
          </cell>
          <cell r="AG199" t="str">
            <v>Share of</v>
          </cell>
          <cell r="AH199" t="str">
            <v>Recovered</v>
          </cell>
          <cell r="AI199" t="str">
            <v>Reimbur.</v>
          </cell>
          <cell r="AK199" t="str">
            <v>Years</v>
          </cell>
          <cell r="AL199" t="str">
            <v>Cash Flow</v>
          </cell>
          <cell r="AM199" t="str">
            <v>Exposure</v>
          </cell>
          <cell r="AN199" t="str">
            <v>Cash</v>
          </cell>
          <cell r="AT199" t="str">
            <v>% in Transportation</v>
          </cell>
          <cell r="AW199">
            <v>1</v>
          </cell>
        </row>
        <row r="200">
          <cell r="A200" t="str">
            <v>Year</v>
          </cell>
          <cell r="B200" t="str">
            <v>Mbbls</v>
          </cell>
          <cell r="C200" t="str">
            <v>US$/bbl</v>
          </cell>
          <cell r="D200" t="str">
            <v>MUS$</v>
          </cell>
          <cell r="E200" t="str">
            <v xml:space="preserve">    O&amp;M</v>
          </cell>
          <cell r="F200" t="str">
            <v xml:space="preserve">  TARIFF</v>
          </cell>
          <cell r="G200" t="str">
            <v>MUS$</v>
          </cell>
          <cell r="H200" t="str">
            <v>MUS$</v>
          </cell>
          <cell r="I200" t="str">
            <v>MUS$</v>
          </cell>
          <cell r="J200" t="str">
            <v>MUS$</v>
          </cell>
          <cell r="K200" t="str">
            <v xml:space="preserve">   GIT</v>
          </cell>
          <cell r="L200" t="str">
            <v xml:space="preserve">  REMIT.</v>
          </cell>
          <cell r="M200" t="str">
            <v>SURTAX</v>
          </cell>
          <cell r="N200" t="str">
            <v>W. TAX</v>
          </cell>
          <cell r="O200" t="str">
            <v>MUS$</v>
          </cell>
          <cell r="Q200" t="str">
            <v>Year</v>
          </cell>
          <cell r="R200" t="str">
            <v>Mbbls</v>
          </cell>
          <cell r="S200" t="str">
            <v>Col$/bbl</v>
          </cell>
          <cell r="T200" t="str">
            <v>MCol$</v>
          </cell>
          <cell r="U200" t="str">
            <v xml:space="preserve">    O&amp;M</v>
          </cell>
          <cell r="V200" t="str">
            <v xml:space="preserve">  TARIFF</v>
          </cell>
          <cell r="W200" t="str">
            <v>MCol$</v>
          </cell>
          <cell r="X200" t="str">
            <v>MCol$</v>
          </cell>
          <cell r="Y200" t="str">
            <v>MCol$</v>
          </cell>
          <cell r="Z200" t="str">
            <v>MCol$</v>
          </cell>
          <cell r="AA200" t="str">
            <v xml:space="preserve">   GIT</v>
          </cell>
          <cell r="AB200" t="str">
            <v xml:space="preserve">  REMIT.</v>
          </cell>
          <cell r="AC200" t="str">
            <v>SURTAX</v>
          </cell>
          <cell r="AD200" t="str">
            <v>W. TAX</v>
          </cell>
          <cell r="AE200" t="str">
            <v>MCol$</v>
          </cell>
          <cell r="AG200" t="str">
            <v>Revenues</v>
          </cell>
          <cell r="AH200" t="str">
            <v>From ECP</v>
          </cell>
          <cell r="AI200" t="str">
            <v>by ECP</v>
          </cell>
          <cell r="AK200" t="str">
            <v>MUS$</v>
          </cell>
        </row>
        <row r="201">
          <cell r="A201">
            <v>1991</v>
          </cell>
          <cell r="B201">
            <v>0</v>
          </cell>
          <cell r="C201">
            <v>0</v>
          </cell>
          <cell r="D201">
            <v>0</v>
          </cell>
          <cell r="E201">
            <v>0</v>
          </cell>
          <cell r="F201">
            <v>0</v>
          </cell>
          <cell r="G201">
            <v>0</v>
          </cell>
          <cell r="H201">
            <v>0</v>
          </cell>
          <cell r="I201">
            <v>0</v>
          </cell>
          <cell r="J201">
            <v>0</v>
          </cell>
          <cell r="K201">
            <v>0</v>
          </cell>
          <cell r="L201">
            <v>0</v>
          </cell>
          <cell r="M201">
            <v>0</v>
          </cell>
          <cell r="N201">
            <v>0</v>
          </cell>
          <cell r="O201">
            <v>0</v>
          </cell>
          <cell r="Q201">
            <v>1991</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G201">
            <v>0</v>
          </cell>
          <cell r="AH201">
            <v>0</v>
          </cell>
          <cell r="AI201">
            <v>0</v>
          </cell>
          <cell r="AK201">
            <v>0</v>
          </cell>
          <cell r="AL201">
            <v>0</v>
          </cell>
          <cell r="AM201">
            <v>0</v>
          </cell>
          <cell r="AN201">
            <v>0</v>
          </cell>
          <cell r="AX201">
            <v>1991</v>
          </cell>
          <cell r="AY201">
            <v>117.83507891987064</v>
          </cell>
          <cell r="AZ201">
            <v>238.42390901793016</v>
          </cell>
          <cell r="BA201">
            <v>0</v>
          </cell>
          <cell r="BB201">
            <v>0</v>
          </cell>
          <cell r="BC201">
            <v>0</v>
          </cell>
          <cell r="BD201">
            <v>0</v>
          </cell>
          <cell r="BE201">
            <v>317.89854535724021</v>
          </cell>
        </row>
        <row r="202">
          <cell r="A202">
            <v>1992</v>
          </cell>
          <cell r="B202">
            <v>0</v>
          </cell>
          <cell r="C202">
            <v>0</v>
          </cell>
          <cell r="D202">
            <v>0</v>
          </cell>
          <cell r="E202">
            <v>0</v>
          </cell>
          <cell r="F202">
            <v>0</v>
          </cell>
          <cell r="G202">
            <v>0</v>
          </cell>
          <cell r="H202">
            <v>0</v>
          </cell>
          <cell r="I202">
            <v>0</v>
          </cell>
          <cell r="J202">
            <v>0</v>
          </cell>
          <cell r="K202">
            <v>0</v>
          </cell>
          <cell r="L202">
            <v>0</v>
          </cell>
          <cell r="M202">
            <v>0</v>
          </cell>
          <cell r="N202">
            <v>0</v>
          </cell>
          <cell r="O202">
            <v>0</v>
          </cell>
          <cell r="Q202">
            <v>1992</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G202">
            <v>0</v>
          </cell>
          <cell r="AH202">
            <v>0</v>
          </cell>
          <cell r="AI202">
            <v>0</v>
          </cell>
          <cell r="AK202">
            <v>0</v>
          </cell>
          <cell r="AL202">
            <v>0</v>
          </cell>
          <cell r="AM202">
            <v>0</v>
          </cell>
          <cell r="AN202">
            <v>0</v>
          </cell>
          <cell r="AX202">
            <v>1992</v>
          </cell>
          <cell r="AY202">
            <v>140.99927159665552</v>
          </cell>
          <cell r="AZ202">
            <v>282.3036389872035</v>
          </cell>
          <cell r="BA202">
            <v>0</v>
          </cell>
          <cell r="BB202">
            <v>0</v>
          </cell>
          <cell r="BC202">
            <v>0</v>
          </cell>
          <cell r="BD202">
            <v>0</v>
          </cell>
          <cell r="BE202">
            <v>376.40485198293806</v>
          </cell>
        </row>
        <row r="203">
          <cell r="A203">
            <v>1993</v>
          </cell>
          <cell r="B203">
            <v>0</v>
          </cell>
          <cell r="C203">
            <v>0</v>
          </cell>
          <cell r="D203">
            <v>0</v>
          </cell>
          <cell r="E203">
            <v>0</v>
          </cell>
          <cell r="F203">
            <v>0</v>
          </cell>
          <cell r="G203">
            <v>0</v>
          </cell>
          <cell r="H203">
            <v>0</v>
          </cell>
          <cell r="I203">
            <v>0</v>
          </cell>
          <cell r="J203">
            <v>0</v>
          </cell>
          <cell r="K203">
            <v>0</v>
          </cell>
          <cell r="L203">
            <v>0</v>
          </cell>
          <cell r="M203">
            <v>0</v>
          </cell>
          <cell r="N203">
            <v>0</v>
          </cell>
          <cell r="O203">
            <v>0</v>
          </cell>
          <cell r="Q203">
            <v>1993</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G203">
            <v>0</v>
          </cell>
          <cell r="AH203">
            <v>0</v>
          </cell>
          <cell r="AI203">
            <v>0</v>
          </cell>
          <cell r="AK203">
            <v>0</v>
          </cell>
          <cell r="AL203">
            <v>0</v>
          </cell>
          <cell r="AM203">
            <v>0</v>
          </cell>
          <cell r="AN203">
            <v>0</v>
          </cell>
          <cell r="AX203">
            <v>1993</v>
          </cell>
          <cell r="AY203">
            <v>160.64813709189676</v>
          </cell>
          <cell r="AZ203">
            <v>338.16347197061253</v>
          </cell>
          <cell r="BA203">
            <v>0</v>
          </cell>
          <cell r="BB203">
            <v>0</v>
          </cell>
          <cell r="BC203">
            <v>0</v>
          </cell>
          <cell r="BD203">
            <v>0</v>
          </cell>
          <cell r="BE203">
            <v>450.8846292941501</v>
          </cell>
        </row>
        <row r="204">
          <cell r="A204">
            <v>1994</v>
          </cell>
          <cell r="B204">
            <v>0</v>
          </cell>
          <cell r="C204">
            <v>0</v>
          </cell>
          <cell r="D204">
            <v>0</v>
          </cell>
          <cell r="E204">
            <v>0</v>
          </cell>
          <cell r="F204">
            <v>0</v>
          </cell>
          <cell r="G204">
            <v>0</v>
          </cell>
          <cell r="H204">
            <v>0</v>
          </cell>
          <cell r="I204">
            <v>0</v>
          </cell>
          <cell r="J204">
            <v>0</v>
          </cell>
          <cell r="K204">
            <v>0</v>
          </cell>
          <cell r="L204">
            <v>0</v>
          </cell>
          <cell r="M204">
            <v>0</v>
          </cell>
          <cell r="N204">
            <v>0</v>
          </cell>
          <cell r="O204">
            <v>0</v>
          </cell>
          <cell r="Q204">
            <v>1994</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G204">
            <v>0</v>
          </cell>
          <cell r="AH204">
            <v>0</v>
          </cell>
          <cell r="AI204">
            <v>0</v>
          </cell>
          <cell r="AK204">
            <v>0</v>
          </cell>
          <cell r="AL204">
            <v>0</v>
          </cell>
          <cell r="AM204">
            <v>0</v>
          </cell>
          <cell r="AN204">
            <v>0</v>
          </cell>
          <cell r="AX204">
            <v>1994</v>
          </cell>
          <cell r="AY204">
            <v>175.19214843661649</v>
          </cell>
          <cell r="AZ204">
            <v>403.56339210897869</v>
          </cell>
          <cell r="BA204">
            <v>0</v>
          </cell>
          <cell r="BB204">
            <v>0</v>
          </cell>
          <cell r="BC204">
            <v>0</v>
          </cell>
          <cell r="BD204">
            <v>0</v>
          </cell>
          <cell r="BE204">
            <v>538.08452281197162</v>
          </cell>
        </row>
        <row r="205">
          <cell r="A205">
            <v>1995</v>
          </cell>
          <cell r="B205">
            <v>0</v>
          </cell>
          <cell r="C205">
            <v>0</v>
          </cell>
          <cell r="D205">
            <v>0</v>
          </cell>
          <cell r="E205">
            <v>0</v>
          </cell>
          <cell r="F205">
            <v>0</v>
          </cell>
          <cell r="G205">
            <v>0</v>
          </cell>
          <cell r="H205">
            <v>0</v>
          </cell>
          <cell r="I205">
            <v>0</v>
          </cell>
          <cell r="J205">
            <v>0</v>
          </cell>
          <cell r="K205">
            <v>0</v>
          </cell>
          <cell r="L205">
            <v>0</v>
          </cell>
          <cell r="M205">
            <v>0</v>
          </cell>
          <cell r="N205">
            <v>0</v>
          </cell>
          <cell r="O205">
            <v>0</v>
          </cell>
          <cell r="Q205">
            <v>1995</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G205">
            <v>0</v>
          </cell>
          <cell r="AH205">
            <v>0</v>
          </cell>
          <cell r="AI205">
            <v>0</v>
          </cell>
          <cell r="AK205">
            <v>0</v>
          </cell>
          <cell r="AL205">
            <v>0</v>
          </cell>
          <cell r="AM205">
            <v>0</v>
          </cell>
          <cell r="AN205">
            <v>0</v>
          </cell>
          <cell r="AX205">
            <v>1995</v>
          </cell>
          <cell r="AY205">
            <v>199.88326374347815</v>
          </cell>
          <cell r="AZ205">
            <v>532.31752053782077</v>
          </cell>
          <cell r="BA205">
            <v>0</v>
          </cell>
          <cell r="BB205">
            <v>0</v>
          </cell>
          <cell r="BC205">
            <v>0</v>
          </cell>
          <cell r="BD205">
            <v>0</v>
          </cell>
          <cell r="BE205">
            <v>709.75669405042765</v>
          </cell>
        </row>
        <row r="206">
          <cell r="A206">
            <v>1996</v>
          </cell>
          <cell r="B206">
            <v>0</v>
          </cell>
          <cell r="C206">
            <v>0</v>
          </cell>
          <cell r="D206">
            <v>0</v>
          </cell>
          <cell r="E206">
            <v>0</v>
          </cell>
          <cell r="F206">
            <v>0</v>
          </cell>
          <cell r="G206">
            <v>0</v>
          </cell>
          <cell r="H206">
            <v>0</v>
          </cell>
          <cell r="I206">
            <v>0</v>
          </cell>
          <cell r="J206">
            <v>0</v>
          </cell>
          <cell r="K206">
            <v>0</v>
          </cell>
          <cell r="L206">
            <v>0</v>
          </cell>
          <cell r="M206">
            <v>0</v>
          </cell>
          <cell r="N206">
            <v>0</v>
          </cell>
          <cell r="O206">
            <v>0</v>
          </cell>
          <cell r="Q206">
            <v>1996</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G206">
            <v>0</v>
          </cell>
          <cell r="AH206">
            <v>0</v>
          </cell>
          <cell r="AI206">
            <v>0</v>
          </cell>
          <cell r="AK206">
            <v>0</v>
          </cell>
          <cell r="AL206">
            <v>0</v>
          </cell>
          <cell r="AM206">
            <v>0</v>
          </cell>
          <cell r="AN206">
            <v>0</v>
          </cell>
          <cell r="AX206">
            <v>1996</v>
          </cell>
          <cell r="AY206">
            <v>225.95763744646726</v>
          </cell>
          <cell r="AZ206">
            <v>585.72066499476739</v>
          </cell>
          <cell r="BA206">
            <v>0</v>
          </cell>
          <cell r="BB206">
            <v>0</v>
          </cell>
          <cell r="BC206">
            <v>0</v>
          </cell>
          <cell r="BD206">
            <v>0</v>
          </cell>
          <cell r="BE206">
            <v>780.96088665968978</v>
          </cell>
        </row>
        <row r="207">
          <cell r="A207">
            <v>1997</v>
          </cell>
          <cell r="B207">
            <v>0</v>
          </cell>
          <cell r="C207">
            <v>0</v>
          </cell>
          <cell r="D207">
            <v>0</v>
          </cell>
          <cell r="E207">
            <v>0</v>
          </cell>
          <cell r="F207">
            <v>0</v>
          </cell>
          <cell r="G207">
            <v>0</v>
          </cell>
          <cell r="H207">
            <v>0</v>
          </cell>
          <cell r="I207">
            <v>0</v>
          </cell>
          <cell r="J207">
            <v>0</v>
          </cell>
          <cell r="K207">
            <v>0</v>
          </cell>
          <cell r="L207">
            <v>0</v>
          </cell>
          <cell r="M207">
            <v>0</v>
          </cell>
          <cell r="N207">
            <v>0</v>
          </cell>
          <cell r="O207">
            <v>0</v>
          </cell>
          <cell r="Q207">
            <v>1997</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G207">
            <v>0</v>
          </cell>
          <cell r="AH207">
            <v>0</v>
          </cell>
          <cell r="AI207">
            <v>0</v>
          </cell>
          <cell r="AK207">
            <v>0</v>
          </cell>
          <cell r="AL207">
            <v>0</v>
          </cell>
          <cell r="AM207">
            <v>0</v>
          </cell>
          <cell r="AN207">
            <v>0</v>
          </cell>
          <cell r="AX207">
            <v>1997</v>
          </cell>
          <cell r="AY207">
            <v>269.28849491112049</v>
          </cell>
          <cell r="AZ207">
            <v>807.45177099332875</v>
          </cell>
          <cell r="BA207">
            <v>0</v>
          </cell>
          <cell r="BB207">
            <v>0</v>
          </cell>
          <cell r="BC207">
            <v>0</v>
          </cell>
          <cell r="BD207">
            <v>0</v>
          </cell>
          <cell r="BE207">
            <v>1076.6023613244386</v>
          </cell>
        </row>
        <row r="208">
          <cell r="A208">
            <v>1998</v>
          </cell>
          <cell r="B208">
            <v>0</v>
          </cell>
          <cell r="C208">
            <v>0</v>
          </cell>
          <cell r="D208">
            <v>0</v>
          </cell>
          <cell r="E208">
            <v>0</v>
          </cell>
          <cell r="F208">
            <v>0</v>
          </cell>
          <cell r="G208">
            <v>0</v>
          </cell>
          <cell r="H208">
            <v>0</v>
          </cell>
          <cell r="I208">
            <v>0</v>
          </cell>
          <cell r="J208">
            <v>0</v>
          </cell>
          <cell r="K208">
            <v>0</v>
          </cell>
          <cell r="L208">
            <v>0</v>
          </cell>
          <cell r="M208">
            <v>0</v>
          </cell>
          <cell r="N208">
            <v>0</v>
          </cell>
          <cell r="O208">
            <v>0</v>
          </cell>
          <cell r="Q208">
            <v>1998</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G208">
            <v>0</v>
          </cell>
          <cell r="AH208">
            <v>0</v>
          </cell>
          <cell r="AI208">
            <v>0</v>
          </cell>
          <cell r="AK208">
            <v>0</v>
          </cell>
          <cell r="AL208">
            <v>0</v>
          </cell>
          <cell r="AM208">
            <v>0</v>
          </cell>
          <cell r="AN208">
            <v>0</v>
          </cell>
          <cell r="AX208">
            <v>1998</v>
          </cell>
          <cell r="AY208">
            <v>315.53478640776694</v>
          </cell>
          <cell r="AZ208">
            <v>830.93250181518977</v>
          </cell>
          <cell r="BA208">
            <v>0</v>
          </cell>
          <cell r="BB208">
            <v>0</v>
          </cell>
          <cell r="BC208">
            <v>0</v>
          </cell>
          <cell r="BD208">
            <v>0</v>
          </cell>
          <cell r="BE208">
            <v>1107.910002420253</v>
          </cell>
        </row>
        <row r="209">
          <cell r="A209">
            <v>1999</v>
          </cell>
          <cell r="B209">
            <v>0</v>
          </cell>
          <cell r="C209">
            <v>11.06</v>
          </cell>
          <cell r="D209">
            <v>0</v>
          </cell>
          <cell r="E209">
            <v>0</v>
          </cell>
          <cell r="F209">
            <v>0</v>
          </cell>
          <cell r="G209">
            <v>0</v>
          </cell>
          <cell r="H209">
            <v>0</v>
          </cell>
          <cell r="I209">
            <v>0</v>
          </cell>
          <cell r="J209">
            <v>0</v>
          </cell>
          <cell r="K209">
            <v>0</v>
          </cell>
          <cell r="L209">
            <v>0</v>
          </cell>
          <cell r="M209">
            <v>0</v>
          </cell>
          <cell r="N209">
            <v>0</v>
          </cell>
          <cell r="O209">
            <v>0</v>
          </cell>
          <cell r="Q209">
            <v>1999</v>
          </cell>
          <cell r="R209">
            <v>0</v>
          </cell>
          <cell r="S209">
            <v>18633.887999999999</v>
          </cell>
          <cell r="T209">
            <v>0</v>
          </cell>
          <cell r="U209">
            <v>0</v>
          </cell>
          <cell r="V209">
            <v>0</v>
          </cell>
          <cell r="W209">
            <v>0</v>
          </cell>
          <cell r="X209">
            <v>0</v>
          </cell>
          <cell r="Y209">
            <v>0</v>
          </cell>
          <cell r="Z209">
            <v>0</v>
          </cell>
          <cell r="AA209">
            <v>0</v>
          </cell>
          <cell r="AB209">
            <v>0</v>
          </cell>
          <cell r="AC209">
            <v>0</v>
          </cell>
          <cell r="AD209">
            <v>0</v>
          </cell>
          <cell r="AE209">
            <v>0</v>
          </cell>
          <cell r="AG209">
            <v>0</v>
          </cell>
          <cell r="AH209">
            <v>0</v>
          </cell>
          <cell r="AI209">
            <v>0</v>
          </cell>
          <cell r="AK209">
            <v>0</v>
          </cell>
          <cell r="AL209">
            <v>0</v>
          </cell>
          <cell r="AM209">
            <v>0</v>
          </cell>
          <cell r="AN209">
            <v>0</v>
          </cell>
          <cell r="AX209">
            <v>1999</v>
          </cell>
          <cell r="AY209">
            <v>421.2</v>
          </cell>
          <cell r="AZ209">
            <v>1263.5999999999999</v>
          </cell>
          <cell r="BA209">
            <v>0</v>
          </cell>
          <cell r="BB209">
            <v>0</v>
          </cell>
          <cell r="BC209">
            <v>0</v>
          </cell>
          <cell r="BD209">
            <v>0</v>
          </cell>
          <cell r="BE209">
            <v>1684.8</v>
          </cell>
        </row>
        <row r="210">
          <cell r="A210">
            <v>2000</v>
          </cell>
          <cell r="B210">
            <v>235.79000000000002</v>
          </cell>
          <cell r="C210">
            <v>11.06</v>
          </cell>
          <cell r="D210">
            <v>2607.8374000000003</v>
          </cell>
          <cell r="E210">
            <v>73.260729729729732</v>
          </cell>
          <cell r="F210">
            <v>305.88972972972977</v>
          </cell>
          <cell r="G210">
            <v>2228.6869405405409</v>
          </cell>
          <cell r="H210">
            <v>4785.1363513513515</v>
          </cell>
          <cell r="I210">
            <v>0</v>
          </cell>
          <cell r="J210">
            <v>-2556.4494108108106</v>
          </cell>
          <cell r="K210">
            <v>490.06041789880533</v>
          </cell>
          <cell r="L210">
            <v>97.820427687779329</v>
          </cell>
          <cell r="M210">
            <v>0</v>
          </cell>
          <cell r="N210">
            <v>0</v>
          </cell>
          <cell r="O210">
            <v>-3144.3302563973953</v>
          </cell>
          <cell r="Q210">
            <v>2000</v>
          </cell>
          <cell r="R210">
            <v>235.79000000000002</v>
          </cell>
          <cell r="S210">
            <v>21056.028000000002</v>
          </cell>
          <cell r="T210">
            <v>4964800.8421200011</v>
          </cell>
          <cell r="U210">
            <v>139473.77725945946</v>
          </cell>
          <cell r="V210">
            <v>582352.86745945946</v>
          </cell>
          <cell r="W210">
            <v>4242974.1974010821</v>
          </cell>
          <cell r="X210">
            <v>9109942.5857027024</v>
          </cell>
          <cell r="Y210">
            <v>0</v>
          </cell>
          <cell r="Z210">
            <v>-4866968.3883016203</v>
          </cell>
          <cell r="AA210">
            <v>932977.02359574556</v>
          </cell>
          <cell r="AB210">
            <v>186230.53023199429</v>
          </cell>
          <cell r="AC210">
            <v>0</v>
          </cell>
          <cell r="AD210">
            <v>0</v>
          </cell>
          <cell r="AE210">
            <v>-5986175.9421293605</v>
          </cell>
          <cell r="AG210">
            <v>2306.0262000000002</v>
          </cell>
          <cell r="AH210">
            <v>0</v>
          </cell>
          <cell r="AI210">
            <v>0</v>
          </cell>
          <cell r="AK210">
            <v>1</v>
          </cell>
          <cell r="AL210">
            <v>-3054.2304578896501</v>
          </cell>
          <cell r="AM210">
            <v>-3054.2304578896501</v>
          </cell>
          <cell r="AN210">
            <v>-3890.7514094220496</v>
          </cell>
          <cell r="AX210">
            <v>2000</v>
          </cell>
          <cell r="AY210">
            <v>489.99052500000005</v>
          </cell>
          <cell r="AZ210">
            <v>1447.14527027027</v>
          </cell>
          <cell r="BA210">
            <v>0</v>
          </cell>
          <cell r="BB210">
            <v>0</v>
          </cell>
          <cell r="BC210">
            <v>4785.1363513513515</v>
          </cell>
          <cell r="BD210">
            <v>0</v>
          </cell>
          <cell r="BE210">
            <v>1929.5270270270266</v>
          </cell>
        </row>
        <row r="211">
          <cell r="A211">
            <v>2001</v>
          </cell>
          <cell r="B211">
            <v>469.536</v>
          </cell>
          <cell r="C211">
            <v>11.386270000000003</v>
          </cell>
          <cell r="D211">
            <v>5346.2636707200018</v>
          </cell>
          <cell r="E211">
            <v>71.784479926577802</v>
          </cell>
          <cell r="F211">
            <v>611.32283886048219</v>
          </cell>
          <cell r="G211">
            <v>4663.156351932942</v>
          </cell>
          <cell r="H211">
            <v>4553.3074706879479</v>
          </cell>
          <cell r="I211">
            <v>0</v>
          </cell>
          <cell r="J211">
            <v>109.84888124499412</v>
          </cell>
          <cell r="K211">
            <v>588.66617679080423</v>
          </cell>
          <cell r="L211">
            <v>174.38527751215139</v>
          </cell>
          <cell r="M211">
            <v>0</v>
          </cell>
          <cell r="N211">
            <v>0</v>
          </cell>
          <cell r="O211">
            <v>-653.20257305796144</v>
          </cell>
          <cell r="Q211">
            <v>2001</v>
          </cell>
          <cell r="R211">
            <v>469.536</v>
          </cell>
          <cell r="S211">
            <v>24061.465764000004</v>
          </cell>
          <cell r="T211">
            <v>11297724.388965506</v>
          </cell>
          <cell r="U211">
            <v>151694.9629808442</v>
          </cell>
          <cell r="V211">
            <v>1291847.4230799708</v>
          </cell>
          <cell r="W211">
            <v>9854182.0029046908</v>
          </cell>
          <cell r="X211">
            <v>9622049.3470577709</v>
          </cell>
          <cell r="Y211">
            <v>0</v>
          </cell>
          <cell r="Z211">
            <v>232132.65584691986</v>
          </cell>
          <cell r="AA211">
            <v>1243969.3647943274</v>
          </cell>
          <cell r="AB211">
            <v>368510.9684386783</v>
          </cell>
          <cell r="AC211">
            <v>0</v>
          </cell>
          <cell r="AD211">
            <v>0</v>
          </cell>
          <cell r="AE211">
            <v>-1380347.677386086</v>
          </cell>
          <cell r="AG211">
            <v>4745.2575907200016</v>
          </cell>
          <cell r="AH211">
            <v>0</v>
          </cell>
          <cell r="AI211">
            <v>0</v>
          </cell>
          <cell r="AK211">
            <v>1</v>
          </cell>
          <cell r="AL211">
            <v>-3670.5347395297495</v>
          </cell>
          <cell r="AM211">
            <v>-616.30428164009913</v>
          </cell>
          <cell r="AN211">
            <v>2306.4608466245772</v>
          </cell>
          <cell r="AX211">
            <v>2001</v>
          </cell>
          <cell r="AY211">
            <v>559.92945307499997</v>
          </cell>
          <cell r="AZ211">
            <v>1612.1060993425856</v>
          </cell>
          <cell r="BA211">
            <v>0</v>
          </cell>
          <cell r="BB211">
            <v>0</v>
          </cell>
          <cell r="BC211">
            <v>4553.3074706879479</v>
          </cell>
          <cell r="BD211">
            <v>0</v>
          </cell>
          <cell r="BE211">
            <v>2149.4747991234476</v>
          </cell>
        </row>
        <row r="212">
          <cell r="A212">
            <v>2002</v>
          </cell>
          <cell r="B212">
            <v>444.27800000000002</v>
          </cell>
          <cell r="C212">
            <v>11.722164965000003</v>
          </cell>
          <cell r="D212">
            <v>5207.9000063202711</v>
          </cell>
          <cell r="E212">
            <v>69.695088902964713</v>
          </cell>
          <cell r="F212">
            <v>573.22647419369696</v>
          </cell>
          <cell r="G212">
            <v>4564.9784432236092</v>
          </cell>
          <cell r="H212">
            <v>1520.4310409774794</v>
          </cell>
          <cell r="I212">
            <v>0</v>
          </cell>
          <cell r="J212">
            <v>3044.5474022461299</v>
          </cell>
          <cell r="K212">
            <v>1274.6618996176476</v>
          </cell>
          <cell r="L212">
            <v>118.71526323523439</v>
          </cell>
          <cell r="M212">
            <v>0</v>
          </cell>
          <cell r="N212">
            <v>0</v>
          </cell>
          <cell r="O212">
            <v>1651.1702393932478</v>
          </cell>
          <cell r="Q212">
            <v>2002</v>
          </cell>
          <cell r="R212">
            <v>444.27800000000002</v>
          </cell>
          <cell r="S212">
            <v>27678.32316561566</v>
          </cell>
          <cell r="T212">
            <v>12296870.059373396</v>
          </cell>
          <cell r="U212">
            <v>164563.73028978021</v>
          </cell>
          <cell r="V212">
            <v>1353499.7713470233</v>
          </cell>
          <cell r="W212">
            <v>10778806.557736592</v>
          </cell>
          <cell r="X212">
            <v>3590034.9320163396</v>
          </cell>
          <cell r="Y212">
            <v>0</v>
          </cell>
          <cell r="Z212">
            <v>7188771.6257202532</v>
          </cell>
          <cell r="AA212">
            <v>3009725.9413986411</v>
          </cell>
          <cell r="AB212">
            <v>280309.94533235085</v>
          </cell>
          <cell r="AC212">
            <v>0</v>
          </cell>
          <cell r="AD212">
            <v>0</v>
          </cell>
          <cell r="AE212">
            <v>3898735.7389892614</v>
          </cell>
          <cell r="AG212">
            <v>4639.2241663202722</v>
          </cell>
          <cell r="AH212">
            <v>0</v>
          </cell>
          <cell r="AI212">
            <v>0</v>
          </cell>
          <cell r="AK212">
            <v>1</v>
          </cell>
          <cell r="AL212">
            <v>-2157.2773635187268</v>
          </cell>
          <cell r="AM212">
            <v>0</v>
          </cell>
          <cell r="AN212">
            <v>7545.1047127731908</v>
          </cell>
          <cell r="AX212">
            <v>2002</v>
          </cell>
          <cell r="AY212">
            <v>644.09660259948737</v>
          </cell>
          <cell r="AZ212">
            <v>1785.0676204395593</v>
          </cell>
          <cell r="BA212">
            <v>0</v>
          </cell>
          <cell r="BB212">
            <v>0</v>
          </cell>
          <cell r="BC212">
            <v>1520.4310409774794</v>
          </cell>
          <cell r="BD212">
            <v>0</v>
          </cell>
          <cell r="BE212">
            <v>2380.090160586079</v>
          </cell>
        </row>
        <row r="213">
          <cell r="A213">
            <v>2003</v>
          </cell>
          <cell r="B213">
            <v>456.98</v>
          </cell>
          <cell r="C213">
            <v>12.067968831467503</v>
          </cell>
          <cell r="D213">
            <v>5514.8203966040201</v>
          </cell>
          <cell r="E213">
            <v>67.682747602560667</v>
          </cell>
          <cell r="F213">
            <v>584.30328967942933</v>
          </cell>
          <cell r="G213">
            <v>4862.8343593220297</v>
          </cell>
          <cell r="H213">
            <v>2531.9138096788697</v>
          </cell>
          <cell r="I213">
            <v>0</v>
          </cell>
          <cell r="J213">
            <v>2330.92054964316</v>
          </cell>
          <cell r="K213">
            <v>1235.7583141519854</v>
          </cell>
          <cell r="L213">
            <v>85.404235944139174</v>
          </cell>
          <cell r="M213">
            <v>0</v>
          </cell>
          <cell r="N213">
            <v>0</v>
          </cell>
          <cell r="O213">
            <v>1009.7579995470355</v>
          </cell>
          <cell r="Q213">
            <v>2003</v>
          </cell>
          <cell r="R213">
            <v>456.98</v>
          </cell>
          <cell r="S213">
            <v>31629.265405891478</v>
          </cell>
          <cell r="T213">
            <v>14453941.705184288</v>
          </cell>
          <cell r="U213">
            <v>177391.54096415028</v>
          </cell>
          <cell r="V213">
            <v>1531416.2710311543</v>
          </cell>
          <cell r="W213">
            <v>12745133.893188983</v>
          </cell>
          <cell r="X213">
            <v>6635961.2781197811</v>
          </cell>
          <cell r="Y213">
            <v>0</v>
          </cell>
          <cell r="Z213">
            <v>6109172.6150692021</v>
          </cell>
          <cell r="AA213">
            <v>3238832.3372142124</v>
          </cell>
          <cell r="AB213">
            <v>223838.26832738606</v>
          </cell>
          <cell r="AC213">
            <v>0</v>
          </cell>
          <cell r="AD213">
            <v>0</v>
          </cell>
          <cell r="AE213">
            <v>2646502.0095276036</v>
          </cell>
          <cell r="AG213">
            <v>4929.88599660402</v>
          </cell>
          <cell r="AH213">
            <v>0</v>
          </cell>
          <cell r="AI213">
            <v>0</v>
          </cell>
          <cell r="AK213">
            <v>1</v>
          </cell>
          <cell r="AL213">
            <v>-1258.3762909555285</v>
          </cell>
          <cell r="AM213">
            <v>0</v>
          </cell>
          <cell r="AN213">
            <v>6069.6747916464301</v>
          </cell>
          <cell r="AX213">
            <v>2003</v>
          </cell>
          <cell r="AY213">
            <v>736.03817213755144</v>
          </cell>
          <cell r="AZ213">
            <v>1963.5743824835156</v>
          </cell>
          <cell r="BA213">
            <v>0</v>
          </cell>
          <cell r="BB213">
            <v>0</v>
          </cell>
          <cell r="BC213">
            <v>2531.9138096788697</v>
          </cell>
          <cell r="BD213">
            <v>0</v>
          </cell>
          <cell r="BE213">
            <v>2618.0991766446878</v>
          </cell>
        </row>
        <row r="214">
          <cell r="A214">
            <v>2004</v>
          </cell>
          <cell r="B214">
            <v>406.31799999999998</v>
          </cell>
          <cell r="C214">
            <v>12.423973911995795</v>
          </cell>
          <cell r="D214">
            <v>5048.0842319743069</v>
          </cell>
          <cell r="E214">
            <v>65.75144860086435</v>
          </cell>
          <cell r="F214">
            <v>514.8454827434698</v>
          </cell>
          <cell r="G214">
            <v>4467.4873006299731</v>
          </cell>
          <cell r="H214">
            <v>28.078869501032827</v>
          </cell>
          <cell r="I214">
            <v>0</v>
          </cell>
          <cell r="J214">
            <v>4439.4084311289407</v>
          </cell>
          <cell r="K214">
            <v>1045.9381276318866</v>
          </cell>
          <cell r="L214">
            <v>152.70025537292599</v>
          </cell>
          <cell r="M214">
            <v>0</v>
          </cell>
          <cell r="N214">
            <v>0</v>
          </cell>
          <cell r="O214">
            <v>3240.7700481241282</v>
          </cell>
          <cell r="Q214">
            <v>2004</v>
          </cell>
          <cell r="R214">
            <v>406.31799999999998</v>
          </cell>
          <cell r="S214">
            <v>36144.184896255458</v>
          </cell>
          <cell r="T214">
            <v>14686032.918676725</v>
          </cell>
          <cell r="U214">
            <v>191286.01945402109</v>
          </cell>
          <cell r="V214">
            <v>1497803.3963283303</v>
          </cell>
          <cell r="W214">
            <v>12996943.502894374</v>
          </cell>
          <cell r="X214">
            <v>81687.860753091882</v>
          </cell>
          <cell r="Y214">
            <v>0</v>
          </cell>
          <cell r="Z214">
            <v>12915255.642141283</v>
          </cell>
          <cell r="AA214">
            <v>3042873.5075391992</v>
          </cell>
          <cell r="AB214">
            <v>444240.00750480092</v>
          </cell>
          <cell r="AC214">
            <v>0</v>
          </cell>
          <cell r="AD214">
            <v>0</v>
          </cell>
          <cell r="AE214">
            <v>9428142.1270972826</v>
          </cell>
          <cell r="AG214">
            <v>4527.9971919743075</v>
          </cell>
          <cell r="AH214">
            <v>0</v>
          </cell>
          <cell r="AI214">
            <v>0</v>
          </cell>
          <cell r="AK214">
            <v>0.44904934327028156</v>
          </cell>
          <cell r="AL214">
            <v>1543.9355480757454</v>
          </cell>
          <cell r="AM214">
            <v>0</v>
          </cell>
          <cell r="AN214">
            <v>9435.0685000485664</v>
          </cell>
          <cell r="AX214">
            <v>2004</v>
          </cell>
          <cell r="AY214">
            <v>841.10394101932627</v>
          </cell>
          <cell r="AZ214">
            <v>2159.9318207318674</v>
          </cell>
          <cell r="BA214">
            <v>0</v>
          </cell>
          <cell r="BB214">
            <v>0</v>
          </cell>
          <cell r="BC214">
            <v>28.078869501032827</v>
          </cell>
          <cell r="BD214">
            <v>0</v>
          </cell>
          <cell r="BE214">
            <v>2879.9090943091569</v>
          </cell>
        </row>
        <row r="215">
          <cell r="A215">
            <v>2005</v>
          </cell>
          <cell r="B215">
            <v>325.14200000000005</v>
          </cell>
          <cell r="C215">
            <v>12.79048114239967</v>
          </cell>
          <cell r="D215">
            <v>4158.7226196021147</v>
          </cell>
          <cell r="E215">
            <v>63.894957489590809</v>
          </cell>
          <cell r="F215">
            <v>408.27578608756448</v>
          </cell>
          <cell r="G215">
            <v>3686.5518760249593</v>
          </cell>
          <cell r="H215">
            <v>0</v>
          </cell>
          <cell r="I215">
            <v>0</v>
          </cell>
          <cell r="J215">
            <v>3686.5518760249593</v>
          </cell>
          <cell r="K215">
            <v>1024.1713923365378</v>
          </cell>
          <cell r="L215">
            <v>124.47371932170775</v>
          </cell>
          <cell r="M215">
            <v>0</v>
          </cell>
          <cell r="N215">
            <v>0</v>
          </cell>
          <cell r="O215">
            <v>2537.906764366714</v>
          </cell>
          <cell r="Q215">
            <v>2005</v>
          </cell>
          <cell r="R215">
            <v>325.14200000000005</v>
          </cell>
          <cell r="S215">
            <v>41303.586569271451</v>
          </cell>
          <cell r="T215">
            <v>13429530.74430606</v>
          </cell>
          <cell r="U215">
            <v>206332.41850948098</v>
          </cell>
          <cell r="V215">
            <v>1318422.1990605502</v>
          </cell>
          <cell r="W215">
            <v>11904776.126736028</v>
          </cell>
          <cell r="X215">
            <v>0</v>
          </cell>
          <cell r="Y215">
            <v>0</v>
          </cell>
          <cell r="Z215">
            <v>11904776.126736028</v>
          </cell>
          <cell r="AA215">
            <v>3307299.4904714767</v>
          </cell>
          <cell r="AB215">
            <v>401956.03154916113</v>
          </cell>
          <cell r="AC215">
            <v>0</v>
          </cell>
          <cell r="AD215">
            <v>0</v>
          </cell>
          <cell r="AE215">
            <v>8195520.6047153901</v>
          </cell>
          <cell r="AG215">
            <v>3742.5408596021143</v>
          </cell>
          <cell r="AH215">
            <v>0</v>
          </cell>
          <cell r="AI215">
            <v>0</v>
          </cell>
          <cell r="AK215">
            <v>0</v>
          </cell>
          <cell r="AL215">
            <v>3675.593691231365</v>
          </cell>
          <cell r="AM215">
            <v>0</v>
          </cell>
          <cell r="AN215">
            <v>7568.4512143759111</v>
          </cell>
          <cell r="AX215">
            <v>2005</v>
          </cell>
          <cell r="AY215">
            <v>961.16732308013025</v>
          </cell>
          <cell r="AZ215">
            <v>2375.9250028050546</v>
          </cell>
          <cell r="BA215">
            <v>0</v>
          </cell>
          <cell r="BB215">
            <v>0</v>
          </cell>
          <cell r="BC215">
            <v>0</v>
          </cell>
          <cell r="BD215">
            <v>0</v>
          </cell>
          <cell r="BE215">
            <v>3167.9000037400729</v>
          </cell>
        </row>
        <row r="216">
          <cell r="A216">
            <v>2006</v>
          </cell>
          <cell r="B216">
            <v>250.82799999999997</v>
          </cell>
          <cell r="C216">
            <v>13.167800336100461</v>
          </cell>
          <cell r="D216">
            <v>3302.8530227034062</v>
          </cell>
          <cell r="E216">
            <v>62.107078549675705</v>
          </cell>
          <cell r="F216">
            <v>312.12335932405301</v>
          </cell>
          <cell r="G216">
            <v>2928.6225848296772</v>
          </cell>
          <cell r="H216">
            <v>0</v>
          </cell>
          <cell r="I216">
            <v>0</v>
          </cell>
          <cell r="J216">
            <v>2928.6225848296772</v>
          </cell>
          <cell r="K216">
            <v>836.84565737448577</v>
          </cell>
          <cell r="L216">
            <v>103.40928879461448</v>
          </cell>
          <cell r="M216">
            <v>0</v>
          </cell>
          <cell r="N216">
            <v>0</v>
          </cell>
          <cell r="O216">
            <v>1988.3676386605771</v>
          </cell>
          <cell r="Q216">
            <v>2006</v>
          </cell>
          <cell r="R216">
            <v>250.82799999999997</v>
          </cell>
          <cell r="S216">
            <v>47199.467034102105</v>
          </cell>
          <cell r="T216">
            <v>11838947.917229762</v>
          </cell>
          <cell r="U216">
            <v>222620.40217553338</v>
          </cell>
          <cell r="V216">
            <v>1118794.0151704659</v>
          </cell>
          <cell r="W216">
            <v>10497533.499883763</v>
          </cell>
          <cell r="X216">
            <v>0</v>
          </cell>
          <cell r="Y216">
            <v>0</v>
          </cell>
          <cell r="Z216">
            <v>10497533.499883763</v>
          </cell>
          <cell r="AA216">
            <v>2999640.6392638059</v>
          </cell>
          <cell r="AB216">
            <v>370666.56487037672</v>
          </cell>
          <cell r="AC216">
            <v>0</v>
          </cell>
          <cell r="AD216">
            <v>0</v>
          </cell>
          <cell r="AE216">
            <v>7127226.2957495805</v>
          </cell>
          <cell r="AG216">
            <v>2981.7931827034063</v>
          </cell>
          <cell r="AH216">
            <v>0</v>
          </cell>
          <cell r="AI216">
            <v>0</v>
          </cell>
          <cell r="AK216">
            <v>0</v>
          </cell>
          <cell r="AL216">
            <v>5297.8229478507619</v>
          </cell>
          <cell r="AM216">
            <v>0</v>
          </cell>
          <cell r="AN216">
            <v>5814.0630517727041</v>
          </cell>
          <cell r="AX216">
            <v>2006</v>
          </cell>
          <cell r="AY216">
            <v>1098.3691526132034</v>
          </cell>
          <cell r="AZ216">
            <v>2613.5175030855607</v>
          </cell>
          <cell r="BA216">
            <v>0</v>
          </cell>
          <cell r="BB216">
            <v>0</v>
          </cell>
          <cell r="BC216">
            <v>0</v>
          </cell>
          <cell r="BD216">
            <v>0</v>
          </cell>
          <cell r="BE216">
            <v>3484.6900041140807</v>
          </cell>
        </row>
        <row r="217">
          <cell r="A217">
            <v>2007</v>
          </cell>
          <cell r="B217">
            <v>208.05</v>
          </cell>
          <cell r="C217">
            <v>13.556250446015426</v>
          </cell>
          <cell r="D217">
            <v>2820.3779052935097</v>
          </cell>
          <cell r="E217">
            <v>60.386831582978417</v>
          </cell>
          <cell r="F217">
            <v>256.5592537627312</v>
          </cell>
          <cell r="G217">
            <v>2503.4318199477998</v>
          </cell>
          <cell r="H217">
            <v>0</v>
          </cell>
          <cell r="I217">
            <v>0</v>
          </cell>
          <cell r="J217">
            <v>2503.4318199477998</v>
          </cell>
          <cell r="K217">
            <v>640.67332388228942</v>
          </cell>
          <cell r="L217">
            <v>98.249856735026455</v>
          </cell>
          <cell r="M217">
            <v>0</v>
          </cell>
          <cell r="N217">
            <v>0</v>
          </cell>
          <cell r="O217">
            <v>1764.5086393304839</v>
          </cell>
          <cell r="Q217">
            <v>2007</v>
          </cell>
          <cell r="R217">
            <v>208.05</v>
          </cell>
          <cell r="S217">
            <v>53936.954955885019</v>
          </cell>
          <cell r="T217">
            <v>11221583.478571879</v>
          </cell>
          <cell r="U217">
            <v>240264.21081480331</v>
          </cell>
          <cell r="V217">
            <v>1020785.5755411559</v>
          </cell>
          <cell r="W217">
            <v>9960533.6922159195</v>
          </cell>
          <cell r="X217">
            <v>0</v>
          </cell>
          <cell r="Y217">
            <v>0</v>
          </cell>
          <cell r="Z217">
            <v>9960533.6922159195</v>
          </cell>
          <cell r="AA217">
            <v>2549080.0977222412</v>
          </cell>
          <cell r="AB217">
            <v>390911.78775742487</v>
          </cell>
          <cell r="AC217">
            <v>0</v>
          </cell>
          <cell r="AD217">
            <v>0</v>
          </cell>
          <cell r="AE217">
            <v>7020541.8067362532</v>
          </cell>
          <cell r="AG217">
            <v>2554.0739052935096</v>
          </cell>
          <cell r="AH217">
            <v>0</v>
          </cell>
          <cell r="AI217">
            <v>0</v>
          </cell>
          <cell r="AK217">
            <v>0</v>
          </cell>
          <cell r="AL217">
            <v>6696.1635933347598</v>
          </cell>
          <cell r="AM217">
            <v>0</v>
          </cell>
          <cell r="AN217">
            <v>4805.6340505099561</v>
          </cell>
          <cell r="AX217">
            <v>2007</v>
          </cell>
          <cell r="AY217">
            <v>1255.1558573029754</v>
          </cell>
          <cell r="AZ217">
            <v>2874.8692533941166</v>
          </cell>
          <cell r="BA217">
            <v>0</v>
          </cell>
          <cell r="BB217">
            <v>0</v>
          </cell>
          <cell r="BC217">
            <v>0</v>
          </cell>
          <cell r="BD217">
            <v>0</v>
          </cell>
          <cell r="BE217">
            <v>3833.1590045254889</v>
          </cell>
        </row>
        <row r="218">
          <cell r="A218">
            <v>2008</v>
          </cell>
          <cell r="B218">
            <v>166.44</v>
          </cell>
          <cell r="C218">
            <v>13.956159834172881</v>
          </cell>
          <cell r="D218">
            <v>2322.8632427997345</v>
          </cell>
          <cell r="E218">
            <v>58.733303918943477</v>
          </cell>
          <cell r="F218">
            <v>203.3983273073905</v>
          </cell>
          <cell r="G218">
            <v>2060.7316115734006</v>
          </cell>
          <cell r="H218">
            <v>0</v>
          </cell>
          <cell r="I218">
            <v>0</v>
          </cell>
          <cell r="J218">
            <v>2060.7316115734006</v>
          </cell>
          <cell r="K218">
            <v>599.73968496458144</v>
          </cell>
          <cell r="L218">
            <v>79.103137212484484</v>
          </cell>
          <cell r="M218">
            <v>0</v>
          </cell>
          <cell r="N218">
            <v>0</v>
          </cell>
          <cell r="O218">
            <v>1381.8887893963347</v>
          </cell>
          <cell r="Q218">
            <v>2008</v>
          </cell>
          <cell r="R218">
            <v>166.44</v>
          </cell>
          <cell r="S218">
            <v>61636.185591062829</v>
          </cell>
          <cell r="T218">
            <v>10258726.729776498</v>
          </cell>
          <cell r="U218">
            <v>259390.61057900565</v>
          </cell>
          <cell r="V218">
            <v>898291.30647621711</v>
          </cell>
          <cell r="W218">
            <v>9101044.8127212748</v>
          </cell>
          <cell r="X218">
            <v>0</v>
          </cell>
          <cell r="Y218">
            <v>0</v>
          </cell>
          <cell r="Z218">
            <v>9101044.8127212748</v>
          </cell>
          <cell r="AA218">
            <v>2648698.9951411146</v>
          </cell>
          <cell r="AB218">
            <v>349352.23614490498</v>
          </cell>
          <cell r="AC218">
            <v>0</v>
          </cell>
          <cell r="AD218">
            <v>0</v>
          </cell>
          <cell r="AE218">
            <v>6102993.5814352557</v>
          </cell>
          <cell r="AG218">
            <v>2109.8200427997344</v>
          </cell>
          <cell r="AH218">
            <v>0</v>
          </cell>
          <cell r="AI218">
            <v>0</v>
          </cell>
          <cell r="AK218">
            <v>0</v>
          </cell>
          <cell r="AL218">
            <v>7759.9046824032903</v>
          </cell>
          <cell r="AM218">
            <v>0</v>
          </cell>
          <cell r="AN218">
            <v>3824.727240407964</v>
          </cell>
          <cell r="AX218">
            <v>2008</v>
          </cell>
          <cell r="AY218">
            <v>1434.3230801536888</v>
          </cell>
          <cell r="AZ218">
            <v>3162.3561787335279</v>
          </cell>
          <cell r="BA218">
            <v>0</v>
          </cell>
          <cell r="BB218">
            <v>0</v>
          </cell>
          <cell r="BC218">
            <v>0</v>
          </cell>
          <cell r="BD218">
            <v>0</v>
          </cell>
          <cell r="BE218">
            <v>4216.4749049780376</v>
          </cell>
        </row>
        <row r="219">
          <cell r="A219">
            <v>2009</v>
          </cell>
          <cell r="B219">
            <v>133.15200000000002</v>
          </cell>
          <cell r="C219">
            <v>14.367866549280983</v>
          </cell>
          <cell r="D219">
            <v>1913.1101667698617</v>
          </cell>
          <cell r="E219">
            <v>57.140432923491488</v>
          </cell>
          <cell r="F219">
            <v>161.25272795540866</v>
          </cell>
          <cell r="G219">
            <v>1694.7170058909614</v>
          </cell>
          <cell r="H219">
            <v>0</v>
          </cell>
          <cell r="I219">
            <v>0</v>
          </cell>
          <cell r="J219">
            <v>1694.7170058909614</v>
          </cell>
          <cell r="K219">
            <v>487.36247078708851</v>
          </cell>
          <cell r="L219">
            <v>67.818386718436628</v>
          </cell>
          <cell r="M219">
            <v>0</v>
          </cell>
          <cell r="N219">
            <v>0</v>
          </cell>
          <cell r="O219">
            <v>1139.5361483854363</v>
          </cell>
          <cell r="Q219">
            <v>2009</v>
          </cell>
          <cell r="R219">
            <v>133.15200000000002</v>
          </cell>
          <cell r="S219">
            <v>70434.4429032591</v>
          </cell>
          <cell r="T219">
            <v>9378486.941454757</v>
          </cell>
          <cell r="U219">
            <v>280114.9736749591</v>
          </cell>
          <cell r="V219">
            <v>790496.34969907103</v>
          </cell>
          <cell r="W219">
            <v>8307875.6180807278</v>
          </cell>
          <cell r="X219">
            <v>0</v>
          </cell>
          <cell r="Y219">
            <v>0</v>
          </cell>
          <cell r="Z219">
            <v>8307875.6180807278</v>
          </cell>
          <cell r="AA219">
            <v>2389158.0565635413</v>
          </cell>
          <cell r="AB219">
            <v>332460.65243763803</v>
          </cell>
          <cell r="AC219">
            <v>0</v>
          </cell>
          <cell r="AD219">
            <v>0</v>
          </cell>
          <cell r="AE219">
            <v>5586256.909079548</v>
          </cell>
          <cell r="AG219">
            <v>1742.6756067698616</v>
          </cell>
          <cell r="AH219">
            <v>0</v>
          </cell>
          <cell r="AI219">
            <v>0</v>
          </cell>
          <cell r="AK219">
            <v>0</v>
          </cell>
          <cell r="AL219">
            <v>8611.9537330460789</v>
          </cell>
          <cell r="AM219">
            <v>0</v>
          </cell>
          <cell r="AN219">
            <v>3040.5997923263722</v>
          </cell>
          <cell r="AX219">
            <v>2009</v>
          </cell>
          <cell r="AY219">
            <v>1639.0655282302273</v>
          </cell>
          <cell r="AZ219">
            <v>3478.591796606881</v>
          </cell>
          <cell r="BA219">
            <v>0</v>
          </cell>
          <cell r="BB219">
            <v>0</v>
          </cell>
          <cell r="BC219">
            <v>0</v>
          </cell>
          <cell r="BD219">
            <v>0</v>
          </cell>
          <cell r="BE219">
            <v>4638.1223954758407</v>
          </cell>
        </row>
        <row r="220">
          <cell r="A220">
            <v>2010</v>
          </cell>
          <cell r="B220">
            <v>106.58</v>
          </cell>
          <cell r="C220">
            <v>14.791718612484773</v>
          </cell>
          <cell r="D220">
            <v>1576.5013697186271</v>
          </cell>
          <cell r="E220">
            <v>55.612632871303518</v>
          </cell>
          <cell r="F220">
            <v>127.91008826081986</v>
          </cell>
          <cell r="G220">
            <v>1392.9786485865038</v>
          </cell>
          <cell r="H220">
            <v>0</v>
          </cell>
          <cell r="I220">
            <v>0</v>
          </cell>
          <cell r="J220">
            <v>1392.9786485865038</v>
          </cell>
          <cell r="K220">
            <v>406.6138890361716</v>
          </cell>
          <cell r="L220">
            <v>57.005472279328977</v>
          </cell>
          <cell r="M220">
            <v>0</v>
          </cell>
          <cell r="N220">
            <v>0</v>
          </cell>
          <cell r="O220">
            <v>929.35928727100327</v>
          </cell>
          <cell r="Q220">
            <v>2010</v>
          </cell>
          <cell r="R220">
            <v>106.58</v>
          </cell>
          <cell r="S220">
            <v>80488.607455484846</v>
          </cell>
          <cell r="T220">
            <v>8578475.7826055754</v>
          </cell>
          <cell r="U220">
            <v>302614.15147299197</v>
          </cell>
          <cell r="V220">
            <v>696018.16755301994</v>
          </cell>
          <cell r="W220">
            <v>7579843.4635795634</v>
          </cell>
          <cell r="X220">
            <v>0</v>
          </cell>
          <cell r="Y220">
            <v>0</v>
          </cell>
          <cell r="Z220">
            <v>7579843.4635795634</v>
          </cell>
          <cell r="AA220">
            <v>2212574.9250636091</v>
          </cell>
          <cell r="AB220">
            <v>310193.23726404185</v>
          </cell>
          <cell r="AC220">
            <v>0</v>
          </cell>
          <cell r="AD220">
            <v>0</v>
          </cell>
          <cell r="AE220">
            <v>5057075.3012519125</v>
          </cell>
          <cell r="AG220">
            <v>1440.0789697186271</v>
          </cell>
          <cell r="AH220">
            <v>0</v>
          </cell>
          <cell r="AI220">
            <v>0</v>
          </cell>
          <cell r="AK220">
            <v>0</v>
          </cell>
          <cell r="AL220">
            <v>9286.938206258108</v>
          </cell>
          <cell r="AM220">
            <v>0</v>
          </cell>
          <cell r="AN220">
            <v>2415.2474434191354</v>
          </cell>
          <cell r="AX220">
            <v>2010</v>
          </cell>
          <cell r="AY220">
            <v>1873.0339370574513</v>
          </cell>
          <cell r="AZ220">
            <v>3826.4509762675698</v>
          </cell>
          <cell r="BA220">
            <v>0</v>
          </cell>
          <cell r="BB220">
            <v>0</v>
          </cell>
          <cell r="BC220">
            <v>0</v>
          </cell>
          <cell r="BD220">
            <v>0</v>
          </cell>
          <cell r="BE220">
            <v>5101.9346350234264</v>
          </cell>
        </row>
        <row r="221">
          <cell r="A221">
            <v>2011</v>
          </cell>
          <cell r="B221">
            <v>85.26400000000001</v>
          </cell>
          <cell r="C221">
            <v>15.228074311553074</v>
          </cell>
          <cell r="D221">
            <v>1298.4065281002615</v>
          </cell>
          <cell r="E221">
            <v>54.13869007225248</v>
          </cell>
          <cell r="F221">
            <v>101.406196098668</v>
          </cell>
          <cell r="G221">
            <v>1142.861641929341</v>
          </cell>
          <cell r="H221">
            <v>0</v>
          </cell>
          <cell r="I221">
            <v>0</v>
          </cell>
          <cell r="J221">
            <v>1142.861641929341</v>
          </cell>
          <cell r="K221">
            <v>351.84248708377629</v>
          </cell>
          <cell r="L221">
            <v>46.693819477608045</v>
          </cell>
          <cell r="M221">
            <v>0</v>
          </cell>
          <cell r="N221">
            <v>0</v>
          </cell>
          <cell r="O221">
            <v>744.32533536795665</v>
          </cell>
          <cell r="Q221">
            <v>2011</v>
          </cell>
          <cell r="R221">
            <v>85.26400000000001</v>
          </cell>
          <cell r="S221">
            <v>91977.953726718042</v>
          </cell>
          <cell r="T221">
            <v>7842408.2465548879</v>
          </cell>
          <cell r="U221">
            <v>326999.05637529778</v>
          </cell>
          <cell r="V221">
            <v>612495.98744665761</v>
          </cell>
          <cell r="W221">
            <v>6902913.2027329328</v>
          </cell>
          <cell r="X221">
            <v>0</v>
          </cell>
          <cell r="Y221">
            <v>0</v>
          </cell>
          <cell r="Z221">
            <v>6902913.2027329328</v>
          </cell>
          <cell r="AA221">
            <v>2125137.5146976458</v>
          </cell>
          <cell r="AB221">
            <v>282031.84981680993</v>
          </cell>
          <cell r="AC221">
            <v>0</v>
          </cell>
          <cell r="AD221">
            <v>0</v>
          </cell>
          <cell r="AE221">
            <v>4495743.8382184766</v>
          </cell>
          <cell r="AG221">
            <v>1189.2686081002614</v>
          </cell>
          <cell r="AH221">
            <v>0</v>
          </cell>
          <cell r="AI221">
            <v>0</v>
          </cell>
          <cell r="AK221">
            <v>0</v>
          </cell>
          <cell r="AL221">
            <v>9812.0437342788664</v>
          </cell>
          <cell r="AM221">
            <v>0</v>
          </cell>
          <cell r="AN221">
            <v>1914.1499547353085</v>
          </cell>
          <cell r="AX221">
            <v>2011</v>
          </cell>
          <cell r="AY221">
            <v>2140.4001664027173</v>
          </cell>
          <cell r="AZ221">
            <v>4209.0960738943268</v>
          </cell>
          <cell r="BA221">
            <v>0</v>
          </cell>
          <cell r="BB221">
            <v>0</v>
          </cell>
          <cell r="BC221">
            <v>0</v>
          </cell>
          <cell r="BD221">
            <v>0</v>
          </cell>
          <cell r="BE221">
            <v>5612.1280985257699</v>
          </cell>
        </row>
        <row r="222">
          <cell r="A222">
            <v>2012</v>
          </cell>
          <cell r="B222">
            <v>18.541999999999998</v>
          </cell>
          <cell r="C222">
            <v>15.67730250374389</v>
          </cell>
          <cell r="D222">
            <v>290.68854302441918</v>
          </cell>
          <cell r="E222">
            <v>52.723132144865843</v>
          </cell>
          <cell r="F222">
            <v>21.853704792953103</v>
          </cell>
          <cell r="G222">
            <v>216.11170608660024</v>
          </cell>
          <cell r="H222">
            <v>0</v>
          </cell>
          <cell r="I222">
            <v>0</v>
          </cell>
          <cell r="J222">
            <v>216.11170608660024</v>
          </cell>
          <cell r="K222">
            <v>299.48444919566975</v>
          </cell>
          <cell r="L222">
            <v>-7.5361494237203104</v>
          </cell>
          <cell r="M222">
            <v>0</v>
          </cell>
          <cell r="N222">
            <v>0</v>
          </cell>
          <cell r="O222">
            <v>-75.836593685349214</v>
          </cell>
          <cell r="Q222">
            <v>2012</v>
          </cell>
          <cell r="R222">
            <v>18.541999999999998</v>
          </cell>
          <cell r="S222">
            <v>105107.3467314384</v>
          </cell>
          <cell r="T222">
            <v>1948900.4230943306</v>
          </cell>
          <cell r="U222">
            <v>353478.4462948569</v>
          </cell>
          <cell r="V222">
            <v>146516.59151763367</v>
          </cell>
          <cell r="W222">
            <v>1448905.3852818399</v>
          </cell>
          <cell r="X222">
            <v>0</v>
          </cell>
          <cell r="Y222">
            <v>0</v>
          </cell>
          <cell r="Z222">
            <v>1448905.3852818399</v>
          </cell>
          <cell r="AA222">
            <v>2007871.9431972341</v>
          </cell>
          <cell r="AB222">
            <v>-50525.5716223973</v>
          </cell>
          <cell r="AC222">
            <v>0</v>
          </cell>
          <cell r="AD222">
            <v>0</v>
          </cell>
          <cell r="AE222">
            <v>-508440.98629299691</v>
          </cell>
          <cell r="AG222">
            <v>266.95478302441921</v>
          </cell>
          <cell r="AH222">
            <v>0</v>
          </cell>
          <cell r="AI222">
            <v>0</v>
          </cell>
          <cell r="AK222">
            <v>0</v>
          </cell>
          <cell r="AL222">
            <v>9760.075704106328</v>
          </cell>
          <cell r="AM222">
            <v>0</v>
          </cell>
          <cell r="AN222">
            <v>338.75103467702752</v>
          </cell>
          <cell r="AX222">
            <v>2012</v>
          </cell>
          <cell r="AY222">
            <v>2445.9315881558737</v>
          </cell>
          <cell r="AZ222">
            <v>4630.0056812837602</v>
          </cell>
          <cell r="BA222">
            <v>0</v>
          </cell>
          <cell r="BB222">
            <v>0</v>
          </cell>
          <cell r="BC222">
            <v>0</v>
          </cell>
          <cell r="BD222">
            <v>0</v>
          </cell>
          <cell r="BE222">
            <v>6173.3409083783472</v>
          </cell>
        </row>
        <row r="223">
          <cell r="A223">
            <v>2013</v>
          </cell>
          <cell r="B223">
            <v>0</v>
          </cell>
          <cell r="C223">
            <v>16.139782927604337</v>
          </cell>
          <cell r="D223">
            <v>0</v>
          </cell>
          <cell r="E223">
            <v>0</v>
          </cell>
          <cell r="F223">
            <v>0</v>
          </cell>
          <cell r="G223">
            <v>0</v>
          </cell>
          <cell r="H223">
            <v>0</v>
          </cell>
          <cell r="I223">
            <v>0</v>
          </cell>
          <cell r="J223">
            <v>0</v>
          </cell>
          <cell r="K223">
            <v>-113.99694824971887</v>
          </cell>
          <cell r="L223">
            <v>0</v>
          </cell>
          <cell r="M223">
            <v>0</v>
          </cell>
          <cell r="N223">
            <v>0</v>
          </cell>
          <cell r="O223">
            <v>113.99694824971887</v>
          </cell>
          <cell r="Q223">
            <v>2013</v>
          </cell>
          <cell r="R223">
            <v>0</v>
          </cell>
          <cell r="S223">
            <v>120110.89494061761</v>
          </cell>
          <cell r="T223">
            <v>0</v>
          </cell>
          <cell r="U223">
            <v>0</v>
          </cell>
          <cell r="V223">
            <v>0</v>
          </cell>
          <cell r="W223">
            <v>0</v>
          </cell>
          <cell r="X223">
            <v>0</v>
          </cell>
          <cell r="Y223">
            <v>0</v>
          </cell>
          <cell r="Z223">
            <v>0</v>
          </cell>
          <cell r="AA223">
            <v>-848355.61520190653</v>
          </cell>
          <cell r="AB223">
            <v>0</v>
          </cell>
          <cell r="AC223">
            <v>0</v>
          </cell>
          <cell r="AD223">
            <v>0</v>
          </cell>
          <cell r="AE223">
            <v>848355.61520190653</v>
          </cell>
          <cell r="AG223">
            <v>0</v>
          </cell>
          <cell r="AH223">
            <v>0</v>
          </cell>
          <cell r="AI223">
            <v>0</v>
          </cell>
          <cell r="AK223">
            <v>0</v>
          </cell>
          <cell r="AL223">
            <v>9835.9551781406317</v>
          </cell>
          <cell r="AM223">
            <v>0</v>
          </cell>
          <cell r="AN223">
            <v>0</v>
          </cell>
          <cell r="AX223">
            <v>2013</v>
          </cell>
          <cell r="AY223">
            <v>2795.0760927071842</v>
          </cell>
          <cell r="AZ223">
            <v>5093.0062494121357</v>
          </cell>
          <cell r="BA223">
            <v>0</v>
          </cell>
          <cell r="BB223">
            <v>0</v>
          </cell>
          <cell r="BC223">
            <v>0</v>
          </cell>
          <cell r="BD223">
            <v>0</v>
          </cell>
          <cell r="BE223">
            <v>6790.6749992161822</v>
          </cell>
        </row>
        <row r="224">
          <cell r="A224">
            <v>2014</v>
          </cell>
          <cell r="B224">
            <v>0</v>
          </cell>
          <cell r="C224">
            <v>16.615906523968665</v>
          </cell>
          <cell r="D224">
            <v>0</v>
          </cell>
          <cell r="E224">
            <v>0</v>
          </cell>
          <cell r="F224">
            <v>0</v>
          </cell>
          <cell r="G224">
            <v>0</v>
          </cell>
          <cell r="H224">
            <v>0</v>
          </cell>
          <cell r="I224">
            <v>0</v>
          </cell>
          <cell r="J224">
            <v>0</v>
          </cell>
          <cell r="K224">
            <v>-37.631713240346414</v>
          </cell>
          <cell r="L224">
            <v>0</v>
          </cell>
          <cell r="M224">
            <v>0</v>
          </cell>
          <cell r="N224">
            <v>0</v>
          </cell>
          <cell r="O224">
            <v>37.631713240346414</v>
          </cell>
          <cell r="Q224">
            <v>2014</v>
          </cell>
          <cell r="R224">
            <v>0</v>
          </cell>
          <cell r="S224">
            <v>137256.12463891611</v>
          </cell>
          <cell r="T224">
            <v>0</v>
          </cell>
          <cell r="U224">
            <v>0</v>
          </cell>
          <cell r="V224">
            <v>0</v>
          </cell>
          <cell r="W224">
            <v>0</v>
          </cell>
          <cell r="X224">
            <v>0</v>
          </cell>
          <cell r="Y224">
            <v>0</v>
          </cell>
          <cell r="Z224">
            <v>0</v>
          </cell>
          <cell r="AA224">
            <v>-310857.73836306145</v>
          </cell>
          <cell r="AB224">
            <v>0</v>
          </cell>
          <cell r="AC224">
            <v>0</v>
          </cell>
          <cell r="AD224">
            <v>0</v>
          </cell>
          <cell r="AE224">
            <v>310857.73836306145</v>
          </cell>
          <cell r="AG224">
            <v>0</v>
          </cell>
          <cell r="AH224">
            <v>0</v>
          </cell>
          <cell r="AI224">
            <v>0</v>
          </cell>
          <cell r="AK224">
            <v>0</v>
          </cell>
          <cell r="AL224">
            <v>9860.2861090988081</v>
          </cell>
          <cell r="AM224">
            <v>0</v>
          </cell>
          <cell r="AN224">
            <v>0</v>
          </cell>
          <cell r="AX224">
            <v>2014</v>
          </cell>
          <cell r="AY224">
            <v>3194.0592295606725</v>
          </cell>
          <cell r="AZ224">
            <v>5602.3068743533513</v>
          </cell>
          <cell r="BA224">
            <v>0</v>
          </cell>
          <cell r="BB224">
            <v>0</v>
          </cell>
          <cell r="BC224">
            <v>0</v>
          </cell>
          <cell r="BD224">
            <v>0</v>
          </cell>
          <cell r="BE224">
            <v>7469.742499137802</v>
          </cell>
        </row>
        <row r="225">
          <cell r="A225">
            <v>2015</v>
          </cell>
          <cell r="B225">
            <v>0</v>
          </cell>
          <cell r="C225">
            <v>17.106075766425747</v>
          </cell>
          <cell r="D225">
            <v>0</v>
          </cell>
          <cell r="E225">
            <v>0</v>
          </cell>
          <cell r="F225">
            <v>0</v>
          </cell>
          <cell r="G225">
            <v>0</v>
          </cell>
          <cell r="H225">
            <v>0</v>
          </cell>
          <cell r="I225">
            <v>0</v>
          </cell>
          <cell r="J225">
            <v>0</v>
          </cell>
          <cell r="K225">
            <v>0</v>
          </cell>
          <cell r="L225">
            <v>0</v>
          </cell>
          <cell r="M225">
            <v>0</v>
          </cell>
          <cell r="N225">
            <v>0</v>
          </cell>
          <cell r="O225">
            <v>0</v>
          </cell>
          <cell r="Q225">
            <v>2015</v>
          </cell>
          <cell r="R225">
            <v>0</v>
          </cell>
          <cell r="S225">
            <v>156848.75015049824</v>
          </cell>
          <cell r="T225">
            <v>0</v>
          </cell>
          <cell r="U225">
            <v>0</v>
          </cell>
          <cell r="V225">
            <v>0</v>
          </cell>
          <cell r="W225">
            <v>0</v>
          </cell>
          <cell r="X225">
            <v>0</v>
          </cell>
          <cell r="Y225">
            <v>0</v>
          </cell>
          <cell r="Z225">
            <v>0</v>
          </cell>
          <cell r="AA225">
            <v>0</v>
          </cell>
          <cell r="AB225">
            <v>0</v>
          </cell>
          <cell r="AC225">
            <v>0</v>
          </cell>
          <cell r="AD225">
            <v>0</v>
          </cell>
          <cell r="AE225">
            <v>0</v>
          </cell>
          <cell r="AG225">
            <v>0</v>
          </cell>
          <cell r="AH225">
            <v>0</v>
          </cell>
          <cell r="AI225">
            <v>0</v>
          </cell>
          <cell r="AK225">
            <v>0</v>
          </cell>
          <cell r="AL225">
            <v>9860.2861090988081</v>
          </cell>
          <cell r="AM225">
            <v>0</v>
          </cell>
          <cell r="AN225">
            <v>0</v>
          </cell>
          <cell r="AX225">
            <v>2015</v>
          </cell>
          <cell r="AY225">
            <v>3649.9952142843108</v>
          </cell>
          <cell r="AZ225">
            <v>6162.5375617886866</v>
          </cell>
          <cell r="BA225">
            <v>0</v>
          </cell>
          <cell r="BB225">
            <v>0</v>
          </cell>
          <cell r="BC225">
            <v>0</v>
          </cell>
          <cell r="BD225">
            <v>0</v>
          </cell>
          <cell r="BE225">
            <v>8216.7167490515822</v>
          </cell>
        </row>
        <row r="226">
          <cell r="A226">
            <v>2016</v>
          </cell>
          <cell r="B226">
            <v>0</v>
          </cell>
          <cell r="C226">
            <v>17.610705001535305</v>
          </cell>
          <cell r="D226">
            <v>0</v>
          </cell>
          <cell r="E226">
            <v>0</v>
          </cell>
          <cell r="F226">
            <v>0</v>
          </cell>
          <cell r="G226">
            <v>0</v>
          </cell>
          <cell r="H226">
            <v>0</v>
          </cell>
          <cell r="I226">
            <v>0</v>
          </cell>
          <cell r="J226">
            <v>0</v>
          </cell>
          <cell r="K226">
            <v>0</v>
          </cell>
          <cell r="L226">
            <v>0</v>
          </cell>
          <cell r="M226">
            <v>0</v>
          </cell>
          <cell r="N226">
            <v>0</v>
          </cell>
          <cell r="O226">
            <v>0</v>
          </cell>
          <cell r="Q226">
            <v>2016</v>
          </cell>
          <cell r="R226">
            <v>0</v>
          </cell>
          <cell r="S226">
            <v>179238.12499073113</v>
          </cell>
          <cell r="T226">
            <v>0</v>
          </cell>
          <cell r="U226">
            <v>0</v>
          </cell>
          <cell r="V226">
            <v>0</v>
          </cell>
          <cell r="W226">
            <v>0</v>
          </cell>
          <cell r="X226">
            <v>0</v>
          </cell>
          <cell r="Y226">
            <v>0</v>
          </cell>
          <cell r="Z226">
            <v>0</v>
          </cell>
          <cell r="AA226">
            <v>0</v>
          </cell>
          <cell r="AB226">
            <v>0</v>
          </cell>
          <cell r="AC226">
            <v>0</v>
          </cell>
          <cell r="AD226">
            <v>0</v>
          </cell>
          <cell r="AE226">
            <v>0</v>
          </cell>
          <cell r="AG226">
            <v>0</v>
          </cell>
          <cell r="AH226">
            <v>0</v>
          </cell>
          <cell r="AI226">
            <v>0</v>
          </cell>
          <cell r="AK226">
            <v>0</v>
          </cell>
          <cell r="AL226">
            <v>9860.2861090988081</v>
          </cell>
          <cell r="AM226">
            <v>0</v>
          </cell>
          <cell r="AN226">
            <v>0</v>
          </cell>
          <cell r="AX226">
            <v>2016</v>
          </cell>
          <cell r="AY226">
            <v>4171.0137811473251</v>
          </cell>
          <cell r="AZ226">
            <v>6778.7913179675561</v>
          </cell>
          <cell r="BA226">
            <v>0</v>
          </cell>
          <cell r="BB226">
            <v>0</v>
          </cell>
          <cell r="BC226">
            <v>0</v>
          </cell>
          <cell r="BD226">
            <v>0</v>
          </cell>
          <cell r="BE226">
            <v>9038.3884239567415</v>
          </cell>
        </row>
        <row r="227">
          <cell r="A227">
            <v>2017</v>
          </cell>
          <cell r="B227">
            <v>0</v>
          </cell>
          <cell r="C227">
            <v>18.130220799080597</v>
          </cell>
          <cell r="D227">
            <v>0</v>
          </cell>
          <cell r="E227">
            <v>0</v>
          </cell>
          <cell r="F227">
            <v>0</v>
          </cell>
          <cell r="G227">
            <v>0</v>
          </cell>
          <cell r="H227">
            <v>0</v>
          </cell>
          <cell r="I227">
            <v>0</v>
          </cell>
          <cell r="J227">
            <v>0</v>
          </cell>
          <cell r="K227">
            <v>0</v>
          </cell>
          <cell r="L227">
            <v>0</v>
          </cell>
          <cell r="M227">
            <v>0</v>
          </cell>
          <cell r="N227">
            <v>0</v>
          </cell>
          <cell r="O227">
            <v>0</v>
          </cell>
          <cell r="Q227">
            <v>2017</v>
          </cell>
          <cell r="R227">
            <v>0</v>
          </cell>
          <cell r="S227">
            <v>204823.47114253306</v>
          </cell>
          <cell r="T227">
            <v>0</v>
          </cell>
          <cell r="U227">
            <v>0</v>
          </cell>
          <cell r="V227">
            <v>0</v>
          </cell>
          <cell r="W227">
            <v>0</v>
          </cell>
          <cell r="X227">
            <v>0</v>
          </cell>
          <cell r="Y227">
            <v>0</v>
          </cell>
          <cell r="Z227">
            <v>0</v>
          </cell>
          <cell r="AA227">
            <v>0</v>
          </cell>
          <cell r="AB227">
            <v>0</v>
          </cell>
          <cell r="AC227">
            <v>0</v>
          </cell>
          <cell r="AD227">
            <v>0</v>
          </cell>
          <cell r="AE227">
            <v>0</v>
          </cell>
          <cell r="AG227">
            <v>0</v>
          </cell>
          <cell r="AH227">
            <v>0</v>
          </cell>
          <cell r="AI227">
            <v>0</v>
          </cell>
          <cell r="AK227">
            <v>0</v>
          </cell>
          <cell r="AL227">
            <v>9860.2861090988081</v>
          </cell>
          <cell r="AM227">
            <v>0</v>
          </cell>
          <cell r="AN227">
            <v>0</v>
          </cell>
          <cell r="AX227">
            <v>2017</v>
          </cell>
          <cell r="AY227">
            <v>4766.4051433372015</v>
          </cell>
          <cell r="AZ227">
            <v>7456.6704497643123</v>
          </cell>
          <cell r="BA227">
            <v>0</v>
          </cell>
          <cell r="BB227">
            <v>0</v>
          </cell>
          <cell r="BC227">
            <v>0</v>
          </cell>
          <cell r="BD227">
            <v>0</v>
          </cell>
          <cell r="BE227">
            <v>9942.2272663524182</v>
          </cell>
        </row>
        <row r="228">
          <cell r="A228">
            <v>2018</v>
          </cell>
          <cell r="B228">
            <v>0</v>
          </cell>
          <cell r="C228">
            <v>18.665062312653475</v>
          </cell>
          <cell r="D228">
            <v>0</v>
          </cell>
          <cell r="E228">
            <v>0</v>
          </cell>
          <cell r="F228">
            <v>0</v>
          </cell>
          <cell r="G228">
            <v>0</v>
          </cell>
          <cell r="H228">
            <v>0</v>
          </cell>
          <cell r="I228">
            <v>0</v>
          </cell>
          <cell r="J228">
            <v>0</v>
          </cell>
          <cell r="K228">
            <v>0</v>
          </cell>
          <cell r="L228">
            <v>0</v>
          </cell>
          <cell r="M228">
            <v>0</v>
          </cell>
          <cell r="N228">
            <v>0</v>
          </cell>
          <cell r="O228">
            <v>0</v>
          </cell>
          <cell r="Q228">
            <v>2018</v>
          </cell>
          <cell r="R228">
            <v>0</v>
          </cell>
          <cell r="S228">
            <v>234060.99753077398</v>
          </cell>
          <cell r="T228">
            <v>0</v>
          </cell>
          <cell r="U228">
            <v>0</v>
          </cell>
          <cell r="V228">
            <v>0</v>
          </cell>
          <cell r="W228">
            <v>0</v>
          </cell>
          <cell r="X228">
            <v>0</v>
          </cell>
          <cell r="Y228">
            <v>0</v>
          </cell>
          <cell r="Z228">
            <v>0</v>
          </cell>
          <cell r="AA228">
            <v>0</v>
          </cell>
          <cell r="AB228">
            <v>0</v>
          </cell>
          <cell r="AC228">
            <v>0</v>
          </cell>
          <cell r="AD228">
            <v>0</v>
          </cell>
          <cell r="AE228">
            <v>0</v>
          </cell>
          <cell r="AG228">
            <v>0</v>
          </cell>
          <cell r="AH228">
            <v>0</v>
          </cell>
          <cell r="AI228">
            <v>0</v>
          </cell>
          <cell r="AK228">
            <v>0</v>
          </cell>
          <cell r="AL228">
            <v>9860.2861090988081</v>
          </cell>
          <cell r="AM228">
            <v>0</v>
          </cell>
          <cell r="AN228">
            <v>0</v>
          </cell>
          <cell r="AX228">
            <v>2018</v>
          </cell>
          <cell r="AY228">
            <v>5446.7856455228712</v>
          </cell>
          <cell r="AZ228">
            <v>8202.3374947407447</v>
          </cell>
          <cell r="BA228">
            <v>0</v>
          </cell>
          <cell r="BB228">
            <v>0</v>
          </cell>
          <cell r="BC228">
            <v>0</v>
          </cell>
          <cell r="BD228">
            <v>0</v>
          </cell>
          <cell r="BE228">
            <v>10936.44999298766</v>
          </cell>
        </row>
        <row r="229">
          <cell r="A229">
            <v>2019</v>
          </cell>
          <cell r="B229">
            <v>0</v>
          </cell>
          <cell r="C229">
            <v>19.215681650876757</v>
          </cell>
          <cell r="D229">
            <v>0</v>
          </cell>
          <cell r="E229">
            <v>0</v>
          </cell>
          <cell r="F229">
            <v>0</v>
          </cell>
          <cell r="G229">
            <v>0</v>
          </cell>
          <cell r="H229">
            <v>0</v>
          </cell>
          <cell r="I229">
            <v>0</v>
          </cell>
          <cell r="J229">
            <v>0</v>
          </cell>
          <cell r="K229">
            <v>0</v>
          </cell>
          <cell r="L229">
            <v>0</v>
          </cell>
          <cell r="M229">
            <v>0</v>
          </cell>
          <cell r="N229">
            <v>0</v>
          </cell>
          <cell r="O229">
            <v>0</v>
          </cell>
          <cell r="Q229">
            <v>2019</v>
          </cell>
          <cell r="R229">
            <v>0</v>
          </cell>
          <cell r="S229">
            <v>267472.03462330432</v>
          </cell>
          <cell r="T229">
            <v>0</v>
          </cell>
          <cell r="U229">
            <v>0</v>
          </cell>
          <cell r="V229">
            <v>0</v>
          </cell>
          <cell r="W229">
            <v>0</v>
          </cell>
          <cell r="X229">
            <v>0</v>
          </cell>
          <cell r="Y229">
            <v>0</v>
          </cell>
          <cell r="Z229">
            <v>0</v>
          </cell>
          <cell r="AA229">
            <v>0</v>
          </cell>
          <cell r="AB229">
            <v>0</v>
          </cell>
          <cell r="AC229">
            <v>0</v>
          </cell>
          <cell r="AD229">
            <v>0</v>
          </cell>
          <cell r="AE229">
            <v>0</v>
          </cell>
          <cell r="AG229">
            <v>0</v>
          </cell>
          <cell r="AH229">
            <v>0</v>
          </cell>
          <cell r="AI229">
            <v>0</v>
          </cell>
          <cell r="AK229">
            <v>0</v>
          </cell>
          <cell r="AL229">
            <v>9860.2861090988081</v>
          </cell>
          <cell r="AM229">
            <v>0</v>
          </cell>
          <cell r="AN229">
            <v>0</v>
          </cell>
          <cell r="AX229">
            <v>2019</v>
          </cell>
          <cell r="AY229">
            <v>6224.2870624930338</v>
          </cell>
          <cell r="AZ229">
            <v>9022.5712442148179</v>
          </cell>
          <cell r="BA229">
            <v>0</v>
          </cell>
          <cell r="BB229">
            <v>0</v>
          </cell>
          <cell r="BC229">
            <v>0</v>
          </cell>
          <cell r="BD229">
            <v>0</v>
          </cell>
          <cell r="BE229">
            <v>12030.094992286426</v>
          </cell>
        </row>
        <row r="230">
          <cell r="A230">
            <v>2020</v>
          </cell>
          <cell r="B230">
            <v>0</v>
          </cell>
          <cell r="C230">
            <v>19.78254425957762</v>
          </cell>
          <cell r="D230">
            <v>0</v>
          </cell>
          <cell r="E230">
            <v>0</v>
          </cell>
          <cell r="F230">
            <v>0</v>
          </cell>
          <cell r="G230">
            <v>0</v>
          </cell>
          <cell r="H230">
            <v>0</v>
          </cell>
          <cell r="I230">
            <v>0</v>
          </cell>
          <cell r="J230">
            <v>0</v>
          </cell>
          <cell r="K230">
            <v>0</v>
          </cell>
          <cell r="L230">
            <v>0</v>
          </cell>
          <cell r="M230">
            <v>0</v>
          </cell>
          <cell r="N230">
            <v>0</v>
          </cell>
          <cell r="O230">
            <v>0</v>
          </cell>
          <cell r="Q230">
            <v>2020</v>
          </cell>
          <cell r="R230">
            <v>0</v>
          </cell>
          <cell r="S230">
            <v>305652.33020560793</v>
          </cell>
          <cell r="T230">
            <v>0</v>
          </cell>
          <cell r="U230">
            <v>0</v>
          </cell>
          <cell r="V230">
            <v>0</v>
          </cell>
          <cell r="W230">
            <v>0</v>
          </cell>
          <cell r="X230">
            <v>0</v>
          </cell>
          <cell r="Y230">
            <v>0</v>
          </cell>
          <cell r="Z230">
            <v>0</v>
          </cell>
          <cell r="AA230">
            <v>0</v>
          </cell>
          <cell r="AB230">
            <v>0</v>
          </cell>
          <cell r="AC230">
            <v>0</v>
          </cell>
          <cell r="AD230">
            <v>0</v>
          </cell>
          <cell r="AE230">
            <v>0</v>
          </cell>
          <cell r="AG230">
            <v>0</v>
          </cell>
          <cell r="AH230">
            <v>0</v>
          </cell>
          <cell r="AI230">
            <v>0</v>
          </cell>
          <cell r="AK230">
            <v>0</v>
          </cell>
          <cell r="AL230">
            <v>9860.2861090988081</v>
          </cell>
          <cell r="AM230">
            <v>0</v>
          </cell>
          <cell r="AN230">
            <v>0</v>
          </cell>
          <cell r="AX230">
            <v>2020</v>
          </cell>
          <cell r="AY230">
            <v>7112.7729192286024</v>
          </cell>
          <cell r="AZ230">
            <v>9924.8283686363029</v>
          </cell>
          <cell r="BA230">
            <v>0</v>
          </cell>
          <cell r="BB230">
            <v>0</v>
          </cell>
          <cell r="BC230">
            <v>0</v>
          </cell>
          <cell r="BD230">
            <v>0</v>
          </cell>
          <cell r="BE230">
            <v>13233.104491515069</v>
          </cell>
        </row>
        <row r="231">
          <cell r="A231">
            <v>2021</v>
          </cell>
          <cell r="B231">
            <v>0</v>
          </cell>
          <cell r="C231">
            <v>20.366129315235163</v>
          </cell>
          <cell r="D231">
            <v>0</v>
          </cell>
          <cell r="E231">
            <v>0</v>
          </cell>
          <cell r="F231">
            <v>0</v>
          </cell>
          <cell r="G231">
            <v>0</v>
          </cell>
          <cell r="H231">
            <v>0</v>
          </cell>
          <cell r="I231">
            <v>0</v>
          </cell>
          <cell r="J231">
            <v>0</v>
          </cell>
          <cell r="K231">
            <v>0</v>
          </cell>
          <cell r="L231">
            <v>0</v>
          </cell>
          <cell r="M231">
            <v>0</v>
          </cell>
          <cell r="N231">
            <v>0</v>
          </cell>
          <cell r="O231">
            <v>0</v>
          </cell>
          <cell r="Q231">
            <v>2021</v>
          </cell>
          <cell r="R231">
            <v>0</v>
          </cell>
          <cell r="S231">
            <v>349282.6720808075</v>
          </cell>
          <cell r="T231">
            <v>0</v>
          </cell>
          <cell r="U231">
            <v>0</v>
          </cell>
          <cell r="V231">
            <v>0</v>
          </cell>
          <cell r="W231">
            <v>0</v>
          </cell>
          <cell r="X231">
            <v>0</v>
          </cell>
          <cell r="Y231">
            <v>0</v>
          </cell>
          <cell r="Z231">
            <v>0</v>
          </cell>
          <cell r="AA231">
            <v>0</v>
          </cell>
          <cell r="AB231">
            <v>0</v>
          </cell>
          <cell r="AC231">
            <v>0</v>
          </cell>
          <cell r="AD231">
            <v>0</v>
          </cell>
          <cell r="AE231">
            <v>0</v>
          </cell>
          <cell r="AG231">
            <v>0</v>
          </cell>
          <cell r="AH231">
            <v>0</v>
          </cell>
          <cell r="AI231">
            <v>0</v>
          </cell>
          <cell r="AK231">
            <v>0</v>
          </cell>
          <cell r="AL231">
            <v>9860.2861090988081</v>
          </cell>
          <cell r="AM231">
            <v>0</v>
          </cell>
          <cell r="AN231">
            <v>0</v>
          </cell>
          <cell r="AX231">
            <v>2021</v>
          </cell>
          <cell r="AY231">
            <v>8128.0856895838906</v>
          </cell>
          <cell r="AZ231">
            <v>10917.311205499933</v>
          </cell>
          <cell r="BA231">
            <v>0</v>
          </cell>
          <cell r="BB231">
            <v>0</v>
          </cell>
          <cell r="BC231">
            <v>0</v>
          </cell>
          <cell r="BD231">
            <v>0</v>
          </cell>
          <cell r="BE231">
            <v>14556.414940666577</v>
          </cell>
        </row>
        <row r="232">
          <cell r="A232">
            <v>2022</v>
          </cell>
          <cell r="B232">
            <v>0</v>
          </cell>
          <cell r="C232">
            <v>20.966930130034601</v>
          </cell>
          <cell r="D232">
            <v>0</v>
          </cell>
          <cell r="E232">
            <v>0</v>
          </cell>
          <cell r="F232">
            <v>0</v>
          </cell>
          <cell r="G232">
            <v>0</v>
          </cell>
          <cell r="H232">
            <v>0</v>
          </cell>
          <cell r="I232">
            <v>0</v>
          </cell>
          <cell r="J232">
            <v>0</v>
          </cell>
          <cell r="K232">
            <v>0</v>
          </cell>
          <cell r="L232">
            <v>0</v>
          </cell>
          <cell r="M232">
            <v>0</v>
          </cell>
          <cell r="N232">
            <v>0</v>
          </cell>
          <cell r="O232">
            <v>0</v>
          </cell>
          <cell r="Q232">
            <v>2022</v>
          </cell>
          <cell r="R232">
            <v>0</v>
          </cell>
          <cell r="S232">
            <v>399141.02710698242</v>
          </cell>
          <cell r="T232">
            <v>0</v>
          </cell>
          <cell r="U232">
            <v>0</v>
          </cell>
          <cell r="V232">
            <v>0</v>
          </cell>
          <cell r="W232">
            <v>0</v>
          </cell>
          <cell r="X232">
            <v>0</v>
          </cell>
          <cell r="Y232">
            <v>0</v>
          </cell>
          <cell r="Z232">
            <v>0</v>
          </cell>
          <cell r="AA232">
            <v>0</v>
          </cell>
          <cell r="AB232">
            <v>0</v>
          </cell>
          <cell r="AC232">
            <v>0</v>
          </cell>
          <cell r="AD232">
            <v>0</v>
          </cell>
          <cell r="AE232">
            <v>0</v>
          </cell>
          <cell r="AG232">
            <v>0</v>
          </cell>
          <cell r="AH232">
            <v>0</v>
          </cell>
          <cell r="AI232">
            <v>0</v>
          </cell>
          <cell r="AK232">
            <v>0</v>
          </cell>
          <cell r="AL232">
            <v>9860.2861090988081</v>
          </cell>
          <cell r="AM232">
            <v>0</v>
          </cell>
          <cell r="AN232">
            <v>0</v>
          </cell>
          <cell r="AX232">
            <v>2022</v>
          </cell>
          <cell r="AY232">
            <v>9288.3292813435437</v>
          </cell>
          <cell r="AZ232">
            <v>12009.042326049926</v>
          </cell>
          <cell r="BA232">
            <v>0</v>
          </cell>
          <cell r="BB232">
            <v>0</v>
          </cell>
          <cell r="BC232">
            <v>0</v>
          </cell>
          <cell r="BD232">
            <v>0</v>
          </cell>
          <cell r="BE232">
            <v>16012.056434733235</v>
          </cell>
        </row>
        <row r="233">
          <cell r="A233">
            <v>2023</v>
          </cell>
          <cell r="B233">
            <v>0</v>
          </cell>
          <cell r="C233">
            <v>21.585454568870624</v>
          </cell>
          <cell r="D233">
            <v>0</v>
          </cell>
          <cell r="E233">
            <v>0</v>
          </cell>
          <cell r="F233">
            <v>0</v>
          </cell>
          <cell r="G233">
            <v>0</v>
          </cell>
          <cell r="H233">
            <v>0</v>
          </cell>
          <cell r="I233">
            <v>0</v>
          </cell>
          <cell r="J233">
            <v>0</v>
          </cell>
          <cell r="K233">
            <v>0</v>
          </cell>
          <cell r="L233">
            <v>0</v>
          </cell>
          <cell r="M233">
            <v>0</v>
          </cell>
          <cell r="N233">
            <v>0</v>
          </cell>
          <cell r="O233">
            <v>0</v>
          </cell>
          <cell r="Q233">
            <v>2023</v>
          </cell>
          <cell r="R233">
            <v>0</v>
          </cell>
          <cell r="S233">
            <v>456116.41302136873</v>
          </cell>
          <cell r="T233">
            <v>0</v>
          </cell>
          <cell r="U233">
            <v>0</v>
          </cell>
          <cell r="V233">
            <v>0</v>
          </cell>
          <cell r="W233">
            <v>0</v>
          </cell>
          <cell r="X233">
            <v>0</v>
          </cell>
          <cell r="Y233">
            <v>0</v>
          </cell>
          <cell r="Z233">
            <v>0</v>
          </cell>
          <cell r="AA233">
            <v>0</v>
          </cell>
          <cell r="AB233">
            <v>0</v>
          </cell>
          <cell r="AC233">
            <v>0</v>
          </cell>
          <cell r="AD233">
            <v>0</v>
          </cell>
          <cell r="AE233">
            <v>0</v>
          </cell>
          <cell r="AG233">
            <v>0</v>
          </cell>
          <cell r="AH233">
            <v>0</v>
          </cell>
          <cell r="AI233">
            <v>0</v>
          </cell>
          <cell r="AK233">
            <v>0</v>
          </cell>
          <cell r="AL233">
            <v>9860.2861090988081</v>
          </cell>
          <cell r="AM233">
            <v>0</v>
          </cell>
          <cell r="AN233">
            <v>0</v>
          </cell>
          <cell r="AX233">
            <v>2023</v>
          </cell>
          <cell r="AY233">
            <v>10614.191844608931</v>
          </cell>
          <cell r="AZ233">
            <v>13209.946558654921</v>
          </cell>
          <cell r="BA233">
            <v>0</v>
          </cell>
          <cell r="BB233">
            <v>0</v>
          </cell>
          <cell r="BC233">
            <v>0</v>
          </cell>
          <cell r="BD233">
            <v>0</v>
          </cell>
          <cell r="BE233">
            <v>17613.262078206561</v>
          </cell>
        </row>
        <row r="234">
          <cell r="A234">
            <v>2024</v>
          </cell>
          <cell r="B234">
            <v>0</v>
          </cell>
          <cell r="C234">
            <v>22.222225478652312</v>
          </cell>
          <cell r="D234">
            <v>0</v>
          </cell>
          <cell r="E234">
            <v>0</v>
          </cell>
          <cell r="F234">
            <v>0</v>
          </cell>
          <cell r="G234">
            <v>0</v>
          </cell>
          <cell r="H234">
            <v>0</v>
          </cell>
          <cell r="I234">
            <v>0</v>
          </cell>
          <cell r="J234">
            <v>0</v>
          </cell>
          <cell r="K234">
            <v>0</v>
          </cell>
          <cell r="L234">
            <v>0</v>
          </cell>
          <cell r="M234">
            <v>0</v>
          </cell>
          <cell r="N234">
            <v>0</v>
          </cell>
          <cell r="O234">
            <v>0</v>
          </cell>
          <cell r="Q234">
            <v>2024</v>
          </cell>
          <cell r="R234">
            <v>0</v>
          </cell>
          <cell r="S234">
            <v>521224.75039810414</v>
          </cell>
          <cell r="T234">
            <v>0</v>
          </cell>
          <cell r="U234">
            <v>0</v>
          </cell>
          <cell r="V234">
            <v>0</v>
          </cell>
          <cell r="W234">
            <v>0</v>
          </cell>
          <cell r="X234">
            <v>0</v>
          </cell>
          <cell r="Y234">
            <v>0</v>
          </cell>
          <cell r="Z234">
            <v>0</v>
          </cell>
          <cell r="AA234">
            <v>0</v>
          </cell>
          <cell r="AB234">
            <v>0</v>
          </cell>
          <cell r="AC234">
            <v>0</v>
          </cell>
          <cell r="AD234">
            <v>0</v>
          </cell>
          <cell r="AE234">
            <v>0</v>
          </cell>
          <cell r="AG234">
            <v>0</v>
          </cell>
          <cell r="AH234">
            <v>0</v>
          </cell>
          <cell r="AI234">
            <v>0</v>
          </cell>
          <cell r="AK234">
            <v>0</v>
          </cell>
          <cell r="AL234">
            <v>9860.2861090988081</v>
          </cell>
          <cell r="AM234">
            <v>0</v>
          </cell>
          <cell r="AN234">
            <v>0</v>
          </cell>
          <cell r="AX234">
            <v>2024</v>
          </cell>
          <cell r="AY234">
            <v>12129.314659467635</v>
          </cell>
          <cell r="AZ234">
            <v>14530.941214520411</v>
          </cell>
          <cell r="BA234">
            <v>0</v>
          </cell>
          <cell r="BB234">
            <v>0</v>
          </cell>
          <cell r="BC234">
            <v>0</v>
          </cell>
          <cell r="BD234">
            <v>0</v>
          </cell>
          <cell r="BE234">
            <v>19374.588286027218</v>
          </cell>
        </row>
        <row r="235">
          <cell r="AX235" t="str">
            <v>TOTAL</v>
          </cell>
        </row>
        <row r="237">
          <cell r="A237" t="str">
            <v>TOT.</v>
          </cell>
          <cell r="B237">
            <v>3306.9</v>
          </cell>
          <cell r="D237">
            <v>41408.429103630537</v>
          </cell>
          <cell r="E237">
            <v>812.91155431579898</v>
          </cell>
          <cell r="F237">
            <v>4182.3672587963974</v>
          </cell>
          <cell r="G237">
            <v>36413.150290518337</v>
          </cell>
          <cell r="H237">
            <v>13418.86754219668</v>
          </cell>
          <cell r="I237">
            <v>0</v>
          </cell>
          <cell r="J237">
            <v>22994.282748321657</v>
          </cell>
          <cell r="K237">
            <v>9130.1896292616657</v>
          </cell>
          <cell r="L237">
            <v>1198.2429908677168</v>
          </cell>
          <cell r="M237">
            <v>0</v>
          </cell>
          <cell r="N237">
            <v>0</v>
          </cell>
          <cell r="O237">
            <v>12665.850128192276</v>
          </cell>
          <cell r="R237">
            <v>3306.9</v>
          </cell>
          <cell r="T237">
            <v>132196430.17791365</v>
          </cell>
          <cell r="U237">
            <v>3016224.3008451844</v>
          </cell>
          <cell r="V237">
            <v>12858739.921710709</v>
          </cell>
          <cell r="W237">
            <v>116321465.95535779</v>
          </cell>
          <cell r="X237">
            <v>29039676.003649686</v>
          </cell>
          <cell r="Y237">
            <v>0</v>
          </cell>
          <cell r="Z237">
            <v>87281789.951708108</v>
          </cell>
          <cell r="AA237">
            <v>30548626.483097829</v>
          </cell>
          <cell r="AB237">
            <v>3890176.508053171</v>
          </cell>
          <cell r="AC237">
            <v>0</v>
          </cell>
          <cell r="AD237">
            <v>0</v>
          </cell>
          <cell r="AE237">
            <v>52842986.960557088</v>
          </cell>
          <cell r="AG237">
            <v>37175.597103630535</v>
          </cell>
          <cell r="AH237">
            <v>0</v>
          </cell>
          <cell r="AI237">
            <v>0</v>
          </cell>
          <cell r="AK237">
            <v>4.449049343270282</v>
          </cell>
          <cell r="AM237">
            <v>-3670.5347395297495</v>
          </cell>
          <cell r="AN237">
            <v>51187.181223895102</v>
          </cell>
        </row>
        <row r="238">
          <cell r="N238" t="str">
            <v>AV. Tax</v>
          </cell>
          <cell r="O238">
            <v>0.44917394176529601</v>
          </cell>
          <cell r="AD238" t="str">
            <v>AV. Tax</v>
          </cell>
          <cell r="AE238">
            <v>0.39457031083122313</v>
          </cell>
        </row>
        <row r="241">
          <cell r="D241" t="str">
            <v>DEPRECIATION</v>
          </cell>
          <cell r="I241" t="str">
            <v xml:space="preserve">        DEFERRED FOR TAX</v>
          </cell>
          <cell r="N241" t="str">
            <v>USABLE FOR TAX</v>
          </cell>
          <cell r="R241" t="str">
            <v>NET DEDUCTIONS, MCOL$</v>
          </cell>
          <cell r="V241" t="str">
            <v>TAXES CALCULATION</v>
          </cell>
          <cell r="AE241" t="str">
            <v>ECONOMIC INDICATORS</v>
          </cell>
          <cell r="AO241" t="str">
            <v>COM/FICAL VALUES</v>
          </cell>
        </row>
        <row r="242">
          <cell r="C242" t="str">
            <v>NET CASH</v>
          </cell>
          <cell r="G242">
            <v>0.15</v>
          </cell>
          <cell r="H242">
            <v>0.85</v>
          </cell>
          <cell r="Z242" t="str">
            <v>I &amp; DHC</v>
          </cell>
          <cell r="AA242" t="str">
            <v>TOTAL</v>
          </cell>
          <cell r="AM242" t="str">
            <v xml:space="preserve"> </v>
          </cell>
          <cell r="AQ242" t="str">
            <v>COMM.</v>
          </cell>
          <cell r="AR242" t="str">
            <v>FISCAL</v>
          </cell>
          <cell r="AT242" t="str">
            <v>NEW PRICE PREMISES</v>
          </cell>
          <cell r="AZ242" t="str">
            <v>OLD</v>
          </cell>
        </row>
        <row r="243">
          <cell r="C243" t="str">
            <v>INCOME</v>
          </cell>
          <cell r="D243" t="str">
            <v>YEARS</v>
          </cell>
          <cell r="E243" t="str">
            <v>YEARS</v>
          </cell>
          <cell r="F243" t="str">
            <v>G&amp;G/WC-DH</v>
          </cell>
          <cell r="G243" t="str">
            <v>Tangibles</v>
          </cell>
          <cell r="H243" t="str">
            <v>Intangibles</v>
          </cell>
          <cell r="I243" t="str">
            <v>DEV. DHC</v>
          </cell>
          <cell r="J243" t="str">
            <v>G&amp;G/WC-DH</v>
          </cell>
          <cell r="K243" t="str">
            <v>Tangibles</v>
          </cell>
          <cell r="L243" t="str">
            <v>Intangibles</v>
          </cell>
          <cell r="M243" t="str">
            <v>DEV. DHC</v>
          </cell>
          <cell r="N243" t="str">
            <v>G&amp;G/WC-DH</v>
          </cell>
          <cell r="O243" t="str">
            <v>Tangibles</v>
          </cell>
          <cell r="P243" t="str">
            <v>Intangibles</v>
          </cell>
          <cell r="Q243" t="str">
            <v>DEV. DHC</v>
          </cell>
          <cell r="R243" t="str">
            <v>G&amp;G/WC-DH</v>
          </cell>
          <cell r="S243" t="str">
            <v>Tangibles</v>
          </cell>
          <cell r="T243" t="str">
            <v>Intangibles</v>
          </cell>
          <cell r="U243" t="str">
            <v>DEV. DHC</v>
          </cell>
          <cell r="V243" t="str">
            <v xml:space="preserve">    @35%</v>
          </cell>
          <cell r="W243" t="str">
            <v>TAX</v>
          </cell>
          <cell r="X243" t="str">
            <v>GIT</v>
          </cell>
          <cell r="Z243" t="str">
            <v>FOR</v>
          </cell>
          <cell r="AA243" t="str">
            <v>REM.TAX</v>
          </cell>
          <cell r="AB243" t="str">
            <v xml:space="preserve">   EFF.</v>
          </cell>
          <cell r="AC243" t="str">
            <v>REM. TAX</v>
          </cell>
          <cell r="AJ243" t="str">
            <v>ADDITIONAL TAXES</v>
          </cell>
          <cell r="AQ243" t="str">
            <v>VALUE M$COL</v>
          </cell>
          <cell r="AT243" t="str">
            <v>MOD</v>
          </cell>
          <cell r="AZ243" t="str">
            <v>PSV</v>
          </cell>
          <cell r="BA243" t="str">
            <v xml:space="preserve">       BASE ECONOMIC INDICATORS</v>
          </cell>
          <cell r="BG243" t="str">
            <v>COLOMBIAN TAXES</v>
          </cell>
          <cell r="BK243" t="str">
            <v>SPECIAL CONTRIBUTION</v>
          </cell>
        </row>
        <row r="244">
          <cell r="B244" t="str">
            <v>YEAR</v>
          </cell>
          <cell r="C244" t="str">
            <v>MCOL$</v>
          </cell>
          <cell r="D244" t="str">
            <v>TANGIBLES</v>
          </cell>
          <cell r="E244" t="str">
            <v>INTANGIBLES</v>
          </cell>
          <cell r="F244" t="str">
            <v>MCOL$</v>
          </cell>
          <cell r="G244" t="str">
            <v>MCOL$</v>
          </cell>
          <cell r="H244" t="str">
            <v>MCOL$</v>
          </cell>
          <cell r="I244" t="str">
            <v>MCOL$</v>
          </cell>
          <cell r="J244" t="str">
            <v>MCOL$</v>
          </cell>
          <cell r="K244" t="str">
            <v>MCOL$</v>
          </cell>
          <cell r="L244" t="str">
            <v>MCOL$</v>
          </cell>
          <cell r="M244" t="str">
            <v>MCOL$</v>
          </cell>
          <cell r="N244" t="str">
            <v>MCOL$</v>
          </cell>
          <cell r="O244" t="str">
            <v>MCOL$</v>
          </cell>
          <cell r="P244" t="str">
            <v>MCOL$</v>
          </cell>
          <cell r="Q244" t="str">
            <v>MCOL$</v>
          </cell>
          <cell r="R244" t="str">
            <v>MCOL$</v>
          </cell>
          <cell r="S244" t="str">
            <v>MCOL$</v>
          </cell>
          <cell r="T244" t="str">
            <v>MCOL$</v>
          </cell>
          <cell r="U244" t="str">
            <v>MCOL$</v>
          </cell>
          <cell r="V244" t="str">
            <v xml:space="preserve">    GIT</v>
          </cell>
          <cell r="W244" t="str">
            <v>PREPAY</v>
          </cell>
          <cell r="X244" t="str">
            <v>PAID</v>
          </cell>
          <cell r="Y244" t="str">
            <v xml:space="preserve">   YEAR</v>
          </cell>
          <cell r="Z244" t="str">
            <v>REM.TAX</v>
          </cell>
          <cell r="AA244" t="str">
            <v>DEPR.</v>
          </cell>
          <cell r="AB244" t="str">
            <v xml:space="preserve"> REM.TAX</v>
          </cell>
          <cell r="AC244" t="str">
            <v>PAID</v>
          </cell>
          <cell r="AE244" t="str">
            <v>INFLATION</v>
          </cell>
          <cell r="AH244" t="str">
            <v>COL.</v>
          </cell>
          <cell r="AJ244" t="str">
            <v>SURTAX</v>
          </cell>
          <cell r="AK244" t="str">
            <v>WARTAX</v>
          </cell>
          <cell r="AM244" t="str">
            <v>COL.</v>
          </cell>
          <cell r="AN244" t="str">
            <v>CRUDE</v>
          </cell>
          <cell r="AO244" t="str">
            <v>YEARS</v>
          </cell>
          <cell r="AQ244">
            <v>0</v>
          </cell>
          <cell r="AR244">
            <v>0</v>
          </cell>
          <cell r="BK244" t="str">
            <v>OIL FOR &gt;15 API</v>
          </cell>
          <cell r="BM244" t="str">
            <v>GAS</v>
          </cell>
          <cell r="BP244" t="str">
            <v>HIST</v>
          </cell>
        </row>
        <row r="245">
          <cell r="F245" t="str">
            <v>NET CAPITAL</v>
          </cell>
          <cell r="AE245" t="str">
            <v>REVENUE</v>
          </cell>
          <cell r="AF245" t="str">
            <v>EXPENSES</v>
          </cell>
          <cell r="AG245" t="str">
            <v>CAPITAL</v>
          </cell>
          <cell r="AH245" t="str">
            <v>DEV.</v>
          </cell>
          <cell r="AI245" t="str">
            <v>DEFLAT.</v>
          </cell>
          <cell r="AJ245" t="str">
            <v>25% GIT</v>
          </cell>
          <cell r="AL245" t="str">
            <v>TOTAL</v>
          </cell>
          <cell r="AM245" t="str">
            <v>INFLAT</v>
          </cell>
          <cell r="AN245" t="str">
            <v>INFLATION</v>
          </cell>
          <cell r="AT245" t="str">
            <v>PSV=1</v>
          </cell>
          <cell r="AU245" t="str">
            <v>PSV=2</v>
          </cell>
          <cell r="AV245" t="str">
            <v>PSV=3</v>
          </cell>
          <cell r="AW245" t="str">
            <v>PSV=4</v>
          </cell>
          <cell r="AZ245" t="str">
            <v>CRUDE</v>
          </cell>
          <cell r="BA245" t="str">
            <v>US</v>
          </cell>
          <cell r="BB245" t="str">
            <v>COL</v>
          </cell>
          <cell r="BD245" t="str">
            <v>COL</v>
          </cell>
          <cell r="BE245" t="str">
            <v>$Col/US$</v>
          </cell>
          <cell r="BF245" t="str">
            <v>$col / US$</v>
          </cell>
          <cell r="BG245" t="str">
            <v>TAXES</v>
          </cell>
          <cell r="BK245" t="str">
            <v>WAR TAX</v>
          </cell>
          <cell r="BP245" t="str">
            <v>PRICE $/B</v>
          </cell>
        </row>
        <row r="246">
          <cell r="AT246" t="str">
            <v>US$ 10/B</v>
          </cell>
          <cell r="AU246" t="str">
            <v>US$ 12/B</v>
          </cell>
          <cell r="AV246" t="str">
            <v>US$ 15/B</v>
          </cell>
          <cell r="AW246" t="str">
            <v>US$ 20/B</v>
          </cell>
          <cell r="AY246" t="str">
            <v>YEAR</v>
          </cell>
          <cell r="AZ246" t="str">
            <v>INFLATION</v>
          </cell>
          <cell r="BA246" t="str">
            <v>INFLAT.</v>
          </cell>
          <cell r="BB246" t="str">
            <v>DEV</v>
          </cell>
          <cell r="BD246" t="str">
            <v>INFLAT.</v>
          </cell>
          <cell r="BE246" t="str">
            <v>EXC. avg.</v>
          </cell>
          <cell r="BF246" t="str">
            <v>End</v>
          </cell>
          <cell r="BG246" t="str">
            <v>INCOME</v>
          </cell>
          <cell r="BH246" t="str">
            <v>REMIT.</v>
          </cell>
          <cell r="BI246" t="str">
            <v>SURTAX</v>
          </cell>
          <cell r="BK246" t="str">
            <v>$Col</v>
          </cell>
          <cell r="BL246" t="str">
            <v>US Ratio</v>
          </cell>
          <cell r="BM246" t="str">
            <v>$Col</v>
          </cell>
          <cell r="BN246" t="str">
            <v>US Ratio</v>
          </cell>
          <cell r="BP246" t="str">
            <v>M.O.D.</v>
          </cell>
        </row>
        <row r="247">
          <cell r="A247">
            <v>0</v>
          </cell>
          <cell r="B247">
            <v>1991</v>
          </cell>
          <cell r="C247">
            <v>0</v>
          </cell>
          <cell r="D247">
            <v>10</v>
          </cell>
          <cell r="E247">
            <v>5</v>
          </cell>
          <cell r="F247">
            <v>0</v>
          </cell>
          <cell r="G247">
            <v>0</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1991</v>
          </cell>
          <cell r="Z247">
            <v>0</v>
          </cell>
          <cell r="AA247">
            <v>0</v>
          </cell>
          <cell r="AB247">
            <v>0</v>
          </cell>
          <cell r="AC247">
            <v>0</v>
          </cell>
          <cell r="AE247">
            <v>0.78484774902919419</v>
          </cell>
          <cell r="AF247">
            <v>0.78484774902919419</v>
          </cell>
          <cell r="AG247">
            <v>0.78484774902919419</v>
          </cell>
          <cell r="AH247">
            <v>0.39331939445311664</v>
          </cell>
          <cell r="AI247">
            <v>0.78484774902919419</v>
          </cell>
          <cell r="AJ247">
            <v>0</v>
          </cell>
          <cell r="AK247">
            <v>0</v>
          </cell>
          <cell r="AL247">
            <v>0</v>
          </cell>
          <cell r="AM247">
            <v>0.20820192050193384</v>
          </cell>
          <cell r="AN247">
            <v>0.79827492969742564</v>
          </cell>
          <cell r="AO247">
            <v>0</v>
          </cell>
          <cell r="AP247">
            <v>0</v>
          </cell>
          <cell r="AQ247">
            <v>0</v>
          </cell>
          <cell r="AR247">
            <v>0</v>
          </cell>
          <cell r="AY247">
            <v>1991</v>
          </cell>
          <cell r="AZ247">
            <v>3.1E-2</v>
          </cell>
          <cell r="BA247">
            <v>3.1E-2</v>
          </cell>
          <cell r="BB247">
            <v>0.2429</v>
          </cell>
          <cell r="BD247">
            <v>0.26800000000000002</v>
          </cell>
          <cell r="BE247">
            <v>600.54999999999995</v>
          </cell>
          <cell r="BG247">
            <v>0.3</v>
          </cell>
          <cell r="BH247">
            <v>0.19</v>
          </cell>
          <cell r="BI247">
            <v>0</v>
          </cell>
          <cell r="BP247">
            <v>0</v>
          </cell>
        </row>
        <row r="248">
          <cell r="A248">
            <v>0</v>
          </cell>
          <cell r="B248">
            <v>1992</v>
          </cell>
          <cell r="C248">
            <v>0</v>
          </cell>
          <cell r="D248">
            <v>10</v>
          </cell>
          <cell r="E248">
            <v>5</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1992</v>
          </cell>
          <cell r="Z248">
            <v>0</v>
          </cell>
          <cell r="AA248">
            <v>0</v>
          </cell>
          <cell r="AB248">
            <v>0</v>
          </cell>
          <cell r="AC248">
            <v>0</v>
          </cell>
          <cell r="AE248">
            <v>0.8091780292490991</v>
          </cell>
          <cell r="AF248">
            <v>0.8091780292490991</v>
          </cell>
          <cell r="AG248">
            <v>0.8091780292490991</v>
          </cell>
          <cell r="AH248">
            <v>0.4888566753657787</v>
          </cell>
          <cell r="AI248">
            <v>0.8091780292490991</v>
          </cell>
          <cell r="AJ248">
            <v>0</v>
          </cell>
          <cell r="AK248">
            <v>0</v>
          </cell>
          <cell r="AL248">
            <v>0</v>
          </cell>
          <cell r="AM248">
            <v>0.2640000351964521</v>
          </cell>
          <cell r="AN248">
            <v>0.82302145251804582</v>
          </cell>
          <cell r="AO248">
            <v>0</v>
          </cell>
          <cell r="AP248">
            <v>0</v>
          </cell>
          <cell r="AQ248">
            <v>0</v>
          </cell>
          <cell r="AR248">
            <v>0</v>
          </cell>
          <cell r="AY248">
            <v>1992</v>
          </cell>
          <cell r="AZ248">
            <v>0.03</v>
          </cell>
          <cell r="BA248">
            <v>0.03</v>
          </cell>
          <cell r="BB248">
            <v>0.15559999999999999</v>
          </cell>
          <cell r="BD248">
            <v>0.25140000000000001</v>
          </cell>
          <cell r="BE248">
            <v>697</v>
          </cell>
          <cell r="BG248">
            <v>0.3</v>
          </cell>
          <cell r="BH248">
            <v>0.19</v>
          </cell>
          <cell r="BI248">
            <v>0.25</v>
          </cell>
          <cell r="BK248">
            <v>600</v>
          </cell>
          <cell r="BL248">
            <v>0.86083213773314204</v>
          </cell>
          <cell r="BM248">
            <v>20</v>
          </cell>
          <cell r="BN248">
            <v>2.8694404591104734E-2</v>
          </cell>
          <cell r="BP248">
            <v>0</v>
          </cell>
        </row>
        <row r="249">
          <cell r="A249">
            <v>0</v>
          </cell>
          <cell r="B249">
            <v>1993</v>
          </cell>
          <cell r="C249">
            <v>0</v>
          </cell>
          <cell r="D249">
            <v>10</v>
          </cell>
          <cell r="E249">
            <v>5</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1993</v>
          </cell>
          <cell r="Z249">
            <v>0</v>
          </cell>
          <cell r="AA249">
            <v>0</v>
          </cell>
          <cell r="AB249">
            <v>0</v>
          </cell>
          <cell r="AC249">
            <v>0</v>
          </cell>
          <cell r="AE249">
            <v>0.83345337012657206</v>
          </cell>
          <cell r="AF249">
            <v>0.83345337012657206</v>
          </cell>
          <cell r="AG249">
            <v>0.83345337012657206</v>
          </cell>
          <cell r="AH249">
            <v>0.56492277405269387</v>
          </cell>
          <cell r="AI249">
            <v>0.83345337012657206</v>
          </cell>
          <cell r="AJ249">
            <v>0</v>
          </cell>
          <cell r="AK249">
            <v>0</v>
          </cell>
          <cell r="AL249">
            <v>0</v>
          </cell>
          <cell r="AM249">
            <v>0.33036964404484015</v>
          </cell>
          <cell r="AN249">
            <v>0.84771209609358722</v>
          </cell>
          <cell r="AO249">
            <v>0</v>
          </cell>
          <cell r="AP249">
            <v>0</v>
          </cell>
          <cell r="AQ249">
            <v>0</v>
          </cell>
          <cell r="AR249">
            <v>0</v>
          </cell>
          <cell r="AY249">
            <v>1993</v>
          </cell>
          <cell r="AZ249">
            <v>0.03</v>
          </cell>
          <cell r="BA249">
            <v>2.8000000000000001E-2</v>
          </cell>
          <cell r="BB249">
            <v>8.9899999999999994E-2</v>
          </cell>
          <cell r="BD249">
            <v>0.2261</v>
          </cell>
          <cell r="BE249">
            <v>771</v>
          </cell>
          <cell r="BF249">
            <v>804.4</v>
          </cell>
          <cell r="BG249">
            <v>0.3</v>
          </cell>
          <cell r="BH249">
            <v>0.15</v>
          </cell>
          <cell r="BI249">
            <v>0.25</v>
          </cell>
          <cell r="BK249">
            <v>735.66</v>
          </cell>
          <cell r="BL249">
            <v>0.9541634241245136</v>
          </cell>
          <cell r="BM249">
            <v>25.028000000000002</v>
          </cell>
          <cell r="BN249">
            <v>3.246173800259404E-2</v>
          </cell>
          <cell r="BP249">
            <v>0</v>
          </cell>
        </row>
        <row r="250">
          <cell r="A250">
            <v>0</v>
          </cell>
          <cell r="B250">
            <v>1994</v>
          </cell>
          <cell r="C250">
            <v>0</v>
          </cell>
          <cell r="D250">
            <v>10</v>
          </cell>
          <cell r="E250">
            <v>5</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1994</v>
          </cell>
          <cell r="Z250">
            <v>0</v>
          </cell>
          <cell r="AA250">
            <v>0</v>
          </cell>
          <cell r="AB250">
            <v>0</v>
          </cell>
          <cell r="AC250">
            <v>0</v>
          </cell>
          <cell r="AE250">
            <v>0.85679006449011608</v>
          </cell>
          <cell r="AF250">
            <v>0.85679006449011608</v>
          </cell>
          <cell r="AG250">
            <v>0.85679006449011608</v>
          </cell>
          <cell r="AH250">
            <v>0.61570933144003115</v>
          </cell>
          <cell r="AI250">
            <v>0.85679006449011608</v>
          </cell>
          <cell r="AJ250">
            <v>0</v>
          </cell>
          <cell r="AK250">
            <v>0</v>
          </cell>
          <cell r="AL250">
            <v>0</v>
          </cell>
          <cell r="AM250">
            <v>0.40506622056337849</v>
          </cell>
          <cell r="AN250">
            <v>0.87314345897639489</v>
          </cell>
          <cell r="AO250">
            <v>0</v>
          </cell>
          <cell r="AP250">
            <v>0</v>
          </cell>
          <cell r="AQ250">
            <v>0</v>
          </cell>
          <cell r="AR250">
            <v>0</v>
          </cell>
          <cell r="AY250">
            <v>1994</v>
          </cell>
          <cell r="AZ250">
            <v>4.8099999999999997E-2</v>
          </cell>
          <cell r="BA250">
            <v>2.5999999999999999E-2</v>
          </cell>
          <cell r="BB250">
            <v>3.3500000000000002E-2</v>
          </cell>
          <cell r="BD250">
            <v>0.22589999999999999</v>
          </cell>
          <cell r="BE250">
            <v>817.9</v>
          </cell>
          <cell r="BF250">
            <v>831.4</v>
          </cell>
          <cell r="BG250">
            <v>0.3</v>
          </cell>
          <cell r="BH250">
            <v>0.15</v>
          </cell>
          <cell r="BI250">
            <v>0.25</v>
          </cell>
          <cell r="BK250">
            <v>901.84559400000001</v>
          </cell>
          <cell r="BL250">
            <v>1.1026355226800342</v>
          </cell>
          <cell r="BM250">
            <v>30.686830800000003</v>
          </cell>
          <cell r="BN250">
            <v>3.7519049761584551E-2</v>
          </cell>
          <cell r="BP250">
            <v>0</v>
          </cell>
        </row>
        <row r="251">
          <cell r="A251">
            <v>0</v>
          </cell>
          <cell r="B251">
            <v>1995</v>
          </cell>
          <cell r="C251">
            <v>0</v>
          </cell>
          <cell r="D251">
            <v>10</v>
          </cell>
          <cell r="E251">
            <v>5</v>
          </cell>
          <cell r="F251">
            <v>0</v>
          </cell>
          <cell r="G251">
            <v>0</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1995</v>
          </cell>
          <cell r="Z251">
            <v>0</v>
          </cell>
          <cell r="AA251">
            <v>0</v>
          </cell>
          <cell r="AB251">
            <v>0</v>
          </cell>
          <cell r="AC251">
            <v>0</v>
          </cell>
          <cell r="AE251">
            <v>0.87906660616685917</v>
          </cell>
          <cell r="AF251">
            <v>0.87906660616685917</v>
          </cell>
          <cell r="AG251">
            <v>0.87906660616685917</v>
          </cell>
          <cell r="AH251">
            <v>0.63633559404327222</v>
          </cell>
          <cell r="AI251">
            <v>0.87906660616685917</v>
          </cell>
          <cell r="AJ251">
            <v>0</v>
          </cell>
          <cell r="AK251">
            <v>0</v>
          </cell>
          <cell r="AL251">
            <v>0</v>
          </cell>
          <cell r="AM251">
            <v>0.49657067978864566</v>
          </cell>
          <cell r="AN251">
            <v>0.9151416593531595</v>
          </cell>
          <cell r="AO251">
            <v>0</v>
          </cell>
          <cell r="AP251">
            <v>0</v>
          </cell>
          <cell r="AQ251">
            <v>0</v>
          </cell>
          <cell r="AR251">
            <v>0</v>
          </cell>
          <cell r="AY251">
            <v>1995</v>
          </cell>
          <cell r="AZ251">
            <v>0.03</v>
          </cell>
          <cell r="BA251">
            <v>3.3000000000000002E-2</v>
          </cell>
          <cell r="BB251">
            <v>0.18809999999999999</v>
          </cell>
          <cell r="BD251">
            <v>0.1946</v>
          </cell>
          <cell r="BE251">
            <v>909.52499999999998</v>
          </cell>
          <cell r="BF251">
            <v>987.65</v>
          </cell>
          <cell r="BG251">
            <v>0.3</v>
          </cell>
          <cell r="BH251">
            <v>0.15</v>
          </cell>
          <cell r="BI251">
            <v>0.25</v>
          </cell>
          <cell r="BK251">
            <v>1000</v>
          </cell>
          <cell r="BL251">
            <v>1.0994750006871719</v>
          </cell>
          <cell r="BM251">
            <v>37.61898587772</v>
          </cell>
          <cell r="BN251">
            <v>4.1361134523756907E-2</v>
          </cell>
          <cell r="BP251">
            <v>0</v>
          </cell>
        </row>
        <row r="252">
          <cell r="A252">
            <v>0</v>
          </cell>
          <cell r="B252">
            <v>1996</v>
          </cell>
          <cell r="C252">
            <v>0</v>
          </cell>
          <cell r="D252">
            <v>10</v>
          </cell>
          <cell r="E252">
            <v>5</v>
          </cell>
          <cell r="F252">
            <v>0</v>
          </cell>
          <cell r="G252">
            <v>0</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1996</v>
          </cell>
          <cell r="Z252">
            <v>0</v>
          </cell>
          <cell r="AA252">
            <v>0</v>
          </cell>
          <cell r="AB252">
            <v>0</v>
          </cell>
          <cell r="AC252">
            <v>0</v>
          </cell>
          <cell r="AE252">
            <v>0.90807580417036549</v>
          </cell>
          <cell r="AF252">
            <v>0.90807580417036549</v>
          </cell>
          <cell r="AG252">
            <v>0.90807580417036549</v>
          </cell>
          <cell r="AH252">
            <v>0.75603031928281172</v>
          </cell>
          <cell r="AI252">
            <v>0.90807580417036549</v>
          </cell>
          <cell r="AJ252">
            <v>0</v>
          </cell>
          <cell r="AK252">
            <v>0</v>
          </cell>
          <cell r="AL252">
            <v>0</v>
          </cell>
          <cell r="AM252">
            <v>0.59320333407551606</v>
          </cell>
          <cell r="AN252">
            <v>0.94259590913375435</v>
          </cell>
          <cell r="AO252">
            <v>0</v>
          </cell>
          <cell r="AP252">
            <v>0</v>
          </cell>
          <cell r="AQ252">
            <v>0</v>
          </cell>
          <cell r="AR252">
            <v>0</v>
          </cell>
          <cell r="AT252">
            <v>1</v>
          </cell>
          <cell r="AU252">
            <v>1</v>
          </cell>
          <cell r="AV252">
            <v>1</v>
          </cell>
          <cell r="AW252">
            <v>1</v>
          </cell>
          <cell r="AY252">
            <v>1996</v>
          </cell>
          <cell r="AZ252">
            <v>0.03</v>
          </cell>
          <cell r="BA252">
            <v>3.3000000000000002E-2</v>
          </cell>
          <cell r="BB252">
            <v>1.7899999999999999E-2</v>
          </cell>
          <cell r="BD252">
            <v>0.21629999999999999</v>
          </cell>
          <cell r="BE252">
            <v>995.32500000000005</v>
          </cell>
          <cell r="BF252">
            <v>1003</v>
          </cell>
          <cell r="BG252">
            <v>0.35</v>
          </cell>
          <cell r="BH252">
            <v>0.12</v>
          </cell>
          <cell r="BI252">
            <v>0</v>
          </cell>
          <cell r="BK252">
            <v>1216.3</v>
          </cell>
          <cell r="BL252">
            <v>1.2220129103559139</v>
          </cell>
          <cell r="BM252">
            <v>44.939640529524311</v>
          </cell>
          <cell r="BN252">
            <v>4.5150720146207829E-2</v>
          </cell>
          <cell r="BP252">
            <v>0</v>
          </cell>
        </row>
        <row r="253">
          <cell r="A253">
            <v>0</v>
          </cell>
          <cell r="B253">
            <v>1997</v>
          </cell>
          <cell r="C253">
            <v>0</v>
          </cell>
          <cell r="D253">
            <v>10</v>
          </cell>
          <cell r="E253">
            <v>5</v>
          </cell>
          <cell r="F253">
            <v>0</v>
          </cell>
          <cell r="G253">
            <v>0</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1997</v>
          </cell>
          <cell r="Z253">
            <v>0</v>
          </cell>
          <cell r="AA253">
            <v>0</v>
          </cell>
          <cell r="AB253">
            <v>0</v>
          </cell>
          <cell r="AC253">
            <v>0</v>
          </cell>
          <cell r="AE253">
            <v>0.93804230570798752</v>
          </cell>
          <cell r="AF253">
            <v>0.93804230570798752</v>
          </cell>
          <cell r="AG253">
            <v>0.93804230570798752</v>
          </cell>
          <cell r="AH253">
            <v>0.76956326199797409</v>
          </cell>
          <cell r="AI253">
            <v>0.93804230570798752</v>
          </cell>
          <cell r="AJ253">
            <v>0</v>
          </cell>
          <cell r="AK253">
            <v>0</v>
          </cell>
          <cell r="AL253">
            <v>0</v>
          </cell>
          <cell r="AM253">
            <v>0.72151321523605016</v>
          </cell>
          <cell r="AN253">
            <v>0.970873786407767</v>
          </cell>
          <cell r="AO253">
            <v>0</v>
          </cell>
          <cell r="AP253">
            <v>0</v>
          </cell>
          <cell r="AQ253">
            <v>0</v>
          </cell>
          <cell r="AR253">
            <v>0</v>
          </cell>
          <cell r="AT253">
            <v>1</v>
          </cell>
          <cell r="AU253">
            <v>1</v>
          </cell>
          <cell r="AV253">
            <v>1</v>
          </cell>
          <cell r="AW253">
            <v>1</v>
          </cell>
          <cell r="AY253">
            <v>1997</v>
          </cell>
          <cell r="AZ253">
            <v>0.03</v>
          </cell>
          <cell r="BA253">
            <v>3.5000000000000003E-2</v>
          </cell>
          <cell r="BB253">
            <v>0.28670000000000001</v>
          </cell>
          <cell r="BD253">
            <v>0.1696</v>
          </cell>
          <cell r="BE253">
            <v>1148.3</v>
          </cell>
          <cell r="BF253">
            <v>1293.5999999999999</v>
          </cell>
          <cell r="BG253">
            <v>0.35</v>
          </cell>
          <cell r="BH253">
            <v>0.1</v>
          </cell>
          <cell r="BI253">
            <v>0</v>
          </cell>
          <cell r="BK253">
            <v>1422.58448</v>
          </cell>
          <cell r="BL253">
            <v>1.2388613428546547</v>
          </cell>
          <cell r="BM253">
            <v>54.660084776060415</v>
          </cell>
          <cell r="BN253">
            <v>4.7600875011809124E-2</v>
          </cell>
          <cell r="BP253">
            <v>0</v>
          </cell>
        </row>
        <row r="254">
          <cell r="A254">
            <v>0</v>
          </cell>
          <cell r="B254">
            <v>1998</v>
          </cell>
          <cell r="C254">
            <v>0</v>
          </cell>
          <cell r="D254">
            <v>10</v>
          </cell>
          <cell r="E254">
            <v>5</v>
          </cell>
          <cell r="F254">
            <v>0</v>
          </cell>
          <cell r="G254">
            <v>0</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1998</v>
          </cell>
          <cell r="Z254">
            <v>0</v>
          </cell>
          <cell r="AA254">
            <v>0</v>
          </cell>
          <cell r="AB254">
            <v>0</v>
          </cell>
          <cell r="AC254">
            <v>0</v>
          </cell>
          <cell r="AE254">
            <v>0.970873786407767</v>
          </cell>
          <cell r="AF254">
            <v>0.970873786407767</v>
          </cell>
          <cell r="AG254">
            <v>0.970873786407767</v>
          </cell>
          <cell r="AH254">
            <v>0.99019704921279328</v>
          </cell>
          <cell r="AI254">
            <v>0.970873786407767</v>
          </cell>
          <cell r="AJ254">
            <v>0</v>
          </cell>
          <cell r="AK254">
            <v>0</v>
          </cell>
          <cell r="AL254">
            <v>0</v>
          </cell>
          <cell r="AM254">
            <v>0.8438818565400843</v>
          </cell>
          <cell r="AN254">
            <v>1</v>
          </cell>
          <cell r="AO254">
            <v>0</v>
          </cell>
          <cell r="AP254">
            <v>0</v>
          </cell>
          <cell r="AQ254">
            <v>0</v>
          </cell>
          <cell r="AR254">
            <v>0</v>
          </cell>
          <cell r="AT254">
            <v>1</v>
          </cell>
          <cell r="AU254">
            <v>1</v>
          </cell>
          <cell r="AV254">
            <v>1</v>
          </cell>
          <cell r="AW254">
            <v>1</v>
          </cell>
          <cell r="AY254">
            <v>1998</v>
          </cell>
          <cell r="AZ254">
            <v>0</v>
          </cell>
          <cell r="BA254">
            <v>0.03</v>
          </cell>
          <cell r="BB254">
            <v>9.9000000000000008E-3</v>
          </cell>
          <cell r="BD254">
            <v>0.185</v>
          </cell>
          <cell r="BE254">
            <v>1300.0033199999998</v>
          </cell>
          <cell r="BF254">
            <v>1306.4066399999999</v>
          </cell>
          <cell r="BG254">
            <v>0.35</v>
          </cell>
          <cell r="BH254">
            <v>7.0000000000000007E-2</v>
          </cell>
          <cell r="BI254">
            <v>0</v>
          </cell>
          <cell r="BJ254">
            <v>1300</v>
          </cell>
          <cell r="BK254">
            <v>0</v>
          </cell>
          <cell r="BL254">
            <v>0</v>
          </cell>
          <cell r="BM254">
            <v>0</v>
          </cell>
          <cell r="BN254">
            <v>0</v>
          </cell>
          <cell r="BP254">
            <v>0</v>
          </cell>
        </row>
        <row r="255">
          <cell r="A255">
            <v>0</v>
          </cell>
          <cell r="B255">
            <v>1999</v>
          </cell>
          <cell r="C255">
            <v>0</v>
          </cell>
          <cell r="D255">
            <v>10</v>
          </cell>
          <cell r="E255">
            <v>5</v>
          </cell>
          <cell r="F255">
            <v>0</v>
          </cell>
          <cell r="G255">
            <v>0</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1999</v>
          </cell>
          <cell r="Z255">
            <v>0</v>
          </cell>
          <cell r="AA255">
            <v>0</v>
          </cell>
          <cell r="AB255">
            <v>0</v>
          </cell>
          <cell r="AC255">
            <v>0</v>
          </cell>
          <cell r="AE255">
            <v>1</v>
          </cell>
          <cell r="AF255">
            <v>1</v>
          </cell>
          <cell r="AG255">
            <v>1</v>
          </cell>
          <cell r="AH255">
            <v>1</v>
          </cell>
          <cell r="AI255">
            <v>1</v>
          </cell>
          <cell r="AJ255">
            <v>0</v>
          </cell>
          <cell r="AK255">
            <v>0</v>
          </cell>
          <cell r="AL255">
            <v>0</v>
          </cell>
          <cell r="AM255">
            <v>1</v>
          </cell>
          <cell r="AN255">
            <v>1</v>
          </cell>
          <cell r="AO255">
            <v>1</v>
          </cell>
          <cell r="AP255">
            <v>1</v>
          </cell>
          <cell r="AQ255">
            <v>0</v>
          </cell>
          <cell r="AR255">
            <v>0</v>
          </cell>
          <cell r="AT255">
            <v>1</v>
          </cell>
          <cell r="AU255">
            <v>1</v>
          </cell>
          <cell r="AV255">
            <v>1</v>
          </cell>
          <cell r="AW255">
            <v>1</v>
          </cell>
          <cell r="AY255">
            <v>1999</v>
          </cell>
          <cell r="AZ255">
            <v>0</v>
          </cell>
          <cell r="BA255">
            <v>2.9499999999999998E-2</v>
          </cell>
          <cell r="BB255">
            <v>0.13</v>
          </cell>
          <cell r="BD255">
            <v>0.152</v>
          </cell>
          <cell r="BE255">
            <v>1684.8</v>
          </cell>
          <cell r="BF255">
            <v>1784.3</v>
          </cell>
          <cell r="BG255">
            <v>0.35</v>
          </cell>
          <cell r="BH255">
            <v>7.0000000000000007E-2</v>
          </cell>
          <cell r="BI255">
            <v>0</v>
          </cell>
          <cell r="BJ255">
            <v>1500</v>
          </cell>
          <cell r="BK255">
            <v>0</v>
          </cell>
          <cell r="BL255">
            <v>0</v>
          </cell>
          <cell r="BM255">
            <v>0</v>
          </cell>
          <cell r="BN255">
            <v>0</v>
          </cell>
          <cell r="BP255">
            <v>0</v>
          </cell>
        </row>
        <row r="256">
          <cell r="A256">
            <v>1</v>
          </cell>
          <cell r="B256">
            <v>2000</v>
          </cell>
          <cell r="C256">
            <v>4242974.1974010821</v>
          </cell>
          <cell r="D256">
            <v>10</v>
          </cell>
          <cell r="E256">
            <v>5</v>
          </cell>
          <cell r="F256">
            <v>0</v>
          </cell>
          <cell r="G256">
            <v>1366491.3878554055</v>
          </cell>
          <cell r="H256">
            <v>7743451.1978472974</v>
          </cell>
          <cell r="I256">
            <v>0</v>
          </cell>
          <cell r="J256">
            <v>0</v>
          </cell>
          <cell r="K256">
            <v>0</v>
          </cell>
          <cell r="L256">
            <v>0</v>
          </cell>
          <cell r="M256">
            <v>0</v>
          </cell>
          <cell r="N256">
            <v>0</v>
          </cell>
          <cell r="O256">
            <v>1366491.3878554055</v>
          </cell>
          <cell r="P256">
            <v>7743451.1978472974</v>
          </cell>
          <cell r="Q256">
            <v>0</v>
          </cell>
          <cell r="R256">
            <v>0</v>
          </cell>
          <cell r="S256">
            <v>136649.13878554053</v>
          </cell>
          <cell r="T256">
            <v>552126.87348889117</v>
          </cell>
          <cell r="U256">
            <v>0</v>
          </cell>
          <cell r="V256">
            <v>1243969.3647943274</v>
          </cell>
          <cell r="W256">
            <v>932977.02359574556</v>
          </cell>
          <cell r="X256">
            <v>932977.02359574556</v>
          </cell>
          <cell r="Y256">
            <v>2000</v>
          </cell>
          <cell r="Z256">
            <v>9109942.5857027024</v>
          </cell>
          <cell r="AA256">
            <v>649561.02763398958</v>
          </cell>
          <cell r="AB256">
            <v>186230.53023199429</v>
          </cell>
          <cell r="AC256">
            <v>186230.53023199429</v>
          </cell>
          <cell r="AE256">
            <v>1.0295000000000001</v>
          </cell>
          <cell r="AF256">
            <v>1.0295000000000001</v>
          </cell>
          <cell r="AG256">
            <v>1.0295000000000001</v>
          </cell>
          <cell r="AH256">
            <v>1.1100000000000001</v>
          </cell>
          <cell r="AI256">
            <v>1.0295000000000001</v>
          </cell>
          <cell r="AJ256">
            <v>0</v>
          </cell>
          <cell r="AK256">
            <v>0</v>
          </cell>
          <cell r="AL256">
            <v>0</v>
          </cell>
          <cell r="AM256">
            <v>1.125</v>
          </cell>
          <cell r="AN256">
            <v>1</v>
          </cell>
          <cell r="AO256">
            <v>1</v>
          </cell>
          <cell r="AP256">
            <v>2</v>
          </cell>
          <cell r="AQ256">
            <v>0</v>
          </cell>
          <cell r="AR256">
            <v>0</v>
          </cell>
          <cell r="AT256">
            <v>1</v>
          </cell>
          <cell r="AU256">
            <v>1</v>
          </cell>
          <cell r="AV256">
            <v>1</v>
          </cell>
          <cell r="AW256">
            <v>1</v>
          </cell>
          <cell r="AY256">
            <v>2000</v>
          </cell>
          <cell r="AZ256">
            <v>0</v>
          </cell>
          <cell r="BA256">
            <v>2.9499999999999998E-2</v>
          </cell>
          <cell r="BB256">
            <v>0.11</v>
          </cell>
          <cell r="BD256">
            <v>0.125</v>
          </cell>
          <cell r="BE256">
            <v>1903.8</v>
          </cell>
          <cell r="BF256">
            <v>2016.3</v>
          </cell>
          <cell r="BG256">
            <v>0.35</v>
          </cell>
          <cell r="BH256">
            <v>7.0000000000000007E-2</v>
          </cell>
          <cell r="BI256">
            <v>0</v>
          </cell>
          <cell r="BJ256">
            <v>1800</v>
          </cell>
          <cell r="BK256">
            <v>0</v>
          </cell>
          <cell r="BL256">
            <v>0</v>
          </cell>
          <cell r="BM256">
            <v>0</v>
          </cell>
          <cell r="BN256">
            <v>0</v>
          </cell>
        </row>
        <row r="257">
          <cell r="A257">
            <v>1</v>
          </cell>
          <cell r="B257">
            <v>2001</v>
          </cell>
          <cell r="C257">
            <v>9854182.0029046908</v>
          </cell>
          <cell r="D257">
            <v>10</v>
          </cell>
          <cell r="E257">
            <v>5</v>
          </cell>
          <cell r="F257">
            <v>0</v>
          </cell>
          <cell r="G257">
            <v>1443307.4020586654</v>
          </cell>
          <cell r="H257">
            <v>8178741.9449991053</v>
          </cell>
          <cell r="I257">
            <v>0</v>
          </cell>
          <cell r="J257">
            <v>0</v>
          </cell>
          <cell r="K257">
            <v>0</v>
          </cell>
          <cell r="L257">
            <v>0</v>
          </cell>
          <cell r="M257">
            <v>0</v>
          </cell>
          <cell r="N257">
            <v>0</v>
          </cell>
          <cell r="O257">
            <v>1443307.4020586654</v>
          </cell>
          <cell r="P257">
            <v>8178741.9449991053</v>
          </cell>
          <cell r="Q257">
            <v>0</v>
          </cell>
          <cell r="R257">
            <v>0</v>
          </cell>
          <cell r="S257">
            <v>280979.87899140711</v>
          </cell>
          <cell r="T257">
            <v>2349899.3640244235</v>
          </cell>
          <cell r="U257">
            <v>0</v>
          </cell>
          <cell r="V257">
            <v>2528155.965961101</v>
          </cell>
          <cell r="W257">
            <v>932977.02359574556</v>
          </cell>
          <cell r="X257">
            <v>1243969.3647943274</v>
          </cell>
          <cell r="Y257">
            <v>2001</v>
          </cell>
          <cell r="Z257">
            <v>9622049.3470577709</v>
          </cell>
          <cell r="AA257">
            <v>3345770.2318435311</v>
          </cell>
          <cell r="AB257">
            <v>368510.9684386783</v>
          </cell>
          <cell r="AC257">
            <v>368510.9684386783</v>
          </cell>
          <cell r="AE257">
            <v>1.0598702500000001</v>
          </cell>
          <cell r="AF257">
            <v>1.0598702500000001</v>
          </cell>
          <cell r="AG257">
            <v>1.0598702500000001</v>
          </cell>
          <cell r="AH257">
            <v>1.2321000000000002</v>
          </cell>
          <cell r="AI257">
            <v>1.0598702500000001</v>
          </cell>
          <cell r="AJ257">
            <v>0</v>
          </cell>
          <cell r="AK257">
            <v>0</v>
          </cell>
          <cell r="AL257">
            <v>0</v>
          </cell>
          <cell r="AM257">
            <v>1.2532500000000002</v>
          </cell>
          <cell r="AN257">
            <v>1.0295000000000001</v>
          </cell>
          <cell r="AO257">
            <v>1</v>
          </cell>
          <cell r="AP257">
            <v>3</v>
          </cell>
          <cell r="AQ257">
            <v>0</v>
          </cell>
          <cell r="AR257">
            <v>0</v>
          </cell>
          <cell r="AT257">
            <v>1.0295000000000001</v>
          </cell>
          <cell r="AU257">
            <v>1.0295000000000001</v>
          </cell>
          <cell r="AV257">
            <v>1.0295000000000001</v>
          </cell>
          <cell r="AW257">
            <v>1.0295000000000001</v>
          </cell>
          <cell r="AY257">
            <v>2001</v>
          </cell>
          <cell r="AZ257">
            <v>2.9499999999999998E-2</v>
          </cell>
          <cell r="BA257">
            <v>2.9499999999999998E-2</v>
          </cell>
          <cell r="BB257">
            <v>0.11</v>
          </cell>
          <cell r="BD257">
            <v>0.114</v>
          </cell>
          <cell r="BE257">
            <v>2113.1999999999998</v>
          </cell>
          <cell r="BF257">
            <v>2238.1</v>
          </cell>
          <cell r="BG257">
            <v>0.35</v>
          </cell>
          <cell r="BH257">
            <v>7.0000000000000007E-2</v>
          </cell>
          <cell r="BI257">
            <v>0</v>
          </cell>
          <cell r="BJ257">
            <v>2100</v>
          </cell>
          <cell r="BK257">
            <v>0</v>
          </cell>
          <cell r="BL257">
            <v>0</v>
          </cell>
          <cell r="BM257">
            <v>0</v>
          </cell>
          <cell r="BN257">
            <v>0</v>
          </cell>
        </row>
        <row r="258">
          <cell r="A258">
            <v>1</v>
          </cell>
          <cell r="B258">
            <v>2002</v>
          </cell>
          <cell r="C258">
            <v>10778806.557736592</v>
          </cell>
          <cell r="D258">
            <v>10</v>
          </cell>
          <cell r="E258">
            <v>5</v>
          </cell>
          <cell r="F258">
            <v>0</v>
          </cell>
          <cell r="G258">
            <v>538505.23980245087</v>
          </cell>
          <cell r="H258">
            <v>3051529.6922138887</v>
          </cell>
          <cell r="I258">
            <v>0</v>
          </cell>
          <cell r="J258">
            <v>0</v>
          </cell>
          <cell r="K258">
            <v>0</v>
          </cell>
          <cell r="L258">
            <v>0</v>
          </cell>
          <cell r="M258">
            <v>0</v>
          </cell>
          <cell r="N258">
            <v>0</v>
          </cell>
          <cell r="O258">
            <v>538505.23980245087</v>
          </cell>
          <cell r="P258">
            <v>3051529.6922138887</v>
          </cell>
          <cell r="Q258">
            <v>0</v>
          </cell>
          <cell r="R258">
            <v>0</v>
          </cell>
          <cell r="S258">
            <v>334830.40297165216</v>
          </cell>
          <cell r="T258">
            <v>2744608.1568177477</v>
          </cell>
          <cell r="U258">
            <v>0</v>
          </cell>
          <cell r="V258">
            <v>2694778.799281517</v>
          </cell>
          <cell r="W258">
            <v>1414546.9990332858</v>
          </cell>
          <cell r="X258">
            <v>3009725.9413986411</v>
          </cell>
          <cell r="Y258">
            <v>2002</v>
          </cell>
          <cell r="Z258">
            <v>3590034.9320163396</v>
          </cell>
          <cell r="AA258">
            <v>3764652.8258757959</v>
          </cell>
          <cell r="AB258">
            <v>280309.94533235085</v>
          </cell>
          <cell r="AC258">
            <v>280309.94533235085</v>
          </cell>
          <cell r="AE258">
            <v>1.0911364223750002</v>
          </cell>
          <cell r="AF258">
            <v>1.0911364223750002</v>
          </cell>
          <cell r="AG258">
            <v>1.0911364223750002</v>
          </cell>
          <cell r="AH258">
            <v>1.3676310000000003</v>
          </cell>
          <cell r="AI258">
            <v>1.0911364223750002</v>
          </cell>
          <cell r="AJ258">
            <v>0</v>
          </cell>
          <cell r="AK258">
            <v>0</v>
          </cell>
          <cell r="AL258">
            <v>0</v>
          </cell>
          <cell r="AM258">
            <v>1.3785750000000003</v>
          </cell>
          <cell r="AN258">
            <v>1.0598702500000001</v>
          </cell>
          <cell r="AO258">
            <v>1</v>
          </cell>
          <cell r="AP258">
            <v>4</v>
          </cell>
          <cell r="AQ258">
            <v>0</v>
          </cell>
          <cell r="AR258">
            <v>0</v>
          </cell>
          <cell r="AT258">
            <v>1.0598702500000001</v>
          </cell>
          <cell r="AU258">
            <v>1.0598702500000001</v>
          </cell>
          <cell r="AV258">
            <v>1.0598702500000001</v>
          </cell>
          <cell r="AW258">
            <v>1.0598702500000001</v>
          </cell>
          <cell r="AY258">
            <v>2002</v>
          </cell>
          <cell r="AZ258">
            <v>2.9499999999999998E-2</v>
          </cell>
          <cell r="BA258">
            <v>2.9499999999999998E-2</v>
          </cell>
          <cell r="BB258">
            <v>0.11</v>
          </cell>
          <cell r="BD258">
            <v>0.1</v>
          </cell>
          <cell r="BE258">
            <v>2361.1954999999998</v>
          </cell>
          <cell r="BF258">
            <v>2484.2910000000002</v>
          </cell>
          <cell r="BG258">
            <v>0.35</v>
          </cell>
          <cell r="BH258">
            <v>7.0000000000000007E-2</v>
          </cell>
          <cell r="BI258">
            <v>0</v>
          </cell>
          <cell r="BJ258">
            <v>2400</v>
          </cell>
          <cell r="BK258">
            <v>0</v>
          </cell>
          <cell r="BL258">
            <v>0</v>
          </cell>
          <cell r="BM258">
            <v>0</v>
          </cell>
          <cell r="BN258">
            <v>0</v>
          </cell>
        </row>
        <row r="259">
          <cell r="A259">
            <v>1</v>
          </cell>
          <cell r="B259">
            <v>2003</v>
          </cell>
          <cell r="C259">
            <v>12745133.893188983</v>
          </cell>
          <cell r="D259">
            <v>10</v>
          </cell>
          <cell r="E259">
            <v>5</v>
          </cell>
          <cell r="F259">
            <v>0</v>
          </cell>
          <cell r="G259">
            <v>995394.19171796716</v>
          </cell>
          <cell r="H259">
            <v>5640567.0864018146</v>
          </cell>
          <cell r="I259">
            <v>0</v>
          </cell>
          <cell r="J259">
            <v>0</v>
          </cell>
          <cell r="K259">
            <v>0</v>
          </cell>
          <cell r="L259">
            <v>0</v>
          </cell>
          <cell r="M259">
            <v>0</v>
          </cell>
          <cell r="N259">
            <v>0</v>
          </cell>
          <cell r="O259">
            <v>995394.19171796716</v>
          </cell>
          <cell r="P259">
            <v>5640567.0864018146</v>
          </cell>
          <cell r="Q259">
            <v>0</v>
          </cell>
          <cell r="R259">
            <v>0</v>
          </cell>
          <cell r="S259">
            <v>434369.82214344892</v>
          </cell>
          <cell r="T259">
            <v>4017918.3676177696</v>
          </cell>
          <cell r="U259">
            <v>0</v>
          </cell>
          <cell r="V259">
            <v>2902495.9961997173</v>
          </cell>
          <cell r="W259">
            <v>1958600.5369659816</v>
          </cell>
          <cell r="X259">
            <v>3238832.3372142124</v>
          </cell>
          <cell r="Y259">
            <v>2003</v>
          </cell>
          <cell r="Z259">
            <v>6635961.278119782</v>
          </cell>
          <cell r="AA259">
            <v>6308612.0084406845</v>
          </cell>
          <cell r="AB259">
            <v>223838.26832738606</v>
          </cell>
          <cell r="AC259">
            <v>223838.26832738606</v>
          </cell>
          <cell r="AE259">
            <v>1.1233249468350628</v>
          </cell>
          <cell r="AF259">
            <v>1.1233249468350628</v>
          </cell>
          <cell r="AG259">
            <v>1.1233249468350628</v>
          </cell>
          <cell r="AH259">
            <v>1.5180704100000004</v>
          </cell>
          <cell r="AI259">
            <v>1.1233249468350628</v>
          </cell>
          <cell r="AJ259">
            <v>0</v>
          </cell>
          <cell r="AK259">
            <v>0</v>
          </cell>
          <cell r="AL259">
            <v>0</v>
          </cell>
          <cell r="AM259">
            <v>1.5164325000000005</v>
          </cell>
          <cell r="AN259">
            <v>1.0911364223750002</v>
          </cell>
          <cell r="AO259">
            <v>1</v>
          </cell>
          <cell r="AP259">
            <v>5</v>
          </cell>
          <cell r="AQ259">
            <v>0</v>
          </cell>
          <cell r="AR259">
            <v>0</v>
          </cell>
          <cell r="AT259">
            <v>1.0911364223750002</v>
          </cell>
          <cell r="AU259">
            <v>1.0911364223750002</v>
          </cell>
          <cell r="AV259">
            <v>1.0911364223750002</v>
          </cell>
          <cell r="AW259">
            <v>1.0911364223750002</v>
          </cell>
          <cell r="AY259">
            <v>2003</v>
          </cell>
          <cell r="AZ259">
            <v>2.9499999999999998E-2</v>
          </cell>
          <cell r="BA259">
            <v>2.9499999999999998E-2</v>
          </cell>
          <cell r="BB259">
            <v>0.11</v>
          </cell>
          <cell r="BD259">
            <v>0.1</v>
          </cell>
          <cell r="BE259">
            <v>2620.9270050000005</v>
          </cell>
          <cell r="BF259">
            <v>2757.5630100000003</v>
          </cell>
          <cell r="BG259">
            <v>0.35</v>
          </cell>
          <cell r="BH259">
            <v>7.0000000000000007E-2</v>
          </cell>
          <cell r="BI259">
            <v>0</v>
          </cell>
          <cell r="BJ259">
            <v>2700</v>
          </cell>
          <cell r="BK259">
            <v>0</v>
          </cell>
          <cell r="BL259">
            <v>0</v>
          </cell>
          <cell r="BM259">
            <v>0</v>
          </cell>
          <cell r="BN259">
            <v>0</v>
          </cell>
        </row>
        <row r="260">
          <cell r="A260">
            <v>1</v>
          </cell>
          <cell r="B260">
            <v>2004</v>
          </cell>
          <cell r="C260">
            <v>12996943.502894374</v>
          </cell>
          <cell r="D260">
            <v>9</v>
          </cell>
          <cell r="E260">
            <v>5</v>
          </cell>
          <cell r="F260">
            <v>0</v>
          </cell>
          <cell r="G260">
            <v>12253.179112963782</v>
          </cell>
          <cell r="H260">
            <v>69434.681640128096</v>
          </cell>
          <cell r="I260">
            <v>0</v>
          </cell>
          <cell r="J260">
            <v>0</v>
          </cell>
          <cell r="K260">
            <v>0</v>
          </cell>
          <cell r="L260">
            <v>0</v>
          </cell>
          <cell r="M260">
            <v>0</v>
          </cell>
          <cell r="N260">
            <v>0</v>
          </cell>
          <cell r="O260">
            <v>12253.179112963782</v>
          </cell>
          <cell r="P260">
            <v>69434.681640128096</v>
          </cell>
          <cell r="Q260">
            <v>0</v>
          </cell>
          <cell r="R260">
            <v>0</v>
          </cell>
          <cell r="S260">
            <v>435731.28648933378</v>
          </cell>
          <cell r="T260">
            <v>3589073.9510501386</v>
          </cell>
          <cell r="U260">
            <v>0</v>
          </cell>
          <cell r="V260">
            <v>3140248.3928742153</v>
          </cell>
          <cell r="W260">
            <v>2098978.048305463</v>
          </cell>
          <cell r="X260">
            <v>3042873.5075391992</v>
          </cell>
          <cell r="Y260">
            <v>2004</v>
          </cell>
          <cell r="Z260">
            <v>81687.860753091882</v>
          </cell>
          <cell r="AA260">
            <v>3607784.1738580186</v>
          </cell>
          <cell r="AB260">
            <v>444240.00750480092</v>
          </cell>
          <cell r="AC260">
            <v>444240.00750480092</v>
          </cell>
          <cell r="AE260">
            <v>1.1564630327666972</v>
          </cell>
          <cell r="AF260">
            <v>1.1564630327666972</v>
          </cell>
          <cell r="AG260">
            <v>1.1564630327666972</v>
          </cell>
          <cell r="AH260">
            <v>1.6850581551000006</v>
          </cell>
          <cell r="AI260">
            <v>1.1564630327666972</v>
          </cell>
          <cell r="AJ260">
            <v>0</v>
          </cell>
          <cell r="AK260">
            <v>0</v>
          </cell>
          <cell r="AL260">
            <v>0</v>
          </cell>
          <cell r="AM260">
            <v>1.6680757500000007</v>
          </cell>
          <cell r="AN260">
            <v>1.1233249468350628</v>
          </cell>
          <cell r="AO260">
            <v>1</v>
          </cell>
          <cell r="AP260">
            <v>6</v>
          </cell>
          <cell r="AQ260">
            <v>0</v>
          </cell>
          <cell r="AR260">
            <v>0</v>
          </cell>
          <cell r="AT260">
            <v>1.1233249468350628</v>
          </cell>
          <cell r="AU260">
            <v>1.1233249468350628</v>
          </cell>
          <cell r="AV260">
            <v>1.1233249468350628</v>
          </cell>
          <cell r="AW260">
            <v>1.1233249468350628</v>
          </cell>
          <cell r="AY260">
            <v>2004</v>
          </cell>
          <cell r="AZ260">
            <v>2.9499999999999998E-2</v>
          </cell>
          <cell r="BA260">
            <v>2.9499999999999998E-2</v>
          </cell>
          <cell r="BB260">
            <v>0.11</v>
          </cell>
          <cell r="BD260">
            <v>0.1</v>
          </cell>
          <cell r="BE260">
            <v>2909.2289755500005</v>
          </cell>
          <cell r="BF260">
            <v>3060.8949411000008</v>
          </cell>
          <cell r="BG260">
            <v>0.35</v>
          </cell>
          <cell r="BH260">
            <v>7.0000000000000007E-2</v>
          </cell>
          <cell r="BI260">
            <v>0</v>
          </cell>
          <cell r="BK260">
            <v>0</v>
          </cell>
          <cell r="BL260">
            <v>0</v>
          </cell>
          <cell r="BM260">
            <v>0</v>
          </cell>
          <cell r="BN260">
            <v>0</v>
          </cell>
        </row>
        <row r="261">
          <cell r="A261">
            <v>1</v>
          </cell>
          <cell r="B261">
            <v>2005</v>
          </cell>
          <cell r="C261">
            <v>11904776.126736028</v>
          </cell>
          <cell r="D261">
            <v>8</v>
          </cell>
          <cell r="E261">
            <v>5</v>
          </cell>
          <cell r="F261">
            <v>0</v>
          </cell>
          <cell r="G261">
            <v>0</v>
          </cell>
          <cell r="H261">
            <v>0</v>
          </cell>
          <cell r="I261">
            <v>0</v>
          </cell>
          <cell r="J261">
            <v>0</v>
          </cell>
          <cell r="K261">
            <v>0</v>
          </cell>
          <cell r="L261">
            <v>0</v>
          </cell>
          <cell r="M261">
            <v>0</v>
          </cell>
          <cell r="N261">
            <v>0</v>
          </cell>
          <cell r="O261">
            <v>0</v>
          </cell>
          <cell r="P261">
            <v>0</v>
          </cell>
          <cell r="Q261">
            <v>0</v>
          </cell>
          <cell r="R261">
            <v>0</v>
          </cell>
          <cell r="S261">
            <v>435731.28648933378</v>
          </cell>
          <cell r="T261">
            <v>2872032.9460972548</v>
          </cell>
          <cell r="U261">
            <v>0</v>
          </cell>
          <cell r="V261">
            <v>3008954.1629523034</v>
          </cell>
          <cell r="W261">
            <v>2266029.1459027249</v>
          </cell>
          <cell r="X261">
            <v>3307299.4904714767</v>
          </cell>
          <cell r="Y261">
            <v>2005</v>
          </cell>
          <cell r="Z261">
            <v>0</v>
          </cell>
          <cell r="AA261">
            <v>2855247.6141336784</v>
          </cell>
          <cell r="AB261">
            <v>401956.03154916113</v>
          </cell>
          <cell r="AC261">
            <v>401956.03154916113</v>
          </cell>
          <cell r="AE261">
            <v>1.1905786922333148</v>
          </cell>
          <cell r="AF261">
            <v>1.1905786922333148</v>
          </cell>
          <cell r="AG261">
            <v>1.1905786922333148</v>
          </cell>
          <cell r="AH261">
            <v>1.8704145521610007</v>
          </cell>
          <cell r="AI261">
            <v>1.1905786922333148</v>
          </cell>
          <cell r="AJ261">
            <v>0</v>
          </cell>
          <cell r="AK261">
            <v>0</v>
          </cell>
          <cell r="AL261">
            <v>0</v>
          </cell>
          <cell r="AM261">
            <v>1.834883325000001</v>
          </cell>
          <cell r="AN261">
            <v>1.1564630327666972</v>
          </cell>
          <cell r="AO261">
            <v>1</v>
          </cell>
          <cell r="AP261">
            <v>7</v>
          </cell>
          <cell r="AQ261">
            <v>0</v>
          </cell>
          <cell r="AR261">
            <v>0</v>
          </cell>
          <cell r="AT261">
            <v>1.1564630327666972</v>
          </cell>
          <cell r="AU261">
            <v>1.1564630327666972</v>
          </cell>
          <cell r="AV261">
            <v>1.1564630327666972</v>
          </cell>
          <cell r="AW261">
            <v>1.1564630327666972</v>
          </cell>
          <cell r="AY261">
            <v>2005</v>
          </cell>
          <cell r="AZ261">
            <v>2.9499999999999998E-2</v>
          </cell>
          <cell r="BA261">
            <v>2.9499999999999998E-2</v>
          </cell>
          <cell r="BB261">
            <v>0.11</v>
          </cell>
          <cell r="BD261">
            <v>0.1</v>
          </cell>
          <cell r="BE261">
            <v>3229.2441628605011</v>
          </cell>
          <cell r="BF261">
            <v>3397.593384621001</v>
          </cell>
          <cell r="BG261">
            <v>0.35</v>
          </cell>
          <cell r="BH261">
            <v>7.0000000000000007E-2</v>
          </cell>
          <cell r="BI261">
            <v>0</v>
          </cell>
          <cell r="BK261">
            <v>0</v>
          </cell>
          <cell r="BL261">
            <v>0</v>
          </cell>
          <cell r="BM261">
            <v>0</v>
          </cell>
          <cell r="BN261">
            <v>0</v>
          </cell>
        </row>
        <row r="262">
          <cell r="A262">
            <v>1</v>
          </cell>
          <cell r="B262">
            <v>2006</v>
          </cell>
          <cell r="C262">
            <v>10497533.499883763</v>
          </cell>
          <cell r="D262">
            <v>7</v>
          </cell>
          <cell r="E262">
            <v>5</v>
          </cell>
          <cell r="F262">
            <v>0</v>
          </cell>
          <cell r="G262">
            <v>0</v>
          </cell>
          <cell r="H262">
            <v>0</v>
          </cell>
          <cell r="I262">
            <v>0</v>
          </cell>
          <cell r="J262">
            <v>0</v>
          </cell>
          <cell r="K262">
            <v>0</v>
          </cell>
          <cell r="L262">
            <v>0</v>
          </cell>
          <cell r="M262">
            <v>0</v>
          </cell>
          <cell r="N262">
            <v>0</v>
          </cell>
          <cell r="O262">
            <v>0</v>
          </cell>
          <cell r="P262">
            <v>0</v>
          </cell>
          <cell r="Q262">
            <v>0</v>
          </cell>
          <cell r="R262">
            <v>0</v>
          </cell>
          <cell r="S262">
            <v>435731.28648933378</v>
          </cell>
          <cell r="T262">
            <v>2215605.1196206035</v>
          </cell>
          <cell r="U262">
            <v>0</v>
          </cell>
          <cell r="V262">
            <v>2746168.9828208392</v>
          </cell>
          <cell r="W262">
            <v>2256715.6222142274</v>
          </cell>
          <cell r="X262">
            <v>2999640.6392638059</v>
          </cell>
          <cell r="Y262">
            <v>2006</v>
          </cell>
          <cell r="Z262">
            <v>0</v>
          </cell>
          <cell r="AA262">
            <v>2202656.2196145765</v>
          </cell>
          <cell r="AB262">
            <v>370666.56487037672</v>
          </cell>
          <cell r="AC262">
            <v>370666.56487037672</v>
          </cell>
          <cell r="AE262">
            <v>1.2257007636541977</v>
          </cell>
          <cell r="AF262">
            <v>1.2257007636541977</v>
          </cell>
          <cell r="AG262">
            <v>1.2257007636541977</v>
          </cell>
          <cell r="AH262">
            <v>2.0761601528987108</v>
          </cell>
          <cell r="AI262">
            <v>1.2257007636541977</v>
          </cell>
          <cell r="AJ262">
            <v>0</v>
          </cell>
          <cell r="AK262">
            <v>0</v>
          </cell>
          <cell r="AL262">
            <v>0</v>
          </cell>
          <cell r="AM262">
            <v>2.0183716575000012</v>
          </cell>
          <cell r="AN262">
            <v>1.1905786922333148</v>
          </cell>
          <cell r="AO262">
            <v>1</v>
          </cell>
          <cell r="AP262">
            <v>8</v>
          </cell>
          <cell r="AQ262">
            <v>0</v>
          </cell>
          <cell r="AR262">
            <v>0</v>
          </cell>
          <cell r="AT262">
            <v>1.1905786922333148</v>
          </cell>
          <cell r="AU262">
            <v>1.1905786922333148</v>
          </cell>
          <cell r="AV262">
            <v>1.1905786922333148</v>
          </cell>
          <cell r="AW262">
            <v>1.1905786922333148</v>
          </cell>
          <cell r="AY262">
            <v>2006</v>
          </cell>
          <cell r="AZ262">
            <v>2.9499999999999998E-2</v>
          </cell>
          <cell r="BA262">
            <v>2.9499999999999998E-2</v>
          </cell>
          <cell r="BB262">
            <v>0.11</v>
          </cell>
          <cell r="BD262">
            <v>0.1</v>
          </cell>
          <cell r="BE262">
            <v>3584.4610207751562</v>
          </cell>
          <cell r="BF262">
            <v>3771.3286569293114</v>
          </cell>
          <cell r="BG262">
            <v>0.35</v>
          </cell>
          <cell r="BH262">
            <v>7.0000000000000007E-2</v>
          </cell>
          <cell r="BI262">
            <v>0</v>
          </cell>
          <cell r="BK262">
            <v>0</v>
          </cell>
          <cell r="BL262">
            <v>0</v>
          </cell>
          <cell r="BM262">
            <v>0</v>
          </cell>
          <cell r="BN262">
            <v>0</v>
          </cell>
        </row>
        <row r="263">
          <cell r="A263">
            <v>1</v>
          </cell>
          <cell r="B263">
            <v>2007</v>
          </cell>
          <cell r="C263">
            <v>9960533.6922159195</v>
          </cell>
          <cell r="D263">
            <v>6</v>
          </cell>
          <cell r="E263">
            <v>5</v>
          </cell>
          <cell r="F263">
            <v>0</v>
          </cell>
          <cell r="G263">
            <v>0</v>
          </cell>
          <cell r="H263">
            <v>0</v>
          </cell>
          <cell r="I263">
            <v>0</v>
          </cell>
          <cell r="J263">
            <v>0</v>
          </cell>
          <cell r="K263">
            <v>0</v>
          </cell>
          <cell r="L263">
            <v>0</v>
          </cell>
          <cell r="M263">
            <v>0</v>
          </cell>
          <cell r="N263">
            <v>0</v>
          </cell>
          <cell r="O263">
            <v>0</v>
          </cell>
          <cell r="P263">
            <v>0</v>
          </cell>
          <cell r="Q263">
            <v>0</v>
          </cell>
          <cell r="R263">
            <v>0</v>
          </cell>
          <cell r="S263">
            <v>435731.28648933378</v>
          </cell>
          <cell r="T263">
            <v>1837739.985715576</v>
          </cell>
          <cell r="U263">
            <v>0</v>
          </cell>
          <cell r="V263">
            <v>2690471.8470038534</v>
          </cell>
          <cell r="W263">
            <v>2059626.7371156295</v>
          </cell>
          <cell r="X263">
            <v>2549080.0977222412</v>
          </cell>
          <cell r="Y263">
            <v>2007</v>
          </cell>
          <cell r="Z263">
            <v>0</v>
          </cell>
          <cell r="AA263">
            <v>1826999.4836733229</v>
          </cell>
          <cell r="AB263">
            <v>390911.78775742487</v>
          </cell>
          <cell r="AC263">
            <v>390911.78775742487</v>
          </cell>
          <cell r="AE263">
            <v>1.2618589361819965</v>
          </cell>
          <cell r="AF263">
            <v>1.2618589361819965</v>
          </cell>
          <cell r="AG263">
            <v>1.2618589361819965</v>
          </cell>
          <cell r="AH263">
            <v>2.3045377697175691</v>
          </cell>
          <cell r="AI263">
            <v>1.2618589361819965</v>
          </cell>
          <cell r="AJ263">
            <v>0</v>
          </cell>
          <cell r="AK263">
            <v>0</v>
          </cell>
          <cell r="AL263">
            <v>0</v>
          </cell>
          <cell r="AM263">
            <v>2.2202088232500015</v>
          </cell>
          <cell r="AN263">
            <v>1.2257007636541977</v>
          </cell>
          <cell r="AO263">
            <v>1</v>
          </cell>
          <cell r="AP263">
            <v>9</v>
          </cell>
          <cell r="AQ263">
            <v>0</v>
          </cell>
          <cell r="AR263">
            <v>0</v>
          </cell>
          <cell r="AT263">
            <v>1.2257007636541977</v>
          </cell>
          <cell r="AU263">
            <v>1.2257007636541977</v>
          </cell>
          <cell r="AV263">
            <v>1.2257007636541977</v>
          </cell>
          <cell r="AW263">
            <v>1.2257007636541977</v>
          </cell>
          <cell r="AY263">
            <v>2007</v>
          </cell>
          <cell r="AZ263">
            <v>2.9499999999999998E-2</v>
          </cell>
          <cell r="BA263">
            <v>2.9499999999999998E-2</v>
          </cell>
          <cell r="BB263">
            <v>0.11</v>
          </cell>
          <cell r="BD263">
            <v>0.1</v>
          </cell>
          <cell r="BE263">
            <v>3978.7517330604237</v>
          </cell>
          <cell r="BF263">
            <v>4186.174809191536</v>
          </cell>
          <cell r="BG263">
            <v>0.35</v>
          </cell>
          <cell r="BH263">
            <v>7.0000000000000007E-2</v>
          </cell>
          <cell r="BI263">
            <v>0</v>
          </cell>
          <cell r="BK263">
            <v>0</v>
          </cell>
          <cell r="BL263">
            <v>0</v>
          </cell>
          <cell r="BM263">
            <v>0</v>
          </cell>
          <cell r="BN263">
            <v>0</v>
          </cell>
        </row>
        <row r="264">
          <cell r="A264">
            <v>1</v>
          </cell>
          <cell r="B264">
            <v>2008</v>
          </cell>
          <cell r="C264">
            <v>9101044.8127212748</v>
          </cell>
          <cell r="D264">
            <v>5</v>
          </cell>
          <cell r="E264">
            <v>5</v>
          </cell>
          <cell r="F264">
            <v>0</v>
          </cell>
          <cell r="G264">
            <v>0</v>
          </cell>
          <cell r="H264">
            <v>0</v>
          </cell>
          <cell r="I264">
            <v>0</v>
          </cell>
          <cell r="J264">
            <v>0</v>
          </cell>
          <cell r="K264">
            <v>0</v>
          </cell>
          <cell r="L264">
            <v>0</v>
          </cell>
          <cell r="M264">
            <v>0</v>
          </cell>
          <cell r="N264">
            <v>0</v>
          </cell>
          <cell r="O264">
            <v>0</v>
          </cell>
          <cell r="P264">
            <v>0</v>
          </cell>
          <cell r="Q264">
            <v>0</v>
          </cell>
          <cell r="R264">
            <v>0</v>
          </cell>
          <cell r="S264">
            <v>435731.28648933378</v>
          </cell>
          <cell r="T264">
            <v>1470191.9885724606</v>
          </cell>
          <cell r="U264">
            <v>0</v>
          </cell>
          <cell r="V264">
            <v>2518292.5381808178</v>
          </cell>
          <cell r="W264">
            <v>2017853.8852528902</v>
          </cell>
          <cell r="X264">
            <v>2648698.9951411146</v>
          </cell>
          <cell r="Y264">
            <v>2008</v>
          </cell>
          <cell r="Z264">
            <v>0</v>
          </cell>
          <cell r="AA264">
            <v>1461599.5869386606</v>
          </cell>
          <cell r="AB264">
            <v>349352.23614490498</v>
          </cell>
          <cell r="AC264">
            <v>349352.23614490498</v>
          </cell>
          <cell r="AE264">
            <v>1.2990837747993655</v>
          </cell>
          <cell r="AF264">
            <v>1.2990837747993655</v>
          </cell>
          <cell r="AG264">
            <v>1.2990837747993655</v>
          </cell>
          <cell r="AH264">
            <v>2.558036924386502</v>
          </cell>
          <cell r="AI264">
            <v>1.2990837747993655</v>
          </cell>
          <cell r="AJ264">
            <v>0</v>
          </cell>
          <cell r="AK264">
            <v>0</v>
          </cell>
          <cell r="AL264">
            <v>0</v>
          </cell>
          <cell r="AM264">
            <v>2.4422297055750017</v>
          </cell>
          <cell r="AN264">
            <v>1.2618589361819965</v>
          </cell>
          <cell r="AO264">
            <v>1</v>
          </cell>
          <cell r="AP264">
            <v>10</v>
          </cell>
          <cell r="AQ264">
            <v>0</v>
          </cell>
          <cell r="AR264">
            <v>0</v>
          </cell>
          <cell r="AT264">
            <v>1.2618589361819965</v>
          </cell>
          <cell r="AU264">
            <v>1.2618589361819965</v>
          </cell>
          <cell r="AV264">
            <v>1.2618589361819965</v>
          </cell>
          <cell r="AW264">
            <v>1.2618589361819965</v>
          </cell>
          <cell r="AY264">
            <v>2008</v>
          </cell>
          <cell r="AZ264">
            <v>2.9499999999999998E-2</v>
          </cell>
          <cell r="BA264">
            <v>2.9499999999999998E-2</v>
          </cell>
          <cell r="BB264">
            <v>0.11</v>
          </cell>
          <cell r="BD264">
            <v>0.1</v>
          </cell>
          <cell r="BE264">
            <v>4416.4144236970706</v>
          </cell>
          <cell r="BF264">
            <v>4646.6540382026051</v>
          </cell>
          <cell r="BG264">
            <v>0.35</v>
          </cell>
          <cell r="BH264">
            <v>7.0000000000000007E-2</v>
          </cell>
          <cell r="BI264">
            <v>0</v>
          </cell>
          <cell r="BK264">
            <v>0</v>
          </cell>
          <cell r="BL264">
            <v>0</v>
          </cell>
          <cell r="BM264">
            <v>0</v>
          </cell>
          <cell r="BN264">
            <v>0</v>
          </cell>
        </row>
        <row r="265">
          <cell r="A265">
            <v>1</v>
          </cell>
          <cell r="B265">
            <v>2009</v>
          </cell>
          <cell r="C265">
            <v>8307875.6180807278</v>
          </cell>
          <cell r="D265">
            <v>4</v>
          </cell>
          <cell r="E265">
            <v>4</v>
          </cell>
          <cell r="F265">
            <v>0</v>
          </cell>
          <cell r="G265">
            <v>0</v>
          </cell>
          <cell r="H265">
            <v>0</v>
          </cell>
          <cell r="I265">
            <v>0</v>
          </cell>
          <cell r="J265">
            <v>0</v>
          </cell>
          <cell r="K265">
            <v>0</v>
          </cell>
          <cell r="L265">
            <v>0</v>
          </cell>
          <cell r="M265">
            <v>0</v>
          </cell>
          <cell r="N265">
            <v>0</v>
          </cell>
          <cell r="O265">
            <v>0</v>
          </cell>
          <cell r="P265">
            <v>0</v>
          </cell>
          <cell r="Q265">
            <v>0</v>
          </cell>
          <cell r="R265">
            <v>0</v>
          </cell>
          <cell r="S265">
            <v>435731.28648933378</v>
          </cell>
          <cell r="T265">
            <v>1176153.5908579689</v>
          </cell>
          <cell r="U265">
            <v>0</v>
          </cell>
          <cell r="V265">
            <v>2343596.7592566987</v>
          </cell>
          <cell r="W265">
            <v>1888719.4036356134</v>
          </cell>
          <cell r="X265">
            <v>2389158.0565635413</v>
          </cell>
          <cell r="Y265">
            <v>2009</v>
          </cell>
          <cell r="Z265">
            <v>0</v>
          </cell>
          <cell r="AA265">
            <v>1169279.6695509292</v>
          </cell>
          <cell r="AB265">
            <v>332460.65243763803</v>
          </cell>
          <cell r="AC265">
            <v>332460.65243763803</v>
          </cell>
          <cell r="AE265">
            <v>1.3374067461559469</v>
          </cell>
          <cell r="AF265">
            <v>1.3374067461559469</v>
          </cell>
          <cell r="AG265">
            <v>1.3374067461559469</v>
          </cell>
          <cell r="AH265">
            <v>2.8394209860690176</v>
          </cell>
          <cell r="AI265">
            <v>1.3374067461559469</v>
          </cell>
          <cell r="AJ265">
            <v>0</v>
          </cell>
          <cell r="AK265">
            <v>0</v>
          </cell>
          <cell r="AL265">
            <v>0</v>
          </cell>
          <cell r="AM265">
            <v>2.686452676132502</v>
          </cell>
          <cell r="AN265">
            <v>1.2990837747993655</v>
          </cell>
          <cell r="AO265">
            <v>1</v>
          </cell>
          <cell r="AP265">
            <v>11</v>
          </cell>
          <cell r="AQ265">
            <v>0</v>
          </cell>
          <cell r="AR265">
            <v>0</v>
          </cell>
          <cell r="AT265">
            <v>1.2990837747993655</v>
          </cell>
          <cell r="AU265">
            <v>1.2990837747993655</v>
          </cell>
          <cell r="AV265">
            <v>1.2990837747993655</v>
          </cell>
          <cell r="AW265">
            <v>1.2990837747993655</v>
          </cell>
          <cell r="AY265">
            <v>2009</v>
          </cell>
          <cell r="AZ265">
            <v>2.9499999999999998E-2</v>
          </cell>
          <cell r="BA265">
            <v>2.9499999999999998E-2</v>
          </cell>
          <cell r="BB265">
            <v>0.11</v>
          </cell>
          <cell r="BD265">
            <v>0.1</v>
          </cell>
          <cell r="BE265">
            <v>4902.2200103037485</v>
          </cell>
          <cell r="BF265">
            <v>5157.7859824048919</v>
          </cell>
          <cell r="BG265">
            <v>0.35</v>
          </cell>
          <cell r="BH265">
            <v>7.0000000000000007E-2</v>
          </cell>
          <cell r="BI265">
            <v>0</v>
          </cell>
          <cell r="BK265">
            <v>0</v>
          </cell>
          <cell r="BL265">
            <v>0</v>
          </cell>
          <cell r="BM265">
            <v>0</v>
          </cell>
          <cell r="BN265">
            <v>0</v>
          </cell>
        </row>
        <row r="266">
          <cell r="A266">
            <v>1</v>
          </cell>
          <cell r="B266">
            <v>2010</v>
          </cell>
          <cell r="C266">
            <v>7579843.4635795634</v>
          </cell>
          <cell r="D266">
            <v>3</v>
          </cell>
          <cell r="E266">
            <v>3</v>
          </cell>
          <cell r="F266">
            <v>0</v>
          </cell>
          <cell r="G266">
            <v>0</v>
          </cell>
          <cell r="H266">
            <v>0</v>
          </cell>
          <cell r="I266">
            <v>0</v>
          </cell>
          <cell r="J266">
            <v>0</v>
          </cell>
          <cell r="K266">
            <v>0</v>
          </cell>
          <cell r="L266">
            <v>0</v>
          </cell>
          <cell r="M266">
            <v>0</v>
          </cell>
          <cell r="N266">
            <v>0</v>
          </cell>
          <cell r="O266">
            <v>0</v>
          </cell>
          <cell r="P266">
            <v>0</v>
          </cell>
          <cell r="Q266">
            <v>0</v>
          </cell>
          <cell r="R266">
            <v>0</v>
          </cell>
          <cell r="S266">
            <v>299082.14770379325</v>
          </cell>
          <cell r="T266">
            <v>941438.72952447133</v>
          </cell>
          <cell r="U266">
            <v>0</v>
          </cell>
          <cell r="V266">
            <v>2218762.9052229542</v>
          </cell>
          <cell r="W266">
            <v>1757697.5694425241</v>
          </cell>
          <cell r="X266">
            <v>2212574.9250636091</v>
          </cell>
          <cell r="Y266">
            <v>2010</v>
          </cell>
          <cell r="Z266">
            <v>0</v>
          </cell>
          <cell r="AA266">
            <v>935936.57760107145</v>
          </cell>
          <cell r="AB266">
            <v>310193.23726404185</v>
          </cell>
          <cell r="AC266">
            <v>310193.23726404185</v>
          </cell>
          <cell r="AE266">
            <v>1.3768602451675473</v>
          </cell>
          <cell r="AF266">
            <v>1.3768602451675473</v>
          </cell>
          <cell r="AG266">
            <v>1.3768602451675473</v>
          </cell>
          <cell r="AH266">
            <v>3.1517572945366097</v>
          </cell>
          <cell r="AI266">
            <v>1.3768602451675473</v>
          </cell>
          <cell r="AJ266">
            <v>0</v>
          </cell>
          <cell r="AK266">
            <v>0</v>
          </cell>
          <cell r="AL266">
            <v>0</v>
          </cell>
          <cell r="AM266">
            <v>2.9550979437457525</v>
          </cell>
          <cell r="AN266">
            <v>1.3374067461559469</v>
          </cell>
          <cell r="AO266">
            <v>1</v>
          </cell>
          <cell r="AP266">
            <v>12</v>
          </cell>
          <cell r="AQ266">
            <v>0</v>
          </cell>
          <cell r="AR266">
            <v>0</v>
          </cell>
          <cell r="AT266">
            <v>1.3374067461559469</v>
          </cell>
          <cell r="AU266">
            <v>1.3374067461559469</v>
          </cell>
          <cell r="AV266">
            <v>1.3374067461559469</v>
          </cell>
          <cell r="AW266">
            <v>1.3374067461559469</v>
          </cell>
          <cell r="AY266">
            <v>2010</v>
          </cell>
          <cell r="AZ266">
            <v>2.9499999999999998E-2</v>
          </cell>
          <cell r="BA266">
            <v>2.9499999999999998E-2</v>
          </cell>
          <cell r="BB266">
            <v>0.11</v>
          </cell>
          <cell r="BD266">
            <v>0.1</v>
          </cell>
          <cell r="BE266">
            <v>5441.4642114371618</v>
          </cell>
          <cell r="BF266">
            <v>5725.1424404694308</v>
          </cell>
          <cell r="BG266">
            <v>0.35</v>
          </cell>
          <cell r="BH266">
            <v>7.0000000000000007E-2</v>
          </cell>
          <cell r="BI266">
            <v>0</v>
          </cell>
          <cell r="BK266">
            <v>0</v>
          </cell>
          <cell r="BL266">
            <v>0</v>
          </cell>
          <cell r="BM266">
            <v>0</v>
          </cell>
          <cell r="BN266">
            <v>0</v>
          </cell>
        </row>
        <row r="267">
          <cell r="A267">
            <v>1</v>
          </cell>
          <cell r="B267">
            <v>2011</v>
          </cell>
          <cell r="C267">
            <v>6902913.2027329328</v>
          </cell>
          <cell r="D267">
            <v>2</v>
          </cell>
          <cell r="E267">
            <v>2</v>
          </cell>
          <cell r="F267">
            <v>0</v>
          </cell>
          <cell r="G267">
            <v>0</v>
          </cell>
          <cell r="H267">
            <v>0</v>
          </cell>
          <cell r="I267">
            <v>0</v>
          </cell>
          <cell r="J267">
            <v>0</v>
          </cell>
          <cell r="K267">
            <v>0</v>
          </cell>
          <cell r="L267">
            <v>0</v>
          </cell>
          <cell r="M267">
            <v>0</v>
          </cell>
          <cell r="N267">
            <v>0</v>
          </cell>
          <cell r="O267">
            <v>0</v>
          </cell>
          <cell r="P267">
            <v>0</v>
          </cell>
          <cell r="Q267">
            <v>0</v>
          </cell>
          <cell r="R267">
            <v>0</v>
          </cell>
          <cell r="S267">
            <v>154751.40749792667</v>
          </cell>
          <cell r="T267">
            <v>753150.98361957748</v>
          </cell>
          <cell r="U267">
            <v>0</v>
          </cell>
          <cell r="V267">
            <v>2098253.7840653998</v>
          </cell>
          <cell r="W267">
            <v>1664072.1789172157</v>
          </cell>
          <cell r="X267">
            <v>2125137.5146976458</v>
          </cell>
          <cell r="Y267">
            <v>2011</v>
          </cell>
          <cell r="Z267">
            <v>0</v>
          </cell>
          <cell r="AA267">
            <v>748749.26208085939</v>
          </cell>
          <cell r="AB267">
            <v>282031.84981680993</v>
          </cell>
          <cell r="AC267">
            <v>282031.84981680993</v>
          </cell>
          <cell r="AE267">
            <v>1.4174776223999901</v>
          </cell>
          <cell r="AF267">
            <v>1.4174776223999901</v>
          </cell>
          <cell r="AG267">
            <v>1.4174776223999901</v>
          </cell>
          <cell r="AH267">
            <v>3.498450596935637</v>
          </cell>
          <cell r="AI267">
            <v>1.4174776223999901</v>
          </cell>
          <cell r="AJ267">
            <v>0</v>
          </cell>
          <cell r="AK267">
            <v>0</v>
          </cell>
          <cell r="AL267">
            <v>0</v>
          </cell>
          <cell r="AM267">
            <v>3.250607738120328</v>
          </cell>
          <cell r="AN267">
            <v>1.3768602451675473</v>
          </cell>
          <cell r="AO267">
            <v>1</v>
          </cell>
          <cell r="AP267">
            <v>13</v>
          </cell>
          <cell r="AQ267">
            <v>0</v>
          </cell>
          <cell r="AR267">
            <v>0</v>
          </cell>
          <cell r="AT267">
            <v>1.3768602451675473</v>
          </cell>
          <cell r="AU267">
            <v>1.3768602451675473</v>
          </cell>
          <cell r="AV267">
            <v>1.3768602451675473</v>
          </cell>
          <cell r="AW267">
            <v>1.3768602451675473</v>
          </cell>
          <cell r="AY267">
            <v>2011</v>
          </cell>
          <cell r="AZ267">
            <v>2.9499999999999998E-2</v>
          </cell>
          <cell r="BA267">
            <v>2.9499999999999998E-2</v>
          </cell>
          <cell r="BB267">
            <v>0.11</v>
          </cell>
          <cell r="BD267">
            <v>0.1</v>
          </cell>
          <cell r="BE267">
            <v>6040.0252746952501</v>
          </cell>
          <cell r="BF267">
            <v>6354.9081089210686</v>
          </cell>
          <cell r="BG267">
            <v>0.35</v>
          </cell>
          <cell r="BH267">
            <v>7.0000000000000007E-2</v>
          </cell>
          <cell r="BI267">
            <v>0</v>
          </cell>
          <cell r="BK267">
            <v>0</v>
          </cell>
          <cell r="BL267">
            <v>0</v>
          </cell>
          <cell r="BM267">
            <v>0</v>
          </cell>
          <cell r="BN267">
            <v>0</v>
          </cell>
        </row>
        <row r="268">
          <cell r="A268">
            <v>1</v>
          </cell>
          <cell r="B268">
            <v>2012</v>
          </cell>
          <cell r="C268">
            <v>1448905.3852818399</v>
          </cell>
          <cell r="D268">
            <v>1</v>
          </cell>
          <cell r="E268">
            <v>1</v>
          </cell>
          <cell r="F268">
            <v>0</v>
          </cell>
          <cell r="G268">
            <v>0</v>
          </cell>
          <cell r="H268">
            <v>0</v>
          </cell>
          <cell r="I268">
            <v>0</v>
          </cell>
          <cell r="J268">
            <v>0</v>
          </cell>
          <cell r="K268">
            <v>0</v>
          </cell>
          <cell r="L268">
            <v>0</v>
          </cell>
          <cell r="M268">
            <v>0</v>
          </cell>
          <cell r="N268">
            <v>0</v>
          </cell>
          <cell r="O268">
            <v>0</v>
          </cell>
          <cell r="P268">
            <v>0</v>
          </cell>
          <cell r="Q268">
            <v>0</v>
          </cell>
          <cell r="R268">
            <v>0</v>
          </cell>
          <cell r="S268">
            <v>100900.88351768158</v>
          </cell>
          <cell r="T268">
            <v>163784.54609535262</v>
          </cell>
          <cell r="U268">
            <v>0</v>
          </cell>
          <cell r="V268">
            <v>414476.98448408197</v>
          </cell>
          <cell r="W268">
            <v>1573690.33804905</v>
          </cell>
          <cell r="X268">
            <v>2007871.9431972341</v>
          </cell>
          <cell r="Y268">
            <v>2012</v>
          </cell>
          <cell r="Z268">
            <v>0</v>
          </cell>
          <cell r="AA268">
            <v>162827.32240456715</v>
          </cell>
          <cell r="AB268">
            <v>-50525.5716223973</v>
          </cell>
          <cell r="AC268">
            <v>-50525.5716223973</v>
          </cell>
          <cell r="AE268">
            <v>1.45929321226079</v>
          </cell>
          <cell r="AF268">
            <v>1.45929321226079</v>
          </cell>
          <cell r="AG268">
            <v>1.45929321226079</v>
          </cell>
          <cell r="AH268">
            <v>3.8832801625985574</v>
          </cell>
          <cell r="AI268">
            <v>1.45929321226079</v>
          </cell>
          <cell r="AJ268">
            <v>0</v>
          </cell>
          <cell r="AK268">
            <v>0</v>
          </cell>
          <cell r="AL268">
            <v>0</v>
          </cell>
          <cell r="AM268">
            <v>3.5756685119323612</v>
          </cell>
          <cell r="AN268">
            <v>1.4174776223999901</v>
          </cell>
          <cell r="AO268">
            <v>1</v>
          </cell>
          <cell r="AP268">
            <v>14</v>
          </cell>
          <cell r="AQ268">
            <v>0</v>
          </cell>
          <cell r="AR268">
            <v>0</v>
          </cell>
          <cell r="AT268">
            <v>1.4174776223999901</v>
          </cell>
          <cell r="AU268">
            <v>1.4174776223999901</v>
          </cell>
          <cell r="AV268">
            <v>1.4174776223999901</v>
          </cell>
          <cell r="AW268">
            <v>1.4174776223999901</v>
          </cell>
          <cell r="AY268">
            <v>2012</v>
          </cell>
          <cell r="AZ268">
            <v>2.9499999999999998E-2</v>
          </cell>
          <cell r="BA268">
            <v>2.9499999999999998E-2</v>
          </cell>
          <cell r="BB268">
            <v>0.11</v>
          </cell>
          <cell r="BD268">
            <v>0.1</v>
          </cell>
          <cell r="BE268">
            <v>6704.4280549117275</v>
          </cell>
          <cell r="BF268">
            <v>7053.9480009023864</v>
          </cell>
          <cell r="BG268">
            <v>0.35</v>
          </cell>
          <cell r="BH268">
            <v>7.0000000000000007E-2</v>
          </cell>
          <cell r="BI268">
            <v>0</v>
          </cell>
          <cell r="BK268">
            <v>0</v>
          </cell>
          <cell r="BL268">
            <v>0</v>
          </cell>
          <cell r="BM268">
            <v>0</v>
          </cell>
          <cell r="BN268">
            <v>0</v>
          </cell>
        </row>
        <row r="269">
          <cell r="A269">
            <v>0</v>
          </cell>
          <cell r="B269">
            <v>2013</v>
          </cell>
          <cell r="C269">
            <v>0</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310857.73836306145</v>
          </cell>
          <cell r="X269">
            <v>-848355.61520190653</v>
          </cell>
          <cell r="Y269">
            <v>2013</v>
          </cell>
          <cell r="Z269">
            <v>0</v>
          </cell>
          <cell r="AA269">
            <v>0</v>
          </cell>
          <cell r="AB269">
            <v>0</v>
          </cell>
          <cell r="AC269">
            <v>0</v>
          </cell>
          <cell r="AE269">
            <v>1.5023423620224834</v>
          </cell>
          <cell r="AF269">
            <v>1.5023423620224834</v>
          </cell>
          <cell r="AG269">
            <v>1.5023423620224834</v>
          </cell>
          <cell r="AH269">
            <v>4.3104409804843993</v>
          </cell>
          <cell r="AI269">
            <v>1.5023423620224834</v>
          </cell>
          <cell r="AJ269">
            <v>0</v>
          </cell>
          <cell r="AK269">
            <v>0</v>
          </cell>
          <cell r="AL269">
            <v>0</v>
          </cell>
          <cell r="AM269">
            <v>3.9332353631255978</v>
          </cell>
          <cell r="AN269">
            <v>1.45929321226079</v>
          </cell>
          <cell r="AO269">
            <v>1</v>
          </cell>
          <cell r="AP269">
            <v>15</v>
          </cell>
          <cell r="AQ269">
            <v>0</v>
          </cell>
          <cell r="AR269">
            <v>0</v>
          </cell>
          <cell r="AT269">
            <v>1.45929321226079</v>
          </cell>
          <cell r="AU269">
            <v>1.45929321226079</v>
          </cell>
          <cell r="AV269">
            <v>1.45929321226079</v>
          </cell>
          <cell r="AW269">
            <v>1.45929321226079</v>
          </cell>
          <cell r="AY269">
            <v>2013</v>
          </cell>
          <cell r="AZ269">
            <v>2.9499999999999998E-2</v>
          </cell>
          <cell r="BA269">
            <v>2.9499999999999998E-2</v>
          </cell>
          <cell r="BB269">
            <v>0.11</v>
          </cell>
          <cell r="BD269">
            <v>0.1</v>
          </cell>
          <cell r="BE269">
            <v>7441.9151409520182</v>
          </cell>
          <cell r="BF269">
            <v>7829.88228100165</v>
          </cell>
          <cell r="BG269">
            <v>0.35</v>
          </cell>
          <cell r="BH269">
            <v>7.0000000000000007E-2</v>
          </cell>
          <cell r="BI269">
            <v>0</v>
          </cell>
          <cell r="BK269">
            <v>0</v>
          </cell>
          <cell r="BL269">
            <v>0</v>
          </cell>
          <cell r="BM269">
            <v>0</v>
          </cell>
          <cell r="BN269">
            <v>0</v>
          </cell>
        </row>
        <row r="270">
          <cell r="A270">
            <v>0</v>
          </cell>
          <cell r="B270">
            <v>2014</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-310857.73836306145</v>
          </cell>
          <cell r="Y270">
            <v>2014</v>
          </cell>
          <cell r="Z270">
            <v>0</v>
          </cell>
          <cell r="AA270">
            <v>0</v>
          </cell>
          <cell r="AB270">
            <v>0</v>
          </cell>
          <cell r="AC270">
            <v>0</v>
          </cell>
          <cell r="AE270">
            <v>1.5466614617021468</v>
          </cell>
          <cell r="AF270">
            <v>1.5466614617021468</v>
          </cell>
          <cell r="AG270">
            <v>1.5466614617021468</v>
          </cell>
          <cell r="AH270">
            <v>4.7845894883376836</v>
          </cell>
          <cell r="AI270">
            <v>1.5466614617021468</v>
          </cell>
          <cell r="AJ270">
            <v>0</v>
          </cell>
          <cell r="AK270">
            <v>0</v>
          </cell>
          <cell r="AL270">
            <v>0</v>
          </cell>
          <cell r="AM270">
            <v>4.3265588994381581</v>
          </cell>
          <cell r="AN270">
            <v>1.5023423620224834</v>
          </cell>
          <cell r="AO270">
            <v>1</v>
          </cell>
          <cell r="AP270">
            <v>16</v>
          </cell>
          <cell r="AQ270">
            <v>0</v>
          </cell>
          <cell r="AR270">
            <v>0</v>
          </cell>
          <cell r="AT270">
            <v>1.5023423620224834</v>
          </cell>
          <cell r="AU270">
            <v>1.5023423620224834</v>
          </cell>
          <cell r="AV270">
            <v>1.5023423620224834</v>
          </cell>
          <cell r="AW270">
            <v>1.5023423620224834</v>
          </cell>
          <cell r="AY270">
            <v>2014</v>
          </cell>
          <cell r="AZ270">
            <v>2.9499999999999998E-2</v>
          </cell>
          <cell r="BA270">
            <v>2.9499999999999998E-2</v>
          </cell>
          <cell r="BB270">
            <v>0.11</v>
          </cell>
          <cell r="BD270">
            <v>0.1</v>
          </cell>
          <cell r="BE270">
            <v>8260.5258064567424</v>
          </cell>
          <cell r="BF270">
            <v>8691.1693319118331</v>
          </cell>
          <cell r="BG270">
            <v>0.35</v>
          </cell>
          <cell r="BH270">
            <v>7.0000000000000007E-2</v>
          </cell>
          <cell r="BI270">
            <v>0</v>
          </cell>
          <cell r="BK270">
            <v>0</v>
          </cell>
          <cell r="BL270">
            <v>0</v>
          </cell>
          <cell r="BM270">
            <v>0</v>
          </cell>
          <cell r="BN270">
            <v>0</v>
          </cell>
        </row>
        <row r="271">
          <cell r="A271">
            <v>0</v>
          </cell>
          <cell r="B271">
            <v>2015</v>
          </cell>
          <cell r="C271">
            <v>0</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2015</v>
          </cell>
          <cell r="Z271">
            <v>0</v>
          </cell>
          <cell r="AA271">
            <v>0</v>
          </cell>
          <cell r="AB271">
            <v>0</v>
          </cell>
          <cell r="AC271">
            <v>0</v>
          </cell>
          <cell r="AE271">
            <v>1.5922879748223602</v>
          </cell>
          <cell r="AF271">
            <v>1.5922879748223602</v>
          </cell>
          <cell r="AG271">
            <v>1.5922879748223602</v>
          </cell>
          <cell r="AH271">
            <v>5.3108943320548292</v>
          </cell>
          <cell r="AI271">
            <v>1.5922879748223602</v>
          </cell>
          <cell r="AJ271">
            <v>0</v>
          </cell>
          <cell r="AK271">
            <v>0</v>
          </cell>
          <cell r="AL271">
            <v>0</v>
          </cell>
          <cell r="AM271">
            <v>4.7592147893819741</v>
          </cell>
          <cell r="AN271">
            <v>1.5466614617021468</v>
          </cell>
          <cell r="AO271">
            <v>1</v>
          </cell>
          <cell r="AP271">
            <v>17</v>
          </cell>
          <cell r="AQ271">
            <v>0</v>
          </cell>
          <cell r="AR271">
            <v>0</v>
          </cell>
          <cell r="AT271">
            <v>1.5466614617021468</v>
          </cell>
          <cell r="AU271">
            <v>1.5466614617021468</v>
          </cell>
          <cell r="AV271">
            <v>1.5466614617021468</v>
          </cell>
          <cell r="AW271">
            <v>1.5466614617021468</v>
          </cell>
          <cell r="AY271">
            <v>2015</v>
          </cell>
          <cell r="AZ271">
            <v>2.9499999999999998E-2</v>
          </cell>
          <cell r="BA271">
            <v>2.9499999999999998E-2</v>
          </cell>
          <cell r="BB271">
            <v>0.11</v>
          </cell>
          <cell r="BD271">
            <v>0.1</v>
          </cell>
          <cell r="BE271">
            <v>9169.1836451669842</v>
          </cell>
          <cell r="BF271">
            <v>9647.1979584221353</v>
          </cell>
          <cell r="BG271">
            <v>0.35</v>
          </cell>
          <cell r="BH271">
            <v>7.0000000000000007E-2</v>
          </cell>
          <cell r="BI271">
            <v>0</v>
          </cell>
          <cell r="BK271">
            <v>0</v>
          </cell>
          <cell r="BL271">
            <v>0</v>
          </cell>
          <cell r="BM271">
            <v>0</v>
          </cell>
          <cell r="BN271">
            <v>0</v>
          </cell>
        </row>
        <row r="272">
          <cell r="A272">
            <v>0</v>
          </cell>
          <cell r="B272">
            <v>2016</v>
          </cell>
          <cell r="C272">
            <v>0</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2016</v>
          </cell>
          <cell r="Z272">
            <v>0</v>
          </cell>
          <cell r="AA272">
            <v>0</v>
          </cell>
          <cell r="AB272">
            <v>0</v>
          </cell>
          <cell r="AC272">
            <v>0</v>
          </cell>
          <cell r="AE272">
            <v>1.6392604700796198</v>
          </cell>
          <cell r="AF272">
            <v>1.6392604700796198</v>
          </cell>
          <cell r="AG272">
            <v>1.6392604700796198</v>
          </cell>
          <cell r="AH272">
            <v>5.8950927085808607</v>
          </cell>
          <cell r="AI272">
            <v>1.6392604700796198</v>
          </cell>
          <cell r="AJ272">
            <v>0</v>
          </cell>
          <cell r="AK272">
            <v>0</v>
          </cell>
          <cell r="AL272">
            <v>0</v>
          </cell>
          <cell r="AM272">
            <v>5.2351362683201721</v>
          </cell>
          <cell r="AN272">
            <v>1.5922879748223602</v>
          </cell>
          <cell r="AO272">
            <v>1</v>
          </cell>
          <cell r="AP272">
            <v>18</v>
          </cell>
          <cell r="AQ272">
            <v>0</v>
          </cell>
          <cell r="AR272">
            <v>0</v>
          </cell>
          <cell r="AT272">
            <v>1.5922879748223602</v>
          </cell>
          <cell r="AU272">
            <v>1.5922879748223602</v>
          </cell>
          <cell r="AV272">
            <v>1.5922879748223602</v>
          </cell>
          <cell r="AW272">
            <v>1.5922879748223602</v>
          </cell>
          <cell r="AY272">
            <v>2016</v>
          </cell>
          <cell r="AZ272">
            <v>2.9499999999999998E-2</v>
          </cell>
          <cell r="BA272">
            <v>2.9499999999999998E-2</v>
          </cell>
          <cell r="BB272">
            <v>0.11</v>
          </cell>
          <cell r="BD272">
            <v>0.1</v>
          </cell>
          <cell r="BE272">
            <v>10177.793846135353</v>
          </cell>
          <cell r="BF272">
            <v>10708.389733848571</v>
          </cell>
          <cell r="BG272">
            <v>0.35</v>
          </cell>
          <cell r="BH272">
            <v>7.0000000000000007E-2</v>
          </cell>
          <cell r="BI272">
            <v>0</v>
          </cell>
          <cell r="BK272">
            <v>0</v>
          </cell>
          <cell r="BL272">
            <v>0</v>
          </cell>
          <cell r="BM272">
            <v>0</v>
          </cell>
          <cell r="BN272">
            <v>0</v>
          </cell>
        </row>
        <row r="273">
          <cell r="A273">
            <v>0</v>
          </cell>
          <cell r="B273">
            <v>2017</v>
          </cell>
          <cell r="C273">
            <v>0</v>
          </cell>
          <cell r="D273">
            <v>0</v>
          </cell>
          <cell r="E273">
            <v>0</v>
          </cell>
          <cell r="F273">
            <v>0</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2017</v>
          </cell>
          <cell r="Z273">
            <v>0</v>
          </cell>
          <cell r="AA273">
            <v>0</v>
          </cell>
          <cell r="AB273">
            <v>0</v>
          </cell>
          <cell r="AC273">
            <v>0</v>
          </cell>
          <cell r="AE273">
            <v>1.6876186539469689</v>
          </cell>
          <cell r="AF273">
            <v>1.6876186539469689</v>
          </cell>
          <cell r="AG273">
            <v>1.6876186539469689</v>
          </cell>
          <cell r="AH273">
            <v>6.5435529065247557</v>
          </cell>
          <cell r="AI273">
            <v>1.6876186539469689</v>
          </cell>
          <cell r="AJ273">
            <v>0</v>
          </cell>
          <cell r="AK273">
            <v>0</v>
          </cell>
          <cell r="AL273">
            <v>0</v>
          </cell>
          <cell r="AM273">
            <v>5.7586498951521898</v>
          </cell>
          <cell r="AN273">
            <v>1.6392604700796198</v>
          </cell>
          <cell r="AO273">
            <v>1</v>
          </cell>
          <cell r="AP273">
            <v>19</v>
          </cell>
          <cell r="AQ273">
            <v>0</v>
          </cell>
          <cell r="AR273">
            <v>0</v>
          </cell>
          <cell r="AT273">
            <v>1.6392604700796198</v>
          </cell>
          <cell r="AU273">
            <v>1.6392604700796198</v>
          </cell>
          <cell r="AV273">
            <v>1.6392604700796198</v>
          </cell>
          <cell r="AW273">
            <v>1.6392604700796198</v>
          </cell>
          <cell r="AY273">
            <v>2017</v>
          </cell>
          <cell r="AZ273">
            <v>2.9499999999999998E-2</v>
          </cell>
          <cell r="BA273">
            <v>2.9499999999999998E-2</v>
          </cell>
          <cell r="BB273">
            <v>0.11</v>
          </cell>
          <cell r="BD273">
            <v>0.1</v>
          </cell>
          <cell r="BE273">
            <v>11297.351169210244</v>
          </cell>
          <cell r="BF273">
            <v>11886.312604571915</v>
          </cell>
          <cell r="BG273">
            <v>0.35</v>
          </cell>
          <cell r="BH273">
            <v>7.0000000000000007E-2</v>
          </cell>
          <cell r="BI273">
            <v>0</v>
          </cell>
          <cell r="BK273">
            <v>0</v>
          </cell>
          <cell r="BL273">
            <v>0</v>
          </cell>
          <cell r="BM273">
            <v>0</v>
          </cell>
          <cell r="BN273">
            <v>0</v>
          </cell>
        </row>
        <row r="274">
          <cell r="A274">
            <v>0</v>
          </cell>
          <cell r="B274">
            <v>2018</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2018</v>
          </cell>
          <cell r="Z274">
            <v>0</v>
          </cell>
          <cell r="AA274">
            <v>0</v>
          </cell>
          <cell r="AB274">
            <v>0</v>
          </cell>
          <cell r="AC274">
            <v>0</v>
          </cell>
          <cell r="AE274">
            <v>1.7374034042384046</v>
          </cell>
          <cell r="AF274">
            <v>1.7374034042384046</v>
          </cell>
          <cell r="AG274">
            <v>1.7374034042384046</v>
          </cell>
          <cell r="AH274">
            <v>7.2633437262424794</v>
          </cell>
          <cell r="AI274">
            <v>1.7374034042384046</v>
          </cell>
          <cell r="AJ274">
            <v>0</v>
          </cell>
          <cell r="AK274">
            <v>0</v>
          </cell>
          <cell r="AL274">
            <v>0</v>
          </cell>
          <cell r="AM274">
            <v>6.3345148846674091</v>
          </cell>
          <cell r="AN274">
            <v>1.6876186539469689</v>
          </cell>
          <cell r="AO274">
            <v>1</v>
          </cell>
          <cell r="AP274">
            <v>20</v>
          </cell>
          <cell r="AQ274">
            <v>0</v>
          </cell>
          <cell r="AR274">
            <v>0</v>
          </cell>
          <cell r="AT274">
            <v>1.6876186539469689</v>
          </cell>
          <cell r="AU274">
            <v>1.6876186539469689</v>
          </cell>
          <cell r="AV274">
            <v>1.6876186539469689</v>
          </cell>
          <cell r="AW274">
            <v>1.6876186539469689</v>
          </cell>
          <cell r="AY274">
            <v>2018</v>
          </cell>
          <cell r="AZ274">
            <v>2.9499999999999998E-2</v>
          </cell>
          <cell r="BA274">
            <v>2.9499999999999998E-2</v>
          </cell>
          <cell r="BB274">
            <v>0.11</v>
          </cell>
          <cell r="BD274">
            <v>0.1</v>
          </cell>
          <cell r="BE274">
            <v>12540.059797823371</v>
          </cell>
          <cell r="BF274">
            <v>13193.806991074825</v>
          </cell>
          <cell r="BG274">
            <v>0.35</v>
          </cell>
          <cell r="BH274">
            <v>7.0000000000000007E-2</v>
          </cell>
          <cell r="BI274">
            <v>0</v>
          </cell>
          <cell r="BK274">
            <v>0</v>
          </cell>
          <cell r="BL274">
            <v>0</v>
          </cell>
          <cell r="BM274">
            <v>0</v>
          </cell>
          <cell r="BN274">
            <v>0</v>
          </cell>
        </row>
        <row r="275">
          <cell r="A275">
            <v>0</v>
          </cell>
          <cell r="B275">
            <v>2019</v>
          </cell>
          <cell r="C275">
            <v>0</v>
          </cell>
          <cell r="D275">
            <v>0</v>
          </cell>
          <cell r="E275">
            <v>0</v>
          </cell>
          <cell r="F275">
            <v>0</v>
          </cell>
          <cell r="G275">
            <v>0</v>
          </cell>
          <cell r="H275">
            <v>0</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2019</v>
          </cell>
          <cell r="Z275">
            <v>0</v>
          </cell>
          <cell r="AA275">
            <v>0</v>
          </cell>
          <cell r="AB275">
            <v>0</v>
          </cell>
          <cell r="AC275">
            <v>0</v>
          </cell>
          <cell r="AE275">
            <v>1.7886568046634377</v>
          </cell>
          <cell r="AF275">
            <v>1.7886568046634377</v>
          </cell>
          <cell r="AG275">
            <v>1.7886568046634377</v>
          </cell>
          <cell r="AH275">
            <v>8.0623115361291529</v>
          </cell>
          <cell r="AI275">
            <v>1.7886568046634377</v>
          </cell>
          <cell r="AJ275">
            <v>0</v>
          </cell>
          <cell r="AK275">
            <v>0</v>
          </cell>
          <cell r="AL275">
            <v>0</v>
          </cell>
          <cell r="AM275">
            <v>6.9679663731341508</v>
          </cell>
          <cell r="AN275">
            <v>1.7374034042384046</v>
          </cell>
          <cell r="AO275">
            <v>1</v>
          </cell>
          <cell r="AP275">
            <v>21</v>
          </cell>
          <cell r="AQ275">
            <v>0</v>
          </cell>
          <cell r="AR275">
            <v>0</v>
          </cell>
          <cell r="AT275">
            <v>1.7374034042384046</v>
          </cell>
          <cell r="AU275">
            <v>1.7374034042384046</v>
          </cell>
          <cell r="AV275">
            <v>1.7374034042384046</v>
          </cell>
          <cell r="AW275">
            <v>1.7374034042384046</v>
          </cell>
          <cell r="AY275">
            <v>2019</v>
          </cell>
          <cell r="AZ275">
            <v>2.9499999999999998E-2</v>
          </cell>
          <cell r="BA275">
            <v>2.9499999999999998E-2</v>
          </cell>
          <cell r="BB275">
            <v>0.11</v>
          </cell>
          <cell r="BD275">
            <v>0.1</v>
          </cell>
          <cell r="BE275">
            <v>13919.466375583941</v>
          </cell>
          <cell r="BF275">
            <v>14645.125760093057</v>
          </cell>
          <cell r="BG275">
            <v>0.35</v>
          </cell>
          <cell r="BH275">
            <v>7.0000000000000007E-2</v>
          </cell>
          <cell r="BI275">
            <v>0</v>
          </cell>
          <cell r="BK275">
            <v>0</v>
          </cell>
          <cell r="BL275">
            <v>0</v>
          </cell>
          <cell r="BM275">
            <v>0</v>
          </cell>
          <cell r="BN275">
            <v>0</v>
          </cell>
        </row>
        <row r="276">
          <cell r="A276">
            <v>0</v>
          </cell>
          <cell r="B276">
            <v>2020</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2020</v>
          </cell>
          <cell r="Z276">
            <v>0</v>
          </cell>
          <cell r="AA276">
            <v>0</v>
          </cell>
          <cell r="AB276">
            <v>0</v>
          </cell>
          <cell r="AC276">
            <v>0</v>
          </cell>
          <cell r="AE276">
            <v>1.8414221804010091</v>
          </cell>
          <cell r="AF276">
            <v>1.8414221804010091</v>
          </cell>
          <cell r="AG276">
            <v>1.8414221804010091</v>
          </cell>
          <cell r="AH276">
            <v>8.9491658051033607</v>
          </cell>
          <cell r="AI276">
            <v>1.8414221804010091</v>
          </cell>
          <cell r="AJ276">
            <v>0</v>
          </cell>
          <cell r="AK276">
            <v>0</v>
          </cell>
          <cell r="AL276">
            <v>0</v>
          </cell>
          <cell r="AM276">
            <v>7.6647630104475661</v>
          </cell>
          <cell r="AN276">
            <v>1.7886568046634377</v>
          </cell>
          <cell r="AO276">
            <v>1</v>
          </cell>
          <cell r="AP276">
            <v>22</v>
          </cell>
          <cell r="AQ276">
            <v>0</v>
          </cell>
          <cell r="AR276">
            <v>0</v>
          </cell>
          <cell r="AT276">
            <v>1.7886568046634377</v>
          </cell>
          <cell r="AU276">
            <v>1.7886568046634377</v>
          </cell>
          <cell r="AV276">
            <v>1.7886568046634377</v>
          </cell>
          <cell r="AW276">
            <v>1.7886568046634377</v>
          </cell>
          <cell r="AY276">
            <v>2020</v>
          </cell>
          <cell r="AZ276">
            <v>2.9499999999999998E-2</v>
          </cell>
          <cell r="BA276">
            <v>2.9499999999999998E-2</v>
          </cell>
          <cell r="BB276">
            <v>0.11</v>
          </cell>
          <cell r="BD276">
            <v>0.1</v>
          </cell>
          <cell r="BE276">
            <v>15450.607676898177</v>
          </cell>
          <cell r="BF276">
            <v>16256.089593703295</v>
          </cell>
          <cell r="BG276">
            <v>0.35</v>
          </cell>
          <cell r="BH276">
            <v>7.0000000000000007E-2</v>
          </cell>
          <cell r="BI276">
            <v>0</v>
          </cell>
          <cell r="BK276">
            <v>0</v>
          </cell>
          <cell r="BL276">
            <v>0</v>
          </cell>
          <cell r="BM276">
            <v>0</v>
          </cell>
          <cell r="BN276">
            <v>0</v>
          </cell>
        </row>
        <row r="277">
          <cell r="A277">
            <v>0</v>
          </cell>
          <cell r="B277">
            <v>2021</v>
          </cell>
          <cell r="C277">
            <v>0</v>
          </cell>
          <cell r="D277">
            <v>0</v>
          </cell>
          <cell r="E277">
            <v>0</v>
          </cell>
          <cell r="F277">
            <v>0</v>
          </cell>
          <cell r="G277">
            <v>0</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2021</v>
          </cell>
          <cell r="Z277">
            <v>0</v>
          </cell>
          <cell r="AA277">
            <v>0</v>
          </cell>
          <cell r="AB277">
            <v>0</v>
          </cell>
          <cell r="AC277">
            <v>0</v>
          </cell>
          <cell r="AE277">
            <v>1.895744134722839</v>
          </cell>
          <cell r="AF277">
            <v>1.895744134722839</v>
          </cell>
          <cell r="AG277">
            <v>1.895744134722839</v>
          </cell>
          <cell r="AH277">
            <v>9.9335740436647306</v>
          </cell>
          <cell r="AI277">
            <v>1.895744134722839</v>
          </cell>
          <cell r="AJ277">
            <v>0</v>
          </cell>
          <cell r="AK277">
            <v>0</v>
          </cell>
          <cell r="AL277">
            <v>0</v>
          </cell>
          <cell r="AM277">
            <v>8.4312393114923232</v>
          </cell>
          <cell r="AN277">
            <v>1.8414221804010091</v>
          </cell>
          <cell r="AO277">
            <v>1</v>
          </cell>
          <cell r="AP277">
            <v>23</v>
          </cell>
          <cell r="AQ277">
            <v>0</v>
          </cell>
          <cell r="AR277">
            <v>0</v>
          </cell>
          <cell r="AT277">
            <v>1.8414221804010091</v>
          </cell>
          <cell r="AU277">
            <v>1.8414221804010091</v>
          </cell>
          <cell r="AV277">
            <v>1.8414221804010091</v>
          </cell>
          <cell r="AW277">
            <v>1.8414221804010091</v>
          </cell>
          <cell r="AY277">
            <v>2021</v>
          </cell>
          <cell r="AZ277">
            <v>2.9499999999999998E-2</v>
          </cell>
          <cell r="BA277">
            <v>2.9499999999999998E-2</v>
          </cell>
          <cell r="BB277">
            <v>0.11</v>
          </cell>
          <cell r="BD277">
            <v>0.1</v>
          </cell>
          <cell r="BE277">
            <v>17150.174521356977</v>
          </cell>
          <cell r="BF277">
            <v>18044.25944901066</v>
          </cell>
          <cell r="BG277">
            <v>0.35</v>
          </cell>
          <cell r="BH277">
            <v>7.0000000000000007E-2</v>
          </cell>
          <cell r="BI277">
            <v>0</v>
          </cell>
          <cell r="BK277">
            <v>0</v>
          </cell>
          <cell r="BL277">
            <v>0</v>
          </cell>
          <cell r="BM277">
            <v>0</v>
          </cell>
          <cell r="BN277">
            <v>0</v>
          </cell>
        </row>
        <row r="278">
          <cell r="A278">
            <v>0</v>
          </cell>
          <cell r="B278">
            <v>2022</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2022</v>
          </cell>
          <cell r="Z278">
            <v>0</v>
          </cell>
          <cell r="AA278">
            <v>0</v>
          </cell>
          <cell r="AB278">
            <v>0</v>
          </cell>
          <cell r="AC278">
            <v>0</v>
          </cell>
          <cell r="AE278">
            <v>1.9516685866971628</v>
          </cell>
          <cell r="AF278">
            <v>1.9516685866971628</v>
          </cell>
          <cell r="AG278">
            <v>1.9516685866971628</v>
          </cell>
          <cell r="AH278">
            <v>11.026267188467852</v>
          </cell>
          <cell r="AI278">
            <v>1.9516685866971628</v>
          </cell>
          <cell r="AJ278">
            <v>0</v>
          </cell>
          <cell r="AK278">
            <v>0</v>
          </cell>
          <cell r="AL278">
            <v>0</v>
          </cell>
          <cell r="AM278">
            <v>9.2743632426415559</v>
          </cell>
          <cell r="AN278">
            <v>1.895744134722839</v>
          </cell>
          <cell r="AO278">
            <v>1</v>
          </cell>
          <cell r="AP278">
            <v>24</v>
          </cell>
          <cell r="AQ278">
            <v>0</v>
          </cell>
          <cell r="AR278">
            <v>0</v>
          </cell>
          <cell r="AT278">
            <v>1.895744134722839</v>
          </cell>
          <cell r="AU278">
            <v>1.895744134722839</v>
          </cell>
          <cell r="AV278">
            <v>1.895744134722839</v>
          </cell>
          <cell r="AW278">
            <v>1.895744134722839</v>
          </cell>
          <cell r="AY278">
            <v>2022</v>
          </cell>
          <cell r="AZ278">
            <v>2.9499999999999998E-2</v>
          </cell>
          <cell r="BA278">
            <v>2.9499999999999998E-2</v>
          </cell>
          <cell r="BB278">
            <v>0.11</v>
          </cell>
          <cell r="BD278">
            <v>0.1</v>
          </cell>
          <cell r="BE278">
            <v>19036.693718706247</v>
          </cell>
          <cell r="BF278">
            <v>20029.127988401833</v>
          </cell>
          <cell r="BG278">
            <v>0.35</v>
          </cell>
          <cell r="BH278">
            <v>7.0000000000000007E-2</v>
          </cell>
          <cell r="BI278">
            <v>0</v>
          </cell>
          <cell r="BK278">
            <v>0</v>
          </cell>
          <cell r="BL278">
            <v>0</v>
          </cell>
          <cell r="BM278">
            <v>0</v>
          </cell>
          <cell r="BN278">
            <v>0</v>
          </cell>
        </row>
        <row r="279">
          <cell r="A279">
            <v>0</v>
          </cell>
          <cell r="B279">
            <v>2023</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2023</v>
          </cell>
          <cell r="Z279">
            <v>0</v>
          </cell>
          <cell r="AA279">
            <v>0</v>
          </cell>
          <cell r="AB279">
            <v>0</v>
          </cell>
          <cell r="AC279">
            <v>0</v>
          </cell>
          <cell r="AE279">
            <v>2.0092428100047295</v>
          </cell>
          <cell r="AF279">
            <v>2.0092428100047295</v>
          </cell>
          <cell r="AG279">
            <v>2.0092428100047295</v>
          </cell>
          <cell r="AH279">
            <v>12.239156579199317</v>
          </cell>
          <cell r="AI279">
            <v>2.0092428100047295</v>
          </cell>
          <cell r="AJ279">
            <v>0</v>
          </cell>
          <cell r="AK279">
            <v>0</v>
          </cell>
          <cell r="AL279">
            <v>0</v>
          </cell>
          <cell r="AM279">
            <v>10.201799566905713</v>
          </cell>
          <cell r="AN279">
            <v>1.9516685866971628</v>
          </cell>
          <cell r="AO279">
            <v>1</v>
          </cell>
          <cell r="AP279">
            <v>25</v>
          </cell>
          <cell r="AQ279">
            <v>0</v>
          </cell>
          <cell r="AR279">
            <v>0</v>
          </cell>
          <cell r="AT279">
            <v>1.9516685866971628</v>
          </cell>
          <cell r="AU279">
            <v>1.9516685866971628</v>
          </cell>
          <cell r="AV279">
            <v>1.9516685866971628</v>
          </cell>
          <cell r="AW279">
            <v>1.9516685866971628</v>
          </cell>
          <cell r="AY279">
            <v>2023</v>
          </cell>
          <cell r="AZ279">
            <v>2.9499999999999998E-2</v>
          </cell>
          <cell r="BA279">
            <v>2.9499999999999998E-2</v>
          </cell>
          <cell r="BB279">
            <v>0.11</v>
          </cell>
          <cell r="BD279">
            <v>0.1</v>
          </cell>
          <cell r="BE279">
            <v>21130.730027763937</v>
          </cell>
          <cell r="BF279">
            <v>22232.332067126037</v>
          </cell>
          <cell r="BG279">
            <v>0.35</v>
          </cell>
          <cell r="BH279">
            <v>7.0000000000000007E-2</v>
          </cell>
          <cell r="BI279">
            <v>0</v>
          </cell>
          <cell r="BK279">
            <v>0</v>
          </cell>
          <cell r="BL279">
            <v>0</v>
          </cell>
          <cell r="BM279">
            <v>0</v>
          </cell>
          <cell r="BN279">
            <v>0</v>
          </cell>
        </row>
        <row r="280">
          <cell r="A280">
            <v>0</v>
          </cell>
          <cell r="B280">
            <v>2024</v>
          </cell>
          <cell r="C280">
            <v>0</v>
          </cell>
          <cell r="D280">
            <v>0</v>
          </cell>
          <cell r="E280">
            <v>0</v>
          </cell>
          <cell r="F280">
            <v>0</v>
          </cell>
          <cell r="G280">
            <v>0</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2024</v>
          </cell>
          <cell r="Z280">
            <v>0</v>
          </cell>
          <cell r="AA280">
            <v>0</v>
          </cell>
          <cell r="AB280">
            <v>0</v>
          </cell>
          <cell r="AC280">
            <v>0</v>
          </cell>
          <cell r="AE280">
            <v>2.0685154728998691</v>
          </cell>
          <cell r="AF280">
            <v>2.0685154728998691</v>
          </cell>
          <cell r="AG280">
            <v>2.0685154728998691</v>
          </cell>
          <cell r="AH280">
            <v>13.585463802911244</v>
          </cell>
          <cell r="AI280">
            <v>2.0685154728998691</v>
          </cell>
          <cell r="AJ280">
            <v>0</v>
          </cell>
          <cell r="AK280">
            <v>0</v>
          </cell>
          <cell r="AL280">
            <v>0</v>
          </cell>
          <cell r="AM280">
            <v>11.221979523596286</v>
          </cell>
          <cell r="AN280">
            <v>2.0092428100047295</v>
          </cell>
          <cell r="AO280">
            <v>1</v>
          </cell>
          <cell r="AP280">
            <v>26</v>
          </cell>
          <cell r="AQ280">
            <v>0</v>
          </cell>
          <cell r="AR280">
            <v>0</v>
          </cell>
          <cell r="AT280">
            <v>2.0092428100047295</v>
          </cell>
          <cell r="AU280">
            <v>2.0092428100047295</v>
          </cell>
          <cell r="AV280">
            <v>2.0092428100047295</v>
          </cell>
          <cell r="AW280">
            <v>2.0092428100047295</v>
          </cell>
          <cell r="AY280">
            <v>2024</v>
          </cell>
          <cell r="AZ280">
            <v>2.9499999999999998E-2</v>
          </cell>
          <cell r="BA280">
            <v>2.9499999999999998E-2</v>
          </cell>
          <cell r="BB280">
            <v>0.11</v>
          </cell>
          <cell r="BD280">
            <v>0.1</v>
          </cell>
          <cell r="BE280">
            <v>23455.11033081797</v>
          </cell>
          <cell r="BF280">
            <v>24677.888594509903</v>
          </cell>
          <cell r="BG280">
            <v>0.35</v>
          </cell>
          <cell r="BH280">
            <v>7.0000000000000007E-2</v>
          </cell>
          <cell r="BI280">
            <v>0</v>
          </cell>
          <cell r="BK280">
            <v>0</v>
          </cell>
          <cell r="BL280">
            <v>0</v>
          </cell>
          <cell r="BM280">
            <v>0</v>
          </cell>
          <cell r="BN280">
            <v>0</v>
          </cell>
        </row>
        <row r="281">
          <cell r="AT281">
            <v>2.0685154728998691</v>
          </cell>
          <cell r="AU281">
            <v>2.0685154728998691</v>
          </cell>
          <cell r="AV281">
            <v>2.0685154728998691</v>
          </cell>
          <cell r="AW281">
            <v>2.0685154728998691</v>
          </cell>
          <cell r="AY281">
            <v>2025</v>
          </cell>
          <cell r="AZ281">
            <v>2.9499999999999998E-2</v>
          </cell>
          <cell r="BA281">
            <v>2.9499999999999998E-2</v>
          </cell>
          <cell r="BB281">
            <v>0.11</v>
          </cell>
          <cell r="BD281">
            <v>0.1</v>
          </cell>
          <cell r="BE281">
            <v>26035.172467207951</v>
          </cell>
          <cell r="BF281">
            <v>27392.456339905995</v>
          </cell>
          <cell r="BG281">
            <v>0.35</v>
          </cell>
          <cell r="BH281">
            <v>7.0000000000000007E-2</v>
          </cell>
          <cell r="BI281">
            <v>0</v>
          </cell>
          <cell r="BK281">
            <v>0</v>
          </cell>
          <cell r="BL281">
            <v>0</v>
          </cell>
          <cell r="BM281">
            <v>0</v>
          </cell>
          <cell r="BN281">
            <v>0</v>
          </cell>
        </row>
        <row r="282">
          <cell r="C282">
            <v>116321465.95535779</v>
          </cell>
          <cell r="F282">
            <v>0</v>
          </cell>
          <cell r="G282">
            <v>4355951.4005474523</v>
          </cell>
          <cell r="H282">
            <v>24683724.603102233</v>
          </cell>
          <cell r="I282">
            <v>0</v>
          </cell>
          <cell r="J282">
            <v>0</v>
          </cell>
          <cell r="K282">
            <v>0</v>
          </cell>
          <cell r="L282">
            <v>0</v>
          </cell>
          <cell r="M282">
            <v>0</v>
          </cell>
          <cell r="N282">
            <v>0</v>
          </cell>
          <cell r="O282">
            <v>4355951.4005474523</v>
          </cell>
          <cell r="P282">
            <v>24683724.603102233</v>
          </cell>
          <cell r="Q282">
            <v>0</v>
          </cell>
          <cell r="R282">
            <v>0</v>
          </cell>
          <cell r="S282">
            <v>4355951.4005474541</v>
          </cell>
          <cell r="T282">
            <v>24683724.603102233</v>
          </cell>
          <cell r="U282">
            <v>0</v>
          </cell>
          <cell r="V282">
            <v>30548626.483097821</v>
          </cell>
          <cell r="W282">
            <v>23133342.250389159</v>
          </cell>
          <cell r="X282">
            <v>30548626.483097829</v>
          </cell>
          <cell r="Z282">
            <v>29039676.003649686</v>
          </cell>
          <cell r="AA282">
            <v>29039676.003649686</v>
          </cell>
          <cell r="AB282">
            <v>3890176.508053171</v>
          </cell>
          <cell r="AC282">
            <v>3890176.508053171</v>
          </cell>
          <cell r="AO282" t="str">
            <v>TOTAL COL$</v>
          </cell>
          <cell r="AQ282">
            <v>0</v>
          </cell>
          <cell r="AR282">
            <v>0</v>
          </cell>
          <cell r="AT282">
            <v>2.1295366793504154</v>
          </cell>
          <cell r="AU282">
            <v>2.1295366793504154</v>
          </cell>
          <cell r="AV282">
            <v>2.1295366793504154</v>
          </cell>
          <cell r="AW282">
            <v>2.1295366793504154</v>
          </cell>
          <cell r="AY282">
            <v>2026</v>
          </cell>
          <cell r="AZ282">
            <v>2.9499999999999998E-2</v>
          </cell>
          <cell r="BA282">
            <v>2.9499999999999998E-2</v>
          </cell>
          <cell r="BB282">
            <v>0.11</v>
          </cell>
          <cell r="BD282">
            <v>0.1</v>
          </cell>
          <cell r="BE282">
            <v>28899.041438600827</v>
          </cell>
          <cell r="BF282">
            <v>30405.626537295659</v>
          </cell>
          <cell r="BG282">
            <v>0.35</v>
          </cell>
          <cell r="BH282">
            <v>7.0000000000000007E-2</v>
          </cell>
          <cell r="BI282">
            <v>0</v>
          </cell>
          <cell r="BK282">
            <v>0</v>
          </cell>
          <cell r="BL282">
            <v>0</v>
          </cell>
          <cell r="BM282">
            <v>0</v>
          </cell>
          <cell r="BN282">
            <v>0</v>
          </cell>
        </row>
        <row r="283">
          <cell r="AY283">
            <v>2027</v>
          </cell>
          <cell r="AZ283">
            <v>2.9499999999999998E-2</v>
          </cell>
          <cell r="BA283">
            <v>2.9499999999999998E-2</v>
          </cell>
          <cell r="BB283">
            <v>0.11</v>
          </cell>
          <cell r="BD283">
            <v>0.1</v>
          </cell>
          <cell r="BE283">
            <v>32077.935996846922</v>
          </cell>
          <cell r="BF283">
            <v>33750.245456398181</v>
          </cell>
          <cell r="BG283">
            <v>0.35</v>
          </cell>
          <cell r="BH283">
            <v>7.0000000000000007E-2</v>
          </cell>
          <cell r="BI283">
            <v>0</v>
          </cell>
          <cell r="BK283">
            <v>0</v>
          </cell>
          <cell r="BL283">
            <v>0</v>
          </cell>
          <cell r="BM283">
            <v>0</v>
          </cell>
          <cell r="BN283">
            <v>0</v>
          </cell>
        </row>
        <row r="284">
          <cell r="A284" t="str">
            <v>REAL TERMS - US$ DOLLARS</v>
          </cell>
          <cell r="AY284">
            <v>2028</v>
          </cell>
          <cell r="AZ284">
            <v>2.9499999999999998E-2</v>
          </cell>
          <cell r="BA284">
            <v>2.9499999999999998E-2</v>
          </cell>
          <cell r="BB284">
            <v>0.11</v>
          </cell>
          <cell r="BD284">
            <v>0.1</v>
          </cell>
          <cell r="BE284">
            <v>35606.508956500082</v>
          </cell>
          <cell r="BF284">
            <v>37462.772456601982</v>
          </cell>
          <cell r="BG284">
            <v>0.35</v>
          </cell>
          <cell r="BH284">
            <v>7.0000000000000007E-2</v>
          </cell>
          <cell r="BI284">
            <v>0</v>
          </cell>
          <cell r="BK284">
            <v>0</v>
          </cell>
          <cell r="BL284">
            <v>0</v>
          </cell>
          <cell r="BM284">
            <v>0</v>
          </cell>
          <cell r="BN284">
            <v>0</v>
          </cell>
        </row>
        <row r="285">
          <cell r="C285" t="str">
            <v xml:space="preserve">Crude </v>
          </cell>
          <cell r="G285" t="str">
            <v>Net Cash</v>
          </cell>
          <cell r="I285" t="str">
            <v>ECP</v>
          </cell>
          <cell r="J285" t="str">
            <v>BFIT</v>
          </cell>
          <cell r="O285" t="str">
            <v>AFIT</v>
          </cell>
          <cell r="P285" t="str">
            <v>Cum. AFIT</v>
          </cell>
          <cell r="Q285" t="str">
            <v>PROFIT</v>
          </cell>
          <cell r="AY285">
            <v>2029</v>
          </cell>
          <cell r="AZ285">
            <v>2.9499999999999998E-2</v>
          </cell>
          <cell r="BA285">
            <v>2.9499999999999998E-2</v>
          </cell>
          <cell r="BB285">
            <v>0.11</v>
          </cell>
          <cell r="BD285">
            <v>0.1</v>
          </cell>
          <cell r="BE285">
            <v>39523.224941715089</v>
          </cell>
          <cell r="BF285">
            <v>41583.677426828202</v>
          </cell>
          <cell r="BG285">
            <v>0.35</v>
          </cell>
          <cell r="BH285">
            <v>7.0000000000000007E-2</v>
          </cell>
          <cell r="BI285">
            <v>0</v>
          </cell>
          <cell r="BK285">
            <v>0</v>
          </cell>
          <cell r="BL285">
            <v>0</v>
          </cell>
          <cell r="BM285">
            <v>0</v>
          </cell>
          <cell r="BN285">
            <v>0</v>
          </cell>
        </row>
        <row r="286">
          <cell r="B286" t="str">
            <v>Production</v>
          </cell>
          <cell r="C286" t="str">
            <v>Oil Price</v>
          </cell>
          <cell r="D286" t="str">
            <v>Revenue</v>
          </cell>
          <cell r="E286" t="str">
            <v>Expenses MUS$</v>
          </cell>
          <cell r="G286" t="str">
            <v>Income</v>
          </cell>
          <cell r="H286" t="str">
            <v>Capital</v>
          </cell>
          <cell r="I286" t="str">
            <v>Reinb.</v>
          </cell>
          <cell r="J286" t="str">
            <v>Cash</v>
          </cell>
          <cell r="K286" t="str">
            <v>Taxes MUS$</v>
          </cell>
          <cell r="O286" t="str">
            <v>Cash</v>
          </cell>
          <cell r="P286" t="str">
            <v>Cash</v>
          </cell>
          <cell r="Q286" t="str">
            <v>SHARE</v>
          </cell>
          <cell r="AY286">
            <v>2030</v>
          </cell>
          <cell r="AZ286">
            <v>2.9499999999999998E-2</v>
          </cell>
          <cell r="BA286">
            <v>2.9499999999999998E-2</v>
          </cell>
          <cell r="BB286">
            <v>0.11</v>
          </cell>
          <cell r="BD286">
            <v>0.1</v>
          </cell>
          <cell r="BE286">
            <v>43870.779685303758</v>
          </cell>
          <cell r="BF286">
            <v>46157.881943779306</v>
          </cell>
          <cell r="BG286">
            <v>0.35</v>
          </cell>
          <cell r="BH286">
            <v>7.0000000000000007E-2</v>
          </cell>
          <cell r="BI286">
            <v>0</v>
          </cell>
          <cell r="BK286">
            <v>0</v>
          </cell>
          <cell r="BL286">
            <v>0</v>
          </cell>
          <cell r="BM286">
            <v>0</v>
          </cell>
          <cell r="BN286">
            <v>0</v>
          </cell>
        </row>
        <row r="287">
          <cell r="A287" t="str">
            <v>Year</v>
          </cell>
          <cell r="B287" t="str">
            <v>MBbls</v>
          </cell>
          <cell r="C287" t="str">
            <v>US$/Bbl</v>
          </cell>
          <cell r="D287" t="str">
            <v>MUS$</v>
          </cell>
          <cell r="E287" t="str">
            <v xml:space="preserve">    O&amp;M</v>
          </cell>
          <cell r="F287" t="str">
            <v xml:space="preserve">  TARIFF</v>
          </cell>
          <cell r="G287" t="str">
            <v>MUS$</v>
          </cell>
          <cell r="H287" t="str">
            <v>MUS$</v>
          </cell>
          <cell r="I287" t="str">
            <v>MUS$</v>
          </cell>
          <cell r="J287" t="str">
            <v>MUS$</v>
          </cell>
          <cell r="K287" t="str">
            <v xml:space="preserve">   GIT</v>
          </cell>
          <cell r="L287" t="str">
            <v xml:space="preserve">  REMIT.</v>
          </cell>
          <cell r="M287" t="str">
            <v>SURTAX</v>
          </cell>
          <cell r="N287" t="str">
            <v>W. TAX</v>
          </cell>
          <cell r="O287" t="str">
            <v>MUS$</v>
          </cell>
          <cell r="P287" t="str">
            <v>MUS$</v>
          </cell>
          <cell r="Q287">
            <v>0</v>
          </cell>
          <cell r="AY287">
            <v>2031</v>
          </cell>
          <cell r="AZ287">
            <v>2.9499999999999998E-2</v>
          </cell>
          <cell r="BA287">
            <v>2.9499999999999998E-2</v>
          </cell>
          <cell r="BB287">
            <v>0.11</v>
          </cell>
          <cell r="BD287">
            <v>0.1</v>
          </cell>
          <cell r="BE287">
            <v>48696.565450687165</v>
          </cell>
          <cell r="BF287">
            <v>51235.248957595031</v>
          </cell>
          <cell r="BG287">
            <v>0.35</v>
          </cell>
          <cell r="BH287">
            <v>7.0000000000000007E-2</v>
          </cell>
          <cell r="BI287">
            <v>0</v>
          </cell>
          <cell r="BK287">
            <v>0</v>
          </cell>
          <cell r="BL287">
            <v>0</v>
          </cell>
          <cell r="BM287">
            <v>0</v>
          </cell>
          <cell r="BN287">
            <v>0</v>
          </cell>
        </row>
        <row r="288">
          <cell r="A288">
            <v>1991</v>
          </cell>
          <cell r="B288">
            <v>0</v>
          </cell>
          <cell r="C288">
            <v>0</v>
          </cell>
          <cell r="D288">
            <v>0</v>
          </cell>
          <cell r="E288">
            <v>0</v>
          </cell>
          <cell r="F288">
            <v>0</v>
          </cell>
          <cell r="G288">
            <v>0</v>
          </cell>
          <cell r="H288">
            <v>0</v>
          </cell>
          <cell r="I288">
            <v>0</v>
          </cell>
          <cell r="J288">
            <v>0</v>
          </cell>
          <cell r="K288">
            <v>0</v>
          </cell>
          <cell r="L288">
            <v>0</v>
          </cell>
          <cell r="M288">
            <v>0</v>
          </cell>
          <cell r="N288">
            <v>0</v>
          </cell>
          <cell r="O288">
            <v>0</v>
          </cell>
          <cell r="P288">
            <v>0</v>
          </cell>
          <cell r="Q288">
            <v>0</v>
          </cell>
        </row>
        <row r="289">
          <cell r="A289">
            <v>1992</v>
          </cell>
          <cell r="B289">
            <v>0</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row>
        <row r="290">
          <cell r="A290">
            <v>1993</v>
          </cell>
          <cell r="B290">
            <v>0</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row>
        <row r="291">
          <cell r="A291">
            <v>1994</v>
          </cell>
          <cell r="B291">
            <v>0</v>
          </cell>
          <cell r="C291">
            <v>0</v>
          </cell>
          <cell r="D291">
            <v>0</v>
          </cell>
          <cell r="E291">
            <v>0</v>
          </cell>
          <cell r="F291">
            <v>0</v>
          </cell>
          <cell r="G291">
            <v>0</v>
          </cell>
          <cell r="H291">
            <v>0</v>
          </cell>
          <cell r="I291">
            <v>0</v>
          </cell>
          <cell r="J291">
            <v>0</v>
          </cell>
          <cell r="K291">
            <v>0</v>
          </cell>
          <cell r="L291">
            <v>0</v>
          </cell>
          <cell r="M291">
            <v>0</v>
          </cell>
          <cell r="N291">
            <v>0</v>
          </cell>
          <cell r="O291">
            <v>0</v>
          </cell>
          <cell r="P291">
            <v>0</v>
          </cell>
          <cell r="Q291">
            <v>0</v>
          </cell>
        </row>
        <row r="292">
          <cell r="A292">
            <v>1995</v>
          </cell>
          <cell r="B292">
            <v>0</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row>
        <row r="293">
          <cell r="A293">
            <v>1996</v>
          </cell>
          <cell r="B293">
            <v>0</v>
          </cell>
          <cell r="C293">
            <v>0</v>
          </cell>
          <cell r="D293">
            <v>0</v>
          </cell>
          <cell r="E293">
            <v>0</v>
          </cell>
          <cell r="F293">
            <v>0</v>
          </cell>
          <cell r="G293">
            <v>0</v>
          </cell>
          <cell r="H293">
            <v>0</v>
          </cell>
          <cell r="I293">
            <v>0</v>
          </cell>
          <cell r="J293">
            <v>0</v>
          </cell>
          <cell r="K293">
            <v>0</v>
          </cell>
          <cell r="L293">
            <v>0</v>
          </cell>
          <cell r="M293">
            <v>0</v>
          </cell>
          <cell r="N293">
            <v>0</v>
          </cell>
          <cell r="O293">
            <v>0</v>
          </cell>
          <cell r="P293">
            <v>0</v>
          </cell>
          <cell r="Q293">
            <v>0</v>
          </cell>
        </row>
        <row r="294">
          <cell r="A294">
            <v>1997</v>
          </cell>
          <cell r="B294">
            <v>0</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row>
        <row r="295">
          <cell r="A295">
            <v>1998</v>
          </cell>
          <cell r="B295">
            <v>0</v>
          </cell>
          <cell r="C295">
            <v>0</v>
          </cell>
          <cell r="D295">
            <v>0</v>
          </cell>
          <cell r="E295">
            <v>0</v>
          </cell>
          <cell r="F295">
            <v>0</v>
          </cell>
          <cell r="G295">
            <v>0</v>
          </cell>
          <cell r="H295">
            <v>0</v>
          </cell>
          <cell r="I295">
            <v>0</v>
          </cell>
          <cell r="J295">
            <v>0</v>
          </cell>
          <cell r="K295">
            <v>0</v>
          </cell>
          <cell r="L295">
            <v>0</v>
          </cell>
          <cell r="M295">
            <v>0</v>
          </cell>
          <cell r="N295">
            <v>0</v>
          </cell>
          <cell r="O295">
            <v>0</v>
          </cell>
          <cell r="P295">
            <v>0</v>
          </cell>
          <cell r="Q295">
            <v>0</v>
          </cell>
        </row>
        <row r="296">
          <cell r="A296">
            <v>1999</v>
          </cell>
          <cell r="B296">
            <v>0</v>
          </cell>
          <cell r="C296">
            <v>11.06</v>
          </cell>
          <cell r="D296">
            <v>0</v>
          </cell>
          <cell r="E296">
            <v>0</v>
          </cell>
          <cell r="F296">
            <v>0</v>
          </cell>
          <cell r="G296">
            <v>0</v>
          </cell>
          <cell r="H296">
            <v>0</v>
          </cell>
          <cell r="I296">
            <v>0</v>
          </cell>
          <cell r="J296">
            <v>0</v>
          </cell>
          <cell r="K296">
            <v>0</v>
          </cell>
          <cell r="L296">
            <v>0</v>
          </cell>
          <cell r="M296">
            <v>0</v>
          </cell>
          <cell r="N296">
            <v>0</v>
          </cell>
          <cell r="O296">
            <v>0</v>
          </cell>
          <cell r="P296">
            <v>0</v>
          </cell>
          <cell r="Q296">
            <v>0</v>
          </cell>
        </row>
        <row r="297">
          <cell r="A297">
            <v>2000</v>
          </cell>
          <cell r="B297">
            <v>235.79000000000002</v>
          </cell>
          <cell r="C297">
            <v>10.74307916464303</v>
          </cell>
          <cell r="D297">
            <v>2533.1106362311803</v>
          </cell>
          <cell r="E297">
            <v>71.16146646889726</v>
          </cell>
          <cell r="F297">
            <v>297.12455534699342</v>
          </cell>
          <cell r="G297">
            <v>2164.8246144152899</v>
          </cell>
          <cell r="H297">
            <v>4648.0197681897534</v>
          </cell>
          <cell r="I297">
            <v>0</v>
          </cell>
          <cell r="J297">
            <v>-2483.1951537744635</v>
          </cell>
          <cell r="K297">
            <v>476.0178901396846</v>
          </cell>
          <cell r="L297">
            <v>95.017413975502009</v>
          </cell>
          <cell r="M297">
            <v>0</v>
          </cell>
          <cell r="N297">
            <v>0</v>
          </cell>
          <cell r="O297">
            <v>-3054.2304578896501</v>
          </cell>
          <cell r="P297">
            <v>-3054.2304578896501</v>
          </cell>
          <cell r="Q297">
            <v>-3054.2304578896501</v>
          </cell>
        </row>
        <row r="298">
          <cell r="A298">
            <v>2001</v>
          </cell>
          <cell r="B298">
            <v>469.536</v>
          </cell>
          <cell r="C298">
            <v>10.743079164643033</v>
          </cell>
          <cell r="D298">
            <v>5044.2624186498315</v>
          </cell>
          <cell r="E298">
            <v>67.729497951827398</v>
          </cell>
          <cell r="F298">
            <v>576.79026169522365</v>
          </cell>
          <cell r="G298">
            <v>4399.7426590027799</v>
          </cell>
          <cell r="H298">
            <v>4296.0989523839808</v>
          </cell>
          <cell r="I298">
            <v>0</v>
          </cell>
          <cell r="J298">
            <v>103.64370661879911</v>
          </cell>
          <cell r="K298">
            <v>555.4134355510065</v>
          </cell>
          <cell r="L298">
            <v>164.53455270789172</v>
          </cell>
          <cell r="M298">
            <v>0</v>
          </cell>
          <cell r="N298">
            <v>0</v>
          </cell>
          <cell r="O298">
            <v>-616.30428164009913</v>
          </cell>
          <cell r="P298">
            <v>-3670.5347395297495</v>
          </cell>
          <cell r="Q298">
            <v>-616.30428164009913</v>
          </cell>
        </row>
        <row r="299">
          <cell r="A299">
            <v>2002</v>
          </cell>
          <cell r="B299">
            <v>444.27800000000002</v>
          </cell>
          <cell r="C299">
            <v>10.743079164643031</v>
          </cell>
          <cell r="D299">
            <v>4772.9137251092761</v>
          </cell>
          <cell r="E299">
            <v>63.873854335523234</v>
          </cell>
          <cell r="F299">
            <v>525.34812553135657</v>
          </cell>
          <cell r="G299">
            <v>4183.6917452423968</v>
          </cell>
          <cell r="H299">
            <v>1393.4380796015073</v>
          </cell>
          <cell r="I299">
            <v>0</v>
          </cell>
          <cell r="J299">
            <v>2790.2536656408893</v>
          </cell>
          <cell r="K299">
            <v>1168.1966374499536</v>
          </cell>
          <cell r="L299">
            <v>108.79965217991275</v>
          </cell>
          <cell r="M299">
            <v>0</v>
          </cell>
          <cell r="N299">
            <v>0</v>
          </cell>
          <cell r="O299">
            <v>1513.2573760110229</v>
          </cell>
          <cell r="P299">
            <v>-2157.2773635187268</v>
          </cell>
          <cell r="Q299">
            <v>1513.2573760110229</v>
          </cell>
          <cell r="BK299" t="str">
            <v xml:space="preserve">RESULTS SECTION </v>
          </cell>
          <cell r="BS299" t="str">
            <v>CASH FLOW CALCULATIONS ---&gt;( RTEP)</v>
          </cell>
          <cell r="BX299">
            <v>0.23633784879707811</v>
          </cell>
          <cell r="CB299">
            <v>5.3016295435576427E-2</v>
          </cell>
          <cell r="CF299">
            <v>0.31570639739294354</v>
          </cell>
          <cell r="CJ299">
            <v>0.73258738705936299</v>
          </cell>
        </row>
        <row r="300">
          <cell r="A300">
            <v>2003</v>
          </cell>
          <cell r="B300">
            <v>456.98</v>
          </cell>
          <cell r="C300">
            <v>10.743079164643031</v>
          </cell>
          <cell r="D300">
            <v>4909.3723166585723</v>
          </cell>
          <cell r="E300">
            <v>60.252153923274783</v>
          </cell>
          <cell r="F300">
            <v>520.15517978630123</v>
          </cell>
          <cell r="G300">
            <v>4328.9649829489963</v>
          </cell>
          <cell r="H300">
            <v>2253.9460347715658</v>
          </cell>
          <cell r="I300">
            <v>0</v>
          </cell>
          <cell r="J300">
            <v>2075.0189481774305</v>
          </cell>
          <cell r="K300">
            <v>1100.0897982669221</v>
          </cell>
          <cell r="L300">
            <v>76.028077347310116</v>
          </cell>
          <cell r="M300">
            <v>0</v>
          </cell>
          <cell r="N300">
            <v>0</v>
          </cell>
          <cell r="O300">
            <v>898.90107256319834</v>
          </cell>
          <cell r="P300">
            <v>-1258.3762909555285</v>
          </cell>
          <cell r="Q300">
            <v>898.90107256319834</v>
          </cell>
          <cell r="CP300" t="str">
            <v>BAS-INC</v>
          </cell>
          <cell r="CR300" t="str">
            <v>BASE</v>
          </cell>
          <cell r="CT300" t="str">
            <v>TOTAL</v>
          </cell>
        </row>
        <row r="301">
          <cell r="A301">
            <v>2004</v>
          </cell>
          <cell r="B301">
            <v>406.31799999999998</v>
          </cell>
          <cell r="C301">
            <v>10.743079164643031</v>
          </cell>
          <cell r="D301">
            <v>4365.1064400194264</v>
          </cell>
          <cell r="E301">
            <v>56.85564236632969</v>
          </cell>
          <cell r="F301">
            <v>445.18974507275396</v>
          </cell>
          <cell r="G301">
            <v>3863.0610525803431</v>
          </cell>
          <cell r="H301">
            <v>24.279954227207373</v>
          </cell>
          <cell r="I301">
            <v>0</v>
          </cell>
          <cell r="J301">
            <v>3838.7810983531358</v>
          </cell>
          <cell r="K301">
            <v>904.42850138461131</v>
          </cell>
          <cell r="L301">
            <v>132.04075793725045</v>
          </cell>
          <cell r="M301">
            <v>0</v>
          </cell>
          <cell r="N301">
            <v>0</v>
          </cell>
          <cell r="O301">
            <v>2802.3118390312738</v>
          </cell>
          <cell r="P301">
            <v>1543.9355480757454</v>
          </cell>
          <cell r="Q301">
            <v>2802.3118390312738</v>
          </cell>
          <cell r="BK301" t="str">
            <v>U.T.C. Calculations</v>
          </cell>
          <cell r="BN301">
            <v>0</v>
          </cell>
          <cell r="BO301">
            <v>0.105</v>
          </cell>
          <cell r="BP301">
            <v>0.12</v>
          </cell>
          <cell r="BQ301">
            <v>0.08</v>
          </cell>
          <cell r="BS301" t="str">
            <v>Year</v>
          </cell>
          <cell r="BU301" t="str">
            <v>P.S.V. = 12 US$/B</v>
          </cell>
          <cell r="BX301" t="str">
            <v>RTEP</v>
          </cell>
          <cell r="BY301" t="str">
            <v>P.S.V. = 16.5 US$/B</v>
          </cell>
          <cell r="CB301" t="str">
            <v>RTEP</v>
          </cell>
          <cell r="CC301" t="str">
            <v>P.S.V. = 19 US$/B</v>
          </cell>
          <cell r="CF301" t="str">
            <v>RTEP</v>
          </cell>
          <cell r="CG301" t="str">
            <v>P.S.V. = 21 US$/B</v>
          </cell>
          <cell r="CJ301" t="str">
            <v>RTEP</v>
          </cell>
          <cell r="CP301" t="str">
            <v>PRODUCTION</v>
          </cell>
        </row>
        <row r="302">
          <cell r="A302">
            <v>2005</v>
          </cell>
          <cell r="B302">
            <v>325.14200000000005</v>
          </cell>
          <cell r="C302">
            <v>10.74307916464303</v>
          </cell>
          <cell r="D302">
            <v>3493.026245750365</v>
          </cell>
          <cell r="E302">
            <v>53.667143470991562</v>
          </cell>
          <cell r="F302">
            <v>342.92213421165081</v>
          </cell>
          <cell r="G302">
            <v>3096.4369680677223</v>
          </cell>
          <cell r="H302">
            <v>0</v>
          </cell>
          <cell r="I302">
            <v>0</v>
          </cell>
          <cell r="J302">
            <v>3096.4369680677223</v>
          </cell>
          <cell r="K302">
            <v>860.22990249840063</v>
          </cell>
          <cell r="L302">
            <v>104.5489224137021</v>
          </cell>
          <cell r="M302">
            <v>0</v>
          </cell>
          <cell r="N302">
            <v>0</v>
          </cell>
          <cell r="O302">
            <v>2131.6581431556197</v>
          </cell>
          <cell r="P302">
            <v>3675.593691231365</v>
          </cell>
          <cell r="Q302">
            <v>2131.6581431556197</v>
          </cell>
          <cell r="BK302" t="str">
            <v>Bas + Inc</v>
          </cell>
          <cell r="BL302" t="str">
            <v>O&amp;M / Trans / Capex</v>
          </cell>
          <cell r="BN302">
            <v>37628.54</v>
          </cell>
          <cell r="BO302">
            <v>26842.732045258876</v>
          </cell>
          <cell r="BP302">
            <v>25735.707464961684</v>
          </cell>
          <cell r="BQ302">
            <v>28880.786851221739</v>
          </cell>
          <cell r="BU302" t="str">
            <v>INC.-CF</v>
          </cell>
          <cell r="BV302" t="str">
            <v>BAS.-CF</v>
          </cell>
          <cell r="BW302" t="str">
            <v>DIFF</v>
          </cell>
          <cell r="BX302">
            <v>0.5</v>
          </cell>
          <cell r="BY302" t="str">
            <v>INC.-CF</v>
          </cell>
          <cell r="BZ302" t="str">
            <v>BAS.-CF</v>
          </cell>
          <cell r="CA302" t="str">
            <v>DIFF</v>
          </cell>
          <cell r="CB302">
            <v>0.5</v>
          </cell>
          <cell r="CC302" t="str">
            <v>INC.-CF</v>
          </cell>
          <cell r="CD302" t="str">
            <v>BAS.-CF</v>
          </cell>
          <cell r="CE302" t="str">
            <v>DIFF</v>
          </cell>
          <cell r="CF302">
            <v>0.5</v>
          </cell>
          <cell r="CG302" t="str">
            <v>INC.-CF</v>
          </cell>
          <cell r="CH302" t="str">
            <v>BAS.-CF</v>
          </cell>
          <cell r="CI302" t="str">
            <v>DIFF</v>
          </cell>
          <cell r="CJ302">
            <v>0.5</v>
          </cell>
          <cell r="CP302">
            <v>1</v>
          </cell>
          <cell r="CQ302" t="str">
            <v>H.SHARE</v>
          </cell>
          <cell r="CR302">
            <v>1</v>
          </cell>
          <cell r="CS302" t="str">
            <v>S.SHARE</v>
          </cell>
          <cell r="CT302">
            <v>1</v>
          </cell>
          <cell r="CU302" t="str">
            <v>S.SHARE</v>
          </cell>
        </row>
        <row r="303">
          <cell r="A303">
            <v>2006</v>
          </cell>
          <cell r="B303">
            <v>250.82799999999997</v>
          </cell>
          <cell r="C303">
            <v>10.74307916464303</v>
          </cell>
          <cell r="D303">
            <v>2694.6650607090814</v>
          </cell>
          <cell r="E303">
            <v>50.670669702868636</v>
          </cell>
          <cell r="F303">
            <v>254.64890663322717</v>
          </cell>
          <cell r="G303">
            <v>2389.3454843729855</v>
          </cell>
          <cell r="H303">
            <v>0</v>
          </cell>
          <cell r="I303">
            <v>0</v>
          </cell>
          <cell r="J303">
            <v>2389.3454843729855</v>
          </cell>
          <cell r="K303">
            <v>682.74874438324321</v>
          </cell>
          <cell r="L303">
            <v>84.367483370344829</v>
          </cell>
          <cell r="M303">
            <v>0</v>
          </cell>
          <cell r="N303">
            <v>0</v>
          </cell>
          <cell r="O303">
            <v>1622.2292566193973</v>
          </cell>
          <cell r="P303">
            <v>5297.8229478507619</v>
          </cell>
          <cell r="Q303">
            <v>1622.2292566193973</v>
          </cell>
          <cell r="BK303" t="str">
            <v>Bas + Inc</v>
          </cell>
          <cell r="BL303" t="str">
            <v>Production</v>
          </cell>
          <cell r="BN303">
            <v>8267.25</v>
          </cell>
          <cell r="BO303">
            <v>4900.1815540960743</v>
          </cell>
          <cell r="BP303">
            <v>4592.0862896792523</v>
          </cell>
          <cell r="BQ303">
            <v>5487.142776311588</v>
          </cell>
          <cell r="BX303">
            <v>-339.60662954841428</v>
          </cell>
          <cell r="CB303">
            <v>-661.34981760361552</v>
          </cell>
          <cell r="CF303">
            <v>-223.56560135089055</v>
          </cell>
          <cell r="CJ303">
            <v>214.32507109259356</v>
          </cell>
        </row>
        <row r="304">
          <cell r="A304">
            <v>2007</v>
          </cell>
          <cell r="B304">
            <v>208.05</v>
          </cell>
          <cell r="C304">
            <v>10.74307916464303</v>
          </cell>
          <cell r="D304">
            <v>2235.0976202039828</v>
          </cell>
          <cell r="E304">
            <v>47.855453451628044</v>
          </cell>
          <cell r="F304">
            <v>203.31849021016717</v>
          </cell>
          <cell r="G304">
            <v>1983.9236765421872</v>
          </cell>
          <cell r="H304">
            <v>0</v>
          </cell>
          <cell r="I304">
            <v>0</v>
          </cell>
          <cell r="J304">
            <v>1983.9236765421872</v>
          </cell>
          <cell r="K304">
            <v>507.72182651475538</v>
          </cell>
          <cell r="L304">
            <v>77.861204543433999</v>
          </cell>
          <cell r="M304">
            <v>0</v>
          </cell>
          <cell r="N304">
            <v>0</v>
          </cell>
          <cell r="O304">
            <v>1398.3406454839978</v>
          </cell>
          <cell r="P304">
            <v>6696.1635933347598</v>
          </cell>
          <cell r="Q304">
            <v>1398.3406454839978</v>
          </cell>
          <cell r="BS304">
            <v>1991</v>
          </cell>
          <cell r="BT304">
            <v>-5</v>
          </cell>
          <cell r="BU304">
            <v>0</v>
          </cell>
          <cell r="BW304">
            <v>0</v>
          </cell>
          <cell r="BX304">
            <v>0</v>
          </cell>
          <cell r="BY304">
            <v>0</v>
          </cell>
          <cell r="CA304">
            <v>0</v>
          </cell>
          <cell r="CB304">
            <v>0</v>
          </cell>
          <cell r="CC304">
            <v>0</v>
          </cell>
          <cell r="CE304">
            <v>0</v>
          </cell>
          <cell r="CF304">
            <v>0</v>
          </cell>
          <cell r="CG304">
            <v>0</v>
          </cell>
          <cell r="CI304">
            <v>0</v>
          </cell>
          <cell r="CJ304">
            <v>0</v>
          </cell>
          <cell r="CO304">
            <v>0</v>
          </cell>
          <cell r="CP304">
            <v>0</v>
          </cell>
          <cell r="CQ304">
            <v>0</v>
          </cell>
          <cell r="CS304">
            <v>0</v>
          </cell>
          <cell r="CT304">
            <v>0</v>
          </cell>
          <cell r="CU304">
            <v>0</v>
          </cell>
        </row>
        <row r="305">
          <cell r="A305">
            <v>2008</v>
          </cell>
          <cell r="B305">
            <v>166.44</v>
          </cell>
          <cell r="C305">
            <v>10.74307916464303</v>
          </cell>
          <cell r="D305">
            <v>1788.0780961631858</v>
          </cell>
          <cell r="E305">
            <v>45.211328983009139</v>
          </cell>
          <cell r="F305">
            <v>156.5706009520471</v>
          </cell>
          <cell r="G305">
            <v>1586.2961662281298</v>
          </cell>
          <cell r="H305">
            <v>0</v>
          </cell>
          <cell r="I305">
            <v>0</v>
          </cell>
          <cell r="J305">
            <v>1586.2961662281298</v>
          </cell>
          <cell r="K305">
            <v>461.6635944492549</v>
          </cell>
          <cell r="L305">
            <v>60.891482710344384</v>
          </cell>
          <cell r="M305">
            <v>0</v>
          </cell>
          <cell r="N305">
            <v>0</v>
          </cell>
          <cell r="O305">
            <v>1063.7410890685305</v>
          </cell>
          <cell r="P305">
            <v>7759.9046824032903</v>
          </cell>
          <cell r="Q305">
            <v>1063.7410890685305</v>
          </cell>
          <cell r="BK305" t="str">
            <v>Base</v>
          </cell>
          <cell r="BL305" t="str">
            <v>O&amp;M / Trans / Capex</v>
          </cell>
          <cell r="BS305">
            <v>1992</v>
          </cell>
          <cell r="BT305">
            <v>-4</v>
          </cell>
          <cell r="BU305">
            <v>0</v>
          </cell>
          <cell r="BW305">
            <v>0</v>
          </cell>
          <cell r="BX305">
            <v>0</v>
          </cell>
          <cell r="BY305">
            <v>0</v>
          </cell>
          <cell r="CA305">
            <v>0</v>
          </cell>
          <cell r="CB305">
            <v>0</v>
          </cell>
          <cell r="CC305">
            <v>0</v>
          </cell>
          <cell r="CE305">
            <v>0</v>
          </cell>
          <cell r="CF305">
            <v>0</v>
          </cell>
          <cell r="CG305">
            <v>0</v>
          </cell>
          <cell r="CI305">
            <v>0</v>
          </cell>
          <cell r="CJ305">
            <v>0</v>
          </cell>
          <cell r="CO305">
            <v>0</v>
          </cell>
          <cell r="CP305">
            <v>0</v>
          </cell>
          <cell r="CQ305">
            <v>0</v>
          </cell>
          <cell r="CS305">
            <v>0</v>
          </cell>
          <cell r="CT305">
            <v>0</v>
          </cell>
          <cell r="CU305">
            <v>0</v>
          </cell>
        </row>
        <row r="306">
          <cell r="A306">
            <v>2009</v>
          </cell>
          <cell r="B306">
            <v>133.15200000000002</v>
          </cell>
          <cell r="C306">
            <v>10.74307916464303</v>
          </cell>
          <cell r="D306">
            <v>1430.462476930549</v>
          </cell>
          <cell r="E306">
            <v>42.724797887948363</v>
          </cell>
          <cell r="F306">
            <v>120.57119378146606</v>
          </cell>
          <cell r="G306">
            <v>1267.1664852611345</v>
          </cell>
          <cell r="H306">
            <v>0</v>
          </cell>
          <cell r="I306">
            <v>0</v>
          </cell>
          <cell r="J306">
            <v>1267.1664852611345</v>
          </cell>
          <cell r="K306">
            <v>364.40856320479492</v>
          </cell>
          <cell r="L306">
            <v>50.708871413550305</v>
          </cell>
          <cell r="M306">
            <v>0</v>
          </cell>
          <cell r="N306">
            <v>0</v>
          </cell>
          <cell r="O306">
            <v>852.04905064278933</v>
          </cell>
          <cell r="P306">
            <v>8611.9537330460789</v>
          </cell>
          <cell r="Q306">
            <v>852.04905064278933</v>
          </cell>
          <cell r="BK306" t="str">
            <v>Base</v>
          </cell>
          <cell r="BL306" t="str">
            <v>Production</v>
          </cell>
          <cell r="BS306">
            <v>1993</v>
          </cell>
          <cell r="BT306">
            <v>-3</v>
          </cell>
          <cell r="BU306">
            <v>0</v>
          </cell>
          <cell r="BW306">
            <v>0</v>
          </cell>
          <cell r="BX306">
            <v>0</v>
          </cell>
          <cell r="BY306">
            <v>0</v>
          </cell>
          <cell r="CA306">
            <v>0</v>
          </cell>
          <cell r="CB306">
            <v>0</v>
          </cell>
          <cell r="CC306">
            <v>0</v>
          </cell>
          <cell r="CE306">
            <v>0</v>
          </cell>
          <cell r="CF306">
            <v>0</v>
          </cell>
          <cell r="CG306">
            <v>0</v>
          </cell>
          <cell r="CI306">
            <v>0</v>
          </cell>
          <cell r="CJ306">
            <v>0</v>
          </cell>
          <cell r="CO306">
            <v>0</v>
          </cell>
          <cell r="CP306">
            <v>0</v>
          </cell>
          <cell r="CQ306">
            <v>0</v>
          </cell>
          <cell r="CS306">
            <v>0</v>
          </cell>
          <cell r="CT306">
            <v>0</v>
          </cell>
          <cell r="CU306">
            <v>0</v>
          </cell>
        </row>
        <row r="307">
          <cell r="A307">
            <v>2010</v>
          </cell>
          <cell r="B307">
            <v>106.58</v>
          </cell>
          <cell r="C307">
            <v>10.743079164643031</v>
          </cell>
          <cell r="D307">
            <v>1144.9973773676543</v>
          </cell>
          <cell r="E307">
            <v>40.390906097035383</v>
          </cell>
          <cell r="F307">
            <v>92.899834031633858</v>
          </cell>
          <cell r="G307">
            <v>1011.7066372389851</v>
          </cell>
          <cell r="H307">
            <v>0</v>
          </cell>
          <cell r="I307">
            <v>0</v>
          </cell>
          <cell r="J307">
            <v>1011.7066372389851</v>
          </cell>
          <cell r="K307">
            <v>295.31965242172532</v>
          </cell>
          <cell r="L307">
            <v>41.402511605229833</v>
          </cell>
          <cell r="M307">
            <v>0</v>
          </cell>
          <cell r="N307">
            <v>0</v>
          </cell>
          <cell r="O307">
            <v>674.98447321202991</v>
          </cell>
          <cell r="P307">
            <v>9286.938206258108</v>
          </cell>
          <cell r="Q307">
            <v>674.98447321202991</v>
          </cell>
          <cell r="BS307">
            <v>1994</v>
          </cell>
          <cell r="BT307">
            <v>-2</v>
          </cell>
          <cell r="BU307">
            <v>0</v>
          </cell>
          <cell r="BW307">
            <v>0</v>
          </cell>
          <cell r="BX307">
            <v>0</v>
          </cell>
          <cell r="BY307">
            <v>0</v>
          </cell>
          <cell r="CA307">
            <v>0</v>
          </cell>
          <cell r="CB307">
            <v>0</v>
          </cell>
          <cell r="CC307">
            <v>0</v>
          </cell>
          <cell r="CE307">
            <v>0</v>
          </cell>
          <cell r="CF307">
            <v>0</v>
          </cell>
          <cell r="CG307">
            <v>0</v>
          </cell>
          <cell r="CI307">
            <v>0</v>
          </cell>
          <cell r="CJ307">
            <v>0</v>
          </cell>
          <cell r="CO307">
            <v>0</v>
          </cell>
          <cell r="CP307">
            <v>0</v>
          </cell>
          <cell r="CQ307">
            <v>0</v>
          </cell>
          <cell r="CS307">
            <v>0</v>
          </cell>
          <cell r="CT307">
            <v>0</v>
          </cell>
          <cell r="CU307">
            <v>0</v>
          </cell>
        </row>
        <row r="308">
          <cell r="A308">
            <v>2011</v>
          </cell>
          <cell r="B308">
            <v>85.26400000000001</v>
          </cell>
          <cell r="C308">
            <v>10.74307916464303</v>
          </cell>
          <cell r="D308">
            <v>915.99790189412352</v>
          </cell>
          <cell r="E308">
            <v>38.193682366983701</v>
          </cell>
          <cell r="F308">
            <v>71.539892056266098</v>
          </cell>
          <cell r="G308">
            <v>806.26432747087358</v>
          </cell>
          <cell r="H308">
            <v>0</v>
          </cell>
          <cell r="I308">
            <v>0</v>
          </cell>
          <cell r="J308">
            <v>806.26432747087358</v>
          </cell>
          <cell r="K308">
            <v>248.21731329208373</v>
          </cell>
          <cell r="L308">
            <v>32.941486158031054</v>
          </cell>
          <cell r="M308">
            <v>0</v>
          </cell>
          <cell r="N308">
            <v>0</v>
          </cell>
          <cell r="O308">
            <v>525.10552802075881</v>
          </cell>
          <cell r="P308">
            <v>9812.0437342788664</v>
          </cell>
          <cell r="Q308">
            <v>525.10552802075881</v>
          </cell>
          <cell r="BL308" t="str">
            <v>O&amp;M / Trans / Capex</v>
          </cell>
          <cell r="BN308">
            <v>37628.54</v>
          </cell>
          <cell r="BO308">
            <v>26842.732045258876</v>
          </cell>
          <cell r="BP308">
            <v>25735.707464961684</v>
          </cell>
          <cell r="BQ308">
            <v>28880.786851221739</v>
          </cell>
          <cell r="BS308">
            <v>1995</v>
          </cell>
          <cell r="BT308">
            <v>-1</v>
          </cell>
          <cell r="BU308">
            <v>0</v>
          </cell>
          <cell r="BW308">
            <v>0</v>
          </cell>
          <cell r="BX308">
            <v>0</v>
          </cell>
          <cell r="BY308">
            <v>0</v>
          </cell>
          <cell r="CA308">
            <v>0</v>
          </cell>
          <cell r="CB308">
            <v>0</v>
          </cell>
          <cell r="CC308">
            <v>0</v>
          </cell>
          <cell r="CE308">
            <v>0</v>
          </cell>
          <cell r="CF308">
            <v>0</v>
          </cell>
          <cell r="CG308">
            <v>0</v>
          </cell>
          <cell r="CI308">
            <v>0</v>
          </cell>
          <cell r="CJ308">
            <v>0</v>
          </cell>
          <cell r="CO308">
            <v>0</v>
          </cell>
          <cell r="CP308">
            <v>0</v>
          </cell>
          <cell r="CQ308">
            <v>0</v>
          </cell>
          <cell r="CS308">
            <v>0</v>
          </cell>
          <cell r="CT308">
            <v>0</v>
          </cell>
          <cell r="CU308">
            <v>0</v>
          </cell>
        </row>
        <row r="309">
          <cell r="A309">
            <v>2012</v>
          </cell>
          <cell r="B309">
            <v>18.541999999999998</v>
          </cell>
          <cell r="C309">
            <v>10.74307916464303</v>
          </cell>
          <cell r="D309">
            <v>199.19817387081102</v>
          </cell>
          <cell r="E309">
            <v>36.129224546440021</v>
          </cell>
          <cell r="F309">
            <v>14.975540631136459</v>
          </cell>
          <cell r="G309">
            <v>148.09340869323455</v>
          </cell>
          <cell r="H309">
            <v>0</v>
          </cell>
          <cell r="I309">
            <v>0</v>
          </cell>
          <cell r="J309">
            <v>148.09340869323455</v>
          </cell>
          <cell r="K309">
            <v>205.22568506413975</v>
          </cell>
          <cell r="L309">
            <v>-5.1642461983668344</v>
          </cell>
          <cell r="M309">
            <v>0</v>
          </cell>
          <cell r="N309">
            <v>0</v>
          </cell>
          <cell r="O309">
            <v>-51.968030172538363</v>
          </cell>
          <cell r="P309">
            <v>9760.075704106328</v>
          </cell>
          <cell r="Q309">
            <v>-51.968030172538363</v>
          </cell>
          <cell r="BL309" t="str">
            <v>Production</v>
          </cell>
          <cell r="BN309">
            <v>8267.25</v>
          </cell>
          <cell r="BO309">
            <v>4900.1815540960743</v>
          </cell>
          <cell r="BP309">
            <v>4592.0862896792523</v>
          </cell>
          <cell r="BQ309">
            <v>5487.142776311588</v>
          </cell>
          <cell r="BS309">
            <v>1996</v>
          </cell>
          <cell r="BT309">
            <v>0</v>
          </cell>
          <cell r="BU309">
            <v>0</v>
          </cell>
          <cell r="BW309">
            <v>0</v>
          </cell>
          <cell r="BX309">
            <v>0</v>
          </cell>
          <cell r="BY309">
            <v>0</v>
          </cell>
          <cell r="CA309">
            <v>0</v>
          </cell>
          <cell r="CB309">
            <v>0</v>
          </cell>
          <cell r="CC309">
            <v>0</v>
          </cell>
          <cell r="CE309">
            <v>0</v>
          </cell>
          <cell r="CF309">
            <v>0</v>
          </cell>
          <cell r="CG309">
            <v>0</v>
          </cell>
          <cell r="CI309">
            <v>0</v>
          </cell>
          <cell r="CJ309">
            <v>0</v>
          </cell>
          <cell r="CO309">
            <v>0</v>
          </cell>
          <cell r="CP309">
            <v>0</v>
          </cell>
          <cell r="CQ309">
            <v>0</v>
          </cell>
          <cell r="CS309">
            <v>0</v>
          </cell>
          <cell r="CT309">
            <v>0</v>
          </cell>
          <cell r="CU309">
            <v>0</v>
          </cell>
        </row>
        <row r="310">
          <cell r="A310">
            <v>2013</v>
          </cell>
          <cell r="B310">
            <v>0</v>
          </cell>
          <cell r="C310">
            <v>10.74307916464303</v>
          </cell>
          <cell r="D310">
            <v>0</v>
          </cell>
          <cell r="E310">
            <v>0</v>
          </cell>
          <cell r="F310">
            <v>0</v>
          </cell>
          <cell r="G310">
            <v>0</v>
          </cell>
          <cell r="H310">
            <v>0</v>
          </cell>
          <cell r="I310">
            <v>0</v>
          </cell>
          <cell r="J310">
            <v>0</v>
          </cell>
          <cell r="K310">
            <v>-75.879474034303271</v>
          </cell>
          <cell r="L310">
            <v>0</v>
          </cell>
          <cell r="M310">
            <v>0</v>
          </cell>
          <cell r="N310">
            <v>0</v>
          </cell>
          <cell r="O310">
            <v>75.879474034303271</v>
          </cell>
          <cell r="P310">
            <v>9835.9551781406317</v>
          </cell>
          <cell r="Q310">
            <v>75.879474034303271</v>
          </cell>
          <cell r="BK310" t="str">
            <v>UTC $/b</v>
          </cell>
          <cell r="BN310">
            <v>4.5515183404396868</v>
          </cell>
          <cell r="BO310">
            <v>5.4779056140932099</v>
          </cell>
          <cell r="BP310">
            <v>5.6043605981017555</v>
          </cell>
          <cell r="BQ310">
            <v>5.2633561816365138</v>
          </cell>
          <cell r="BS310">
            <v>1997</v>
          </cell>
          <cell r="BT310">
            <v>1</v>
          </cell>
          <cell r="BU310">
            <v>0</v>
          </cell>
          <cell r="BW310">
            <v>0</v>
          </cell>
          <cell r="BX310">
            <v>0</v>
          </cell>
          <cell r="BY310">
            <v>0</v>
          </cell>
          <cell r="CA310">
            <v>0</v>
          </cell>
          <cell r="CB310">
            <v>0</v>
          </cell>
          <cell r="CC310">
            <v>0</v>
          </cell>
          <cell r="CE310">
            <v>0</v>
          </cell>
          <cell r="CF310">
            <v>0</v>
          </cell>
          <cell r="CG310">
            <v>0</v>
          </cell>
          <cell r="CI310">
            <v>0</v>
          </cell>
          <cell r="CJ310">
            <v>0</v>
          </cell>
          <cell r="CO310">
            <v>0</v>
          </cell>
          <cell r="CP310">
            <v>0</v>
          </cell>
          <cell r="CQ310">
            <v>0</v>
          </cell>
          <cell r="CS310">
            <v>0</v>
          </cell>
          <cell r="CT310">
            <v>0</v>
          </cell>
          <cell r="CU310">
            <v>0</v>
          </cell>
        </row>
        <row r="311">
          <cell r="A311">
            <v>2014</v>
          </cell>
          <cell r="B311">
            <v>0</v>
          </cell>
          <cell r="C311">
            <v>10.743079164643028</v>
          </cell>
          <cell r="D311">
            <v>0</v>
          </cell>
          <cell r="E311">
            <v>0</v>
          </cell>
          <cell r="F311">
            <v>0</v>
          </cell>
          <cell r="G311">
            <v>0</v>
          </cell>
          <cell r="H311">
            <v>0</v>
          </cell>
          <cell r="I311">
            <v>0</v>
          </cell>
          <cell r="J311">
            <v>0</v>
          </cell>
          <cell r="K311">
            <v>-24.330930958175941</v>
          </cell>
          <cell r="L311">
            <v>0</v>
          </cell>
          <cell r="M311">
            <v>0</v>
          </cell>
          <cell r="N311">
            <v>0</v>
          </cell>
          <cell r="O311">
            <v>24.330930958175941</v>
          </cell>
          <cell r="P311">
            <v>9860.2861090988081</v>
          </cell>
          <cell r="Q311">
            <v>24.330930958175941</v>
          </cell>
          <cell r="BS311">
            <v>1998</v>
          </cell>
          <cell r="BT311">
            <v>2</v>
          </cell>
          <cell r="BU311">
            <v>0</v>
          </cell>
          <cell r="BW311">
            <v>0</v>
          </cell>
          <cell r="BX311">
            <v>0</v>
          </cell>
          <cell r="BY311">
            <v>0</v>
          </cell>
          <cell r="CA311">
            <v>0</v>
          </cell>
          <cell r="CB311">
            <v>0</v>
          </cell>
          <cell r="CC311">
            <v>0</v>
          </cell>
          <cell r="CE311">
            <v>0</v>
          </cell>
          <cell r="CF311">
            <v>0</v>
          </cell>
          <cell r="CG311">
            <v>0</v>
          </cell>
          <cell r="CI311">
            <v>0</v>
          </cell>
          <cell r="CJ311">
            <v>0</v>
          </cell>
          <cell r="CO311">
            <v>0</v>
          </cell>
          <cell r="CP311">
            <v>0</v>
          </cell>
          <cell r="CQ311">
            <v>0</v>
          </cell>
          <cell r="CS311">
            <v>0</v>
          </cell>
          <cell r="CT311">
            <v>0</v>
          </cell>
          <cell r="CU311">
            <v>0</v>
          </cell>
        </row>
        <row r="312">
          <cell r="A312">
            <v>2015</v>
          </cell>
          <cell r="B312">
            <v>0</v>
          </cell>
          <cell r="C312">
            <v>10.743079164643031</v>
          </cell>
          <cell r="D312">
            <v>0</v>
          </cell>
          <cell r="E312">
            <v>0</v>
          </cell>
          <cell r="F312">
            <v>0</v>
          </cell>
          <cell r="G312">
            <v>0</v>
          </cell>
          <cell r="H312">
            <v>0</v>
          </cell>
          <cell r="I312">
            <v>0</v>
          </cell>
          <cell r="J312">
            <v>0</v>
          </cell>
          <cell r="K312">
            <v>0</v>
          </cell>
          <cell r="L312">
            <v>0</v>
          </cell>
          <cell r="M312">
            <v>0</v>
          </cell>
          <cell r="N312">
            <v>0</v>
          </cell>
          <cell r="O312">
            <v>0</v>
          </cell>
          <cell r="P312">
            <v>9860.2861090988081</v>
          </cell>
          <cell r="Q312">
            <v>0</v>
          </cell>
          <cell r="BK312" t="str">
            <v>PIR 8% (H.Share Capex)</v>
          </cell>
          <cell r="BS312">
            <v>1999</v>
          </cell>
          <cell r="BT312">
            <v>3</v>
          </cell>
          <cell r="BU312">
            <v>0</v>
          </cell>
          <cell r="BW312">
            <v>0</v>
          </cell>
          <cell r="BX312">
            <v>0</v>
          </cell>
          <cell r="BY312">
            <v>0</v>
          </cell>
          <cell r="CA312">
            <v>0</v>
          </cell>
          <cell r="CB312">
            <v>0</v>
          </cell>
          <cell r="CC312">
            <v>0</v>
          </cell>
          <cell r="CE312">
            <v>0</v>
          </cell>
          <cell r="CF312">
            <v>0</v>
          </cell>
          <cell r="CG312">
            <v>0</v>
          </cell>
          <cell r="CI312">
            <v>0</v>
          </cell>
          <cell r="CJ312">
            <v>0</v>
          </cell>
          <cell r="CO312">
            <v>0</v>
          </cell>
          <cell r="CP312">
            <v>0</v>
          </cell>
          <cell r="CQ312">
            <v>0</v>
          </cell>
          <cell r="CS312">
            <v>0</v>
          </cell>
          <cell r="CT312">
            <v>0</v>
          </cell>
          <cell r="CU312">
            <v>0</v>
          </cell>
        </row>
        <row r="313">
          <cell r="A313">
            <v>2016</v>
          </cell>
          <cell r="B313">
            <v>0</v>
          </cell>
          <cell r="C313">
            <v>10.743079164643031</v>
          </cell>
          <cell r="D313">
            <v>0</v>
          </cell>
          <cell r="E313">
            <v>0</v>
          </cell>
          <cell r="F313">
            <v>0</v>
          </cell>
          <cell r="G313">
            <v>0</v>
          </cell>
          <cell r="H313">
            <v>0</v>
          </cell>
          <cell r="I313">
            <v>0</v>
          </cell>
          <cell r="J313">
            <v>0</v>
          </cell>
          <cell r="K313">
            <v>0</v>
          </cell>
          <cell r="L313">
            <v>0</v>
          </cell>
          <cell r="M313">
            <v>0</v>
          </cell>
          <cell r="N313">
            <v>0</v>
          </cell>
          <cell r="O313">
            <v>0</v>
          </cell>
          <cell r="P313">
            <v>9860.2861090988081</v>
          </cell>
          <cell r="Q313">
            <v>0</v>
          </cell>
          <cell r="BK313" t="str">
            <v>Bas + Inc</v>
          </cell>
          <cell r="BL313" t="str">
            <v>Capex</v>
          </cell>
          <cell r="BN313">
            <v>12738.5</v>
          </cell>
          <cell r="BO313">
            <v>9871.1384752503436</v>
          </cell>
          <cell r="BP313">
            <v>9545.3198518422269</v>
          </cell>
          <cell r="BQ313">
            <v>10454.653932536568</v>
          </cell>
          <cell r="BS313">
            <v>2000</v>
          </cell>
          <cell r="BT313">
            <v>4</v>
          </cell>
          <cell r="BU313">
            <v>-3220.7441191086887</v>
          </cell>
          <cell r="BW313">
            <v>-3220.7441191086887</v>
          </cell>
          <cell r="BX313">
            <v>-519.4521602558666</v>
          </cell>
          <cell r="BY313">
            <v>-3682.5838964520594</v>
          </cell>
          <cell r="CA313">
            <v>-3682.5838964520594</v>
          </cell>
          <cell r="CB313">
            <v>-593.93919218421911</v>
          </cell>
          <cell r="CC313">
            <v>-3054.2304578896501</v>
          </cell>
          <cell r="CE313">
            <v>-3054.2304578896501</v>
          </cell>
          <cell r="CF313">
            <v>-492.59629160142657</v>
          </cell>
          <cell r="CG313">
            <v>-2425.8770193272412</v>
          </cell>
          <cell r="CI313">
            <v>-2425.8770193272412</v>
          </cell>
          <cell r="CJ313">
            <v>-391.25339101863415</v>
          </cell>
          <cell r="CO313">
            <v>1615</v>
          </cell>
          <cell r="CP313">
            <v>1615</v>
          </cell>
          <cell r="CQ313">
            <v>646</v>
          </cell>
          <cell r="CS313">
            <v>0</v>
          </cell>
          <cell r="CT313">
            <v>1615</v>
          </cell>
          <cell r="CU313">
            <v>646</v>
          </cell>
        </row>
        <row r="314">
          <cell r="A314">
            <v>2017</v>
          </cell>
          <cell r="B314">
            <v>0</v>
          </cell>
          <cell r="C314">
            <v>10.74307916464303</v>
          </cell>
          <cell r="D314">
            <v>0</v>
          </cell>
          <cell r="E314">
            <v>0</v>
          </cell>
          <cell r="F314">
            <v>0</v>
          </cell>
          <cell r="G314">
            <v>0</v>
          </cell>
          <cell r="H314">
            <v>0</v>
          </cell>
          <cell r="I314">
            <v>0</v>
          </cell>
          <cell r="J314">
            <v>0</v>
          </cell>
          <cell r="K314">
            <v>0</v>
          </cell>
          <cell r="L314">
            <v>0</v>
          </cell>
          <cell r="M314">
            <v>0</v>
          </cell>
          <cell r="N314">
            <v>0</v>
          </cell>
          <cell r="O314">
            <v>0</v>
          </cell>
          <cell r="P314">
            <v>9860.2861090988081</v>
          </cell>
          <cell r="Q314">
            <v>0</v>
          </cell>
          <cell r="BK314" t="str">
            <v>Base</v>
          </cell>
          <cell r="BL314" t="str">
            <v>Capex</v>
          </cell>
          <cell r="BS314">
            <v>2001</v>
          </cell>
          <cell r="BT314">
            <v>5</v>
          </cell>
          <cell r="BU314">
            <v>-996.75663803838074</v>
          </cell>
          <cell r="BW314">
            <v>-996.75663803838074</v>
          </cell>
          <cell r="BX314">
            <v>-107.17345013667199</v>
          </cell>
          <cell r="BY314">
            <v>-2051.9735510675764</v>
          </cell>
          <cell r="CA314">
            <v>-2051.9735510675764</v>
          </cell>
          <cell r="CB314">
            <v>-220.6326766881713</v>
          </cell>
          <cell r="CC314">
            <v>-616.30428164009913</v>
          </cell>
          <cell r="CE314">
            <v>-616.30428164009913</v>
          </cell>
          <cell r="CF314">
            <v>-66.26638206028106</v>
          </cell>
          <cell r="CG314">
            <v>819.36498778737746</v>
          </cell>
          <cell r="CI314">
            <v>819.36498778737746</v>
          </cell>
          <cell r="CJ314">
            <v>88.09991256760911</v>
          </cell>
          <cell r="CO314">
            <v>3216</v>
          </cell>
          <cell r="CP314">
            <v>3216</v>
          </cell>
          <cell r="CQ314">
            <v>1286.4000000000001</v>
          </cell>
          <cell r="CS314">
            <v>0</v>
          </cell>
          <cell r="CT314">
            <v>3216</v>
          </cell>
          <cell r="CU314">
            <v>1286.4000000000001</v>
          </cell>
        </row>
        <row r="315">
          <cell r="A315">
            <v>2018</v>
          </cell>
          <cell r="B315">
            <v>0</v>
          </cell>
          <cell r="C315">
            <v>10.74307916464303</v>
          </cell>
          <cell r="D315">
            <v>0</v>
          </cell>
          <cell r="E315">
            <v>0</v>
          </cell>
          <cell r="F315">
            <v>0</v>
          </cell>
          <cell r="G315">
            <v>0</v>
          </cell>
          <cell r="H315">
            <v>0</v>
          </cell>
          <cell r="I315">
            <v>0</v>
          </cell>
          <cell r="J315">
            <v>0</v>
          </cell>
          <cell r="K315">
            <v>0</v>
          </cell>
          <cell r="L315">
            <v>0</v>
          </cell>
          <cell r="M315">
            <v>0</v>
          </cell>
          <cell r="N315">
            <v>0</v>
          </cell>
          <cell r="O315">
            <v>0</v>
          </cell>
          <cell r="P315">
            <v>9860.2861090988081</v>
          </cell>
          <cell r="Q315">
            <v>0</v>
          </cell>
          <cell r="BK315" t="str">
            <v>Total (S.Share)</v>
          </cell>
          <cell r="BN315">
            <v>12738.5</v>
          </cell>
          <cell r="BO315">
            <v>9871.1384752503436</v>
          </cell>
          <cell r="BP315">
            <v>9545.3198518422269</v>
          </cell>
          <cell r="BQ315">
            <v>10454.653932536568</v>
          </cell>
          <cell r="BS315">
            <v>2002</v>
          </cell>
          <cell r="BT315">
            <v>6</v>
          </cell>
          <cell r="BU315">
            <v>1253.3924647937308</v>
          </cell>
          <cell r="BW315">
            <v>1253.3924647937308</v>
          </cell>
          <cell r="BX315">
            <v>89.84499639525103</v>
          </cell>
          <cell r="BY315">
            <v>532.63506953067485</v>
          </cell>
          <cell r="CA315">
            <v>532.63506953067485</v>
          </cell>
          <cell r="CB315">
            <v>38.180057121887302</v>
          </cell>
          <cell r="CC315">
            <v>1513.2573760110229</v>
          </cell>
          <cell r="CE315">
            <v>1513.2573760110229</v>
          </cell>
          <cell r="CF315">
            <v>108.47249150741617</v>
          </cell>
          <cell r="CG315">
            <v>2493.8796824913716</v>
          </cell>
          <cell r="CI315">
            <v>2493.8796824913716</v>
          </cell>
          <cell r="CJ315">
            <v>178.76492589294509</v>
          </cell>
          <cell r="CO315">
            <v>3043</v>
          </cell>
          <cell r="CP315">
            <v>3043</v>
          </cell>
          <cell r="CQ315">
            <v>1217.2</v>
          </cell>
          <cell r="CS315">
            <v>0</v>
          </cell>
          <cell r="CT315">
            <v>3043</v>
          </cell>
          <cell r="CU315">
            <v>1217.2</v>
          </cell>
        </row>
        <row r="316">
          <cell r="A316">
            <v>2019</v>
          </cell>
          <cell r="B316">
            <v>0</v>
          </cell>
          <cell r="C316">
            <v>10.743079164643031</v>
          </cell>
          <cell r="D316">
            <v>0</v>
          </cell>
          <cell r="E316">
            <v>0</v>
          </cell>
          <cell r="F316">
            <v>0</v>
          </cell>
          <cell r="G316">
            <v>0</v>
          </cell>
          <cell r="H316">
            <v>0</v>
          </cell>
          <cell r="I316">
            <v>0</v>
          </cell>
          <cell r="J316">
            <v>0</v>
          </cell>
          <cell r="K316">
            <v>0</v>
          </cell>
          <cell r="L316">
            <v>0</v>
          </cell>
          <cell r="M316">
            <v>0</v>
          </cell>
          <cell r="N316">
            <v>0</v>
          </cell>
          <cell r="O316">
            <v>0</v>
          </cell>
          <cell r="P316">
            <v>9860.2861090988081</v>
          </cell>
          <cell r="Q316">
            <v>0</v>
          </cell>
          <cell r="BS316">
            <v>2003</v>
          </cell>
          <cell r="BT316">
            <v>7</v>
          </cell>
          <cell r="BU316">
            <v>620.75027477374601</v>
          </cell>
          <cell r="BW316">
            <v>620.75027477374601</v>
          </cell>
          <cell r="BX316">
            <v>29.664188866587519</v>
          </cell>
          <cell r="BY316">
            <v>-150.72457947246596</v>
          </cell>
          <cell r="CA316">
            <v>-150.72457947246596</v>
          </cell>
          <cell r="CB316">
            <v>-7.202771507330973</v>
          </cell>
          <cell r="CC316">
            <v>898.90107256319834</v>
          </cell>
          <cell r="CE316">
            <v>898.90107256319834</v>
          </cell>
          <cell r="CF316">
            <v>42.95635825310243</v>
          </cell>
          <cell r="CG316">
            <v>1948.5267245988625</v>
          </cell>
          <cell r="CI316">
            <v>1948.5267245988625</v>
          </cell>
          <cell r="CJ316">
            <v>93.115488013535838</v>
          </cell>
          <cell r="CO316">
            <v>3130</v>
          </cell>
          <cell r="CP316">
            <v>3130</v>
          </cell>
          <cell r="CQ316">
            <v>1252</v>
          </cell>
          <cell r="CS316">
            <v>0</v>
          </cell>
          <cell r="CT316">
            <v>3130</v>
          </cell>
          <cell r="CU316">
            <v>1252</v>
          </cell>
        </row>
        <row r="317">
          <cell r="A317">
            <v>2020</v>
          </cell>
          <cell r="B317">
            <v>0</v>
          </cell>
          <cell r="C317">
            <v>10.74307916464303</v>
          </cell>
          <cell r="D317">
            <v>0</v>
          </cell>
          <cell r="E317">
            <v>0</v>
          </cell>
          <cell r="F317">
            <v>0</v>
          </cell>
          <cell r="G317">
            <v>0</v>
          </cell>
          <cell r="H317">
            <v>0</v>
          </cell>
          <cell r="I317">
            <v>0</v>
          </cell>
          <cell r="J317">
            <v>0</v>
          </cell>
          <cell r="K317">
            <v>0</v>
          </cell>
          <cell r="L317">
            <v>0</v>
          </cell>
          <cell r="M317">
            <v>0</v>
          </cell>
          <cell r="N317">
            <v>0</v>
          </cell>
          <cell r="O317">
            <v>0</v>
          </cell>
          <cell r="P317">
            <v>9860.2861090988081</v>
          </cell>
          <cell r="Q317">
            <v>0</v>
          </cell>
          <cell r="BS317">
            <v>2004</v>
          </cell>
          <cell r="BT317">
            <v>8</v>
          </cell>
          <cell r="BU317">
            <v>2558.2384815404039</v>
          </cell>
          <cell r="BW317">
            <v>2558.2384815404039</v>
          </cell>
          <cell r="BX317">
            <v>81.501448130486523</v>
          </cell>
          <cell r="BY317">
            <v>1888.0522896001926</v>
          </cell>
          <cell r="CA317">
            <v>1888.0522896001926</v>
          </cell>
          <cell r="CB317">
            <v>60.150371772939856</v>
          </cell>
          <cell r="CC317">
            <v>2802.3118390312738</v>
          </cell>
          <cell r="CE317">
            <v>2802.3118390312738</v>
          </cell>
          <cell r="CF317">
            <v>89.277240821087432</v>
          </cell>
          <cell r="CG317">
            <v>3723.3433767326705</v>
          </cell>
          <cell r="CI317">
            <v>3723.3433767326705</v>
          </cell>
          <cell r="CJ317">
            <v>118.61985474788332</v>
          </cell>
          <cell r="CO317">
            <v>2783</v>
          </cell>
          <cell r="CP317">
            <v>2783</v>
          </cell>
          <cell r="CQ317">
            <v>1113.2</v>
          </cell>
          <cell r="CS317">
            <v>0</v>
          </cell>
          <cell r="CT317">
            <v>2783</v>
          </cell>
          <cell r="CU317">
            <v>1113.2</v>
          </cell>
        </row>
        <row r="318">
          <cell r="A318">
            <v>2021</v>
          </cell>
          <cell r="B318">
            <v>0</v>
          </cell>
          <cell r="C318">
            <v>10.743079164643031</v>
          </cell>
          <cell r="D318">
            <v>0</v>
          </cell>
          <cell r="E318">
            <v>0</v>
          </cell>
          <cell r="F318">
            <v>0</v>
          </cell>
          <cell r="G318">
            <v>0</v>
          </cell>
          <cell r="H318">
            <v>0</v>
          </cell>
          <cell r="I318">
            <v>0</v>
          </cell>
          <cell r="J318">
            <v>0</v>
          </cell>
          <cell r="K318">
            <v>0</v>
          </cell>
          <cell r="L318">
            <v>0</v>
          </cell>
          <cell r="M318">
            <v>0</v>
          </cell>
          <cell r="N318">
            <v>0</v>
          </cell>
          <cell r="O318">
            <v>0</v>
          </cell>
          <cell r="P318">
            <v>9860.2861090988081</v>
          </cell>
          <cell r="Q318">
            <v>0</v>
          </cell>
          <cell r="BK318" t="str">
            <v>SENSITIVITY ANALYSIS</v>
          </cell>
          <cell r="BS318">
            <v>2005</v>
          </cell>
          <cell r="BT318">
            <v>9</v>
          </cell>
          <cell r="BU318">
            <v>1946.7520519142963</v>
          </cell>
          <cell r="BW318">
            <v>1946.7520519142963</v>
          </cell>
          <cell r="BX318">
            <v>41.346969155243293</v>
          </cell>
          <cell r="BY318">
            <v>1427.9732370504371</v>
          </cell>
          <cell r="CA318">
            <v>1427.9732370504371</v>
          </cell>
          <cell r="CB318">
            <v>30.328651935298755</v>
          </cell>
          <cell r="CC318">
            <v>2131.6581431556197</v>
          </cell>
          <cell r="CE318">
            <v>2131.6581431556197</v>
          </cell>
          <cell r="CF318">
            <v>45.274180349731957</v>
          </cell>
          <cell r="CG318">
            <v>2829.4169780285365</v>
          </cell>
          <cell r="CI318">
            <v>2829.4169780285365</v>
          </cell>
          <cell r="CJ318">
            <v>60.093845234594802</v>
          </cell>
          <cell r="CO318">
            <v>2227</v>
          </cell>
          <cell r="CP318">
            <v>2227</v>
          </cell>
          <cell r="CQ318">
            <v>890.80000000000007</v>
          </cell>
          <cell r="CS318">
            <v>0</v>
          </cell>
          <cell r="CT318">
            <v>2227</v>
          </cell>
          <cell r="CU318">
            <v>890.80000000000007</v>
          </cell>
        </row>
        <row r="319">
          <cell r="A319">
            <v>2022</v>
          </cell>
          <cell r="B319">
            <v>0</v>
          </cell>
          <cell r="C319">
            <v>10.743079164643031</v>
          </cell>
          <cell r="D319">
            <v>0</v>
          </cell>
          <cell r="E319">
            <v>0</v>
          </cell>
          <cell r="F319">
            <v>0</v>
          </cell>
          <cell r="G319">
            <v>0</v>
          </cell>
          <cell r="H319">
            <v>0</v>
          </cell>
          <cell r="I319">
            <v>0</v>
          </cell>
          <cell r="J319">
            <v>0</v>
          </cell>
          <cell r="K319">
            <v>0</v>
          </cell>
          <cell r="L319">
            <v>0</v>
          </cell>
          <cell r="M319">
            <v>0</v>
          </cell>
          <cell r="N319">
            <v>0</v>
          </cell>
          <cell r="O319">
            <v>0</v>
          </cell>
          <cell r="P319">
            <v>9860.2861090988081</v>
          </cell>
          <cell r="Q319">
            <v>0</v>
          </cell>
          <cell r="BK319" t="str">
            <v>(Spider Diagram)</v>
          </cell>
          <cell r="BS319">
            <v>2006</v>
          </cell>
          <cell r="BT319">
            <v>10</v>
          </cell>
          <cell r="BU319">
            <v>1471.3322962582447</v>
          </cell>
          <cell r="BW319">
            <v>1471.3322962582447</v>
          </cell>
          <cell r="BX319">
            <v>20.833035212225074</v>
          </cell>
          <cell r="BY319">
            <v>1055.0100634422133</v>
          </cell>
          <cell r="CA319">
            <v>1055.0100634422133</v>
          </cell>
          <cell r="CB319">
            <v>14.938203869267697</v>
          </cell>
          <cell r="CC319">
            <v>1622.2292566193973</v>
          </cell>
          <cell r="CE319">
            <v>1622.2292566193973</v>
          </cell>
          <cell r="CF319">
            <v>22.969630525612974</v>
          </cell>
          <cell r="CG319">
            <v>2191.6517485482773</v>
          </cell>
          <cell r="CI319">
            <v>2191.6517485482773</v>
          </cell>
          <cell r="CJ319">
            <v>31.03225434971829</v>
          </cell>
          <cell r="CO319">
            <v>1718</v>
          </cell>
          <cell r="CP319">
            <v>1718</v>
          </cell>
          <cell r="CQ319">
            <v>687.2</v>
          </cell>
          <cell r="CS319">
            <v>0</v>
          </cell>
          <cell r="CT319">
            <v>1718</v>
          </cell>
          <cell r="CU319">
            <v>687.2</v>
          </cell>
        </row>
        <row r="320">
          <cell r="A320">
            <v>2023</v>
          </cell>
          <cell r="B320">
            <v>0</v>
          </cell>
          <cell r="C320">
            <v>10.74307916464303</v>
          </cell>
          <cell r="D320">
            <v>0</v>
          </cell>
          <cell r="E320">
            <v>0</v>
          </cell>
          <cell r="F320">
            <v>0</v>
          </cell>
          <cell r="G320">
            <v>0</v>
          </cell>
          <cell r="H320">
            <v>0</v>
          </cell>
          <cell r="I320">
            <v>0</v>
          </cell>
          <cell r="J320">
            <v>0</v>
          </cell>
          <cell r="K320">
            <v>0</v>
          </cell>
          <cell r="L320">
            <v>0</v>
          </cell>
          <cell r="M320">
            <v>0</v>
          </cell>
          <cell r="N320">
            <v>0</v>
          </cell>
          <cell r="O320">
            <v>0</v>
          </cell>
          <cell r="P320">
            <v>9860.2861090988081</v>
          </cell>
          <cell r="Q320">
            <v>0</v>
          </cell>
          <cell r="BL320" t="str">
            <v>Base + incremental</v>
          </cell>
          <cell r="BO320" t="str">
            <v>Base Case</v>
          </cell>
          <cell r="BS320">
            <v>2007</v>
          </cell>
          <cell r="BT320">
            <v>11</v>
          </cell>
          <cell r="BU320">
            <v>1265.2720813453732</v>
          </cell>
          <cell r="BW320">
            <v>1265.2720813453732</v>
          </cell>
          <cell r="BX320">
            <v>11.943577890029047</v>
          </cell>
          <cell r="BY320">
            <v>894.26704483243327</v>
          </cell>
          <cell r="CA320">
            <v>894.26704483243327</v>
          </cell>
          <cell r="CB320">
            <v>8.4414635096392434</v>
          </cell>
          <cell r="CC320">
            <v>1398.3406454839978</v>
          </cell>
          <cell r="CE320">
            <v>1398.3406454839978</v>
          </cell>
          <cell r="CF320">
            <v>13.199683026573322</v>
          </cell>
          <cell r="CG320">
            <v>1900.4861705354119</v>
          </cell>
          <cell r="CI320">
            <v>1900.4861705354119</v>
          </cell>
          <cell r="CJ320">
            <v>17.939702409759271</v>
          </cell>
          <cell r="CO320">
            <v>1425</v>
          </cell>
          <cell r="CP320">
            <v>1425</v>
          </cell>
          <cell r="CQ320">
            <v>570</v>
          </cell>
          <cell r="CS320">
            <v>0</v>
          </cell>
          <cell r="CT320">
            <v>1425</v>
          </cell>
          <cell r="CU320">
            <v>570</v>
          </cell>
        </row>
        <row r="321">
          <cell r="A321">
            <v>2024</v>
          </cell>
          <cell r="B321">
            <v>0</v>
          </cell>
          <cell r="C321">
            <v>10.743079164643031</v>
          </cell>
          <cell r="D321">
            <v>0</v>
          </cell>
          <cell r="E321">
            <v>0</v>
          </cell>
          <cell r="F321">
            <v>0</v>
          </cell>
          <cell r="G321">
            <v>0</v>
          </cell>
          <cell r="H321">
            <v>0</v>
          </cell>
          <cell r="I321">
            <v>0</v>
          </cell>
          <cell r="J321">
            <v>0</v>
          </cell>
          <cell r="K321">
            <v>0</v>
          </cell>
          <cell r="L321">
            <v>0</v>
          </cell>
          <cell r="M321">
            <v>0</v>
          </cell>
          <cell r="N321">
            <v>0</v>
          </cell>
          <cell r="O321">
            <v>0</v>
          </cell>
          <cell r="P321">
            <v>9860.2861090988081</v>
          </cell>
          <cell r="Q321">
            <v>0</v>
          </cell>
          <cell r="BL321">
            <v>-0.2</v>
          </cell>
          <cell r="BM321" t="str">
            <v>BASE</v>
          </cell>
          <cell r="BN321">
            <v>0.2</v>
          </cell>
          <cell r="BO321">
            <v>-0.2</v>
          </cell>
          <cell r="BP321" t="str">
            <v>BASE</v>
          </cell>
          <cell r="BQ321">
            <v>0.2</v>
          </cell>
          <cell r="BS321">
            <v>2008</v>
          </cell>
          <cell r="BT321">
            <v>12</v>
          </cell>
          <cell r="BU321">
            <v>962.86516165100329</v>
          </cell>
          <cell r="BW321">
            <v>962.86516165100329</v>
          </cell>
          <cell r="BX321">
            <v>6.0593318097749016</v>
          </cell>
          <cell r="BY321">
            <v>684.44188515522683</v>
          </cell>
          <cell r="CA321">
            <v>684.44188515522683</v>
          </cell>
          <cell r="CB321">
            <v>4.3072079579160922</v>
          </cell>
          <cell r="CC321">
            <v>1063.7410890685305</v>
          </cell>
          <cell r="CE321">
            <v>1063.7410890685305</v>
          </cell>
          <cell r="CF321">
            <v>6.6941462575149009</v>
          </cell>
          <cell r="CG321">
            <v>1444.4049661158019</v>
          </cell>
          <cell r="CI321">
            <v>1444.4049661158019</v>
          </cell>
          <cell r="CJ321">
            <v>9.0896724754016827</v>
          </cell>
          <cell r="CO321">
            <v>1140</v>
          </cell>
          <cell r="CP321">
            <v>1140</v>
          </cell>
          <cell r="CQ321">
            <v>456</v>
          </cell>
          <cell r="CS321">
            <v>0</v>
          </cell>
          <cell r="CT321">
            <v>1140</v>
          </cell>
          <cell r="CU321">
            <v>456</v>
          </cell>
        </row>
        <row r="322">
          <cell r="BK322" t="str">
            <v>PRICE</v>
          </cell>
          <cell r="BL322">
            <v>-265.37330961754839</v>
          </cell>
          <cell r="BM322">
            <v>3713.6900004303197</v>
          </cell>
          <cell r="BN322">
            <v>7693.0368340151399</v>
          </cell>
          <cell r="BS322">
            <v>2009</v>
          </cell>
          <cell r="BT322">
            <v>13</v>
          </cell>
          <cell r="BU322">
            <v>769.92631890038751</v>
          </cell>
          <cell r="BW322">
            <v>769.92631890038751</v>
          </cell>
          <cell r="BX322">
            <v>3.2301089298226215</v>
          </cell>
          <cell r="BY322">
            <v>540.95774355436276</v>
          </cell>
          <cell r="CA322">
            <v>540.95774355436276</v>
          </cell>
          <cell r="CB322">
            <v>2.2695060491076862</v>
          </cell>
          <cell r="CC322">
            <v>852.04905064278933</v>
          </cell>
          <cell r="CE322">
            <v>852.04905064278933</v>
          </cell>
          <cell r="CF322">
            <v>3.5746423775444933</v>
          </cell>
          <cell r="CG322">
            <v>1161.9461515575126</v>
          </cell>
          <cell r="CI322">
            <v>1161.9461515575126</v>
          </cell>
          <cell r="CJ322">
            <v>4.874768595362875</v>
          </cell>
          <cell r="CO322">
            <v>912</v>
          </cell>
          <cell r="CP322">
            <v>912</v>
          </cell>
          <cell r="CQ322">
            <v>364.8</v>
          </cell>
          <cell r="CS322">
            <v>0</v>
          </cell>
          <cell r="CT322">
            <v>912</v>
          </cell>
          <cell r="CU322">
            <v>364.8</v>
          </cell>
        </row>
        <row r="323">
          <cell r="BK323" t="str">
            <v>PROD.</v>
          </cell>
          <cell r="BL323">
            <v>151.09234113892208</v>
          </cell>
          <cell r="BM323">
            <v>3713.6900004303197</v>
          </cell>
          <cell r="BN323">
            <v>7276.2888315789187</v>
          </cell>
          <cell r="BS323">
            <v>2010</v>
          </cell>
          <cell r="BT323">
            <v>14</v>
          </cell>
          <cell r="BU323">
            <v>609.23036676905565</v>
          </cell>
          <cell r="BW323">
            <v>609.23036676905565</v>
          </cell>
          <cell r="BX323">
            <v>1.7039556467605659</v>
          </cell>
          <cell r="BY323">
            <v>426.85576965363629</v>
          </cell>
          <cell r="CA323">
            <v>426.85576965363629</v>
          </cell>
          <cell r="CB323">
            <v>1.1938723654091243</v>
          </cell>
          <cell r="CC323">
            <v>674.98447321202991</v>
          </cell>
          <cell r="CE323">
            <v>674.98447321202991</v>
          </cell>
          <cell r="CF323">
            <v>1.887863224390677</v>
          </cell>
          <cell r="CG323">
            <v>923.11317677042302</v>
          </cell>
          <cell r="CI323">
            <v>923.11317677042302</v>
          </cell>
          <cell r="CJ323">
            <v>2.5818540833722285</v>
          </cell>
          <cell r="CO323">
            <v>730</v>
          </cell>
          <cell r="CP323">
            <v>730</v>
          </cell>
          <cell r="CQ323">
            <v>292</v>
          </cell>
          <cell r="CS323">
            <v>0</v>
          </cell>
          <cell r="CT323">
            <v>730</v>
          </cell>
          <cell r="CU323">
            <v>292</v>
          </cell>
        </row>
        <row r="324">
          <cell r="A324" t="str">
            <v>Total</v>
          </cell>
          <cell r="B324">
            <v>3306.9</v>
          </cell>
          <cell r="D324">
            <v>35526.288489558043</v>
          </cell>
          <cell r="E324">
            <v>674.71582155275712</v>
          </cell>
          <cell r="F324">
            <v>3622.0544599402238</v>
          </cell>
          <cell r="G324">
            <v>31229.518208065063</v>
          </cell>
          <cell r="H324">
            <v>12615.782789174013</v>
          </cell>
          <cell r="I324">
            <v>0</v>
          </cell>
          <cell r="J324">
            <v>18613.735418891047</v>
          </cell>
          <cell r="K324">
            <v>7729.4711396280964</v>
          </cell>
          <cell r="L324">
            <v>1023.9781701641369</v>
          </cell>
          <cell r="M324">
            <v>0</v>
          </cell>
          <cell r="N324">
            <v>0</v>
          </cell>
          <cell r="O324">
            <v>9860.2861090988081</v>
          </cell>
          <cell r="P324">
            <v>9860.2861090988081</v>
          </cell>
          <cell r="Q324">
            <v>9860.2861090988081</v>
          </cell>
          <cell r="BK324" t="str">
            <v>OPEX</v>
          </cell>
          <cell r="BL324">
            <v>3713.6900004303197</v>
          </cell>
          <cell r="BM324">
            <v>3713.6900004303197</v>
          </cell>
          <cell r="BN324">
            <v>3713.6900004303197</v>
          </cell>
          <cell r="BS324">
            <v>2011</v>
          </cell>
          <cell r="BT324">
            <v>15</v>
          </cell>
          <cell r="BU324">
            <v>472.53221599471931</v>
          </cell>
          <cell r="BW324">
            <v>472.53221599471931</v>
          </cell>
          <cell r="BX324">
            <v>0.88108317383081336</v>
          </cell>
          <cell r="BY324">
            <v>326.71567131872337</v>
          </cell>
          <cell r="CA324">
            <v>326.71567131872337</v>
          </cell>
          <cell r="CB324">
            <v>0.60919376686262294</v>
          </cell>
          <cell r="CC324">
            <v>525.10552802075881</v>
          </cell>
          <cell r="CE324">
            <v>525.10552802075881</v>
          </cell>
          <cell r="CF324">
            <v>0.97911132736356266</v>
          </cell>
          <cell r="CG324">
            <v>723.49538472279391</v>
          </cell>
          <cell r="CI324">
            <v>723.49538472279391</v>
          </cell>
          <cell r="CJ324">
            <v>1.3490288878645016</v>
          </cell>
          <cell r="CO324">
            <v>584</v>
          </cell>
          <cell r="CP324">
            <v>584</v>
          </cell>
          <cell r="CQ324">
            <v>233.60000000000002</v>
          </cell>
          <cell r="CS324">
            <v>0</v>
          </cell>
          <cell r="CT324">
            <v>584</v>
          </cell>
          <cell r="CU324">
            <v>233.60000000000002</v>
          </cell>
        </row>
        <row r="325">
          <cell r="N325" t="str">
            <v>AV. Tax</v>
          </cell>
          <cell r="O325">
            <v>0.47026827838695789</v>
          </cell>
          <cell r="BK325" t="str">
            <v>CAPEX</v>
          </cell>
          <cell r="BL325">
            <v>6093.1864680822027</v>
          </cell>
          <cell r="BM325">
            <v>3713.6900004303197</v>
          </cell>
          <cell r="BN325">
            <v>1334.1935327784379</v>
          </cell>
          <cell r="BS325">
            <v>2012</v>
          </cell>
          <cell r="BT325">
            <v>16</v>
          </cell>
          <cell r="BU325">
            <v>-46.477068599999029</v>
          </cell>
          <cell r="BW325">
            <v>-46.477068599999029</v>
          </cell>
          <cell r="BX325">
            <v>-5.7774068767263688E-2</v>
          </cell>
          <cell r="BY325">
            <v>-31.247420464842818</v>
          </cell>
          <cell r="CA325">
            <v>-31.247420464842818</v>
          </cell>
          <cell r="CB325">
            <v>-3.88426093364991E-2</v>
          </cell>
          <cell r="CC325">
            <v>-51.968030172538363</v>
          </cell>
          <cell r="CE325">
            <v>-51.968030172538363</v>
          </cell>
          <cell r="CF325">
            <v>-6.4599696997403325E-2</v>
          </cell>
          <cell r="CG325">
            <v>-72.688639880233808</v>
          </cell>
          <cell r="CI325">
            <v>-72.688639880233808</v>
          </cell>
          <cell r="CJ325">
            <v>-9.0356784658307418E-2</v>
          </cell>
          <cell r="CO325">
            <v>127</v>
          </cell>
          <cell r="CP325">
            <v>127</v>
          </cell>
          <cell r="CQ325">
            <v>50.800000000000004</v>
          </cell>
          <cell r="CS325">
            <v>0</v>
          </cell>
          <cell r="CT325">
            <v>127</v>
          </cell>
          <cell r="CU325">
            <v>50.800000000000004</v>
          </cell>
        </row>
        <row r="326">
          <cell r="BS326">
            <v>2013</v>
          </cell>
          <cell r="BT326">
            <v>17</v>
          </cell>
          <cell r="BU326">
            <v>68.465033243211195</v>
          </cell>
          <cell r="BW326">
            <v>68.465033243211195</v>
          </cell>
          <cell r="BX326">
            <v>5.6737708263387324E-2</v>
          </cell>
          <cell r="BY326">
            <v>47.900452181125729</v>
          </cell>
          <cell r="CA326">
            <v>47.900452181125729</v>
          </cell>
          <cell r="CB326">
            <v>3.9695619103588653E-2</v>
          </cell>
          <cell r="CC326">
            <v>75.879474034303271</v>
          </cell>
          <cell r="CE326">
            <v>75.879474034303271</v>
          </cell>
          <cell r="CF326">
            <v>6.2882134967260347E-2</v>
          </cell>
          <cell r="CG326">
            <v>103.85849588748073</v>
          </cell>
          <cell r="CI326">
            <v>103.85849588748073</v>
          </cell>
          <cell r="CJ326">
            <v>8.6068650830931959E-2</v>
          </cell>
          <cell r="CO326">
            <v>0</v>
          </cell>
          <cell r="CP326">
            <v>0</v>
          </cell>
          <cell r="CQ326">
            <v>0</v>
          </cell>
          <cell r="CS326">
            <v>0</v>
          </cell>
          <cell r="CT326">
            <v>0</v>
          </cell>
          <cell r="CU326">
            <v>0</v>
          </cell>
        </row>
        <row r="327">
          <cell r="BK327" t="str">
            <v>SPIDER DIAGRAM PSV $15/b</v>
          </cell>
          <cell r="BS327">
            <v>2014</v>
          </cell>
          <cell r="BT327">
            <v>18</v>
          </cell>
          <cell r="BU327">
            <v>20.493268803722714</v>
          </cell>
          <cell r="BW327">
            <v>20.493268803722714</v>
          </cell>
          <cell r="BX327">
            <v>1.1321994617002442E-2</v>
          </cell>
          <cell r="BY327">
            <v>9.8491869791071593</v>
          </cell>
          <cell r="CA327">
            <v>9.8491869791071593</v>
          </cell>
          <cell r="CB327">
            <v>5.4414180103393248E-3</v>
          </cell>
          <cell r="CC327">
            <v>24.330930958175941</v>
          </cell>
          <cell r="CE327">
            <v>24.330930958175941</v>
          </cell>
          <cell r="CF327">
            <v>1.344220250920071E-2</v>
          </cell>
          <cell r="CG327">
            <v>38.812674937244729</v>
          </cell>
          <cell r="CI327">
            <v>38.812674937244729</v>
          </cell>
          <cell r="CJ327">
            <v>2.14429870080621E-2</v>
          </cell>
          <cell r="CO327">
            <v>0</v>
          </cell>
          <cell r="CP327">
            <v>0</v>
          </cell>
          <cell r="CQ327">
            <v>0</v>
          </cell>
          <cell r="CS327">
            <v>0</v>
          </cell>
          <cell r="CT327">
            <v>0</v>
          </cell>
          <cell r="CU327">
            <v>0</v>
          </cell>
        </row>
        <row r="328">
          <cell r="BS328">
            <v>2015</v>
          </cell>
          <cell r="BT328">
            <v>19</v>
          </cell>
          <cell r="BU328">
            <v>0</v>
          </cell>
          <cell r="BW328">
            <v>0</v>
          </cell>
          <cell r="BX328">
            <v>0</v>
          </cell>
          <cell r="BY328">
            <v>0</v>
          </cell>
          <cell r="CA328">
            <v>0</v>
          </cell>
          <cell r="CB328">
            <v>0</v>
          </cell>
          <cell r="CC328">
            <v>0</v>
          </cell>
          <cell r="CE328">
            <v>0</v>
          </cell>
          <cell r="CF328">
            <v>0</v>
          </cell>
          <cell r="CG328">
            <v>0</v>
          </cell>
          <cell r="CI328">
            <v>0</v>
          </cell>
          <cell r="CJ328">
            <v>0</v>
          </cell>
          <cell r="CO328">
            <v>0</v>
          </cell>
          <cell r="CP328">
            <v>0</v>
          </cell>
          <cell r="CQ328">
            <v>0</v>
          </cell>
          <cell r="CS328">
            <v>0</v>
          </cell>
          <cell r="CT328">
            <v>0</v>
          </cell>
          <cell r="CU328">
            <v>0</v>
          </cell>
        </row>
        <row r="329">
          <cell r="A329">
            <v>1999</v>
          </cell>
          <cell r="B329" t="str">
            <v>DISCOUNT YEAR</v>
          </cell>
          <cell r="BL329">
            <v>-0.2</v>
          </cell>
          <cell r="BM329" t="str">
            <v>BASE</v>
          </cell>
          <cell r="BN329">
            <v>0.2</v>
          </cell>
          <cell r="BP329" t="str">
            <v>PSV</v>
          </cell>
          <cell r="BQ329" t="str">
            <v>RTEP %</v>
          </cell>
          <cell r="BS329">
            <v>2016</v>
          </cell>
          <cell r="BT329">
            <v>20</v>
          </cell>
          <cell r="BU329">
            <v>0</v>
          </cell>
          <cell r="BW329">
            <v>0</v>
          </cell>
          <cell r="BX329">
            <v>0</v>
          </cell>
          <cell r="BY329">
            <v>0</v>
          </cell>
          <cell r="CA329">
            <v>0</v>
          </cell>
          <cell r="CB329">
            <v>0</v>
          </cell>
          <cell r="CC329">
            <v>0</v>
          </cell>
          <cell r="CE329">
            <v>0</v>
          </cell>
          <cell r="CF329">
            <v>0</v>
          </cell>
          <cell r="CG329">
            <v>0</v>
          </cell>
          <cell r="CI329">
            <v>0</v>
          </cell>
          <cell r="CJ329">
            <v>0</v>
          </cell>
          <cell r="CO329">
            <v>0</v>
          </cell>
          <cell r="CP329">
            <v>0</v>
          </cell>
          <cell r="CQ329">
            <v>0</v>
          </cell>
          <cell r="CS329">
            <v>0</v>
          </cell>
          <cell r="CT329">
            <v>0</v>
          </cell>
          <cell r="CU329">
            <v>0</v>
          </cell>
        </row>
        <row r="330">
          <cell r="BK330" t="str">
            <v>PRICE</v>
          </cell>
          <cell r="BL330">
            <v>-0.2653733096175484</v>
          </cell>
          <cell r="BM330">
            <v>3.7136900004303199</v>
          </cell>
          <cell r="BN330">
            <v>7.6930368340151398</v>
          </cell>
          <cell r="BP330">
            <v>12</v>
          </cell>
          <cell r="BQ330">
            <v>0.23633784879707811</v>
          </cell>
          <cell r="BR330">
            <v>0.23633784879707811</v>
          </cell>
          <cell r="BS330">
            <v>2017</v>
          </cell>
          <cell r="BT330">
            <v>21</v>
          </cell>
          <cell r="BU330">
            <v>0</v>
          </cell>
          <cell r="BW330">
            <v>0</v>
          </cell>
          <cell r="BX330">
            <v>0</v>
          </cell>
          <cell r="BY330">
            <v>0</v>
          </cell>
          <cell r="CA330">
            <v>0</v>
          </cell>
          <cell r="CB330">
            <v>0</v>
          </cell>
          <cell r="CC330">
            <v>0</v>
          </cell>
          <cell r="CE330">
            <v>0</v>
          </cell>
          <cell r="CF330">
            <v>0</v>
          </cell>
          <cell r="CG330">
            <v>0</v>
          </cell>
          <cell r="CI330">
            <v>0</v>
          </cell>
          <cell r="CJ330">
            <v>0</v>
          </cell>
          <cell r="CO330">
            <v>0</v>
          </cell>
          <cell r="CP330">
            <v>0</v>
          </cell>
          <cell r="CQ330">
            <v>0</v>
          </cell>
          <cell r="CS330">
            <v>0</v>
          </cell>
          <cell r="CT330">
            <v>0</v>
          </cell>
          <cell r="CU330">
            <v>0</v>
          </cell>
        </row>
        <row r="331">
          <cell r="B331" t="str">
            <v>DISCOUNT FACTORS</v>
          </cell>
          <cell r="G331" t="str">
            <v>PRODUCTION 100%</v>
          </cell>
          <cell r="L331" t="str">
            <v>O &amp; M 100%</v>
          </cell>
          <cell r="Q331" t="str">
            <v>PIPELINE TARIFF (100%)</v>
          </cell>
          <cell r="V331" t="str">
            <v>CAPITAL</v>
          </cell>
          <cell r="X331" t="str">
            <v>CAPITAL INVESTMENT (100% )</v>
          </cell>
          <cell r="AB331" t="str">
            <v>AFIT CASH FLOW</v>
          </cell>
          <cell r="AG331" t="str">
            <v xml:space="preserve">  EXPLORATION CAPITAL</v>
          </cell>
          <cell r="AL331" t="str">
            <v>TAX DEDUCTION FOR EXPLORATION</v>
          </cell>
          <cell r="AQ331" t="str">
            <v>S.SHARE CAPITAL INVESTMENT</v>
          </cell>
          <cell r="BK331" t="str">
            <v>PROD.</v>
          </cell>
          <cell r="BL331">
            <v>0.15109234113892209</v>
          </cell>
          <cell r="BM331">
            <v>3.7136900004303199</v>
          </cell>
          <cell r="BN331">
            <v>7.2762888315789187</v>
          </cell>
          <cell r="BP331">
            <v>16.5</v>
          </cell>
          <cell r="BQ331">
            <v>5.3016295435576427E-2</v>
          </cell>
          <cell r="BR331">
            <v>5.3016295435576427E-2</v>
          </cell>
          <cell r="BS331">
            <v>2018</v>
          </cell>
          <cell r="BT331">
            <v>22</v>
          </cell>
          <cell r="BU331">
            <v>0</v>
          </cell>
          <cell r="BW331">
            <v>0</v>
          </cell>
          <cell r="BX331">
            <v>0</v>
          </cell>
          <cell r="BY331">
            <v>0</v>
          </cell>
          <cell r="CA331">
            <v>0</v>
          </cell>
          <cell r="CB331">
            <v>0</v>
          </cell>
          <cell r="CC331">
            <v>0</v>
          </cell>
          <cell r="CE331">
            <v>0</v>
          </cell>
          <cell r="CF331">
            <v>0</v>
          </cell>
          <cell r="CG331">
            <v>0</v>
          </cell>
          <cell r="CI331">
            <v>0</v>
          </cell>
          <cell r="CJ331">
            <v>0</v>
          </cell>
          <cell r="CO331">
            <v>0</v>
          </cell>
          <cell r="CP331">
            <v>0</v>
          </cell>
          <cell r="CQ331">
            <v>0</v>
          </cell>
          <cell r="CS331">
            <v>0</v>
          </cell>
          <cell r="CT331">
            <v>0</v>
          </cell>
          <cell r="CU331">
            <v>0</v>
          </cell>
        </row>
        <row r="332">
          <cell r="A332" t="str">
            <v>YEAR</v>
          </cell>
          <cell r="B332">
            <v>0</v>
          </cell>
          <cell r="C332">
            <v>0.105</v>
          </cell>
          <cell r="D332">
            <v>0.12</v>
          </cell>
          <cell r="E332">
            <v>0.08</v>
          </cell>
          <cell r="F332" t="str">
            <v>YEAR</v>
          </cell>
          <cell r="G332">
            <v>0</v>
          </cell>
          <cell r="H332">
            <v>0.105</v>
          </cell>
          <cell r="I332">
            <v>0.12</v>
          </cell>
          <cell r="J332">
            <v>0.08</v>
          </cell>
          <cell r="L332">
            <v>0</v>
          </cell>
          <cell r="M332">
            <v>0.105</v>
          </cell>
          <cell r="N332">
            <v>0.12</v>
          </cell>
          <cell r="O332">
            <v>0.08</v>
          </cell>
          <cell r="Q332">
            <v>0</v>
          </cell>
          <cell r="R332">
            <v>0.105</v>
          </cell>
          <cell r="S332">
            <v>0.12</v>
          </cell>
          <cell r="T332">
            <v>0.08</v>
          </cell>
          <cell r="V332" t="str">
            <v>WILDCAT</v>
          </cell>
          <cell r="W332" t="str">
            <v>DEVEL.</v>
          </cell>
          <cell r="X332">
            <v>0</v>
          </cell>
          <cell r="Y332">
            <v>0.105</v>
          </cell>
          <cell r="Z332">
            <v>0.12</v>
          </cell>
          <cell r="AA332">
            <v>0.08</v>
          </cell>
          <cell r="AB332">
            <v>0</v>
          </cell>
          <cell r="AC332">
            <v>0.105</v>
          </cell>
          <cell r="AD332">
            <v>0.12</v>
          </cell>
          <cell r="AE332">
            <v>0.08</v>
          </cell>
          <cell r="AG332">
            <v>0</v>
          </cell>
          <cell r="AH332">
            <v>0.105</v>
          </cell>
          <cell r="AI332">
            <v>0.12</v>
          </cell>
          <cell r="AJ332">
            <v>0.08</v>
          </cell>
          <cell r="AL332">
            <v>0</v>
          </cell>
          <cell r="AM332">
            <v>0.105</v>
          </cell>
          <cell r="AN332">
            <v>0.12</v>
          </cell>
          <cell r="AO332">
            <v>0.08</v>
          </cell>
          <cell r="AQ332">
            <v>0</v>
          </cell>
          <cell r="AR332">
            <v>0.105</v>
          </cell>
          <cell r="AS332">
            <v>0.12</v>
          </cell>
          <cell r="AT332">
            <v>0.08</v>
          </cell>
          <cell r="BK332" t="str">
            <v>OPEX</v>
          </cell>
          <cell r="BL332">
            <v>3.7136900004303199</v>
          </cell>
          <cell r="BM332">
            <v>3.7136900004303199</v>
          </cell>
          <cell r="BN332">
            <v>3.7136900004303199</v>
          </cell>
          <cell r="BP332">
            <v>19</v>
          </cell>
          <cell r="BQ332">
            <v>0.31570639739294354</v>
          </cell>
          <cell r="BR332">
            <v>0.31570639739294354</v>
          </cell>
          <cell r="BS332">
            <v>2019</v>
          </cell>
          <cell r="BT332">
            <v>23</v>
          </cell>
          <cell r="BU332">
            <v>0</v>
          </cell>
          <cell r="BW332">
            <v>0</v>
          </cell>
          <cell r="BX332">
            <v>0</v>
          </cell>
          <cell r="BY332">
            <v>0</v>
          </cell>
          <cell r="CA332">
            <v>0</v>
          </cell>
          <cell r="CB332">
            <v>0</v>
          </cell>
          <cell r="CC332">
            <v>0</v>
          </cell>
          <cell r="CE332">
            <v>0</v>
          </cell>
          <cell r="CF332">
            <v>0</v>
          </cell>
          <cell r="CG332">
            <v>0</v>
          </cell>
          <cell r="CI332">
            <v>0</v>
          </cell>
          <cell r="CJ332">
            <v>0</v>
          </cell>
          <cell r="CO332">
            <v>0</v>
          </cell>
          <cell r="CP332">
            <v>0</v>
          </cell>
          <cell r="CQ332">
            <v>0</v>
          </cell>
          <cell r="CS332">
            <v>0</v>
          </cell>
          <cell r="CT332">
            <v>0</v>
          </cell>
          <cell r="CU332">
            <v>0</v>
          </cell>
        </row>
        <row r="333">
          <cell r="BK333" t="str">
            <v>CAPEX</v>
          </cell>
          <cell r="BL333">
            <v>6.0931864680822025</v>
          </cell>
          <cell r="BM333">
            <v>3.7136900004303199</v>
          </cell>
          <cell r="BN333">
            <v>1.3341935327784378</v>
          </cell>
          <cell r="BP333">
            <v>21</v>
          </cell>
          <cell r="BQ333">
            <v>0.73258738705936299</v>
          </cell>
          <cell r="BR333" t="str">
            <v>&gt;50%</v>
          </cell>
          <cell r="BS333">
            <v>2020</v>
          </cell>
          <cell r="BT333">
            <v>24</v>
          </cell>
          <cell r="BU333">
            <v>0</v>
          </cell>
          <cell r="BW333">
            <v>0</v>
          </cell>
          <cell r="BX333">
            <v>0</v>
          </cell>
          <cell r="BY333">
            <v>0</v>
          </cell>
          <cell r="CA333">
            <v>0</v>
          </cell>
          <cell r="CB333">
            <v>0</v>
          </cell>
          <cell r="CC333">
            <v>0</v>
          </cell>
          <cell r="CE333">
            <v>0</v>
          </cell>
          <cell r="CF333">
            <v>0</v>
          </cell>
          <cell r="CG333">
            <v>0</v>
          </cell>
          <cell r="CI333">
            <v>0</v>
          </cell>
          <cell r="CJ333">
            <v>0</v>
          </cell>
          <cell r="CO333">
            <v>0</v>
          </cell>
          <cell r="CP333">
            <v>0</v>
          </cell>
          <cell r="CQ333">
            <v>0</v>
          </cell>
          <cell r="CS333">
            <v>0</v>
          </cell>
          <cell r="CT333">
            <v>0</v>
          </cell>
          <cell r="CU333">
            <v>0</v>
          </cell>
        </row>
        <row r="334">
          <cell r="A334">
            <v>1991</v>
          </cell>
          <cell r="B334">
            <v>1</v>
          </cell>
          <cell r="C334">
            <v>2.1145457463119857</v>
          </cell>
          <cell r="D334">
            <v>2.3395652927963018</v>
          </cell>
          <cell r="E334">
            <v>1.7810584252624262</v>
          </cell>
          <cell r="F334">
            <v>1991</v>
          </cell>
          <cell r="G334">
            <v>0</v>
          </cell>
          <cell r="H334">
            <v>0</v>
          </cell>
          <cell r="I334">
            <v>0</v>
          </cell>
          <cell r="J334">
            <v>0</v>
          </cell>
          <cell r="L334">
            <v>0</v>
          </cell>
          <cell r="M334">
            <v>0</v>
          </cell>
          <cell r="N334">
            <v>0</v>
          </cell>
          <cell r="O334">
            <v>0</v>
          </cell>
          <cell r="Q334">
            <v>0</v>
          </cell>
          <cell r="R334">
            <v>0</v>
          </cell>
          <cell r="S334">
            <v>0</v>
          </cell>
          <cell r="T334">
            <v>0</v>
          </cell>
          <cell r="V334">
            <v>0</v>
          </cell>
          <cell r="W334">
            <v>0</v>
          </cell>
          <cell r="X334">
            <v>0</v>
          </cell>
          <cell r="Y334">
            <v>0</v>
          </cell>
          <cell r="Z334">
            <v>0</v>
          </cell>
          <cell r="AA334">
            <v>0</v>
          </cell>
          <cell r="AB334">
            <v>0</v>
          </cell>
          <cell r="AC334">
            <v>0</v>
          </cell>
          <cell r="AD334">
            <v>0</v>
          </cell>
          <cell r="AE334">
            <v>0</v>
          </cell>
          <cell r="AG334">
            <v>0</v>
          </cell>
          <cell r="AH334">
            <v>0</v>
          </cell>
          <cell r="AI334">
            <v>0</v>
          </cell>
          <cell r="AJ334">
            <v>0</v>
          </cell>
          <cell r="AL334">
            <v>0</v>
          </cell>
          <cell r="AM334">
            <v>0</v>
          </cell>
          <cell r="AN334">
            <v>0</v>
          </cell>
          <cell r="AO334">
            <v>0</v>
          </cell>
          <cell r="AQ334">
            <v>0</v>
          </cell>
          <cell r="AR334">
            <v>0</v>
          </cell>
          <cell r="AS334">
            <v>0</v>
          </cell>
          <cell r="AT334">
            <v>0</v>
          </cell>
          <cell r="BS334">
            <v>2021</v>
          </cell>
          <cell r="BT334">
            <v>25</v>
          </cell>
          <cell r="BU334">
            <v>0</v>
          </cell>
          <cell r="BW334">
            <v>0</v>
          </cell>
          <cell r="BX334">
            <v>0</v>
          </cell>
          <cell r="BY334">
            <v>0</v>
          </cell>
          <cell r="CA334">
            <v>0</v>
          </cell>
          <cell r="CB334">
            <v>0</v>
          </cell>
          <cell r="CC334">
            <v>0</v>
          </cell>
          <cell r="CE334">
            <v>0</v>
          </cell>
          <cell r="CF334">
            <v>0</v>
          </cell>
          <cell r="CG334">
            <v>0</v>
          </cell>
          <cell r="CI334">
            <v>0</v>
          </cell>
          <cell r="CJ334">
            <v>0</v>
          </cell>
          <cell r="CO334">
            <v>0</v>
          </cell>
          <cell r="CP334">
            <v>0</v>
          </cell>
          <cell r="CQ334">
            <v>0</v>
          </cell>
          <cell r="CS334">
            <v>0</v>
          </cell>
          <cell r="CT334">
            <v>0</v>
          </cell>
          <cell r="CU334">
            <v>0</v>
          </cell>
        </row>
        <row r="335">
          <cell r="A335">
            <v>1992</v>
          </cell>
          <cell r="B335">
            <v>1</v>
          </cell>
          <cell r="C335">
            <v>1.9136160600108465</v>
          </cell>
          <cell r="D335">
            <v>2.088897582853841</v>
          </cell>
          <cell r="E335">
            <v>1.6491281715392831</v>
          </cell>
          <cell r="F335">
            <v>1992</v>
          </cell>
          <cell r="G335">
            <v>0</v>
          </cell>
          <cell r="H335">
            <v>0</v>
          </cell>
          <cell r="I335">
            <v>0</v>
          </cell>
          <cell r="J335">
            <v>0</v>
          </cell>
          <cell r="L335">
            <v>0</v>
          </cell>
          <cell r="M335">
            <v>0</v>
          </cell>
          <cell r="N335">
            <v>0</v>
          </cell>
          <cell r="O335">
            <v>0</v>
          </cell>
          <cell r="Q335">
            <v>0</v>
          </cell>
          <cell r="R335">
            <v>0</v>
          </cell>
          <cell r="S335">
            <v>0</v>
          </cell>
          <cell r="T335">
            <v>0</v>
          </cell>
          <cell r="V335">
            <v>0</v>
          </cell>
          <cell r="W335">
            <v>0</v>
          </cell>
          <cell r="X335">
            <v>0</v>
          </cell>
          <cell r="Y335">
            <v>0</v>
          </cell>
          <cell r="Z335">
            <v>0</v>
          </cell>
          <cell r="AA335">
            <v>0</v>
          </cell>
          <cell r="AB335">
            <v>0</v>
          </cell>
          <cell r="AC335">
            <v>0</v>
          </cell>
          <cell r="AD335">
            <v>0</v>
          </cell>
          <cell r="AE335">
            <v>0</v>
          </cell>
          <cell r="AG335">
            <v>0</v>
          </cell>
          <cell r="AH335">
            <v>0</v>
          </cell>
          <cell r="AI335">
            <v>0</v>
          </cell>
          <cell r="AJ335">
            <v>0</v>
          </cell>
          <cell r="AL335">
            <v>0</v>
          </cell>
          <cell r="AM335">
            <v>0</v>
          </cell>
          <cell r="AN335">
            <v>0</v>
          </cell>
          <cell r="AO335">
            <v>0</v>
          </cell>
          <cell r="AQ335">
            <v>0</v>
          </cell>
          <cell r="AR335">
            <v>0</v>
          </cell>
          <cell r="AS335">
            <v>0</v>
          </cell>
          <cell r="AT335">
            <v>0</v>
          </cell>
          <cell r="BS335">
            <v>2022</v>
          </cell>
          <cell r="BT335">
            <v>26</v>
          </cell>
          <cell r="BU335">
            <v>0</v>
          </cell>
          <cell r="BW335">
            <v>0</v>
          </cell>
          <cell r="BX335">
            <v>0</v>
          </cell>
          <cell r="BY335">
            <v>0</v>
          </cell>
          <cell r="CA335">
            <v>0</v>
          </cell>
          <cell r="CB335">
            <v>0</v>
          </cell>
          <cell r="CC335">
            <v>0</v>
          </cell>
          <cell r="CE335">
            <v>0</v>
          </cell>
          <cell r="CF335">
            <v>0</v>
          </cell>
          <cell r="CG335">
            <v>0</v>
          </cell>
          <cell r="CI335">
            <v>0</v>
          </cell>
          <cell r="CJ335">
            <v>0</v>
          </cell>
          <cell r="CO335">
            <v>0</v>
          </cell>
          <cell r="CP335">
            <v>0</v>
          </cell>
          <cell r="CQ335">
            <v>0</v>
          </cell>
          <cell r="CS335">
            <v>0</v>
          </cell>
          <cell r="CT335">
            <v>0</v>
          </cell>
          <cell r="CU335">
            <v>0</v>
          </cell>
        </row>
        <row r="336">
          <cell r="A336">
            <v>1993</v>
          </cell>
          <cell r="B336">
            <v>1</v>
          </cell>
          <cell r="C336">
            <v>1.7317792398288205</v>
          </cell>
          <cell r="D336">
            <v>1.8650871275480718</v>
          </cell>
          <cell r="E336">
            <v>1.5269705292030398</v>
          </cell>
          <cell r="F336">
            <v>1993</v>
          </cell>
          <cell r="G336">
            <v>0</v>
          </cell>
          <cell r="H336">
            <v>0</v>
          </cell>
          <cell r="I336">
            <v>0</v>
          </cell>
          <cell r="J336">
            <v>0</v>
          </cell>
          <cell r="L336">
            <v>0</v>
          </cell>
          <cell r="M336">
            <v>0</v>
          </cell>
          <cell r="N336">
            <v>0</v>
          </cell>
          <cell r="O336">
            <v>0</v>
          </cell>
          <cell r="Q336">
            <v>0</v>
          </cell>
          <cell r="R336">
            <v>0</v>
          </cell>
          <cell r="S336">
            <v>0</v>
          </cell>
          <cell r="T336">
            <v>0</v>
          </cell>
          <cell r="V336">
            <v>0</v>
          </cell>
          <cell r="W336">
            <v>0</v>
          </cell>
          <cell r="X336">
            <v>0</v>
          </cell>
          <cell r="Y336">
            <v>0</v>
          </cell>
          <cell r="Z336">
            <v>0</v>
          </cell>
          <cell r="AA336">
            <v>0</v>
          </cell>
          <cell r="AB336">
            <v>0</v>
          </cell>
          <cell r="AC336">
            <v>0</v>
          </cell>
          <cell r="AD336">
            <v>0</v>
          </cell>
          <cell r="AE336">
            <v>0</v>
          </cell>
          <cell r="AG336">
            <v>0</v>
          </cell>
          <cell r="AH336">
            <v>0</v>
          </cell>
          <cell r="AI336">
            <v>0</v>
          </cell>
          <cell r="AJ336">
            <v>0</v>
          </cell>
          <cell r="AL336">
            <v>0</v>
          </cell>
          <cell r="AM336">
            <v>0</v>
          </cell>
          <cell r="AN336">
            <v>0</v>
          </cell>
          <cell r="AO336">
            <v>0</v>
          </cell>
          <cell r="AQ336">
            <v>0</v>
          </cell>
          <cell r="AR336">
            <v>0</v>
          </cell>
          <cell r="AS336">
            <v>0</v>
          </cell>
          <cell r="AT336">
            <v>0</v>
          </cell>
          <cell r="BS336">
            <v>2023</v>
          </cell>
          <cell r="BT336">
            <v>27</v>
          </cell>
          <cell r="BU336">
            <v>0</v>
          </cell>
          <cell r="BW336">
            <v>0</v>
          </cell>
          <cell r="BX336">
            <v>0</v>
          </cell>
          <cell r="BY336">
            <v>0</v>
          </cell>
          <cell r="CA336">
            <v>0</v>
          </cell>
          <cell r="CB336">
            <v>0</v>
          </cell>
          <cell r="CC336">
            <v>0</v>
          </cell>
          <cell r="CE336">
            <v>0</v>
          </cell>
          <cell r="CF336">
            <v>0</v>
          </cell>
          <cell r="CG336">
            <v>0</v>
          </cell>
          <cell r="CI336">
            <v>0</v>
          </cell>
          <cell r="CJ336">
            <v>0</v>
          </cell>
          <cell r="CO336">
            <v>0</v>
          </cell>
          <cell r="CP336">
            <v>0</v>
          </cell>
          <cell r="CQ336">
            <v>0</v>
          </cell>
          <cell r="CS336">
            <v>0</v>
          </cell>
          <cell r="CT336">
            <v>0</v>
          </cell>
          <cell r="CU336">
            <v>0</v>
          </cell>
        </row>
        <row r="337">
          <cell r="A337">
            <v>1994</v>
          </cell>
          <cell r="B337">
            <v>1</v>
          </cell>
          <cell r="C337">
            <v>1.5672210315192947</v>
          </cell>
          <cell r="D337">
            <v>1.6652563638822071</v>
          </cell>
          <cell r="E337">
            <v>1.4138616011139256</v>
          </cell>
          <cell r="F337">
            <v>1994</v>
          </cell>
          <cell r="G337">
            <v>0</v>
          </cell>
          <cell r="H337">
            <v>0</v>
          </cell>
          <cell r="I337">
            <v>0</v>
          </cell>
          <cell r="J337">
            <v>0</v>
          </cell>
          <cell r="L337">
            <v>0</v>
          </cell>
          <cell r="M337">
            <v>0</v>
          </cell>
          <cell r="N337">
            <v>0</v>
          </cell>
          <cell r="O337">
            <v>0</v>
          </cell>
          <cell r="Q337">
            <v>0</v>
          </cell>
          <cell r="R337">
            <v>0</v>
          </cell>
          <cell r="S337">
            <v>0</v>
          </cell>
          <cell r="T337">
            <v>0</v>
          </cell>
          <cell r="V337">
            <v>0</v>
          </cell>
          <cell r="W337">
            <v>0</v>
          </cell>
          <cell r="X337">
            <v>0</v>
          </cell>
          <cell r="Y337">
            <v>0</v>
          </cell>
          <cell r="Z337">
            <v>0</v>
          </cell>
          <cell r="AA337">
            <v>0</v>
          </cell>
          <cell r="AB337">
            <v>0</v>
          </cell>
          <cell r="AC337">
            <v>0</v>
          </cell>
          <cell r="AD337">
            <v>0</v>
          </cell>
          <cell r="AE337">
            <v>0</v>
          </cell>
          <cell r="AG337">
            <v>0</v>
          </cell>
          <cell r="AH337">
            <v>0</v>
          </cell>
          <cell r="AI337">
            <v>0</v>
          </cell>
          <cell r="AJ337">
            <v>0</v>
          </cell>
          <cell r="AL337">
            <v>0</v>
          </cell>
          <cell r="AM337">
            <v>0</v>
          </cell>
          <cell r="AN337">
            <v>0</v>
          </cell>
          <cell r="AO337">
            <v>0</v>
          </cell>
          <cell r="AQ337">
            <v>0</v>
          </cell>
          <cell r="AR337">
            <v>0</v>
          </cell>
          <cell r="AS337">
            <v>0</v>
          </cell>
          <cell r="AT337">
            <v>0</v>
          </cell>
          <cell r="BS337">
            <v>2024</v>
          </cell>
          <cell r="BT337">
            <v>28</v>
          </cell>
          <cell r="BU337">
            <v>0</v>
          </cell>
          <cell r="BW337">
            <v>0</v>
          </cell>
          <cell r="BX337">
            <v>0</v>
          </cell>
          <cell r="BY337">
            <v>0</v>
          </cell>
          <cell r="CA337">
            <v>0</v>
          </cell>
          <cell r="CB337">
            <v>0</v>
          </cell>
          <cell r="CC337">
            <v>0</v>
          </cell>
          <cell r="CE337">
            <v>0</v>
          </cell>
          <cell r="CF337">
            <v>0</v>
          </cell>
          <cell r="CG337">
            <v>0</v>
          </cell>
          <cell r="CI337">
            <v>0</v>
          </cell>
          <cell r="CJ337">
            <v>0</v>
          </cell>
          <cell r="CO337">
            <v>0</v>
          </cell>
          <cell r="CP337">
            <v>0</v>
          </cell>
          <cell r="CQ337">
            <v>0</v>
          </cell>
          <cell r="CS337">
            <v>0</v>
          </cell>
          <cell r="CT337">
            <v>0</v>
          </cell>
          <cell r="CU337">
            <v>0</v>
          </cell>
        </row>
        <row r="338">
          <cell r="A338">
            <v>1995</v>
          </cell>
          <cell r="B338">
            <v>1</v>
          </cell>
          <cell r="C338">
            <v>1.4182995760355608</v>
          </cell>
          <cell r="D338">
            <v>1.4868360391805417</v>
          </cell>
          <cell r="E338">
            <v>1.3091311121425238</v>
          </cell>
          <cell r="F338">
            <v>1995</v>
          </cell>
          <cell r="G338">
            <v>0</v>
          </cell>
          <cell r="H338">
            <v>0</v>
          </cell>
          <cell r="I338">
            <v>0</v>
          </cell>
          <cell r="J338">
            <v>0</v>
          </cell>
          <cell r="L338">
            <v>0</v>
          </cell>
          <cell r="M338">
            <v>0</v>
          </cell>
          <cell r="N338">
            <v>0</v>
          </cell>
          <cell r="O338">
            <v>0</v>
          </cell>
          <cell r="Q338">
            <v>0</v>
          </cell>
          <cell r="R338">
            <v>0</v>
          </cell>
          <cell r="S338">
            <v>0</v>
          </cell>
          <cell r="T338">
            <v>0</v>
          </cell>
          <cell r="V338">
            <v>0</v>
          </cell>
          <cell r="W338">
            <v>0</v>
          </cell>
          <cell r="X338">
            <v>0</v>
          </cell>
          <cell r="Y338">
            <v>0</v>
          </cell>
          <cell r="Z338">
            <v>0</v>
          </cell>
          <cell r="AA338">
            <v>0</v>
          </cell>
          <cell r="AB338">
            <v>0</v>
          </cell>
          <cell r="AC338">
            <v>0</v>
          </cell>
          <cell r="AD338">
            <v>0</v>
          </cell>
          <cell r="AE338">
            <v>0</v>
          </cell>
          <cell r="AG338">
            <v>0</v>
          </cell>
          <cell r="AH338">
            <v>0</v>
          </cell>
          <cell r="AI338">
            <v>0</v>
          </cell>
          <cell r="AJ338">
            <v>0</v>
          </cell>
          <cell r="AL338">
            <v>0</v>
          </cell>
          <cell r="AM338">
            <v>0</v>
          </cell>
          <cell r="AN338">
            <v>0</v>
          </cell>
          <cell r="AO338">
            <v>0</v>
          </cell>
          <cell r="AQ338">
            <v>0</v>
          </cell>
          <cell r="AR338">
            <v>0</v>
          </cell>
          <cell r="AS338">
            <v>0</v>
          </cell>
          <cell r="AT338">
            <v>0</v>
          </cell>
        </row>
        <row r="339">
          <cell r="A339">
            <v>1996</v>
          </cell>
          <cell r="B339">
            <v>1</v>
          </cell>
          <cell r="C339">
            <v>1.2835290280864804</v>
          </cell>
          <cell r="D339">
            <v>1.3275321778397693</v>
          </cell>
          <cell r="E339">
            <v>1.2121584371690033</v>
          </cell>
          <cell r="F339">
            <v>1996</v>
          </cell>
          <cell r="G339">
            <v>0</v>
          </cell>
          <cell r="H339">
            <v>0</v>
          </cell>
          <cell r="I339">
            <v>0</v>
          </cell>
          <cell r="J339">
            <v>0</v>
          </cell>
          <cell r="L339">
            <v>0</v>
          </cell>
          <cell r="M339">
            <v>0</v>
          </cell>
          <cell r="N339">
            <v>0</v>
          </cell>
          <cell r="O339">
            <v>0</v>
          </cell>
          <cell r="Q339">
            <v>0</v>
          </cell>
          <cell r="R339">
            <v>0</v>
          </cell>
          <cell r="S339">
            <v>0</v>
          </cell>
          <cell r="T339">
            <v>0</v>
          </cell>
          <cell r="V339">
            <v>0</v>
          </cell>
          <cell r="W339">
            <v>0</v>
          </cell>
          <cell r="X339">
            <v>0</v>
          </cell>
          <cell r="Y339">
            <v>0</v>
          </cell>
          <cell r="Z339">
            <v>0</v>
          </cell>
          <cell r="AA339">
            <v>0</v>
          </cell>
          <cell r="AB339">
            <v>0</v>
          </cell>
          <cell r="AC339">
            <v>0</v>
          </cell>
          <cell r="AD339">
            <v>0</v>
          </cell>
          <cell r="AE339">
            <v>0</v>
          </cell>
          <cell r="AG339">
            <v>0</v>
          </cell>
          <cell r="AH339">
            <v>0</v>
          </cell>
          <cell r="AI339">
            <v>0</v>
          </cell>
          <cell r="AJ339">
            <v>0</v>
          </cell>
          <cell r="AL339">
            <v>0</v>
          </cell>
          <cell r="AM339">
            <v>0</v>
          </cell>
          <cell r="AN339">
            <v>0</v>
          </cell>
          <cell r="AO339">
            <v>0</v>
          </cell>
          <cell r="AQ339">
            <v>0</v>
          </cell>
          <cell r="AR339">
            <v>0</v>
          </cell>
          <cell r="AS339">
            <v>0</v>
          </cell>
          <cell r="AT339">
            <v>0</v>
          </cell>
          <cell r="BU339">
            <v>7755.2721902408257</v>
          </cell>
          <cell r="BV339">
            <v>0</v>
          </cell>
          <cell r="BW339">
            <v>7755.2721902408257</v>
          </cell>
          <cell r="BX339">
            <v>-339.60662954841428</v>
          </cell>
          <cell r="BY339">
            <v>1918.128965841189</v>
          </cell>
          <cell r="BZ339">
            <v>0</v>
          </cell>
          <cell r="CA339">
            <v>1918.128965841189</v>
          </cell>
          <cell r="CB339">
            <v>-661.34981760361552</v>
          </cell>
          <cell r="CC339">
            <v>9860.2861090988081</v>
          </cell>
          <cell r="CD339">
            <v>0</v>
          </cell>
          <cell r="CE339">
            <v>9860.2861090988081</v>
          </cell>
          <cell r="CF339">
            <v>-223.56560135089055</v>
          </cell>
          <cell r="CG339">
            <v>17803.734859506294</v>
          </cell>
          <cell r="CH339">
            <v>0</v>
          </cell>
          <cell r="CI339">
            <v>17803.734859506294</v>
          </cell>
          <cell r="CJ339">
            <v>214.32507109259356</v>
          </cell>
          <cell r="CO339">
            <v>8267.25</v>
          </cell>
          <cell r="CP339">
            <v>8267.25</v>
          </cell>
          <cell r="CQ339">
            <v>3306.9</v>
          </cell>
          <cell r="CR339">
            <v>0</v>
          </cell>
          <cell r="CS339">
            <v>0</v>
          </cell>
          <cell r="CT339">
            <v>8267.25</v>
          </cell>
          <cell r="CU339">
            <v>3306.9</v>
          </cell>
        </row>
        <row r="340">
          <cell r="A340">
            <v>1997</v>
          </cell>
          <cell r="B340">
            <v>1</v>
          </cell>
          <cell r="C340">
            <v>1.1615647312999822</v>
          </cell>
          <cell r="D340">
            <v>1.1852965873569368</v>
          </cell>
          <cell r="E340">
            <v>1.1223689233046326</v>
          </cell>
          <cell r="F340">
            <v>1997</v>
          </cell>
          <cell r="G340">
            <v>0</v>
          </cell>
          <cell r="H340">
            <v>0</v>
          </cell>
          <cell r="I340">
            <v>0</v>
          </cell>
          <cell r="J340">
            <v>0</v>
          </cell>
          <cell r="L340">
            <v>0</v>
          </cell>
          <cell r="M340">
            <v>0</v>
          </cell>
          <cell r="N340">
            <v>0</v>
          </cell>
          <cell r="O340">
            <v>0</v>
          </cell>
          <cell r="Q340">
            <v>0</v>
          </cell>
          <cell r="R340">
            <v>0</v>
          </cell>
          <cell r="S340">
            <v>0</v>
          </cell>
          <cell r="T340">
            <v>0</v>
          </cell>
          <cell r="V340">
            <v>0</v>
          </cell>
          <cell r="W340">
            <v>0</v>
          </cell>
          <cell r="X340">
            <v>0</v>
          </cell>
          <cell r="Y340">
            <v>0</v>
          </cell>
          <cell r="Z340">
            <v>0</v>
          </cell>
          <cell r="AA340">
            <v>0</v>
          </cell>
          <cell r="AB340">
            <v>0</v>
          </cell>
          <cell r="AC340">
            <v>0</v>
          </cell>
          <cell r="AD340">
            <v>0</v>
          </cell>
          <cell r="AE340">
            <v>0</v>
          </cell>
          <cell r="AG340">
            <v>0</v>
          </cell>
          <cell r="AH340">
            <v>0</v>
          </cell>
          <cell r="AI340">
            <v>0</v>
          </cell>
          <cell r="AJ340">
            <v>0</v>
          </cell>
          <cell r="AL340">
            <v>0</v>
          </cell>
          <cell r="AM340">
            <v>0</v>
          </cell>
          <cell r="AN340">
            <v>0</v>
          </cell>
          <cell r="AO340">
            <v>0</v>
          </cell>
          <cell r="AQ340">
            <v>0</v>
          </cell>
          <cell r="AR340">
            <v>0</v>
          </cell>
          <cell r="AS340">
            <v>0</v>
          </cell>
          <cell r="AT340">
            <v>0</v>
          </cell>
          <cell r="BK340" t="str">
            <v>HOCOL SHARE PRODUCTION</v>
          </cell>
        </row>
        <row r="341">
          <cell r="A341">
            <v>1998</v>
          </cell>
          <cell r="B341">
            <v>1</v>
          </cell>
          <cell r="C341">
            <v>1.0511898020814319</v>
          </cell>
          <cell r="D341">
            <v>1.0583005244258363</v>
          </cell>
          <cell r="E341">
            <v>1.0392304845413265</v>
          </cell>
          <cell r="F341">
            <v>1998</v>
          </cell>
          <cell r="G341">
            <v>0</v>
          </cell>
          <cell r="H341">
            <v>0</v>
          </cell>
          <cell r="I341">
            <v>0</v>
          </cell>
          <cell r="J341">
            <v>0</v>
          </cell>
          <cell r="L341">
            <v>0</v>
          </cell>
          <cell r="M341">
            <v>0</v>
          </cell>
          <cell r="N341">
            <v>0</v>
          </cell>
          <cell r="O341">
            <v>0</v>
          </cell>
          <cell r="Q341">
            <v>0</v>
          </cell>
          <cell r="R341">
            <v>0</v>
          </cell>
          <cell r="S341">
            <v>0</v>
          </cell>
          <cell r="T341">
            <v>0</v>
          </cell>
          <cell r="V341">
            <v>0</v>
          </cell>
          <cell r="W341">
            <v>0</v>
          </cell>
          <cell r="X341">
            <v>0</v>
          </cell>
          <cell r="Y341">
            <v>0</v>
          </cell>
          <cell r="Z341">
            <v>0</v>
          </cell>
          <cell r="AA341">
            <v>0</v>
          </cell>
          <cell r="AB341">
            <v>0</v>
          </cell>
          <cell r="AC341">
            <v>0</v>
          </cell>
          <cell r="AD341">
            <v>0</v>
          </cell>
          <cell r="AE341">
            <v>0</v>
          </cell>
          <cell r="AG341">
            <v>0</v>
          </cell>
          <cell r="AH341">
            <v>0</v>
          </cell>
          <cell r="AI341">
            <v>0</v>
          </cell>
          <cell r="AJ341">
            <v>0</v>
          </cell>
          <cell r="AL341">
            <v>0</v>
          </cell>
          <cell r="AM341">
            <v>0</v>
          </cell>
          <cell r="AN341">
            <v>0</v>
          </cell>
          <cell r="AO341">
            <v>0</v>
          </cell>
          <cell r="AQ341">
            <v>0</v>
          </cell>
          <cell r="AR341">
            <v>0</v>
          </cell>
          <cell r="AS341">
            <v>0</v>
          </cell>
          <cell r="AT341">
            <v>0</v>
          </cell>
          <cell r="BS341" t="str">
            <v>PRODUCTION</v>
          </cell>
          <cell r="BU341" t="str">
            <v>PSV=12</v>
          </cell>
          <cell r="BY341" t="str">
            <v>PSV=16.5</v>
          </cell>
          <cell r="CC341" t="str">
            <v>PSV=19</v>
          </cell>
          <cell r="CG341" t="str">
            <v>PSV=21</v>
          </cell>
          <cell r="CP341" t="str">
            <v>BAS + INC</v>
          </cell>
        </row>
        <row r="342">
          <cell r="A342">
            <v>1999</v>
          </cell>
          <cell r="B342">
            <v>1</v>
          </cell>
          <cell r="C342">
            <v>0.95130298830898818</v>
          </cell>
          <cell r="D342">
            <v>0.94491118252306794</v>
          </cell>
          <cell r="E342">
            <v>0.96225044864937614</v>
          </cell>
          <cell r="F342">
            <v>1999</v>
          </cell>
          <cell r="G342">
            <v>0</v>
          </cell>
          <cell r="H342">
            <v>0</v>
          </cell>
          <cell r="I342">
            <v>0</v>
          </cell>
          <cell r="J342">
            <v>0</v>
          </cell>
          <cell r="L342">
            <v>0</v>
          </cell>
          <cell r="M342">
            <v>0</v>
          </cell>
          <cell r="N342">
            <v>0</v>
          </cell>
          <cell r="O342">
            <v>0</v>
          </cell>
          <cell r="Q342">
            <v>0</v>
          </cell>
          <cell r="R342">
            <v>0</v>
          </cell>
          <cell r="S342">
            <v>0</v>
          </cell>
          <cell r="T342">
            <v>0</v>
          </cell>
          <cell r="V342">
            <v>0</v>
          </cell>
          <cell r="W342">
            <v>0</v>
          </cell>
          <cell r="X342">
            <v>0</v>
          </cell>
          <cell r="Y342">
            <v>0</v>
          </cell>
          <cell r="Z342">
            <v>0</v>
          </cell>
          <cell r="AA342">
            <v>0</v>
          </cell>
          <cell r="AB342">
            <v>0</v>
          </cell>
          <cell r="AC342">
            <v>0</v>
          </cell>
          <cell r="AD342">
            <v>0</v>
          </cell>
          <cell r="AE342">
            <v>0</v>
          </cell>
          <cell r="AG342">
            <v>0</v>
          </cell>
          <cell r="AH342">
            <v>0</v>
          </cell>
          <cell r="AI342">
            <v>0</v>
          </cell>
          <cell r="AJ342">
            <v>0</v>
          </cell>
          <cell r="AL342">
            <v>0</v>
          </cell>
          <cell r="AM342">
            <v>0</v>
          </cell>
          <cell r="AN342">
            <v>0</v>
          </cell>
          <cell r="AO342">
            <v>0</v>
          </cell>
          <cell r="AQ342">
            <v>0</v>
          </cell>
          <cell r="AR342">
            <v>0</v>
          </cell>
          <cell r="AS342">
            <v>0</v>
          </cell>
          <cell r="AT342">
            <v>0</v>
          </cell>
          <cell r="BK342" t="str">
            <v>BAS + INC</v>
          </cell>
          <cell r="BL342">
            <v>3306.9</v>
          </cell>
          <cell r="BS342">
            <v>3306.9</v>
          </cell>
          <cell r="BT342" t="str">
            <v>Mbbls</v>
          </cell>
          <cell r="BU342" t="str">
            <v>Bas+Inc.</v>
          </cell>
          <cell r="BV342" t="str">
            <v>Base</v>
          </cell>
          <cell r="BW342" t="str">
            <v>Diff</v>
          </cell>
          <cell r="BX342" t="str">
            <v>$/bbl</v>
          </cell>
          <cell r="BY342" t="str">
            <v>Bas+Inc.</v>
          </cell>
          <cell r="BZ342" t="str">
            <v>Base</v>
          </cell>
          <cell r="CA342" t="str">
            <v>Diff</v>
          </cell>
          <cell r="CB342" t="str">
            <v>$/bbl</v>
          </cell>
          <cell r="CC342" t="str">
            <v>Bas+Inc.</v>
          </cell>
          <cell r="CD342" t="str">
            <v>Base</v>
          </cell>
          <cell r="CE342" t="str">
            <v>Diff</v>
          </cell>
          <cell r="CF342" t="str">
            <v>$/bbl</v>
          </cell>
          <cell r="CG342" t="str">
            <v>Bas+Inc.</v>
          </cell>
          <cell r="CH342" t="str">
            <v>Base</v>
          </cell>
          <cell r="CI342" t="str">
            <v>Diff</v>
          </cell>
          <cell r="CJ342" t="str">
            <v>$/bbl</v>
          </cell>
          <cell r="CP342" t="str">
            <v>EXPLORATION</v>
          </cell>
          <cell r="CS342" t="str">
            <v>PRODUCTION</v>
          </cell>
          <cell r="CY342" t="str">
            <v>FIX-DIR</v>
          </cell>
          <cell r="CZ342" t="str">
            <v>O/H</v>
          </cell>
        </row>
        <row r="343">
          <cell r="A343">
            <v>2000</v>
          </cell>
          <cell r="B343">
            <v>1</v>
          </cell>
          <cell r="C343">
            <v>0.86090768172759113</v>
          </cell>
          <cell r="D343">
            <v>0.84367069868131062</v>
          </cell>
          <cell r="E343">
            <v>0.89097263763831136</v>
          </cell>
          <cell r="F343">
            <v>2000</v>
          </cell>
          <cell r="G343">
            <v>589.47500000000002</v>
          </cell>
          <cell r="H343">
            <v>507.4835556863718</v>
          </cell>
          <cell r="I343">
            <v>497.32278510516562</v>
          </cell>
          <cell r="J343">
            <v>525.20609557184366</v>
          </cell>
          <cell r="L343">
            <v>144</v>
          </cell>
          <cell r="M343">
            <v>123.97070616877312</v>
          </cell>
          <cell r="N343">
            <v>121.48858061010873</v>
          </cell>
          <cell r="O343">
            <v>128.30005981991684</v>
          </cell>
          <cell r="Q343">
            <v>754.52800000000002</v>
          </cell>
          <cell r="R343">
            <v>649.57895127855591</v>
          </cell>
          <cell r="S343">
            <v>636.57316493461201</v>
          </cell>
          <cell r="T343">
            <v>672.26380233195994</v>
          </cell>
          <cell r="V343">
            <v>0</v>
          </cell>
          <cell r="W343">
            <v>9325</v>
          </cell>
          <cell r="X343">
            <v>9325</v>
          </cell>
          <cell r="Y343">
            <v>8027.964132109787</v>
          </cell>
          <cell r="Z343">
            <v>7867.2292652032211</v>
          </cell>
          <cell r="AA343">
            <v>8308.3198459772539</v>
          </cell>
          <cell r="AB343">
            <v>-3054.2304578896501</v>
          </cell>
          <cell r="AC343">
            <v>-2629.4104629635776</v>
          </cell>
          <cell r="AD343">
            <v>-2576.7647443415003</v>
          </cell>
          <cell r="AE343">
            <v>-2721.2357670212091</v>
          </cell>
          <cell r="AG343">
            <v>0</v>
          </cell>
          <cell r="AH343">
            <v>0</v>
          </cell>
          <cell r="AI343">
            <v>0</v>
          </cell>
          <cell r="AJ343">
            <v>0</v>
          </cell>
          <cell r="AL343">
            <v>0</v>
          </cell>
          <cell r="AM343">
            <v>0</v>
          </cell>
          <cell r="AN343">
            <v>0</v>
          </cell>
          <cell r="AO343">
            <v>0</v>
          </cell>
          <cell r="AQ343">
            <v>4662.5</v>
          </cell>
          <cell r="AR343">
            <v>4013.9820660548935</v>
          </cell>
          <cell r="AS343">
            <v>3933.6146326016105</v>
          </cell>
          <cell r="AT343">
            <v>4154.1599229886269</v>
          </cell>
          <cell r="BK343" t="str">
            <v>BASE</v>
          </cell>
          <cell r="CP343" t="str">
            <v>SEISMIC</v>
          </cell>
          <cell r="CQ343" t="str">
            <v>DRILLING</v>
          </cell>
          <cell r="CR343" t="str">
            <v>OTHERS</v>
          </cell>
          <cell r="CS343" t="str">
            <v>O.R.&amp;C.</v>
          </cell>
          <cell r="CT343" t="str">
            <v>SEISMIC</v>
          </cell>
          <cell r="CU343" t="str">
            <v>DRILL-DEV</v>
          </cell>
          <cell r="CV343" t="str">
            <v>DRILL-APP</v>
          </cell>
          <cell r="CW343" t="str">
            <v>FACILITIES</v>
          </cell>
          <cell r="CX343" t="str">
            <v>PIPELINE</v>
          </cell>
          <cell r="CY343" t="str">
            <v>MUS$</v>
          </cell>
          <cell r="CZ343" t="str">
            <v>MUS$</v>
          </cell>
        </row>
        <row r="344">
          <cell r="A344">
            <v>2001</v>
          </cell>
          <cell r="B344">
            <v>1</v>
          </cell>
          <cell r="C344">
            <v>0.77910197441410955</v>
          </cell>
          <cell r="D344">
            <v>0.75327740953688449</v>
          </cell>
          <cell r="E344">
            <v>0.82497466447991774</v>
          </cell>
          <cell r="F344">
            <v>2001</v>
          </cell>
          <cell r="G344">
            <v>1173.8399999999999</v>
          </cell>
          <cell r="H344">
            <v>914.5410616462583</v>
          </cell>
          <cell r="I344">
            <v>884.22715441077639</v>
          </cell>
          <cell r="J344">
            <v>968.38826015310656</v>
          </cell>
          <cell r="L344">
            <v>139.68</v>
          </cell>
          <cell r="M344">
            <v>108.82496378616283</v>
          </cell>
          <cell r="N344">
            <v>105.21778856411203</v>
          </cell>
          <cell r="O344">
            <v>115.23246113455491</v>
          </cell>
          <cell r="Q344">
            <v>1502.5151999999998</v>
          </cell>
          <cell r="R344">
            <v>1170.6125589072105</v>
          </cell>
          <cell r="S344">
            <v>1131.8107576457937</v>
          </cell>
          <cell r="T344">
            <v>1239.5369729959764</v>
          </cell>
          <cell r="V344">
            <v>0</v>
          </cell>
          <cell r="W344">
            <v>8662</v>
          </cell>
          <cell r="X344">
            <v>8662</v>
          </cell>
          <cell r="Y344">
            <v>6748.581302375017</v>
          </cell>
          <cell r="Z344">
            <v>6524.8889214084938</v>
          </cell>
          <cell r="AA344">
            <v>7145.9305437250478</v>
          </cell>
          <cell r="AB344">
            <v>-616.30428164009913</v>
          </cell>
          <cell r="AC344">
            <v>-480.16388266567071</v>
          </cell>
          <cell r="AD344">
            <v>-464.24809276034438</v>
          </cell>
          <cell r="AE344">
            <v>-508.43541796357749</v>
          </cell>
          <cell r="AG344">
            <v>0</v>
          </cell>
          <cell r="AH344">
            <v>0</v>
          </cell>
          <cell r="AI344">
            <v>0</v>
          </cell>
          <cell r="AJ344">
            <v>0</v>
          </cell>
          <cell r="AL344">
            <v>0</v>
          </cell>
          <cell r="AM344">
            <v>0</v>
          </cell>
          <cell r="AN344">
            <v>0</v>
          </cell>
          <cell r="AO344">
            <v>0</v>
          </cell>
          <cell r="AQ344">
            <v>4331</v>
          </cell>
          <cell r="AR344">
            <v>3374.2906511875085</v>
          </cell>
          <cell r="AS344">
            <v>3262.4444607042469</v>
          </cell>
          <cell r="AT344">
            <v>3572.9652718625239</v>
          </cell>
          <cell r="BK344" t="str">
            <v>TOTAL</v>
          </cell>
          <cell r="BL344">
            <v>3306.9</v>
          </cell>
          <cell r="BS344" t="str">
            <v>Revenue</v>
          </cell>
          <cell r="BU344">
            <v>32121.418164157356</v>
          </cell>
          <cell r="BW344">
            <v>32121.418164157356</v>
          </cell>
          <cell r="BX344">
            <v>9.7134531325886346</v>
          </cell>
          <cell r="BY344">
            <v>22677.721223895096</v>
          </cell>
          <cell r="CA344">
            <v>22677.721223895096</v>
          </cell>
          <cell r="CB344">
            <v>6.8576979116075769</v>
          </cell>
          <cell r="CC344">
            <v>35526.288489558043</v>
          </cell>
          <cell r="CE344">
            <v>35526.288489558043</v>
          </cell>
          <cell r="CF344">
            <v>10.743079164643031</v>
          </cell>
          <cell r="CG344">
            <v>48374.85575522099</v>
          </cell>
          <cell r="CI344">
            <v>48374.85575522099</v>
          </cell>
          <cell r="CJ344">
            <v>14.628460417678486</v>
          </cell>
          <cell r="CO344">
            <v>1991</v>
          </cell>
          <cell r="CU344">
            <v>0</v>
          </cell>
          <cell r="CW344">
            <v>0</v>
          </cell>
        </row>
        <row r="345">
          <cell r="A345">
            <v>2002</v>
          </cell>
          <cell r="B345">
            <v>1</v>
          </cell>
          <cell r="C345">
            <v>0.70506966010326666</v>
          </cell>
          <cell r="D345">
            <v>0.67256911565793243</v>
          </cell>
          <cell r="E345">
            <v>0.76386543007399788</v>
          </cell>
          <cell r="F345">
            <v>2002</v>
          </cell>
          <cell r="G345">
            <v>1110.6949999999999</v>
          </cell>
          <cell r="H345">
            <v>783.11734612839768</v>
          </cell>
          <cell r="I345">
            <v>747.01915391568718</v>
          </cell>
          <cell r="J345">
            <v>848.42151385603904</v>
          </cell>
          <cell r="L345">
            <v>135.49</v>
          </cell>
          <cell r="M345">
            <v>95.529888247391611</v>
          </cell>
          <cell r="N345">
            <v>91.126389480493273</v>
          </cell>
          <cell r="O345">
            <v>103.49612712072597</v>
          </cell>
          <cell r="Q345">
            <v>1421.6895999999999</v>
          </cell>
          <cell r="R345">
            <v>1002.3902030443491</v>
          </cell>
          <cell r="S345">
            <v>956.1845170120796</v>
          </cell>
          <cell r="T345">
            <v>1085.97953773573</v>
          </cell>
          <cell r="V345">
            <v>0</v>
          </cell>
          <cell r="W345">
            <v>2830</v>
          </cell>
          <cell r="X345">
            <v>2830</v>
          </cell>
          <cell r="Y345">
            <v>1995.3471380922447</v>
          </cell>
          <cell r="Z345">
            <v>1903.3705973119488</v>
          </cell>
          <cell r="AA345">
            <v>2161.7391671094142</v>
          </cell>
          <cell r="AB345">
            <v>1513.2573760110229</v>
          </cell>
          <cell r="AC345">
            <v>1066.9518637528531</v>
          </cell>
          <cell r="AD345">
            <v>1017.770175146577</v>
          </cell>
          <cell r="AE345">
            <v>1155.9249963393095</v>
          </cell>
          <cell r="AG345">
            <v>0</v>
          </cell>
          <cell r="AH345">
            <v>0</v>
          </cell>
          <cell r="AI345">
            <v>0</v>
          </cell>
          <cell r="AJ345">
            <v>0</v>
          </cell>
          <cell r="AL345">
            <v>0</v>
          </cell>
          <cell r="AM345">
            <v>0</v>
          </cell>
          <cell r="AN345">
            <v>0</v>
          </cell>
          <cell r="AO345">
            <v>0</v>
          </cell>
          <cell r="AQ345">
            <v>1415</v>
          </cell>
          <cell r="AR345">
            <v>997.67356904612234</v>
          </cell>
          <cell r="AS345">
            <v>951.68529865597441</v>
          </cell>
          <cell r="AT345">
            <v>1080.8695835547071</v>
          </cell>
          <cell r="BS345" t="str">
            <v>O&amp;M</v>
          </cell>
          <cell r="BU345">
            <v>674.71582155275712</v>
          </cell>
          <cell r="BW345">
            <v>674.71582155275712</v>
          </cell>
          <cell r="BX345">
            <v>0.20403272598287131</v>
          </cell>
          <cell r="BY345">
            <v>674.71582155275712</v>
          </cell>
          <cell r="CA345">
            <v>674.71582155275712</v>
          </cell>
          <cell r="CB345">
            <v>0.20403272598287131</v>
          </cell>
          <cell r="CC345">
            <v>674.71582155275712</v>
          </cell>
          <cell r="CE345">
            <v>674.71582155275712</v>
          </cell>
          <cell r="CF345">
            <v>0.20403272598287131</v>
          </cell>
          <cell r="CG345">
            <v>674.71582155275712</v>
          </cell>
          <cell r="CI345">
            <v>674.71582155275712</v>
          </cell>
          <cell r="CJ345">
            <v>0.20403272598287131</v>
          </cell>
          <cell r="CO345">
            <v>1992</v>
          </cell>
          <cell r="CU345">
            <v>0</v>
          </cell>
          <cell r="CW345">
            <v>0</v>
          </cell>
        </row>
        <row r="346">
          <cell r="A346">
            <v>2003</v>
          </cell>
          <cell r="B346">
            <v>1</v>
          </cell>
          <cell r="C346">
            <v>0.63807209059119152</v>
          </cell>
          <cell r="D346">
            <v>0.60050813898029676</v>
          </cell>
          <cell r="E346">
            <v>0.70728280562407209</v>
          </cell>
          <cell r="F346">
            <v>2003</v>
          </cell>
          <cell r="G346">
            <v>1142.45</v>
          </cell>
          <cell r="H346">
            <v>728.96545989590675</v>
          </cell>
          <cell r="I346">
            <v>686.05052337804011</v>
          </cell>
          <cell r="J346">
            <v>808.03524128522122</v>
          </cell>
          <cell r="L346">
            <v>131.41999999999999</v>
          </cell>
          <cell r="M346">
            <v>83.855434145494385</v>
          </cell>
          <cell r="N346">
            <v>78.918779624790588</v>
          </cell>
          <cell r="O346">
            <v>92.951106315115538</v>
          </cell>
          <cell r="Q346">
            <v>1462.336</v>
          </cell>
          <cell r="R346">
            <v>933.07578866676067</v>
          </cell>
          <cell r="S346">
            <v>878.14466992389134</v>
          </cell>
          <cell r="T346">
            <v>1034.2851088450832</v>
          </cell>
          <cell r="V346">
            <v>0</v>
          </cell>
          <cell r="W346">
            <v>4610</v>
          </cell>
          <cell r="X346">
            <v>4610</v>
          </cell>
          <cell r="Y346">
            <v>2941.5123376253928</v>
          </cell>
          <cell r="Z346">
            <v>2768.3425206991678</v>
          </cell>
          <cell r="AA346">
            <v>3260.5737339269722</v>
          </cell>
          <cell r="AB346">
            <v>898.90107256319834</v>
          </cell>
          <cell r="AC346">
            <v>573.56368660506428</v>
          </cell>
          <cell r="AD346">
            <v>539.79741021231894</v>
          </cell>
          <cell r="AE346">
            <v>635.77727258098651</v>
          </cell>
          <cell r="AG346">
            <v>0</v>
          </cell>
          <cell r="AH346">
            <v>0</v>
          </cell>
          <cell r="AI346">
            <v>0</v>
          </cell>
          <cell r="AJ346">
            <v>0</v>
          </cell>
          <cell r="AL346">
            <v>0</v>
          </cell>
          <cell r="AM346">
            <v>0</v>
          </cell>
          <cell r="AN346">
            <v>0</v>
          </cell>
          <cell r="AO346">
            <v>0</v>
          </cell>
          <cell r="AQ346">
            <v>2305</v>
          </cell>
          <cell r="AR346">
            <v>1470.7561688126964</v>
          </cell>
          <cell r="AS346">
            <v>1384.1712603495839</v>
          </cell>
          <cell r="AT346">
            <v>1630.2868669634861</v>
          </cell>
          <cell r="BS346" t="str">
            <v>Transport</v>
          </cell>
          <cell r="BU346">
            <v>3622.0544599402238</v>
          </cell>
          <cell r="BW346">
            <v>3622.0544599402238</v>
          </cell>
          <cell r="BX346">
            <v>1.095302083504256</v>
          </cell>
          <cell r="BY346">
            <v>3622.0544599402238</v>
          </cell>
          <cell r="CA346">
            <v>3622.0544599402238</v>
          </cell>
          <cell r="CB346">
            <v>1.095302083504256</v>
          </cell>
          <cell r="CC346">
            <v>3622.0544599402238</v>
          </cell>
          <cell r="CE346">
            <v>3622.0544599402238</v>
          </cell>
          <cell r="CF346">
            <v>1.095302083504256</v>
          </cell>
          <cell r="CG346">
            <v>3622.0544599402238</v>
          </cell>
          <cell r="CI346">
            <v>3622.0544599402238</v>
          </cell>
          <cell r="CJ346">
            <v>1.095302083504256</v>
          </cell>
          <cell r="CO346">
            <v>1993</v>
          </cell>
          <cell r="CU346">
            <v>0</v>
          </cell>
          <cell r="CW346">
            <v>0</v>
          </cell>
        </row>
        <row r="347">
          <cell r="A347">
            <v>2004</v>
          </cell>
          <cell r="B347">
            <v>1</v>
          </cell>
          <cell r="C347">
            <v>0.57744080596487923</v>
          </cell>
          <cell r="D347">
            <v>0.53616798123240783</v>
          </cell>
          <cell r="E347">
            <v>0.65489148668895558</v>
          </cell>
          <cell r="F347">
            <v>2004</v>
          </cell>
          <cell r="G347">
            <v>1015.795</v>
          </cell>
          <cell r="H347">
            <v>586.56148349509442</v>
          </cell>
          <cell r="I347">
            <v>544.63675449597372</v>
          </cell>
          <cell r="J347">
            <v>665.23549772120759</v>
          </cell>
          <cell r="L347">
            <v>127.48</v>
          </cell>
          <cell r="M347">
            <v>73.612153944402806</v>
          </cell>
          <cell r="N347">
            <v>68.350694247507349</v>
          </cell>
          <cell r="O347">
            <v>83.485566723108064</v>
          </cell>
          <cell r="Q347">
            <v>1300.2175999999999</v>
          </cell>
          <cell r="R347">
            <v>750.79869887372092</v>
          </cell>
          <cell r="S347">
            <v>697.13504575484637</v>
          </cell>
          <cell r="T347">
            <v>851.50143708314579</v>
          </cell>
          <cell r="V347">
            <v>0</v>
          </cell>
          <cell r="W347">
            <v>50</v>
          </cell>
          <cell r="X347">
            <v>50</v>
          </cell>
          <cell r="Y347">
            <v>28.872040298243963</v>
          </cell>
          <cell r="Z347">
            <v>26.808399061620392</v>
          </cell>
          <cell r="AA347">
            <v>32.744574334447776</v>
          </cell>
          <cell r="AB347">
            <v>2802.3118390312738</v>
          </cell>
          <cell r="AC347">
            <v>1618.1692068951418</v>
          </cell>
          <cell r="AD347">
            <v>1502.5098815170743</v>
          </cell>
          <cell r="AE347">
            <v>1835.210166429252</v>
          </cell>
          <cell r="AG347">
            <v>0</v>
          </cell>
          <cell r="AH347">
            <v>0</v>
          </cell>
          <cell r="AI347">
            <v>0</v>
          </cell>
          <cell r="AJ347">
            <v>0</v>
          </cell>
          <cell r="AL347">
            <v>0</v>
          </cell>
          <cell r="AM347">
            <v>0</v>
          </cell>
          <cell r="AN347">
            <v>0</v>
          </cell>
          <cell r="AO347">
            <v>0</v>
          </cell>
          <cell r="AQ347">
            <v>25</v>
          </cell>
          <cell r="AR347">
            <v>14.436020149121982</v>
          </cell>
          <cell r="AS347">
            <v>13.404199530810196</v>
          </cell>
          <cell r="AT347">
            <v>16.372287167223888</v>
          </cell>
          <cell r="BS347" t="str">
            <v>Net Income</v>
          </cell>
          <cell r="BU347">
            <v>27824.647882664372</v>
          </cell>
          <cell r="BW347">
            <v>27824.647882664372</v>
          </cell>
          <cell r="BX347">
            <v>8.4141183231015066</v>
          </cell>
          <cell r="BY347">
            <v>18380.950942402116</v>
          </cell>
          <cell r="CA347">
            <v>18380.950942402116</v>
          </cell>
          <cell r="CB347">
            <v>5.5583631021204498</v>
          </cell>
          <cell r="CC347">
            <v>31229.518208065063</v>
          </cell>
          <cell r="CE347">
            <v>31229.518208065063</v>
          </cell>
          <cell r="CF347">
            <v>9.4437443551559053</v>
          </cell>
          <cell r="CG347">
            <v>44078.085473727995</v>
          </cell>
          <cell r="CI347">
            <v>44078.085473727995</v>
          </cell>
          <cell r="CJ347">
            <v>13.329125608191356</v>
          </cell>
          <cell r="CO347">
            <v>1994</v>
          </cell>
          <cell r="CU347">
            <v>0</v>
          </cell>
          <cell r="CW347">
            <v>0</v>
          </cell>
        </row>
        <row r="348">
          <cell r="A348">
            <v>2005</v>
          </cell>
          <cell r="B348">
            <v>1</v>
          </cell>
          <cell r="C348">
            <v>0.52257086512658757</v>
          </cell>
          <cell r="D348">
            <v>0.47872141181464972</v>
          </cell>
          <cell r="E348">
            <v>0.60638100619347735</v>
          </cell>
          <cell r="F348">
            <v>2005</v>
          </cell>
          <cell r="G348">
            <v>812.85500000000013</v>
          </cell>
          <cell r="H348">
            <v>424.7743405724724</v>
          </cell>
          <cell r="I348">
            <v>389.13109320059715</v>
          </cell>
          <cell r="J348">
            <v>492.89983278939911</v>
          </cell>
          <cell r="L348">
            <v>123.66</v>
          </cell>
          <cell r="M348">
            <v>64.621113181553824</v>
          </cell>
          <cell r="N348">
            <v>59.19868978499958</v>
          </cell>
          <cell r="O348">
            <v>74.98507522588541</v>
          </cell>
          <cell r="Q348">
            <v>1040.4544000000001</v>
          </cell>
          <cell r="R348">
            <v>543.71115593276465</v>
          </cell>
          <cell r="S348">
            <v>498.08779929676439</v>
          </cell>
          <cell r="T348">
            <v>630.91178597043086</v>
          </cell>
          <cell r="V348">
            <v>0</v>
          </cell>
          <cell r="W348">
            <v>0</v>
          </cell>
          <cell r="X348">
            <v>0</v>
          </cell>
          <cell r="Y348">
            <v>0</v>
          </cell>
          <cell r="Z348">
            <v>0</v>
          </cell>
          <cell r="AA348">
            <v>0</v>
          </cell>
          <cell r="AB348">
            <v>2131.6581431556197</v>
          </cell>
          <cell r="AC348">
            <v>1113.9424400229675</v>
          </cell>
          <cell r="AD348">
            <v>1020.4703957976529</v>
          </cell>
          <cell r="AE348">
            <v>1292.5970097072243</v>
          </cell>
          <cell r="AG348">
            <v>0</v>
          </cell>
          <cell r="AH348">
            <v>0</v>
          </cell>
          <cell r="AI348">
            <v>0</v>
          </cell>
          <cell r="AJ348">
            <v>0</v>
          </cell>
          <cell r="AL348">
            <v>0</v>
          </cell>
          <cell r="AM348">
            <v>0</v>
          </cell>
          <cell r="AN348">
            <v>0</v>
          </cell>
          <cell r="AO348">
            <v>0</v>
          </cell>
          <cell r="AQ348">
            <v>0</v>
          </cell>
          <cell r="AR348">
            <v>0</v>
          </cell>
          <cell r="AS348">
            <v>0</v>
          </cell>
          <cell r="AT348">
            <v>0</v>
          </cell>
          <cell r="BS348" t="str">
            <v>Capital</v>
          </cell>
          <cell r="BU348">
            <v>12615.782789174013</v>
          </cell>
          <cell r="BW348">
            <v>12615.782789174013</v>
          </cell>
          <cell r="BX348">
            <v>3.8149876891269807</v>
          </cell>
          <cell r="BY348">
            <v>12615.782789174013</v>
          </cell>
          <cell r="CA348">
            <v>12615.782789174013</v>
          </cell>
          <cell r="CB348">
            <v>3.8149876891269807</v>
          </cell>
          <cell r="CC348">
            <v>12615.782789174013</v>
          </cell>
          <cell r="CE348">
            <v>12615.782789174013</v>
          </cell>
          <cell r="CF348">
            <v>3.8149876891269807</v>
          </cell>
          <cell r="CG348">
            <v>12615.782789174013</v>
          </cell>
          <cell r="CI348">
            <v>12615.782789174013</v>
          </cell>
          <cell r="CJ348">
            <v>3.8149876891269807</v>
          </cell>
          <cell r="CO348">
            <v>1995</v>
          </cell>
          <cell r="CU348">
            <v>0</v>
          </cell>
          <cell r="CW348">
            <v>0</v>
          </cell>
        </row>
        <row r="349">
          <cell r="A349">
            <v>2006</v>
          </cell>
          <cell r="B349">
            <v>1</v>
          </cell>
          <cell r="C349">
            <v>0.47291481006930997</v>
          </cell>
          <cell r="D349">
            <v>0.42742983197736584</v>
          </cell>
          <cell r="E349">
            <v>0.56146389462359003</v>
          </cell>
          <cell r="F349">
            <v>2006</v>
          </cell>
          <cell r="G349">
            <v>627.06999999999994</v>
          </cell>
          <cell r="H349">
            <v>296.55068995016217</v>
          </cell>
          <cell r="I349">
            <v>268.02842473804679</v>
          </cell>
          <cell r="J349">
            <v>352.07716440161454</v>
          </cell>
          <cell r="L349">
            <v>119.95</v>
          </cell>
          <cell r="M349">
            <v>56.72613146781373</v>
          </cell>
          <cell r="N349">
            <v>51.270208345685035</v>
          </cell>
          <cell r="O349">
            <v>67.347594160099632</v>
          </cell>
          <cell r="Q349">
            <v>802.64959999999996</v>
          </cell>
          <cell r="R349">
            <v>379.58488313620757</v>
          </cell>
          <cell r="S349">
            <v>343.0763836646999</v>
          </cell>
          <cell r="T349">
            <v>450.65877043406664</v>
          </cell>
          <cell r="V349">
            <v>0</v>
          </cell>
          <cell r="W349">
            <v>0</v>
          </cell>
          <cell r="X349">
            <v>0</v>
          </cell>
          <cell r="Y349">
            <v>0</v>
          </cell>
          <cell r="Z349">
            <v>0</v>
          </cell>
          <cell r="AA349">
            <v>0</v>
          </cell>
          <cell r="AB349">
            <v>1622.2292566193973</v>
          </cell>
          <cell r="AC349">
            <v>767.17624078304016</v>
          </cell>
          <cell r="AD349">
            <v>693.38917858559614</v>
          </cell>
          <cell r="AE349">
            <v>910.82315639385808</v>
          </cell>
          <cell r="AG349">
            <v>0</v>
          </cell>
          <cell r="AH349">
            <v>0</v>
          </cell>
          <cell r="AI349">
            <v>0</v>
          </cell>
          <cell r="AJ349">
            <v>0</v>
          </cell>
          <cell r="AL349">
            <v>0</v>
          </cell>
          <cell r="AM349">
            <v>0</v>
          </cell>
          <cell r="AN349">
            <v>0</v>
          </cell>
          <cell r="AO349">
            <v>0</v>
          </cell>
          <cell r="AQ349">
            <v>0</v>
          </cell>
          <cell r="AR349">
            <v>0</v>
          </cell>
          <cell r="AS349">
            <v>0</v>
          </cell>
          <cell r="AT349">
            <v>0</v>
          </cell>
          <cell r="BS349" t="str">
            <v>ECP reimbursment</v>
          </cell>
          <cell r="BU349">
            <v>0</v>
          </cell>
          <cell r="BW349">
            <v>0</v>
          </cell>
          <cell r="BX349">
            <v>0</v>
          </cell>
          <cell r="BY349">
            <v>0</v>
          </cell>
          <cell r="CA349">
            <v>0</v>
          </cell>
          <cell r="CB349">
            <v>0</v>
          </cell>
          <cell r="CC349">
            <v>0</v>
          </cell>
          <cell r="CE349">
            <v>0</v>
          </cell>
          <cell r="CF349">
            <v>0</v>
          </cell>
          <cell r="CG349">
            <v>0</v>
          </cell>
          <cell r="CI349">
            <v>0</v>
          </cell>
          <cell r="CJ349">
            <v>0</v>
          </cell>
          <cell r="CO349">
            <v>1996</v>
          </cell>
          <cell r="CU349">
            <v>0</v>
          </cell>
          <cell r="CW349">
            <v>0</v>
          </cell>
        </row>
        <row r="350">
          <cell r="A350">
            <v>2007</v>
          </cell>
          <cell r="B350">
            <v>1</v>
          </cell>
          <cell r="C350">
            <v>0.42797720368263348</v>
          </cell>
          <cell r="D350">
            <v>0.38163377855121944</v>
          </cell>
          <cell r="E350">
            <v>0.51987397650332412</v>
          </cell>
          <cell r="F350">
            <v>2007</v>
          </cell>
          <cell r="G350">
            <v>520.125</v>
          </cell>
          <cell r="H350">
            <v>222.60164306542973</v>
          </cell>
          <cell r="I350">
            <v>198.49726906895302</v>
          </cell>
          <cell r="J350">
            <v>270.39945202879147</v>
          </cell>
          <cell r="L350">
            <v>116.35</v>
          </cell>
          <cell r="M350">
            <v>49.795147648474405</v>
          </cell>
          <cell r="N350">
            <v>44.403090134434379</v>
          </cell>
          <cell r="O350">
            <v>60.487337166161758</v>
          </cell>
          <cell r="Q350">
            <v>665.76</v>
          </cell>
          <cell r="R350">
            <v>284.93010312375003</v>
          </cell>
          <cell r="S350">
            <v>254.07650440825986</v>
          </cell>
          <cell r="T350">
            <v>346.11129859685309</v>
          </cell>
          <cell r="V350">
            <v>0</v>
          </cell>
          <cell r="W350">
            <v>0</v>
          </cell>
          <cell r="X350">
            <v>0</v>
          </cell>
          <cell r="Y350">
            <v>0</v>
          </cell>
          <cell r="Z350">
            <v>0</v>
          </cell>
          <cell r="AA350">
            <v>0</v>
          </cell>
          <cell r="AB350">
            <v>1398.3406454839978</v>
          </cell>
          <cell r="AC350">
            <v>598.45791925001015</v>
          </cell>
          <cell r="AD350">
            <v>533.65402423780927</v>
          </cell>
          <cell r="AE350">
            <v>726.96091187399099</v>
          </cell>
          <cell r="AG350">
            <v>0</v>
          </cell>
          <cell r="AH350">
            <v>0</v>
          </cell>
          <cell r="AI350">
            <v>0</v>
          </cell>
          <cell r="AJ350">
            <v>0</v>
          </cell>
          <cell r="AL350">
            <v>0</v>
          </cell>
          <cell r="AM350">
            <v>0</v>
          </cell>
          <cell r="AN350">
            <v>0</v>
          </cell>
          <cell r="AO350">
            <v>0</v>
          </cell>
          <cell r="AQ350">
            <v>0</v>
          </cell>
          <cell r="AR350">
            <v>0</v>
          </cell>
          <cell r="AS350">
            <v>0</v>
          </cell>
          <cell r="AT350">
            <v>0</v>
          </cell>
          <cell r="BS350" t="str">
            <v>NIBT</v>
          </cell>
          <cell r="BU350">
            <v>15208.865093490364</v>
          </cell>
          <cell r="BW350">
            <v>15208.865093490364</v>
          </cell>
          <cell r="BX350">
            <v>4.5991306339745268</v>
          </cell>
          <cell r="BY350">
            <v>5765.1681532281009</v>
          </cell>
          <cell r="CA350">
            <v>5765.1681532281009</v>
          </cell>
          <cell r="CB350">
            <v>1.7433754129934684</v>
          </cell>
          <cell r="CC350">
            <v>18613.735418891047</v>
          </cell>
          <cell r="CE350">
            <v>18613.735418891047</v>
          </cell>
          <cell r="CF350">
            <v>5.6287566660289237</v>
          </cell>
          <cell r="CG350">
            <v>31462.30268455399</v>
          </cell>
          <cell r="CI350">
            <v>31462.30268455399</v>
          </cell>
          <cell r="CJ350">
            <v>9.5141379190643764</v>
          </cell>
          <cell r="CO350">
            <v>1997</v>
          </cell>
          <cell r="CU350">
            <v>0</v>
          </cell>
          <cell r="CW350">
            <v>0</v>
          </cell>
        </row>
        <row r="351">
          <cell r="A351">
            <v>2008</v>
          </cell>
          <cell r="B351">
            <v>1</v>
          </cell>
          <cell r="C351">
            <v>0.38730968659061854</v>
          </cell>
          <cell r="D351">
            <v>0.34074444513501739</v>
          </cell>
          <cell r="E351">
            <v>0.48136479305863344</v>
          </cell>
          <cell r="F351">
            <v>2008</v>
          </cell>
          <cell r="G351">
            <v>416.09999999999997</v>
          </cell>
          <cell r="H351">
            <v>161.15956059035636</v>
          </cell>
          <cell r="I351">
            <v>141.78376362068073</v>
          </cell>
          <cell r="J351">
            <v>200.29589039169736</v>
          </cell>
          <cell r="L351">
            <v>112.86</v>
          </cell>
          <cell r="M351">
            <v>43.711771228617209</v>
          </cell>
          <cell r="N351">
            <v>38.456418077938061</v>
          </cell>
          <cell r="O351">
            <v>54.326830544597371</v>
          </cell>
          <cell r="Q351">
            <v>532.60799999999995</v>
          </cell>
          <cell r="R351">
            <v>206.28423755565615</v>
          </cell>
          <cell r="S351">
            <v>181.48321743447133</v>
          </cell>
          <cell r="T351">
            <v>256.37873970137264</v>
          </cell>
          <cell r="V351">
            <v>0</v>
          </cell>
          <cell r="W351">
            <v>0</v>
          </cell>
          <cell r="X351">
            <v>0</v>
          </cell>
          <cell r="Y351">
            <v>0</v>
          </cell>
          <cell r="Z351">
            <v>0</v>
          </cell>
          <cell r="AA351">
            <v>0</v>
          </cell>
          <cell r="AB351">
            <v>1063.7410890685305</v>
          </cell>
          <cell r="AC351">
            <v>411.9972278206958</v>
          </cell>
          <cell r="AD351">
            <v>362.46386716197554</v>
          </cell>
          <cell r="AE351">
            <v>512.04750920743857</v>
          </cell>
          <cell r="AG351">
            <v>0</v>
          </cell>
          <cell r="AH351">
            <v>0</v>
          </cell>
          <cell r="AI351">
            <v>0</v>
          </cell>
          <cell r="AJ351">
            <v>0</v>
          </cell>
          <cell r="AL351">
            <v>0</v>
          </cell>
          <cell r="AM351">
            <v>0</v>
          </cell>
          <cell r="AN351">
            <v>0</v>
          </cell>
          <cell r="AO351">
            <v>0</v>
          </cell>
          <cell r="AQ351">
            <v>0</v>
          </cell>
          <cell r="AR351">
            <v>0</v>
          </cell>
          <cell r="AS351">
            <v>0</v>
          </cell>
          <cell r="AT351">
            <v>0</v>
          </cell>
          <cell r="BS351" t="str">
            <v>Income Tax</v>
          </cell>
          <cell r="BU351">
            <v>6587.2097084766583</v>
          </cell>
          <cell r="BW351">
            <v>6587.2097084766583</v>
          </cell>
          <cell r="BX351">
            <v>1.9919591485913266</v>
          </cell>
          <cell r="BY351">
            <v>3417.6618198246847</v>
          </cell>
          <cell r="CA351">
            <v>3417.6618198246847</v>
          </cell>
          <cell r="CB351">
            <v>1.0334941545933305</v>
          </cell>
          <cell r="CC351">
            <v>7729.4711396280964</v>
          </cell>
          <cell r="CE351">
            <v>7729.4711396280964</v>
          </cell>
          <cell r="CF351">
            <v>2.3373767394321256</v>
          </cell>
          <cell r="CG351">
            <v>12039.891634539184</v>
          </cell>
          <cell r="CI351">
            <v>12039.891634539184</v>
          </cell>
          <cell r="CJ351">
            <v>3.6408393463785371</v>
          </cell>
          <cell r="CO351">
            <v>1998</v>
          </cell>
          <cell r="CU351">
            <v>0</v>
          </cell>
          <cell r="CW351">
            <v>0</v>
          </cell>
        </row>
        <row r="352">
          <cell r="A352">
            <v>2009</v>
          </cell>
          <cell r="B352">
            <v>1</v>
          </cell>
          <cell r="C352">
            <v>0.35050650370191722</v>
          </cell>
          <cell r="D352">
            <v>0.30423611172769405</v>
          </cell>
          <cell r="E352">
            <v>0.44570814172095685</v>
          </cell>
          <cell r="F352">
            <v>2009</v>
          </cell>
          <cell r="G352">
            <v>332.88</v>
          </cell>
          <cell r="H352">
            <v>116.6766049522942</v>
          </cell>
          <cell r="I352">
            <v>101.2741168719148</v>
          </cell>
          <cell r="J352">
            <v>148.36732621607212</v>
          </cell>
          <cell r="L352">
            <v>109.47</v>
          </cell>
          <cell r="M352">
            <v>38.369946960248875</v>
          </cell>
          <cell r="N352">
            <v>33.304727150830665</v>
          </cell>
          <cell r="O352">
            <v>48.791670274193145</v>
          </cell>
          <cell r="Q352">
            <v>426.08640000000003</v>
          </cell>
          <cell r="R352">
            <v>149.34605433893657</v>
          </cell>
          <cell r="S352">
            <v>129.63086959605096</v>
          </cell>
          <cell r="T352">
            <v>189.91017755657231</v>
          </cell>
          <cell r="V352">
            <v>0</v>
          </cell>
          <cell r="W352">
            <v>0</v>
          </cell>
          <cell r="X352">
            <v>0</v>
          </cell>
          <cell r="Y352">
            <v>0</v>
          </cell>
          <cell r="Z352">
            <v>0</v>
          </cell>
          <cell r="AA352">
            <v>0</v>
          </cell>
          <cell r="AB352">
            <v>852.04905064278933</v>
          </cell>
          <cell r="AC352">
            <v>298.64873372334188</v>
          </cell>
          <cell r="AD352">
            <v>259.22409016883529</v>
          </cell>
          <cell r="AE352">
            <v>379.7651990171031</v>
          </cell>
          <cell r="AG352">
            <v>0</v>
          </cell>
          <cell r="AH352">
            <v>0</v>
          </cell>
          <cell r="AI352">
            <v>0</v>
          </cell>
          <cell r="AJ352">
            <v>0</v>
          </cell>
          <cell r="AL352">
            <v>0</v>
          </cell>
          <cell r="AM352">
            <v>0</v>
          </cell>
          <cell r="AN352">
            <v>0</v>
          </cell>
          <cell r="AO352">
            <v>0</v>
          </cell>
          <cell r="AQ352">
            <v>0</v>
          </cell>
          <cell r="AR352">
            <v>0</v>
          </cell>
          <cell r="AS352">
            <v>0</v>
          </cell>
          <cell r="AT352">
            <v>0</v>
          </cell>
          <cell r="BS352" t="str">
            <v>Remmitance Tax</v>
          </cell>
          <cell r="BU352">
            <v>866.38319477287803</v>
          </cell>
          <cell r="BW352">
            <v>866.38319477287803</v>
          </cell>
          <cell r="BX352">
            <v>0.26199255942812844</v>
          </cell>
          <cell r="BY352">
            <v>429.37736756222665</v>
          </cell>
          <cell r="CA352">
            <v>429.37736756222665</v>
          </cell>
          <cell r="CB352">
            <v>0.1298428641816283</v>
          </cell>
          <cell r="CC352">
            <v>1023.9781701641369</v>
          </cell>
          <cell r="CE352">
            <v>1023.9781701641369</v>
          </cell>
          <cell r="CF352">
            <v>0.30964896736040914</v>
          </cell>
          <cell r="CG352">
            <v>1618.6761905085093</v>
          </cell>
          <cell r="CI352">
            <v>1618.6761905085093</v>
          </cell>
          <cell r="CJ352">
            <v>0.4894844689916566</v>
          </cell>
          <cell r="CO352">
            <v>1999</v>
          </cell>
          <cell r="CU352">
            <v>0</v>
          </cell>
          <cell r="CW352">
            <v>0</v>
          </cell>
        </row>
        <row r="353">
          <cell r="A353">
            <v>2010</v>
          </cell>
          <cell r="B353">
            <v>1</v>
          </cell>
          <cell r="C353">
            <v>0.3172004558388391</v>
          </cell>
          <cell r="D353">
            <v>0.27163938547115535</v>
          </cell>
          <cell r="E353">
            <v>0.41269272381570077</v>
          </cell>
          <cell r="F353">
            <v>2010</v>
          </cell>
          <cell r="G353">
            <v>266.45</v>
          </cell>
          <cell r="H353">
            <v>84.518061458258671</v>
          </cell>
          <cell r="I353">
            <v>72.378314258789345</v>
          </cell>
          <cell r="J353">
            <v>109.96197626069346</v>
          </cell>
          <cell r="L353">
            <v>106.19</v>
          </cell>
          <cell r="M353">
            <v>33.683516405526326</v>
          </cell>
          <cell r="N353">
            <v>28.845386343181985</v>
          </cell>
          <cell r="O353">
            <v>43.823840341989261</v>
          </cell>
          <cell r="Q353">
            <v>341.05599999999998</v>
          </cell>
          <cell r="R353">
            <v>108.1831186665711</v>
          </cell>
          <cell r="S353">
            <v>92.644242251250361</v>
          </cell>
          <cell r="T353">
            <v>140.75132961368763</v>
          </cell>
          <cell r="V353">
            <v>0</v>
          </cell>
          <cell r="W353">
            <v>0</v>
          </cell>
          <cell r="X353">
            <v>0</v>
          </cell>
          <cell r="Y353">
            <v>0</v>
          </cell>
          <cell r="Z353">
            <v>0</v>
          </cell>
          <cell r="AA353">
            <v>0</v>
          </cell>
          <cell r="AB353">
            <v>674.98447321202991</v>
          </cell>
          <cell r="AC353">
            <v>214.10538258699458</v>
          </cell>
          <cell r="AD353">
            <v>183.35236750588732</v>
          </cell>
          <cell r="AE353">
            <v>278.56118078317854</v>
          </cell>
          <cell r="AG353">
            <v>0</v>
          </cell>
          <cell r="AH353">
            <v>0</v>
          </cell>
          <cell r="AI353">
            <v>0</v>
          </cell>
          <cell r="AJ353">
            <v>0</v>
          </cell>
          <cell r="AL353">
            <v>0</v>
          </cell>
          <cell r="AM353">
            <v>0</v>
          </cell>
          <cell r="AN353">
            <v>0</v>
          </cell>
          <cell r="AO353">
            <v>0</v>
          </cell>
          <cell r="AQ353">
            <v>0</v>
          </cell>
          <cell r="AR353">
            <v>0</v>
          </cell>
          <cell r="AS353">
            <v>0</v>
          </cell>
          <cell r="AT353">
            <v>0</v>
          </cell>
          <cell r="BS353" t="str">
            <v>SurTax</v>
          </cell>
          <cell r="BU353">
            <v>0</v>
          </cell>
          <cell r="BW353">
            <v>0</v>
          </cell>
          <cell r="BX353">
            <v>0</v>
          </cell>
          <cell r="BY353">
            <v>0</v>
          </cell>
          <cell r="CA353">
            <v>0</v>
          </cell>
          <cell r="CB353">
            <v>0</v>
          </cell>
          <cell r="CC353">
            <v>0</v>
          </cell>
          <cell r="CE353">
            <v>0</v>
          </cell>
          <cell r="CF353">
            <v>0</v>
          </cell>
          <cell r="CG353">
            <v>0</v>
          </cell>
          <cell r="CI353">
            <v>0</v>
          </cell>
          <cell r="CJ353">
            <v>0</v>
          </cell>
          <cell r="CO353">
            <v>2000</v>
          </cell>
          <cell r="CU353">
            <v>9325</v>
          </cell>
          <cell r="CW353">
            <v>0</v>
          </cell>
          <cell r="CX353">
            <v>0</v>
          </cell>
          <cell r="CY353">
            <v>144</v>
          </cell>
        </row>
        <row r="354">
          <cell r="A354">
            <v>2011</v>
          </cell>
          <cell r="B354">
            <v>1</v>
          </cell>
          <cell r="C354">
            <v>0.28705923605324812</v>
          </cell>
          <cell r="D354">
            <v>0.24253516559924582</v>
          </cell>
          <cell r="E354">
            <v>0.38212289242194514</v>
          </cell>
          <cell r="F354">
            <v>2011</v>
          </cell>
          <cell r="G354">
            <v>213.16000000000003</v>
          </cell>
          <cell r="H354">
            <v>61.189546757110378</v>
          </cell>
          <cell r="I354">
            <v>51.698795899135241</v>
          </cell>
          <cell r="J354">
            <v>81.453315748661836</v>
          </cell>
          <cell r="L354">
            <v>103</v>
          </cell>
          <cell r="M354">
            <v>29.567101313484557</v>
          </cell>
          <cell r="N354">
            <v>24.98112205672232</v>
          </cell>
          <cell r="O354">
            <v>39.358657919460349</v>
          </cell>
          <cell r="Q354">
            <v>272.84480000000002</v>
          </cell>
          <cell r="R354">
            <v>78.322619849101287</v>
          </cell>
          <cell r="S354">
            <v>66.174458750893109</v>
          </cell>
          <cell r="T354">
            <v>104.26024415828715</v>
          </cell>
          <cell r="V354">
            <v>0</v>
          </cell>
          <cell r="W354">
            <v>0</v>
          </cell>
          <cell r="X354">
            <v>0</v>
          </cell>
          <cell r="Y354">
            <v>0</v>
          </cell>
          <cell r="Z354">
            <v>0</v>
          </cell>
          <cell r="AA354">
            <v>0</v>
          </cell>
          <cell r="AB354">
            <v>525.10552802075881</v>
          </cell>
          <cell r="AC354">
            <v>150.73639172097651</v>
          </cell>
          <cell r="AD354">
            <v>127.35655619559415</v>
          </cell>
          <cell r="AE354">
            <v>200.65484319404513</v>
          </cell>
          <cell r="AG354">
            <v>0</v>
          </cell>
          <cell r="AH354">
            <v>0</v>
          </cell>
          <cell r="AI354">
            <v>0</v>
          </cell>
          <cell r="AJ354">
            <v>0</v>
          </cell>
          <cell r="AL354">
            <v>0</v>
          </cell>
          <cell r="AM354">
            <v>0</v>
          </cell>
          <cell r="AN354">
            <v>0</v>
          </cell>
          <cell r="AO354">
            <v>0</v>
          </cell>
          <cell r="AQ354">
            <v>0</v>
          </cell>
          <cell r="AR354">
            <v>0</v>
          </cell>
          <cell r="AS354">
            <v>0</v>
          </cell>
          <cell r="AT354">
            <v>0</v>
          </cell>
          <cell r="BS354" t="str">
            <v>War Tax</v>
          </cell>
          <cell r="BU354">
            <v>0</v>
          </cell>
          <cell r="BW354">
            <v>0</v>
          </cell>
          <cell r="BX354">
            <v>0</v>
          </cell>
          <cell r="BY354">
            <v>0</v>
          </cell>
          <cell r="CA354">
            <v>0</v>
          </cell>
          <cell r="CB354">
            <v>0</v>
          </cell>
          <cell r="CC354">
            <v>0</v>
          </cell>
          <cell r="CE354">
            <v>0</v>
          </cell>
          <cell r="CF354">
            <v>0</v>
          </cell>
          <cell r="CG354">
            <v>0</v>
          </cell>
          <cell r="CI354">
            <v>0</v>
          </cell>
          <cell r="CJ354">
            <v>0</v>
          </cell>
          <cell r="CO354">
            <v>2001</v>
          </cell>
          <cell r="CU354">
            <v>8662</v>
          </cell>
          <cell r="CW354">
            <v>0</v>
          </cell>
          <cell r="CY354">
            <v>139.68</v>
          </cell>
        </row>
        <row r="355">
          <cell r="A355">
            <v>2012</v>
          </cell>
          <cell r="B355">
            <v>1</v>
          </cell>
          <cell r="C355">
            <v>0.25978211407533763</v>
          </cell>
          <cell r="D355">
            <v>0.21654925499932662</v>
          </cell>
          <cell r="E355">
            <v>0.35381749298328247</v>
          </cell>
          <cell r="F355">
            <v>2012</v>
          </cell>
          <cell r="G355">
            <v>46.35499999999999</v>
          </cell>
          <cell r="H355">
            <v>12.042199897962274</v>
          </cell>
          <cell r="I355">
            <v>10.038140715493784</v>
          </cell>
          <cell r="J355">
            <v>16.401209887240054</v>
          </cell>
          <cell r="L355">
            <v>99.91</v>
          </cell>
          <cell r="M355">
            <v>25.954831017266983</v>
          </cell>
          <cell r="N355">
            <v>21.63543606698272</v>
          </cell>
          <cell r="O355">
            <v>35.349905723959751</v>
          </cell>
          <cell r="Q355">
            <v>59.334399999999988</v>
          </cell>
          <cell r="R355">
            <v>15.41401586939171</v>
          </cell>
          <cell r="S355">
            <v>12.848820115832043</v>
          </cell>
          <cell r="T355">
            <v>20.993548655667269</v>
          </cell>
          <cell r="V355">
            <v>0</v>
          </cell>
          <cell r="W355">
            <v>0</v>
          </cell>
          <cell r="X355">
            <v>0</v>
          </cell>
          <cell r="Y355">
            <v>0</v>
          </cell>
          <cell r="Z355">
            <v>0</v>
          </cell>
          <cell r="AA355">
            <v>0</v>
          </cell>
          <cell r="AB355">
            <v>-51.968030172538363</v>
          </cell>
          <cell r="AC355">
            <v>-13.500364742552948</v>
          </cell>
          <cell r="AD355">
            <v>-11.25363821764571</v>
          </cell>
          <cell r="AE355">
            <v>-18.387198150927105</v>
          </cell>
          <cell r="AG355">
            <v>0</v>
          </cell>
          <cell r="AH355">
            <v>0</v>
          </cell>
          <cell r="AI355">
            <v>0</v>
          </cell>
          <cell r="AJ355">
            <v>0</v>
          </cell>
          <cell r="AL355">
            <v>0</v>
          </cell>
          <cell r="AM355">
            <v>0</v>
          </cell>
          <cell r="AN355">
            <v>0</v>
          </cell>
          <cell r="AO355">
            <v>0</v>
          </cell>
          <cell r="AQ355">
            <v>0</v>
          </cell>
          <cell r="AR355">
            <v>0</v>
          </cell>
          <cell r="AS355">
            <v>0</v>
          </cell>
          <cell r="AT355">
            <v>0</v>
          </cell>
          <cell r="BS355" t="str">
            <v>AFIT</v>
          </cell>
          <cell r="BU355">
            <v>7755.2721902408257</v>
          </cell>
          <cell r="BW355">
            <v>7755.2721902408257</v>
          </cell>
          <cell r="BX355">
            <v>2.3451789259550715</v>
          </cell>
          <cell r="BY355">
            <v>1918.128965841189</v>
          </cell>
          <cell r="CA355">
            <v>1918.128965841189</v>
          </cell>
          <cell r="CB355">
            <v>0.58003839421850945</v>
          </cell>
          <cell r="CC355">
            <v>9860.2861090988081</v>
          </cell>
          <cell r="CE355">
            <v>9860.2861090988081</v>
          </cell>
          <cell r="CF355">
            <v>2.981730959236387</v>
          </cell>
          <cell r="CG355">
            <v>17803.734859506294</v>
          </cell>
          <cell r="CI355">
            <v>17803.734859506294</v>
          </cell>
          <cell r="CJ355">
            <v>5.3838141036941831</v>
          </cell>
          <cell r="CO355">
            <v>2002</v>
          </cell>
          <cell r="CU355">
            <v>2830</v>
          </cell>
          <cell r="CW355">
            <v>0</v>
          </cell>
          <cell r="CY355">
            <v>135.49</v>
          </cell>
        </row>
        <row r="356">
          <cell r="A356">
            <v>2013</v>
          </cell>
          <cell r="B356">
            <v>1</v>
          </cell>
          <cell r="C356">
            <v>0.23509693581478519</v>
          </cell>
          <cell r="D356">
            <v>0.19334754910654159</v>
          </cell>
          <cell r="E356">
            <v>0.32760878979933561</v>
          </cell>
          <cell r="F356">
            <v>2013</v>
          </cell>
          <cell r="G356">
            <v>0</v>
          </cell>
          <cell r="H356">
            <v>0</v>
          </cell>
          <cell r="I356">
            <v>0</v>
          </cell>
          <cell r="J356">
            <v>0</v>
          </cell>
          <cell r="L356">
            <v>0</v>
          </cell>
          <cell r="M356">
            <v>0</v>
          </cell>
          <cell r="N356">
            <v>0</v>
          </cell>
          <cell r="O356">
            <v>0</v>
          </cell>
          <cell r="Q356">
            <v>0</v>
          </cell>
          <cell r="R356">
            <v>0</v>
          </cell>
          <cell r="S356">
            <v>0</v>
          </cell>
          <cell r="T356">
            <v>0</v>
          </cell>
          <cell r="V356">
            <v>0</v>
          </cell>
          <cell r="W356">
            <v>0</v>
          </cell>
          <cell r="X356">
            <v>0</v>
          </cell>
          <cell r="Y356">
            <v>0</v>
          </cell>
          <cell r="Z356">
            <v>0</v>
          </cell>
          <cell r="AA356">
            <v>0</v>
          </cell>
          <cell r="AB356">
            <v>75.879474034303271</v>
          </cell>
          <cell r="AC356">
            <v>17.839031836702254</v>
          </cell>
          <cell r="AD356">
            <v>14.671110332025998</v>
          </cell>
          <cell r="AE356">
            <v>24.858782658988204</v>
          </cell>
          <cell r="AG356">
            <v>0</v>
          </cell>
          <cell r="AH356">
            <v>0</v>
          </cell>
          <cell r="AI356">
            <v>0</v>
          </cell>
          <cell r="AJ356">
            <v>0</v>
          </cell>
          <cell r="AL356">
            <v>0</v>
          </cell>
          <cell r="AM356">
            <v>0</v>
          </cell>
          <cell r="AN356">
            <v>0</v>
          </cell>
          <cell r="AO356">
            <v>0</v>
          </cell>
          <cell r="AQ356">
            <v>0</v>
          </cell>
          <cell r="AR356">
            <v>0</v>
          </cell>
          <cell r="AS356">
            <v>0</v>
          </cell>
          <cell r="AT356">
            <v>0</v>
          </cell>
          <cell r="CO356">
            <v>2003</v>
          </cell>
          <cell r="CU356">
            <v>4610</v>
          </cell>
          <cell r="CW356">
            <v>0</v>
          </cell>
          <cell r="CY356">
            <v>131.41999999999999</v>
          </cell>
        </row>
        <row r="357">
          <cell r="A357">
            <v>2014</v>
          </cell>
          <cell r="B357">
            <v>1</v>
          </cell>
          <cell r="C357">
            <v>0.21275740797718121</v>
          </cell>
          <cell r="D357">
            <v>0.17263174027369785</v>
          </cell>
          <cell r="E357">
            <v>0.30334147203642187</v>
          </cell>
          <cell r="F357">
            <v>2014</v>
          </cell>
          <cell r="G357">
            <v>0</v>
          </cell>
          <cell r="H357">
            <v>0</v>
          </cell>
          <cell r="I357">
            <v>0</v>
          </cell>
          <cell r="J357">
            <v>0</v>
          </cell>
          <cell r="L357">
            <v>0</v>
          </cell>
          <cell r="M357">
            <v>0</v>
          </cell>
          <cell r="N357">
            <v>0</v>
          </cell>
          <cell r="O357">
            <v>0</v>
          </cell>
          <cell r="Q357">
            <v>0</v>
          </cell>
          <cell r="R357">
            <v>0</v>
          </cell>
          <cell r="S357">
            <v>0</v>
          </cell>
          <cell r="T357">
            <v>0</v>
          </cell>
          <cell r="V357">
            <v>0</v>
          </cell>
          <cell r="W357">
            <v>0</v>
          </cell>
          <cell r="X357">
            <v>0</v>
          </cell>
          <cell r="Y357">
            <v>0</v>
          </cell>
          <cell r="Z357">
            <v>0</v>
          </cell>
          <cell r="AA357">
            <v>0</v>
          </cell>
          <cell r="AB357">
            <v>24.330930958175941</v>
          </cell>
          <cell r="AC357">
            <v>5.1765858043332669</v>
          </cell>
          <cell r="AD357">
            <v>4.2002909537891036</v>
          </cell>
          <cell r="AE357">
            <v>7.3805804128696382</v>
          </cell>
          <cell r="AG357">
            <v>0</v>
          </cell>
          <cell r="AH357">
            <v>0</v>
          </cell>
          <cell r="AI357">
            <v>0</v>
          </cell>
          <cell r="AJ357">
            <v>0</v>
          </cell>
          <cell r="AL357">
            <v>0</v>
          </cell>
          <cell r="AM357">
            <v>0</v>
          </cell>
          <cell r="AN357">
            <v>0</v>
          </cell>
          <cell r="AO357">
            <v>0</v>
          </cell>
          <cell r="AQ357">
            <v>0</v>
          </cell>
          <cell r="AR357">
            <v>0</v>
          </cell>
          <cell r="AS357">
            <v>0</v>
          </cell>
          <cell r="AT357">
            <v>0</v>
          </cell>
          <cell r="BX357" t="str">
            <v>S.Revenue</v>
          </cell>
          <cell r="BY357">
            <v>18613.735418891047</v>
          </cell>
          <cell r="CO357">
            <v>2004</v>
          </cell>
          <cell r="CU357">
            <v>50</v>
          </cell>
          <cell r="CW357">
            <v>0</v>
          </cell>
          <cell r="CY357">
            <v>127.48</v>
          </cell>
        </row>
        <row r="358">
          <cell r="A358">
            <v>2015</v>
          </cell>
          <cell r="B358">
            <v>1</v>
          </cell>
          <cell r="C358">
            <v>0.19254064070333141</v>
          </cell>
          <cell r="D358">
            <v>0.15413548238723021</v>
          </cell>
          <cell r="E358">
            <v>0.28087173336705723</v>
          </cell>
          <cell r="F358">
            <v>2015</v>
          </cell>
          <cell r="G358">
            <v>0</v>
          </cell>
          <cell r="H358">
            <v>0</v>
          </cell>
          <cell r="I358">
            <v>0</v>
          </cell>
          <cell r="J358">
            <v>0</v>
          </cell>
          <cell r="L358">
            <v>0</v>
          </cell>
          <cell r="M358">
            <v>0</v>
          </cell>
          <cell r="N358">
            <v>0</v>
          </cell>
          <cell r="O358">
            <v>0</v>
          </cell>
          <cell r="Q358">
            <v>0</v>
          </cell>
          <cell r="R358">
            <v>0</v>
          </cell>
          <cell r="S358">
            <v>0</v>
          </cell>
          <cell r="T358">
            <v>0</v>
          </cell>
          <cell r="V358">
            <v>0</v>
          </cell>
          <cell r="W358">
            <v>0</v>
          </cell>
          <cell r="X358">
            <v>0</v>
          </cell>
          <cell r="Y358">
            <v>0</v>
          </cell>
          <cell r="Z358">
            <v>0</v>
          </cell>
          <cell r="AA358">
            <v>0</v>
          </cell>
          <cell r="AB358">
            <v>0</v>
          </cell>
          <cell r="AC358">
            <v>0</v>
          </cell>
          <cell r="AD358">
            <v>0</v>
          </cell>
          <cell r="AE358">
            <v>0</v>
          </cell>
          <cell r="AG358">
            <v>0</v>
          </cell>
          <cell r="AH358">
            <v>0</v>
          </cell>
          <cell r="AI358">
            <v>0</v>
          </cell>
          <cell r="AJ358">
            <v>0</v>
          </cell>
          <cell r="AL358">
            <v>0</v>
          </cell>
          <cell r="AM358">
            <v>0</v>
          </cell>
          <cell r="AN358">
            <v>0</v>
          </cell>
          <cell r="AO358">
            <v>0</v>
          </cell>
          <cell r="AQ358">
            <v>0</v>
          </cell>
          <cell r="AR358">
            <v>0</v>
          </cell>
          <cell r="AS358">
            <v>0</v>
          </cell>
          <cell r="AT358">
            <v>0</v>
          </cell>
          <cell r="BX358" t="str">
            <v>T.Revenue</v>
          </cell>
          <cell r="BY358">
            <v>46534.338547227613</v>
          </cell>
          <cell r="CA358">
            <v>23267.169273613807</v>
          </cell>
          <cell r="CO358">
            <v>2005</v>
          </cell>
          <cell r="CU358">
            <v>0</v>
          </cell>
          <cell r="CW358">
            <v>0</v>
          </cell>
          <cell r="CY358">
            <v>123.66</v>
          </cell>
        </row>
        <row r="359">
          <cell r="A359">
            <v>2016</v>
          </cell>
          <cell r="B359">
            <v>1</v>
          </cell>
          <cell r="C359">
            <v>0.17424492371342207</v>
          </cell>
          <cell r="D359">
            <v>0.13762096641716981</v>
          </cell>
          <cell r="E359">
            <v>0.26006641978431222</v>
          </cell>
          <cell r="F359">
            <v>2016</v>
          </cell>
          <cell r="G359">
            <v>0</v>
          </cell>
          <cell r="H359">
            <v>0</v>
          </cell>
          <cell r="I359">
            <v>0</v>
          </cell>
          <cell r="J359">
            <v>0</v>
          </cell>
          <cell r="L359">
            <v>0</v>
          </cell>
          <cell r="M359">
            <v>0</v>
          </cell>
          <cell r="N359">
            <v>0</v>
          </cell>
          <cell r="O359">
            <v>0</v>
          </cell>
          <cell r="Q359">
            <v>0</v>
          </cell>
          <cell r="R359">
            <v>0</v>
          </cell>
          <cell r="S359">
            <v>0</v>
          </cell>
          <cell r="T359">
            <v>0</v>
          </cell>
          <cell r="V359">
            <v>0</v>
          </cell>
          <cell r="W359">
            <v>0</v>
          </cell>
          <cell r="X359">
            <v>0</v>
          </cell>
          <cell r="Y359">
            <v>0</v>
          </cell>
          <cell r="Z359">
            <v>0</v>
          </cell>
          <cell r="AA359">
            <v>0</v>
          </cell>
          <cell r="AB359">
            <v>0</v>
          </cell>
          <cell r="AC359">
            <v>0</v>
          </cell>
          <cell r="AD359">
            <v>0</v>
          </cell>
          <cell r="AE359">
            <v>0</v>
          </cell>
          <cell r="AG359">
            <v>0</v>
          </cell>
          <cell r="AH359">
            <v>0</v>
          </cell>
          <cell r="AI359">
            <v>0</v>
          </cell>
          <cell r="AJ359">
            <v>0</v>
          </cell>
          <cell r="AL359">
            <v>0</v>
          </cell>
          <cell r="AM359">
            <v>0</v>
          </cell>
          <cell r="AN359">
            <v>0</v>
          </cell>
          <cell r="AO359">
            <v>0</v>
          </cell>
          <cell r="AQ359">
            <v>0</v>
          </cell>
          <cell r="AR359">
            <v>0</v>
          </cell>
          <cell r="AS359">
            <v>0</v>
          </cell>
          <cell r="AT359">
            <v>0</v>
          </cell>
          <cell r="BJ359" t="str">
            <v>Balcón</v>
          </cell>
          <cell r="BX359" t="str">
            <v>HOCOL Income</v>
          </cell>
          <cell r="BY359">
            <v>9860.2861090988135</v>
          </cell>
          <cell r="BZ359">
            <v>0.4237853772904337</v>
          </cell>
          <cell r="CO359">
            <v>2006</v>
          </cell>
          <cell r="CU359">
            <v>0</v>
          </cell>
          <cell r="CW359">
            <v>0</v>
          </cell>
          <cell r="CY359">
            <v>119.95</v>
          </cell>
        </row>
        <row r="360">
          <cell r="A360">
            <v>2017</v>
          </cell>
          <cell r="B360">
            <v>1</v>
          </cell>
          <cell r="C360">
            <v>0.1576877137678028</v>
          </cell>
          <cell r="D360">
            <v>0.12287586287247305</v>
          </cell>
          <cell r="E360">
            <v>0.24080224054102983</v>
          </cell>
          <cell r="F360">
            <v>2017</v>
          </cell>
          <cell r="G360">
            <v>0</v>
          </cell>
          <cell r="H360">
            <v>0</v>
          </cell>
          <cell r="I360">
            <v>0</v>
          </cell>
          <cell r="J360">
            <v>0</v>
          </cell>
          <cell r="L360">
            <v>0</v>
          </cell>
          <cell r="M360">
            <v>0</v>
          </cell>
          <cell r="N360">
            <v>0</v>
          </cell>
          <cell r="O360">
            <v>0</v>
          </cell>
          <cell r="Q360">
            <v>0</v>
          </cell>
          <cell r="R360">
            <v>0</v>
          </cell>
          <cell r="S360">
            <v>0</v>
          </cell>
          <cell r="T360">
            <v>0</v>
          </cell>
          <cell r="V360">
            <v>0</v>
          </cell>
          <cell r="W360">
            <v>0</v>
          </cell>
          <cell r="X360">
            <v>0</v>
          </cell>
          <cell r="Y360">
            <v>0</v>
          </cell>
          <cell r="Z360">
            <v>0</v>
          </cell>
          <cell r="AA360">
            <v>0</v>
          </cell>
          <cell r="AB360">
            <v>0</v>
          </cell>
          <cell r="AC360">
            <v>0</v>
          </cell>
          <cell r="AD360">
            <v>0</v>
          </cell>
          <cell r="AE360">
            <v>0</v>
          </cell>
          <cell r="AG360">
            <v>0</v>
          </cell>
          <cell r="AH360">
            <v>0</v>
          </cell>
          <cell r="AI360">
            <v>0</v>
          </cell>
          <cell r="AJ360">
            <v>0</v>
          </cell>
          <cell r="AL360">
            <v>0</v>
          </cell>
          <cell r="AM360">
            <v>0</v>
          </cell>
          <cell r="AN360">
            <v>0</v>
          </cell>
          <cell r="AO360">
            <v>0</v>
          </cell>
          <cell r="AQ360">
            <v>0</v>
          </cell>
          <cell r="AR360">
            <v>0</v>
          </cell>
          <cell r="AS360">
            <v>0</v>
          </cell>
          <cell r="AT360">
            <v>0</v>
          </cell>
          <cell r="BJ360" t="str">
            <v>Incremental</v>
          </cell>
          <cell r="BX360" t="str">
            <v>Surtax</v>
          </cell>
          <cell r="BY360">
            <v>0</v>
          </cell>
          <cell r="BZ360">
            <v>0</v>
          </cell>
          <cell r="CO360">
            <v>2007</v>
          </cell>
          <cell r="CU360">
            <v>0</v>
          </cell>
          <cell r="CW360">
            <v>0</v>
          </cell>
          <cell r="CY360">
            <v>116.35</v>
          </cell>
        </row>
        <row r="361">
          <cell r="A361">
            <v>2018</v>
          </cell>
          <cell r="B361">
            <v>1</v>
          </cell>
          <cell r="C361">
            <v>0.14270381336452739</v>
          </cell>
          <cell r="D361">
            <v>0.10971059185042235</v>
          </cell>
          <cell r="E361">
            <v>0.2229650375379906</v>
          </cell>
          <cell r="F361">
            <v>2018</v>
          </cell>
          <cell r="G361">
            <v>0</v>
          </cell>
          <cell r="H361">
            <v>0</v>
          </cell>
          <cell r="I361">
            <v>0</v>
          </cell>
          <cell r="J361">
            <v>0</v>
          </cell>
          <cell r="L361">
            <v>0</v>
          </cell>
          <cell r="M361">
            <v>0</v>
          </cell>
          <cell r="N361">
            <v>0</v>
          </cell>
          <cell r="O361">
            <v>0</v>
          </cell>
          <cell r="Q361">
            <v>0</v>
          </cell>
          <cell r="R361">
            <v>0</v>
          </cell>
          <cell r="S361">
            <v>0</v>
          </cell>
          <cell r="T361">
            <v>0</v>
          </cell>
          <cell r="V361">
            <v>0</v>
          </cell>
          <cell r="W361">
            <v>0</v>
          </cell>
          <cell r="X361">
            <v>0</v>
          </cell>
          <cell r="Y361">
            <v>0</v>
          </cell>
          <cell r="Z361">
            <v>0</v>
          </cell>
          <cell r="AA361">
            <v>0</v>
          </cell>
          <cell r="AB361">
            <v>0</v>
          </cell>
          <cell r="AC361">
            <v>0</v>
          </cell>
          <cell r="AD361">
            <v>0</v>
          </cell>
          <cell r="AE361">
            <v>0</v>
          </cell>
          <cell r="AG361">
            <v>0</v>
          </cell>
          <cell r="AH361">
            <v>0</v>
          </cell>
          <cell r="AI361">
            <v>0</v>
          </cell>
          <cell r="AJ361">
            <v>0</v>
          </cell>
          <cell r="AL361">
            <v>0</v>
          </cell>
          <cell r="AM361">
            <v>0</v>
          </cell>
          <cell r="AN361">
            <v>0</v>
          </cell>
          <cell r="AO361">
            <v>0</v>
          </cell>
          <cell r="AQ361">
            <v>0</v>
          </cell>
          <cell r="AR361">
            <v>0</v>
          </cell>
          <cell r="AS361">
            <v>0</v>
          </cell>
          <cell r="AT361">
            <v>0</v>
          </cell>
          <cell r="BJ361" t="str">
            <v>FYP '00</v>
          </cell>
          <cell r="BX361" t="str">
            <v>Wartax</v>
          </cell>
          <cell r="BY361">
            <v>0</v>
          </cell>
          <cell r="BZ361">
            <v>0</v>
          </cell>
          <cell r="CO361">
            <v>2008</v>
          </cell>
          <cell r="CU361">
            <v>0</v>
          </cell>
          <cell r="CW361">
            <v>0</v>
          </cell>
          <cell r="CY361">
            <v>112.86</v>
          </cell>
        </row>
        <row r="362">
          <cell r="A362">
            <v>2019</v>
          </cell>
          <cell r="B362">
            <v>1</v>
          </cell>
          <cell r="C362">
            <v>0.12914372250183476</v>
          </cell>
          <cell r="D362">
            <v>9.7955885580734231E-2</v>
          </cell>
          <cell r="E362">
            <v>0.20644910883147274</v>
          </cell>
          <cell r="F362">
            <v>2019</v>
          </cell>
          <cell r="G362">
            <v>0</v>
          </cell>
          <cell r="H362">
            <v>0</v>
          </cell>
          <cell r="I362">
            <v>0</v>
          </cell>
          <cell r="J362">
            <v>0</v>
          </cell>
          <cell r="L362">
            <v>0</v>
          </cell>
          <cell r="M362">
            <v>0</v>
          </cell>
          <cell r="N362">
            <v>0</v>
          </cell>
          <cell r="O362">
            <v>0</v>
          </cell>
          <cell r="Q362">
            <v>0</v>
          </cell>
          <cell r="R362">
            <v>0</v>
          </cell>
          <cell r="S362">
            <v>0</v>
          </cell>
          <cell r="T362">
            <v>0</v>
          </cell>
          <cell r="V362">
            <v>0</v>
          </cell>
          <cell r="W362">
            <v>0</v>
          </cell>
          <cell r="X362">
            <v>0</v>
          </cell>
          <cell r="Y362">
            <v>0</v>
          </cell>
          <cell r="Z362">
            <v>0</v>
          </cell>
          <cell r="AA362">
            <v>0</v>
          </cell>
          <cell r="AB362">
            <v>0</v>
          </cell>
          <cell r="AC362">
            <v>0</v>
          </cell>
          <cell r="AD362">
            <v>0</v>
          </cell>
          <cell r="AE362">
            <v>0</v>
          </cell>
          <cell r="AG362">
            <v>0</v>
          </cell>
          <cell r="AH362">
            <v>0</v>
          </cell>
          <cell r="AI362">
            <v>0</v>
          </cell>
          <cell r="AJ362">
            <v>0</v>
          </cell>
          <cell r="AL362">
            <v>0</v>
          </cell>
          <cell r="AM362">
            <v>0</v>
          </cell>
          <cell r="AN362">
            <v>0</v>
          </cell>
          <cell r="AO362">
            <v>0</v>
          </cell>
          <cell r="AQ362">
            <v>0</v>
          </cell>
          <cell r="AR362">
            <v>0</v>
          </cell>
          <cell r="AS362">
            <v>0</v>
          </cell>
          <cell r="AT362">
            <v>0</v>
          </cell>
          <cell r="BJ362" t="str">
            <v>BASE + INCREMENTAL PRODUCTION</v>
          </cell>
          <cell r="BX362" t="str">
            <v>Royalties</v>
          </cell>
          <cell r="BY362">
            <v>4653.4338547227599</v>
          </cell>
          <cell r="BZ362">
            <v>0.19999999999999993</v>
          </cell>
          <cell r="CO362">
            <v>2009</v>
          </cell>
          <cell r="CU362">
            <v>0</v>
          </cell>
          <cell r="CW362">
            <v>0</v>
          </cell>
          <cell r="CY362">
            <v>109.47</v>
          </cell>
        </row>
        <row r="363">
          <cell r="A363">
            <v>2020</v>
          </cell>
          <cell r="B363">
            <v>1</v>
          </cell>
          <cell r="C363">
            <v>0.11687214706048395</v>
          </cell>
          <cell r="D363">
            <v>8.7460612125655562E-2</v>
          </cell>
          <cell r="E363">
            <v>0.19115658225136364</v>
          </cell>
          <cell r="F363">
            <v>2020</v>
          </cell>
          <cell r="G363">
            <v>0</v>
          </cell>
          <cell r="H363">
            <v>0</v>
          </cell>
          <cell r="I363">
            <v>0</v>
          </cell>
          <cell r="J363">
            <v>0</v>
          </cell>
          <cell r="L363">
            <v>0</v>
          </cell>
          <cell r="M363">
            <v>0</v>
          </cell>
          <cell r="N363">
            <v>0</v>
          </cell>
          <cell r="O363">
            <v>0</v>
          </cell>
          <cell r="Q363">
            <v>0</v>
          </cell>
          <cell r="R363">
            <v>0</v>
          </cell>
          <cell r="S363">
            <v>0</v>
          </cell>
          <cell r="T363">
            <v>0</v>
          </cell>
          <cell r="V363">
            <v>0</v>
          </cell>
          <cell r="W363">
            <v>0</v>
          </cell>
          <cell r="X363">
            <v>0</v>
          </cell>
          <cell r="Y363">
            <v>0</v>
          </cell>
          <cell r="Z363">
            <v>0</v>
          </cell>
          <cell r="AA363">
            <v>0</v>
          </cell>
          <cell r="AB363">
            <v>0</v>
          </cell>
          <cell r="AC363">
            <v>0</v>
          </cell>
          <cell r="AD363">
            <v>0</v>
          </cell>
          <cell r="AE363">
            <v>0</v>
          </cell>
          <cell r="AG363">
            <v>0</v>
          </cell>
          <cell r="AH363">
            <v>0</v>
          </cell>
          <cell r="AI363">
            <v>0</v>
          </cell>
          <cell r="AJ363">
            <v>0</v>
          </cell>
          <cell r="AL363">
            <v>0</v>
          </cell>
          <cell r="AM363">
            <v>0</v>
          </cell>
          <cell r="AN363">
            <v>0</v>
          </cell>
          <cell r="AO363">
            <v>0</v>
          </cell>
          <cell r="AQ363">
            <v>0</v>
          </cell>
          <cell r="AR363">
            <v>0</v>
          </cell>
          <cell r="AS363">
            <v>0</v>
          </cell>
          <cell r="AT363">
            <v>0</v>
          </cell>
          <cell r="BJ363" t="str">
            <v>P.S.V.</v>
          </cell>
          <cell r="BK363" t="str">
            <v>INITIAL</v>
          </cell>
          <cell r="BL363" t="str">
            <v>QUALITY</v>
          </cell>
          <cell r="BX363" t="str">
            <v>Rem. Tax</v>
          </cell>
          <cell r="BY363">
            <v>1023.9781701641369</v>
          </cell>
          <cell r="BZ363">
            <v>4.4009572377391955E-2</v>
          </cell>
          <cell r="CO363">
            <v>2010</v>
          </cell>
          <cell r="CU363">
            <v>0</v>
          </cell>
          <cell r="CW363">
            <v>0</v>
          </cell>
          <cell r="CY363">
            <v>106.19</v>
          </cell>
        </row>
        <row r="364">
          <cell r="A364">
            <v>2021</v>
          </cell>
          <cell r="B364">
            <v>1</v>
          </cell>
          <cell r="C364">
            <v>0.10576664892351487</v>
          </cell>
          <cell r="D364">
            <v>7.8089832255049604E-2</v>
          </cell>
          <cell r="E364">
            <v>0.17699683541792929</v>
          </cell>
          <cell r="F364">
            <v>2021</v>
          </cell>
          <cell r="G364">
            <v>0</v>
          </cell>
          <cell r="H364">
            <v>0</v>
          </cell>
          <cell r="I364">
            <v>0</v>
          </cell>
          <cell r="J364">
            <v>0</v>
          </cell>
          <cell r="L364">
            <v>0</v>
          </cell>
          <cell r="M364">
            <v>0</v>
          </cell>
          <cell r="N364">
            <v>0</v>
          </cell>
          <cell r="O364">
            <v>0</v>
          </cell>
          <cell r="Q364">
            <v>0</v>
          </cell>
          <cell r="R364">
            <v>0</v>
          </cell>
          <cell r="S364">
            <v>0</v>
          </cell>
          <cell r="T364">
            <v>0</v>
          </cell>
          <cell r="V364">
            <v>0</v>
          </cell>
          <cell r="W364">
            <v>0</v>
          </cell>
          <cell r="X364">
            <v>0</v>
          </cell>
          <cell r="Y364">
            <v>0</v>
          </cell>
          <cell r="Z364">
            <v>0</v>
          </cell>
          <cell r="AA364">
            <v>0</v>
          </cell>
          <cell r="AB364">
            <v>0</v>
          </cell>
          <cell r="AC364">
            <v>0</v>
          </cell>
          <cell r="AD364">
            <v>0</v>
          </cell>
          <cell r="AE364">
            <v>0</v>
          </cell>
          <cell r="AG364">
            <v>0</v>
          </cell>
          <cell r="AH364">
            <v>0</v>
          </cell>
          <cell r="AI364">
            <v>0</v>
          </cell>
          <cell r="AJ364">
            <v>0</v>
          </cell>
          <cell r="AL364">
            <v>0</v>
          </cell>
          <cell r="AM364">
            <v>0</v>
          </cell>
          <cell r="AN364">
            <v>0</v>
          </cell>
          <cell r="AO364">
            <v>0</v>
          </cell>
          <cell r="AQ364">
            <v>0</v>
          </cell>
          <cell r="AR364">
            <v>0</v>
          </cell>
          <cell r="AS364">
            <v>0</v>
          </cell>
          <cell r="AT364">
            <v>0</v>
          </cell>
          <cell r="BJ364" t="str">
            <v>WTI</v>
          </cell>
          <cell r="BK364" t="str">
            <v>PRICE</v>
          </cell>
          <cell r="BL364" t="str">
            <v>ADJUST</v>
          </cell>
          <cell r="BM364" t="str">
            <v>PRICE</v>
          </cell>
          <cell r="BN364" t="str">
            <v>NPV AT DISCOUNT RATE (%) MUS$</v>
          </cell>
          <cell r="BR364" t="str">
            <v>VIR</v>
          </cell>
          <cell r="BS364" t="str">
            <v>RTEP</v>
          </cell>
          <cell r="BX364" t="str">
            <v>Income Tax</v>
          </cell>
          <cell r="BY364">
            <v>7729.4711396280964</v>
          </cell>
          <cell r="BZ364">
            <v>0.3322050503321744</v>
          </cell>
          <cell r="CO364">
            <v>2011</v>
          </cell>
          <cell r="CU364">
            <v>0</v>
          </cell>
          <cell r="CW364">
            <v>0</v>
          </cell>
          <cell r="CY364">
            <v>103</v>
          </cell>
        </row>
        <row r="365">
          <cell r="A365">
            <v>2022</v>
          </cell>
          <cell r="B365">
            <v>1</v>
          </cell>
          <cell r="C365">
            <v>9.5716424365171832E-2</v>
          </cell>
          <cell r="D365">
            <v>6.9723064513437141E-2</v>
          </cell>
          <cell r="E365">
            <v>0.1638859587203049</v>
          </cell>
          <cell r="F365">
            <v>2022</v>
          </cell>
          <cell r="G365">
            <v>0</v>
          </cell>
          <cell r="H365">
            <v>0</v>
          </cell>
          <cell r="I365">
            <v>0</v>
          </cell>
          <cell r="J365">
            <v>0</v>
          </cell>
          <cell r="L365">
            <v>0</v>
          </cell>
          <cell r="M365">
            <v>0</v>
          </cell>
          <cell r="N365">
            <v>0</v>
          </cell>
          <cell r="O365">
            <v>0</v>
          </cell>
          <cell r="Q365">
            <v>0</v>
          </cell>
          <cell r="R365">
            <v>0</v>
          </cell>
          <cell r="S365">
            <v>0</v>
          </cell>
          <cell r="T365">
            <v>0</v>
          </cell>
          <cell r="V365">
            <v>0</v>
          </cell>
          <cell r="W365">
            <v>0</v>
          </cell>
          <cell r="X365">
            <v>0</v>
          </cell>
          <cell r="Y365">
            <v>0</v>
          </cell>
          <cell r="Z365">
            <v>0</v>
          </cell>
          <cell r="AA365">
            <v>0</v>
          </cell>
          <cell r="AB365">
            <v>0</v>
          </cell>
          <cell r="AC365">
            <v>0</v>
          </cell>
          <cell r="AD365">
            <v>0</v>
          </cell>
          <cell r="AE365">
            <v>0</v>
          </cell>
          <cell r="AG365">
            <v>0</v>
          </cell>
          <cell r="AH365">
            <v>0</v>
          </cell>
          <cell r="AI365">
            <v>0</v>
          </cell>
          <cell r="AJ365">
            <v>0</v>
          </cell>
          <cell r="AL365">
            <v>0</v>
          </cell>
          <cell r="AM365">
            <v>0</v>
          </cell>
          <cell r="AN365">
            <v>0</v>
          </cell>
          <cell r="AO365">
            <v>0</v>
          </cell>
          <cell r="AQ365">
            <v>0</v>
          </cell>
          <cell r="AR365">
            <v>0</v>
          </cell>
          <cell r="AS365">
            <v>0</v>
          </cell>
          <cell r="AT365">
            <v>0</v>
          </cell>
          <cell r="BJ365" t="str">
            <v>US$/b</v>
          </cell>
          <cell r="BK365" t="str">
            <v>US$/b</v>
          </cell>
          <cell r="BL365" t="str">
            <v>US$/b</v>
          </cell>
          <cell r="BM365" t="str">
            <v>US$/B</v>
          </cell>
          <cell r="BN365">
            <v>0</v>
          </cell>
          <cell r="BO365">
            <v>0.105</v>
          </cell>
          <cell r="BP365">
            <v>0.12</v>
          </cell>
          <cell r="BQ365">
            <v>0.08</v>
          </cell>
          <cell r="BR365" t="str">
            <v>@ 10.5%</v>
          </cell>
          <cell r="BS365" t="str">
            <v>%</v>
          </cell>
          <cell r="CO365">
            <v>2012</v>
          </cell>
          <cell r="CU365">
            <v>0</v>
          </cell>
          <cell r="CW365">
            <v>0</v>
          </cell>
          <cell r="CY365">
            <v>99.91</v>
          </cell>
        </row>
        <row r="366">
          <cell r="A366">
            <v>2023</v>
          </cell>
          <cell r="B366">
            <v>1</v>
          </cell>
          <cell r="C366">
            <v>8.6621198520517528E-2</v>
          </cell>
          <cell r="D366">
            <v>6.2252736172711702E-2</v>
          </cell>
          <cell r="E366">
            <v>0.15174625807435635</v>
          </cell>
          <cell r="F366">
            <v>2023</v>
          </cell>
          <cell r="G366">
            <v>0</v>
          </cell>
          <cell r="H366">
            <v>0</v>
          </cell>
          <cell r="I366">
            <v>0</v>
          </cell>
          <cell r="J366">
            <v>0</v>
          </cell>
          <cell r="L366">
            <v>0</v>
          </cell>
          <cell r="M366">
            <v>0</v>
          </cell>
          <cell r="N366">
            <v>0</v>
          </cell>
          <cell r="O366">
            <v>0</v>
          </cell>
          <cell r="Q366">
            <v>0</v>
          </cell>
          <cell r="R366">
            <v>0</v>
          </cell>
          <cell r="S366">
            <v>0</v>
          </cell>
          <cell r="T366">
            <v>0</v>
          </cell>
          <cell r="V366">
            <v>0</v>
          </cell>
          <cell r="W366">
            <v>0</v>
          </cell>
          <cell r="X366">
            <v>0</v>
          </cell>
          <cell r="Y366">
            <v>0</v>
          </cell>
          <cell r="Z366">
            <v>0</v>
          </cell>
          <cell r="AA366">
            <v>0</v>
          </cell>
          <cell r="AB366">
            <v>0</v>
          </cell>
          <cell r="AC366">
            <v>0</v>
          </cell>
          <cell r="AD366">
            <v>0</v>
          </cell>
          <cell r="AE366">
            <v>0</v>
          </cell>
          <cell r="AG366">
            <v>0</v>
          </cell>
          <cell r="AH366">
            <v>0</v>
          </cell>
          <cell r="AI366">
            <v>0</v>
          </cell>
          <cell r="AJ366">
            <v>0</v>
          </cell>
          <cell r="AL366">
            <v>0</v>
          </cell>
          <cell r="AM366">
            <v>0</v>
          </cell>
          <cell r="AN366">
            <v>0</v>
          </cell>
          <cell r="AO366">
            <v>0</v>
          </cell>
          <cell r="AQ366">
            <v>0</v>
          </cell>
          <cell r="AR366">
            <v>0</v>
          </cell>
          <cell r="AS366">
            <v>0</v>
          </cell>
          <cell r="AT366">
            <v>0</v>
          </cell>
          <cell r="BX366" t="str">
            <v>O&amp;M</v>
          </cell>
          <cell r="BY366">
            <v>674.71582155275712</v>
          </cell>
          <cell r="CO366">
            <v>2013</v>
          </cell>
          <cell r="CU366">
            <v>0</v>
          </cell>
          <cell r="CW366">
            <v>0</v>
          </cell>
        </row>
        <row r="367">
          <cell r="A367">
            <v>2024</v>
          </cell>
          <cell r="B367">
            <v>1</v>
          </cell>
          <cell r="C367">
            <v>7.8390224905445727E-2</v>
          </cell>
          <cell r="D367">
            <v>5.5582800154206871E-2</v>
          </cell>
          <cell r="E367">
            <v>0.1405057945132929</v>
          </cell>
          <cell r="F367">
            <v>2024</v>
          </cell>
          <cell r="G367">
            <v>0</v>
          </cell>
          <cell r="H367">
            <v>0</v>
          </cell>
          <cell r="I367">
            <v>0</v>
          </cell>
          <cell r="J367">
            <v>0</v>
          </cell>
          <cell r="L367">
            <v>0</v>
          </cell>
          <cell r="M367">
            <v>0</v>
          </cell>
          <cell r="N367">
            <v>0</v>
          </cell>
          <cell r="O367">
            <v>0</v>
          </cell>
          <cell r="Q367">
            <v>0</v>
          </cell>
          <cell r="R367">
            <v>0</v>
          </cell>
          <cell r="S367">
            <v>0</v>
          </cell>
          <cell r="T367">
            <v>0</v>
          </cell>
          <cell r="V367">
            <v>0</v>
          </cell>
          <cell r="W367">
            <v>0</v>
          </cell>
          <cell r="X367">
            <v>0</v>
          </cell>
          <cell r="Y367">
            <v>0</v>
          </cell>
          <cell r="Z367">
            <v>0</v>
          </cell>
          <cell r="AA367">
            <v>0</v>
          </cell>
          <cell r="AB367">
            <v>0</v>
          </cell>
          <cell r="AC367">
            <v>0</v>
          </cell>
          <cell r="AD367">
            <v>0</v>
          </cell>
          <cell r="AE367">
            <v>0</v>
          </cell>
          <cell r="AG367">
            <v>0</v>
          </cell>
          <cell r="AH367">
            <v>0</v>
          </cell>
          <cell r="AI367">
            <v>0</v>
          </cell>
          <cell r="AJ367">
            <v>0</v>
          </cell>
          <cell r="AL367">
            <v>0</v>
          </cell>
          <cell r="AM367">
            <v>0</v>
          </cell>
          <cell r="AN367">
            <v>0</v>
          </cell>
          <cell r="AO367">
            <v>0</v>
          </cell>
          <cell r="AQ367">
            <v>0</v>
          </cell>
          <cell r="AR367">
            <v>0</v>
          </cell>
          <cell r="AS367">
            <v>0</v>
          </cell>
          <cell r="AT367">
            <v>0</v>
          </cell>
          <cell r="BJ367">
            <v>10</v>
          </cell>
          <cell r="BK367">
            <v>10</v>
          </cell>
          <cell r="BL367">
            <v>0</v>
          </cell>
          <cell r="BM367">
            <v>10</v>
          </cell>
          <cell r="BN367">
            <v>7755.2721902408257</v>
          </cell>
          <cell r="BO367">
            <v>2442.4098185135285</v>
          </cell>
          <cell r="BP367">
            <v>2012.174035765046</v>
          </cell>
          <cell r="BQ367">
            <v>3295.1433141601874</v>
          </cell>
          <cell r="BR367">
            <v>0.24742939475900586</v>
          </cell>
          <cell r="BX367" t="str">
            <v>Transport</v>
          </cell>
          <cell r="BY367">
            <v>3622.0544599402238</v>
          </cell>
          <cell r="CO367">
            <v>2014</v>
          </cell>
          <cell r="CU367">
            <v>0</v>
          </cell>
          <cell r="CW367">
            <v>0</v>
          </cell>
        </row>
        <row r="368">
          <cell r="BJ368">
            <v>12</v>
          </cell>
          <cell r="BK368">
            <v>10</v>
          </cell>
          <cell r="BL368">
            <v>-2.94</v>
          </cell>
          <cell r="BM368">
            <v>7.0600000000000005</v>
          </cell>
          <cell r="BN368">
            <v>1918.128965841189</v>
          </cell>
          <cell r="BO368">
            <v>-1082.4533004218956</v>
          </cell>
          <cell r="BP368">
            <v>-1299.5464137488145</v>
          </cell>
          <cell r="BQ368">
            <v>-634.82392673141703</v>
          </cell>
          <cell r="BR368">
            <v>-0.10965840496877878</v>
          </cell>
          <cell r="BX368" t="str">
            <v>Capital</v>
          </cell>
          <cell r="BY368">
            <v>12615.782789174013</v>
          </cell>
          <cell r="CO368">
            <v>2015</v>
          </cell>
          <cell r="CU368">
            <v>0</v>
          </cell>
          <cell r="CW368">
            <v>0</v>
          </cell>
        </row>
        <row r="369">
          <cell r="G369">
            <v>8267.25</v>
          </cell>
          <cell r="H369">
            <v>4900.1815540960743</v>
          </cell>
          <cell r="I369">
            <v>4592.0862896792523</v>
          </cell>
          <cell r="J369">
            <v>5487.142776311588</v>
          </cell>
          <cell r="L369">
            <v>1569.46</v>
          </cell>
          <cell r="M369">
            <v>828.22270551521069</v>
          </cell>
          <cell r="N369">
            <v>767.19731048778681</v>
          </cell>
          <cell r="O369">
            <v>947.93623246976802</v>
          </cell>
          <cell r="Q369">
            <v>10582.080000000002</v>
          </cell>
          <cell r="R369">
            <v>6272.2323892429768</v>
          </cell>
          <cell r="S369">
            <v>5877.8704507894445</v>
          </cell>
          <cell r="T369">
            <v>7023.5427536788329</v>
          </cell>
          <cell r="V369">
            <v>0</v>
          </cell>
          <cell r="W369">
            <v>25477</v>
          </cell>
          <cell r="X369">
            <v>25477</v>
          </cell>
          <cell r="Y369">
            <v>19742.276950500687</v>
          </cell>
          <cell r="Z369">
            <v>19090.639703684454</v>
          </cell>
          <cell r="AA369">
            <v>20909.307865073137</v>
          </cell>
          <cell r="AB369">
            <v>9860.2861090988081</v>
          </cell>
          <cell r="AC369">
            <v>3713.6900004303197</v>
          </cell>
          <cell r="AD369">
            <v>3206.5928724956452</v>
          </cell>
          <cell r="AE369">
            <v>4712.5032254625303</v>
          </cell>
          <cell r="AG369">
            <v>0</v>
          </cell>
          <cell r="AH369">
            <v>0</v>
          </cell>
          <cell r="AI369">
            <v>0</v>
          </cell>
          <cell r="AJ369">
            <v>0</v>
          </cell>
          <cell r="AL369">
            <v>0</v>
          </cell>
          <cell r="AM369">
            <v>0</v>
          </cell>
          <cell r="AN369">
            <v>0</v>
          </cell>
          <cell r="AO369">
            <v>0</v>
          </cell>
          <cell r="AQ369">
            <v>12738.5</v>
          </cell>
          <cell r="AR369">
            <v>9871.1384752503436</v>
          </cell>
          <cell r="AS369">
            <v>9545.3198518422269</v>
          </cell>
          <cell r="AT369">
            <v>10454.653932536568</v>
          </cell>
          <cell r="BJ369">
            <v>15</v>
          </cell>
          <cell r="BK369">
            <v>14</v>
          </cell>
          <cell r="BL369">
            <v>-2.94</v>
          </cell>
          <cell r="BM369">
            <v>11.06</v>
          </cell>
          <cell r="BN369">
            <v>9860.2861090988081</v>
          </cell>
          <cell r="BO369">
            <v>3713.6900004303197</v>
          </cell>
          <cell r="BP369">
            <v>3206.5928724956452</v>
          </cell>
          <cell r="BQ369">
            <v>4712.5032254625303</v>
          </cell>
          <cell r="BR369">
            <v>0.37621698953383753</v>
          </cell>
          <cell r="BX369" t="str">
            <v>Taxes</v>
          </cell>
          <cell r="BY369">
            <v>8753.4493097922332</v>
          </cell>
          <cell r="CO369">
            <v>2016</v>
          </cell>
          <cell r="CU369">
            <v>0</v>
          </cell>
          <cell r="CW369">
            <v>0</v>
          </cell>
        </row>
        <row r="370">
          <cell r="E370" t="str">
            <v>O&amp;M+TRANS+CAPEX ---&gt;</v>
          </cell>
          <cell r="G370">
            <v>37628.54</v>
          </cell>
          <cell r="H370">
            <v>26842.732045258876</v>
          </cell>
          <cell r="I370">
            <v>25735.707464961684</v>
          </cell>
          <cell r="J370">
            <v>28880.786851221739</v>
          </cell>
          <cell r="BJ370">
            <v>20</v>
          </cell>
          <cell r="BK370">
            <v>18</v>
          </cell>
          <cell r="BL370">
            <v>-2.94</v>
          </cell>
          <cell r="BM370">
            <v>15.06</v>
          </cell>
          <cell r="BN370">
            <v>17803.734859506294</v>
          </cell>
          <cell r="BO370">
            <v>8510.9737057766997</v>
          </cell>
          <cell r="BP370">
            <v>7713.8337658186556</v>
          </cell>
          <cell r="BQ370">
            <v>10061.031192641181</v>
          </cell>
          <cell r="BR370">
            <v>0.8622079132124475</v>
          </cell>
          <cell r="BX370" t="str">
            <v>Profit</v>
          </cell>
          <cell r="BY370">
            <v>9860.2861090988081</v>
          </cell>
          <cell r="CA370" t="str">
            <v>PIE CHARTS</v>
          </cell>
          <cell r="CO370">
            <v>2017</v>
          </cell>
          <cell r="CU370">
            <v>0</v>
          </cell>
          <cell r="CW370">
            <v>0</v>
          </cell>
        </row>
        <row r="371">
          <cell r="AE371" t="str">
            <v>NPV EXPL @ RISK</v>
          </cell>
          <cell r="AG371">
            <v>0</v>
          </cell>
          <cell r="AH371">
            <v>0</v>
          </cell>
          <cell r="AI371">
            <v>0</v>
          </cell>
          <cell r="AJ371">
            <v>0</v>
          </cell>
          <cell r="CO371">
            <v>2018</v>
          </cell>
          <cell r="CU371">
            <v>0</v>
          </cell>
          <cell r="CW371">
            <v>0</v>
          </cell>
        </row>
        <row r="372">
          <cell r="BJ372" t="str">
            <v>U.T.C.</v>
          </cell>
          <cell r="BK372" t="str">
            <v>US$/BBL</v>
          </cell>
          <cell r="BN372">
            <v>4.5515183404396868</v>
          </cell>
          <cell r="BO372">
            <v>5.4779056140932099</v>
          </cell>
          <cell r="BP372">
            <v>5.6043605981017555</v>
          </cell>
          <cell r="BQ372">
            <v>5.2633561816365138</v>
          </cell>
          <cell r="CO372">
            <v>2019</v>
          </cell>
          <cell r="CU372">
            <v>0</v>
          </cell>
          <cell r="CW372">
            <v>0</v>
          </cell>
        </row>
        <row r="373">
          <cell r="CO373">
            <v>2020</v>
          </cell>
          <cell r="CU373">
            <v>0</v>
          </cell>
          <cell r="CW373">
            <v>0</v>
          </cell>
        </row>
        <row r="374">
          <cell r="BJ374" t="str">
            <v>BASE PRODUCTION</v>
          </cell>
          <cell r="CO374">
            <v>2021</v>
          </cell>
          <cell r="CU374">
            <v>0</v>
          </cell>
          <cell r="CW374">
            <v>0</v>
          </cell>
        </row>
        <row r="375">
          <cell r="BJ375" t="str">
            <v>P.S.V.</v>
          </cell>
          <cell r="BK375" t="str">
            <v>INITIAL</v>
          </cell>
          <cell r="BL375" t="str">
            <v>QUALITY</v>
          </cell>
          <cell r="CO375">
            <v>2022</v>
          </cell>
          <cell r="CU375">
            <v>0</v>
          </cell>
          <cell r="CW375">
            <v>0</v>
          </cell>
        </row>
        <row r="376">
          <cell r="BJ376" t="str">
            <v>WTI</v>
          </cell>
          <cell r="BK376" t="str">
            <v>PRICE</v>
          </cell>
          <cell r="BL376" t="str">
            <v>ADJUST</v>
          </cell>
          <cell r="BM376" t="str">
            <v>PRICE</v>
          </cell>
          <cell r="BN376" t="str">
            <v>NPV AT DISCOUNT RATE (%) MUS$</v>
          </cell>
          <cell r="BR376" t="str">
            <v>PIR</v>
          </cell>
          <cell r="BS376" t="str">
            <v>IRR</v>
          </cell>
          <cell r="CO376">
            <v>2023</v>
          </cell>
          <cell r="CU376">
            <v>0</v>
          </cell>
          <cell r="CW376">
            <v>0</v>
          </cell>
        </row>
        <row r="377">
          <cell r="BJ377" t="str">
            <v>US$/b</v>
          </cell>
          <cell r="BK377" t="str">
            <v>US$/b</v>
          </cell>
          <cell r="BL377" t="str">
            <v>US$/b</v>
          </cell>
          <cell r="BM377" t="str">
            <v>US$/B</v>
          </cell>
          <cell r="BN377">
            <v>0</v>
          </cell>
          <cell r="BO377">
            <v>0.105</v>
          </cell>
          <cell r="BP377">
            <v>0.12</v>
          </cell>
          <cell r="BQ377">
            <v>0.08</v>
          </cell>
          <cell r="BR377" t="str">
            <v>@ 10.5%</v>
          </cell>
          <cell r="BS377" t="str">
            <v>%</v>
          </cell>
          <cell r="CO377">
            <v>2024</v>
          </cell>
          <cell r="CU377">
            <v>0</v>
          </cell>
          <cell r="CW377">
            <v>0</v>
          </cell>
        </row>
        <row r="378">
          <cell r="CO378" t="str">
            <v>T.TOTAL</v>
          </cell>
        </row>
        <row r="379">
          <cell r="BJ379">
            <v>10</v>
          </cell>
          <cell r="BK379">
            <v>10</v>
          </cell>
          <cell r="BL379">
            <v>0</v>
          </cell>
          <cell r="BM379">
            <v>10</v>
          </cell>
          <cell r="BR379" t="str">
            <v>n/a</v>
          </cell>
        </row>
        <row r="380">
          <cell r="BJ380">
            <v>12</v>
          </cell>
          <cell r="BK380">
            <v>10</v>
          </cell>
          <cell r="BL380">
            <v>-2.94</v>
          </cell>
          <cell r="BM380">
            <v>7.0600000000000005</v>
          </cell>
          <cell r="BR380" t="str">
            <v>n/a</v>
          </cell>
          <cell r="CP380" t="str">
            <v>BASE</v>
          </cell>
        </row>
        <row r="381">
          <cell r="BJ381">
            <v>15</v>
          </cell>
          <cell r="BK381">
            <v>14</v>
          </cell>
          <cell r="BL381">
            <v>-2.94</v>
          </cell>
          <cell r="BM381">
            <v>11.06</v>
          </cell>
          <cell r="BR381" t="str">
            <v>n/a</v>
          </cell>
          <cell r="CP381" t="str">
            <v>EXPLORATION</v>
          </cell>
          <cell r="CS381" t="str">
            <v>PRODUCTION</v>
          </cell>
          <cell r="CY381" t="str">
            <v>FIX-DIR</v>
          </cell>
          <cell r="CZ381" t="str">
            <v>O/H</v>
          </cell>
        </row>
        <row r="382">
          <cell r="BJ382">
            <v>20</v>
          </cell>
          <cell r="BK382">
            <v>18</v>
          </cell>
          <cell r="BL382">
            <v>-2.94</v>
          </cell>
          <cell r="BM382">
            <v>15.06</v>
          </cell>
          <cell r="BR382" t="str">
            <v>n/a</v>
          </cell>
          <cell r="CP382" t="str">
            <v>SEISMIC</v>
          </cell>
          <cell r="CQ382" t="str">
            <v>DRILLING</v>
          </cell>
          <cell r="CR382" t="str">
            <v>OTHERS</v>
          </cell>
          <cell r="CS382" t="str">
            <v>O.R.&amp;C.</v>
          </cell>
          <cell r="CT382" t="str">
            <v>SEISMIC</v>
          </cell>
          <cell r="CU382" t="str">
            <v>DRILL-DEV</v>
          </cell>
          <cell r="CV382" t="str">
            <v>DRILL-APP</v>
          </cell>
          <cell r="CW382" t="str">
            <v>FACILITIES</v>
          </cell>
          <cell r="CX382" t="str">
            <v>PIPELINE</v>
          </cell>
          <cell r="CY382" t="str">
            <v>MUS$</v>
          </cell>
          <cell r="CZ382" t="str">
            <v>US$/B</v>
          </cell>
        </row>
        <row r="383">
          <cell r="CO383">
            <v>1991</v>
          </cell>
        </row>
        <row r="384">
          <cell r="BJ384" t="str">
            <v>U.T.C.</v>
          </cell>
          <cell r="BK384" t="str">
            <v>US$/BBL</v>
          </cell>
          <cell r="BN384" t="e">
            <v>#DIV/0!</v>
          </cell>
          <cell r="BO384" t="e">
            <v>#DIV/0!</v>
          </cell>
          <cell r="BP384" t="e">
            <v>#DIV/0!</v>
          </cell>
          <cell r="BQ384" t="e">
            <v>#DIV/0!</v>
          </cell>
          <cell r="CO384">
            <v>1992</v>
          </cell>
        </row>
        <row r="385">
          <cell r="CO385">
            <v>1993</v>
          </cell>
        </row>
        <row r="386">
          <cell r="CO386">
            <v>1994</v>
          </cell>
        </row>
        <row r="387">
          <cell r="BJ387" t="str">
            <v xml:space="preserve"> </v>
          </cell>
          <cell r="BK387" t="str">
            <v>No.6 - Nov/96 to incl. R factor</v>
          </cell>
          <cell r="BR387">
            <v>36320.776626041668</v>
          </cell>
          <cell r="BS387">
            <v>36320.776626041668</v>
          </cell>
          <cell r="BU387" t="str">
            <v>VERSION :</v>
          </cell>
          <cell r="BV387" t="str">
            <v>No.6 - Nov/96 to incl. R factor</v>
          </cell>
          <cell r="CB387">
            <v>36320.776626041668</v>
          </cell>
          <cell r="CC387">
            <v>36320.776626041668</v>
          </cell>
          <cell r="CE387" t="str">
            <v>VERSION :</v>
          </cell>
          <cell r="CF387" t="str">
            <v>No.6 - Nov/96 to incl. R factor</v>
          </cell>
          <cell r="CL387">
            <v>36320.776626041668</v>
          </cell>
          <cell r="CM387">
            <v>36320.776626041668</v>
          </cell>
          <cell r="CO387">
            <v>1995</v>
          </cell>
        </row>
        <row r="388">
          <cell r="BJ388" t="str">
            <v>Balcón</v>
          </cell>
          <cell r="BU388" t="str">
            <v>Balcón</v>
          </cell>
          <cell r="CE388" t="str">
            <v>Balcón</v>
          </cell>
          <cell r="CO388">
            <v>1996</v>
          </cell>
        </row>
        <row r="389">
          <cell r="BJ389" t="str">
            <v>Incremental</v>
          </cell>
          <cell r="BU389" t="str">
            <v>Incremental</v>
          </cell>
          <cell r="CE389" t="str">
            <v>Incremental</v>
          </cell>
          <cell r="CO389">
            <v>1997</v>
          </cell>
        </row>
        <row r="390">
          <cell r="BJ390" t="str">
            <v>FYP '00</v>
          </cell>
          <cell r="BU390" t="str">
            <v>FYP '00</v>
          </cell>
          <cell r="CE390" t="str">
            <v>FYP '00</v>
          </cell>
          <cell r="CO390">
            <v>1998</v>
          </cell>
        </row>
        <row r="391">
          <cell r="BS391" t="str">
            <v>Page No. 1</v>
          </cell>
          <cell r="CC391" t="str">
            <v>Page No. 2</v>
          </cell>
          <cell r="CM391" t="str">
            <v>Page No. 3</v>
          </cell>
          <cell r="CO391">
            <v>1999</v>
          </cell>
        </row>
        <row r="392">
          <cell r="BH392">
            <v>1</v>
          </cell>
          <cell r="BJ392" t="str">
            <v>P.S.V.</v>
          </cell>
          <cell r="BK392" t="str">
            <v>INITIAL</v>
          </cell>
          <cell r="BL392" t="str">
            <v>QUALITY</v>
          </cell>
          <cell r="BO392" t="str">
            <v>RT :</v>
          </cell>
          <cell r="BP392">
            <v>1999</v>
          </cell>
          <cell r="BU392" t="str">
            <v>YEAR</v>
          </cell>
          <cell r="BV392" t="str">
            <v>OPERATING - 100%</v>
          </cell>
          <cell r="BZ392" t="str">
            <v>CASH FLOW (HOCOL SHARE MUS$)</v>
          </cell>
          <cell r="CO392">
            <v>2000</v>
          </cell>
        </row>
        <row r="393">
          <cell r="BJ393" t="str">
            <v>WTI</v>
          </cell>
          <cell r="BK393" t="str">
            <v>PRICE</v>
          </cell>
          <cell r="BL393" t="str">
            <v>ADJUST</v>
          </cell>
          <cell r="BM393" t="str">
            <v>PRICE</v>
          </cell>
          <cell r="BN393" t="str">
            <v>NPV AT DISCOUNT RATE (%) MMUS$</v>
          </cell>
          <cell r="BR393" t="str">
            <v>PIR</v>
          </cell>
          <cell r="BS393" t="str">
            <v>IRR</v>
          </cell>
          <cell r="BV393" t="str">
            <v>FIX-DIR</v>
          </cell>
          <cell r="BW393" t="str">
            <v>O/H</v>
          </cell>
          <cell r="BX393" t="str">
            <v>VAR-DIR</v>
          </cell>
          <cell r="BY393" t="str">
            <v>TRANS</v>
          </cell>
          <cell r="BZ393" t="str">
            <v>P.S.V. $US/B</v>
          </cell>
          <cell r="CO393">
            <v>2001</v>
          </cell>
        </row>
        <row r="394">
          <cell r="BJ394" t="str">
            <v>US$/b</v>
          </cell>
          <cell r="BK394" t="str">
            <v>US$/b</v>
          </cell>
          <cell r="BL394" t="str">
            <v>US$/b</v>
          </cell>
          <cell r="BM394" t="str">
            <v>US$/B</v>
          </cell>
          <cell r="BN394">
            <v>0</v>
          </cell>
          <cell r="BO394">
            <v>0.105</v>
          </cell>
          <cell r="BP394">
            <v>0.12</v>
          </cell>
          <cell r="BQ394">
            <v>0.08</v>
          </cell>
          <cell r="BR394" t="str">
            <v>@ 10.5%</v>
          </cell>
          <cell r="BS394" t="str">
            <v>%</v>
          </cell>
          <cell r="BV394" t="str">
            <v>MUS$</v>
          </cell>
          <cell r="BW394" t="str">
            <v>US$/B</v>
          </cell>
          <cell r="BX394" t="str">
            <v>US$/B</v>
          </cell>
          <cell r="BY394" t="str">
            <v>US$/B</v>
          </cell>
          <cell r="CA394">
            <v>10</v>
          </cell>
          <cell r="CB394">
            <v>14</v>
          </cell>
          <cell r="CC394">
            <v>18</v>
          </cell>
          <cell r="CO394">
            <v>2002</v>
          </cell>
        </row>
        <row r="395">
          <cell r="BU395">
            <v>1996</v>
          </cell>
          <cell r="BV395">
            <v>0</v>
          </cell>
          <cell r="BW395">
            <v>0</v>
          </cell>
          <cell r="BX395">
            <v>0</v>
          </cell>
          <cell r="BY395">
            <v>0</v>
          </cell>
          <cell r="CA395">
            <v>0</v>
          </cell>
          <cell r="CB395">
            <v>0</v>
          </cell>
          <cell r="CC395">
            <v>0</v>
          </cell>
          <cell r="CO395">
            <v>2003</v>
          </cell>
        </row>
        <row r="396">
          <cell r="BJ396">
            <v>10</v>
          </cell>
          <cell r="BK396">
            <v>10</v>
          </cell>
          <cell r="BL396">
            <v>-2.94</v>
          </cell>
          <cell r="BM396">
            <v>7.0600000000000005</v>
          </cell>
          <cell r="BN396">
            <v>1.9181289658411891</v>
          </cell>
          <cell r="BO396">
            <v>-1.0824533004218957</v>
          </cell>
          <cell r="BP396">
            <v>-1.2995464137488146</v>
          </cell>
          <cell r="BQ396">
            <v>-0.63482392673141708</v>
          </cell>
          <cell r="BR396">
            <v>-0.10965840496877878</v>
          </cell>
          <cell r="BS396">
            <v>5.3016295435576427E-2</v>
          </cell>
          <cell r="BU396">
            <v>1997</v>
          </cell>
          <cell r="BV396">
            <v>0</v>
          </cell>
          <cell r="BW396">
            <v>0</v>
          </cell>
          <cell r="BX396">
            <v>0</v>
          </cell>
          <cell r="BY396">
            <v>0</v>
          </cell>
          <cell r="CA396">
            <v>0</v>
          </cell>
          <cell r="CB396">
            <v>0</v>
          </cell>
          <cell r="CC396">
            <v>0</v>
          </cell>
          <cell r="CO396">
            <v>2004</v>
          </cell>
        </row>
        <row r="397">
          <cell r="BJ397">
            <v>14</v>
          </cell>
          <cell r="BK397">
            <v>14</v>
          </cell>
          <cell r="BL397">
            <v>-2.94</v>
          </cell>
          <cell r="BM397">
            <v>11.06</v>
          </cell>
          <cell r="BN397">
            <v>9.8602861090988085</v>
          </cell>
          <cell r="BO397">
            <v>3.7136900004303199</v>
          </cell>
          <cell r="BP397">
            <v>3.2065928724956452</v>
          </cell>
          <cell r="BQ397">
            <v>4.7125032254625303</v>
          </cell>
          <cell r="BR397">
            <v>0.37621698953383753</v>
          </cell>
          <cell r="BS397">
            <v>0.31570639739294354</v>
          </cell>
          <cell r="BU397">
            <v>1998</v>
          </cell>
          <cell r="BV397">
            <v>0</v>
          </cell>
          <cell r="BW397">
            <v>0</v>
          </cell>
          <cell r="BX397">
            <v>0</v>
          </cell>
          <cell r="BY397">
            <v>0</v>
          </cell>
          <cell r="CA397">
            <v>0</v>
          </cell>
          <cell r="CB397">
            <v>0</v>
          </cell>
          <cell r="CC397">
            <v>0</v>
          </cell>
          <cell r="CO397">
            <v>2005</v>
          </cell>
        </row>
        <row r="398">
          <cell r="BJ398">
            <v>18</v>
          </cell>
          <cell r="BK398">
            <v>18</v>
          </cell>
          <cell r="BL398">
            <v>-2.94</v>
          </cell>
          <cell r="BM398">
            <v>15.06</v>
          </cell>
          <cell r="BN398">
            <v>17.803734859506292</v>
          </cell>
          <cell r="BO398">
            <v>8.5109737057766992</v>
          </cell>
          <cell r="BP398">
            <v>7.7138337658186558</v>
          </cell>
          <cell r="BQ398">
            <v>10.061031192641181</v>
          </cell>
          <cell r="BR398">
            <v>0.86220791321244739</v>
          </cell>
          <cell r="BS398">
            <v>0.73258738705936299</v>
          </cell>
          <cell r="BU398">
            <v>1999</v>
          </cell>
          <cell r="BV398">
            <v>0</v>
          </cell>
          <cell r="BW398">
            <v>0</v>
          </cell>
          <cell r="BX398">
            <v>0</v>
          </cell>
          <cell r="BY398">
            <v>0</v>
          </cell>
          <cell r="CA398">
            <v>0</v>
          </cell>
          <cell r="CB398">
            <v>0</v>
          </cell>
          <cell r="CC398">
            <v>0</v>
          </cell>
          <cell r="CO398">
            <v>2006</v>
          </cell>
        </row>
        <row r="399">
          <cell r="BU399">
            <v>2000</v>
          </cell>
          <cell r="BV399">
            <v>144</v>
          </cell>
          <cell r="BW399">
            <v>0</v>
          </cell>
          <cell r="BX399">
            <v>0</v>
          </cell>
          <cell r="BY399">
            <v>1.28</v>
          </cell>
          <cell r="CA399">
            <v>-3682.5838964520594</v>
          </cell>
          <cell r="CB399">
            <v>-3054.2304578896501</v>
          </cell>
          <cell r="CC399">
            <v>-2425.8770193272412</v>
          </cell>
          <cell r="CO399">
            <v>2007</v>
          </cell>
        </row>
        <row r="400">
          <cell r="BJ400" t="str">
            <v>U.T.C.</v>
          </cell>
          <cell r="BK400" t="str">
            <v>US$/BBL</v>
          </cell>
          <cell r="BN400">
            <v>4.5515183404396868</v>
          </cell>
          <cell r="BO400">
            <v>5.4779056140932099</v>
          </cell>
          <cell r="BP400">
            <v>5.6043605981017555</v>
          </cell>
          <cell r="BQ400">
            <v>5.2633561816365138</v>
          </cell>
          <cell r="BU400">
            <v>2001</v>
          </cell>
          <cell r="BV400">
            <v>139.68</v>
          </cell>
          <cell r="BW400">
            <v>0</v>
          </cell>
          <cell r="BX400">
            <v>0</v>
          </cell>
          <cell r="BY400">
            <v>1.28</v>
          </cell>
          <cell r="CA400">
            <v>-2051.9735510675764</v>
          </cell>
          <cell r="CB400">
            <v>-616.30428164009913</v>
          </cell>
          <cell r="CC400">
            <v>819.36498778737746</v>
          </cell>
          <cell r="CO400">
            <v>2008</v>
          </cell>
        </row>
        <row r="401">
          <cell r="BU401">
            <v>2002</v>
          </cell>
          <cell r="BV401">
            <v>135.49</v>
          </cell>
          <cell r="BW401">
            <v>0</v>
          </cell>
          <cell r="BX401">
            <v>0</v>
          </cell>
          <cell r="BY401">
            <v>1.28</v>
          </cell>
          <cell r="CA401">
            <v>532.63506953067485</v>
          </cell>
          <cell r="CB401">
            <v>1513.2573760110229</v>
          </cell>
          <cell r="CC401">
            <v>2493.8796824913716</v>
          </cell>
          <cell r="CO401">
            <v>2009</v>
          </cell>
        </row>
        <row r="402">
          <cell r="BJ402" t="str">
            <v xml:space="preserve">Historical ECP R/ment (H.Share MUS$)  </v>
          </cell>
          <cell r="BM402" t="str">
            <v>:</v>
          </cell>
          <cell r="BN402">
            <v>0</v>
          </cell>
          <cell r="BO402" t="str">
            <v>CONTRACT TYPE :</v>
          </cell>
          <cell r="BQ402" t="str">
            <v>ASSOCIATION</v>
          </cell>
          <cell r="BU402">
            <v>2003</v>
          </cell>
          <cell r="BV402">
            <v>131.41999999999999</v>
          </cell>
          <cell r="BW402">
            <v>0</v>
          </cell>
          <cell r="BX402">
            <v>0</v>
          </cell>
          <cell r="BY402">
            <v>1.28</v>
          </cell>
          <cell r="CA402">
            <v>-150.72457947246596</v>
          </cell>
          <cell r="CB402">
            <v>898.90107256319834</v>
          </cell>
          <cell r="CC402">
            <v>1948.5267245988625</v>
          </cell>
          <cell r="CO402">
            <v>2010</v>
          </cell>
        </row>
        <row r="403">
          <cell r="BJ403" t="str">
            <v>Commercial Value (M$Col)</v>
          </cell>
          <cell r="BM403" t="str">
            <v>:</v>
          </cell>
          <cell r="BN403">
            <v>0</v>
          </cell>
          <cell r="BO403" t="str">
            <v>Royalty  :</v>
          </cell>
          <cell r="BP403">
            <v>0.2</v>
          </cell>
          <cell r="BQ403" t="str">
            <v xml:space="preserve">Hocol WI   </v>
          </cell>
          <cell r="BR403" t="str">
            <v>:</v>
          </cell>
          <cell r="BS403">
            <v>0.5</v>
          </cell>
          <cell r="BU403">
            <v>2004</v>
          </cell>
          <cell r="BV403">
            <v>127.48</v>
          </cell>
          <cell r="BW403">
            <v>0</v>
          </cell>
          <cell r="BX403">
            <v>0</v>
          </cell>
          <cell r="BY403">
            <v>1.28</v>
          </cell>
          <cell r="CA403">
            <v>1888.0522896001926</v>
          </cell>
          <cell r="CB403">
            <v>2802.3118390312738</v>
          </cell>
          <cell r="CC403">
            <v>3723.3433767326705</v>
          </cell>
          <cell r="CO403">
            <v>2011</v>
          </cell>
        </row>
        <row r="404">
          <cell r="BJ404" t="str">
            <v xml:space="preserve">Fiscal Value  (M$Col) </v>
          </cell>
          <cell r="BM404" t="str">
            <v>:</v>
          </cell>
          <cell r="BN404">
            <v>0</v>
          </cell>
          <cell r="BO404" t="str">
            <v>ORRI      :</v>
          </cell>
          <cell r="BP404">
            <v>0</v>
          </cell>
          <cell r="BQ404" t="str">
            <v xml:space="preserve">Hocol RI   </v>
          </cell>
          <cell r="BR404" t="str">
            <v>:</v>
          </cell>
          <cell r="BS404">
            <v>0.4</v>
          </cell>
          <cell r="BU404">
            <v>2005</v>
          </cell>
          <cell r="BV404">
            <v>123.66</v>
          </cell>
          <cell r="BW404">
            <v>0</v>
          </cell>
          <cell r="BX404">
            <v>0</v>
          </cell>
          <cell r="BY404">
            <v>1.28</v>
          </cell>
          <cell r="CA404">
            <v>1427.9732370504371</v>
          </cell>
          <cell r="CB404">
            <v>2131.6581431556197</v>
          </cell>
          <cell r="CC404">
            <v>2829.4169780285365</v>
          </cell>
          <cell r="CO404">
            <v>2012</v>
          </cell>
        </row>
        <row r="405">
          <cell r="BJ405" t="str">
            <v xml:space="preserve">Remittance Tax Paid 1st. Year </v>
          </cell>
          <cell r="BM405" t="str">
            <v>:</v>
          </cell>
          <cell r="BN405" t="str">
            <v>YES</v>
          </cell>
          <cell r="BO405" t="str">
            <v>Constant Price RT for PSV's</v>
          </cell>
          <cell r="BR405" t="str">
            <v>:</v>
          </cell>
          <cell r="BS405" t="str">
            <v>NO</v>
          </cell>
          <cell r="BU405">
            <v>2006</v>
          </cell>
          <cell r="BV405">
            <v>119.95</v>
          </cell>
          <cell r="BW405">
            <v>0</v>
          </cell>
          <cell r="BX405">
            <v>0</v>
          </cell>
          <cell r="BY405">
            <v>1.28</v>
          </cell>
          <cell r="CA405">
            <v>1055.0100634422133</v>
          </cell>
          <cell r="CB405">
            <v>1622.2292566193973</v>
          </cell>
          <cell r="CC405">
            <v>2191.6517485482773</v>
          </cell>
          <cell r="CO405">
            <v>2013</v>
          </cell>
        </row>
        <row r="406">
          <cell r="BU406">
            <v>2007</v>
          </cell>
          <cell r="BV406">
            <v>116.35</v>
          </cell>
          <cell r="BW406">
            <v>0</v>
          </cell>
          <cell r="BX406">
            <v>0</v>
          </cell>
          <cell r="BY406">
            <v>1.28</v>
          </cell>
          <cell r="CA406">
            <v>894.26704483243327</v>
          </cell>
          <cell r="CB406">
            <v>1398.3406454839978</v>
          </cell>
          <cell r="CC406">
            <v>1900.4861705354119</v>
          </cell>
          <cell r="CO406">
            <v>2014</v>
          </cell>
        </row>
        <row r="407">
          <cell r="BJ407" t="str">
            <v>YEAR</v>
          </cell>
          <cell r="BK407" t="str">
            <v>PRODUCTION</v>
          </cell>
          <cell r="BM407" t="str">
            <v>CAPITAL EXP. - 100% (MUS$)</v>
          </cell>
          <cell r="BU407">
            <v>2008</v>
          </cell>
          <cell r="BV407">
            <v>112.86</v>
          </cell>
          <cell r="BW407">
            <v>0</v>
          </cell>
          <cell r="BX407">
            <v>0</v>
          </cell>
          <cell r="BY407">
            <v>1.28</v>
          </cell>
          <cell r="CA407">
            <v>684.44188515522683</v>
          </cell>
          <cell r="CB407">
            <v>1063.7410890685305</v>
          </cell>
          <cell r="CC407">
            <v>1444.4049661158019</v>
          </cell>
          <cell r="CO407">
            <v>2015</v>
          </cell>
        </row>
        <row r="408">
          <cell r="BK408">
            <v>1</v>
          </cell>
          <cell r="BL408" t="str">
            <v>H. SHARE</v>
          </cell>
          <cell r="BM408" t="str">
            <v>EXPLORATION</v>
          </cell>
          <cell r="BP408" t="str">
            <v>DEVELOPMENT</v>
          </cell>
          <cell r="BU408">
            <v>2009</v>
          </cell>
          <cell r="BV408">
            <v>109.47</v>
          </cell>
          <cell r="BW408">
            <v>0</v>
          </cell>
          <cell r="BX408">
            <v>0</v>
          </cell>
          <cell r="BY408">
            <v>1.28</v>
          </cell>
          <cell r="CA408">
            <v>540.95774355436276</v>
          </cell>
          <cell r="CB408">
            <v>852.04905064278933</v>
          </cell>
          <cell r="CC408">
            <v>1161.9461515575126</v>
          </cell>
          <cell r="CO408">
            <v>2016</v>
          </cell>
        </row>
        <row r="409">
          <cell r="BK409" t="str">
            <v>BOPD</v>
          </cell>
          <cell r="BM409" t="str">
            <v>SEISMIC</v>
          </cell>
          <cell r="BN409" t="str">
            <v>OTHER</v>
          </cell>
          <cell r="BO409" t="str">
            <v>DRILLING</v>
          </cell>
          <cell r="BP409" t="str">
            <v>SEIS/OR&amp;C</v>
          </cell>
          <cell r="BQ409" t="str">
            <v>DRILL-DEV</v>
          </cell>
          <cell r="BR409" t="str">
            <v>DRILL-APP</v>
          </cell>
          <cell r="BS409" t="str">
            <v>CONST-P/L</v>
          </cell>
          <cell r="BU409">
            <v>2010</v>
          </cell>
          <cell r="BV409">
            <v>106.19</v>
          </cell>
          <cell r="BW409">
            <v>0</v>
          </cell>
          <cell r="BX409">
            <v>0</v>
          </cell>
          <cell r="BY409">
            <v>1.28</v>
          </cell>
          <cell r="CA409">
            <v>426.85576965363629</v>
          </cell>
          <cell r="CB409">
            <v>674.98447321202991</v>
          </cell>
          <cell r="CC409">
            <v>923.11317677042302</v>
          </cell>
          <cell r="CO409">
            <v>2017</v>
          </cell>
        </row>
        <row r="410">
          <cell r="BJ410">
            <v>1996</v>
          </cell>
          <cell r="BK410">
            <v>0</v>
          </cell>
          <cell r="BL410">
            <v>0</v>
          </cell>
          <cell r="BM410">
            <v>0</v>
          </cell>
          <cell r="BN410">
            <v>0</v>
          </cell>
          <cell r="BO410">
            <v>0</v>
          </cell>
          <cell r="BP410">
            <v>0</v>
          </cell>
          <cell r="BQ410">
            <v>0</v>
          </cell>
          <cell r="BR410">
            <v>0</v>
          </cell>
          <cell r="BS410">
            <v>0</v>
          </cell>
          <cell r="BU410">
            <v>2011</v>
          </cell>
          <cell r="BV410">
            <v>103</v>
          </cell>
          <cell r="BW410">
            <v>0</v>
          </cell>
          <cell r="BX410">
            <v>0</v>
          </cell>
          <cell r="BY410">
            <v>1.28</v>
          </cell>
          <cell r="CA410">
            <v>326.71567131872337</v>
          </cell>
          <cell r="CB410">
            <v>525.10552802075881</v>
          </cell>
          <cell r="CC410">
            <v>723.49538472279391</v>
          </cell>
          <cell r="CO410">
            <v>2018</v>
          </cell>
        </row>
        <row r="411">
          <cell r="BJ411">
            <v>1997</v>
          </cell>
          <cell r="BK411">
            <v>0</v>
          </cell>
          <cell r="BL411">
            <v>0</v>
          </cell>
          <cell r="BM411">
            <v>0</v>
          </cell>
          <cell r="BN411">
            <v>0</v>
          </cell>
          <cell r="BO411">
            <v>0</v>
          </cell>
          <cell r="BP411">
            <v>0</v>
          </cell>
          <cell r="BQ411">
            <v>0</v>
          </cell>
          <cell r="BR411">
            <v>0</v>
          </cell>
          <cell r="BS411">
            <v>0</v>
          </cell>
          <cell r="BU411">
            <v>2012</v>
          </cell>
          <cell r="BV411">
            <v>99.91</v>
          </cell>
          <cell r="BW411">
            <v>0</v>
          </cell>
          <cell r="BX411">
            <v>0</v>
          </cell>
          <cell r="BY411">
            <v>1.28</v>
          </cell>
          <cell r="CA411">
            <v>-31.247420464842818</v>
          </cell>
          <cell r="CB411">
            <v>-51.968030172538363</v>
          </cell>
          <cell r="CC411">
            <v>-72.688639880233808</v>
          </cell>
          <cell r="CE411" t="str">
            <v>DIAGRAM FOR P.S.V. $15/b</v>
          </cell>
          <cell r="CO411">
            <v>2019</v>
          </cell>
        </row>
        <row r="412">
          <cell r="BJ412">
            <v>1998</v>
          </cell>
          <cell r="BK412">
            <v>0</v>
          </cell>
          <cell r="BL412">
            <v>0</v>
          </cell>
          <cell r="BM412">
            <v>0</v>
          </cell>
          <cell r="BN412">
            <v>0</v>
          </cell>
          <cell r="BO412">
            <v>0</v>
          </cell>
          <cell r="BP412">
            <v>0</v>
          </cell>
          <cell r="BQ412">
            <v>0</v>
          </cell>
          <cell r="BR412">
            <v>0</v>
          </cell>
          <cell r="BS412">
            <v>0</v>
          </cell>
          <cell r="BU412">
            <v>2013</v>
          </cell>
          <cell r="BV412">
            <v>0</v>
          </cell>
          <cell r="BW412">
            <v>0</v>
          </cell>
          <cell r="BX412">
            <v>0</v>
          </cell>
          <cell r="BY412">
            <v>0</v>
          </cell>
          <cell r="CA412">
            <v>47.900452181125729</v>
          </cell>
          <cell r="CB412">
            <v>75.879474034303271</v>
          </cell>
          <cell r="CC412">
            <v>103.85849588748073</v>
          </cell>
          <cell r="CO412">
            <v>2020</v>
          </cell>
        </row>
        <row r="413">
          <cell r="BJ413">
            <v>1999</v>
          </cell>
          <cell r="BK413">
            <v>0</v>
          </cell>
          <cell r="BL413">
            <v>0</v>
          </cell>
          <cell r="BM413">
            <v>0</v>
          </cell>
          <cell r="BN413">
            <v>0</v>
          </cell>
          <cell r="BO413">
            <v>0</v>
          </cell>
          <cell r="BP413">
            <v>0</v>
          </cell>
          <cell r="BQ413">
            <v>0</v>
          </cell>
          <cell r="BR413">
            <v>0</v>
          </cell>
          <cell r="BS413">
            <v>0</v>
          </cell>
          <cell r="BU413">
            <v>2014</v>
          </cell>
          <cell r="BV413">
            <v>0</v>
          </cell>
          <cell r="BW413">
            <v>0</v>
          </cell>
          <cell r="BX413">
            <v>0</v>
          </cell>
          <cell r="BY413">
            <v>0</v>
          </cell>
          <cell r="CA413">
            <v>9.8491869791071593</v>
          </cell>
          <cell r="CB413">
            <v>24.330930958175941</v>
          </cell>
          <cell r="CC413">
            <v>38.812674937244729</v>
          </cell>
          <cell r="CO413">
            <v>2021</v>
          </cell>
        </row>
        <row r="414">
          <cell r="BJ414">
            <v>2000</v>
          </cell>
          <cell r="BK414">
            <v>1615</v>
          </cell>
          <cell r="BL414">
            <v>646</v>
          </cell>
          <cell r="BM414">
            <v>0</v>
          </cell>
          <cell r="BN414">
            <v>0</v>
          </cell>
          <cell r="BO414">
            <v>0</v>
          </cell>
          <cell r="BP414">
            <v>0</v>
          </cell>
          <cell r="BQ414">
            <v>9325</v>
          </cell>
          <cell r="BR414">
            <v>0</v>
          </cell>
          <cell r="BS414">
            <v>0</v>
          </cell>
          <cell r="BU414">
            <v>2015</v>
          </cell>
          <cell r="BV414">
            <v>0</v>
          </cell>
          <cell r="BW414">
            <v>0</v>
          </cell>
          <cell r="BX414">
            <v>0</v>
          </cell>
          <cell r="BY414">
            <v>0</v>
          </cell>
          <cell r="CA414">
            <v>0</v>
          </cell>
          <cell r="CB414">
            <v>0</v>
          </cell>
          <cell r="CC414">
            <v>0</v>
          </cell>
          <cell r="CO414">
            <v>2022</v>
          </cell>
        </row>
        <row r="415">
          <cell r="BJ415">
            <v>2001</v>
          </cell>
          <cell r="BK415">
            <v>3216</v>
          </cell>
          <cell r="BL415">
            <v>1286.4000000000001</v>
          </cell>
          <cell r="BM415">
            <v>0</v>
          </cell>
          <cell r="BN415">
            <v>0</v>
          </cell>
          <cell r="BO415">
            <v>0</v>
          </cell>
          <cell r="BP415">
            <v>0</v>
          </cell>
          <cell r="BQ415">
            <v>8662</v>
          </cell>
          <cell r="BR415">
            <v>0</v>
          </cell>
          <cell r="BS415">
            <v>0</v>
          </cell>
          <cell r="BU415">
            <v>2016</v>
          </cell>
          <cell r="BV415">
            <v>0</v>
          </cell>
          <cell r="BW415">
            <v>0</v>
          </cell>
          <cell r="BX415">
            <v>0</v>
          </cell>
          <cell r="BY415">
            <v>0</v>
          </cell>
          <cell r="CA415">
            <v>0</v>
          </cell>
          <cell r="CB415">
            <v>0</v>
          </cell>
          <cell r="CC415">
            <v>0</v>
          </cell>
          <cell r="CO415">
            <v>2023</v>
          </cell>
        </row>
        <row r="416">
          <cell r="BJ416">
            <v>2002</v>
          </cell>
          <cell r="BK416">
            <v>3043</v>
          </cell>
          <cell r="BL416">
            <v>1217.2</v>
          </cell>
          <cell r="BM416">
            <v>0</v>
          </cell>
          <cell r="BN416">
            <v>0</v>
          </cell>
          <cell r="BO416">
            <v>0</v>
          </cell>
          <cell r="BP416">
            <v>0</v>
          </cell>
          <cell r="BQ416">
            <v>2830</v>
          </cell>
          <cell r="BR416">
            <v>0</v>
          </cell>
          <cell r="BS416">
            <v>0</v>
          </cell>
          <cell r="BU416" t="str">
            <v>2017-2022</v>
          </cell>
          <cell r="BV416">
            <v>0</v>
          </cell>
          <cell r="BW416">
            <v>0</v>
          </cell>
          <cell r="BX416">
            <v>0</v>
          </cell>
          <cell r="BY416">
            <v>0</v>
          </cell>
          <cell r="CA416">
            <v>0</v>
          </cell>
          <cell r="CB416">
            <v>0</v>
          </cell>
          <cell r="CC416">
            <v>0</v>
          </cell>
          <cell r="CO416">
            <v>2024</v>
          </cell>
        </row>
        <row r="417">
          <cell r="BJ417">
            <v>2003</v>
          </cell>
          <cell r="BK417">
            <v>3130</v>
          </cell>
          <cell r="BL417">
            <v>1252</v>
          </cell>
          <cell r="BM417">
            <v>0</v>
          </cell>
          <cell r="BN417">
            <v>0</v>
          </cell>
          <cell r="BO417">
            <v>0</v>
          </cell>
          <cell r="BP417">
            <v>0</v>
          </cell>
          <cell r="BQ417">
            <v>4610</v>
          </cell>
          <cell r="BR417">
            <v>0</v>
          </cell>
          <cell r="BS417">
            <v>0</v>
          </cell>
          <cell r="BU417" t="str">
            <v>TOTAL</v>
          </cell>
          <cell r="BV417">
            <v>1569.46</v>
          </cell>
          <cell r="BX417">
            <v>0</v>
          </cell>
          <cell r="BY417">
            <v>0</v>
          </cell>
          <cell r="CA417">
            <v>1918.128965841189</v>
          </cell>
          <cell r="CB417">
            <v>9860.2861090988081</v>
          </cell>
          <cell r="CC417">
            <v>17803.734859506294</v>
          </cell>
          <cell r="CO417" t="str">
            <v>T.TOTAL</v>
          </cell>
        </row>
        <row r="418">
          <cell r="BJ418">
            <v>2004</v>
          </cell>
          <cell r="BK418">
            <v>2783</v>
          </cell>
          <cell r="BL418">
            <v>1113.2</v>
          </cell>
          <cell r="BM418">
            <v>0</v>
          </cell>
          <cell r="BN418">
            <v>0</v>
          </cell>
          <cell r="BO418">
            <v>0</v>
          </cell>
          <cell r="BP418">
            <v>0</v>
          </cell>
          <cell r="BQ418">
            <v>50</v>
          </cell>
          <cell r="BR418">
            <v>0</v>
          </cell>
          <cell r="BS418">
            <v>0</v>
          </cell>
        </row>
        <row r="419">
          <cell r="BJ419">
            <v>2005</v>
          </cell>
          <cell r="BK419">
            <v>2227</v>
          </cell>
          <cell r="BL419">
            <v>890.80000000000007</v>
          </cell>
          <cell r="BM419">
            <v>0</v>
          </cell>
          <cell r="BN419">
            <v>0</v>
          </cell>
          <cell r="BO419">
            <v>0</v>
          </cell>
          <cell r="BP419">
            <v>0</v>
          </cell>
          <cell r="BQ419">
            <v>0</v>
          </cell>
          <cell r="BR419">
            <v>0</v>
          </cell>
          <cell r="BS419">
            <v>0</v>
          </cell>
          <cell r="BU419" t="str">
            <v>ESTIMATED COST PER BARREL (HOCOL SHARE)</v>
          </cell>
        </row>
        <row r="420">
          <cell r="BJ420">
            <v>2006</v>
          </cell>
          <cell r="BK420">
            <v>1718</v>
          </cell>
          <cell r="BL420">
            <v>687.2</v>
          </cell>
          <cell r="BM420">
            <v>0</v>
          </cell>
          <cell r="BN420">
            <v>0</v>
          </cell>
          <cell r="BO420">
            <v>0</v>
          </cell>
          <cell r="BP420">
            <v>0</v>
          </cell>
          <cell r="BQ420">
            <v>0</v>
          </cell>
          <cell r="BR420">
            <v>0</v>
          </cell>
          <cell r="BS420">
            <v>0</v>
          </cell>
          <cell r="BU420" t="str">
            <v>P.S.V. -&gt;</v>
          </cell>
          <cell r="BX420">
            <v>10</v>
          </cell>
          <cell r="BY420" t="str">
            <v>$/B</v>
          </cell>
          <cell r="BZ420">
            <v>14</v>
          </cell>
          <cell r="CA420" t="str">
            <v>$/B</v>
          </cell>
          <cell r="CB420">
            <v>18</v>
          </cell>
          <cell r="CC420" t="str">
            <v>$/B</v>
          </cell>
        </row>
        <row r="421">
          <cell r="BJ421">
            <v>2007</v>
          </cell>
          <cell r="BK421">
            <v>1425</v>
          </cell>
          <cell r="BL421">
            <v>570</v>
          </cell>
          <cell r="BM421">
            <v>0</v>
          </cell>
          <cell r="BN421">
            <v>0</v>
          </cell>
          <cell r="BO421">
            <v>0</v>
          </cell>
          <cell r="BP421">
            <v>0</v>
          </cell>
          <cell r="BQ421">
            <v>0</v>
          </cell>
          <cell r="BR421">
            <v>0</v>
          </cell>
          <cell r="BS421">
            <v>0</v>
          </cell>
          <cell r="BU421" t="str">
            <v>CONCEPT</v>
          </cell>
          <cell r="BX421" t="str">
            <v>MUS$</v>
          </cell>
          <cell r="BY421" t="str">
            <v>$US/B</v>
          </cell>
          <cell r="BZ421" t="str">
            <v>MUS$</v>
          </cell>
          <cell r="CA421" t="str">
            <v>$US/B</v>
          </cell>
          <cell r="CB421" t="str">
            <v>MUS$</v>
          </cell>
          <cell r="CC421" t="str">
            <v>$US/B</v>
          </cell>
        </row>
        <row r="422">
          <cell r="BJ422">
            <v>2008</v>
          </cell>
          <cell r="BK422">
            <v>1140</v>
          </cell>
          <cell r="BL422">
            <v>456</v>
          </cell>
          <cell r="BM422">
            <v>0</v>
          </cell>
          <cell r="BN422">
            <v>0</v>
          </cell>
          <cell r="BO422">
            <v>0</v>
          </cell>
          <cell r="BP422">
            <v>0</v>
          </cell>
          <cell r="BQ422">
            <v>0</v>
          </cell>
          <cell r="BR422">
            <v>0</v>
          </cell>
          <cell r="BS422">
            <v>0</v>
          </cell>
          <cell r="BU422" t="str">
            <v>Revenue</v>
          </cell>
          <cell r="BX422">
            <v>22677.721223895096</v>
          </cell>
          <cell r="BY422">
            <v>6.8576979116075769</v>
          </cell>
          <cell r="BZ422">
            <v>35526.288489558043</v>
          </cell>
          <cell r="CA422">
            <v>10.743079164643031</v>
          </cell>
          <cell r="CB422">
            <v>48374.85575522099</v>
          </cell>
          <cell r="CC422">
            <v>14.628460417678486</v>
          </cell>
        </row>
        <row r="423">
          <cell r="BJ423">
            <v>2009</v>
          </cell>
          <cell r="BK423">
            <v>912</v>
          </cell>
          <cell r="BL423">
            <v>364.8</v>
          </cell>
          <cell r="BM423">
            <v>0</v>
          </cell>
          <cell r="BN423">
            <v>0</v>
          </cell>
          <cell r="BO423">
            <v>0</v>
          </cell>
          <cell r="BP423">
            <v>0</v>
          </cell>
          <cell r="BQ423">
            <v>0</v>
          </cell>
          <cell r="BR423">
            <v>0</v>
          </cell>
          <cell r="BS423">
            <v>0</v>
          </cell>
          <cell r="BU423" t="str">
            <v>O&amp;M</v>
          </cell>
          <cell r="BX423">
            <v>-674.71582155275712</v>
          </cell>
          <cell r="BY423">
            <v>-0.20403272598287131</v>
          </cell>
          <cell r="BZ423">
            <v>-674.71582155275712</v>
          </cell>
          <cell r="CA423">
            <v>-0.20403272598287131</v>
          </cell>
          <cell r="CB423">
            <v>-674.71582155275712</v>
          </cell>
          <cell r="CC423">
            <v>-0.20403272598287131</v>
          </cell>
        </row>
        <row r="424">
          <cell r="BJ424">
            <v>2010</v>
          </cell>
          <cell r="BK424">
            <v>730</v>
          </cell>
          <cell r="BL424">
            <v>292</v>
          </cell>
          <cell r="BM424">
            <v>0</v>
          </cell>
          <cell r="BN424">
            <v>0</v>
          </cell>
          <cell r="BO424">
            <v>0</v>
          </cell>
          <cell r="BP424">
            <v>0</v>
          </cell>
          <cell r="BQ424">
            <v>0</v>
          </cell>
          <cell r="BR424">
            <v>0</v>
          </cell>
          <cell r="BS424">
            <v>0</v>
          </cell>
          <cell r="BU424" t="str">
            <v>Transport</v>
          </cell>
          <cell r="BX424">
            <v>-3622.0544599402238</v>
          </cell>
          <cell r="BY424">
            <v>-1.095302083504256</v>
          </cell>
          <cell r="BZ424">
            <v>-3622.0544599402238</v>
          </cell>
          <cell r="CA424">
            <v>-1.095302083504256</v>
          </cell>
          <cell r="CB424">
            <v>-3622.0544599402238</v>
          </cell>
          <cell r="CC424">
            <v>-1.095302083504256</v>
          </cell>
        </row>
        <row r="425">
          <cell r="BJ425">
            <v>2011</v>
          </cell>
          <cell r="BK425">
            <v>584</v>
          </cell>
          <cell r="BL425">
            <v>233.60000000000002</v>
          </cell>
          <cell r="BM425">
            <v>0</v>
          </cell>
          <cell r="BN425">
            <v>0</v>
          </cell>
          <cell r="BO425">
            <v>0</v>
          </cell>
          <cell r="BP425">
            <v>0</v>
          </cell>
          <cell r="BQ425">
            <v>0</v>
          </cell>
          <cell r="BR425">
            <v>0</v>
          </cell>
          <cell r="BS425">
            <v>0</v>
          </cell>
          <cell r="BU425" t="str">
            <v>Capital</v>
          </cell>
          <cell r="BX425">
            <v>-12615.782789174013</v>
          </cell>
          <cell r="BY425">
            <v>-3.8149876891269807</v>
          </cell>
          <cell r="BZ425">
            <v>-12615.782789174013</v>
          </cell>
          <cell r="CA425">
            <v>-3.8149876891269807</v>
          </cell>
          <cell r="CB425">
            <v>-12615.782789174013</v>
          </cell>
          <cell r="CC425">
            <v>-3.8149876891269807</v>
          </cell>
        </row>
        <row r="426">
          <cell r="BJ426">
            <v>2012</v>
          </cell>
          <cell r="BK426">
            <v>127</v>
          </cell>
          <cell r="BL426">
            <v>50.800000000000004</v>
          </cell>
          <cell r="BM426">
            <v>0</v>
          </cell>
          <cell r="BN426">
            <v>0</v>
          </cell>
          <cell r="BO426">
            <v>0</v>
          </cell>
          <cell r="BP426">
            <v>0</v>
          </cell>
          <cell r="BQ426">
            <v>0</v>
          </cell>
          <cell r="BR426">
            <v>0</v>
          </cell>
          <cell r="BS426">
            <v>0</v>
          </cell>
          <cell r="BU426" t="str">
            <v>ECP Reimbursment</v>
          </cell>
          <cell r="BX426">
            <v>0</v>
          </cell>
          <cell r="BY426">
            <v>0</v>
          </cell>
          <cell r="BZ426">
            <v>0</v>
          </cell>
          <cell r="CA426">
            <v>0</v>
          </cell>
          <cell r="CB426">
            <v>0</v>
          </cell>
          <cell r="CC426">
            <v>0</v>
          </cell>
        </row>
        <row r="427">
          <cell r="BJ427">
            <v>2013</v>
          </cell>
          <cell r="BK427">
            <v>0</v>
          </cell>
          <cell r="BL427">
            <v>0</v>
          </cell>
          <cell r="BM427">
            <v>0</v>
          </cell>
          <cell r="BN427">
            <v>0</v>
          </cell>
          <cell r="BO427">
            <v>0</v>
          </cell>
          <cell r="BP427">
            <v>0</v>
          </cell>
          <cell r="BQ427">
            <v>0</v>
          </cell>
          <cell r="BR427">
            <v>0</v>
          </cell>
          <cell r="BS427">
            <v>0</v>
          </cell>
          <cell r="BU427" t="str">
            <v>Taxes :</v>
          </cell>
        </row>
        <row r="428">
          <cell r="BJ428">
            <v>2014</v>
          </cell>
          <cell r="BK428">
            <v>0</v>
          </cell>
          <cell r="BL428">
            <v>0</v>
          </cell>
          <cell r="BM428">
            <v>0</v>
          </cell>
          <cell r="BN428">
            <v>0</v>
          </cell>
          <cell r="BO428">
            <v>0</v>
          </cell>
          <cell r="BP428">
            <v>0</v>
          </cell>
          <cell r="BQ428">
            <v>0</v>
          </cell>
          <cell r="BR428">
            <v>0</v>
          </cell>
          <cell r="BS428">
            <v>0</v>
          </cell>
          <cell r="BU428" t="str">
            <v xml:space="preserve">Income </v>
          </cell>
          <cell r="BX428">
            <v>-3417.6618198246847</v>
          </cell>
          <cell r="BY428">
            <v>-1.0334941545933305</v>
          </cell>
          <cell r="BZ428">
            <v>-7729.4711396280964</v>
          </cell>
          <cell r="CA428">
            <v>-2.3373767394321256</v>
          </cell>
          <cell r="CB428">
            <v>-12039.891634539184</v>
          </cell>
          <cell r="CC428">
            <v>-3.6408393463785371</v>
          </cell>
        </row>
        <row r="429">
          <cell r="BJ429">
            <v>2015</v>
          </cell>
          <cell r="BK429">
            <v>0</v>
          </cell>
          <cell r="BL429">
            <v>0</v>
          </cell>
          <cell r="BM429">
            <v>0</v>
          </cell>
          <cell r="BN429">
            <v>0</v>
          </cell>
          <cell r="BO429">
            <v>0</v>
          </cell>
          <cell r="BP429">
            <v>0</v>
          </cell>
          <cell r="BQ429">
            <v>0</v>
          </cell>
          <cell r="BR429">
            <v>0</v>
          </cell>
          <cell r="BS429">
            <v>0</v>
          </cell>
          <cell r="BU429" t="str">
            <v>Remittance</v>
          </cell>
          <cell r="BX429">
            <v>-429.37736756222665</v>
          </cell>
          <cell r="BY429">
            <v>-0.1298428641816283</v>
          </cell>
          <cell r="BZ429">
            <v>-1023.9781701641369</v>
          </cell>
          <cell r="CA429">
            <v>-0.30964896736040914</v>
          </cell>
          <cell r="CB429">
            <v>-1618.6761905085093</v>
          </cell>
          <cell r="CC429">
            <v>-0.4894844689916566</v>
          </cell>
        </row>
        <row r="430">
          <cell r="BJ430">
            <v>2016</v>
          </cell>
          <cell r="BK430">
            <v>0</v>
          </cell>
          <cell r="BL430">
            <v>0</v>
          </cell>
          <cell r="BM430">
            <v>0</v>
          </cell>
          <cell r="BN430">
            <v>0</v>
          </cell>
          <cell r="BO430">
            <v>0</v>
          </cell>
          <cell r="BP430">
            <v>0</v>
          </cell>
          <cell r="BQ430">
            <v>0</v>
          </cell>
          <cell r="BR430">
            <v>0</v>
          </cell>
          <cell r="BS430">
            <v>0</v>
          </cell>
          <cell r="BU430" t="str">
            <v>Surtax</v>
          </cell>
          <cell r="BX430">
            <v>0</v>
          </cell>
          <cell r="BY430">
            <v>0</v>
          </cell>
          <cell r="BZ430">
            <v>0</v>
          </cell>
          <cell r="CA430">
            <v>0</v>
          </cell>
          <cell r="CB430">
            <v>0</v>
          </cell>
          <cell r="CC430">
            <v>0</v>
          </cell>
        </row>
        <row r="431">
          <cell r="BJ431" t="str">
            <v>2017-2022</v>
          </cell>
          <cell r="BK431">
            <v>0</v>
          </cell>
          <cell r="BL431">
            <v>0</v>
          </cell>
          <cell r="BM431">
            <v>0</v>
          </cell>
          <cell r="BN431">
            <v>0</v>
          </cell>
          <cell r="BO431">
            <v>0</v>
          </cell>
          <cell r="BP431">
            <v>0</v>
          </cell>
          <cell r="BQ431">
            <v>0</v>
          </cell>
          <cell r="BR431">
            <v>0</v>
          </cell>
          <cell r="BS431">
            <v>0</v>
          </cell>
          <cell r="BU431" t="str">
            <v>War Tax</v>
          </cell>
          <cell r="BX431">
            <v>0</v>
          </cell>
          <cell r="BY431">
            <v>0</v>
          </cell>
          <cell r="BZ431">
            <v>0</v>
          </cell>
          <cell r="CA431">
            <v>0</v>
          </cell>
          <cell r="CB431">
            <v>0</v>
          </cell>
          <cell r="CC431">
            <v>0</v>
          </cell>
        </row>
        <row r="432">
          <cell r="BJ432" t="str">
            <v>T. MMB</v>
          </cell>
          <cell r="BK432">
            <v>8.2672499999999989</v>
          </cell>
          <cell r="BL432">
            <v>3.3068999999999997</v>
          </cell>
          <cell r="BM432">
            <v>0</v>
          </cell>
          <cell r="BN432">
            <v>0</v>
          </cell>
          <cell r="BO432">
            <v>0</v>
          </cell>
          <cell r="BP432">
            <v>0</v>
          </cell>
          <cell r="BQ432">
            <v>25477</v>
          </cell>
          <cell r="BR432">
            <v>0</v>
          </cell>
          <cell r="BS432">
            <v>0</v>
          </cell>
          <cell r="BT432">
            <v>25477</v>
          </cell>
          <cell r="BU432" t="str">
            <v>US - COL Inf/Dev Adjustment</v>
          </cell>
          <cell r="BX432">
            <v>-3.1832314562052488E-12</v>
          </cell>
          <cell r="BY432">
            <v>-9.6260287768158964E-16</v>
          </cell>
          <cell r="BZ432">
            <v>0</v>
          </cell>
          <cell r="CA432">
            <v>0</v>
          </cell>
          <cell r="CB432">
            <v>0</v>
          </cell>
          <cell r="CC432">
            <v>0</v>
          </cell>
        </row>
        <row r="433">
          <cell r="BJ433" t="str">
            <v>T.H.SHARE</v>
          </cell>
          <cell r="BM433">
            <v>0</v>
          </cell>
          <cell r="BN433">
            <v>0</v>
          </cell>
          <cell r="BO433">
            <v>0</v>
          </cell>
          <cell r="BP433">
            <v>0</v>
          </cell>
          <cell r="BQ433">
            <v>12738.5</v>
          </cell>
          <cell r="BR433">
            <v>0</v>
          </cell>
          <cell r="BS433">
            <v>0</v>
          </cell>
          <cell r="BT433">
            <v>12738.5</v>
          </cell>
          <cell r="BU433" t="str">
            <v>AFIT</v>
          </cell>
          <cell r="BX433">
            <v>1918.128965841189</v>
          </cell>
          <cell r="BY433">
            <v>0.58003839421850945</v>
          </cell>
          <cell r="BZ433">
            <v>9860.2861090988081</v>
          </cell>
          <cell r="CA433">
            <v>2.981730959236387</v>
          </cell>
          <cell r="CB433">
            <v>17803.734859506294</v>
          </cell>
          <cell r="CC433">
            <v>5.3838141036941831</v>
          </cell>
        </row>
      </sheetData>
      <sheetData sheetId="1">
        <row r="2">
          <cell r="A2" t="str">
            <v>BASIC</v>
          </cell>
        </row>
      </sheetData>
      <sheetData sheetId="2"/>
      <sheetData sheetId="3"/>
      <sheetData sheetId="4" refreshError="1"/>
      <sheetData sheetId="5" refreshError="1"/>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ow r="2">
          <cell r="A2" t="str">
            <v>BASIC</v>
          </cell>
        </row>
      </sheetData>
      <sheetData sheetId="30"/>
      <sheetData sheetId="31">
        <row r="14">
          <cell r="D14">
            <v>1</v>
          </cell>
        </row>
      </sheetData>
      <sheetData sheetId="32">
        <row r="2">
          <cell r="A2" t="str">
            <v>BASIC</v>
          </cell>
        </row>
      </sheetData>
      <sheetData sheetId="33">
        <row r="2">
          <cell r="A2" t="str">
            <v>BASIC</v>
          </cell>
        </row>
      </sheetData>
      <sheetData sheetId="34"/>
      <sheetData sheetId="35">
        <row r="14">
          <cell r="D14">
            <v>1</v>
          </cell>
        </row>
      </sheetData>
      <sheetData sheetId="36">
        <row r="2">
          <cell r="A2" t="str">
            <v>BASIC</v>
          </cell>
        </row>
      </sheetData>
      <sheetData sheetId="37">
        <row r="2">
          <cell r="A2" t="str">
            <v>BASIC</v>
          </cell>
        </row>
      </sheetData>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Name val="Input"/>
      <sheetName val="Summary"/>
      <sheetName val="LoanCalc"/>
      <sheetName val="CorpTax"/>
      <sheetName val="Export"/>
      <sheetName val="Import"/>
      <sheetName val="Yspack"/>
      <sheetName val="list"/>
      <sheetName val="4-AGO-04"/>
      <sheetName val="Lists"/>
      <sheetName val="CAPEX ACACIAS 90K"/>
      <sheetName val="API93"/>
      <sheetName val="DMS-C"/>
      <sheetName val="CAPEX CHICHIMENE 100K"/>
      <sheetName val="EQUIPOS"/>
      <sheetName val="DIARIO"/>
      <sheetName val="MANO DE OBRA"/>
      <sheetName val="recurso OT 4"/>
      <sheetName val="UNIDAD DE MEDIDAS"/>
      <sheetName val="BASE"/>
      <sheetName val="PRECIARIO"/>
      <sheetName val="Constantes Generales"/>
      <sheetName val="Prestaciones Sociales"/>
      <sheetName val="DATOSBP"/>
      <sheetName val="DATOSPB"/>
      <sheetName val="PESOS"/>
      <sheetName val="DATOS"/>
      <sheetName val="informe avance campo"/>
      <sheetName val="7422CW00"/>
      <sheetName val="RECURSOS"/>
      <sheetName val="CRUDOS"/>
      <sheetName val="TERCEROS 02_12"/>
      <sheetName val="H4 Inf Adicional KP"/>
      <sheetName val="Jupter3b"/>
      <sheetName val="DISCOUNTS"/>
      <sheetName val="LISTA DE RECURSOS"/>
      <sheetName val="LISTA DE ACTIVIDADES"/>
      <sheetName val="LISTAS DE IMPRODUCTIVIDADES"/>
      <sheetName val="CTRL ACTAS"/>
      <sheetName val="CAPEX_ACACIAS_90K"/>
      <sheetName val="STAT&quot;D&quot;"/>
      <sheetName val="ODS"/>
      <sheetName val="Hoja1 (2)"/>
      <sheetName val="Hoja3 (2)"/>
      <sheetName val="INST"/>
      <sheetName val="MOD-DEV.XLS"/>
      <sheetName val="Tablas_Apoyo"/>
      <sheetName val="PROGRAMACION $"/>
      <sheetName val="PROGRAMACION HH"/>
      <sheetName val="Listas"/>
      <sheetName val="FRENTES ESPECIFICOS"/>
      <sheetName val="EN PODER DE ECP"/>
      <sheetName val="RESUMEN GENERAL"/>
      <sheetName val="sipra II fase IV"/>
      <sheetName val="ppto Obra"/>
      <sheetName val="gerencia - interv"/>
      <sheetName val="umm"/>
      <sheetName val="Precomisi"/>
      <sheetName val="RESUMEN CAPEX CONST"/>
      <sheetName val=" CAPEX EN EL t CONST"/>
      <sheetName val="asunciones"/>
      <sheetName val="Datos_CO"/>
      <sheetName val="RESUMEN"/>
      <sheetName val="UNITARIO SIN MATERIAL"/>
      <sheetName val="Cuadro de control de personal"/>
      <sheetName val="Listas despliegue"/>
      <sheetName val="AUX."/>
      <sheetName val="Macro1"/>
      <sheetName val="INF. DIARIO"/>
      <sheetName val="INF. SEMANAL"/>
      <sheetName val="CLUSTER"/>
      <sheetName val="HH y HE"/>
      <sheetName val="HSE"/>
      <sheetName val="lluvias"/>
      <sheetName val="PDT"/>
      <sheetName val="EJECUCIÓN DIARIA"/>
      <sheetName val="Ejecutado Día A Día"/>
      <sheetName val="SEGUIMIENTO ECONOMICO WIP"/>
      <sheetName val="Ejecutado Presup.Diario"/>
      <sheetName val="Ejecutado Acum.Presup"/>
      <sheetName val="Ejecutado Acum.Fisico"/>
      <sheetName val="% Fisico Ejecutado"/>
      <sheetName val="CC"/>
      <sheetName val="Curva S"/>
      <sheetName val="PROYECCIONES"/>
      <sheetName val="DATABASE"/>
      <sheetName val="PORTADA"/>
      <sheetName val="GENERALIDADES"/>
      <sheetName val="CAPEX"/>
      <sheetName val="CBE 1513"/>
      <sheetName val="Hoja1"/>
      <sheetName val="1.3.4"/>
      <sheetName val="1.4.4"/>
      <sheetName val="1.5.4"/>
      <sheetName val="1.5.5"/>
      <sheetName val="1.5.6"/>
      <sheetName val="1.5.7 "/>
      <sheetName val="CUADRO DE CANT"/>
      <sheetName val="CL-77"/>
      <sheetName val="Q. Ejec."/>
      <sheetName val="ETIQUETAS"/>
      <sheetName val="Resumen Gerencial"/>
      <sheetName val="DETALLADO SISTEMAS "/>
      <sheetName val="Sistemas Rev.5"/>
      <sheetName val="MATRIZ ACORDIONERO F2"/>
      <sheetName val="PARAMETROS"/>
      <sheetName val="PARAMETROS "/>
      <sheetName val="Curva S Llanos"/>
      <sheetName val="AUX"/>
      <sheetName val="MARCO"/>
      <sheetName val="Informe díario"/>
      <sheetName val="Picklist"/>
      <sheetName val="CAPEX_ACACIAS_90K1"/>
      <sheetName val="MANO_DE_OBRA"/>
      <sheetName val="CAPEX_CHICHIMENE_100K"/>
      <sheetName val="recurso_OT_4"/>
      <sheetName val="LISTA_DE_RECURSOS"/>
      <sheetName val="LISTA_DE_ACTIVIDADES"/>
      <sheetName val="LISTAS_DE_IMPRODUCTIVIDADES"/>
      <sheetName val="UNIDAD_DE_MEDIDAS"/>
      <sheetName val="Hoja1_(2)"/>
      <sheetName val="Hoja3_(2)"/>
      <sheetName val="Constantes_Generales"/>
      <sheetName val="Prestaciones_Sociales"/>
      <sheetName val="informe_avance_campo"/>
      <sheetName val="TERCEROS_02_12"/>
      <sheetName val="H4_Inf_Adicional_KP"/>
      <sheetName val="CTRL_ACTAS"/>
      <sheetName val="MOD-DEV_XLS"/>
      <sheetName val="PROGRAMACION_$"/>
      <sheetName val="PROGRAMACION_HH"/>
      <sheetName val="FRENTES_ESPECIFICOS"/>
      <sheetName val="EN_PODER_DE_ECP"/>
      <sheetName val="RESUMEN_GENERAL"/>
      <sheetName val="sipra_II_fase_IV"/>
      <sheetName val="ppto_Obra"/>
      <sheetName val="gerencia_-_interv"/>
      <sheetName val="RESUMEN_CAPEX_CONST"/>
      <sheetName val="_CAPEX_EN_EL_t_CONST"/>
      <sheetName val="UNITARIO_SIN_MATERIAL"/>
      <sheetName val="Cuadro_de_control_de_personal"/>
      <sheetName val="AUX_"/>
      <sheetName val="INF__DIARIO"/>
      <sheetName val="INF__SEMANAL"/>
      <sheetName val="HH_y_HE"/>
      <sheetName val="EJECUCIÓN_DIARIA"/>
      <sheetName val="Ejecutado_Día_A_Día"/>
      <sheetName val="SEGUIMIENTO_ECONOMICO_WIP"/>
      <sheetName val="Ejecutado_Presup_Diario"/>
      <sheetName val="Ejecutado_Acum_Presup"/>
      <sheetName val="Ejecutado_Acum_Fisico"/>
      <sheetName val="%_Fisico_Ejecutado"/>
      <sheetName val="Curva_S"/>
      <sheetName val="Listas_despliegue"/>
      <sheetName val="CBE_1513"/>
      <sheetName val="1_3_4"/>
      <sheetName val="1_4_4"/>
      <sheetName val="1_5_4"/>
      <sheetName val="1_5_5"/>
      <sheetName val="1_5_6"/>
      <sheetName val="1_5_7_"/>
      <sheetName val="CAPEX_ACACIAS_90K2"/>
      <sheetName val="MANO_DE_OBRA1"/>
      <sheetName val="CAPEX_CHICHIMENE_100K1"/>
      <sheetName val="recurso_OT_41"/>
      <sheetName val="LISTA_DE_RECURSOS1"/>
      <sheetName val="LISTA_DE_ACTIVIDADES1"/>
      <sheetName val="LISTAS_DE_IMPRODUCTIVIDADES1"/>
      <sheetName val="UNIDAD_DE_MEDIDAS1"/>
      <sheetName val="Hoja1_(2)1"/>
      <sheetName val="Hoja3_(2)1"/>
      <sheetName val="Constantes_Generales1"/>
      <sheetName val="Prestaciones_Sociales1"/>
      <sheetName val="informe_avance_campo1"/>
      <sheetName val="TERCEROS_02_121"/>
      <sheetName val="H4_Inf_Adicional_KP1"/>
      <sheetName val="CTRL_ACTAS1"/>
      <sheetName val="MOD-DEV_XLS1"/>
      <sheetName val="PROGRAMACION_$1"/>
      <sheetName val="PROGRAMACION_HH1"/>
      <sheetName val="FRENTES_ESPECIFICOS1"/>
      <sheetName val="EN_PODER_DE_ECP1"/>
      <sheetName val="RESUMEN_GENERAL1"/>
      <sheetName val="sipra_II_fase_IV1"/>
      <sheetName val="ppto_Obra1"/>
      <sheetName val="gerencia_-_interv1"/>
      <sheetName val="RESUMEN_CAPEX_CONST1"/>
      <sheetName val="_CAPEX_EN_EL_t_CONST1"/>
      <sheetName val="UNITARIO_SIN_MATERIAL1"/>
      <sheetName val="Cuadro_de_control_de_personal1"/>
      <sheetName val="AUX_1"/>
      <sheetName val="INF__DIARIO1"/>
      <sheetName val="INF__SEMANAL1"/>
      <sheetName val="HH_y_HE1"/>
      <sheetName val="EJECUCIÓN_DIARIA1"/>
      <sheetName val="Ejecutado_Día_A_Día1"/>
      <sheetName val="SEGUIMIENTO_ECONOMICO_WIP1"/>
      <sheetName val="Ejecutado_Presup_Diario1"/>
      <sheetName val="Ejecutado_Acum_Presup1"/>
      <sheetName val="Ejecutado_Acum_Fisico1"/>
      <sheetName val="%_Fisico_Ejecutado1"/>
      <sheetName val="Curva_S1"/>
      <sheetName val="Listas_despliegue1"/>
      <sheetName val="CBE_15131"/>
      <sheetName val="1_3_41"/>
      <sheetName val="1_4_41"/>
      <sheetName val="1_5_41"/>
      <sheetName val="1_5_51"/>
      <sheetName val="1_5_61"/>
      <sheetName val="1_5_7_1"/>
      <sheetName val="CUADRO_DE_CANT"/>
      <sheetName val="Q__Ejec_"/>
      <sheetName val="PARAMETROS_"/>
      <sheetName val="Curva_S_Llanos"/>
      <sheetName val="CAPEX_ACACIAS_90K3"/>
      <sheetName val="MANO_DE_OBRA2"/>
      <sheetName val="CAPEX_CHICHIMENE_100K2"/>
      <sheetName val="recurso_OT_42"/>
      <sheetName val="LISTA_DE_RECURSOS2"/>
      <sheetName val="LISTA_DE_ACTIVIDADES2"/>
      <sheetName val="LISTAS_DE_IMPRODUCTIVIDADES2"/>
      <sheetName val="UNIDAD_DE_MEDIDAS2"/>
      <sheetName val="Hoja1_(2)2"/>
      <sheetName val="Hoja3_(2)2"/>
      <sheetName val="Constantes_Generales2"/>
      <sheetName val="Prestaciones_Sociales2"/>
      <sheetName val="informe_avance_campo2"/>
      <sheetName val="TERCEROS_02_122"/>
      <sheetName val="H4_Inf_Adicional_KP2"/>
      <sheetName val="CTRL_ACTAS2"/>
      <sheetName val="MOD-DEV_XLS2"/>
      <sheetName val="PROGRAMACION_$2"/>
      <sheetName val="PROGRAMACION_HH2"/>
      <sheetName val="FRENTES_ESPECIFICOS2"/>
      <sheetName val="EN_PODER_DE_ECP2"/>
      <sheetName val="RESUMEN_GENERAL2"/>
      <sheetName val="sipra_II_fase_IV2"/>
      <sheetName val="ppto_Obra2"/>
      <sheetName val="gerencia_-_interv2"/>
      <sheetName val="RESUMEN_CAPEX_CONST2"/>
      <sheetName val="_CAPEX_EN_EL_t_CONST2"/>
      <sheetName val="UNITARIO_SIN_MATERIAL2"/>
      <sheetName val="Cuadro_de_control_de_personal2"/>
      <sheetName val="AUX_2"/>
      <sheetName val="INF__DIARIO2"/>
      <sheetName val="INF__SEMANAL2"/>
      <sheetName val="HH_y_HE2"/>
      <sheetName val="EJECUCIÓN_DIARIA2"/>
      <sheetName val="Ejecutado_Día_A_Día2"/>
      <sheetName val="SEGUIMIENTO_ECONOMICO_WIP2"/>
      <sheetName val="Ejecutado_Presup_Diario2"/>
      <sheetName val="Ejecutado_Acum_Presup2"/>
      <sheetName val="Ejecutado_Acum_Fisico2"/>
      <sheetName val="%_Fisico_Ejecutado2"/>
      <sheetName val="Curva_S2"/>
      <sheetName val="Listas_despliegue2"/>
      <sheetName val="CBE_15132"/>
      <sheetName val="1_3_42"/>
      <sheetName val="1_4_42"/>
      <sheetName val="1_5_42"/>
      <sheetName val="1_5_52"/>
      <sheetName val="1_5_62"/>
      <sheetName val="1_5_7_2"/>
      <sheetName val="CUADRO_DE_CANT1"/>
      <sheetName val="Q__Ejec_1"/>
      <sheetName val="PARAMETROS_1"/>
      <sheetName val="Curva_S_Llanos1"/>
      <sheetName val="GCB2000"/>
      <sheetName val="FACTORES"/>
      <sheetName val="CONSOLIDADO"/>
      <sheetName val="lista"/>
      <sheetName val="MDO"/>
      <sheetName val="Estructura de Control"/>
      <sheetName val="Tarifas Equipos"/>
      <sheetName val="FRENTE OBRA"/>
      <sheetName val="ID 200123"/>
      <sheetName val="ID 200124"/>
      <sheetName val="DATOS ADPA Huila"/>
      <sheetName val="TABLAS"/>
      <sheetName val="Drop Down Lists2"/>
      <sheetName val="Hoja3"/>
      <sheetName val="pre acta 4"/>
      <sheetName val="Acumulado facturado"/>
      <sheetName val="Cover"/>
      <sheetName val="Propuesta"/>
      <sheetName val="Resumen Costos "/>
      <sheetName val="A - Proceso"/>
      <sheetName val="B - Mecánica"/>
      <sheetName val="C - Instrumentación"/>
      <sheetName val="D - Eléctrica"/>
      <sheetName val="E - Tubería"/>
      <sheetName val="F - Estructuras"/>
      <sheetName val="G - Civil"/>
      <sheetName val="H - Ambiental"/>
      <sheetName val="I - Seguridad Técnica"/>
      <sheetName val="I - SCI"/>
      <sheetName val="J - CAPEX"/>
      <sheetName val="Gerencia"/>
      <sheetName val="Sheet3"/>
      <sheetName val="REL"/>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REL (2)"/>
      <sheetName val="101"/>
      <sheetName val="102"/>
      <sheetName val="103"/>
      <sheetName val="104"/>
      <sheetName val="105"/>
      <sheetName val="106"/>
      <sheetName val="107"/>
      <sheetName val="108"/>
      <sheetName val="109"/>
      <sheetName val="110"/>
      <sheetName val="111"/>
      <sheetName val="112"/>
      <sheetName val="113"/>
      <sheetName val="114"/>
      <sheetName val="115"/>
      <sheetName val="116"/>
      <sheetName val="117"/>
      <sheetName val="118"/>
      <sheetName val="119"/>
      <sheetName val="120"/>
      <sheetName val="121"/>
      <sheetName val="122"/>
      <sheetName val="123"/>
      <sheetName val="124"/>
      <sheetName val="125"/>
      <sheetName val="126"/>
      <sheetName val="127"/>
      <sheetName val="128"/>
      <sheetName val="129"/>
      <sheetName val="130"/>
      <sheetName val="131"/>
      <sheetName val="132"/>
      <sheetName val="133"/>
      <sheetName val="134"/>
      <sheetName val="135"/>
      <sheetName val="136"/>
      <sheetName val="137"/>
      <sheetName val="138"/>
      <sheetName val="139"/>
      <sheetName val="140"/>
      <sheetName val="141"/>
      <sheetName val="142"/>
      <sheetName val="143"/>
      <sheetName val="144"/>
      <sheetName val="145"/>
      <sheetName val="REL (3)"/>
      <sheetName val="1.8"/>
      <sheetName val="1,9"/>
      <sheetName val="1,10"/>
      <sheetName val="1,11"/>
      <sheetName val="1,12"/>
      <sheetName val="2,11"/>
      <sheetName val="3,5"/>
      <sheetName val="3,6"/>
      <sheetName val="3,7"/>
      <sheetName val="3,14"/>
      <sheetName val="4,1"/>
      <sheetName val="4,2"/>
      <sheetName val="5,1"/>
      <sheetName val="5,12"/>
      <sheetName val="6,4"/>
      <sheetName val="6,7"/>
      <sheetName val="6,14"/>
      <sheetName val="6,15"/>
      <sheetName val="6,16"/>
      <sheetName val="6,17"/>
      <sheetName val="6,18"/>
      <sheetName val="6,19"/>
      <sheetName val="6,20"/>
      <sheetName val="6,21"/>
      <sheetName val="6,22"/>
      <sheetName val="6,23"/>
      <sheetName val="6,24"/>
      <sheetName val="6,25"/>
      <sheetName val="6,26"/>
      <sheetName val="6,27"/>
      <sheetName val="6,28"/>
      <sheetName val="6,29"/>
      <sheetName val="6,30"/>
      <sheetName val="6,31"/>
      <sheetName val="6,32"/>
      <sheetName val="6,34"/>
      <sheetName val="8,3"/>
      <sheetName val="8,5"/>
      <sheetName val="39 (2)"/>
      <sheetName val="42 (2)"/>
      <sheetName val="43 (2)"/>
      <sheetName val="44 (2)"/>
      <sheetName val="45 (2)"/>
      <sheetName val="46 (2)"/>
      <sheetName val="47 (2)"/>
      <sheetName val="48 (2)"/>
      <sheetName val="49 (2)"/>
      <sheetName val="50 (2)"/>
      <sheetName val="51 (2)"/>
      <sheetName val="52 (2)"/>
      <sheetName val="53 (2)"/>
      <sheetName val="54 (2)"/>
      <sheetName val="55 (2)"/>
      <sheetName val="56 (2)"/>
      <sheetName val="57 (2)"/>
      <sheetName val="REL (4)"/>
      <sheetName val="1 (2)"/>
      <sheetName val="2 (2)"/>
      <sheetName val="3 (2)"/>
      <sheetName val="4 (2)"/>
      <sheetName val="5 (2)"/>
      <sheetName val="6 (2)"/>
      <sheetName val="7 (2)"/>
      <sheetName val="8 (2)"/>
      <sheetName val="9 (2)"/>
      <sheetName val="10 (2)"/>
      <sheetName val="10 (1)"/>
      <sheetName val="11 (2)"/>
      <sheetName val="12 (2)"/>
      <sheetName val="13 (2)"/>
      <sheetName val="14 (2)"/>
      <sheetName val="15 (2)"/>
      <sheetName val="15 (1)"/>
      <sheetName val="15 (3)"/>
      <sheetName val="15 (4)"/>
      <sheetName val="15 (5)"/>
      <sheetName val="15 (6)"/>
      <sheetName val="16 (2)"/>
      <sheetName val="17 (2)"/>
      <sheetName val="18 (2)"/>
      <sheetName val="19 (2)"/>
      <sheetName val="20 (2)"/>
      <sheetName val="21 (2)"/>
      <sheetName val="MANO OBRA G.T."/>
      <sheetName val="1 (3)"/>
      <sheetName val="2 (3)"/>
      <sheetName val="3 (3)"/>
      <sheetName val="4 (3)"/>
      <sheetName val="5 (3)"/>
      <sheetName val="1 (6)"/>
      <sheetName val="59 (3)"/>
      <sheetName val="8 (4)"/>
      <sheetName val="28 (3)"/>
      <sheetName val="25 (3)"/>
      <sheetName val="28 (2)"/>
      <sheetName val="199"/>
      <sheetName val="200"/>
      <sheetName val="201"/>
      <sheetName val="202"/>
      <sheetName val="203"/>
      <sheetName val="204"/>
      <sheetName val="205"/>
      <sheetName val="206"/>
      <sheetName val="207"/>
      <sheetName val="208"/>
      <sheetName val="209"/>
      <sheetName val="210"/>
      <sheetName val="211"/>
      <sheetName val="212"/>
      <sheetName val="213"/>
      <sheetName val="214"/>
      <sheetName val="215"/>
      <sheetName val="216"/>
      <sheetName val="217"/>
      <sheetName val="218"/>
      <sheetName val="219"/>
      <sheetName val="220"/>
      <sheetName val="221"/>
      <sheetName val="222"/>
      <sheetName val="223"/>
      <sheetName val="224"/>
      <sheetName val="225"/>
      <sheetName val="226"/>
      <sheetName val="227"/>
      <sheetName val="228"/>
      <sheetName val="229"/>
      <sheetName val="230"/>
      <sheetName val="231"/>
      <sheetName val="232"/>
      <sheetName val="233"/>
      <sheetName val="234"/>
      <sheetName val="235"/>
      <sheetName val="236"/>
      <sheetName val="237"/>
      <sheetName val="238"/>
      <sheetName val="239"/>
      <sheetName val="240"/>
      <sheetName val="241"/>
      <sheetName val="242"/>
      <sheetName val="MATERIALES"/>
      <sheetName val="243"/>
      <sheetName val="244"/>
      <sheetName val="245"/>
      <sheetName val="246"/>
      <sheetName val="247"/>
      <sheetName val="248"/>
      <sheetName val="249"/>
      <sheetName val="250"/>
      <sheetName val="TRES"/>
      <sheetName val="1.8.1 ACTA 04"/>
      <sheetName val="1.8.1 ACTA 05"/>
      <sheetName val="OE GR NAL FACILIDADES"/>
      <sheetName val="NORORIENTAL"/>
      <sheetName val="STAP PIA"/>
      <sheetName val="TRES "/>
      <sheetName val="PRESUPUESTO"/>
      <sheetName val="strsumm0"/>
      <sheetName val="g.g"/>
      <sheetName val="LISTADOS"/>
      <sheetName val="Estructura_de_Control"/>
      <sheetName val="Tarifas_Equipos"/>
      <sheetName val="FRENTE_OBRA"/>
      <sheetName val="Resumen_Gerencial"/>
      <sheetName val="DETALLADO_SISTEMAS_"/>
      <sheetName val="Sistemas_Rev_5"/>
      <sheetName val="MATRIZ_ACORDIONERO_F2"/>
      <sheetName val="Informe_díario"/>
      <sheetName val="Data"/>
      <sheetName val="Hoja2"/>
      <sheetName val="COM-306"/>
      <sheetName val="Ajuste de Tarifas"/>
      <sheetName val="RECAM"/>
      <sheetName val="VIA"/>
      <sheetName val="MC LOCACION"/>
      <sheetName val="LOCACION"/>
      <sheetName val="PTE 12m-CR"/>
      <sheetName val="PTE 12m"/>
      <sheetName val="PTE 16m"/>
      <sheetName val="resultados"/>
      <sheetName val="DESPLEGABLES"/>
      <sheetName val="59y22%"/>
      <sheetName val="insumos"/>
      <sheetName val="DECANTADORES"/>
      <sheetName val="LISTA_DE_RECURSOS3"/>
      <sheetName val="LISTA_DE_ACTIVIDADES3"/>
      <sheetName val="LISTAS_DE_IMPRODUCTIVIDADES3"/>
      <sheetName val="CAPEX_ACACIAS_90K4"/>
      <sheetName val="MANO_DE_OBRA3"/>
      <sheetName val="CAPEX_CHICHIMENE_100K3"/>
      <sheetName val="recurso_OT_43"/>
      <sheetName val="UNIDAD_DE_MEDIDAS3"/>
      <sheetName val="Hoja1_(2)3"/>
      <sheetName val="informe_avance_campo3"/>
      <sheetName val="Hoja3_(2)3"/>
      <sheetName val="Constantes_Generales3"/>
      <sheetName val="Prestaciones_Sociales3"/>
      <sheetName val="TERCEROS_02_123"/>
      <sheetName val="H4_Inf_Adicional_KP3"/>
      <sheetName val="CTRL_ACTAS3"/>
      <sheetName val="PARAMETROS_2"/>
      <sheetName val="Curva_S_Llanos2"/>
      <sheetName val="PROGRAMACION_$3"/>
      <sheetName val="PROGRAMACION_HH3"/>
      <sheetName val="sipra_II_fase_IV3"/>
      <sheetName val="ppto_Obra3"/>
      <sheetName val="gerencia_-_interv3"/>
      <sheetName val="RESUMEN_CAPEX_CONST3"/>
      <sheetName val="_CAPEX_EN_EL_t_CONST3"/>
      <sheetName val="FRENTES_ESPECIFICOS3"/>
      <sheetName val="EN_PODER_DE_ECP3"/>
      <sheetName val="RESUMEN_GENERAL3"/>
      <sheetName val="Q__Ejec_2"/>
      <sheetName val="MOD-DEV_XLS3"/>
      <sheetName val="UNITARIO_SIN_MATERIAL3"/>
      <sheetName val="Cuadro_de_control_de_personal3"/>
      <sheetName val="Listas_despliegue3"/>
      <sheetName val="AUX_3"/>
      <sheetName val="INF__DIARIO3"/>
      <sheetName val="INF__SEMANAL3"/>
      <sheetName val="HH_y_HE3"/>
      <sheetName val="EJECUCIÓN_DIARIA3"/>
      <sheetName val="Ejecutado_Día_A_Día3"/>
      <sheetName val="SEGUIMIENTO_ECONOMICO_WIP3"/>
      <sheetName val="Ejecutado_Presup_Diario3"/>
      <sheetName val="Ejecutado_Acum_Presup3"/>
      <sheetName val="Ejecutado_Acum_Fisico3"/>
      <sheetName val="%_Fisico_Ejecutado3"/>
      <sheetName val="Curva_S3"/>
      <sheetName val="CBE_15133"/>
      <sheetName val="1_3_43"/>
      <sheetName val="1_4_43"/>
      <sheetName val="1_5_43"/>
      <sheetName val="1_5_53"/>
      <sheetName val="1_5_63"/>
      <sheetName val="1_5_7_3"/>
      <sheetName val="CUADRO_DE_CANT2"/>
      <sheetName val="ID_200123"/>
      <sheetName val="ID_200124"/>
      <sheetName val="Fisico"/>
      <sheetName val="Doc"/>
      <sheetName val="Resumen_Gerencial1"/>
      <sheetName val="DETALLADO_SISTEMAS_1"/>
      <sheetName val="Sistemas_Rev_51"/>
      <sheetName val="MATRIZ_ACORDIONERO_F21"/>
      <sheetName val="Informe_díario1"/>
      <sheetName val="Estructura_de_Control1"/>
      <sheetName val="Tarifas_Equipos1"/>
      <sheetName val="FRENTE_OBRA1"/>
      <sheetName val="DATOS_ADPA_Huila"/>
      <sheetName val="Drop_Down_Lists2"/>
      <sheetName val="pre_acta_4"/>
      <sheetName val="Acumulado_facturado"/>
      <sheetName val="Resumen_Costos_"/>
      <sheetName val="A_-_Proceso"/>
      <sheetName val="B_-_Mecánica"/>
      <sheetName val="C_-_Instrumentación"/>
      <sheetName val="D_-_Eléctrica"/>
      <sheetName val="E_-_Tubería"/>
      <sheetName val="F_-_Estructuras"/>
      <sheetName val="G_-_Civil"/>
      <sheetName val="H_-_Ambiental"/>
      <sheetName val="I_-_Seguridad_Técnica"/>
      <sheetName val="I_-_SCI"/>
      <sheetName val="J_-_CAPEX"/>
      <sheetName val="REL_(2)"/>
      <sheetName val="REL_(3)"/>
      <sheetName val="1_8"/>
      <sheetName val="39_(2)"/>
      <sheetName val="42_(2)"/>
      <sheetName val="43_(2)"/>
      <sheetName val="44_(2)"/>
      <sheetName val="45_(2)"/>
      <sheetName val="46_(2)"/>
      <sheetName val="47_(2)"/>
      <sheetName val="48_(2)"/>
      <sheetName val="49_(2)"/>
      <sheetName val="50_(2)"/>
      <sheetName val="51_(2)"/>
      <sheetName val="52_(2)"/>
      <sheetName val="53_(2)"/>
      <sheetName val="54_(2)"/>
      <sheetName val="55_(2)"/>
      <sheetName val="56_(2)"/>
      <sheetName val="57_(2)"/>
      <sheetName val="REL_(4)"/>
      <sheetName val="1_(2)"/>
      <sheetName val="2_(2)"/>
      <sheetName val="3_(2)"/>
      <sheetName val="4_(2)"/>
      <sheetName val="5_(2)"/>
      <sheetName val="6_(2)"/>
      <sheetName val="7_(2)"/>
      <sheetName val="8_(2)"/>
      <sheetName val="9_(2)"/>
      <sheetName val="10_(2)"/>
      <sheetName val="10_(1)"/>
      <sheetName val="11_(2)"/>
      <sheetName val="12_(2)"/>
      <sheetName val="13_(2)"/>
      <sheetName val="14_(2)"/>
      <sheetName val="15_(2)"/>
      <sheetName val="15_(1)"/>
      <sheetName val="15_(3)"/>
      <sheetName val="15_(4)"/>
      <sheetName val="15_(5)"/>
      <sheetName val="15_(6)"/>
      <sheetName val="16_(2)"/>
      <sheetName val="17_(2)"/>
      <sheetName val="18_(2)"/>
      <sheetName val="19_(2)"/>
      <sheetName val="20_(2)"/>
      <sheetName val="21_(2)"/>
      <sheetName val="MANO_OBRA_G_T_"/>
      <sheetName val="1_(3)"/>
      <sheetName val="2_(3)"/>
      <sheetName val="3_(3)"/>
      <sheetName val="4_(3)"/>
      <sheetName val="5_(3)"/>
      <sheetName val="1_(6)"/>
      <sheetName val="59_(3)"/>
      <sheetName val="8_(4)"/>
      <sheetName val="28_(3)"/>
      <sheetName val="25_(3)"/>
      <sheetName val="28_(2)"/>
      <sheetName val="1_8_1_ACTA_04"/>
      <sheetName val="1_8_1_ACTA_05"/>
      <sheetName val="OE_GR_NAL_FACILIDADES"/>
      <sheetName val="STAP_PIA"/>
      <sheetName val="TRES_"/>
      <sheetName val="g_g"/>
      <sheetName val="Info_Origen (Ocultar)"/>
      <sheetName val="CONV"/>
      <sheetName val="FIRME NET"/>
      <sheetName val="Alcantarillas"/>
      <sheetName val="Tab_aux"/>
    </sheetNames>
    <sheetDataSet>
      <sheetData sheetId="0" refreshError="1">
        <row r="3">
          <cell r="M3" t="str">
            <v>PRESUPUESTO</v>
          </cell>
        </row>
        <row r="48">
          <cell r="U48">
            <v>17</v>
          </cell>
        </row>
      </sheetData>
      <sheetData sheetId="1" refreshError="1">
        <row r="3">
          <cell r="M3">
            <v>1</v>
          </cell>
        </row>
      </sheetData>
      <sheetData sheetId="2" refreshError="1"/>
      <sheetData sheetId="3" refreshError="1"/>
      <sheetData sheetId="4" refreshError="1">
        <row r="3">
          <cell r="M3">
            <v>1</v>
          </cell>
        </row>
        <row r="75">
          <cell r="G75">
            <v>1996</v>
          </cell>
        </row>
        <row r="76">
          <cell r="G76">
            <v>1997</v>
          </cell>
        </row>
        <row r="77">
          <cell r="G77">
            <v>1998</v>
          </cell>
        </row>
        <row r="78">
          <cell r="G78">
            <v>1999</v>
          </cell>
        </row>
        <row r="79">
          <cell r="G79">
            <v>2000</v>
          </cell>
        </row>
        <row r="80">
          <cell r="G80">
            <v>2001</v>
          </cell>
        </row>
        <row r="81">
          <cell r="G81">
            <v>2002</v>
          </cell>
        </row>
        <row r="82">
          <cell r="G82">
            <v>2003</v>
          </cell>
        </row>
        <row r="83">
          <cell r="G83">
            <v>2004</v>
          </cell>
        </row>
        <row r="84">
          <cell r="G84">
            <v>2005</v>
          </cell>
        </row>
        <row r="85">
          <cell r="G85">
            <v>2006</v>
          </cell>
        </row>
        <row r="86">
          <cell r="G86">
            <v>2007</v>
          </cell>
        </row>
        <row r="87">
          <cell r="G87">
            <v>2008</v>
          </cell>
        </row>
        <row r="88">
          <cell r="G88">
            <v>2009</v>
          </cell>
        </row>
        <row r="89">
          <cell r="G89">
            <v>2010</v>
          </cell>
        </row>
        <row r="90">
          <cell r="G90">
            <v>2011</v>
          </cell>
        </row>
        <row r="91">
          <cell r="G91">
            <v>2012</v>
          </cell>
        </row>
        <row r="92">
          <cell r="G92">
            <v>2013</v>
          </cell>
        </row>
        <row r="93">
          <cell r="G93">
            <v>2014</v>
          </cell>
        </row>
        <row r="94">
          <cell r="G94">
            <v>2015</v>
          </cell>
        </row>
        <row r="95">
          <cell r="G95">
            <v>2016</v>
          </cell>
        </row>
        <row r="96">
          <cell r="G96">
            <v>2017</v>
          </cell>
        </row>
        <row r="97">
          <cell r="G97">
            <v>2018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efreshError="1"/>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refreshError="1"/>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refreshError="1"/>
      <sheetData sheetId="270" refreshError="1"/>
      <sheetData sheetId="271" refreshError="1"/>
      <sheetData sheetId="272" refreshError="1"/>
      <sheetData sheetId="273"/>
      <sheetData sheetId="274" refreshError="1"/>
      <sheetData sheetId="275" refreshError="1"/>
      <sheetData sheetId="276"/>
      <sheetData sheetId="277"/>
      <sheetData sheetId="278" refreshError="1"/>
      <sheetData sheetId="279" refreshError="1"/>
      <sheetData sheetId="280" refreshError="1"/>
      <sheetData sheetId="281"/>
      <sheetData sheetId="282"/>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refreshError="1"/>
      <sheetData sheetId="588" refreshError="1"/>
      <sheetData sheetId="589" refreshError="1"/>
      <sheetData sheetId="590" refreshError="1"/>
      <sheetData sheetId="591" refreshError="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ow r="3">
          <cell r="M3">
            <v>0</v>
          </cell>
        </row>
      </sheetData>
      <sheetData sheetId="613">
        <row r="3">
          <cell r="M3">
            <v>0</v>
          </cell>
        </row>
      </sheetData>
      <sheetData sheetId="614">
        <row r="3">
          <cell r="M3">
            <v>0</v>
          </cell>
        </row>
      </sheetData>
      <sheetData sheetId="615">
        <row r="3">
          <cell r="M3">
            <v>0</v>
          </cell>
        </row>
      </sheetData>
      <sheetData sheetId="616">
        <row r="3">
          <cell r="M3">
            <v>0</v>
          </cell>
        </row>
      </sheetData>
      <sheetData sheetId="617"/>
      <sheetData sheetId="618"/>
      <sheetData sheetId="619"/>
      <sheetData sheetId="620"/>
      <sheetData sheetId="621"/>
      <sheetData sheetId="622"/>
      <sheetData sheetId="623"/>
      <sheetData sheetId="624"/>
      <sheetData sheetId="625"/>
      <sheetData sheetId="626">
        <row r="3">
          <cell r="M3">
            <v>0</v>
          </cell>
        </row>
      </sheetData>
      <sheetData sheetId="627">
        <row r="3">
          <cell r="M3">
            <v>0</v>
          </cell>
        </row>
      </sheetData>
      <sheetData sheetId="628">
        <row r="3">
          <cell r="M3">
            <v>0</v>
          </cell>
        </row>
      </sheetData>
      <sheetData sheetId="629">
        <row r="3">
          <cell r="M3">
            <v>0</v>
          </cell>
        </row>
      </sheetData>
      <sheetData sheetId="630">
        <row r="3">
          <cell r="M3" t="str">
            <v>Locación</v>
          </cell>
        </row>
      </sheetData>
      <sheetData sheetId="631">
        <row r="3">
          <cell r="M3" t="str">
            <v>Locación</v>
          </cell>
        </row>
      </sheetData>
      <sheetData sheetId="632">
        <row r="3">
          <cell r="M3" t="str">
            <v>PRESUPUESTO</v>
          </cell>
        </row>
      </sheetData>
      <sheetData sheetId="633">
        <row r="3">
          <cell r="M3">
            <v>0</v>
          </cell>
        </row>
      </sheetData>
      <sheetData sheetId="634">
        <row r="3">
          <cell r="M3" t="str">
            <v>PRESUPUESTO</v>
          </cell>
        </row>
      </sheetData>
      <sheetData sheetId="635">
        <row r="3">
          <cell r="M3" t="str">
            <v>Locación</v>
          </cell>
        </row>
      </sheetData>
      <sheetData sheetId="636">
        <row r="3">
          <cell r="M3" t="str">
            <v>PRESUPUESTO</v>
          </cell>
        </row>
      </sheetData>
      <sheetData sheetId="637">
        <row r="3">
          <cell r="M3" t="str">
            <v>PRESUPUESTO</v>
          </cell>
        </row>
      </sheetData>
      <sheetData sheetId="638">
        <row r="3">
          <cell r="M3" t="str">
            <v>Locación</v>
          </cell>
        </row>
      </sheetData>
      <sheetData sheetId="639">
        <row r="3">
          <cell r="M3" t="str">
            <v>Locación</v>
          </cell>
        </row>
      </sheetData>
      <sheetData sheetId="640">
        <row r="3">
          <cell r="M3">
            <v>0</v>
          </cell>
        </row>
      </sheetData>
      <sheetData sheetId="641">
        <row r="3">
          <cell r="M3">
            <v>0</v>
          </cell>
        </row>
      </sheetData>
      <sheetData sheetId="642">
        <row r="3">
          <cell r="M3">
            <v>0</v>
          </cell>
        </row>
      </sheetData>
      <sheetData sheetId="643">
        <row r="3">
          <cell r="M3">
            <v>0</v>
          </cell>
        </row>
      </sheetData>
      <sheetData sheetId="644"/>
      <sheetData sheetId="645">
        <row r="3">
          <cell r="M3">
            <v>0</v>
          </cell>
        </row>
      </sheetData>
      <sheetData sheetId="646"/>
      <sheetData sheetId="647" refreshError="1"/>
      <sheetData sheetId="648" refreshError="1"/>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refreshError="1"/>
      <sheetData sheetId="740" refreshError="1"/>
      <sheetData sheetId="741" refreshError="1"/>
      <sheetData sheetId="742" refreshError="1"/>
      <sheetData sheetId="74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I - 21206"/>
      <sheetName val="API - 21827"/>
      <sheetName val="API - 22105"/>
      <sheetName val="API - 22915"/>
      <sheetName val="API - 27017"/>
      <sheetName val="API - 22010"/>
      <sheetName val="TOTAL"/>
      <sheetName val="API_-_21206"/>
      <sheetName val="API_-_21827"/>
      <sheetName val="API_-_22105"/>
      <sheetName val="API_-_22915"/>
      <sheetName val="API_-_27017"/>
      <sheetName val="API_-_22010"/>
      <sheetName val="API_-_212061"/>
      <sheetName val="API_-_218271"/>
      <sheetName val="API_-_221051"/>
      <sheetName val="API_-_229151"/>
      <sheetName val="API_-_270171"/>
      <sheetName val="API_-_220101"/>
      <sheetName val="Resultados"/>
      <sheetName val="DPC"/>
      <sheetName val="DIARIO"/>
      <sheetName val="RESINV"/>
      <sheetName val="list"/>
      <sheetName val="Tablas"/>
      <sheetName val="Escalafón"/>
      <sheetName val="Listas"/>
      <sheetName val="DATOS"/>
      <sheetName val="Resumen y Graficos"/>
      <sheetName val="ESTRATEGIA_MI_(CUP-FQ)"/>
      <sheetName val="Fechas"/>
      <sheetName val="MCR-2010-2019"/>
      <sheetName val="Hoja1"/>
      <sheetName val="DATOS_CUPONES"/>
      <sheetName val="FQ_2010-2019"/>
      <sheetName val="MCI-2009-2019"/>
      <sheetName val="DATOS_INCR"/>
      <sheetName val="RESERVAS COMPROMISOS A JUNIO"/>
      <sheetName val="Resumen_Act.19"/>
      <sheetName val="ACT. PARC. RB-935"/>
      <sheetName val="RB-935"/>
      <sheetName val="ACT. PARC. RB-245"/>
      <sheetName val="RB-245"/>
      <sheetName val="ACT. PARC. RB-292"/>
      <sheetName val="RB-292"/>
      <sheetName val="ACT. PARC. RB-770"/>
      <sheetName val="RB-770"/>
      <sheetName val="ACT. PARC. RB-442"/>
      <sheetName val="RB-442"/>
      <sheetName val="ACT. PARC. RB-083"/>
      <sheetName val="RB-083"/>
      <sheetName val="ACT. PARC. RB-1"/>
      <sheetName val="RB-1"/>
      <sheetName val="ACT. PARC. RB-2"/>
      <sheetName val="RB-2"/>
      <sheetName val="ACT. PARC. RB-3"/>
      <sheetName val="RB-3"/>
      <sheetName val="ACT. PARC. RB-4"/>
      <sheetName val="RB-4"/>
      <sheetName val="RESUMEN ACT. #19"/>
      <sheetName val="ACT. PARC. RB-559"/>
      <sheetName val="RB-559"/>
      <sheetName val="ACT. PARC. RB-280"/>
      <sheetName val="RB-280"/>
      <sheetName val="ACT. PARC. RB-252"/>
      <sheetName val="RB-252"/>
      <sheetName val="ACT. PARC. RB-354"/>
      <sheetName val="RB-354"/>
      <sheetName val="ACT. PARC. RB-528"/>
      <sheetName val="RB-528"/>
      <sheetName val="ACT. PARC. RB-624"/>
      <sheetName val="RB-624"/>
      <sheetName val="EARNMOD"/>
      <sheetName val="PSM Monthly"/>
      <sheetName val="Input"/>
      <sheetName val="CRUD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37"/>
      <sheetName val="C2 A32"/>
      <sheetName val="C2 B37"/>
      <sheetName val="C2 B32"/>
      <sheetName val="Prod prof Ay 59.3"/>
      <sheetName val="Prod prof Ay 30"/>
      <sheetName val="st plot-A1 59.3 bcf "/>
      <sheetName val="st plot-A1 30 bcf"/>
      <sheetName val="lt plot-A1 59.3 bcf"/>
      <sheetName val="lt plot-A1 30 bcf"/>
      <sheetName val="Resultados"/>
      <sheetName val="Cases_description"/>
      <sheetName val="C2_A37"/>
      <sheetName val="C2_A32"/>
      <sheetName val="C2_B37"/>
      <sheetName val="C2_B32"/>
      <sheetName val="Prod_prof_Ay_59_3"/>
      <sheetName val="Prod_prof_Ay_30"/>
      <sheetName val="st_plot-A1_59_3_bcf_"/>
      <sheetName val="st_plot-A1_30_bcf"/>
      <sheetName val="lt_plot-A1_59_3_bcf"/>
      <sheetName val="lt_plot-A1_30_bcf"/>
      <sheetName val="Cases_description1"/>
      <sheetName val="C2_A371"/>
      <sheetName val="C2_A321"/>
      <sheetName val="C2_B371"/>
      <sheetName val="C2_B321"/>
      <sheetName val="Prod_prof_Ay_59_31"/>
      <sheetName val="Prod_prof_Ay_301"/>
      <sheetName val="st_plot-A1_59_3_bcf_1"/>
      <sheetName val="st_plot-A1_30_bcf1"/>
      <sheetName val="lt_plot-A1_59_3_bcf1"/>
      <sheetName val="lt_plot-A1_30_bcf1"/>
      <sheetName val="2_etapa compresion_apr99"/>
      <sheetName val="STRSUMM0"/>
      <sheetName val="Control AVance"/>
      <sheetName val="DIARIO"/>
      <sheetName val="#¡REF"/>
      <sheetName val="ENERO"/>
      <sheetName val="calculation"/>
      <sheetName val="Puntos"/>
      <sheetName val="RTUSum"/>
      <sheetName val="SABANA"/>
      <sheetName val="RESUMEN"/>
      <sheetName val="CONCEPTOS"/>
      <sheetName val="CUENTAS"/>
      <sheetName val="CECOS"/>
      <sheetName val="TERCEROS"/>
      <sheetName val="Flash Vapor (3)"/>
      <sheetName val="Composit"/>
      <sheetName val="Differential Vapor (8)"/>
      <sheetName val="DATOS"/>
      <sheetName val="CONTROL"/>
      <sheetName val="Hoja3"/>
      <sheetName val="MANO DE OBRA"/>
      <sheetName val="1.1"/>
      <sheetName val="EQUIPO"/>
      <sheetName val="TUBERIA"/>
      <sheetName val="Hoja2"/>
      <sheetName val="MATERIALES"/>
      <sheetName val="Cases_description2"/>
      <sheetName val="C2_A372"/>
      <sheetName val="C2_A322"/>
      <sheetName val="C2_B372"/>
      <sheetName val="C2_B322"/>
      <sheetName val="Prod_prof_Ay_59_32"/>
      <sheetName val="Prod_prof_Ay_302"/>
      <sheetName val="st_plot-A1_59_3_bcf_2"/>
      <sheetName val="st_plot-A1_30_bcf2"/>
      <sheetName val="lt_plot-A1_59_3_bcf2"/>
      <sheetName val="lt_plot-A1_30_bcf2"/>
      <sheetName val="2_etapa_compresion_apr99"/>
      <sheetName val="Control_AVance"/>
      <sheetName val="IMPUT"/>
      <sheetName val="CRUDOS"/>
      <sheetName val="7422CW00"/>
      <sheetName val="Com-MEC"/>
    </sheetNames>
    <sheetDataSet>
      <sheetData sheetId="0" refreshError="1">
        <row r="17">
          <cell r="A17">
            <v>36161</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10</v>
          </cell>
          <cell r="E35">
            <v>5</v>
          </cell>
          <cell r="F35">
            <v>0.2</v>
          </cell>
          <cell r="G35">
            <v>10</v>
          </cell>
          <cell r="H35">
            <v>5</v>
          </cell>
          <cell r="I35">
            <v>0.2</v>
          </cell>
          <cell r="J35">
            <v>2528.37</v>
          </cell>
          <cell r="K35">
            <v>0.84660000000000002</v>
          </cell>
          <cell r="L35">
            <v>0.15340000000000001</v>
          </cell>
          <cell r="M35">
            <v>1576.78</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2397.11</v>
          </cell>
          <cell r="C36">
            <v>53.6</v>
          </cell>
          <cell r="D36">
            <v>5.0004999999999997</v>
          </cell>
          <cell r="E36">
            <v>2.5</v>
          </cell>
          <cell r="F36">
            <v>0.1</v>
          </cell>
          <cell r="G36">
            <v>10</v>
          </cell>
          <cell r="H36">
            <v>5</v>
          </cell>
          <cell r="I36">
            <v>0.2</v>
          </cell>
          <cell r="J36">
            <v>2502.16</v>
          </cell>
          <cell r="K36">
            <v>0.84660000000000002</v>
          </cell>
          <cell r="L36">
            <v>0.15340000000000001</v>
          </cell>
          <cell r="M36">
            <v>1762.4</v>
          </cell>
          <cell r="N36">
            <v>0.02</v>
          </cell>
          <cell r="O36">
            <v>7.2100000000000003E-3</v>
          </cell>
          <cell r="P36">
            <v>1.0215000000000001</v>
          </cell>
          <cell r="Q36">
            <v>1.7090000000000001E-2</v>
          </cell>
          <cell r="R36">
            <v>0.38301000000000002</v>
          </cell>
          <cell r="S36">
            <v>6.4219999999999997</v>
          </cell>
          <cell r="T36">
            <v>0</v>
          </cell>
          <cell r="U36">
            <v>0</v>
          </cell>
          <cell r="V36">
            <v>0.5</v>
          </cell>
          <cell r="W36">
            <v>0</v>
          </cell>
          <cell r="X36">
            <v>0.02</v>
          </cell>
          <cell r="Y36">
            <v>2.2599999999999998</v>
          </cell>
          <cell r="Z36">
            <v>3.0199999999999999E-6</v>
          </cell>
          <cell r="AA36">
            <v>3.7699999999999999E-6</v>
          </cell>
          <cell r="AB36">
            <v>1.7000000000000001E-2</v>
          </cell>
          <cell r="AC36">
            <v>35910.5</v>
          </cell>
          <cell r="AD36">
            <v>0</v>
          </cell>
          <cell r="AE36">
            <v>1</v>
          </cell>
        </row>
        <row r="37">
          <cell r="A37">
            <v>36220</v>
          </cell>
          <cell r="B37">
            <v>2387.42</v>
          </cell>
          <cell r="C37">
            <v>53.8</v>
          </cell>
          <cell r="D37">
            <v>5.0156000000000001</v>
          </cell>
          <cell r="E37">
            <v>2.5</v>
          </cell>
          <cell r="F37">
            <v>0.1</v>
          </cell>
          <cell r="G37">
            <v>5.0045000000000002</v>
          </cell>
          <cell r="H37">
            <v>2.5</v>
          </cell>
          <cell r="I37">
            <v>0.1</v>
          </cell>
          <cell r="J37">
            <v>2491.87</v>
          </cell>
          <cell r="K37">
            <v>0.84660000000000002</v>
          </cell>
          <cell r="L37">
            <v>0.15340000000000001</v>
          </cell>
          <cell r="M37">
            <v>1753.48</v>
          </cell>
          <cell r="N37">
            <v>0.02</v>
          </cell>
          <cell r="O37">
            <v>7.2399999999999999E-3</v>
          </cell>
          <cell r="P37">
            <v>1.0216000000000001</v>
          </cell>
          <cell r="Q37">
            <v>1.7069999999999998E-2</v>
          </cell>
          <cell r="R37">
            <v>0.38301000000000002</v>
          </cell>
          <cell r="S37">
            <v>6.3959999999999999</v>
          </cell>
          <cell r="T37">
            <v>0</v>
          </cell>
          <cell r="U37">
            <v>0</v>
          </cell>
          <cell r="V37">
            <v>0.5</v>
          </cell>
          <cell r="W37">
            <v>0</v>
          </cell>
          <cell r="X37">
            <v>0.02</v>
          </cell>
          <cell r="Y37">
            <v>2.2599999999999998</v>
          </cell>
          <cell r="Z37">
            <v>3.0199999999999999E-6</v>
          </cell>
          <cell r="AA37">
            <v>3.7699999999999999E-6</v>
          </cell>
          <cell r="AB37">
            <v>1.7000000000000001E-2</v>
          </cell>
          <cell r="AC37">
            <v>36050.699999999997</v>
          </cell>
          <cell r="AD37">
            <v>0</v>
          </cell>
          <cell r="AE37">
            <v>1</v>
          </cell>
        </row>
        <row r="38">
          <cell r="A38">
            <v>36251</v>
          </cell>
          <cell r="B38">
            <v>2376.5700000000002</v>
          </cell>
          <cell r="C38">
            <v>54</v>
          </cell>
          <cell r="D38">
            <v>5.016</v>
          </cell>
          <cell r="E38">
            <v>2.5</v>
          </cell>
          <cell r="F38">
            <v>0.1</v>
          </cell>
          <cell r="G38">
            <v>5.0114000000000001</v>
          </cell>
          <cell r="H38">
            <v>2.5</v>
          </cell>
          <cell r="I38">
            <v>0.1</v>
          </cell>
          <cell r="J38">
            <v>2480.36</v>
          </cell>
          <cell r="K38">
            <v>0.84660000000000002</v>
          </cell>
          <cell r="L38">
            <v>0.15340000000000001</v>
          </cell>
          <cell r="M38">
            <v>1743.99</v>
          </cell>
          <cell r="N38">
            <v>0.02</v>
          </cell>
          <cell r="O38">
            <v>7.28E-3</v>
          </cell>
          <cell r="P38">
            <v>1.0216000000000001</v>
          </cell>
          <cell r="Q38">
            <v>1.7049999999999999E-2</v>
          </cell>
          <cell r="R38">
            <v>0.38301000000000002</v>
          </cell>
          <cell r="S38">
            <v>6.3680000000000003</v>
          </cell>
          <cell r="T38">
            <v>0</v>
          </cell>
          <cell r="U38">
            <v>0</v>
          </cell>
          <cell r="V38">
            <v>0.5</v>
          </cell>
          <cell r="W38">
            <v>0</v>
          </cell>
          <cell r="X38">
            <v>0.02</v>
          </cell>
          <cell r="Y38">
            <v>2.2599999999999998</v>
          </cell>
          <cell r="Z38">
            <v>3.0199999999999999E-6</v>
          </cell>
          <cell r="AA38">
            <v>3.7699999999999999E-6</v>
          </cell>
          <cell r="AB38">
            <v>1.7000000000000001E-2</v>
          </cell>
          <cell r="AC38">
            <v>36206</v>
          </cell>
          <cell r="AD38">
            <v>0</v>
          </cell>
          <cell r="AE38">
            <v>1</v>
          </cell>
        </row>
        <row r="39">
          <cell r="A39">
            <v>36281</v>
          </cell>
          <cell r="B39">
            <v>2365.96</v>
          </cell>
          <cell r="C39">
            <v>54.3</v>
          </cell>
          <cell r="D39">
            <v>5.0030999999999999</v>
          </cell>
          <cell r="E39">
            <v>2.5</v>
          </cell>
          <cell r="F39">
            <v>0.1</v>
          </cell>
          <cell r="G39">
            <v>5.0134999999999996</v>
          </cell>
          <cell r="H39">
            <v>2.5</v>
          </cell>
          <cell r="I39">
            <v>0.1</v>
          </cell>
          <cell r="J39">
            <v>2469.11</v>
          </cell>
          <cell r="K39">
            <v>0.84660000000000002</v>
          </cell>
          <cell r="L39">
            <v>0.15340000000000001</v>
          </cell>
          <cell r="M39">
            <v>1735.06</v>
          </cell>
          <cell r="N39">
            <v>0.02</v>
          </cell>
          <cell r="O39">
            <v>7.3099999999999997E-3</v>
          </cell>
          <cell r="P39">
            <v>1.0216000000000001</v>
          </cell>
          <cell r="Q39">
            <v>1.703E-2</v>
          </cell>
          <cell r="R39">
            <v>0.38301000000000002</v>
          </cell>
          <cell r="S39">
            <v>6.34</v>
          </cell>
          <cell r="T39">
            <v>0</v>
          </cell>
          <cell r="U39">
            <v>0</v>
          </cell>
          <cell r="V39">
            <v>0.5</v>
          </cell>
          <cell r="W39">
            <v>0</v>
          </cell>
          <cell r="X39">
            <v>0.02</v>
          </cell>
          <cell r="Y39">
            <v>2.2599999999999998</v>
          </cell>
          <cell r="Z39">
            <v>3.0199999999999999E-6</v>
          </cell>
          <cell r="AA39">
            <v>3.7699999999999999E-6</v>
          </cell>
          <cell r="AB39">
            <v>1.7000000000000001E-2</v>
          </cell>
          <cell r="AC39">
            <v>36356.400000000001</v>
          </cell>
          <cell r="AD39">
            <v>0</v>
          </cell>
          <cell r="AE39">
            <v>1</v>
          </cell>
        </row>
        <row r="40">
          <cell r="A40">
            <v>36312</v>
          </cell>
          <cell r="B40">
            <v>2354.92</v>
          </cell>
          <cell r="C40">
            <v>54.5</v>
          </cell>
          <cell r="D40">
            <v>5.0091999999999999</v>
          </cell>
          <cell r="E40">
            <v>2.5</v>
          </cell>
          <cell r="F40">
            <v>0.1</v>
          </cell>
          <cell r="G40">
            <v>5.0030999999999999</v>
          </cell>
          <cell r="H40">
            <v>2.5</v>
          </cell>
          <cell r="I40">
            <v>0.1</v>
          </cell>
          <cell r="J40">
            <v>2457.39</v>
          </cell>
          <cell r="K40">
            <v>0.84650000000000003</v>
          </cell>
          <cell r="L40">
            <v>0.1535</v>
          </cell>
          <cell r="M40">
            <v>1725.01</v>
          </cell>
          <cell r="N40">
            <v>0.02</v>
          </cell>
          <cell r="O40">
            <v>7.3499999999999998E-3</v>
          </cell>
          <cell r="P40">
            <v>1.0217000000000001</v>
          </cell>
          <cell r="Q40">
            <v>1.7010000000000001E-2</v>
          </cell>
          <cell r="R40">
            <v>0.38301000000000002</v>
          </cell>
          <cell r="S40">
            <v>6.3109999999999999</v>
          </cell>
          <cell r="T40">
            <v>0</v>
          </cell>
          <cell r="U40">
            <v>0</v>
          </cell>
          <cell r="V40">
            <v>0.5</v>
          </cell>
          <cell r="W40">
            <v>0</v>
          </cell>
          <cell r="X40">
            <v>0.02</v>
          </cell>
          <cell r="Y40">
            <v>2.2599999999999998</v>
          </cell>
          <cell r="Z40">
            <v>3.0199999999999999E-6</v>
          </cell>
          <cell r="AA40">
            <v>3.7699999999999999E-6</v>
          </cell>
          <cell r="AB40">
            <v>1.7000000000000001E-2</v>
          </cell>
          <cell r="AC40">
            <v>36511.5</v>
          </cell>
          <cell r="AD40">
            <v>0</v>
          </cell>
          <cell r="AE40">
            <v>1</v>
          </cell>
        </row>
        <row r="41">
          <cell r="A41">
            <v>36342</v>
          </cell>
          <cell r="B41">
            <v>2344.12</v>
          </cell>
          <cell r="C41">
            <v>54.7</v>
          </cell>
          <cell r="D41">
            <v>5.0014000000000003</v>
          </cell>
          <cell r="E41">
            <v>2.5</v>
          </cell>
          <cell r="F41">
            <v>0.1</v>
          </cell>
          <cell r="G41">
            <v>5.0065</v>
          </cell>
          <cell r="H41">
            <v>2.5</v>
          </cell>
          <cell r="I41">
            <v>0.1</v>
          </cell>
          <cell r="J41">
            <v>2445.9299999999998</v>
          </cell>
          <cell r="K41">
            <v>0.84650000000000003</v>
          </cell>
          <cell r="L41">
            <v>0.1535</v>
          </cell>
          <cell r="M41">
            <v>1716.08</v>
          </cell>
          <cell r="N41">
            <v>0.02</v>
          </cell>
          <cell r="O41">
            <v>7.3899999999999999E-3</v>
          </cell>
          <cell r="P41">
            <v>1.0217000000000001</v>
          </cell>
          <cell r="Q41">
            <v>1.6990000000000002E-2</v>
          </cell>
          <cell r="R41">
            <v>0.38301000000000002</v>
          </cell>
          <cell r="S41">
            <v>6.2830000000000004</v>
          </cell>
          <cell r="T41">
            <v>0</v>
          </cell>
          <cell r="U41">
            <v>0</v>
          </cell>
          <cell r="V41">
            <v>0.5</v>
          </cell>
          <cell r="W41">
            <v>0</v>
          </cell>
          <cell r="X41">
            <v>0.02</v>
          </cell>
          <cell r="Y41">
            <v>2.2599999999999998</v>
          </cell>
          <cell r="Z41">
            <v>3.0199999999999999E-6</v>
          </cell>
          <cell r="AA41">
            <v>3.7699999999999999E-6</v>
          </cell>
          <cell r="AB41">
            <v>1.7999999999999999E-2</v>
          </cell>
          <cell r="AC41">
            <v>36661.699999999997</v>
          </cell>
          <cell r="AD41">
            <v>0</v>
          </cell>
          <cell r="AE41">
            <v>1</v>
          </cell>
        </row>
        <row r="42">
          <cell r="A42">
            <v>36373</v>
          </cell>
          <cell r="B42">
            <v>2332.85</v>
          </cell>
          <cell r="C42">
            <v>55</v>
          </cell>
          <cell r="D42">
            <v>5.0061999999999998</v>
          </cell>
          <cell r="E42">
            <v>2.5</v>
          </cell>
          <cell r="F42">
            <v>0.1</v>
          </cell>
          <cell r="G42">
            <v>5.0027999999999997</v>
          </cell>
          <cell r="H42">
            <v>2.5</v>
          </cell>
          <cell r="I42">
            <v>0.1</v>
          </cell>
          <cell r="J42">
            <v>2433.9899999999998</v>
          </cell>
          <cell r="K42">
            <v>0.84650000000000003</v>
          </cell>
          <cell r="L42">
            <v>0.1535</v>
          </cell>
          <cell r="M42">
            <v>1706.04</v>
          </cell>
          <cell r="N42">
            <v>0.02</v>
          </cell>
          <cell r="O42">
            <v>7.4200000000000004E-3</v>
          </cell>
          <cell r="P42">
            <v>1.0217000000000001</v>
          </cell>
          <cell r="Q42">
            <v>1.6969999999999999E-2</v>
          </cell>
          <cell r="R42">
            <v>0.38301000000000002</v>
          </cell>
          <cell r="S42">
            <v>6.2530000000000001</v>
          </cell>
          <cell r="T42">
            <v>0</v>
          </cell>
          <cell r="U42">
            <v>0</v>
          </cell>
          <cell r="V42">
            <v>0.5</v>
          </cell>
          <cell r="W42">
            <v>0</v>
          </cell>
          <cell r="X42">
            <v>0.02</v>
          </cell>
          <cell r="Y42">
            <v>2.2599999999999998</v>
          </cell>
          <cell r="Z42">
            <v>3.0199999999999999E-6</v>
          </cell>
          <cell r="AA42">
            <v>3.7699999999999999E-6</v>
          </cell>
          <cell r="AB42">
            <v>1.7999999999999999E-2</v>
          </cell>
          <cell r="AC42">
            <v>36816.800000000003</v>
          </cell>
          <cell r="AD42">
            <v>0</v>
          </cell>
          <cell r="AE42">
            <v>1</v>
          </cell>
        </row>
        <row r="43">
          <cell r="A43">
            <v>36404</v>
          </cell>
          <cell r="B43">
            <v>2321.46</v>
          </cell>
          <cell r="C43">
            <v>55.2</v>
          </cell>
          <cell r="D43">
            <v>5.0073999999999996</v>
          </cell>
          <cell r="E43">
            <v>2.5</v>
          </cell>
          <cell r="F43">
            <v>0.1</v>
          </cell>
          <cell r="G43">
            <v>5.0067000000000004</v>
          </cell>
          <cell r="H43">
            <v>2.5</v>
          </cell>
          <cell r="I43">
            <v>0.1</v>
          </cell>
          <cell r="J43">
            <v>2421.91</v>
          </cell>
          <cell r="K43">
            <v>0.84650000000000003</v>
          </cell>
          <cell r="L43">
            <v>0.1535</v>
          </cell>
          <cell r="M43">
            <v>1695.99</v>
          </cell>
          <cell r="N43">
            <v>0.03</v>
          </cell>
          <cell r="O43">
            <v>7.4599999999999996E-3</v>
          </cell>
          <cell r="P43">
            <v>1.0218</v>
          </cell>
          <cell r="Q43">
            <v>1.694E-2</v>
          </cell>
          <cell r="R43">
            <v>0.38301000000000002</v>
          </cell>
          <cell r="S43">
            <v>6.2229999999999999</v>
          </cell>
          <cell r="T43">
            <v>0</v>
          </cell>
          <cell r="U43">
            <v>0</v>
          </cell>
          <cell r="V43">
            <v>0.5</v>
          </cell>
          <cell r="W43">
            <v>0</v>
          </cell>
          <cell r="X43">
            <v>0.02</v>
          </cell>
          <cell r="Y43">
            <v>2.2599999999999998</v>
          </cell>
          <cell r="Z43">
            <v>3.0199999999999999E-6</v>
          </cell>
          <cell r="AA43">
            <v>3.7699999999999999E-6</v>
          </cell>
          <cell r="AB43">
            <v>1.7999999999999999E-2</v>
          </cell>
          <cell r="AC43">
            <v>36972</v>
          </cell>
          <cell r="AD43">
            <v>0</v>
          </cell>
          <cell r="AE43">
            <v>1</v>
          </cell>
        </row>
        <row r="44">
          <cell r="A44">
            <v>36434</v>
          </cell>
          <cell r="B44">
            <v>2310.3200000000002</v>
          </cell>
          <cell r="C44">
            <v>55.4</v>
          </cell>
          <cell r="D44">
            <v>5.0069999999999997</v>
          </cell>
          <cell r="E44">
            <v>2.5</v>
          </cell>
          <cell r="F44">
            <v>0.1</v>
          </cell>
          <cell r="G44">
            <v>5.0053999999999998</v>
          </cell>
          <cell r="H44">
            <v>2.5</v>
          </cell>
          <cell r="I44">
            <v>0.1</v>
          </cell>
          <cell r="J44">
            <v>2410.11</v>
          </cell>
          <cell r="K44">
            <v>0.84650000000000003</v>
          </cell>
          <cell r="L44">
            <v>0.1535</v>
          </cell>
          <cell r="M44">
            <v>1686.23</v>
          </cell>
          <cell r="N44">
            <v>0.03</v>
          </cell>
          <cell r="O44">
            <v>7.4999999999999997E-3</v>
          </cell>
          <cell r="P44">
            <v>1.0218</v>
          </cell>
          <cell r="Q44">
            <v>1.6920000000000001E-2</v>
          </cell>
          <cell r="R44">
            <v>0.38301000000000002</v>
          </cell>
          <cell r="S44">
            <v>6.194</v>
          </cell>
          <cell r="T44">
            <v>0</v>
          </cell>
          <cell r="U44">
            <v>0</v>
          </cell>
          <cell r="V44">
            <v>0.5</v>
          </cell>
          <cell r="W44">
            <v>0</v>
          </cell>
          <cell r="X44">
            <v>0.02</v>
          </cell>
          <cell r="Y44">
            <v>2.2599999999999998</v>
          </cell>
          <cell r="Z44">
            <v>3.0199999999999999E-6</v>
          </cell>
          <cell r="AA44">
            <v>3.7699999999999999E-6</v>
          </cell>
          <cell r="AB44">
            <v>1.7999999999999999E-2</v>
          </cell>
          <cell r="AC44">
            <v>37122.199999999997</v>
          </cell>
          <cell r="AD44">
            <v>0</v>
          </cell>
          <cell r="AE44">
            <v>1</v>
          </cell>
        </row>
        <row r="45">
          <cell r="A45">
            <v>36465</v>
          </cell>
          <cell r="B45">
            <v>2298.6999999999998</v>
          </cell>
          <cell r="C45">
            <v>55.6</v>
          </cell>
          <cell r="D45">
            <v>5.0019</v>
          </cell>
          <cell r="E45">
            <v>2.5</v>
          </cell>
          <cell r="F45">
            <v>0.1</v>
          </cell>
          <cell r="G45">
            <v>5.0058999999999996</v>
          </cell>
          <cell r="H45">
            <v>2.5</v>
          </cell>
          <cell r="I45">
            <v>0.1</v>
          </cell>
          <cell r="J45">
            <v>2397.79</v>
          </cell>
          <cell r="K45">
            <v>0.84650000000000003</v>
          </cell>
          <cell r="L45">
            <v>0.1535</v>
          </cell>
          <cell r="M45">
            <v>1676.18</v>
          </cell>
          <cell r="N45">
            <v>0.03</v>
          </cell>
          <cell r="O45">
            <v>7.5399999999999998E-3</v>
          </cell>
          <cell r="P45">
            <v>1.0219</v>
          </cell>
          <cell r="Q45">
            <v>1.6899999999999998E-2</v>
          </cell>
          <cell r="R45">
            <v>0.38301000000000002</v>
          </cell>
          <cell r="S45">
            <v>6.1630000000000003</v>
          </cell>
          <cell r="T45">
            <v>0</v>
          </cell>
          <cell r="U45">
            <v>0</v>
          </cell>
          <cell r="V45">
            <v>0.5</v>
          </cell>
          <cell r="W45">
            <v>0</v>
          </cell>
          <cell r="X45">
            <v>0.02</v>
          </cell>
          <cell r="Y45">
            <v>2.2599999999999998</v>
          </cell>
          <cell r="Z45">
            <v>3.0199999999999999E-6</v>
          </cell>
          <cell r="AA45">
            <v>3.7699999999999999E-6</v>
          </cell>
          <cell r="AB45">
            <v>1.7999999999999999E-2</v>
          </cell>
          <cell r="AC45">
            <v>37277.4</v>
          </cell>
          <cell r="AD45">
            <v>0</v>
          </cell>
          <cell r="AE45">
            <v>1</v>
          </cell>
        </row>
        <row r="46">
          <cell r="A46">
            <v>36495</v>
          </cell>
          <cell r="B46">
            <v>2287.35</v>
          </cell>
          <cell r="C46">
            <v>55.9</v>
          </cell>
          <cell r="D46">
            <v>5.0037000000000003</v>
          </cell>
          <cell r="E46">
            <v>2.5</v>
          </cell>
          <cell r="F46">
            <v>0.1</v>
          </cell>
          <cell r="G46">
            <v>5.0026000000000002</v>
          </cell>
          <cell r="H46">
            <v>2.5</v>
          </cell>
          <cell r="I46">
            <v>0.1</v>
          </cell>
          <cell r="J46">
            <v>2385.7600000000002</v>
          </cell>
          <cell r="K46">
            <v>0.84650000000000003</v>
          </cell>
          <cell r="L46">
            <v>0.1535</v>
          </cell>
          <cell r="M46">
            <v>1666.14</v>
          </cell>
          <cell r="N46">
            <v>0.03</v>
          </cell>
          <cell r="O46">
            <v>7.5799999999999999E-3</v>
          </cell>
          <cell r="P46">
            <v>1.0219</v>
          </cell>
          <cell r="Q46">
            <v>1.687E-2</v>
          </cell>
          <cell r="R46">
            <v>0.38301000000000002</v>
          </cell>
          <cell r="S46">
            <v>6.133</v>
          </cell>
          <cell r="T46">
            <v>0</v>
          </cell>
          <cell r="U46">
            <v>0</v>
          </cell>
          <cell r="V46">
            <v>0.5</v>
          </cell>
          <cell r="W46">
            <v>0</v>
          </cell>
          <cell r="X46">
            <v>0.02</v>
          </cell>
          <cell r="Y46">
            <v>2.2599999999999998</v>
          </cell>
          <cell r="Z46">
            <v>3.0199999999999999E-6</v>
          </cell>
          <cell r="AA46">
            <v>3.7699999999999999E-6</v>
          </cell>
          <cell r="AB46">
            <v>1.7999999999999999E-2</v>
          </cell>
          <cell r="AC46">
            <v>37427.4</v>
          </cell>
          <cell r="AD46">
            <v>0</v>
          </cell>
          <cell r="AE46">
            <v>1</v>
          </cell>
        </row>
        <row r="47">
          <cell r="A47">
            <v>36526</v>
          </cell>
          <cell r="B47">
            <v>2275.4899999999998</v>
          </cell>
          <cell r="C47">
            <v>56.1</v>
          </cell>
          <cell r="D47">
            <v>5.0004999999999997</v>
          </cell>
          <cell r="E47">
            <v>2.5</v>
          </cell>
          <cell r="F47">
            <v>0.1</v>
          </cell>
          <cell r="G47">
            <v>5.0052000000000003</v>
          </cell>
          <cell r="H47">
            <v>2.5</v>
          </cell>
          <cell r="I47">
            <v>0.1</v>
          </cell>
          <cell r="J47">
            <v>2373.19</v>
          </cell>
          <cell r="K47">
            <v>0.84650000000000003</v>
          </cell>
          <cell r="L47">
            <v>0.1535</v>
          </cell>
          <cell r="M47">
            <v>1655.81</v>
          </cell>
          <cell r="N47">
            <v>0.03</v>
          </cell>
          <cell r="O47">
            <v>7.62E-3</v>
          </cell>
          <cell r="P47">
            <v>1.0219</v>
          </cell>
          <cell r="Q47">
            <v>1.685E-2</v>
          </cell>
          <cell r="R47">
            <v>0.38301000000000002</v>
          </cell>
          <cell r="S47">
            <v>6.1020000000000003</v>
          </cell>
          <cell r="T47">
            <v>0</v>
          </cell>
          <cell r="U47">
            <v>0</v>
          </cell>
          <cell r="V47">
            <v>0.5</v>
          </cell>
          <cell r="W47">
            <v>0</v>
          </cell>
          <cell r="X47">
            <v>0.02</v>
          </cell>
          <cell r="Y47">
            <v>2.2599999999999998</v>
          </cell>
          <cell r="Z47">
            <v>3.0199999999999999E-6</v>
          </cell>
          <cell r="AA47">
            <v>3.7699999999999999E-6</v>
          </cell>
          <cell r="AB47">
            <v>1.7999999999999999E-2</v>
          </cell>
          <cell r="AC47">
            <v>37582.6</v>
          </cell>
          <cell r="AD47">
            <v>0</v>
          </cell>
          <cell r="AE47">
            <v>1</v>
          </cell>
        </row>
        <row r="48">
          <cell r="A48">
            <v>36557</v>
          </cell>
          <cell r="B48">
            <v>2263.52</v>
          </cell>
          <cell r="C48">
            <v>56.3</v>
          </cell>
          <cell r="D48">
            <v>5.0023999999999997</v>
          </cell>
          <cell r="E48">
            <v>2.5</v>
          </cell>
          <cell r="F48">
            <v>0.1</v>
          </cell>
          <cell r="G48">
            <v>5.0011999999999999</v>
          </cell>
          <cell r="H48">
            <v>2.5</v>
          </cell>
          <cell r="I48">
            <v>0.1</v>
          </cell>
          <cell r="J48">
            <v>2360.5100000000002</v>
          </cell>
          <cell r="K48">
            <v>0.84640000000000004</v>
          </cell>
          <cell r="L48">
            <v>0.15359999999999999</v>
          </cell>
          <cell r="M48">
            <v>1645.21</v>
          </cell>
          <cell r="N48">
            <v>0.03</v>
          </cell>
          <cell r="O48">
            <v>7.6499999999999997E-3</v>
          </cell>
          <cell r="P48">
            <v>1.022</v>
          </cell>
          <cell r="Q48">
            <v>1.6830000000000001E-2</v>
          </cell>
          <cell r="R48">
            <v>0.38301000000000002</v>
          </cell>
          <cell r="S48">
            <v>6.07</v>
          </cell>
          <cell r="T48">
            <v>0</v>
          </cell>
          <cell r="U48">
            <v>0</v>
          </cell>
          <cell r="V48">
            <v>0.5</v>
          </cell>
          <cell r="W48">
            <v>0</v>
          </cell>
          <cell r="X48">
            <v>0.02</v>
          </cell>
          <cell r="Y48">
            <v>2.2599999999999998</v>
          </cell>
          <cell r="Z48">
            <v>3.0199999999999999E-6</v>
          </cell>
          <cell r="AA48">
            <v>3.7699999999999999E-6</v>
          </cell>
          <cell r="AB48">
            <v>1.7999999999999999E-2</v>
          </cell>
          <cell r="AC48">
            <v>37737.599999999999</v>
          </cell>
          <cell r="AD48">
            <v>0</v>
          </cell>
          <cell r="AE48">
            <v>1</v>
          </cell>
        </row>
        <row r="49">
          <cell r="A49">
            <v>36586</v>
          </cell>
          <cell r="B49">
            <v>2252.59</v>
          </cell>
          <cell r="C49">
            <v>56.5</v>
          </cell>
          <cell r="D49">
            <v>5.0065999999999997</v>
          </cell>
          <cell r="E49">
            <v>2.5</v>
          </cell>
          <cell r="F49">
            <v>0.1</v>
          </cell>
          <cell r="G49">
            <v>5.0015000000000001</v>
          </cell>
          <cell r="H49">
            <v>2.5</v>
          </cell>
          <cell r="I49">
            <v>0.1</v>
          </cell>
          <cell r="J49">
            <v>2348.94</v>
          </cell>
          <cell r="K49">
            <v>0.84640000000000004</v>
          </cell>
          <cell r="L49">
            <v>0.15359999999999999</v>
          </cell>
          <cell r="M49">
            <v>1635.44</v>
          </cell>
          <cell r="N49">
            <v>0.03</v>
          </cell>
          <cell r="O49">
            <v>7.6899999999999998E-3</v>
          </cell>
          <cell r="P49">
            <v>1.022</v>
          </cell>
          <cell r="Q49">
            <v>1.6809999999999999E-2</v>
          </cell>
          <cell r="R49">
            <v>0.38301000000000002</v>
          </cell>
          <cell r="S49">
            <v>6.0410000000000004</v>
          </cell>
          <cell r="T49">
            <v>0</v>
          </cell>
          <cell r="U49">
            <v>0</v>
          </cell>
          <cell r="V49">
            <v>0.5</v>
          </cell>
          <cell r="W49">
            <v>0</v>
          </cell>
          <cell r="X49">
            <v>0.02</v>
          </cell>
          <cell r="Y49">
            <v>2.2599999999999998</v>
          </cell>
          <cell r="Z49">
            <v>3.0199999999999999E-6</v>
          </cell>
          <cell r="AA49">
            <v>3.7699999999999999E-6</v>
          </cell>
          <cell r="AB49">
            <v>1.7999999999999999E-2</v>
          </cell>
          <cell r="AC49">
            <v>37877.699999999997</v>
          </cell>
          <cell r="AD49">
            <v>0</v>
          </cell>
          <cell r="AE49">
            <v>1</v>
          </cell>
        </row>
        <row r="50">
          <cell r="A50">
            <v>36617</v>
          </cell>
          <cell r="B50">
            <v>2240.37</v>
          </cell>
          <cell r="C50">
            <v>56.8</v>
          </cell>
          <cell r="D50">
            <v>5.0015999999999998</v>
          </cell>
          <cell r="E50">
            <v>2.5</v>
          </cell>
          <cell r="F50">
            <v>0.1</v>
          </cell>
          <cell r="G50">
            <v>5.0054999999999996</v>
          </cell>
          <cell r="H50">
            <v>2.5</v>
          </cell>
          <cell r="I50">
            <v>0.1</v>
          </cell>
          <cell r="J50">
            <v>2335.9899999999998</v>
          </cell>
          <cell r="K50">
            <v>0.84640000000000004</v>
          </cell>
          <cell r="L50">
            <v>0.15359999999999999</v>
          </cell>
          <cell r="M50">
            <v>1624.84</v>
          </cell>
          <cell r="N50">
            <v>0.03</v>
          </cell>
          <cell r="O50">
            <v>7.7299999999999999E-3</v>
          </cell>
          <cell r="P50">
            <v>1.022</v>
          </cell>
          <cell r="Q50">
            <v>1.678E-2</v>
          </cell>
          <cell r="R50">
            <v>0.38301000000000002</v>
          </cell>
          <cell r="S50">
            <v>6.008</v>
          </cell>
          <cell r="T50">
            <v>0</v>
          </cell>
          <cell r="U50">
            <v>0</v>
          </cell>
          <cell r="V50">
            <v>0.5</v>
          </cell>
          <cell r="W50">
            <v>0</v>
          </cell>
          <cell r="X50">
            <v>0.02</v>
          </cell>
          <cell r="Y50">
            <v>2.2599999999999998</v>
          </cell>
          <cell r="Z50">
            <v>3.0199999999999999E-6</v>
          </cell>
          <cell r="AA50">
            <v>3.7699999999999999E-6</v>
          </cell>
          <cell r="AB50">
            <v>1.7999999999999999E-2</v>
          </cell>
          <cell r="AC50">
            <v>38032.800000000003</v>
          </cell>
          <cell r="AD50">
            <v>0</v>
          </cell>
          <cell r="AE50">
            <v>1</v>
          </cell>
        </row>
        <row r="51">
          <cell r="A51">
            <v>36647</v>
          </cell>
          <cell r="B51">
            <v>2228.42</v>
          </cell>
          <cell r="C51">
            <v>57</v>
          </cell>
          <cell r="D51">
            <v>5.0035999999999996</v>
          </cell>
          <cell r="E51">
            <v>2.5</v>
          </cell>
          <cell r="F51">
            <v>0.1</v>
          </cell>
          <cell r="G51">
            <v>5.0023</v>
          </cell>
          <cell r="H51">
            <v>2.5</v>
          </cell>
          <cell r="I51">
            <v>0.1</v>
          </cell>
          <cell r="J51">
            <v>2323.34</v>
          </cell>
          <cell r="K51">
            <v>0.84640000000000004</v>
          </cell>
          <cell r="L51">
            <v>0.15359999999999999</v>
          </cell>
          <cell r="M51">
            <v>1614.23</v>
          </cell>
          <cell r="N51">
            <v>0.03</v>
          </cell>
          <cell r="O51">
            <v>7.77E-3</v>
          </cell>
          <cell r="P51">
            <v>1.0221</v>
          </cell>
          <cell r="Q51">
            <v>1.6760000000000001E-2</v>
          </cell>
          <cell r="R51">
            <v>0.38301000000000002</v>
          </cell>
          <cell r="S51">
            <v>5.9770000000000003</v>
          </cell>
          <cell r="T51">
            <v>0</v>
          </cell>
          <cell r="U51">
            <v>0</v>
          </cell>
          <cell r="V51">
            <v>0.5</v>
          </cell>
          <cell r="W51">
            <v>0</v>
          </cell>
          <cell r="X51">
            <v>0.02</v>
          </cell>
          <cell r="Y51">
            <v>2.2599999999999998</v>
          </cell>
          <cell r="Z51">
            <v>3.0199999999999999E-6</v>
          </cell>
          <cell r="AA51">
            <v>3.7699999999999999E-6</v>
          </cell>
          <cell r="AB51">
            <v>1.7999999999999999E-2</v>
          </cell>
          <cell r="AC51">
            <v>38182.9</v>
          </cell>
          <cell r="AD51">
            <v>0</v>
          </cell>
          <cell r="AE51">
            <v>1</v>
          </cell>
        </row>
        <row r="52">
          <cell r="A52">
            <v>36678</v>
          </cell>
          <cell r="B52">
            <v>2215.94</v>
          </cell>
          <cell r="C52">
            <v>57.2</v>
          </cell>
          <cell r="D52">
            <v>5.0077999999999996</v>
          </cell>
          <cell r="E52">
            <v>2.5</v>
          </cell>
          <cell r="F52">
            <v>0.1</v>
          </cell>
          <cell r="G52">
            <v>5.0049000000000001</v>
          </cell>
          <cell r="H52">
            <v>2.5</v>
          </cell>
          <cell r="I52">
            <v>0.1</v>
          </cell>
          <cell r="J52">
            <v>2310.13</v>
          </cell>
          <cell r="K52">
            <v>0.84640000000000004</v>
          </cell>
          <cell r="L52">
            <v>0.15359999999999999</v>
          </cell>
          <cell r="M52">
            <v>1603.07</v>
          </cell>
          <cell r="N52">
            <v>0.03</v>
          </cell>
          <cell r="O52">
            <v>7.8100000000000001E-3</v>
          </cell>
          <cell r="P52">
            <v>1.0221</v>
          </cell>
          <cell r="Q52">
            <v>1.6729999999999998E-2</v>
          </cell>
          <cell r="R52">
            <v>0.38301000000000002</v>
          </cell>
          <cell r="S52">
            <v>5.9429999999999996</v>
          </cell>
          <cell r="T52">
            <v>0</v>
          </cell>
          <cell r="U52">
            <v>0</v>
          </cell>
          <cell r="V52">
            <v>0.5</v>
          </cell>
          <cell r="W52">
            <v>0</v>
          </cell>
          <cell r="X52">
            <v>0.02</v>
          </cell>
          <cell r="Y52">
            <v>2.2599999999999998</v>
          </cell>
          <cell r="Z52">
            <v>3.0199999999999999E-6</v>
          </cell>
          <cell r="AA52">
            <v>3.7699999999999999E-6</v>
          </cell>
          <cell r="AB52">
            <v>1.7999999999999999E-2</v>
          </cell>
          <cell r="AC52">
            <v>38338.1</v>
          </cell>
          <cell r="AD52">
            <v>0</v>
          </cell>
          <cell r="AE52">
            <v>1</v>
          </cell>
        </row>
        <row r="53">
          <cell r="A53">
            <v>36708</v>
          </cell>
          <cell r="B53">
            <v>2203.7199999999998</v>
          </cell>
          <cell r="C53">
            <v>57.4</v>
          </cell>
          <cell r="D53">
            <v>5.0026999999999999</v>
          </cell>
          <cell r="E53">
            <v>2.5</v>
          </cell>
          <cell r="F53">
            <v>0.1</v>
          </cell>
          <cell r="G53">
            <v>5.0067000000000004</v>
          </cell>
          <cell r="H53">
            <v>2.5</v>
          </cell>
          <cell r="I53">
            <v>0.1</v>
          </cell>
          <cell r="J53">
            <v>2297.1999999999998</v>
          </cell>
          <cell r="K53">
            <v>0.84640000000000004</v>
          </cell>
          <cell r="L53">
            <v>0.15359999999999999</v>
          </cell>
          <cell r="M53">
            <v>1592.47</v>
          </cell>
          <cell r="N53">
            <v>0.03</v>
          </cell>
          <cell r="O53">
            <v>7.8499999999999993E-3</v>
          </cell>
          <cell r="P53">
            <v>1.0221</v>
          </cell>
          <cell r="Q53">
            <v>1.6709999999999999E-2</v>
          </cell>
          <cell r="R53">
            <v>0.38301000000000002</v>
          </cell>
          <cell r="S53">
            <v>5.9109999999999996</v>
          </cell>
          <cell r="T53">
            <v>0</v>
          </cell>
          <cell r="U53">
            <v>0</v>
          </cell>
          <cell r="V53">
            <v>0.5</v>
          </cell>
          <cell r="W53">
            <v>0</v>
          </cell>
          <cell r="X53">
            <v>0.02</v>
          </cell>
          <cell r="Y53">
            <v>2.2599999999999998</v>
          </cell>
          <cell r="Z53">
            <v>3.0199999999999999E-6</v>
          </cell>
          <cell r="AA53">
            <v>3.7699999999999999E-6</v>
          </cell>
          <cell r="AB53">
            <v>1.7999999999999999E-2</v>
          </cell>
          <cell r="AC53">
            <v>38488.300000000003</v>
          </cell>
          <cell r="AD53">
            <v>0</v>
          </cell>
          <cell r="AE53">
            <v>1</v>
          </cell>
        </row>
        <row r="54">
          <cell r="A54">
            <v>36739</v>
          </cell>
          <cell r="B54">
            <v>2190.98</v>
          </cell>
          <cell r="C54">
            <v>57.7</v>
          </cell>
          <cell r="D54">
            <v>5</v>
          </cell>
          <cell r="E54">
            <v>2.5</v>
          </cell>
          <cell r="F54">
            <v>0.1</v>
          </cell>
          <cell r="G54">
            <v>5.0023</v>
          </cell>
          <cell r="H54">
            <v>2.5</v>
          </cell>
          <cell r="I54">
            <v>0.1</v>
          </cell>
          <cell r="J54">
            <v>2283.71</v>
          </cell>
          <cell r="K54">
            <v>0.84640000000000004</v>
          </cell>
          <cell r="L54">
            <v>0.15359999999999999</v>
          </cell>
          <cell r="M54">
            <v>1581.31</v>
          </cell>
          <cell r="N54">
            <v>0.03</v>
          </cell>
          <cell r="O54">
            <v>7.9000000000000008E-3</v>
          </cell>
          <cell r="P54">
            <v>1.0222</v>
          </cell>
          <cell r="Q54">
            <v>1.668E-2</v>
          </cell>
          <cell r="R54">
            <v>0.38301000000000002</v>
          </cell>
          <cell r="S54">
            <v>5.8769999999999998</v>
          </cell>
          <cell r="T54">
            <v>0</v>
          </cell>
          <cell r="U54">
            <v>0</v>
          </cell>
          <cell r="V54">
            <v>0.5</v>
          </cell>
          <cell r="W54">
            <v>0</v>
          </cell>
          <cell r="X54">
            <v>0.02</v>
          </cell>
          <cell r="Y54">
            <v>2.2599999999999998</v>
          </cell>
          <cell r="Z54">
            <v>3.0199999999999999E-6</v>
          </cell>
          <cell r="AA54">
            <v>3.7699999999999999E-6</v>
          </cell>
          <cell r="AB54">
            <v>1.9E-2</v>
          </cell>
          <cell r="AC54">
            <v>38643.300000000003</v>
          </cell>
          <cell r="AD54">
            <v>0</v>
          </cell>
          <cell r="AE54">
            <v>1</v>
          </cell>
        </row>
        <row r="55">
          <cell r="A55">
            <v>36770</v>
          </cell>
          <cell r="B55">
            <v>2178.1</v>
          </cell>
          <cell r="C55">
            <v>57.9</v>
          </cell>
          <cell r="D55">
            <v>5.0015999999999998</v>
          </cell>
          <cell r="E55">
            <v>2.5</v>
          </cell>
          <cell r="F55">
            <v>0.1</v>
          </cell>
          <cell r="G55">
            <v>5.0026999999999999</v>
          </cell>
          <cell r="H55">
            <v>2.5</v>
          </cell>
          <cell r="I55">
            <v>0.1</v>
          </cell>
          <cell r="J55">
            <v>2270.08</v>
          </cell>
          <cell r="K55">
            <v>0.84640000000000004</v>
          </cell>
          <cell r="L55">
            <v>0.15359999999999999</v>
          </cell>
          <cell r="M55">
            <v>1569.87</v>
          </cell>
          <cell r="N55">
            <v>0.03</v>
          </cell>
          <cell r="O55">
            <v>7.9399999999999991E-3</v>
          </cell>
          <cell r="P55">
            <v>1.0222</v>
          </cell>
          <cell r="Q55">
            <v>1.6660000000000001E-2</v>
          </cell>
          <cell r="R55">
            <v>0.38301000000000002</v>
          </cell>
          <cell r="S55">
            <v>5.8419999999999996</v>
          </cell>
          <cell r="T55">
            <v>0</v>
          </cell>
          <cell r="U55">
            <v>0</v>
          </cell>
          <cell r="V55">
            <v>0.5</v>
          </cell>
          <cell r="W55">
            <v>0</v>
          </cell>
          <cell r="X55">
            <v>0.02</v>
          </cell>
          <cell r="Y55">
            <v>2.2599999999999998</v>
          </cell>
          <cell r="Z55">
            <v>3.0199999999999999E-6</v>
          </cell>
          <cell r="AA55">
            <v>3.7699999999999999E-6</v>
          </cell>
          <cell r="AB55">
            <v>1.9E-2</v>
          </cell>
          <cell r="AC55">
            <v>38798.400000000001</v>
          </cell>
          <cell r="AD55">
            <v>0</v>
          </cell>
          <cell r="AE55">
            <v>1</v>
          </cell>
        </row>
        <row r="56">
          <cell r="A56">
            <v>36800</v>
          </cell>
          <cell r="B56">
            <v>2165.5</v>
          </cell>
          <cell r="C56">
            <v>58.1</v>
          </cell>
          <cell r="D56">
            <v>0</v>
          </cell>
          <cell r="E56">
            <v>0</v>
          </cell>
          <cell r="F56">
            <v>0</v>
          </cell>
          <cell r="G56">
            <v>5.0019</v>
          </cell>
          <cell r="H56">
            <v>2.5</v>
          </cell>
          <cell r="I56">
            <v>0.1</v>
          </cell>
          <cell r="J56">
            <v>2256.7600000000002</v>
          </cell>
          <cell r="K56">
            <v>0.84630000000000005</v>
          </cell>
          <cell r="L56">
            <v>0.1537</v>
          </cell>
          <cell r="M56">
            <v>2796.04</v>
          </cell>
          <cell r="N56">
            <v>0.03</v>
          </cell>
          <cell r="O56">
            <v>7.9799999999999992E-3</v>
          </cell>
          <cell r="P56">
            <v>1.0223</v>
          </cell>
          <cell r="Q56">
            <v>1.6629999999999999E-2</v>
          </cell>
          <cell r="R56">
            <v>0.38301000000000002</v>
          </cell>
          <cell r="S56">
            <v>5.8090000000000002</v>
          </cell>
          <cell r="T56">
            <v>0</v>
          </cell>
          <cell r="U56">
            <v>0</v>
          </cell>
          <cell r="V56">
            <v>0.5</v>
          </cell>
          <cell r="W56">
            <v>0</v>
          </cell>
          <cell r="X56">
            <v>0.02</v>
          </cell>
          <cell r="Y56">
            <v>2.2599999999999998</v>
          </cell>
          <cell r="Z56">
            <v>3.0199999999999999E-6</v>
          </cell>
          <cell r="AA56">
            <v>3.7699999999999999E-6</v>
          </cell>
          <cell r="AB56">
            <v>1.9E-2</v>
          </cell>
          <cell r="AC56">
            <v>38948.5</v>
          </cell>
          <cell r="AD56">
            <v>0</v>
          </cell>
          <cell r="AE56">
            <v>0</v>
          </cell>
        </row>
        <row r="57">
          <cell r="A57">
            <v>36831</v>
          </cell>
          <cell r="B57">
            <v>2165.5</v>
          </cell>
          <cell r="C57">
            <v>58.1</v>
          </cell>
          <cell r="D57">
            <v>0</v>
          </cell>
          <cell r="E57">
            <v>0</v>
          </cell>
          <cell r="F57">
            <v>0</v>
          </cell>
          <cell r="G57">
            <v>0</v>
          </cell>
          <cell r="H57">
            <v>0</v>
          </cell>
          <cell r="I57">
            <v>0</v>
          </cell>
          <cell r="J57">
            <v>2256.7600000000002</v>
          </cell>
          <cell r="K57">
            <v>0.84630000000000005</v>
          </cell>
          <cell r="L57">
            <v>0.1537</v>
          </cell>
          <cell r="M57">
            <v>2783.26</v>
          </cell>
          <cell r="N57">
            <v>0.01</v>
          </cell>
          <cell r="O57">
            <v>7.9799999999999992E-3</v>
          </cell>
          <cell r="P57">
            <v>1.0223</v>
          </cell>
          <cell r="Q57">
            <v>1.6629999999999999E-2</v>
          </cell>
          <cell r="R57">
            <v>0.38301000000000002</v>
          </cell>
          <cell r="S57">
            <v>5.8090000000000002</v>
          </cell>
          <cell r="T57">
            <v>0</v>
          </cell>
          <cell r="U57">
            <v>0</v>
          </cell>
          <cell r="V57">
            <v>0.5</v>
          </cell>
          <cell r="W57">
            <v>0</v>
          </cell>
          <cell r="X57">
            <v>0.02</v>
          </cell>
          <cell r="Y57">
            <v>2.2599999999999998</v>
          </cell>
          <cell r="Z57">
            <v>3.0199999999999999E-6</v>
          </cell>
          <cell r="AA57">
            <v>3.7699999999999999E-6</v>
          </cell>
          <cell r="AB57">
            <v>1.9E-2</v>
          </cell>
          <cell r="AC57">
            <v>38948.5</v>
          </cell>
          <cell r="AD57">
            <v>0</v>
          </cell>
          <cell r="AE57">
            <v>0</v>
          </cell>
        </row>
        <row r="58">
          <cell r="A58">
            <v>36861</v>
          </cell>
          <cell r="B58">
            <v>2165.5</v>
          </cell>
          <cell r="C58">
            <v>58.1</v>
          </cell>
          <cell r="D58">
            <v>0</v>
          </cell>
          <cell r="E58">
            <v>0</v>
          </cell>
          <cell r="F58">
            <v>0</v>
          </cell>
          <cell r="G58">
            <v>0</v>
          </cell>
          <cell r="H58">
            <v>0</v>
          </cell>
          <cell r="I58">
            <v>0</v>
          </cell>
          <cell r="J58">
            <v>2256.7600000000002</v>
          </cell>
          <cell r="K58">
            <v>0.84630000000000005</v>
          </cell>
          <cell r="L58">
            <v>0.1537</v>
          </cell>
          <cell r="M58">
            <v>2769.7</v>
          </cell>
          <cell r="N58">
            <v>0.01</v>
          </cell>
          <cell r="O58">
            <v>7.9799999999999992E-3</v>
          </cell>
          <cell r="P58">
            <v>1.0223</v>
          </cell>
          <cell r="Q58">
            <v>1.6629999999999999E-2</v>
          </cell>
          <cell r="R58">
            <v>0.38301000000000002</v>
          </cell>
          <cell r="S58">
            <v>5.8090000000000002</v>
          </cell>
          <cell r="T58">
            <v>0</v>
          </cell>
          <cell r="U58">
            <v>0</v>
          </cell>
          <cell r="V58">
            <v>0.5</v>
          </cell>
          <cell r="W58">
            <v>0</v>
          </cell>
          <cell r="X58">
            <v>0.02</v>
          </cell>
          <cell r="Y58">
            <v>2.2599999999999998</v>
          </cell>
          <cell r="Z58">
            <v>3.0199999999999999E-6</v>
          </cell>
          <cell r="AA58">
            <v>3.7699999999999999E-6</v>
          </cell>
          <cell r="AB58">
            <v>1.9E-2</v>
          </cell>
          <cell r="AC58">
            <v>38948.5</v>
          </cell>
          <cell r="AD58">
            <v>0</v>
          </cell>
          <cell r="AE58">
            <v>0</v>
          </cell>
        </row>
        <row r="59">
          <cell r="A59">
            <v>36892</v>
          </cell>
          <cell r="B59">
            <v>2165.5</v>
          </cell>
          <cell r="C59">
            <v>58.1</v>
          </cell>
          <cell r="D59">
            <v>0</v>
          </cell>
          <cell r="E59">
            <v>0</v>
          </cell>
          <cell r="F59">
            <v>0</v>
          </cell>
          <cell r="G59">
            <v>0</v>
          </cell>
          <cell r="H59">
            <v>0</v>
          </cell>
          <cell r="I59">
            <v>0</v>
          </cell>
          <cell r="J59">
            <v>2256.7600000000002</v>
          </cell>
          <cell r="K59">
            <v>0.84630000000000005</v>
          </cell>
          <cell r="L59">
            <v>0.1537</v>
          </cell>
          <cell r="M59">
            <v>2756.66</v>
          </cell>
          <cell r="N59">
            <v>0.01</v>
          </cell>
          <cell r="O59">
            <v>7.9799999999999992E-3</v>
          </cell>
          <cell r="P59">
            <v>1.0223</v>
          </cell>
          <cell r="Q59">
            <v>1.6629999999999999E-2</v>
          </cell>
          <cell r="R59">
            <v>0.38301000000000002</v>
          </cell>
          <cell r="S59">
            <v>5.8090000000000002</v>
          </cell>
          <cell r="T59">
            <v>0</v>
          </cell>
          <cell r="U59">
            <v>0</v>
          </cell>
          <cell r="V59">
            <v>0.5</v>
          </cell>
          <cell r="W59">
            <v>0</v>
          </cell>
          <cell r="X59">
            <v>0.02</v>
          </cell>
          <cell r="Y59">
            <v>2.2599999999999998</v>
          </cell>
          <cell r="Z59">
            <v>3.0199999999999999E-6</v>
          </cell>
          <cell r="AA59">
            <v>3.7699999999999999E-6</v>
          </cell>
          <cell r="AB59">
            <v>1.9E-2</v>
          </cell>
          <cell r="AC59">
            <v>38948.5</v>
          </cell>
          <cell r="AD59">
            <v>0</v>
          </cell>
          <cell r="AE59">
            <v>0</v>
          </cell>
        </row>
        <row r="60">
          <cell r="A60">
            <v>36923</v>
          </cell>
          <cell r="B60">
            <v>2165.5</v>
          </cell>
          <cell r="C60">
            <v>58.1</v>
          </cell>
          <cell r="D60">
            <v>0</v>
          </cell>
          <cell r="E60">
            <v>0</v>
          </cell>
          <cell r="F60">
            <v>0</v>
          </cell>
          <cell r="G60">
            <v>0</v>
          </cell>
          <cell r="H60">
            <v>0</v>
          </cell>
          <cell r="I60">
            <v>0</v>
          </cell>
          <cell r="J60">
            <v>2256.7600000000002</v>
          </cell>
          <cell r="K60">
            <v>0.84630000000000005</v>
          </cell>
          <cell r="L60">
            <v>0.1537</v>
          </cell>
          <cell r="M60">
            <v>2743.1</v>
          </cell>
          <cell r="N60">
            <v>0.01</v>
          </cell>
          <cell r="O60">
            <v>7.9799999999999992E-3</v>
          </cell>
          <cell r="P60">
            <v>1.0223</v>
          </cell>
          <cell r="Q60">
            <v>1.6629999999999999E-2</v>
          </cell>
          <cell r="R60">
            <v>0.38301000000000002</v>
          </cell>
          <cell r="S60">
            <v>5.8090000000000002</v>
          </cell>
          <cell r="T60">
            <v>0</v>
          </cell>
          <cell r="U60">
            <v>0</v>
          </cell>
          <cell r="V60">
            <v>0.5</v>
          </cell>
          <cell r="W60">
            <v>0</v>
          </cell>
          <cell r="X60">
            <v>0.02</v>
          </cell>
          <cell r="Y60">
            <v>2.2599999999999998</v>
          </cell>
          <cell r="Z60">
            <v>3.0199999999999999E-6</v>
          </cell>
          <cell r="AA60">
            <v>3.7699999999999999E-6</v>
          </cell>
          <cell r="AB60">
            <v>1.9E-2</v>
          </cell>
          <cell r="AC60">
            <v>38948.5</v>
          </cell>
          <cell r="AD60">
            <v>0</v>
          </cell>
          <cell r="AE60">
            <v>0</v>
          </cell>
        </row>
        <row r="61">
          <cell r="A61">
            <v>36951</v>
          </cell>
          <cell r="B61">
            <v>2165.5</v>
          </cell>
          <cell r="C61">
            <v>58.1</v>
          </cell>
          <cell r="D61">
            <v>0</v>
          </cell>
          <cell r="E61">
            <v>0</v>
          </cell>
          <cell r="F61">
            <v>0</v>
          </cell>
          <cell r="G61">
            <v>0</v>
          </cell>
          <cell r="H61">
            <v>0</v>
          </cell>
          <cell r="I61">
            <v>0</v>
          </cell>
          <cell r="J61">
            <v>2256.7600000000002</v>
          </cell>
          <cell r="K61">
            <v>0.84630000000000005</v>
          </cell>
          <cell r="L61">
            <v>0.1537</v>
          </cell>
          <cell r="M61">
            <v>2729.27</v>
          </cell>
          <cell r="N61">
            <v>0.01</v>
          </cell>
          <cell r="O61">
            <v>7.9799999999999992E-3</v>
          </cell>
          <cell r="P61">
            <v>1.0223</v>
          </cell>
          <cell r="Q61">
            <v>1.6629999999999999E-2</v>
          </cell>
          <cell r="R61">
            <v>0.38301000000000002</v>
          </cell>
          <cell r="S61">
            <v>5.8090000000000002</v>
          </cell>
          <cell r="T61">
            <v>0</v>
          </cell>
          <cell r="U61">
            <v>0</v>
          </cell>
          <cell r="V61">
            <v>0.5</v>
          </cell>
          <cell r="W61">
            <v>0</v>
          </cell>
          <cell r="X61">
            <v>0.02</v>
          </cell>
          <cell r="Y61">
            <v>2.2599999999999998</v>
          </cell>
          <cell r="Z61">
            <v>3.0199999999999999E-6</v>
          </cell>
          <cell r="AA61">
            <v>3.7699999999999999E-6</v>
          </cell>
          <cell r="AB61">
            <v>1.9E-2</v>
          </cell>
          <cell r="AC61">
            <v>38948.5</v>
          </cell>
          <cell r="AD61">
            <v>0</v>
          </cell>
          <cell r="AE61">
            <v>0</v>
          </cell>
        </row>
        <row r="62">
          <cell r="A62">
            <v>36982</v>
          </cell>
          <cell r="B62">
            <v>2165.5</v>
          </cell>
          <cell r="C62">
            <v>58.1</v>
          </cell>
          <cell r="D62">
            <v>0</v>
          </cell>
          <cell r="E62">
            <v>0</v>
          </cell>
          <cell r="F62">
            <v>0</v>
          </cell>
          <cell r="G62">
            <v>0</v>
          </cell>
          <cell r="H62">
            <v>0</v>
          </cell>
          <cell r="I62">
            <v>0</v>
          </cell>
          <cell r="J62">
            <v>2256.7600000000002</v>
          </cell>
          <cell r="K62">
            <v>0.84630000000000005</v>
          </cell>
          <cell r="L62">
            <v>0.1537</v>
          </cell>
          <cell r="M62">
            <v>2715.97</v>
          </cell>
          <cell r="N62">
            <v>0.01</v>
          </cell>
          <cell r="O62">
            <v>7.9799999999999992E-3</v>
          </cell>
          <cell r="P62">
            <v>1.0223</v>
          </cell>
          <cell r="Q62">
            <v>1.6629999999999999E-2</v>
          </cell>
          <cell r="R62">
            <v>0.38301000000000002</v>
          </cell>
          <cell r="S62">
            <v>5.8090000000000002</v>
          </cell>
          <cell r="T62">
            <v>0</v>
          </cell>
          <cell r="U62">
            <v>0</v>
          </cell>
          <cell r="V62">
            <v>0.5</v>
          </cell>
          <cell r="W62">
            <v>0</v>
          </cell>
          <cell r="X62">
            <v>0.02</v>
          </cell>
          <cell r="Y62">
            <v>2.2599999999999998</v>
          </cell>
          <cell r="Z62">
            <v>3.0199999999999999E-6</v>
          </cell>
          <cell r="AA62">
            <v>3.7699999999999999E-6</v>
          </cell>
          <cell r="AB62">
            <v>1.9E-2</v>
          </cell>
          <cell r="AC62">
            <v>38948.5</v>
          </cell>
          <cell r="AD62">
            <v>0</v>
          </cell>
          <cell r="AE62">
            <v>0</v>
          </cell>
        </row>
        <row r="63">
          <cell r="A63">
            <v>37012</v>
          </cell>
          <cell r="B63">
            <v>2165.5</v>
          </cell>
          <cell r="C63">
            <v>58.1</v>
          </cell>
          <cell r="D63">
            <v>0</v>
          </cell>
          <cell r="E63">
            <v>0</v>
          </cell>
          <cell r="F63">
            <v>0</v>
          </cell>
          <cell r="G63">
            <v>0</v>
          </cell>
          <cell r="H63">
            <v>0</v>
          </cell>
          <cell r="I63">
            <v>0</v>
          </cell>
          <cell r="J63">
            <v>2256.7600000000002</v>
          </cell>
          <cell r="K63">
            <v>0.84630000000000005</v>
          </cell>
          <cell r="L63">
            <v>0.1537</v>
          </cell>
          <cell r="M63">
            <v>2701.89</v>
          </cell>
          <cell r="N63">
            <v>0.01</v>
          </cell>
          <cell r="O63">
            <v>7.9799999999999992E-3</v>
          </cell>
          <cell r="P63">
            <v>1.0223</v>
          </cell>
          <cell r="Q63">
            <v>1.6629999999999999E-2</v>
          </cell>
          <cell r="R63">
            <v>0.38301000000000002</v>
          </cell>
          <cell r="S63">
            <v>5.8090000000000002</v>
          </cell>
          <cell r="T63">
            <v>0</v>
          </cell>
          <cell r="U63">
            <v>0</v>
          </cell>
          <cell r="V63">
            <v>0.5</v>
          </cell>
          <cell r="W63">
            <v>0</v>
          </cell>
          <cell r="X63">
            <v>0.02</v>
          </cell>
          <cell r="Y63">
            <v>2.2599999999999998</v>
          </cell>
          <cell r="Z63">
            <v>3.0199999999999999E-6</v>
          </cell>
          <cell r="AA63">
            <v>3.7699999999999999E-6</v>
          </cell>
          <cell r="AB63">
            <v>1.9E-2</v>
          </cell>
          <cell r="AC63">
            <v>38948.5</v>
          </cell>
          <cell r="AD63">
            <v>0</v>
          </cell>
          <cell r="AE63">
            <v>0</v>
          </cell>
        </row>
        <row r="64">
          <cell r="A64">
            <v>37043</v>
          </cell>
          <cell r="B64">
            <v>2165.5</v>
          </cell>
          <cell r="C64">
            <v>58.1</v>
          </cell>
          <cell r="D64">
            <v>0</v>
          </cell>
          <cell r="E64">
            <v>0</v>
          </cell>
          <cell r="F64">
            <v>0</v>
          </cell>
          <cell r="G64">
            <v>0</v>
          </cell>
          <cell r="H64">
            <v>0</v>
          </cell>
          <cell r="I64">
            <v>0</v>
          </cell>
          <cell r="J64">
            <v>2256.7600000000002</v>
          </cell>
          <cell r="K64">
            <v>0.84630000000000005</v>
          </cell>
          <cell r="L64">
            <v>0.1537</v>
          </cell>
          <cell r="M64">
            <v>2688.32</v>
          </cell>
          <cell r="N64">
            <v>0.01</v>
          </cell>
          <cell r="O64">
            <v>7.9799999999999992E-3</v>
          </cell>
          <cell r="P64">
            <v>1.0223</v>
          </cell>
          <cell r="Q64">
            <v>1.6629999999999999E-2</v>
          </cell>
          <cell r="R64">
            <v>0.38301000000000002</v>
          </cell>
          <cell r="S64">
            <v>5.8090000000000002</v>
          </cell>
          <cell r="T64">
            <v>0</v>
          </cell>
          <cell r="U64">
            <v>0</v>
          </cell>
          <cell r="V64">
            <v>0.5</v>
          </cell>
          <cell r="W64">
            <v>0</v>
          </cell>
          <cell r="X64">
            <v>0.02</v>
          </cell>
          <cell r="Y64">
            <v>2.2599999999999998</v>
          </cell>
          <cell r="Z64">
            <v>3.0199999999999999E-6</v>
          </cell>
          <cell r="AA64">
            <v>3.7699999999999999E-6</v>
          </cell>
          <cell r="AB64">
            <v>1.9E-2</v>
          </cell>
          <cell r="AC64">
            <v>38948.5</v>
          </cell>
          <cell r="AD64">
            <v>0</v>
          </cell>
          <cell r="AE64">
            <v>0</v>
          </cell>
        </row>
        <row r="65">
          <cell r="A65">
            <v>37073</v>
          </cell>
          <cell r="B65">
            <v>2165.5</v>
          </cell>
          <cell r="C65">
            <v>58.1</v>
          </cell>
          <cell r="D65">
            <v>0</v>
          </cell>
          <cell r="E65">
            <v>0</v>
          </cell>
          <cell r="F65">
            <v>0</v>
          </cell>
          <cell r="G65">
            <v>0</v>
          </cell>
          <cell r="H65">
            <v>0</v>
          </cell>
          <cell r="I65">
            <v>0</v>
          </cell>
          <cell r="J65">
            <v>2256.7600000000002</v>
          </cell>
          <cell r="K65">
            <v>0.84630000000000005</v>
          </cell>
          <cell r="L65">
            <v>0.1537</v>
          </cell>
          <cell r="M65">
            <v>2674.24</v>
          </cell>
          <cell r="N65">
            <v>0.01</v>
          </cell>
          <cell r="O65">
            <v>7.9799999999999992E-3</v>
          </cell>
          <cell r="P65">
            <v>1.0223</v>
          </cell>
          <cell r="Q65">
            <v>1.6629999999999999E-2</v>
          </cell>
          <cell r="R65">
            <v>0.38301000000000002</v>
          </cell>
          <cell r="S65">
            <v>5.8090000000000002</v>
          </cell>
          <cell r="T65">
            <v>0</v>
          </cell>
          <cell r="U65">
            <v>0</v>
          </cell>
          <cell r="V65">
            <v>0.5</v>
          </cell>
          <cell r="W65">
            <v>0</v>
          </cell>
          <cell r="X65">
            <v>0.02</v>
          </cell>
          <cell r="Y65">
            <v>2.2599999999999998</v>
          </cell>
          <cell r="Z65">
            <v>3.0199999999999999E-6</v>
          </cell>
          <cell r="AA65">
            <v>3.7699999999999999E-6</v>
          </cell>
          <cell r="AB65">
            <v>1.9E-2</v>
          </cell>
          <cell r="AC65">
            <v>38948.5</v>
          </cell>
          <cell r="AD65">
            <v>0</v>
          </cell>
          <cell r="AE65">
            <v>0</v>
          </cell>
        </row>
        <row r="66">
          <cell r="A66">
            <v>37104</v>
          </cell>
          <cell r="B66">
            <v>2165.5</v>
          </cell>
          <cell r="C66">
            <v>58.1</v>
          </cell>
          <cell r="D66">
            <v>0</v>
          </cell>
          <cell r="E66">
            <v>0</v>
          </cell>
          <cell r="F66">
            <v>0</v>
          </cell>
          <cell r="G66">
            <v>0</v>
          </cell>
          <cell r="H66">
            <v>0</v>
          </cell>
          <cell r="I66">
            <v>0</v>
          </cell>
          <cell r="J66">
            <v>2256.7600000000002</v>
          </cell>
          <cell r="K66">
            <v>0.84630000000000005</v>
          </cell>
          <cell r="L66">
            <v>0.1537</v>
          </cell>
          <cell r="M66">
            <v>2499.23</v>
          </cell>
          <cell r="N66">
            <v>0.01</v>
          </cell>
          <cell r="O66">
            <v>7.9799999999999992E-3</v>
          </cell>
          <cell r="P66">
            <v>1.0223</v>
          </cell>
          <cell r="Q66">
            <v>1.6629999999999999E-2</v>
          </cell>
          <cell r="R66">
            <v>0.38301000000000002</v>
          </cell>
          <cell r="S66">
            <v>5.8090000000000002</v>
          </cell>
          <cell r="T66">
            <v>0</v>
          </cell>
          <cell r="U66">
            <v>0</v>
          </cell>
          <cell r="V66">
            <v>0.5</v>
          </cell>
          <cell r="W66">
            <v>0</v>
          </cell>
          <cell r="X66">
            <v>0.02</v>
          </cell>
          <cell r="Y66">
            <v>2.2599999999999998</v>
          </cell>
          <cell r="Z66">
            <v>3.0199999999999999E-6</v>
          </cell>
          <cell r="AA66">
            <v>3.7699999999999999E-6</v>
          </cell>
          <cell r="AB66">
            <v>1.9E-2</v>
          </cell>
          <cell r="AC66">
            <v>38948.5</v>
          </cell>
          <cell r="AD66">
            <v>0</v>
          </cell>
          <cell r="AE66">
            <v>0</v>
          </cell>
        </row>
        <row r="67">
          <cell r="A67">
            <v>37135</v>
          </cell>
          <cell r="B67">
            <v>2165.5</v>
          </cell>
          <cell r="C67">
            <v>58.1</v>
          </cell>
          <cell r="D67">
            <v>0</v>
          </cell>
          <cell r="E67">
            <v>0</v>
          </cell>
          <cell r="F67">
            <v>0</v>
          </cell>
          <cell r="G67">
            <v>0</v>
          </cell>
          <cell r="H67">
            <v>0</v>
          </cell>
          <cell r="I67">
            <v>0</v>
          </cell>
          <cell r="J67">
            <v>2256.7600000000002</v>
          </cell>
          <cell r="K67">
            <v>0.84630000000000005</v>
          </cell>
          <cell r="L67">
            <v>0.1537</v>
          </cell>
          <cell r="M67">
            <v>2304.91</v>
          </cell>
          <cell r="N67">
            <v>0.01</v>
          </cell>
          <cell r="O67">
            <v>7.9799999999999992E-3</v>
          </cell>
          <cell r="P67">
            <v>1.0223</v>
          </cell>
          <cell r="Q67">
            <v>1.6629999999999999E-2</v>
          </cell>
          <cell r="R67">
            <v>0.38301000000000002</v>
          </cell>
          <cell r="S67">
            <v>5.8090000000000002</v>
          </cell>
          <cell r="T67">
            <v>0</v>
          </cell>
          <cell r="U67">
            <v>0</v>
          </cell>
          <cell r="V67">
            <v>0.5</v>
          </cell>
          <cell r="W67">
            <v>0</v>
          </cell>
          <cell r="X67">
            <v>0.02</v>
          </cell>
          <cell r="Y67">
            <v>2.2599999999999998</v>
          </cell>
          <cell r="Z67">
            <v>3.0199999999999999E-6</v>
          </cell>
          <cell r="AA67">
            <v>3.7699999999999999E-6</v>
          </cell>
          <cell r="AB67">
            <v>1.9E-2</v>
          </cell>
          <cell r="AC67">
            <v>38948.5</v>
          </cell>
          <cell r="AD67">
            <v>0</v>
          </cell>
          <cell r="AE67">
            <v>0</v>
          </cell>
        </row>
        <row r="68">
          <cell r="A68">
            <v>37165</v>
          </cell>
          <cell r="B68">
            <v>2165.5</v>
          </cell>
          <cell r="C68">
            <v>58.1</v>
          </cell>
          <cell r="D68">
            <v>0</v>
          </cell>
          <cell r="E68">
            <v>0</v>
          </cell>
          <cell r="F68">
            <v>0</v>
          </cell>
          <cell r="G68">
            <v>0</v>
          </cell>
          <cell r="H68">
            <v>0</v>
          </cell>
          <cell r="I68">
            <v>0</v>
          </cell>
          <cell r="J68">
            <v>2256.7600000000002</v>
          </cell>
          <cell r="K68">
            <v>0.84630000000000005</v>
          </cell>
          <cell r="L68">
            <v>0.1537</v>
          </cell>
          <cell r="M68">
            <v>2133.5500000000002</v>
          </cell>
          <cell r="N68">
            <v>0.01</v>
          </cell>
          <cell r="O68">
            <v>7.9799999999999992E-3</v>
          </cell>
          <cell r="P68">
            <v>1.0223</v>
          </cell>
          <cell r="Q68">
            <v>1.6629999999999999E-2</v>
          </cell>
          <cell r="R68">
            <v>0.38301000000000002</v>
          </cell>
          <cell r="S68">
            <v>5.8090000000000002</v>
          </cell>
          <cell r="T68">
            <v>0</v>
          </cell>
          <cell r="U68">
            <v>0</v>
          </cell>
          <cell r="V68">
            <v>0.5</v>
          </cell>
          <cell r="W68">
            <v>0</v>
          </cell>
          <cell r="X68">
            <v>0.02</v>
          </cell>
          <cell r="Y68">
            <v>2.2599999999999998</v>
          </cell>
          <cell r="Z68">
            <v>3.0199999999999999E-6</v>
          </cell>
          <cell r="AA68">
            <v>3.7699999999999999E-6</v>
          </cell>
          <cell r="AB68">
            <v>1.9E-2</v>
          </cell>
          <cell r="AC68">
            <v>38948.5</v>
          </cell>
          <cell r="AD68">
            <v>0</v>
          </cell>
          <cell r="AE68">
            <v>0</v>
          </cell>
        </row>
        <row r="69">
          <cell r="A69">
            <v>37196</v>
          </cell>
          <cell r="B69">
            <v>2165.5</v>
          </cell>
          <cell r="C69">
            <v>58.1</v>
          </cell>
          <cell r="D69">
            <v>0</v>
          </cell>
          <cell r="E69">
            <v>0</v>
          </cell>
          <cell r="F69">
            <v>0</v>
          </cell>
          <cell r="G69">
            <v>0</v>
          </cell>
          <cell r="H69">
            <v>0</v>
          </cell>
          <cell r="I69">
            <v>0</v>
          </cell>
          <cell r="J69">
            <v>2256.7600000000002</v>
          </cell>
          <cell r="K69">
            <v>0.84630000000000005</v>
          </cell>
          <cell r="L69">
            <v>0.1537</v>
          </cell>
          <cell r="N69">
            <v>0.01</v>
          </cell>
          <cell r="O69">
            <v>7.9799999999999992E-3</v>
          </cell>
          <cell r="P69">
            <v>1.0223</v>
          </cell>
          <cell r="Q69">
            <v>1.6629999999999999E-2</v>
          </cell>
          <cell r="R69">
            <v>0.38301000000000002</v>
          </cell>
          <cell r="S69">
            <v>5.8090000000000002</v>
          </cell>
          <cell r="T69">
            <v>0</v>
          </cell>
          <cell r="U69">
            <v>0</v>
          </cell>
          <cell r="V69">
            <v>0.5</v>
          </cell>
          <cell r="W69">
            <v>0</v>
          </cell>
          <cell r="X69">
            <v>0.02</v>
          </cell>
          <cell r="Y69">
            <v>2.2599999999999998</v>
          </cell>
          <cell r="Z69">
            <v>3.0199999999999999E-6</v>
          </cell>
          <cell r="AA69">
            <v>3.7699999999999999E-6</v>
          </cell>
          <cell r="AB69">
            <v>1.9E-2</v>
          </cell>
          <cell r="AC69">
            <v>38948.5</v>
          </cell>
          <cell r="AD69">
            <v>0</v>
          </cell>
          <cell r="AE69">
            <v>0</v>
          </cell>
        </row>
        <row r="70">
          <cell r="A70">
            <v>37257</v>
          </cell>
          <cell r="B70">
            <v>2165.5</v>
          </cell>
          <cell r="C70">
            <v>58.1</v>
          </cell>
          <cell r="D70">
            <v>0</v>
          </cell>
          <cell r="E70">
            <v>0</v>
          </cell>
          <cell r="F70">
            <v>0</v>
          </cell>
          <cell r="G70">
            <v>0</v>
          </cell>
          <cell r="H70">
            <v>0</v>
          </cell>
          <cell r="I70">
            <v>0</v>
          </cell>
          <cell r="J70">
            <v>2256.7600000000002</v>
          </cell>
          <cell r="K70">
            <v>0.84630000000000005</v>
          </cell>
          <cell r="L70">
            <v>0.1537</v>
          </cell>
          <cell r="O70">
            <v>7.9799999999999992E-3</v>
          </cell>
          <cell r="P70">
            <v>1.0223</v>
          </cell>
          <cell r="Q70">
            <v>1.6629999999999999E-2</v>
          </cell>
          <cell r="R70">
            <v>0.38301000000000002</v>
          </cell>
          <cell r="S70">
            <v>5.8090000000000002</v>
          </cell>
          <cell r="T70">
            <v>0</v>
          </cell>
          <cell r="U70">
            <v>0</v>
          </cell>
          <cell r="V70">
            <v>0.5</v>
          </cell>
          <cell r="W70">
            <v>0</v>
          </cell>
          <cell r="X70">
            <v>0.02</v>
          </cell>
          <cell r="Y70">
            <v>2.2599999999999998</v>
          </cell>
          <cell r="Z70">
            <v>3.0199999999999999E-6</v>
          </cell>
          <cell r="AA70">
            <v>3.7699999999999999E-6</v>
          </cell>
          <cell r="AB70">
            <v>1.9E-2</v>
          </cell>
          <cell r="AC70">
            <v>38948.5</v>
          </cell>
          <cell r="AD70">
            <v>0</v>
          </cell>
          <cell r="AE70">
            <v>0</v>
          </cell>
        </row>
        <row r="71">
          <cell r="A71">
            <v>37622</v>
          </cell>
          <cell r="B71">
            <v>2165.5</v>
          </cell>
          <cell r="C71">
            <v>58.1</v>
          </cell>
          <cell r="D71">
            <v>0</v>
          </cell>
          <cell r="E71">
            <v>0</v>
          </cell>
          <cell r="F71">
            <v>0</v>
          </cell>
          <cell r="G71">
            <v>0</v>
          </cell>
          <cell r="H71">
            <v>0</v>
          </cell>
          <cell r="I71">
            <v>0</v>
          </cell>
          <cell r="J71">
            <v>2256.7600000000002</v>
          </cell>
          <cell r="K71">
            <v>0.84630000000000005</v>
          </cell>
          <cell r="L71">
            <v>0.1537</v>
          </cell>
          <cell r="O71">
            <v>7.9799999999999992E-3</v>
          </cell>
          <cell r="P71">
            <v>1.0223</v>
          </cell>
          <cell r="Q71">
            <v>1.6629999999999999E-2</v>
          </cell>
          <cell r="R71">
            <v>0.38301000000000002</v>
          </cell>
          <cell r="S71">
            <v>5.8090000000000002</v>
          </cell>
          <cell r="T71">
            <v>0</v>
          </cell>
          <cell r="U71">
            <v>0</v>
          </cell>
          <cell r="V71">
            <v>0.5</v>
          </cell>
          <cell r="W71">
            <v>0</v>
          </cell>
          <cell r="X71">
            <v>0.02</v>
          </cell>
          <cell r="Y71">
            <v>2.2599999999999998</v>
          </cell>
          <cell r="Z71">
            <v>3.0199999999999999E-6</v>
          </cell>
          <cell r="AA71">
            <v>3.7699999999999999E-6</v>
          </cell>
          <cell r="AB71">
            <v>1.9E-2</v>
          </cell>
          <cell r="AC71">
            <v>38948.5</v>
          </cell>
          <cell r="AD71">
            <v>0</v>
          </cell>
          <cell r="AE71">
            <v>0</v>
          </cell>
        </row>
        <row r="72">
          <cell r="A72">
            <v>37987</v>
          </cell>
          <cell r="B72">
            <v>2165.5</v>
          </cell>
          <cell r="C72">
            <v>58.1</v>
          </cell>
          <cell r="D72">
            <v>0</v>
          </cell>
          <cell r="E72">
            <v>0</v>
          </cell>
          <cell r="F72">
            <v>0</v>
          </cell>
          <cell r="G72">
            <v>0</v>
          </cell>
          <cell r="H72">
            <v>0</v>
          </cell>
          <cell r="I72">
            <v>0</v>
          </cell>
          <cell r="J72">
            <v>2256.7600000000002</v>
          </cell>
          <cell r="K72">
            <v>0.84630000000000005</v>
          </cell>
          <cell r="L72">
            <v>0.1537</v>
          </cell>
          <cell r="O72">
            <v>7.9799999999999992E-3</v>
          </cell>
          <cell r="P72">
            <v>1.0223</v>
          </cell>
          <cell r="Q72">
            <v>1.6629999999999999E-2</v>
          </cell>
          <cell r="R72">
            <v>0.38301000000000002</v>
          </cell>
          <cell r="S72">
            <v>5.8090000000000002</v>
          </cell>
          <cell r="T72">
            <v>0</v>
          </cell>
          <cell r="U72">
            <v>0</v>
          </cell>
          <cell r="V72">
            <v>0.5</v>
          </cell>
          <cell r="W72">
            <v>0</v>
          </cell>
          <cell r="X72">
            <v>0.02</v>
          </cell>
          <cell r="Y72">
            <v>2.2599999999999998</v>
          </cell>
          <cell r="Z72">
            <v>3.0199999999999999E-6</v>
          </cell>
          <cell r="AA72">
            <v>3.7699999999999999E-6</v>
          </cell>
          <cell r="AB72">
            <v>1.9E-2</v>
          </cell>
          <cell r="AC72">
            <v>38948.5</v>
          </cell>
          <cell r="AD72">
            <v>0</v>
          </cell>
          <cell r="AE72">
            <v>0</v>
          </cell>
        </row>
        <row r="73">
          <cell r="A73">
            <v>38353</v>
          </cell>
          <cell r="B73">
            <v>2165.5</v>
          </cell>
          <cell r="C73">
            <v>58.1</v>
          </cell>
          <cell r="D73">
            <v>0</v>
          </cell>
          <cell r="E73">
            <v>0</v>
          </cell>
          <cell r="F73">
            <v>0</v>
          </cell>
          <cell r="G73">
            <v>0</v>
          </cell>
          <cell r="H73">
            <v>0</v>
          </cell>
          <cell r="I73">
            <v>0</v>
          </cell>
          <cell r="J73">
            <v>2256.7600000000002</v>
          </cell>
          <cell r="K73">
            <v>0.84630000000000005</v>
          </cell>
          <cell r="L73">
            <v>0.1537</v>
          </cell>
          <cell r="O73">
            <v>7.9799999999999992E-3</v>
          </cell>
          <cell r="P73">
            <v>1.0223</v>
          </cell>
          <cell r="Q73">
            <v>1.6629999999999999E-2</v>
          </cell>
          <cell r="R73">
            <v>0.38301000000000002</v>
          </cell>
          <cell r="S73">
            <v>5.8090000000000002</v>
          </cell>
          <cell r="T73">
            <v>0</v>
          </cell>
          <cell r="U73">
            <v>0</v>
          </cell>
          <cell r="V73">
            <v>0.5</v>
          </cell>
          <cell r="W73">
            <v>0</v>
          </cell>
          <cell r="X73">
            <v>0.02</v>
          </cell>
          <cell r="Y73">
            <v>2.2599999999999998</v>
          </cell>
          <cell r="Z73">
            <v>3.0199999999999999E-6</v>
          </cell>
          <cell r="AA73">
            <v>3.7699999999999999E-6</v>
          </cell>
          <cell r="AB73">
            <v>1.9E-2</v>
          </cell>
          <cell r="AC73">
            <v>38948.5</v>
          </cell>
          <cell r="AD73">
            <v>0</v>
          </cell>
          <cell r="AE73">
            <v>0</v>
          </cell>
        </row>
        <row r="74">
          <cell r="A74">
            <v>38718</v>
          </cell>
          <cell r="B74">
            <v>2165.5</v>
          </cell>
          <cell r="C74">
            <v>58.1</v>
          </cell>
          <cell r="D74">
            <v>0</v>
          </cell>
          <cell r="E74">
            <v>0</v>
          </cell>
          <cell r="F74">
            <v>0</v>
          </cell>
          <cell r="G74">
            <v>0</v>
          </cell>
          <cell r="H74">
            <v>0</v>
          </cell>
          <cell r="I74">
            <v>0</v>
          </cell>
          <cell r="J74">
            <v>2256.7600000000002</v>
          </cell>
          <cell r="K74">
            <v>0.84630000000000005</v>
          </cell>
          <cell r="L74">
            <v>0.1537</v>
          </cell>
          <cell r="O74">
            <v>7.9799999999999992E-3</v>
          </cell>
          <cell r="P74">
            <v>1.0223</v>
          </cell>
          <cell r="Q74">
            <v>1.6629999999999999E-2</v>
          </cell>
          <cell r="R74">
            <v>0.38301000000000002</v>
          </cell>
          <cell r="S74">
            <v>5.8090000000000002</v>
          </cell>
          <cell r="T74">
            <v>0</v>
          </cell>
          <cell r="U74">
            <v>0</v>
          </cell>
          <cell r="V74">
            <v>0.5</v>
          </cell>
          <cell r="W74">
            <v>0</v>
          </cell>
          <cell r="X74">
            <v>0.02</v>
          </cell>
          <cell r="Y74">
            <v>2.2599999999999998</v>
          </cell>
          <cell r="Z74">
            <v>3.0199999999999999E-6</v>
          </cell>
          <cell r="AA74">
            <v>3.7699999999999999E-6</v>
          </cell>
          <cell r="AB74">
            <v>1.9E-2</v>
          </cell>
          <cell r="AC74">
            <v>38948.5</v>
          </cell>
          <cell r="AD74">
            <v>0</v>
          </cell>
          <cell r="AE74">
            <v>0</v>
          </cell>
        </row>
        <row r="75">
          <cell r="A75">
            <v>39083</v>
          </cell>
          <cell r="B75">
            <v>2165.5</v>
          </cell>
          <cell r="C75">
            <v>58.1</v>
          </cell>
          <cell r="D75">
            <v>0</v>
          </cell>
          <cell r="E75">
            <v>0</v>
          </cell>
          <cell r="F75">
            <v>0</v>
          </cell>
          <cell r="G75">
            <v>0</v>
          </cell>
          <cell r="H75">
            <v>0</v>
          </cell>
          <cell r="I75">
            <v>0</v>
          </cell>
          <cell r="J75">
            <v>2256.7600000000002</v>
          </cell>
          <cell r="K75">
            <v>0.84630000000000005</v>
          </cell>
          <cell r="L75">
            <v>0.1537</v>
          </cell>
          <cell r="O75">
            <v>7.9799999999999992E-3</v>
          </cell>
          <cell r="P75">
            <v>1.0223</v>
          </cell>
          <cell r="Q75">
            <v>1.6629999999999999E-2</v>
          </cell>
          <cell r="R75">
            <v>0.38301000000000002</v>
          </cell>
          <cell r="S75">
            <v>5.8090000000000002</v>
          </cell>
          <cell r="T75">
            <v>0</v>
          </cell>
          <cell r="U75">
            <v>0</v>
          </cell>
          <cell r="V75">
            <v>0.5</v>
          </cell>
          <cell r="W75">
            <v>0</v>
          </cell>
          <cell r="X75">
            <v>0.02</v>
          </cell>
          <cell r="Y75">
            <v>2.2599999999999998</v>
          </cell>
          <cell r="Z75">
            <v>3.0199999999999999E-6</v>
          </cell>
          <cell r="AA75">
            <v>3.7699999999999999E-6</v>
          </cell>
          <cell r="AB75">
            <v>1.9E-2</v>
          </cell>
          <cell r="AC75">
            <v>38948.5</v>
          </cell>
          <cell r="AD75">
            <v>0</v>
          </cell>
          <cell r="AE75">
            <v>0</v>
          </cell>
        </row>
        <row r="76">
          <cell r="A76">
            <v>39448</v>
          </cell>
          <cell r="B76">
            <v>2165.5</v>
          </cell>
          <cell r="C76">
            <v>58.1</v>
          </cell>
          <cell r="D76">
            <v>0</v>
          </cell>
          <cell r="E76">
            <v>0</v>
          </cell>
          <cell r="F76">
            <v>0</v>
          </cell>
          <cell r="G76">
            <v>0</v>
          </cell>
          <cell r="H76">
            <v>0</v>
          </cell>
          <cell r="I76">
            <v>0</v>
          </cell>
          <cell r="J76">
            <v>2256.7600000000002</v>
          </cell>
          <cell r="K76">
            <v>0.84630000000000005</v>
          </cell>
          <cell r="L76">
            <v>0.1537</v>
          </cell>
          <cell r="O76">
            <v>7.9799999999999992E-3</v>
          </cell>
          <cell r="P76">
            <v>1.0223</v>
          </cell>
          <cell r="Q76">
            <v>1.6629999999999999E-2</v>
          </cell>
          <cell r="R76">
            <v>0.38301000000000002</v>
          </cell>
          <cell r="S76">
            <v>5.8090000000000002</v>
          </cell>
          <cell r="T76">
            <v>0</v>
          </cell>
          <cell r="U76">
            <v>0</v>
          </cell>
          <cell r="V76">
            <v>0.5</v>
          </cell>
          <cell r="W76">
            <v>0</v>
          </cell>
          <cell r="X76">
            <v>0.02</v>
          </cell>
          <cell r="Y76">
            <v>2.2599999999999998</v>
          </cell>
          <cell r="Z76">
            <v>3.0199999999999999E-6</v>
          </cell>
          <cell r="AA76">
            <v>3.7699999999999999E-6</v>
          </cell>
          <cell r="AB76">
            <v>1.9E-2</v>
          </cell>
          <cell r="AC76">
            <v>38948.5</v>
          </cell>
          <cell r="AD76">
            <v>0</v>
          </cell>
          <cell r="AE76">
            <v>0</v>
          </cell>
        </row>
      </sheetData>
      <sheetData sheetId="1" refreshError="1">
        <row r="17">
          <cell r="A17">
            <v>36161</v>
          </cell>
        </row>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0</v>
          </cell>
          <cell r="E34">
            <v>0</v>
          </cell>
          <cell r="F34">
            <v>0</v>
          </cell>
          <cell r="G34">
            <v>9.4502000000000006</v>
          </cell>
          <cell r="H34">
            <v>11.3</v>
          </cell>
          <cell r="I34">
            <v>0.2</v>
          </cell>
          <cell r="J34">
            <v>2123.2800000000002</v>
          </cell>
          <cell r="K34">
            <v>0.8468</v>
          </cell>
          <cell r="L34">
            <v>0.1532</v>
          </cell>
          <cell r="M34">
            <v>1602.36</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0</v>
          </cell>
        </row>
        <row r="35">
          <cell r="A35">
            <v>36192</v>
          </cell>
          <cell r="B35">
            <v>2040.45</v>
          </cell>
          <cell r="C35">
            <v>57.8</v>
          </cell>
          <cell r="D35">
            <v>0</v>
          </cell>
          <cell r="E35">
            <v>0</v>
          </cell>
          <cell r="F35">
            <v>0</v>
          </cell>
          <cell r="G35">
            <v>0</v>
          </cell>
          <cell r="H35">
            <v>0</v>
          </cell>
          <cell r="I35">
            <v>0</v>
          </cell>
          <cell r="J35">
            <v>2123.2800000000002</v>
          </cell>
          <cell r="K35">
            <v>0.8468</v>
          </cell>
          <cell r="L35">
            <v>0.1532</v>
          </cell>
          <cell r="M35">
            <v>1576.78</v>
          </cell>
          <cell r="N35">
            <v>0.02</v>
          </cell>
          <cell r="O35">
            <v>8.5000000000000006E-3</v>
          </cell>
          <cell r="P35">
            <v>1.0226</v>
          </cell>
          <cell r="Q35">
            <v>1.636E-2</v>
          </cell>
          <cell r="R35">
            <v>0.38301000000000002</v>
          </cell>
          <cell r="S35">
            <v>5.4980000000000002</v>
          </cell>
          <cell r="T35">
            <v>0</v>
          </cell>
          <cell r="U35">
            <v>0</v>
          </cell>
          <cell r="V35">
            <v>1.2</v>
          </cell>
          <cell r="W35">
            <v>0</v>
          </cell>
          <cell r="X35">
            <v>0.02</v>
          </cell>
          <cell r="Y35">
            <v>2.2599999999999998</v>
          </cell>
          <cell r="Z35">
            <v>3.0199999999999999E-6</v>
          </cell>
          <cell r="AA35">
            <v>3.7699999999999999E-6</v>
          </cell>
          <cell r="AB35">
            <v>3.5000000000000003E-2</v>
          </cell>
          <cell r="AC35">
            <v>28877.599999999999</v>
          </cell>
          <cell r="AD35">
            <v>0</v>
          </cell>
          <cell r="AE35">
            <v>0</v>
          </cell>
        </row>
        <row r="36">
          <cell r="A36">
            <v>36220</v>
          </cell>
          <cell r="B36">
            <v>2040.45</v>
          </cell>
          <cell r="C36">
            <v>57.8</v>
          </cell>
          <cell r="D36">
            <v>0</v>
          </cell>
          <cell r="E36">
            <v>0</v>
          </cell>
          <cell r="F36">
            <v>0</v>
          </cell>
          <cell r="G36">
            <v>0</v>
          </cell>
          <cell r="H36">
            <v>0</v>
          </cell>
          <cell r="I36">
            <v>0</v>
          </cell>
          <cell r="J36">
            <v>2123.2800000000002</v>
          </cell>
          <cell r="K36">
            <v>0.8468</v>
          </cell>
          <cell r="L36">
            <v>0.1532</v>
          </cell>
          <cell r="M36">
            <v>1762.4</v>
          </cell>
          <cell r="N36">
            <v>0.02</v>
          </cell>
          <cell r="O36">
            <v>8.5000000000000006E-3</v>
          </cell>
          <cell r="P36">
            <v>1.0226</v>
          </cell>
          <cell r="Q36">
            <v>1.636E-2</v>
          </cell>
          <cell r="R36">
            <v>0.38301000000000002</v>
          </cell>
          <cell r="S36">
            <v>5.4980000000000002</v>
          </cell>
          <cell r="T36">
            <v>0</v>
          </cell>
          <cell r="U36">
            <v>0</v>
          </cell>
          <cell r="V36">
            <v>1.2</v>
          </cell>
          <cell r="W36">
            <v>0</v>
          </cell>
          <cell r="X36">
            <v>0.02</v>
          </cell>
          <cell r="Y36">
            <v>2.2599999999999998</v>
          </cell>
          <cell r="Z36">
            <v>3.0199999999999999E-6</v>
          </cell>
          <cell r="AA36">
            <v>3.7699999999999999E-6</v>
          </cell>
          <cell r="AB36">
            <v>3.5000000000000003E-2</v>
          </cell>
          <cell r="AC36">
            <v>28877.599999999999</v>
          </cell>
          <cell r="AD36">
            <v>0</v>
          </cell>
          <cell r="AE36">
            <v>0</v>
          </cell>
        </row>
        <row r="37">
          <cell r="A37">
            <v>36251</v>
          </cell>
          <cell r="B37">
            <v>2040.45</v>
          </cell>
          <cell r="C37">
            <v>57.8</v>
          </cell>
          <cell r="D37">
            <v>0</v>
          </cell>
          <cell r="E37">
            <v>0</v>
          </cell>
          <cell r="F37">
            <v>0</v>
          </cell>
          <cell r="G37">
            <v>0</v>
          </cell>
          <cell r="H37">
            <v>0</v>
          </cell>
          <cell r="I37">
            <v>0</v>
          </cell>
          <cell r="J37">
            <v>2123.2800000000002</v>
          </cell>
          <cell r="K37">
            <v>0.8468</v>
          </cell>
          <cell r="L37">
            <v>0.1532</v>
          </cell>
          <cell r="M37">
            <v>1753.48</v>
          </cell>
          <cell r="N37">
            <v>0.02</v>
          </cell>
          <cell r="O37">
            <v>8.5000000000000006E-3</v>
          </cell>
          <cell r="P37">
            <v>1.0226</v>
          </cell>
          <cell r="Q37">
            <v>1.636E-2</v>
          </cell>
          <cell r="R37">
            <v>0.38301000000000002</v>
          </cell>
          <cell r="S37">
            <v>5.4980000000000002</v>
          </cell>
          <cell r="T37">
            <v>0</v>
          </cell>
          <cell r="U37">
            <v>0</v>
          </cell>
          <cell r="V37">
            <v>1.2</v>
          </cell>
          <cell r="W37">
            <v>0</v>
          </cell>
          <cell r="X37">
            <v>0.02</v>
          </cell>
          <cell r="Y37">
            <v>2.2599999999999998</v>
          </cell>
          <cell r="Z37">
            <v>3.0199999999999999E-6</v>
          </cell>
          <cell r="AA37">
            <v>3.7699999999999999E-6</v>
          </cell>
          <cell r="AB37">
            <v>3.5000000000000003E-2</v>
          </cell>
          <cell r="AC37">
            <v>28877.599999999999</v>
          </cell>
          <cell r="AD37">
            <v>0</v>
          </cell>
          <cell r="AE37">
            <v>0</v>
          </cell>
        </row>
        <row r="38">
          <cell r="A38">
            <v>36281</v>
          </cell>
          <cell r="B38">
            <v>2040.45</v>
          </cell>
          <cell r="C38">
            <v>57.8</v>
          </cell>
          <cell r="D38">
            <v>0</v>
          </cell>
          <cell r="E38">
            <v>0</v>
          </cell>
          <cell r="F38">
            <v>0</v>
          </cell>
          <cell r="G38">
            <v>0</v>
          </cell>
          <cell r="H38">
            <v>0</v>
          </cell>
          <cell r="I38">
            <v>0</v>
          </cell>
          <cell r="J38">
            <v>2123.2800000000002</v>
          </cell>
          <cell r="K38">
            <v>0.8468</v>
          </cell>
          <cell r="L38">
            <v>0.1532</v>
          </cell>
          <cell r="M38">
            <v>1743.99</v>
          </cell>
          <cell r="N38">
            <v>0.02</v>
          </cell>
          <cell r="O38">
            <v>8.5000000000000006E-3</v>
          </cell>
          <cell r="P38">
            <v>1.0226</v>
          </cell>
          <cell r="Q38">
            <v>1.636E-2</v>
          </cell>
          <cell r="R38">
            <v>0.38301000000000002</v>
          </cell>
          <cell r="S38">
            <v>5.4980000000000002</v>
          </cell>
          <cell r="T38">
            <v>0</v>
          </cell>
          <cell r="U38">
            <v>0</v>
          </cell>
          <cell r="V38">
            <v>1.2</v>
          </cell>
          <cell r="W38">
            <v>0</v>
          </cell>
          <cell r="X38">
            <v>0.02</v>
          </cell>
          <cell r="Y38">
            <v>2.2599999999999998</v>
          </cell>
          <cell r="Z38">
            <v>3.0199999999999999E-6</v>
          </cell>
          <cell r="AA38">
            <v>3.7699999999999999E-6</v>
          </cell>
          <cell r="AB38">
            <v>3.5000000000000003E-2</v>
          </cell>
          <cell r="AC38">
            <v>28877.599999999999</v>
          </cell>
          <cell r="AD38">
            <v>0</v>
          </cell>
          <cell r="AE38">
            <v>0</v>
          </cell>
        </row>
        <row r="39">
          <cell r="A39">
            <v>36312</v>
          </cell>
          <cell r="B39">
            <v>2040.45</v>
          </cell>
          <cell r="C39">
            <v>57.8</v>
          </cell>
          <cell r="D39">
            <v>0</v>
          </cell>
          <cell r="E39">
            <v>0</v>
          </cell>
          <cell r="F39">
            <v>0</v>
          </cell>
          <cell r="G39">
            <v>0</v>
          </cell>
          <cell r="H39">
            <v>0</v>
          </cell>
          <cell r="I39">
            <v>0</v>
          </cell>
          <cell r="J39">
            <v>2123.2800000000002</v>
          </cell>
          <cell r="K39">
            <v>0.8468</v>
          </cell>
          <cell r="L39">
            <v>0.1532</v>
          </cell>
          <cell r="M39">
            <v>1735.06</v>
          </cell>
          <cell r="N39">
            <v>0.02</v>
          </cell>
          <cell r="O39">
            <v>8.5000000000000006E-3</v>
          </cell>
          <cell r="P39">
            <v>1.0226</v>
          </cell>
          <cell r="Q39">
            <v>1.636E-2</v>
          </cell>
          <cell r="R39">
            <v>0.38301000000000002</v>
          </cell>
          <cell r="S39">
            <v>5.4980000000000002</v>
          </cell>
          <cell r="T39">
            <v>0</v>
          </cell>
          <cell r="U39">
            <v>0</v>
          </cell>
          <cell r="V39">
            <v>1.2</v>
          </cell>
          <cell r="W39">
            <v>0</v>
          </cell>
          <cell r="X39">
            <v>0.02</v>
          </cell>
          <cell r="Y39">
            <v>2.2599999999999998</v>
          </cell>
          <cell r="Z39">
            <v>3.0199999999999999E-6</v>
          </cell>
          <cell r="AA39">
            <v>3.7699999999999999E-6</v>
          </cell>
          <cell r="AB39">
            <v>3.5000000000000003E-2</v>
          </cell>
          <cell r="AC39">
            <v>28877.599999999999</v>
          </cell>
          <cell r="AD39">
            <v>0</v>
          </cell>
          <cell r="AE39">
            <v>0</v>
          </cell>
        </row>
        <row r="40">
          <cell r="A40">
            <v>36342</v>
          </cell>
          <cell r="B40">
            <v>2040.45</v>
          </cell>
          <cell r="C40">
            <v>57.8</v>
          </cell>
          <cell r="D40">
            <v>0</v>
          </cell>
          <cell r="E40">
            <v>0</v>
          </cell>
          <cell r="F40">
            <v>0</v>
          </cell>
          <cell r="G40">
            <v>0</v>
          </cell>
          <cell r="H40">
            <v>0</v>
          </cell>
          <cell r="I40">
            <v>0</v>
          </cell>
          <cell r="J40">
            <v>2123.2800000000002</v>
          </cell>
          <cell r="K40">
            <v>0.8468</v>
          </cell>
          <cell r="L40">
            <v>0.1532</v>
          </cell>
          <cell r="M40">
            <v>1725.01</v>
          </cell>
          <cell r="N40">
            <v>0.02</v>
          </cell>
          <cell r="O40">
            <v>8.5000000000000006E-3</v>
          </cell>
          <cell r="P40">
            <v>1.0226</v>
          </cell>
          <cell r="Q40">
            <v>1.636E-2</v>
          </cell>
          <cell r="R40">
            <v>0.38301000000000002</v>
          </cell>
          <cell r="S40">
            <v>5.4980000000000002</v>
          </cell>
          <cell r="T40">
            <v>0</v>
          </cell>
          <cell r="U40">
            <v>0</v>
          </cell>
          <cell r="V40">
            <v>1.2</v>
          </cell>
          <cell r="W40">
            <v>0</v>
          </cell>
          <cell r="X40">
            <v>0.02</v>
          </cell>
          <cell r="Y40">
            <v>2.2599999999999998</v>
          </cell>
          <cell r="Z40">
            <v>3.0199999999999999E-6</v>
          </cell>
          <cell r="AA40">
            <v>3.7699999999999999E-6</v>
          </cell>
          <cell r="AB40">
            <v>3.5000000000000003E-2</v>
          </cell>
          <cell r="AC40">
            <v>28877.599999999999</v>
          </cell>
          <cell r="AD40">
            <v>0</v>
          </cell>
          <cell r="AE40">
            <v>0</v>
          </cell>
        </row>
        <row r="41">
          <cell r="A41">
            <v>36373</v>
          </cell>
          <cell r="B41">
            <v>2040.45</v>
          </cell>
          <cell r="C41">
            <v>57.8</v>
          </cell>
          <cell r="D41">
            <v>0</v>
          </cell>
          <cell r="E41">
            <v>0</v>
          </cell>
          <cell r="F41">
            <v>0</v>
          </cell>
          <cell r="G41">
            <v>0</v>
          </cell>
          <cell r="H41">
            <v>0</v>
          </cell>
          <cell r="I41">
            <v>0</v>
          </cell>
          <cell r="J41">
            <v>2123.2800000000002</v>
          </cell>
          <cell r="K41">
            <v>0.8468</v>
          </cell>
          <cell r="L41">
            <v>0.1532</v>
          </cell>
          <cell r="M41">
            <v>1716.08</v>
          </cell>
          <cell r="N41">
            <v>0.02</v>
          </cell>
          <cell r="O41">
            <v>8.5000000000000006E-3</v>
          </cell>
          <cell r="P41">
            <v>1.0226</v>
          </cell>
          <cell r="Q41">
            <v>1.636E-2</v>
          </cell>
          <cell r="R41">
            <v>0.38301000000000002</v>
          </cell>
          <cell r="S41">
            <v>5.4980000000000002</v>
          </cell>
          <cell r="T41">
            <v>0</v>
          </cell>
          <cell r="U41">
            <v>0</v>
          </cell>
          <cell r="V41">
            <v>1.2</v>
          </cell>
          <cell r="W41">
            <v>0</v>
          </cell>
          <cell r="X41">
            <v>0.02</v>
          </cell>
          <cell r="Y41">
            <v>2.2599999999999998</v>
          </cell>
          <cell r="Z41">
            <v>3.0199999999999999E-6</v>
          </cell>
          <cell r="AA41">
            <v>3.7699999999999999E-6</v>
          </cell>
          <cell r="AB41">
            <v>3.5000000000000003E-2</v>
          </cell>
          <cell r="AC41">
            <v>28877.599999999999</v>
          </cell>
          <cell r="AD41">
            <v>0</v>
          </cell>
          <cell r="AE41">
            <v>0</v>
          </cell>
        </row>
        <row r="42">
          <cell r="A42">
            <v>36404</v>
          </cell>
          <cell r="B42">
            <v>2040.45</v>
          </cell>
          <cell r="C42">
            <v>57.8</v>
          </cell>
          <cell r="D42">
            <v>0</v>
          </cell>
          <cell r="E42">
            <v>0</v>
          </cell>
          <cell r="F42">
            <v>0</v>
          </cell>
          <cell r="G42">
            <v>0</v>
          </cell>
          <cell r="H42">
            <v>0</v>
          </cell>
          <cell r="I42">
            <v>0</v>
          </cell>
          <cell r="J42">
            <v>2123.2800000000002</v>
          </cell>
          <cell r="K42">
            <v>0.8468</v>
          </cell>
          <cell r="L42">
            <v>0.1532</v>
          </cell>
          <cell r="M42">
            <v>1706.04</v>
          </cell>
          <cell r="N42">
            <v>0.02</v>
          </cell>
          <cell r="O42">
            <v>8.5000000000000006E-3</v>
          </cell>
          <cell r="P42">
            <v>1.0226</v>
          </cell>
          <cell r="Q42">
            <v>1.636E-2</v>
          </cell>
          <cell r="R42">
            <v>0.38301000000000002</v>
          </cell>
          <cell r="S42">
            <v>5.4980000000000002</v>
          </cell>
          <cell r="T42">
            <v>0</v>
          </cell>
          <cell r="U42">
            <v>0</v>
          </cell>
          <cell r="V42">
            <v>1.2</v>
          </cell>
          <cell r="W42">
            <v>0</v>
          </cell>
          <cell r="X42">
            <v>0.02</v>
          </cell>
          <cell r="Y42">
            <v>2.2599999999999998</v>
          </cell>
          <cell r="Z42">
            <v>3.0199999999999999E-6</v>
          </cell>
          <cell r="AA42">
            <v>3.7699999999999999E-6</v>
          </cell>
          <cell r="AB42">
            <v>3.5000000000000003E-2</v>
          </cell>
          <cell r="AC42">
            <v>28877.599999999999</v>
          </cell>
          <cell r="AD42">
            <v>0</v>
          </cell>
          <cell r="AE42">
            <v>0</v>
          </cell>
        </row>
        <row r="43">
          <cell r="A43">
            <v>36434</v>
          </cell>
          <cell r="B43">
            <v>2040.45</v>
          </cell>
          <cell r="C43">
            <v>57.8</v>
          </cell>
          <cell r="D43">
            <v>0</v>
          </cell>
          <cell r="E43">
            <v>0</v>
          </cell>
          <cell r="F43">
            <v>0</v>
          </cell>
          <cell r="G43">
            <v>0</v>
          </cell>
          <cell r="H43">
            <v>0</v>
          </cell>
          <cell r="I43">
            <v>0</v>
          </cell>
          <cell r="J43">
            <v>2123.2800000000002</v>
          </cell>
          <cell r="K43">
            <v>0.8468</v>
          </cell>
          <cell r="L43">
            <v>0.1532</v>
          </cell>
          <cell r="M43">
            <v>1695.99</v>
          </cell>
          <cell r="N43">
            <v>0.03</v>
          </cell>
          <cell r="O43">
            <v>8.5000000000000006E-3</v>
          </cell>
          <cell r="P43">
            <v>1.0226</v>
          </cell>
          <cell r="Q43">
            <v>1.636E-2</v>
          </cell>
          <cell r="R43">
            <v>0.38301000000000002</v>
          </cell>
          <cell r="S43">
            <v>5.4980000000000002</v>
          </cell>
          <cell r="T43">
            <v>0</v>
          </cell>
          <cell r="U43">
            <v>0</v>
          </cell>
          <cell r="V43">
            <v>1.2</v>
          </cell>
          <cell r="W43">
            <v>0</v>
          </cell>
          <cell r="X43">
            <v>0.02</v>
          </cell>
          <cell r="Y43">
            <v>2.2599999999999998</v>
          </cell>
          <cell r="Z43">
            <v>3.0199999999999999E-6</v>
          </cell>
          <cell r="AA43">
            <v>3.7699999999999999E-6</v>
          </cell>
          <cell r="AB43">
            <v>3.5000000000000003E-2</v>
          </cell>
          <cell r="AC43">
            <v>28877.599999999999</v>
          </cell>
          <cell r="AD43">
            <v>0</v>
          </cell>
          <cell r="AE43">
            <v>0</v>
          </cell>
        </row>
        <row r="44">
          <cell r="A44">
            <v>36465</v>
          </cell>
          <cell r="B44">
            <v>2040.45</v>
          </cell>
          <cell r="C44">
            <v>57.8</v>
          </cell>
          <cell r="D44">
            <v>0</v>
          </cell>
          <cell r="E44">
            <v>0</v>
          </cell>
          <cell r="F44">
            <v>0</v>
          </cell>
          <cell r="G44">
            <v>0</v>
          </cell>
          <cell r="H44">
            <v>0</v>
          </cell>
          <cell r="I44">
            <v>0</v>
          </cell>
          <cell r="J44">
            <v>2123.2800000000002</v>
          </cell>
          <cell r="K44">
            <v>0.8468</v>
          </cell>
          <cell r="L44">
            <v>0.1532</v>
          </cell>
          <cell r="M44">
            <v>1686.23</v>
          </cell>
          <cell r="N44">
            <v>0.03</v>
          </cell>
          <cell r="O44">
            <v>8.5000000000000006E-3</v>
          </cell>
          <cell r="P44">
            <v>1.0226</v>
          </cell>
          <cell r="Q44">
            <v>1.636E-2</v>
          </cell>
          <cell r="R44">
            <v>0.38301000000000002</v>
          </cell>
          <cell r="S44">
            <v>5.4980000000000002</v>
          </cell>
          <cell r="T44">
            <v>0</v>
          </cell>
          <cell r="U44">
            <v>0</v>
          </cell>
          <cell r="V44">
            <v>1.2</v>
          </cell>
          <cell r="W44">
            <v>0</v>
          </cell>
          <cell r="X44">
            <v>0.02</v>
          </cell>
          <cell r="Y44">
            <v>2.2599999999999998</v>
          </cell>
          <cell r="Z44">
            <v>3.0199999999999999E-6</v>
          </cell>
          <cell r="AA44">
            <v>3.7699999999999999E-6</v>
          </cell>
          <cell r="AB44">
            <v>3.5000000000000003E-2</v>
          </cell>
          <cell r="AC44">
            <v>28877.599999999999</v>
          </cell>
          <cell r="AD44">
            <v>0</v>
          </cell>
          <cell r="AE44">
            <v>0</v>
          </cell>
        </row>
        <row r="45">
          <cell r="A45">
            <v>36495</v>
          </cell>
          <cell r="B45">
            <v>2040.45</v>
          </cell>
          <cell r="C45">
            <v>57.8</v>
          </cell>
          <cell r="D45">
            <v>0</v>
          </cell>
          <cell r="E45">
            <v>0</v>
          </cell>
          <cell r="F45">
            <v>0</v>
          </cell>
          <cell r="G45">
            <v>0</v>
          </cell>
          <cell r="H45">
            <v>0</v>
          </cell>
          <cell r="I45">
            <v>0</v>
          </cell>
          <cell r="J45">
            <v>2123.2800000000002</v>
          </cell>
          <cell r="K45">
            <v>0.8468</v>
          </cell>
          <cell r="L45">
            <v>0.1532</v>
          </cell>
          <cell r="M45">
            <v>1676.18</v>
          </cell>
          <cell r="N45">
            <v>0.03</v>
          </cell>
          <cell r="O45">
            <v>8.5000000000000006E-3</v>
          </cell>
          <cell r="P45">
            <v>1.0226</v>
          </cell>
          <cell r="Q45">
            <v>1.636E-2</v>
          </cell>
          <cell r="R45">
            <v>0.38301000000000002</v>
          </cell>
          <cell r="S45">
            <v>5.4980000000000002</v>
          </cell>
          <cell r="T45">
            <v>0</v>
          </cell>
          <cell r="U45">
            <v>0</v>
          </cell>
          <cell r="V45">
            <v>1.2</v>
          </cell>
          <cell r="W45">
            <v>0</v>
          </cell>
          <cell r="X45">
            <v>0.02</v>
          </cell>
          <cell r="Y45">
            <v>2.2599999999999998</v>
          </cell>
          <cell r="Z45">
            <v>3.0199999999999999E-6</v>
          </cell>
          <cell r="AA45">
            <v>3.7699999999999999E-6</v>
          </cell>
          <cell r="AB45">
            <v>3.5000000000000003E-2</v>
          </cell>
          <cell r="AC45">
            <v>28877.599999999999</v>
          </cell>
          <cell r="AD45">
            <v>0</v>
          </cell>
          <cell r="AE45">
            <v>0</v>
          </cell>
        </row>
        <row r="46">
          <cell r="A46">
            <v>36526</v>
          </cell>
          <cell r="B46">
            <v>2040.45</v>
          </cell>
          <cell r="C46">
            <v>57.8</v>
          </cell>
          <cell r="D46">
            <v>0</v>
          </cell>
          <cell r="E46">
            <v>0</v>
          </cell>
          <cell r="F46">
            <v>0</v>
          </cell>
          <cell r="G46">
            <v>0</v>
          </cell>
          <cell r="H46">
            <v>0</v>
          </cell>
          <cell r="I46">
            <v>0</v>
          </cell>
          <cell r="J46">
            <v>2123.2800000000002</v>
          </cell>
          <cell r="K46">
            <v>0.8468</v>
          </cell>
          <cell r="L46">
            <v>0.1532</v>
          </cell>
          <cell r="M46">
            <v>1666.14</v>
          </cell>
          <cell r="N46">
            <v>0.03</v>
          </cell>
          <cell r="O46">
            <v>8.5000000000000006E-3</v>
          </cell>
          <cell r="P46">
            <v>1.0226</v>
          </cell>
          <cell r="Q46">
            <v>1.636E-2</v>
          </cell>
          <cell r="R46">
            <v>0.38301000000000002</v>
          </cell>
          <cell r="S46">
            <v>5.4980000000000002</v>
          </cell>
          <cell r="T46">
            <v>0</v>
          </cell>
          <cell r="U46">
            <v>0</v>
          </cell>
          <cell r="V46">
            <v>1.2</v>
          </cell>
          <cell r="W46">
            <v>0</v>
          </cell>
          <cell r="X46">
            <v>0.02</v>
          </cell>
          <cell r="Y46">
            <v>2.2599999999999998</v>
          </cell>
          <cell r="Z46">
            <v>3.0199999999999999E-6</v>
          </cell>
          <cell r="AA46">
            <v>3.7699999999999999E-6</v>
          </cell>
          <cell r="AB46">
            <v>3.5000000000000003E-2</v>
          </cell>
          <cell r="AC46">
            <v>28877.599999999999</v>
          </cell>
          <cell r="AD46">
            <v>0</v>
          </cell>
          <cell r="AE46">
            <v>0</v>
          </cell>
        </row>
        <row r="47">
          <cell r="A47">
            <v>36557</v>
          </cell>
          <cell r="B47">
            <v>2040.45</v>
          </cell>
          <cell r="C47">
            <v>57.8</v>
          </cell>
          <cell r="D47">
            <v>0</v>
          </cell>
          <cell r="E47">
            <v>0</v>
          </cell>
          <cell r="F47">
            <v>0</v>
          </cell>
          <cell r="G47">
            <v>0</v>
          </cell>
          <cell r="H47">
            <v>0</v>
          </cell>
          <cell r="I47">
            <v>0</v>
          </cell>
          <cell r="J47">
            <v>2123.2800000000002</v>
          </cell>
          <cell r="K47">
            <v>0.8468</v>
          </cell>
          <cell r="L47">
            <v>0.1532</v>
          </cell>
          <cell r="M47">
            <v>1655.81</v>
          </cell>
          <cell r="N47">
            <v>0.03</v>
          </cell>
          <cell r="O47">
            <v>8.5000000000000006E-3</v>
          </cell>
          <cell r="P47">
            <v>1.0226</v>
          </cell>
          <cell r="Q47">
            <v>1.636E-2</v>
          </cell>
          <cell r="R47">
            <v>0.38301000000000002</v>
          </cell>
          <cell r="S47">
            <v>5.4980000000000002</v>
          </cell>
          <cell r="T47">
            <v>0</v>
          </cell>
          <cell r="U47">
            <v>0</v>
          </cell>
          <cell r="V47">
            <v>1.2</v>
          </cell>
          <cell r="W47">
            <v>0</v>
          </cell>
          <cell r="X47">
            <v>0.02</v>
          </cell>
          <cell r="Y47">
            <v>2.2599999999999998</v>
          </cell>
          <cell r="Z47">
            <v>3.0199999999999999E-6</v>
          </cell>
          <cell r="AA47">
            <v>3.7699999999999999E-6</v>
          </cell>
          <cell r="AB47">
            <v>3.5000000000000003E-2</v>
          </cell>
          <cell r="AC47">
            <v>28877.599999999999</v>
          </cell>
          <cell r="AD47">
            <v>0</v>
          </cell>
          <cell r="AE47">
            <v>0</v>
          </cell>
        </row>
        <row r="48">
          <cell r="A48">
            <v>36586</v>
          </cell>
          <cell r="B48">
            <v>2040.45</v>
          </cell>
          <cell r="C48">
            <v>57.8</v>
          </cell>
          <cell r="D48">
            <v>0</v>
          </cell>
          <cell r="E48">
            <v>0</v>
          </cell>
          <cell r="F48">
            <v>0</v>
          </cell>
          <cell r="G48">
            <v>0</v>
          </cell>
          <cell r="H48">
            <v>0</v>
          </cell>
          <cell r="I48">
            <v>0</v>
          </cell>
          <cell r="J48">
            <v>2123.2800000000002</v>
          </cell>
          <cell r="K48">
            <v>0.8468</v>
          </cell>
          <cell r="L48">
            <v>0.1532</v>
          </cell>
          <cell r="M48">
            <v>1645.21</v>
          </cell>
          <cell r="N48">
            <v>0.03</v>
          </cell>
          <cell r="O48">
            <v>8.5000000000000006E-3</v>
          </cell>
          <cell r="P48">
            <v>1.0226</v>
          </cell>
          <cell r="Q48">
            <v>1.636E-2</v>
          </cell>
          <cell r="R48">
            <v>0.38301000000000002</v>
          </cell>
          <cell r="S48">
            <v>5.4980000000000002</v>
          </cell>
          <cell r="T48">
            <v>0</v>
          </cell>
          <cell r="U48">
            <v>0</v>
          </cell>
          <cell r="V48">
            <v>1.2</v>
          </cell>
          <cell r="W48">
            <v>0</v>
          </cell>
          <cell r="X48">
            <v>0.02</v>
          </cell>
          <cell r="Y48">
            <v>2.2599999999999998</v>
          </cell>
          <cell r="Z48">
            <v>3.0199999999999999E-6</v>
          </cell>
          <cell r="AA48">
            <v>3.7699999999999999E-6</v>
          </cell>
          <cell r="AB48">
            <v>3.5000000000000003E-2</v>
          </cell>
          <cell r="AC48">
            <v>28877.599999999999</v>
          </cell>
          <cell r="AD48">
            <v>0</v>
          </cell>
          <cell r="AE48">
            <v>0</v>
          </cell>
        </row>
        <row r="49">
          <cell r="A49">
            <v>36617</v>
          </cell>
          <cell r="B49">
            <v>2040.45</v>
          </cell>
          <cell r="C49">
            <v>57.8</v>
          </cell>
          <cell r="D49">
            <v>0</v>
          </cell>
          <cell r="E49">
            <v>0</v>
          </cell>
          <cell r="F49">
            <v>0</v>
          </cell>
          <cell r="G49">
            <v>0</v>
          </cell>
          <cell r="H49">
            <v>0</v>
          </cell>
          <cell r="I49">
            <v>0</v>
          </cell>
          <cell r="J49">
            <v>2123.2800000000002</v>
          </cell>
          <cell r="K49">
            <v>0.8468</v>
          </cell>
          <cell r="L49">
            <v>0.1532</v>
          </cell>
          <cell r="M49">
            <v>1635.44</v>
          </cell>
          <cell r="N49">
            <v>0.03</v>
          </cell>
          <cell r="O49">
            <v>8.5000000000000006E-3</v>
          </cell>
          <cell r="P49">
            <v>1.0226</v>
          </cell>
          <cell r="Q49">
            <v>1.636E-2</v>
          </cell>
          <cell r="R49">
            <v>0.38301000000000002</v>
          </cell>
          <cell r="S49">
            <v>5.4980000000000002</v>
          </cell>
          <cell r="T49">
            <v>0</v>
          </cell>
          <cell r="U49">
            <v>0</v>
          </cell>
          <cell r="V49">
            <v>1.2</v>
          </cell>
          <cell r="W49">
            <v>0</v>
          </cell>
          <cell r="X49">
            <v>0.02</v>
          </cell>
          <cell r="Y49">
            <v>2.2599999999999998</v>
          </cell>
          <cell r="Z49">
            <v>3.0199999999999999E-6</v>
          </cell>
          <cell r="AA49">
            <v>3.7699999999999999E-6</v>
          </cell>
          <cell r="AB49">
            <v>3.5000000000000003E-2</v>
          </cell>
          <cell r="AC49">
            <v>28877.599999999999</v>
          </cell>
          <cell r="AD49">
            <v>0</v>
          </cell>
          <cell r="AE49">
            <v>0</v>
          </cell>
        </row>
        <row r="50">
          <cell r="A50">
            <v>36647</v>
          </cell>
          <cell r="B50">
            <v>2040.45</v>
          </cell>
          <cell r="C50">
            <v>57.8</v>
          </cell>
          <cell r="D50">
            <v>0</v>
          </cell>
          <cell r="E50">
            <v>0</v>
          </cell>
          <cell r="F50">
            <v>0</v>
          </cell>
          <cell r="G50">
            <v>0</v>
          </cell>
          <cell r="H50">
            <v>0</v>
          </cell>
          <cell r="I50">
            <v>0</v>
          </cell>
          <cell r="J50">
            <v>2123.2800000000002</v>
          </cell>
          <cell r="K50">
            <v>0.8468</v>
          </cell>
          <cell r="L50">
            <v>0.1532</v>
          </cell>
          <cell r="M50">
            <v>1624.84</v>
          </cell>
          <cell r="N50">
            <v>0.03</v>
          </cell>
          <cell r="O50">
            <v>8.5000000000000006E-3</v>
          </cell>
          <cell r="P50">
            <v>1.0226</v>
          </cell>
          <cell r="Q50">
            <v>1.636E-2</v>
          </cell>
          <cell r="R50">
            <v>0.38301000000000002</v>
          </cell>
          <cell r="S50">
            <v>5.4980000000000002</v>
          </cell>
          <cell r="T50">
            <v>0</v>
          </cell>
          <cell r="U50">
            <v>0</v>
          </cell>
          <cell r="V50">
            <v>1.2</v>
          </cell>
          <cell r="W50">
            <v>0</v>
          </cell>
          <cell r="X50">
            <v>0.02</v>
          </cell>
          <cell r="Y50">
            <v>2.2599999999999998</v>
          </cell>
          <cell r="Z50">
            <v>3.0199999999999999E-6</v>
          </cell>
          <cell r="AA50">
            <v>3.7699999999999999E-6</v>
          </cell>
          <cell r="AB50">
            <v>3.5000000000000003E-2</v>
          </cell>
          <cell r="AC50">
            <v>28877.599999999999</v>
          </cell>
          <cell r="AD50">
            <v>0</v>
          </cell>
          <cell r="AE50">
            <v>0</v>
          </cell>
        </row>
        <row r="51">
          <cell r="A51">
            <v>36678</v>
          </cell>
          <cell r="B51">
            <v>2040.45</v>
          </cell>
          <cell r="C51">
            <v>57.8</v>
          </cell>
          <cell r="D51">
            <v>0</v>
          </cell>
          <cell r="E51">
            <v>0</v>
          </cell>
          <cell r="F51">
            <v>0</v>
          </cell>
          <cell r="G51">
            <v>0</v>
          </cell>
          <cell r="H51">
            <v>0</v>
          </cell>
          <cell r="I51">
            <v>0</v>
          </cell>
          <cell r="J51">
            <v>2123.2800000000002</v>
          </cell>
          <cell r="K51">
            <v>0.8468</v>
          </cell>
          <cell r="L51">
            <v>0.1532</v>
          </cell>
          <cell r="M51">
            <v>1614.23</v>
          </cell>
          <cell r="N51">
            <v>0.03</v>
          </cell>
          <cell r="O51">
            <v>8.5000000000000006E-3</v>
          </cell>
          <cell r="P51">
            <v>1.0226</v>
          </cell>
          <cell r="Q51">
            <v>1.636E-2</v>
          </cell>
          <cell r="R51">
            <v>0.38301000000000002</v>
          </cell>
          <cell r="S51">
            <v>5.4980000000000002</v>
          </cell>
          <cell r="T51">
            <v>0</v>
          </cell>
          <cell r="U51">
            <v>0</v>
          </cell>
          <cell r="V51">
            <v>1.2</v>
          </cell>
          <cell r="W51">
            <v>0</v>
          </cell>
          <cell r="X51">
            <v>0.02</v>
          </cell>
          <cell r="Y51">
            <v>2.2599999999999998</v>
          </cell>
          <cell r="Z51">
            <v>3.0199999999999999E-6</v>
          </cell>
          <cell r="AA51">
            <v>3.7699999999999999E-6</v>
          </cell>
          <cell r="AB51">
            <v>3.5000000000000003E-2</v>
          </cell>
          <cell r="AC51">
            <v>28877.599999999999</v>
          </cell>
          <cell r="AD51">
            <v>0</v>
          </cell>
          <cell r="AE51">
            <v>0</v>
          </cell>
        </row>
        <row r="52">
          <cell r="A52">
            <v>36708</v>
          </cell>
          <cell r="B52">
            <v>2040.45</v>
          </cell>
          <cell r="C52">
            <v>57.8</v>
          </cell>
          <cell r="D52">
            <v>0</v>
          </cell>
          <cell r="E52">
            <v>0</v>
          </cell>
          <cell r="F52">
            <v>0</v>
          </cell>
          <cell r="G52">
            <v>0</v>
          </cell>
          <cell r="H52">
            <v>0</v>
          </cell>
          <cell r="I52">
            <v>0</v>
          </cell>
          <cell r="J52">
            <v>2123.2800000000002</v>
          </cell>
          <cell r="K52">
            <v>0.8468</v>
          </cell>
          <cell r="L52">
            <v>0.1532</v>
          </cell>
          <cell r="M52">
            <v>1603.07</v>
          </cell>
          <cell r="N52">
            <v>0.03</v>
          </cell>
          <cell r="O52">
            <v>8.5000000000000006E-3</v>
          </cell>
          <cell r="P52">
            <v>1.0226</v>
          </cell>
          <cell r="Q52">
            <v>1.636E-2</v>
          </cell>
          <cell r="R52">
            <v>0.38301000000000002</v>
          </cell>
          <cell r="S52">
            <v>5.4980000000000002</v>
          </cell>
          <cell r="T52">
            <v>0</v>
          </cell>
          <cell r="U52">
            <v>0</v>
          </cell>
          <cell r="V52">
            <v>1.2</v>
          </cell>
          <cell r="W52">
            <v>0</v>
          </cell>
          <cell r="X52">
            <v>0.02</v>
          </cell>
          <cell r="Y52">
            <v>2.2599999999999998</v>
          </cell>
          <cell r="Z52">
            <v>3.0199999999999999E-6</v>
          </cell>
          <cell r="AA52">
            <v>3.7699999999999999E-6</v>
          </cell>
          <cell r="AB52">
            <v>3.5000000000000003E-2</v>
          </cell>
          <cell r="AC52">
            <v>28877.599999999999</v>
          </cell>
          <cell r="AD52">
            <v>0</v>
          </cell>
          <cell r="AE52">
            <v>0</v>
          </cell>
        </row>
        <row r="53">
          <cell r="A53">
            <v>36739</v>
          </cell>
          <cell r="B53">
            <v>2040.45</v>
          </cell>
          <cell r="C53">
            <v>57.8</v>
          </cell>
          <cell r="D53">
            <v>0</v>
          </cell>
          <cell r="E53">
            <v>0</v>
          </cell>
          <cell r="F53">
            <v>0</v>
          </cell>
          <cell r="G53">
            <v>0</v>
          </cell>
          <cell r="H53">
            <v>0</v>
          </cell>
          <cell r="I53">
            <v>0</v>
          </cell>
          <cell r="J53">
            <v>2123.2800000000002</v>
          </cell>
          <cell r="K53">
            <v>0.8468</v>
          </cell>
          <cell r="L53">
            <v>0.1532</v>
          </cell>
          <cell r="M53">
            <v>1592.47</v>
          </cell>
          <cell r="N53">
            <v>0.03</v>
          </cell>
          <cell r="O53">
            <v>8.5000000000000006E-3</v>
          </cell>
          <cell r="P53">
            <v>1.0226</v>
          </cell>
          <cell r="Q53">
            <v>1.636E-2</v>
          </cell>
          <cell r="R53">
            <v>0.38301000000000002</v>
          </cell>
          <cell r="S53">
            <v>5.4980000000000002</v>
          </cell>
          <cell r="T53">
            <v>0</v>
          </cell>
          <cell r="U53">
            <v>0</v>
          </cell>
          <cell r="V53">
            <v>1.2</v>
          </cell>
          <cell r="W53">
            <v>0</v>
          </cell>
          <cell r="X53">
            <v>0.02</v>
          </cell>
          <cell r="Y53">
            <v>2.2599999999999998</v>
          </cell>
          <cell r="Z53">
            <v>3.0199999999999999E-6</v>
          </cell>
          <cell r="AA53">
            <v>3.7699999999999999E-6</v>
          </cell>
          <cell r="AB53">
            <v>3.5000000000000003E-2</v>
          </cell>
          <cell r="AC53">
            <v>28877.599999999999</v>
          </cell>
          <cell r="AD53">
            <v>0</v>
          </cell>
          <cell r="AE53">
            <v>0</v>
          </cell>
        </row>
        <row r="54">
          <cell r="A54">
            <v>36770</v>
          </cell>
          <cell r="B54">
            <v>2040.45</v>
          </cell>
          <cell r="C54">
            <v>57.8</v>
          </cell>
          <cell r="D54">
            <v>0</v>
          </cell>
          <cell r="E54">
            <v>0</v>
          </cell>
          <cell r="F54">
            <v>0</v>
          </cell>
          <cell r="G54">
            <v>0</v>
          </cell>
          <cell r="H54">
            <v>0</v>
          </cell>
          <cell r="I54">
            <v>0</v>
          </cell>
          <cell r="J54">
            <v>2123.2800000000002</v>
          </cell>
          <cell r="K54">
            <v>0.8468</v>
          </cell>
          <cell r="L54">
            <v>0.1532</v>
          </cell>
          <cell r="M54">
            <v>1581.31</v>
          </cell>
          <cell r="N54">
            <v>0.03</v>
          </cell>
          <cell r="O54">
            <v>8.5000000000000006E-3</v>
          </cell>
          <cell r="P54">
            <v>1.0226</v>
          </cell>
          <cell r="Q54">
            <v>1.636E-2</v>
          </cell>
          <cell r="R54">
            <v>0.38301000000000002</v>
          </cell>
          <cell r="S54">
            <v>5.4980000000000002</v>
          </cell>
          <cell r="T54">
            <v>0</v>
          </cell>
          <cell r="U54">
            <v>0</v>
          </cell>
          <cell r="V54">
            <v>1.2</v>
          </cell>
          <cell r="W54">
            <v>0</v>
          </cell>
          <cell r="X54">
            <v>0.02</v>
          </cell>
          <cell r="Y54">
            <v>2.2599999999999998</v>
          </cell>
          <cell r="Z54">
            <v>3.0199999999999999E-6</v>
          </cell>
          <cell r="AA54">
            <v>3.7699999999999999E-6</v>
          </cell>
          <cell r="AB54">
            <v>3.5000000000000003E-2</v>
          </cell>
          <cell r="AC54">
            <v>28877.599999999999</v>
          </cell>
          <cell r="AD54">
            <v>0</v>
          </cell>
          <cell r="AE54">
            <v>0</v>
          </cell>
        </row>
        <row r="55">
          <cell r="A55">
            <v>36800</v>
          </cell>
          <cell r="B55">
            <v>2040.45</v>
          </cell>
          <cell r="C55">
            <v>57.8</v>
          </cell>
          <cell r="D55">
            <v>0</v>
          </cell>
          <cell r="E55">
            <v>0</v>
          </cell>
          <cell r="F55">
            <v>0</v>
          </cell>
          <cell r="G55">
            <v>0</v>
          </cell>
          <cell r="H55">
            <v>0</v>
          </cell>
          <cell r="I55">
            <v>0</v>
          </cell>
          <cell r="J55">
            <v>2123.2800000000002</v>
          </cell>
          <cell r="K55">
            <v>0.8468</v>
          </cell>
          <cell r="L55">
            <v>0.1532</v>
          </cell>
          <cell r="M55">
            <v>1569.87</v>
          </cell>
          <cell r="N55">
            <v>0.03</v>
          </cell>
          <cell r="O55">
            <v>8.5000000000000006E-3</v>
          </cell>
          <cell r="P55">
            <v>1.0226</v>
          </cell>
          <cell r="Q55">
            <v>1.636E-2</v>
          </cell>
          <cell r="R55">
            <v>0.38301000000000002</v>
          </cell>
          <cell r="S55">
            <v>5.4980000000000002</v>
          </cell>
          <cell r="T55">
            <v>0</v>
          </cell>
          <cell r="U55">
            <v>0</v>
          </cell>
          <cell r="V55">
            <v>1.2</v>
          </cell>
          <cell r="W55">
            <v>0</v>
          </cell>
          <cell r="X55">
            <v>0.02</v>
          </cell>
          <cell r="Y55">
            <v>2.2599999999999998</v>
          </cell>
          <cell r="Z55">
            <v>3.0199999999999999E-6</v>
          </cell>
          <cell r="AA55">
            <v>3.7699999999999999E-6</v>
          </cell>
          <cell r="AB55">
            <v>3.5000000000000003E-2</v>
          </cell>
          <cell r="AC55">
            <v>28877.599999999999</v>
          </cell>
          <cell r="AD55">
            <v>0</v>
          </cell>
          <cell r="AE55">
            <v>0</v>
          </cell>
        </row>
        <row r="56">
          <cell r="A56">
            <v>36831</v>
          </cell>
          <cell r="B56">
            <v>2040.45</v>
          </cell>
          <cell r="C56">
            <v>57.8</v>
          </cell>
          <cell r="D56">
            <v>0</v>
          </cell>
          <cell r="E56">
            <v>0</v>
          </cell>
          <cell r="F56">
            <v>0</v>
          </cell>
          <cell r="G56">
            <v>0</v>
          </cell>
          <cell r="H56">
            <v>0</v>
          </cell>
          <cell r="I56">
            <v>0</v>
          </cell>
          <cell r="J56">
            <v>2123.2800000000002</v>
          </cell>
          <cell r="K56">
            <v>0.8468</v>
          </cell>
          <cell r="L56">
            <v>0.1532</v>
          </cell>
          <cell r="M56">
            <v>2796.04</v>
          </cell>
          <cell r="N56">
            <v>0.03</v>
          </cell>
          <cell r="O56">
            <v>8.5000000000000006E-3</v>
          </cell>
          <cell r="P56">
            <v>1.0226</v>
          </cell>
          <cell r="Q56">
            <v>1.636E-2</v>
          </cell>
          <cell r="R56">
            <v>0.38301000000000002</v>
          </cell>
          <cell r="S56">
            <v>5.4980000000000002</v>
          </cell>
          <cell r="T56">
            <v>0</v>
          </cell>
          <cell r="U56">
            <v>0</v>
          </cell>
          <cell r="V56">
            <v>1.2</v>
          </cell>
          <cell r="W56">
            <v>0</v>
          </cell>
          <cell r="X56">
            <v>0.02</v>
          </cell>
          <cell r="Y56">
            <v>2.2599999999999998</v>
          </cell>
          <cell r="Z56">
            <v>3.0199999999999999E-6</v>
          </cell>
          <cell r="AA56">
            <v>3.7699999999999999E-6</v>
          </cell>
          <cell r="AB56">
            <v>3.5000000000000003E-2</v>
          </cell>
          <cell r="AC56">
            <v>28877.599999999999</v>
          </cell>
          <cell r="AD56">
            <v>0</v>
          </cell>
          <cell r="AE56">
            <v>0</v>
          </cell>
        </row>
        <row r="57">
          <cell r="A57">
            <v>36861</v>
          </cell>
          <cell r="B57">
            <v>2040.45</v>
          </cell>
          <cell r="C57">
            <v>57.8</v>
          </cell>
          <cell r="D57">
            <v>0</v>
          </cell>
          <cell r="E57">
            <v>0</v>
          </cell>
          <cell r="F57">
            <v>0</v>
          </cell>
          <cell r="G57">
            <v>0</v>
          </cell>
          <cell r="H57">
            <v>0</v>
          </cell>
          <cell r="I57">
            <v>0</v>
          </cell>
          <cell r="J57">
            <v>2123.2800000000002</v>
          </cell>
          <cell r="K57">
            <v>0.8468</v>
          </cell>
          <cell r="L57">
            <v>0.1532</v>
          </cell>
          <cell r="M57">
            <v>2783.26</v>
          </cell>
          <cell r="N57">
            <v>0.01</v>
          </cell>
          <cell r="O57">
            <v>8.5000000000000006E-3</v>
          </cell>
          <cell r="P57">
            <v>1.0226</v>
          </cell>
          <cell r="Q57">
            <v>1.636E-2</v>
          </cell>
          <cell r="R57">
            <v>0.38301000000000002</v>
          </cell>
          <cell r="S57">
            <v>5.4980000000000002</v>
          </cell>
          <cell r="T57">
            <v>0</v>
          </cell>
          <cell r="U57">
            <v>0</v>
          </cell>
          <cell r="V57">
            <v>1.2</v>
          </cell>
          <cell r="W57">
            <v>0</v>
          </cell>
          <cell r="X57">
            <v>0.02</v>
          </cell>
          <cell r="Y57">
            <v>2.2599999999999998</v>
          </cell>
          <cell r="Z57">
            <v>3.0199999999999999E-6</v>
          </cell>
          <cell r="AA57">
            <v>3.7699999999999999E-6</v>
          </cell>
          <cell r="AB57">
            <v>3.5000000000000003E-2</v>
          </cell>
          <cell r="AC57">
            <v>28877.599999999999</v>
          </cell>
          <cell r="AD57">
            <v>0</v>
          </cell>
          <cell r="AE57">
            <v>0</v>
          </cell>
        </row>
        <row r="58">
          <cell r="A58">
            <v>36892</v>
          </cell>
          <cell r="B58">
            <v>2040.45</v>
          </cell>
          <cell r="C58">
            <v>57.8</v>
          </cell>
          <cell r="D58">
            <v>0</v>
          </cell>
          <cell r="E58">
            <v>0</v>
          </cell>
          <cell r="F58">
            <v>0</v>
          </cell>
          <cell r="G58">
            <v>0</v>
          </cell>
          <cell r="H58">
            <v>0</v>
          </cell>
          <cell r="I58">
            <v>0</v>
          </cell>
          <cell r="J58">
            <v>2123.2800000000002</v>
          </cell>
          <cell r="K58">
            <v>0.8468</v>
          </cell>
          <cell r="L58">
            <v>0.1532</v>
          </cell>
          <cell r="M58">
            <v>2769.7</v>
          </cell>
          <cell r="N58">
            <v>0.01</v>
          </cell>
          <cell r="O58">
            <v>8.5000000000000006E-3</v>
          </cell>
          <cell r="P58">
            <v>1.0226</v>
          </cell>
          <cell r="Q58">
            <v>1.636E-2</v>
          </cell>
          <cell r="R58">
            <v>0.38301000000000002</v>
          </cell>
          <cell r="S58">
            <v>5.4980000000000002</v>
          </cell>
          <cell r="T58">
            <v>0</v>
          </cell>
          <cell r="U58">
            <v>0</v>
          </cell>
          <cell r="V58">
            <v>1.2</v>
          </cell>
          <cell r="W58">
            <v>0</v>
          </cell>
          <cell r="X58">
            <v>0.02</v>
          </cell>
          <cell r="Y58">
            <v>2.2599999999999998</v>
          </cell>
          <cell r="Z58">
            <v>3.0199999999999999E-6</v>
          </cell>
          <cell r="AA58">
            <v>3.7699999999999999E-6</v>
          </cell>
          <cell r="AB58">
            <v>3.5000000000000003E-2</v>
          </cell>
          <cell r="AC58">
            <v>28877.599999999999</v>
          </cell>
          <cell r="AD58">
            <v>0</v>
          </cell>
          <cell r="AE58">
            <v>0</v>
          </cell>
        </row>
        <row r="59">
          <cell r="A59">
            <v>36923</v>
          </cell>
          <cell r="B59">
            <v>2040.45</v>
          </cell>
          <cell r="C59">
            <v>57.8</v>
          </cell>
          <cell r="D59">
            <v>0</v>
          </cell>
          <cell r="E59">
            <v>0</v>
          </cell>
          <cell r="F59">
            <v>0</v>
          </cell>
          <cell r="G59">
            <v>0</v>
          </cell>
          <cell r="H59">
            <v>0</v>
          </cell>
          <cell r="I59">
            <v>0</v>
          </cell>
          <cell r="J59">
            <v>2123.2800000000002</v>
          </cell>
          <cell r="K59">
            <v>0.8468</v>
          </cell>
          <cell r="L59">
            <v>0.1532</v>
          </cell>
          <cell r="M59">
            <v>2756.66</v>
          </cell>
          <cell r="N59">
            <v>0.01</v>
          </cell>
          <cell r="O59">
            <v>8.5000000000000006E-3</v>
          </cell>
          <cell r="P59">
            <v>1.0226</v>
          </cell>
          <cell r="Q59">
            <v>1.636E-2</v>
          </cell>
          <cell r="R59">
            <v>0.38301000000000002</v>
          </cell>
          <cell r="S59">
            <v>5.4980000000000002</v>
          </cell>
          <cell r="T59">
            <v>0</v>
          </cell>
          <cell r="U59">
            <v>0</v>
          </cell>
          <cell r="V59">
            <v>1.2</v>
          </cell>
          <cell r="W59">
            <v>0</v>
          </cell>
          <cell r="X59">
            <v>0.02</v>
          </cell>
          <cell r="Y59">
            <v>2.2599999999999998</v>
          </cell>
          <cell r="Z59">
            <v>3.0199999999999999E-6</v>
          </cell>
          <cell r="AA59">
            <v>3.7699999999999999E-6</v>
          </cell>
          <cell r="AB59">
            <v>3.5000000000000003E-2</v>
          </cell>
          <cell r="AC59">
            <v>28877.599999999999</v>
          </cell>
          <cell r="AD59">
            <v>0</v>
          </cell>
          <cell r="AE59">
            <v>0</v>
          </cell>
        </row>
        <row r="60">
          <cell r="A60">
            <v>36951</v>
          </cell>
          <cell r="B60">
            <v>2040.45</v>
          </cell>
          <cell r="C60">
            <v>57.8</v>
          </cell>
          <cell r="D60">
            <v>0</v>
          </cell>
          <cell r="E60">
            <v>0</v>
          </cell>
          <cell r="F60">
            <v>0</v>
          </cell>
          <cell r="G60">
            <v>0</v>
          </cell>
          <cell r="H60">
            <v>0</v>
          </cell>
          <cell r="I60">
            <v>0</v>
          </cell>
          <cell r="J60">
            <v>2123.2800000000002</v>
          </cell>
          <cell r="K60">
            <v>0.8468</v>
          </cell>
          <cell r="L60">
            <v>0.1532</v>
          </cell>
          <cell r="M60">
            <v>2743.1</v>
          </cell>
          <cell r="N60">
            <v>0.01</v>
          </cell>
          <cell r="O60">
            <v>8.5000000000000006E-3</v>
          </cell>
          <cell r="P60">
            <v>1.0226</v>
          </cell>
          <cell r="Q60">
            <v>1.636E-2</v>
          </cell>
          <cell r="R60">
            <v>0.38301000000000002</v>
          </cell>
          <cell r="S60">
            <v>5.4980000000000002</v>
          </cell>
          <cell r="T60">
            <v>0</v>
          </cell>
          <cell r="U60">
            <v>0</v>
          </cell>
          <cell r="V60">
            <v>1.2</v>
          </cell>
          <cell r="W60">
            <v>0</v>
          </cell>
          <cell r="X60">
            <v>0.02</v>
          </cell>
          <cell r="Y60">
            <v>2.2599999999999998</v>
          </cell>
          <cell r="Z60">
            <v>3.0199999999999999E-6</v>
          </cell>
          <cell r="AA60">
            <v>3.7699999999999999E-6</v>
          </cell>
          <cell r="AB60">
            <v>3.5000000000000003E-2</v>
          </cell>
          <cell r="AC60">
            <v>28877.599999999999</v>
          </cell>
          <cell r="AD60">
            <v>0</v>
          </cell>
          <cell r="AE60">
            <v>0</v>
          </cell>
        </row>
        <row r="61">
          <cell r="A61">
            <v>36982</v>
          </cell>
          <cell r="B61">
            <v>2040.45</v>
          </cell>
          <cell r="C61">
            <v>57.8</v>
          </cell>
          <cell r="D61">
            <v>0</v>
          </cell>
          <cell r="E61">
            <v>0</v>
          </cell>
          <cell r="F61">
            <v>0</v>
          </cell>
          <cell r="G61">
            <v>0</v>
          </cell>
          <cell r="H61">
            <v>0</v>
          </cell>
          <cell r="I61">
            <v>0</v>
          </cell>
          <cell r="J61">
            <v>2123.2800000000002</v>
          </cell>
          <cell r="K61">
            <v>0.8468</v>
          </cell>
          <cell r="L61">
            <v>0.1532</v>
          </cell>
          <cell r="M61">
            <v>2729.27</v>
          </cell>
          <cell r="N61">
            <v>0.01</v>
          </cell>
          <cell r="O61">
            <v>8.5000000000000006E-3</v>
          </cell>
          <cell r="P61">
            <v>1.0226</v>
          </cell>
          <cell r="Q61">
            <v>1.636E-2</v>
          </cell>
          <cell r="R61">
            <v>0.38301000000000002</v>
          </cell>
          <cell r="S61">
            <v>5.4980000000000002</v>
          </cell>
          <cell r="T61">
            <v>0</v>
          </cell>
          <cell r="U61">
            <v>0</v>
          </cell>
          <cell r="V61">
            <v>1.2</v>
          </cell>
          <cell r="W61">
            <v>0</v>
          </cell>
          <cell r="X61">
            <v>0.02</v>
          </cell>
          <cell r="Y61">
            <v>2.2599999999999998</v>
          </cell>
          <cell r="Z61">
            <v>3.0199999999999999E-6</v>
          </cell>
          <cell r="AA61">
            <v>3.7699999999999999E-6</v>
          </cell>
          <cell r="AB61">
            <v>3.5000000000000003E-2</v>
          </cell>
          <cell r="AC61">
            <v>28877.599999999999</v>
          </cell>
          <cell r="AD61">
            <v>0</v>
          </cell>
          <cell r="AE61">
            <v>0</v>
          </cell>
        </row>
        <row r="62">
          <cell r="A62">
            <v>37012</v>
          </cell>
          <cell r="B62">
            <v>2040.45</v>
          </cell>
          <cell r="C62">
            <v>57.8</v>
          </cell>
          <cell r="D62">
            <v>0</v>
          </cell>
          <cell r="E62">
            <v>0</v>
          </cell>
          <cell r="F62">
            <v>0</v>
          </cell>
          <cell r="G62">
            <v>0</v>
          </cell>
          <cell r="H62">
            <v>0</v>
          </cell>
          <cell r="I62">
            <v>0</v>
          </cell>
          <cell r="J62">
            <v>2123.2800000000002</v>
          </cell>
          <cell r="K62">
            <v>0.8468</v>
          </cell>
          <cell r="L62">
            <v>0.1532</v>
          </cell>
          <cell r="M62">
            <v>2715.97</v>
          </cell>
          <cell r="N62">
            <v>0.01</v>
          </cell>
          <cell r="O62">
            <v>8.5000000000000006E-3</v>
          </cell>
          <cell r="P62">
            <v>1.0226</v>
          </cell>
          <cell r="Q62">
            <v>1.636E-2</v>
          </cell>
          <cell r="R62">
            <v>0.38301000000000002</v>
          </cell>
          <cell r="S62">
            <v>5.4980000000000002</v>
          </cell>
          <cell r="T62">
            <v>0</v>
          </cell>
          <cell r="U62">
            <v>0</v>
          </cell>
          <cell r="V62">
            <v>1.2</v>
          </cell>
          <cell r="W62">
            <v>0</v>
          </cell>
          <cell r="X62">
            <v>0.02</v>
          </cell>
          <cell r="Y62">
            <v>2.2599999999999998</v>
          </cell>
          <cell r="Z62">
            <v>3.0199999999999999E-6</v>
          </cell>
          <cell r="AA62">
            <v>3.7699999999999999E-6</v>
          </cell>
          <cell r="AB62">
            <v>3.5000000000000003E-2</v>
          </cell>
          <cell r="AC62">
            <v>28877.599999999999</v>
          </cell>
          <cell r="AD62">
            <v>0</v>
          </cell>
          <cell r="AE62">
            <v>0</v>
          </cell>
        </row>
        <row r="63">
          <cell r="A63">
            <v>37043</v>
          </cell>
          <cell r="B63">
            <v>2040.45</v>
          </cell>
          <cell r="C63">
            <v>57.8</v>
          </cell>
          <cell r="D63">
            <v>0</v>
          </cell>
          <cell r="E63">
            <v>0</v>
          </cell>
          <cell r="F63">
            <v>0</v>
          </cell>
          <cell r="G63">
            <v>0</v>
          </cell>
          <cell r="H63">
            <v>0</v>
          </cell>
          <cell r="I63">
            <v>0</v>
          </cell>
          <cell r="J63">
            <v>2123.2800000000002</v>
          </cell>
          <cell r="K63">
            <v>0.8468</v>
          </cell>
          <cell r="L63">
            <v>0.1532</v>
          </cell>
          <cell r="M63">
            <v>2701.89</v>
          </cell>
          <cell r="N63">
            <v>0.01</v>
          </cell>
          <cell r="O63">
            <v>8.5000000000000006E-3</v>
          </cell>
          <cell r="P63">
            <v>1.0226</v>
          </cell>
          <cell r="Q63">
            <v>1.636E-2</v>
          </cell>
          <cell r="R63">
            <v>0.38301000000000002</v>
          </cell>
          <cell r="S63">
            <v>5.4980000000000002</v>
          </cell>
          <cell r="T63">
            <v>0</v>
          </cell>
          <cell r="U63">
            <v>0</v>
          </cell>
          <cell r="V63">
            <v>1.2</v>
          </cell>
          <cell r="W63">
            <v>0</v>
          </cell>
          <cell r="X63">
            <v>0.02</v>
          </cell>
          <cell r="Y63">
            <v>2.2599999999999998</v>
          </cell>
          <cell r="Z63">
            <v>3.0199999999999999E-6</v>
          </cell>
          <cell r="AA63">
            <v>3.7699999999999999E-6</v>
          </cell>
          <cell r="AB63">
            <v>3.5000000000000003E-2</v>
          </cell>
          <cell r="AC63">
            <v>28877.599999999999</v>
          </cell>
          <cell r="AD63">
            <v>0</v>
          </cell>
          <cell r="AE63">
            <v>0</v>
          </cell>
        </row>
        <row r="64">
          <cell r="A64">
            <v>37073</v>
          </cell>
          <cell r="B64">
            <v>2040.45</v>
          </cell>
          <cell r="C64">
            <v>57.8</v>
          </cell>
          <cell r="D64">
            <v>0</v>
          </cell>
          <cell r="E64">
            <v>0</v>
          </cell>
          <cell r="F64">
            <v>0</v>
          </cell>
          <cell r="G64">
            <v>0</v>
          </cell>
          <cell r="H64">
            <v>0</v>
          </cell>
          <cell r="I64">
            <v>0</v>
          </cell>
          <cell r="J64">
            <v>2123.2800000000002</v>
          </cell>
          <cell r="K64">
            <v>0.8468</v>
          </cell>
          <cell r="L64">
            <v>0.1532</v>
          </cell>
          <cell r="M64">
            <v>2688.32</v>
          </cell>
          <cell r="N64">
            <v>0.01</v>
          </cell>
          <cell r="O64">
            <v>8.5000000000000006E-3</v>
          </cell>
          <cell r="P64">
            <v>1.0226</v>
          </cell>
          <cell r="Q64">
            <v>1.636E-2</v>
          </cell>
          <cell r="R64">
            <v>0.38301000000000002</v>
          </cell>
          <cell r="S64">
            <v>5.4980000000000002</v>
          </cell>
          <cell r="T64">
            <v>0</v>
          </cell>
          <cell r="U64">
            <v>0</v>
          </cell>
          <cell r="V64">
            <v>1.2</v>
          </cell>
          <cell r="W64">
            <v>0</v>
          </cell>
          <cell r="X64">
            <v>0.02</v>
          </cell>
          <cell r="Y64">
            <v>2.2599999999999998</v>
          </cell>
          <cell r="Z64">
            <v>3.0199999999999999E-6</v>
          </cell>
          <cell r="AA64">
            <v>3.7699999999999999E-6</v>
          </cell>
          <cell r="AB64">
            <v>3.5000000000000003E-2</v>
          </cell>
          <cell r="AC64">
            <v>28877.599999999999</v>
          </cell>
          <cell r="AD64">
            <v>0</v>
          </cell>
          <cell r="AE64">
            <v>0</v>
          </cell>
        </row>
        <row r="65">
          <cell r="A65">
            <v>37104</v>
          </cell>
          <cell r="B65">
            <v>2040.45</v>
          </cell>
          <cell r="C65">
            <v>57.8</v>
          </cell>
          <cell r="D65">
            <v>0</v>
          </cell>
          <cell r="E65">
            <v>0</v>
          </cell>
          <cell r="F65">
            <v>0</v>
          </cell>
          <cell r="G65">
            <v>0</v>
          </cell>
          <cell r="H65">
            <v>0</v>
          </cell>
          <cell r="I65">
            <v>0</v>
          </cell>
          <cell r="J65">
            <v>2123.2800000000002</v>
          </cell>
          <cell r="K65">
            <v>0.8468</v>
          </cell>
          <cell r="L65">
            <v>0.1532</v>
          </cell>
          <cell r="M65">
            <v>2674.24</v>
          </cell>
          <cell r="N65">
            <v>0.01</v>
          </cell>
          <cell r="O65">
            <v>8.5000000000000006E-3</v>
          </cell>
          <cell r="P65">
            <v>1.0226</v>
          </cell>
          <cell r="Q65">
            <v>1.636E-2</v>
          </cell>
          <cell r="R65">
            <v>0.38301000000000002</v>
          </cell>
          <cell r="S65">
            <v>5.4980000000000002</v>
          </cell>
          <cell r="T65">
            <v>0</v>
          </cell>
          <cell r="U65">
            <v>0</v>
          </cell>
          <cell r="V65">
            <v>1.2</v>
          </cell>
          <cell r="W65">
            <v>0</v>
          </cell>
          <cell r="X65">
            <v>0.02</v>
          </cell>
          <cell r="Y65">
            <v>2.2599999999999998</v>
          </cell>
          <cell r="Z65">
            <v>3.0199999999999999E-6</v>
          </cell>
          <cell r="AA65">
            <v>3.7699999999999999E-6</v>
          </cell>
          <cell r="AB65">
            <v>3.5000000000000003E-2</v>
          </cell>
          <cell r="AC65">
            <v>28877.599999999999</v>
          </cell>
          <cell r="AD65">
            <v>0</v>
          </cell>
          <cell r="AE65">
            <v>0</v>
          </cell>
        </row>
        <row r="66">
          <cell r="A66">
            <v>37135</v>
          </cell>
          <cell r="B66">
            <v>2040.45</v>
          </cell>
          <cell r="C66">
            <v>57.8</v>
          </cell>
          <cell r="D66">
            <v>0</v>
          </cell>
          <cell r="E66">
            <v>0</v>
          </cell>
          <cell r="F66">
            <v>0</v>
          </cell>
          <cell r="G66">
            <v>0</v>
          </cell>
          <cell r="H66">
            <v>0</v>
          </cell>
          <cell r="I66">
            <v>0</v>
          </cell>
          <cell r="J66">
            <v>2123.2800000000002</v>
          </cell>
          <cell r="K66">
            <v>0.8468</v>
          </cell>
          <cell r="L66">
            <v>0.1532</v>
          </cell>
          <cell r="M66">
            <v>2499.23</v>
          </cell>
          <cell r="N66">
            <v>0.01</v>
          </cell>
          <cell r="O66">
            <v>8.5000000000000006E-3</v>
          </cell>
          <cell r="P66">
            <v>1.0226</v>
          </cell>
          <cell r="Q66">
            <v>1.636E-2</v>
          </cell>
          <cell r="R66">
            <v>0.38301000000000002</v>
          </cell>
          <cell r="S66">
            <v>5.4980000000000002</v>
          </cell>
          <cell r="T66">
            <v>0</v>
          </cell>
          <cell r="U66">
            <v>0</v>
          </cell>
          <cell r="V66">
            <v>1.2</v>
          </cell>
          <cell r="W66">
            <v>0</v>
          </cell>
          <cell r="X66">
            <v>0.02</v>
          </cell>
          <cell r="Y66">
            <v>2.2599999999999998</v>
          </cell>
          <cell r="Z66">
            <v>3.0199999999999999E-6</v>
          </cell>
          <cell r="AA66">
            <v>3.7699999999999999E-6</v>
          </cell>
          <cell r="AB66">
            <v>3.5000000000000003E-2</v>
          </cell>
          <cell r="AC66">
            <v>28877.599999999999</v>
          </cell>
          <cell r="AD66">
            <v>0</v>
          </cell>
          <cell r="AE66">
            <v>0</v>
          </cell>
        </row>
        <row r="67">
          <cell r="A67">
            <v>37165</v>
          </cell>
          <cell r="B67">
            <v>2040.45</v>
          </cell>
          <cell r="C67">
            <v>57.8</v>
          </cell>
          <cell r="D67">
            <v>0</v>
          </cell>
          <cell r="E67">
            <v>0</v>
          </cell>
          <cell r="F67">
            <v>0</v>
          </cell>
          <cell r="G67">
            <v>0</v>
          </cell>
          <cell r="H67">
            <v>0</v>
          </cell>
          <cell r="I67">
            <v>0</v>
          </cell>
          <cell r="J67">
            <v>2123.2800000000002</v>
          </cell>
          <cell r="K67">
            <v>0.8468</v>
          </cell>
          <cell r="L67">
            <v>0.1532</v>
          </cell>
          <cell r="M67">
            <v>2304.91</v>
          </cell>
          <cell r="N67">
            <v>0.01</v>
          </cell>
          <cell r="O67">
            <v>8.5000000000000006E-3</v>
          </cell>
          <cell r="P67">
            <v>1.0226</v>
          </cell>
          <cell r="Q67">
            <v>1.636E-2</v>
          </cell>
          <cell r="R67">
            <v>0.38301000000000002</v>
          </cell>
          <cell r="S67">
            <v>5.4980000000000002</v>
          </cell>
          <cell r="T67">
            <v>0</v>
          </cell>
          <cell r="U67">
            <v>0</v>
          </cell>
          <cell r="V67">
            <v>1.2</v>
          </cell>
          <cell r="W67">
            <v>0</v>
          </cell>
          <cell r="X67">
            <v>0.02</v>
          </cell>
          <cell r="Y67">
            <v>2.2599999999999998</v>
          </cell>
          <cell r="Z67">
            <v>3.0199999999999999E-6</v>
          </cell>
          <cell r="AA67">
            <v>3.7699999999999999E-6</v>
          </cell>
          <cell r="AB67">
            <v>3.5000000000000003E-2</v>
          </cell>
          <cell r="AC67">
            <v>28877.599999999999</v>
          </cell>
          <cell r="AD67">
            <v>0</v>
          </cell>
          <cell r="AE67">
            <v>0</v>
          </cell>
        </row>
        <row r="68">
          <cell r="A68">
            <v>37196</v>
          </cell>
          <cell r="B68">
            <v>2040.45</v>
          </cell>
          <cell r="C68">
            <v>57.8</v>
          </cell>
          <cell r="D68">
            <v>0</v>
          </cell>
          <cell r="E68">
            <v>0</v>
          </cell>
          <cell r="F68">
            <v>0</v>
          </cell>
          <cell r="G68">
            <v>0</v>
          </cell>
          <cell r="H68">
            <v>0</v>
          </cell>
          <cell r="I68">
            <v>0</v>
          </cell>
          <cell r="J68">
            <v>2123.2800000000002</v>
          </cell>
          <cell r="K68">
            <v>0.8468</v>
          </cell>
          <cell r="L68">
            <v>0.1532</v>
          </cell>
          <cell r="M68">
            <v>2133.5500000000002</v>
          </cell>
          <cell r="N68">
            <v>0.01</v>
          </cell>
          <cell r="O68">
            <v>8.5000000000000006E-3</v>
          </cell>
          <cell r="P68">
            <v>1.0226</v>
          </cell>
          <cell r="Q68">
            <v>1.636E-2</v>
          </cell>
          <cell r="R68">
            <v>0.38301000000000002</v>
          </cell>
          <cell r="S68">
            <v>5.4980000000000002</v>
          </cell>
          <cell r="T68">
            <v>0</v>
          </cell>
          <cell r="U68">
            <v>0</v>
          </cell>
          <cell r="V68">
            <v>1.2</v>
          </cell>
          <cell r="W68">
            <v>0</v>
          </cell>
          <cell r="X68">
            <v>0.02</v>
          </cell>
          <cell r="Y68">
            <v>2.2599999999999998</v>
          </cell>
          <cell r="Z68">
            <v>3.0199999999999999E-6</v>
          </cell>
          <cell r="AA68">
            <v>3.7699999999999999E-6</v>
          </cell>
          <cell r="AB68">
            <v>3.5000000000000003E-2</v>
          </cell>
          <cell r="AC68">
            <v>28877.599999999999</v>
          </cell>
          <cell r="AD68">
            <v>0</v>
          </cell>
          <cell r="AE68">
            <v>0</v>
          </cell>
        </row>
        <row r="69">
          <cell r="A69">
            <v>37226</v>
          </cell>
          <cell r="B69">
            <v>2040.45</v>
          </cell>
          <cell r="C69">
            <v>57.8</v>
          </cell>
          <cell r="D69">
            <v>0</v>
          </cell>
          <cell r="E69">
            <v>0</v>
          </cell>
          <cell r="F69">
            <v>0</v>
          </cell>
          <cell r="G69">
            <v>0</v>
          </cell>
          <cell r="H69">
            <v>0</v>
          </cell>
          <cell r="I69">
            <v>0</v>
          </cell>
          <cell r="J69">
            <v>2123.2800000000002</v>
          </cell>
          <cell r="K69">
            <v>0.8468</v>
          </cell>
          <cell r="L69">
            <v>0.1532</v>
          </cell>
          <cell r="N69">
            <v>0.01</v>
          </cell>
          <cell r="O69">
            <v>8.5000000000000006E-3</v>
          </cell>
          <cell r="P69">
            <v>1.0226</v>
          </cell>
          <cell r="Q69">
            <v>1.636E-2</v>
          </cell>
          <cell r="R69">
            <v>0.38301000000000002</v>
          </cell>
          <cell r="S69">
            <v>5.4980000000000002</v>
          </cell>
          <cell r="T69">
            <v>0</v>
          </cell>
          <cell r="U69">
            <v>0</v>
          </cell>
          <cell r="V69">
            <v>1.2</v>
          </cell>
          <cell r="W69">
            <v>0</v>
          </cell>
          <cell r="X69">
            <v>0.02</v>
          </cell>
          <cell r="Y69">
            <v>2.2599999999999998</v>
          </cell>
          <cell r="Z69">
            <v>3.0199999999999999E-6</v>
          </cell>
          <cell r="AA69">
            <v>3.7699999999999999E-6</v>
          </cell>
          <cell r="AB69">
            <v>3.5000000000000003E-2</v>
          </cell>
          <cell r="AC69">
            <v>28877.599999999999</v>
          </cell>
          <cell r="AD69">
            <v>0</v>
          </cell>
          <cell r="AE69">
            <v>0</v>
          </cell>
        </row>
        <row r="70">
          <cell r="A70">
            <v>37257</v>
          </cell>
          <cell r="B70">
            <v>2040.45</v>
          </cell>
          <cell r="C70">
            <v>57.8</v>
          </cell>
          <cell r="D70">
            <v>0</v>
          </cell>
          <cell r="E70">
            <v>0</v>
          </cell>
          <cell r="F70">
            <v>0</v>
          </cell>
          <cell r="G70">
            <v>0</v>
          </cell>
          <cell r="H70">
            <v>0</v>
          </cell>
          <cell r="I70">
            <v>0</v>
          </cell>
          <cell r="J70">
            <v>2123.2800000000002</v>
          </cell>
          <cell r="K70">
            <v>0.8468</v>
          </cell>
          <cell r="L70">
            <v>0.1532</v>
          </cell>
          <cell r="O70">
            <v>8.5000000000000006E-3</v>
          </cell>
          <cell r="P70">
            <v>1.0226</v>
          </cell>
          <cell r="Q70">
            <v>1.636E-2</v>
          </cell>
          <cell r="R70">
            <v>0.38301000000000002</v>
          </cell>
          <cell r="S70">
            <v>5.4980000000000002</v>
          </cell>
          <cell r="T70">
            <v>0</v>
          </cell>
          <cell r="U70">
            <v>0</v>
          </cell>
          <cell r="V70">
            <v>1.2</v>
          </cell>
          <cell r="W70">
            <v>0</v>
          </cell>
          <cell r="X70">
            <v>0.02</v>
          </cell>
          <cell r="Y70">
            <v>2.2599999999999998</v>
          </cell>
          <cell r="Z70">
            <v>3.0199999999999999E-6</v>
          </cell>
          <cell r="AA70">
            <v>3.7699999999999999E-6</v>
          </cell>
          <cell r="AB70">
            <v>3.5000000000000003E-2</v>
          </cell>
          <cell r="AC70">
            <v>28877.599999999999</v>
          </cell>
          <cell r="AD70">
            <v>0</v>
          </cell>
          <cell r="AE70">
            <v>0</v>
          </cell>
        </row>
        <row r="71">
          <cell r="A71">
            <v>37622</v>
          </cell>
          <cell r="B71">
            <v>2040.45</v>
          </cell>
          <cell r="C71">
            <v>57.8</v>
          </cell>
          <cell r="D71">
            <v>0</v>
          </cell>
          <cell r="E71">
            <v>0</v>
          </cell>
          <cell r="F71">
            <v>0</v>
          </cell>
          <cell r="G71">
            <v>0</v>
          </cell>
          <cell r="H71">
            <v>0</v>
          </cell>
          <cell r="I71">
            <v>0</v>
          </cell>
          <cell r="J71">
            <v>2123.2800000000002</v>
          </cell>
          <cell r="K71">
            <v>0.8468</v>
          </cell>
          <cell r="L71">
            <v>0.1532</v>
          </cell>
          <cell r="O71">
            <v>8.5000000000000006E-3</v>
          </cell>
          <cell r="P71">
            <v>1.0226</v>
          </cell>
          <cell r="Q71">
            <v>1.636E-2</v>
          </cell>
          <cell r="R71">
            <v>0.38301000000000002</v>
          </cell>
          <cell r="S71">
            <v>5.4980000000000002</v>
          </cell>
          <cell r="T71">
            <v>0</v>
          </cell>
          <cell r="U71">
            <v>0</v>
          </cell>
          <cell r="V71">
            <v>1.2</v>
          </cell>
          <cell r="W71">
            <v>0</v>
          </cell>
          <cell r="X71">
            <v>0.02</v>
          </cell>
          <cell r="Y71">
            <v>2.2599999999999998</v>
          </cell>
          <cell r="Z71">
            <v>3.0199999999999999E-6</v>
          </cell>
          <cell r="AA71">
            <v>3.7699999999999999E-6</v>
          </cell>
          <cell r="AB71">
            <v>3.5000000000000003E-2</v>
          </cell>
          <cell r="AC71">
            <v>28877.599999999999</v>
          </cell>
          <cell r="AD71">
            <v>0</v>
          </cell>
          <cell r="AE71">
            <v>0</v>
          </cell>
        </row>
        <row r="72">
          <cell r="A72">
            <v>37987</v>
          </cell>
          <cell r="B72">
            <v>2040.45</v>
          </cell>
          <cell r="C72">
            <v>57.8</v>
          </cell>
          <cell r="D72">
            <v>0</v>
          </cell>
          <cell r="E72">
            <v>0</v>
          </cell>
          <cell r="F72">
            <v>0</v>
          </cell>
          <cell r="G72">
            <v>0</v>
          </cell>
          <cell r="H72">
            <v>0</v>
          </cell>
          <cell r="I72">
            <v>0</v>
          </cell>
          <cell r="J72">
            <v>2123.2800000000002</v>
          </cell>
          <cell r="K72">
            <v>0.8468</v>
          </cell>
          <cell r="L72">
            <v>0.1532</v>
          </cell>
          <cell r="O72">
            <v>8.5000000000000006E-3</v>
          </cell>
          <cell r="P72">
            <v>1.0226</v>
          </cell>
          <cell r="Q72">
            <v>1.636E-2</v>
          </cell>
          <cell r="R72">
            <v>0.38301000000000002</v>
          </cell>
          <cell r="S72">
            <v>5.4980000000000002</v>
          </cell>
          <cell r="T72">
            <v>0</v>
          </cell>
          <cell r="U72">
            <v>0</v>
          </cell>
          <cell r="V72">
            <v>1.2</v>
          </cell>
          <cell r="W72">
            <v>0</v>
          </cell>
          <cell r="X72">
            <v>0.02</v>
          </cell>
          <cell r="Y72">
            <v>2.2599999999999998</v>
          </cell>
          <cell r="Z72">
            <v>3.0199999999999999E-6</v>
          </cell>
          <cell r="AA72">
            <v>3.7699999999999999E-6</v>
          </cell>
          <cell r="AB72">
            <v>3.5000000000000003E-2</v>
          </cell>
          <cell r="AC72">
            <v>28877.599999999999</v>
          </cell>
          <cell r="AD72">
            <v>0</v>
          </cell>
          <cell r="AE72">
            <v>0</v>
          </cell>
        </row>
        <row r="73">
          <cell r="A73">
            <v>38353</v>
          </cell>
          <cell r="B73">
            <v>2040.45</v>
          </cell>
          <cell r="C73">
            <v>57.8</v>
          </cell>
          <cell r="D73">
            <v>0</v>
          </cell>
          <cell r="E73">
            <v>0</v>
          </cell>
          <cell r="F73">
            <v>0</v>
          </cell>
          <cell r="G73">
            <v>0</v>
          </cell>
          <cell r="H73">
            <v>0</v>
          </cell>
          <cell r="I73">
            <v>0</v>
          </cell>
          <cell r="J73">
            <v>2123.2800000000002</v>
          </cell>
          <cell r="K73">
            <v>0.8468</v>
          </cell>
          <cell r="L73">
            <v>0.1532</v>
          </cell>
          <cell r="O73">
            <v>8.5000000000000006E-3</v>
          </cell>
          <cell r="P73">
            <v>1.0226</v>
          </cell>
          <cell r="Q73">
            <v>1.636E-2</v>
          </cell>
          <cell r="R73">
            <v>0.38301000000000002</v>
          </cell>
          <cell r="S73">
            <v>5.4980000000000002</v>
          </cell>
          <cell r="T73">
            <v>0</v>
          </cell>
          <cell r="U73">
            <v>0</v>
          </cell>
          <cell r="V73">
            <v>1.2</v>
          </cell>
          <cell r="W73">
            <v>0</v>
          </cell>
          <cell r="X73">
            <v>0.02</v>
          </cell>
          <cell r="Y73">
            <v>2.2599999999999998</v>
          </cell>
          <cell r="Z73">
            <v>3.0199999999999999E-6</v>
          </cell>
          <cell r="AA73">
            <v>3.7699999999999999E-6</v>
          </cell>
          <cell r="AB73">
            <v>3.5000000000000003E-2</v>
          </cell>
          <cell r="AC73">
            <v>28877.599999999999</v>
          </cell>
          <cell r="AD73">
            <v>0</v>
          </cell>
          <cell r="AE73">
            <v>0</v>
          </cell>
        </row>
        <row r="74">
          <cell r="A74">
            <v>38718</v>
          </cell>
          <cell r="B74">
            <v>2040.45</v>
          </cell>
          <cell r="C74">
            <v>57.8</v>
          </cell>
          <cell r="D74">
            <v>0</v>
          </cell>
          <cell r="E74">
            <v>0</v>
          </cell>
          <cell r="F74">
            <v>0</v>
          </cell>
          <cell r="G74">
            <v>0</v>
          </cell>
          <cell r="H74">
            <v>0</v>
          </cell>
          <cell r="I74">
            <v>0</v>
          </cell>
          <cell r="J74">
            <v>2123.2800000000002</v>
          </cell>
          <cell r="K74">
            <v>0.8468</v>
          </cell>
          <cell r="L74">
            <v>0.1532</v>
          </cell>
          <cell r="O74">
            <v>8.5000000000000006E-3</v>
          </cell>
          <cell r="P74">
            <v>1.0226</v>
          </cell>
          <cell r="Q74">
            <v>1.636E-2</v>
          </cell>
          <cell r="R74">
            <v>0.38301000000000002</v>
          </cell>
          <cell r="S74">
            <v>5.4980000000000002</v>
          </cell>
          <cell r="T74">
            <v>0</v>
          </cell>
          <cell r="U74">
            <v>0</v>
          </cell>
          <cell r="V74">
            <v>1.2</v>
          </cell>
          <cell r="W74">
            <v>0</v>
          </cell>
          <cell r="X74">
            <v>0.02</v>
          </cell>
          <cell r="Y74">
            <v>2.2599999999999998</v>
          </cell>
          <cell r="Z74">
            <v>3.0199999999999999E-6</v>
          </cell>
          <cell r="AA74">
            <v>3.7699999999999999E-6</v>
          </cell>
          <cell r="AB74">
            <v>3.5000000000000003E-2</v>
          </cell>
          <cell r="AC74">
            <v>28877.599999999999</v>
          </cell>
          <cell r="AD74">
            <v>0</v>
          </cell>
          <cell r="AE74">
            <v>0</v>
          </cell>
        </row>
        <row r="75">
          <cell r="A75">
            <v>39083</v>
          </cell>
          <cell r="B75">
            <v>2040.45</v>
          </cell>
          <cell r="C75">
            <v>57.8</v>
          </cell>
          <cell r="D75">
            <v>0</v>
          </cell>
          <cell r="E75">
            <v>0</v>
          </cell>
          <cell r="F75">
            <v>0</v>
          </cell>
          <cell r="G75">
            <v>0</v>
          </cell>
          <cell r="H75">
            <v>0</v>
          </cell>
          <cell r="I75">
            <v>0</v>
          </cell>
          <cell r="J75">
            <v>2123.2800000000002</v>
          </cell>
          <cell r="K75">
            <v>0.8468</v>
          </cell>
          <cell r="L75">
            <v>0.1532</v>
          </cell>
          <cell r="O75">
            <v>8.5000000000000006E-3</v>
          </cell>
          <cell r="P75">
            <v>1.0226</v>
          </cell>
          <cell r="Q75">
            <v>1.636E-2</v>
          </cell>
          <cell r="R75">
            <v>0.38301000000000002</v>
          </cell>
          <cell r="S75">
            <v>5.4980000000000002</v>
          </cell>
          <cell r="T75">
            <v>0</v>
          </cell>
          <cell r="U75">
            <v>0</v>
          </cell>
          <cell r="V75">
            <v>1.2</v>
          </cell>
          <cell r="W75">
            <v>0</v>
          </cell>
          <cell r="X75">
            <v>0.02</v>
          </cell>
          <cell r="Y75">
            <v>2.2599999999999998</v>
          </cell>
          <cell r="Z75">
            <v>3.0199999999999999E-6</v>
          </cell>
          <cell r="AA75">
            <v>3.7699999999999999E-6</v>
          </cell>
          <cell r="AB75">
            <v>3.5000000000000003E-2</v>
          </cell>
          <cell r="AC75">
            <v>28877.599999999999</v>
          </cell>
          <cell r="AD75">
            <v>0</v>
          </cell>
          <cell r="AE75">
            <v>0</v>
          </cell>
        </row>
        <row r="76">
          <cell r="A76">
            <v>39448</v>
          </cell>
          <cell r="B76">
            <v>2040.45</v>
          </cell>
          <cell r="C76">
            <v>57.8</v>
          </cell>
          <cell r="D76">
            <v>0</v>
          </cell>
          <cell r="E76">
            <v>0</v>
          </cell>
          <cell r="F76">
            <v>0</v>
          </cell>
          <cell r="G76">
            <v>0</v>
          </cell>
          <cell r="H76">
            <v>0</v>
          </cell>
          <cell r="I76">
            <v>0</v>
          </cell>
          <cell r="J76">
            <v>2123.2800000000002</v>
          </cell>
          <cell r="K76">
            <v>0.8468</v>
          </cell>
          <cell r="L76">
            <v>0.1532</v>
          </cell>
          <cell r="O76">
            <v>8.5000000000000006E-3</v>
          </cell>
          <cell r="P76">
            <v>1.0226</v>
          </cell>
          <cell r="Q76">
            <v>1.636E-2</v>
          </cell>
          <cell r="R76">
            <v>0.38301000000000002</v>
          </cell>
          <cell r="S76">
            <v>5.4980000000000002</v>
          </cell>
          <cell r="T76">
            <v>0</v>
          </cell>
          <cell r="U76">
            <v>0</v>
          </cell>
          <cell r="V76">
            <v>1.2</v>
          </cell>
          <cell r="W76">
            <v>0</v>
          </cell>
          <cell r="X76">
            <v>0.02</v>
          </cell>
          <cell r="Y76">
            <v>2.2599999999999998</v>
          </cell>
          <cell r="Z76">
            <v>3.0199999999999999E-6</v>
          </cell>
          <cell r="AA76">
            <v>3.7699999999999999E-6</v>
          </cell>
          <cell r="AB76">
            <v>3.5000000000000003E-2</v>
          </cell>
          <cell r="AC76">
            <v>28877.599999999999</v>
          </cell>
          <cell r="AD76">
            <v>0</v>
          </cell>
          <cell r="AE76">
            <v>0</v>
          </cell>
        </row>
      </sheetData>
      <sheetData sheetId="2">
        <row r="17">
          <cell r="A17">
            <v>36161</v>
          </cell>
        </row>
      </sheetData>
      <sheetData sheetId="3">
        <row r="17">
          <cell r="A17">
            <v>36161</v>
          </cell>
        </row>
      </sheetData>
      <sheetData sheetId="4"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5.0002000000000004</v>
          </cell>
          <cell r="E53">
            <v>6</v>
          </cell>
          <cell r="F53">
            <v>0</v>
          </cell>
          <cell r="G53">
            <v>10</v>
          </cell>
          <cell r="H53">
            <v>12</v>
          </cell>
          <cell r="I53">
            <v>0.1</v>
          </cell>
          <cell r="J53">
            <v>4189.1099999999997</v>
          </cell>
          <cell r="K53">
            <v>0.8488</v>
          </cell>
          <cell r="L53">
            <v>0.1512</v>
          </cell>
          <cell r="M53">
            <v>2834.12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4158.67</v>
          </cell>
          <cell r="C54">
            <v>18.7</v>
          </cell>
          <cell r="D54">
            <v>5.0007000000000001</v>
          </cell>
          <cell r="E54">
            <v>6</v>
          </cell>
          <cell r="F54">
            <v>0</v>
          </cell>
          <cell r="G54">
            <v>5.0003000000000002</v>
          </cell>
          <cell r="H54">
            <v>6</v>
          </cell>
          <cell r="I54">
            <v>0</v>
          </cell>
          <cell r="J54">
            <v>4177.53</v>
          </cell>
          <cell r="K54">
            <v>0.8488</v>
          </cell>
          <cell r="L54">
            <v>0.1512</v>
          </cell>
          <cell r="M54">
            <v>2821.08</v>
          </cell>
          <cell r="N54">
            <v>0.01</v>
          </cell>
          <cell r="O54">
            <v>4.3400000000000001E-3</v>
          </cell>
          <cell r="P54">
            <v>1.0161</v>
          </cell>
          <cell r="Q54">
            <v>2.1590000000000002E-2</v>
          </cell>
          <cell r="R54">
            <v>0.38301000000000002</v>
          </cell>
          <cell r="S54">
            <v>10.465999999999999</v>
          </cell>
          <cell r="T54">
            <v>0</v>
          </cell>
          <cell r="U54">
            <v>0</v>
          </cell>
          <cell r="V54">
            <v>1.2</v>
          </cell>
          <cell r="W54">
            <v>0</v>
          </cell>
          <cell r="X54">
            <v>0.02</v>
          </cell>
          <cell r="Y54">
            <v>2.2599999999999998</v>
          </cell>
          <cell r="Z54">
            <v>3.0400000000000001E-6</v>
          </cell>
          <cell r="AA54">
            <v>3.9999999999999998E-6</v>
          </cell>
          <cell r="AB54">
            <v>1.2999999999999999E-2</v>
          </cell>
          <cell r="AC54">
            <v>11115</v>
          </cell>
          <cell r="AD54">
            <v>0</v>
          </cell>
          <cell r="AE54">
            <v>1</v>
          </cell>
        </row>
        <row r="55">
          <cell r="A55">
            <v>37316</v>
          </cell>
          <cell r="B55">
            <v>4146.28</v>
          </cell>
          <cell r="C55">
            <v>19</v>
          </cell>
          <cell r="D55">
            <v>5.0000999999999998</v>
          </cell>
          <cell r="E55">
            <v>6</v>
          </cell>
          <cell r="F55">
            <v>0</v>
          </cell>
          <cell r="G55">
            <v>5.0011999999999999</v>
          </cell>
          <cell r="H55">
            <v>6</v>
          </cell>
          <cell r="I55">
            <v>0</v>
          </cell>
          <cell r="J55">
            <v>4166.99</v>
          </cell>
          <cell r="K55">
            <v>0.84870000000000001</v>
          </cell>
          <cell r="L55">
            <v>0.15129999999999999</v>
          </cell>
          <cell r="M55">
            <v>2809.35</v>
          </cell>
          <cell r="N55">
            <v>0.01</v>
          </cell>
          <cell r="O55">
            <v>4.3499999999999997E-3</v>
          </cell>
          <cell r="P55">
            <v>1.0161</v>
          </cell>
          <cell r="Q55">
            <v>2.1559999999999999E-2</v>
          </cell>
          <cell r="R55">
            <v>0.38301000000000002</v>
          </cell>
          <cell r="S55">
            <v>10.442</v>
          </cell>
          <cell r="T55">
            <v>0</v>
          </cell>
          <cell r="U55">
            <v>0</v>
          </cell>
          <cell r="V55">
            <v>1.2</v>
          </cell>
          <cell r="W55">
            <v>0</v>
          </cell>
          <cell r="X55">
            <v>0.02</v>
          </cell>
          <cell r="Y55">
            <v>2.2599999999999998</v>
          </cell>
          <cell r="Z55">
            <v>3.0400000000000001E-6</v>
          </cell>
          <cell r="AA55">
            <v>3.9999999999999998E-6</v>
          </cell>
          <cell r="AB55">
            <v>1.4E-2</v>
          </cell>
          <cell r="AC55">
            <v>11255</v>
          </cell>
          <cell r="AD55">
            <v>0</v>
          </cell>
          <cell r="AE55">
            <v>1</v>
          </cell>
        </row>
        <row r="56">
          <cell r="A56">
            <v>37347</v>
          </cell>
          <cell r="B56">
            <v>4132.49</v>
          </cell>
          <cell r="C56">
            <v>19.2</v>
          </cell>
          <cell r="D56">
            <v>5.0011999999999999</v>
          </cell>
          <cell r="E56">
            <v>6</v>
          </cell>
          <cell r="F56">
            <v>0</v>
          </cell>
          <cell r="G56">
            <v>5.0011000000000001</v>
          </cell>
          <cell r="H56">
            <v>6</v>
          </cell>
          <cell r="I56">
            <v>0</v>
          </cell>
          <cell r="J56">
            <v>4155.24</v>
          </cell>
          <cell r="K56">
            <v>0.84870000000000001</v>
          </cell>
          <cell r="L56">
            <v>0.15129999999999999</v>
          </cell>
          <cell r="M56">
            <v>2796.04</v>
          </cell>
          <cell r="N56">
            <v>0.01</v>
          </cell>
          <cell r="O56">
            <v>4.3699999999999998E-3</v>
          </cell>
          <cell r="P56">
            <v>1.0162</v>
          </cell>
          <cell r="Q56">
            <v>2.1520000000000001E-2</v>
          </cell>
          <cell r="R56">
            <v>0.38301000000000002</v>
          </cell>
          <cell r="S56">
            <v>10.416</v>
          </cell>
          <cell r="T56">
            <v>0</v>
          </cell>
          <cell r="U56">
            <v>0</v>
          </cell>
          <cell r="V56">
            <v>1.2</v>
          </cell>
          <cell r="W56">
            <v>0</v>
          </cell>
          <cell r="X56">
            <v>0.02</v>
          </cell>
          <cell r="Y56">
            <v>2.2599999999999998</v>
          </cell>
          <cell r="Z56">
            <v>3.0400000000000001E-6</v>
          </cell>
          <cell r="AA56">
            <v>3.9999999999999998E-6</v>
          </cell>
          <cell r="AB56">
            <v>1.4E-2</v>
          </cell>
          <cell r="AC56">
            <v>11410.1</v>
          </cell>
          <cell r="AD56">
            <v>0</v>
          </cell>
          <cell r="AE56">
            <v>1</v>
          </cell>
        </row>
        <row r="57">
          <cell r="A57">
            <v>37377</v>
          </cell>
          <cell r="B57">
            <v>4119.0600000000004</v>
          </cell>
          <cell r="C57">
            <v>19.5</v>
          </cell>
          <cell r="D57">
            <v>5.0003000000000002</v>
          </cell>
          <cell r="E57">
            <v>6</v>
          </cell>
          <cell r="F57">
            <v>0</v>
          </cell>
          <cell r="G57">
            <v>5.0015999999999998</v>
          </cell>
          <cell r="H57">
            <v>6</v>
          </cell>
          <cell r="I57">
            <v>0</v>
          </cell>
          <cell r="J57">
            <v>4143.79</v>
          </cell>
          <cell r="K57">
            <v>0.84870000000000001</v>
          </cell>
          <cell r="L57">
            <v>0.15129999999999999</v>
          </cell>
          <cell r="M57">
            <v>2783.26</v>
          </cell>
          <cell r="N57">
            <v>0.01</v>
          </cell>
          <cell r="O57">
            <v>4.3800000000000002E-3</v>
          </cell>
          <cell r="P57">
            <v>1.0162</v>
          </cell>
          <cell r="Q57">
            <v>2.1479999999999999E-2</v>
          </cell>
          <cell r="R57">
            <v>0.38301000000000002</v>
          </cell>
          <cell r="S57">
            <v>10.39</v>
          </cell>
          <cell r="T57">
            <v>0</v>
          </cell>
          <cell r="U57">
            <v>0</v>
          </cell>
          <cell r="V57">
            <v>1.2</v>
          </cell>
          <cell r="W57">
            <v>0</v>
          </cell>
          <cell r="X57">
            <v>0.02</v>
          </cell>
          <cell r="Y57">
            <v>2.2599999999999998</v>
          </cell>
          <cell r="Z57">
            <v>3.0400000000000001E-6</v>
          </cell>
          <cell r="AA57">
            <v>3.9999999999999998E-6</v>
          </cell>
          <cell r="AB57">
            <v>1.4E-2</v>
          </cell>
          <cell r="AC57">
            <v>11560.1</v>
          </cell>
          <cell r="AD57">
            <v>0</v>
          </cell>
          <cell r="AE57">
            <v>1</v>
          </cell>
        </row>
        <row r="58">
          <cell r="A58">
            <v>37408</v>
          </cell>
          <cell r="B58">
            <v>4105.1000000000004</v>
          </cell>
          <cell r="C58">
            <v>19.8</v>
          </cell>
          <cell r="D58">
            <v>5.0018000000000002</v>
          </cell>
          <cell r="E58">
            <v>6</v>
          </cell>
          <cell r="F58">
            <v>0</v>
          </cell>
          <cell r="G58">
            <v>5.0007000000000001</v>
          </cell>
          <cell r="H58">
            <v>6</v>
          </cell>
          <cell r="I58">
            <v>0</v>
          </cell>
          <cell r="J58">
            <v>4131.87</v>
          </cell>
          <cell r="K58">
            <v>0.84870000000000001</v>
          </cell>
          <cell r="L58">
            <v>0.15129999999999999</v>
          </cell>
          <cell r="M58">
            <v>2769.7</v>
          </cell>
          <cell r="N58">
            <v>0.01</v>
          </cell>
          <cell r="O58">
            <v>4.3899999999999998E-3</v>
          </cell>
          <cell r="P58">
            <v>1.0163</v>
          </cell>
          <cell r="Q58">
            <v>2.145E-2</v>
          </cell>
          <cell r="R58">
            <v>0.38301000000000002</v>
          </cell>
          <cell r="S58">
            <v>10.363</v>
          </cell>
          <cell r="T58">
            <v>0</v>
          </cell>
          <cell r="U58">
            <v>0</v>
          </cell>
          <cell r="V58">
            <v>1.2</v>
          </cell>
          <cell r="W58">
            <v>0</v>
          </cell>
          <cell r="X58">
            <v>0.02</v>
          </cell>
          <cell r="Y58">
            <v>2.2599999999999998</v>
          </cell>
          <cell r="Z58">
            <v>3.0400000000000001E-6</v>
          </cell>
          <cell r="AA58">
            <v>3.9999999999999998E-6</v>
          </cell>
          <cell r="AB58">
            <v>1.4E-2</v>
          </cell>
          <cell r="AC58">
            <v>11715.1</v>
          </cell>
          <cell r="AD58">
            <v>0</v>
          </cell>
          <cell r="AE58">
            <v>1</v>
          </cell>
        </row>
        <row r="59">
          <cell r="A59">
            <v>37438</v>
          </cell>
          <cell r="B59">
            <v>4091.5</v>
          </cell>
          <cell r="C59">
            <v>20</v>
          </cell>
          <cell r="D59">
            <v>5.0015999999999998</v>
          </cell>
          <cell r="E59">
            <v>6</v>
          </cell>
          <cell r="F59">
            <v>0</v>
          </cell>
          <cell r="G59">
            <v>5.0018000000000002</v>
          </cell>
          <cell r="H59">
            <v>6</v>
          </cell>
          <cell r="I59">
            <v>0</v>
          </cell>
          <cell r="J59">
            <v>4120.25</v>
          </cell>
          <cell r="K59">
            <v>0.84870000000000001</v>
          </cell>
          <cell r="L59">
            <v>0.15129999999999999</v>
          </cell>
          <cell r="M59">
            <v>2756.66</v>
          </cell>
          <cell r="N59">
            <v>0.01</v>
          </cell>
          <cell r="O59">
            <v>4.4099999999999999E-3</v>
          </cell>
          <cell r="P59">
            <v>1.0163</v>
          </cell>
          <cell r="Q59">
            <v>2.1409999999999998E-2</v>
          </cell>
          <cell r="R59">
            <v>0.38301000000000002</v>
          </cell>
          <cell r="S59">
            <v>10.337</v>
          </cell>
          <cell r="T59">
            <v>0</v>
          </cell>
          <cell r="U59">
            <v>0</v>
          </cell>
          <cell r="V59">
            <v>1.2</v>
          </cell>
          <cell r="W59">
            <v>0</v>
          </cell>
          <cell r="X59">
            <v>0.02</v>
          </cell>
          <cell r="Y59">
            <v>2.2599999999999998</v>
          </cell>
          <cell r="Z59">
            <v>3.0400000000000001E-6</v>
          </cell>
          <cell r="AA59">
            <v>3.9999999999999998E-6</v>
          </cell>
          <cell r="AB59">
            <v>1.4E-2</v>
          </cell>
          <cell r="AC59">
            <v>11865.2</v>
          </cell>
          <cell r="AD59">
            <v>0</v>
          </cell>
          <cell r="AE59">
            <v>1</v>
          </cell>
        </row>
        <row r="60">
          <cell r="A60">
            <v>37469</v>
          </cell>
          <cell r="B60">
            <v>4077.35</v>
          </cell>
          <cell r="C60">
            <v>20.3</v>
          </cell>
          <cell r="D60">
            <v>5.0014000000000003</v>
          </cell>
          <cell r="E60">
            <v>6</v>
          </cell>
          <cell r="F60">
            <v>0</v>
          </cell>
          <cell r="G60">
            <v>5.0015999999999998</v>
          </cell>
          <cell r="H60">
            <v>6</v>
          </cell>
          <cell r="I60">
            <v>0</v>
          </cell>
          <cell r="J60">
            <v>4108.1499999999996</v>
          </cell>
          <cell r="K60">
            <v>0.84870000000000001</v>
          </cell>
          <cell r="L60">
            <v>0.15129999999999999</v>
          </cell>
          <cell r="M60">
            <v>2743.1</v>
          </cell>
          <cell r="N60">
            <v>0.01</v>
          </cell>
          <cell r="O60">
            <v>4.4200000000000003E-3</v>
          </cell>
          <cell r="P60">
            <v>1.0164</v>
          </cell>
          <cell r="Q60">
            <v>2.137E-2</v>
          </cell>
          <cell r="R60">
            <v>0.38301000000000002</v>
          </cell>
          <cell r="S60">
            <v>10.308999999999999</v>
          </cell>
          <cell r="T60">
            <v>0</v>
          </cell>
          <cell r="U60">
            <v>0</v>
          </cell>
          <cell r="V60">
            <v>1.2</v>
          </cell>
          <cell r="W60">
            <v>0</v>
          </cell>
          <cell r="X60">
            <v>0.02</v>
          </cell>
          <cell r="Y60">
            <v>2.2599999999999998</v>
          </cell>
          <cell r="Z60">
            <v>3.0400000000000001E-6</v>
          </cell>
          <cell r="AA60">
            <v>3.9999999999999998E-6</v>
          </cell>
          <cell r="AB60">
            <v>1.4E-2</v>
          </cell>
          <cell r="AC60">
            <v>12020.3</v>
          </cell>
          <cell r="AD60">
            <v>0</v>
          </cell>
          <cell r="AE60">
            <v>1</v>
          </cell>
        </row>
        <row r="61">
          <cell r="A61">
            <v>37500</v>
          </cell>
          <cell r="B61">
            <v>4063.12</v>
          </cell>
          <cell r="C61">
            <v>20.5</v>
          </cell>
          <cell r="D61">
            <v>5.0011000000000001</v>
          </cell>
          <cell r="E61">
            <v>6</v>
          </cell>
          <cell r="F61">
            <v>0</v>
          </cell>
          <cell r="G61">
            <v>5.0015999999999998</v>
          </cell>
          <cell r="H61">
            <v>6</v>
          </cell>
          <cell r="I61">
            <v>0</v>
          </cell>
          <cell r="J61">
            <v>4095.97</v>
          </cell>
          <cell r="K61">
            <v>0.84870000000000001</v>
          </cell>
          <cell r="L61">
            <v>0.15129999999999999</v>
          </cell>
          <cell r="M61">
            <v>2729.27</v>
          </cell>
          <cell r="N61">
            <v>0.01</v>
          </cell>
          <cell r="O61">
            <v>4.4400000000000004E-3</v>
          </cell>
          <cell r="P61">
            <v>1.0164</v>
          </cell>
          <cell r="Q61">
            <v>2.1329999999999998E-2</v>
          </cell>
          <cell r="R61">
            <v>0.38301000000000002</v>
          </cell>
          <cell r="S61">
            <v>10.282</v>
          </cell>
          <cell r="T61">
            <v>0</v>
          </cell>
          <cell r="U61">
            <v>0</v>
          </cell>
          <cell r="V61">
            <v>1.2</v>
          </cell>
          <cell r="W61">
            <v>0</v>
          </cell>
          <cell r="X61">
            <v>0.02</v>
          </cell>
          <cell r="Y61">
            <v>2.2599999999999998</v>
          </cell>
          <cell r="Z61">
            <v>3.0400000000000001E-6</v>
          </cell>
          <cell r="AA61">
            <v>3.9999999999999998E-6</v>
          </cell>
          <cell r="AB61">
            <v>1.4999999999999999E-2</v>
          </cell>
          <cell r="AC61">
            <v>12175.3</v>
          </cell>
          <cell r="AD61">
            <v>0</v>
          </cell>
          <cell r="AE61">
            <v>1</v>
          </cell>
        </row>
        <row r="62">
          <cell r="A62">
            <v>37530</v>
          </cell>
          <cell r="B62">
            <v>4049.26</v>
          </cell>
          <cell r="C62">
            <v>20.8</v>
          </cell>
          <cell r="D62">
            <v>5.0004999999999997</v>
          </cell>
          <cell r="E62">
            <v>6</v>
          </cell>
          <cell r="F62">
            <v>0</v>
          </cell>
          <cell r="G62">
            <v>5.0015999999999998</v>
          </cell>
          <cell r="H62">
            <v>6</v>
          </cell>
          <cell r="I62">
            <v>0</v>
          </cell>
          <cell r="J62">
            <v>4084.09</v>
          </cell>
          <cell r="K62">
            <v>0.84860000000000002</v>
          </cell>
          <cell r="L62">
            <v>0.15140000000000001</v>
          </cell>
          <cell r="M62">
            <v>2715.97</v>
          </cell>
          <cell r="N62">
            <v>0.01</v>
          </cell>
          <cell r="O62">
            <v>4.45E-3</v>
          </cell>
          <cell r="P62">
            <v>1.0164</v>
          </cell>
          <cell r="Q62">
            <v>2.1299999999999999E-2</v>
          </cell>
          <cell r="R62">
            <v>0.38301000000000002</v>
          </cell>
          <cell r="S62">
            <v>10.254</v>
          </cell>
          <cell r="T62">
            <v>0</v>
          </cell>
          <cell r="U62">
            <v>0</v>
          </cell>
          <cell r="V62">
            <v>1.2</v>
          </cell>
          <cell r="W62">
            <v>0</v>
          </cell>
          <cell r="X62">
            <v>0.02</v>
          </cell>
          <cell r="Y62">
            <v>2.2599999999999998</v>
          </cell>
          <cell r="Z62">
            <v>3.0400000000000001E-6</v>
          </cell>
          <cell r="AA62">
            <v>3.9999999999999998E-6</v>
          </cell>
          <cell r="AB62">
            <v>1.4999999999999999E-2</v>
          </cell>
          <cell r="AC62">
            <v>12325.3</v>
          </cell>
          <cell r="AD62">
            <v>0</v>
          </cell>
          <cell r="AE62">
            <v>1</v>
          </cell>
        </row>
        <row r="63">
          <cell r="A63">
            <v>37561</v>
          </cell>
          <cell r="B63">
            <v>4034.85</v>
          </cell>
          <cell r="C63">
            <v>21</v>
          </cell>
          <cell r="D63">
            <v>5.0019999999999998</v>
          </cell>
          <cell r="E63">
            <v>6</v>
          </cell>
          <cell r="F63">
            <v>0</v>
          </cell>
          <cell r="G63">
            <v>5.0008999999999997</v>
          </cell>
          <cell r="H63">
            <v>6</v>
          </cell>
          <cell r="I63">
            <v>0</v>
          </cell>
          <cell r="J63">
            <v>4071.72</v>
          </cell>
          <cell r="K63">
            <v>0.84860000000000002</v>
          </cell>
          <cell r="L63">
            <v>0.15140000000000001</v>
          </cell>
          <cell r="M63">
            <v>2701.89</v>
          </cell>
          <cell r="N63">
            <v>0.01</v>
          </cell>
          <cell r="O63">
            <v>4.47E-3</v>
          </cell>
          <cell r="P63">
            <v>1.0165</v>
          </cell>
          <cell r="Q63">
            <v>2.1260000000000001E-2</v>
          </cell>
          <cell r="R63">
            <v>0.38301000000000002</v>
          </cell>
          <cell r="S63">
            <v>10.226000000000001</v>
          </cell>
          <cell r="T63">
            <v>0</v>
          </cell>
          <cell r="U63">
            <v>0</v>
          </cell>
          <cell r="V63">
            <v>1.2</v>
          </cell>
          <cell r="W63">
            <v>0</v>
          </cell>
          <cell r="X63">
            <v>0.02</v>
          </cell>
          <cell r="Y63">
            <v>2.2599999999999998</v>
          </cell>
          <cell r="Z63">
            <v>3.0400000000000001E-6</v>
          </cell>
          <cell r="AA63">
            <v>3.9999999999999998E-6</v>
          </cell>
          <cell r="AB63">
            <v>1.4999999999999999E-2</v>
          </cell>
          <cell r="AC63">
            <v>12480.4</v>
          </cell>
          <cell r="AD63">
            <v>0</v>
          </cell>
          <cell r="AE63">
            <v>1</v>
          </cell>
        </row>
        <row r="64">
          <cell r="A64">
            <v>37591</v>
          </cell>
          <cell r="B64">
            <v>4020.81</v>
          </cell>
          <cell r="C64">
            <v>21.3</v>
          </cell>
          <cell r="D64">
            <v>5.0019999999999998</v>
          </cell>
          <cell r="E64">
            <v>6</v>
          </cell>
          <cell r="F64">
            <v>0</v>
          </cell>
          <cell r="G64">
            <v>5.0021000000000004</v>
          </cell>
          <cell r="H64">
            <v>6</v>
          </cell>
          <cell r="I64">
            <v>0</v>
          </cell>
          <cell r="J64">
            <v>4059.66</v>
          </cell>
          <cell r="K64">
            <v>0.84860000000000002</v>
          </cell>
          <cell r="L64">
            <v>0.15140000000000001</v>
          </cell>
          <cell r="M64">
            <v>2688.32</v>
          </cell>
          <cell r="N64">
            <v>0.01</v>
          </cell>
          <cell r="O64">
            <v>4.4799999999999996E-3</v>
          </cell>
          <cell r="P64">
            <v>1.0165</v>
          </cell>
          <cell r="Q64">
            <v>2.1219999999999999E-2</v>
          </cell>
          <cell r="R64">
            <v>0.38301000000000002</v>
          </cell>
          <cell r="S64">
            <v>10.199</v>
          </cell>
          <cell r="T64">
            <v>0</v>
          </cell>
          <cell r="U64">
            <v>0</v>
          </cell>
          <cell r="V64">
            <v>1.2</v>
          </cell>
          <cell r="W64">
            <v>0</v>
          </cell>
          <cell r="X64">
            <v>0.02</v>
          </cell>
          <cell r="Y64">
            <v>2.2599999999999998</v>
          </cell>
          <cell r="Z64">
            <v>3.0400000000000001E-6</v>
          </cell>
          <cell r="AA64">
            <v>3.9999999999999998E-6</v>
          </cell>
          <cell r="AB64">
            <v>1.4999999999999999E-2</v>
          </cell>
          <cell r="AC64">
            <v>12630.4</v>
          </cell>
          <cell r="AD64">
            <v>0</v>
          </cell>
          <cell r="AE64">
            <v>1</v>
          </cell>
        </row>
        <row r="65">
          <cell r="A65">
            <v>37622</v>
          </cell>
          <cell r="B65">
            <v>4006.2</v>
          </cell>
          <cell r="C65">
            <v>21.6</v>
          </cell>
          <cell r="D65">
            <v>5.0018000000000002</v>
          </cell>
          <cell r="E65">
            <v>6</v>
          </cell>
          <cell r="F65">
            <v>0</v>
          </cell>
          <cell r="G65">
            <v>5.0019999999999998</v>
          </cell>
          <cell r="H65">
            <v>6</v>
          </cell>
          <cell r="I65">
            <v>0</v>
          </cell>
          <cell r="J65">
            <v>4047.1</v>
          </cell>
          <cell r="K65">
            <v>0.84860000000000002</v>
          </cell>
          <cell r="L65">
            <v>0.15140000000000001</v>
          </cell>
          <cell r="M65">
            <v>2674.24</v>
          </cell>
          <cell r="N65">
            <v>0.01</v>
          </cell>
          <cell r="O65">
            <v>4.4900000000000001E-3</v>
          </cell>
          <cell r="P65">
            <v>1.0165999999999999</v>
          </cell>
          <cell r="Q65">
            <v>2.1180000000000001E-2</v>
          </cell>
          <cell r="R65">
            <v>0.38301000000000002</v>
          </cell>
          <cell r="S65">
            <v>10.17</v>
          </cell>
          <cell r="T65">
            <v>0</v>
          </cell>
          <cell r="U65">
            <v>0</v>
          </cell>
          <cell r="V65">
            <v>1.2</v>
          </cell>
          <cell r="W65">
            <v>0</v>
          </cell>
          <cell r="X65">
            <v>0.02</v>
          </cell>
          <cell r="Y65">
            <v>2.2599999999999998</v>
          </cell>
          <cell r="Z65">
            <v>3.0400000000000001E-6</v>
          </cell>
          <cell r="AA65">
            <v>3.9999999999999998E-6</v>
          </cell>
          <cell r="AB65">
            <v>1.4999999999999999E-2</v>
          </cell>
          <cell r="AC65">
            <v>12785.5</v>
          </cell>
          <cell r="AD65">
            <v>0</v>
          </cell>
          <cell r="AE65">
            <v>1</v>
          </cell>
        </row>
        <row r="66">
          <cell r="A66">
            <v>37987</v>
          </cell>
          <cell r="B66">
            <v>3826.88</v>
          </cell>
          <cell r="C66">
            <v>24.6</v>
          </cell>
          <cell r="D66">
            <v>5.0010000000000003</v>
          </cell>
          <cell r="E66">
            <v>6</v>
          </cell>
          <cell r="F66">
            <v>0</v>
          </cell>
          <cell r="G66">
            <v>5.0008999999999997</v>
          </cell>
          <cell r="H66">
            <v>6</v>
          </cell>
          <cell r="I66">
            <v>0</v>
          </cell>
          <cell r="J66">
            <v>3889.87</v>
          </cell>
          <cell r="K66">
            <v>0.84840000000000004</v>
          </cell>
          <cell r="L66">
            <v>0.15160000000000001</v>
          </cell>
          <cell r="M66">
            <v>2499.23</v>
          </cell>
          <cell r="N66">
            <v>0.01</v>
          </cell>
          <cell r="O66">
            <v>4.6699999999999997E-3</v>
          </cell>
          <cell r="P66">
            <v>1.0170999999999999</v>
          </cell>
          <cell r="Q66">
            <v>2.0709999999999999E-2</v>
          </cell>
          <cell r="R66">
            <v>0.38301000000000002</v>
          </cell>
          <cell r="S66">
            <v>9.8089999999999993</v>
          </cell>
          <cell r="T66">
            <v>0</v>
          </cell>
          <cell r="U66">
            <v>0</v>
          </cell>
          <cell r="V66">
            <v>1.2</v>
          </cell>
          <cell r="W66">
            <v>0</v>
          </cell>
          <cell r="X66">
            <v>0.02</v>
          </cell>
          <cell r="Y66">
            <v>2.2599999999999998</v>
          </cell>
          <cell r="Z66">
            <v>3.0400000000000001E-6</v>
          </cell>
          <cell r="AA66">
            <v>3.9999999999999998E-6</v>
          </cell>
          <cell r="AB66">
            <v>1.7999999999999999E-2</v>
          </cell>
          <cell r="AC66">
            <v>14610.8</v>
          </cell>
          <cell r="AD66">
            <v>0</v>
          </cell>
          <cell r="AE66">
            <v>1</v>
          </cell>
        </row>
        <row r="67">
          <cell r="A67">
            <v>38353</v>
          </cell>
          <cell r="B67">
            <v>3632.09</v>
          </cell>
          <cell r="C67">
            <v>27.7</v>
          </cell>
          <cell r="D67">
            <v>5.0007999999999999</v>
          </cell>
          <cell r="E67">
            <v>6</v>
          </cell>
          <cell r="F67">
            <v>0.1</v>
          </cell>
          <cell r="G67">
            <v>5.0010000000000003</v>
          </cell>
          <cell r="H67">
            <v>6</v>
          </cell>
          <cell r="I67">
            <v>0</v>
          </cell>
          <cell r="J67">
            <v>3713.93</v>
          </cell>
          <cell r="K67">
            <v>0.84819999999999995</v>
          </cell>
          <cell r="L67">
            <v>0.15179999999999999</v>
          </cell>
          <cell r="M67">
            <v>2304.91</v>
          </cell>
          <cell r="N67">
            <v>0.01</v>
          </cell>
          <cell r="O67">
            <v>4.8700000000000002E-3</v>
          </cell>
          <cell r="P67">
            <v>1.0177</v>
          </cell>
          <cell r="Q67">
            <v>2.019E-2</v>
          </cell>
          <cell r="R67">
            <v>0.38301000000000002</v>
          </cell>
          <cell r="S67">
            <v>9.4019999999999992</v>
          </cell>
          <cell r="T67">
            <v>0</v>
          </cell>
          <cell r="U67">
            <v>0</v>
          </cell>
          <cell r="V67">
            <v>1.2</v>
          </cell>
          <cell r="W67">
            <v>0</v>
          </cell>
          <cell r="X67">
            <v>0.02</v>
          </cell>
          <cell r="Y67">
            <v>2.2599999999999998</v>
          </cell>
          <cell r="Z67">
            <v>3.0299999999999998E-6</v>
          </cell>
          <cell r="AA67">
            <v>3.9999999999999998E-6</v>
          </cell>
          <cell r="AB67">
            <v>0.02</v>
          </cell>
          <cell r="AC67">
            <v>16441.2</v>
          </cell>
          <cell r="AD67">
            <v>0</v>
          </cell>
          <cell r="AE67">
            <v>1</v>
          </cell>
        </row>
        <row r="68">
          <cell r="A68">
            <v>38718</v>
          </cell>
          <cell r="B68">
            <v>3464.83</v>
          </cell>
          <cell r="C68">
            <v>30.8</v>
          </cell>
          <cell r="D68">
            <v>5.0025000000000004</v>
          </cell>
          <cell r="E68">
            <v>6</v>
          </cell>
          <cell r="F68">
            <v>0.1</v>
          </cell>
          <cell r="G68">
            <v>5.0010000000000003</v>
          </cell>
          <cell r="H68">
            <v>6</v>
          </cell>
          <cell r="I68">
            <v>0.1</v>
          </cell>
          <cell r="J68">
            <v>3557.88</v>
          </cell>
          <cell r="K68">
            <v>0.84799999999999998</v>
          </cell>
          <cell r="L68">
            <v>0.152</v>
          </cell>
          <cell r="M68">
            <v>2133.5500000000002</v>
          </cell>
          <cell r="N68">
            <v>0.01</v>
          </cell>
          <cell r="O68">
            <v>5.0800000000000003E-3</v>
          </cell>
          <cell r="P68">
            <v>1.0182</v>
          </cell>
          <cell r="Q68">
            <v>1.9740000000000001E-2</v>
          </cell>
          <cell r="R68">
            <v>0.38301000000000002</v>
          </cell>
          <cell r="S68">
            <v>9.0399999999999991</v>
          </cell>
          <cell r="T68">
            <v>0</v>
          </cell>
          <cell r="U68">
            <v>0</v>
          </cell>
          <cell r="V68">
            <v>1.2</v>
          </cell>
          <cell r="W68">
            <v>0</v>
          </cell>
          <cell r="X68">
            <v>0.02</v>
          </cell>
          <cell r="Y68">
            <v>2.2599999999999998</v>
          </cell>
          <cell r="Z68">
            <v>3.0299999999999998E-6</v>
          </cell>
          <cell r="AA68">
            <v>3.9999999999999998E-6</v>
          </cell>
          <cell r="AB68">
            <v>2.1999999999999999E-2</v>
          </cell>
          <cell r="AC68">
            <v>18266.599999999999</v>
          </cell>
          <cell r="AD68">
            <v>0</v>
          </cell>
          <cell r="AE68">
            <v>1</v>
          </cell>
        </row>
        <row r="69">
          <cell r="A69">
            <v>39083</v>
          </cell>
          <cell r="B69">
            <v>3429.85</v>
          </cell>
          <cell r="C69">
            <v>31.4</v>
          </cell>
          <cell r="D69">
            <v>0</v>
          </cell>
          <cell r="E69">
            <v>0</v>
          </cell>
          <cell r="F69">
            <v>0</v>
          </cell>
          <cell r="G69">
            <v>1.042</v>
          </cell>
          <cell r="H69">
            <v>1.3</v>
          </cell>
          <cell r="I69">
            <v>0</v>
          </cell>
          <cell r="J69">
            <v>3524.92</v>
          </cell>
          <cell r="K69">
            <v>0.84799999999999998</v>
          </cell>
          <cell r="L69">
            <v>0.152</v>
          </cell>
          <cell r="N69">
            <v>0.01</v>
          </cell>
          <cell r="O69">
            <v>5.13E-3</v>
          </cell>
          <cell r="P69">
            <v>1.0184</v>
          </cell>
          <cell r="Q69">
            <v>1.9650000000000001E-2</v>
          </cell>
          <cell r="R69">
            <v>0.38301000000000002</v>
          </cell>
          <cell r="S69">
            <v>8.9619999999999997</v>
          </cell>
          <cell r="T69">
            <v>0</v>
          </cell>
          <cell r="U69">
            <v>0</v>
          </cell>
          <cell r="V69">
            <v>1.2</v>
          </cell>
          <cell r="W69">
            <v>0</v>
          </cell>
          <cell r="X69">
            <v>0.02</v>
          </cell>
          <cell r="Y69">
            <v>2.2599999999999998</v>
          </cell>
          <cell r="Z69">
            <v>3.0299999999999998E-6</v>
          </cell>
          <cell r="AA69">
            <v>3.9999999999999998E-6</v>
          </cell>
          <cell r="AB69">
            <v>2.1999999999999999E-2</v>
          </cell>
          <cell r="AC69">
            <v>18646.900000000001</v>
          </cell>
          <cell r="AD69">
            <v>0</v>
          </cell>
          <cell r="AE69">
            <v>0</v>
          </cell>
        </row>
        <row r="70">
          <cell r="A70">
            <v>39448</v>
          </cell>
          <cell r="B70">
            <v>3429.85</v>
          </cell>
          <cell r="C70">
            <v>31.4</v>
          </cell>
          <cell r="D70">
            <v>0</v>
          </cell>
          <cell r="E70">
            <v>0</v>
          </cell>
          <cell r="F70">
            <v>0</v>
          </cell>
          <cell r="G70">
            <v>0</v>
          </cell>
          <cell r="H70">
            <v>0</v>
          </cell>
          <cell r="I70">
            <v>0</v>
          </cell>
          <cell r="J70">
            <v>3524.92</v>
          </cell>
          <cell r="K70">
            <v>0.84799999999999998</v>
          </cell>
          <cell r="L70">
            <v>0.152</v>
          </cell>
          <cell r="O70">
            <v>5.13E-3</v>
          </cell>
          <cell r="P70">
            <v>1.0184</v>
          </cell>
          <cell r="Q70">
            <v>1.9650000000000001E-2</v>
          </cell>
          <cell r="R70">
            <v>0.38301000000000002</v>
          </cell>
          <cell r="S70">
            <v>8.9619999999999997</v>
          </cell>
          <cell r="T70">
            <v>0</v>
          </cell>
          <cell r="U70">
            <v>0</v>
          </cell>
          <cell r="V70">
            <v>1.2</v>
          </cell>
          <cell r="W70">
            <v>0</v>
          </cell>
          <cell r="X70">
            <v>0.02</v>
          </cell>
          <cell r="Y70">
            <v>2.2599999999999998</v>
          </cell>
          <cell r="Z70">
            <v>3.0299999999999998E-6</v>
          </cell>
          <cell r="AA70">
            <v>3.9999999999999998E-6</v>
          </cell>
          <cell r="AB70">
            <v>2.1999999999999999E-2</v>
          </cell>
          <cell r="AC70">
            <v>18646.900000000001</v>
          </cell>
          <cell r="AD70">
            <v>0</v>
          </cell>
          <cell r="AE70">
            <v>0</v>
          </cell>
        </row>
        <row r="71">
          <cell r="A71">
            <v>39814</v>
          </cell>
          <cell r="B71">
            <v>3429.85</v>
          </cell>
          <cell r="C71">
            <v>31.4</v>
          </cell>
          <cell r="D71">
            <v>0</v>
          </cell>
          <cell r="E71">
            <v>0</v>
          </cell>
          <cell r="F71">
            <v>0</v>
          </cell>
          <cell r="G71">
            <v>0</v>
          </cell>
          <cell r="H71">
            <v>0</v>
          </cell>
          <cell r="I71">
            <v>0</v>
          </cell>
          <cell r="J71">
            <v>3524.92</v>
          </cell>
          <cell r="K71">
            <v>0.84799999999999998</v>
          </cell>
          <cell r="L71">
            <v>0.152</v>
          </cell>
          <cell r="O71">
            <v>5.13E-3</v>
          </cell>
          <cell r="P71">
            <v>1.0184</v>
          </cell>
          <cell r="Q71">
            <v>1.9650000000000001E-2</v>
          </cell>
          <cell r="R71">
            <v>0.38301000000000002</v>
          </cell>
          <cell r="S71">
            <v>8.9619999999999997</v>
          </cell>
          <cell r="T71">
            <v>0</v>
          </cell>
          <cell r="U71">
            <v>0</v>
          </cell>
          <cell r="V71">
            <v>1.2</v>
          </cell>
          <cell r="W71">
            <v>0</v>
          </cell>
          <cell r="X71">
            <v>0.02</v>
          </cell>
          <cell r="Y71">
            <v>2.2599999999999998</v>
          </cell>
          <cell r="Z71">
            <v>3.0299999999999998E-6</v>
          </cell>
          <cell r="AA71">
            <v>3.9999999999999998E-6</v>
          </cell>
          <cell r="AB71">
            <v>2.1999999999999999E-2</v>
          </cell>
          <cell r="AC71">
            <v>18646.900000000001</v>
          </cell>
          <cell r="AD71">
            <v>0</v>
          </cell>
          <cell r="AE71">
            <v>0</v>
          </cell>
        </row>
        <row r="72">
          <cell r="A72">
            <v>40179</v>
          </cell>
          <cell r="B72">
            <v>3429.85</v>
          </cell>
          <cell r="C72">
            <v>31.4</v>
          </cell>
          <cell r="D72">
            <v>0</v>
          </cell>
          <cell r="E72">
            <v>0</v>
          </cell>
          <cell r="F72">
            <v>0</v>
          </cell>
          <cell r="G72">
            <v>0</v>
          </cell>
          <cell r="H72">
            <v>0</v>
          </cell>
          <cell r="I72">
            <v>0</v>
          </cell>
          <cell r="J72">
            <v>3524.92</v>
          </cell>
          <cell r="K72">
            <v>0.84799999999999998</v>
          </cell>
          <cell r="L72">
            <v>0.152</v>
          </cell>
          <cell r="O72">
            <v>5.13E-3</v>
          </cell>
          <cell r="P72">
            <v>1.0184</v>
          </cell>
          <cell r="Q72">
            <v>1.9650000000000001E-2</v>
          </cell>
          <cell r="R72">
            <v>0.38301000000000002</v>
          </cell>
          <cell r="S72">
            <v>8.9619999999999997</v>
          </cell>
          <cell r="T72">
            <v>0</v>
          </cell>
          <cell r="U72">
            <v>0</v>
          </cell>
          <cell r="V72">
            <v>1.2</v>
          </cell>
          <cell r="W72">
            <v>0</v>
          </cell>
          <cell r="X72">
            <v>0.02</v>
          </cell>
          <cell r="Y72">
            <v>2.2599999999999998</v>
          </cell>
          <cell r="Z72">
            <v>3.0299999999999998E-6</v>
          </cell>
          <cell r="AA72">
            <v>3.9999999999999998E-6</v>
          </cell>
          <cell r="AB72">
            <v>2.1999999999999999E-2</v>
          </cell>
          <cell r="AC72">
            <v>18646.900000000001</v>
          </cell>
          <cell r="AD72">
            <v>0</v>
          </cell>
          <cell r="AE72">
            <v>0</v>
          </cell>
        </row>
        <row r="73">
          <cell r="A73">
            <v>40544</v>
          </cell>
          <cell r="B73">
            <v>3429.85</v>
          </cell>
          <cell r="C73">
            <v>31.4</v>
          </cell>
          <cell r="D73">
            <v>0</v>
          </cell>
          <cell r="E73">
            <v>0</v>
          </cell>
          <cell r="F73">
            <v>0</v>
          </cell>
          <cell r="G73">
            <v>0</v>
          </cell>
          <cell r="H73">
            <v>0</v>
          </cell>
          <cell r="I73">
            <v>0</v>
          </cell>
          <cell r="J73">
            <v>3524.92</v>
          </cell>
          <cell r="K73">
            <v>0.84799999999999998</v>
          </cell>
          <cell r="L73">
            <v>0.152</v>
          </cell>
          <cell r="O73">
            <v>5.13E-3</v>
          </cell>
          <cell r="P73">
            <v>1.0184</v>
          </cell>
          <cell r="Q73">
            <v>1.9650000000000001E-2</v>
          </cell>
          <cell r="R73">
            <v>0.38301000000000002</v>
          </cell>
          <cell r="S73">
            <v>8.9619999999999997</v>
          </cell>
          <cell r="T73">
            <v>0</v>
          </cell>
          <cell r="U73">
            <v>0</v>
          </cell>
          <cell r="V73">
            <v>1.2</v>
          </cell>
          <cell r="W73">
            <v>0</v>
          </cell>
          <cell r="X73">
            <v>0.02</v>
          </cell>
          <cell r="Y73">
            <v>2.2599999999999998</v>
          </cell>
          <cell r="Z73">
            <v>3.0299999999999998E-6</v>
          </cell>
          <cell r="AA73">
            <v>3.9999999999999998E-6</v>
          </cell>
          <cell r="AB73">
            <v>2.1999999999999999E-2</v>
          </cell>
          <cell r="AC73">
            <v>18646.900000000001</v>
          </cell>
          <cell r="AD73">
            <v>0</v>
          </cell>
          <cell r="AE73">
            <v>0</v>
          </cell>
        </row>
      </sheetData>
      <sheetData sheetId="5">
        <row r="17">
          <cell r="A17">
            <v>36161</v>
          </cell>
        </row>
      </sheetData>
      <sheetData sheetId="6">
        <row r="17">
          <cell r="A17">
            <v>36161</v>
          </cell>
        </row>
      </sheetData>
      <sheetData sheetId="7"/>
      <sheetData sheetId="8">
        <row r="17">
          <cell r="A17">
            <v>36161</v>
          </cell>
        </row>
      </sheetData>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refreshError="1"/>
      <sheetData sheetId="91" refreshError="1"/>
      <sheetData sheetId="92" refreshError="1"/>
      <sheetData sheetId="9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CF Probadas desarr NP"/>
      <sheetName val="Flujo de caja PUD"/>
      <sheetName val="Flujos de caja 1P"/>
      <sheetName val="CF Probable"/>
      <sheetName val="CF Posibles"/>
      <sheetName val="Inversiones"/>
      <sheetName val="Costos"/>
      <sheetName val="Precios"/>
      <sheetName val="Produccion"/>
      <sheetName val="Custom"/>
      <sheetName val="CATALOG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list"/>
      <sheetName val="Perfiles"/>
      <sheetName val="Prices"/>
      <sheetName val="Oil Royalties"/>
      <sheetName val="Gas Royalties"/>
      <sheetName val="Ownership"/>
      <sheetName val="OPEX"/>
      <sheetName val="CAPEX"/>
      <sheetName val="Data CF-PDP"/>
      <sheetName val="Data CF-PNP"/>
      <sheetName val="Data CF-PND"/>
      <sheetName val="Data CF-PRB"/>
      <sheetName val="Data CF-PS"/>
      <sheetName val="CF PDP"/>
      <sheetName val="CF PNP"/>
      <sheetName val="CF PND"/>
      <sheetName val="CF PRB"/>
      <sheetName val="CF PS"/>
      <sheetName val="PD"/>
      <sheetName val="1P"/>
      <sheetName val="2P"/>
      <sheetName val="3P "/>
      <sheetName val="Reserves Statement"/>
      <sheetName val="P2MREcoPetrolImpor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KS"/>
      <sheetName val="POZOS"/>
      <sheetName val="TEST"/>
      <sheetName val="PERDIDAS"/>
      <sheetName val="GRAFICOS"/>
      <sheetName val="AGUA"/>
      <sheetName val="ENTREGAS"/>
      <sheetName val="B-Información_Proyecto"/>
      <sheetName val="Tipos_de_Contrato"/>
      <sheetName val="Clúster"/>
      <sheetName val="Rack"/>
      <sheetName val="Main_Clúster"/>
      <sheetName val="Main_Rack"/>
      <sheetName val="Form5 _Pág_ 1"/>
      <sheetName val="Form5 _Pág_ 2"/>
    </sheetNames>
    <sheetDataSet>
      <sheetData sheetId="0" refreshError="1">
        <row r="5">
          <cell r="P5" t="str">
            <v>ROMPEDOR</v>
          </cell>
        </row>
        <row r="6">
          <cell r="P6" t="str">
            <v>DE EMULSIÓN</v>
          </cell>
        </row>
        <row r="7">
          <cell r="P7" t="str">
            <v>GLS.</v>
          </cell>
          <cell r="Q7" t="str">
            <v>bsw</v>
          </cell>
          <cell r="R7" t="str">
            <v>Fact fi</v>
          </cell>
        </row>
        <row r="9">
          <cell r="C9" t="str">
            <v>V</v>
          </cell>
          <cell r="D9">
            <v>450</v>
          </cell>
          <cell r="E9">
            <v>0.46416475972540044</v>
          </cell>
          <cell r="F9">
            <v>164</v>
          </cell>
          <cell r="G9">
            <v>32.299999999999997</v>
          </cell>
          <cell r="H9" t="str">
            <v>TRZ</v>
          </cell>
          <cell r="I9">
            <v>1</v>
          </cell>
          <cell r="J9">
            <v>8865</v>
          </cell>
          <cell r="L9">
            <v>7569</v>
          </cell>
          <cell r="P9">
            <v>8</v>
          </cell>
          <cell r="Q9">
            <v>0</v>
          </cell>
          <cell r="R9">
            <v>0.9647</v>
          </cell>
        </row>
        <row r="10">
          <cell r="C10" t="str">
            <v>R</v>
          </cell>
          <cell r="D10">
            <v>4621</v>
          </cell>
          <cell r="Q10">
            <v>0.1</v>
          </cell>
          <cell r="R10">
            <v>0.95169999999999999</v>
          </cell>
        </row>
        <row r="11">
          <cell r="C11" t="str">
            <v>R</v>
          </cell>
          <cell r="D11">
            <v>843</v>
          </cell>
          <cell r="Q11">
            <v>0.3</v>
          </cell>
          <cell r="R11">
            <v>0.97299999999999998</v>
          </cell>
        </row>
        <row r="12">
          <cell r="C12" t="str">
            <v>F</v>
          </cell>
          <cell r="D12">
            <v>5142</v>
          </cell>
          <cell r="E12">
            <v>0.54822753503709809</v>
          </cell>
          <cell r="F12">
            <v>130</v>
          </cell>
          <cell r="G12">
            <v>35.799999999999997</v>
          </cell>
          <cell r="H12" t="str">
            <v>TRZ</v>
          </cell>
          <cell r="I12">
            <v>1</v>
          </cell>
          <cell r="J12">
            <v>715</v>
          </cell>
          <cell r="L12">
            <v>5079</v>
          </cell>
          <cell r="P12">
            <v>5.5</v>
          </cell>
          <cell r="Q12">
            <v>0</v>
          </cell>
          <cell r="R12">
            <v>0.96619999999999995</v>
          </cell>
        </row>
        <row r="14">
          <cell r="C14" t="str">
            <v>R</v>
          </cell>
          <cell r="D14">
            <v>1899</v>
          </cell>
          <cell r="Q14">
            <v>0.5</v>
          </cell>
          <cell r="R14">
            <v>0.9667</v>
          </cell>
        </row>
        <row r="15">
          <cell r="C15" t="str">
            <v>V</v>
          </cell>
          <cell r="D15">
            <v>375</v>
          </cell>
          <cell r="E15">
            <v>0.42427281845536607</v>
          </cell>
          <cell r="J15">
            <v>0</v>
          </cell>
          <cell r="L15">
            <v>2989</v>
          </cell>
          <cell r="P15">
            <v>2.5</v>
          </cell>
          <cell r="Q15">
            <v>0</v>
          </cell>
          <cell r="R15">
            <v>0.97670000000000001</v>
          </cell>
        </row>
        <row r="16">
          <cell r="C16" t="str">
            <v>E</v>
          </cell>
          <cell r="D16">
            <v>1533</v>
          </cell>
          <cell r="Q16">
            <v>0</v>
          </cell>
          <cell r="R16">
            <v>0.97199999999999998</v>
          </cell>
        </row>
        <row r="17">
          <cell r="C17" t="str">
            <v>R</v>
          </cell>
          <cell r="D17">
            <v>1590</v>
          </cell>
          <cell r="Q17">
            <v>0.3</v>
          </cell>
          <cell r="R17">
            <v>0.97460000000000002</v>
          </cell>
        </row>
        <row r="18">
          <cell r="C18" t="str">
            <v>V</v>
          </cell>
          <cell r="D18">
            <v>360</v>
          </cell>
          <cell r="E18">
            <v>0.43467059256532942</v>
          </cell>
          <cell r="J18">
            <v>0</v>
          </cell>
          <cell r="L18">
            <v>5707</v>
          </cell>
          <cell r="P18">
            <v>5</v>
          </cell>
          <cell r="Q18">
            <v>0.1</v>
          </cell>
          <cell r="R18">
            <v>0.97470000000000001</v>
          </cell>
        </row>
        <row r="19">
          <cell r="C19" t="str">
            <v>F</v>
          </cell>
          <cell r="D19">
            <v>5136</v>
          </cell>
          <cell r="Q19">
            <v>0</v>
          </cell>
          <cell r="R19">
            <v>0.96989999999999998</v>
          </cell>
        </row>
        <row r="21">
          <cell r="C21" t="str">
            <v>V</v>
          </cell>
          <cell r="D21">
            <v>641</v>
          </cell>
          <cell r="Q21">
            <v>0.2</v>
          </cell>
          <cell r="R21">
            <v>0.97729999999999995</v>
          </cell>
        </row>
        <row r="22">
          <cell r="C22" t="str">
            <v>XF</v>
          </cell>
          <cell r="D22">
            <v>4778</v>
          </cell>
          <cell r="E22">
            <v>0.39277818717759766</v>
          </cell>
          <cell r="F22">
            <v>136</v>
          </cell>
          <cell r="G22">
            <v>16.8</v>
          </cell>
          <cell r="H22" t="str">
            <v>0,1</v>
          </cell>
          <cell r="I22">
            <v>17</v>
          </cell>
          <cell r="J22">
            <v>8518</v>
          </cell>
          <cell r="L22">
            <v>8566</v>
          </cell>
          <cell r="P22">
            <v>43</v>
          </cell>
          <cell r="Q22">
            <v>1</v>
          </cell>
          <cell r="R22">
            <v>0.96970000000000001</v>
          </cell>
        </row>
        <row r="23">
          <cell r="C23" t="str">
            <v>R</v>
          </cell>
          <cell r="D23">
            <v>3019</v>
          </cell>
          <cell r="Q23">
            <v>1</v>
          </cell>
          <cell r="R23">
            <v>0.97160000000000002</v>
          </cell>
        </row>
        <row r="24">
          <cell r="C24" t="str">
            <v>V</v>
          </cell>
          <cell r="D24">
            <v>90</v>
          </cell>
          <cell r="Q24">
            <v>0.4</v>
          </cell>
          <cell r="R24">
            <v>0.9819</v>
          </cell>
        </row>
        <row r="25">
          <cell r="C25" t="str">
            <v>V</v>
          </cell>
          <cell r="D25">
            <v>514</v>
          </cell>
          <cell r="Q25">
            <v>0</v>
          </cell>
          <cell r="R25">
            <v>0.98670000000000002</v>
          </cell>
        </row>
        <row r="26">
          <cell r="C26" t="str">
            <v>F</v>
          </cell>
          <cell r="D26">
            <v>5242</v>
          </cell>
          <cell r="E26">
            <v>0.58197770060318044</v>
          </cell>
          <cell r="J26">
            <v>0</v>
          </cell>
          <cell r="L26">
            <v>8316</v>
          </cell>
          <cell r="P26">
            <v>5</v>
          </cell>
          <cell r="Q26">
            <v>0</v>
          </cell>
          <cell r="R26">
            <v>0.98519999999999996</v>
          </cell>
        </row>
        <row r="27">
          <cell r="C27" t="str">
            <v>R</v>
          </cell>
          <cell r="D27">
            <v>3796</v>
          </cell>
          <cell r="Q27">
            <v>0</v>
          </cell>
          <cell r="R27">
            <v>0.98570000000000002</v>
          </cell>
        </row>
        <row r="28">
          <cell r="C28" t="str">
            <v>V</v>
          </cell>
          <cell r="D28">
            <v>156</v>
          </cell>
        </row>
        <row r="29">
          <cell r="C29" t="str">
            <v>V</v>
          </cell>
          <cell r="D29">
            <v>149</v>
          </cell>
          <cell r="E29">
            <v>0.2</v>
          </cell>
          <cell r="L29">
            <v>438</v>
          </cell>
        </row>
        <row r="30">
          <cell r="C30" t="str">
            <v>R</v>
          </cell>
          <cell r="D30">
            <v>139</v>
          </cell>
        </row>
        <row r="31">
          <cell r="C31" t="str">
            <v>R</v>
          </cell>
          <cell r="D31">
            <v>3080</v>
          </cell>
          <cell r="Q31">
            <v>0.1</v>
          </cell>
          <cell r="R31">
            <v>0.97809999999999997</v>
          </cell>
        </row>
        <row r="32">
          <cell r="C32" t="str">
            <v>E</v>
          </cell>
          <cell r="D32">
            <v>2776</v>
          </cell>
          <cell r="E32">
            <v>0.64766617790811343</v>
          </cell>
          <cell r="J32">
            <v>0</v>
          </cell>
          <cell r="L32">
            <v>8017</v>
          </cell>
          <cell r="P32">
            <v>4</v>
          </cell>
          <cell r="Q32">
            <v>0</v>
          </cell>
          <cell r="R32">
            <v>0.97960000000000003</v>
          </cell>
        </row>
        <row r="33">
          <cell r="C33" t="str">
            <v>F</v>
          </cell>
          <cell r="D33">
            <v>4745</v>
          </cell>
          <cell r="Q33">
            <v>0</v>
          </cell>
          <cell r="R33">
            <v>0.97599999999999998</v>
          </cell>
        </row>
        <row r="34">
          <cell r="C34" t="str">
            <v>E</v>
          </cell>
          <cell r="D34">
            <v>1138</v>
          </cell>
          <cell r="Q34">
            <v>0.2</v>
          </cell>
          <cell r="R34">
            <v>0.98209999999999997</v>
          </cell>
        </row>
        <row r="35">
          <cell r="C35" t="str">
            <v>R</v>
          </cell>
          <cell r="D35">
            <v>5089</v>
          </cell>
          <cell r="E35">
            <v>0.28686826843413421</v>
          </cell>
          <cell r="F35">
            <v>110</v>
          </cell>
          <cell r="G35">
            <v>25.9</v>
          </cell>
          <cell r="H35" t="str">
            <v>0,2</v>
          </cell>
          <cell r="I35">
            <v>1</v>
          </cell>
          <cell r="J35">
            <v>8986</v>
          </cell>
          <cell r="L35">
            <v>8818</v>
          </cell>
          <cell r="P35">
            <v>22</v>
          </cell>
          <cell r="Q35">
            <v>0.3</v>
          </cell>
          <cell r="R35">
            <v>0.97960000000000003</v>
          </cell>
        </row>
        <row r="36">
          <cell r="C36" t="str">
            <v>V</v>
          </cell>
          <cell r="D36">
            <v>698</v>
          </cell>
          <cell r="Q36">
            <v>0.2</v>
          </cell>
          <cell r="R36">
            <v>0.98299999999999998</v>
          </cell>
        </row>
        <row r="37">
          <cell r="C37" t="str">
            <v>R</v>
          </cell>
          <cell r="D37">
            <v>2505</v>
          </cell>
          <cell r="Q37">
            <v>0.6</v>
          </cell>
          <cell r="R37">
            <v>0.98860000000000003</v>
          </cell>
        </row>
        <row r="38">
          <cell r="C38" t="str">
            <v>E</v>
          </cell>
          <cell r="D38">
            <v>3818</v>
          </cell>
          <cell r="E38">
            <v>0.67063731679200744</v>
          </cell>
          <cell r="F38">
            <v>88</v>
          </cell>
          <cell r="G38">
            <v>35.1</v>
          </cell>
          <cell r="H38" t="str">
            <v>0,15</v>
          </cell>
          <cell r="I38">
            <v>2</v>
          </cell>
          <cell r="J38">
            <v>7211</v>
          </cell>
          <cell r="L38">
            <v>12150</v>
          </cell>
          <cell r="P38">
            <v>12</v>
          </cell>
          <cell r="Q38">
            <v>0.15</v>
          </cell>
          <cell r="R38">
            <v>0.98770000000000002</v>
          </cell>
        </row>
        <row r="39">
          <cell r="C39" t="str">
            <v>F</v>
          </cell>
          <cell r="D39">
            <v>5894</v>
          </cell>
          <cell r="Q39">
            <v>0.2</v>
          </cell>
          <cell r="R39">
            <v>0.98770000000000002</v>
          </cell>
        </row>
        <row r="41">
          <cell r="C41" t="str">
            <v>V</v>
          </cell>
          <cell r="D41">
            <v>675</v>
          </cell>
        </row>
        <row r="42">
          <cell r="C42" t="str">
            <v>F</v>
          </cell>
          <cell r="D42">
            <v>6480</v>
          </cell>
          <cell r="E42">
            <v>0.32446494848936835</v>
          </cell>
          <cell r="F42">
            <v>88.5</v>
          </cell>
          <cell r="G42">
            <v>28.2</v>
          </cell>
          <cell r="H42">
            <v>0.14399999999999999</v>
          </cell>
          <cell r="I42">
            <v>4</v>
          </cell>
        </row>
        <row r="43">
          <cell r="C43" t="str">
            <v>R</v>
          </cell>
          <cell r="D43">
            <v>2199</v>
          </cell>
          <cell r="K43">
            <v>0</v>
          </cell>
          <cell r="M43">
            <v>33925</v>
          </cell>
        </row>
      </sheetData>
      <sheetData sheetId="1" refreshError="1">
        <row r="9">
          <cell r="A9" t="str">
            <v>TRD-04</v>
          </cell>
          <cell r="B9" t="str">
            <v>C-7 SUP</v>
          </cell>
          <cell r="C9" t="str">
            <v>B.E.</v>
          </cell>
          <cell r="D9">
            <v>128</v>
          </cell>
          <cell r="E9">
            <v>212</v>
          </cell>
          <cell r="F9">
            <v>80</v>
          </cell>
          <cell r="K9">
            <v>61</v>
          </cell>
          <cell r="L9">
            <v>37682</v>
          </cell>
          <cell r="M9">
            <v>455</v>
          </cell>
          <cell r="N9">
            <v>2</v>
          </cell>
          <cell r="O9">
            <v>24</v>
          </cell>
          <cell r="P9" t="str">
            <v>87,7</v>
          </cell>
          <cell r="T9">
            <v>491.5344998151167</v>
          </cell>
          <cell r="W9">
            <v>13</v>
          </cell>
          <cell r="X9">
            <v>32.299999999999997</v>
          </cell>
        </row>
        <row r="10">
          <cell r="A10" t="str">
            <v>TRD-05</v>
          </cell>
          <cell r="B10" t="str">
            <v>C-7 INT.+C-7 SUP</v>
          </cell>
          <cell r="C10" t="str">
            <v>B.E.</v>
          </cell>
          <cell r="D10">
            <v>128</v>
          </cell>
          <cell r="E10">
            <v>201</v>
          </cell>
          <cell r="F10">
            <v>70</v>
          </cell>
          <cell r="K10">
            <v>63</v>
          </cell>
          <cell r="L10">
            <v>37683</v>
          </cell>
          <cell r="M10">
            <v>220</v>
          </cell>
          <cell r="N10">
            <v>6</v>
          </cell>
          <cell r="O10">
            <v>24</v>
          </cell>
          <cell r="P10" t="str">
            <v>93,8</v>
          </cell>
          <cell r="T10">
            <v>226.50022853225906</v>
          </cell>
          <cell r="W10">
            <v>14</v>
          </cell>
          <cell r="X10">
            <v>32.700000000000003</v>
          </cell>
        </row>
        <row r="11">
          <cell r="A11" t="str">
            <v>TRD-06</v>
          </cell>
          <cell r="B11" t="str">
            <v>C-7 INT.+C-7 SUP</v>
          </cell>
          <cell r="C11" t="str">
            <v>G.L.</v>
          </cell>
          <cell r="D11">
            <v>128</v>
          </cell>
          <cell r="E11">
            <v>186</v>
          </cell>
          <cell r="F11">
            <v>105</v>
          </cell>
          <cell r="G11">
            <v>1760</v>
          </cell>
          <cell r="H11">
            <v>765</v>
          </cell>
          <cell r="I11">
            <v>765</v>
          </cell>
          <cell r="L11">
            <v>37677</v>
          </cell>
          <cell r="M11">
            <v>169</v>
          </cell>
          <cell r="N11">
            <v>1</v>
          </cell>
          <cell r="O11">
            <v>24</v>
          </cell>
          <cell r="P11" t="str">
            <v>95,8</v>
          </cell>
          <cell r="T11">
            <v>175.3962672730332</v>
          </cell>
          <cell r="W11">
            <v>12</v>
          </cell>
          <cell r="X11">
            <v>32</v>
          </cell>
        </row>
        <row r="12">
          <cell r="A12" t="str">
            <v>TRD-07/P</v>
          </cell>
          <cell r="B12" t="str">
            <v>C-7 INT.</v>
          </cell>
          <cell r="C12" t="str">
            <v>B.E.</v>
          </cell>
          <cell r="D12">
            <v>128</v>
          </cell>
          <cell r="E12">
            <v>189</v>
          </cell>
          <cell r="F12">
            <v>80</v>
          </cell>
          <cell r="K12">
            <v>52</v>
          </cell>
          <cell r="L12">
            <v>37684</v>
          </cell>
          <cell r="M12">
            <v>157</v>
          </cell>
          <cell r="N12">
            <v>1</v>
          </cell>
          <cell r="O12">
            <v>24</v>
          </cell>
          <cell r="P12" t="str">
            <v>96,0</v>
          </cell>
          <cell r="T12">
            <v>167.61064675849573</v>
          </cell>
          <cell r="W12">
            <v>13</v>
          </cell>
          <cell r="X12">
            <v>32.299999999999997</v>
          </cell>
        </row>
        <row r="13">
          <cell r="A13" t="str">
            <v>TRD-08</v>
          </cell>
          <cell r="B13" t="str">
            <v>C-7 SUP</v>
          </cell>
          <cell r="C13" t="str">
            <v>B.E.</v>
          </cell>
          <cell r="D13">
            <v>128</v>
          </cell>
          <cell r="E13">
            <v>210</v>
          </cell>
          <cell r="F13">
            <v>95</v>
          </cell>
          <cell r="K13">
            <v>61</v>
          </cell>
          <cell r="L13">
            <v>37673</v>
          </cell>
          <cell r="M13">
            <v>381</v>
          </cell>
          <cell r="N13">
            <v>5</v>
          </cell>
          <cell r="O13">
            <v>24</v>
          </cell>
          <cell r="P13" t="str">
            <v>89,0</v>
          </cell>
          <cell r="T13">
            <v>395.41998716583225</v>
          </cell>
          <cell r="W13">
            <v>13</v>
          </cell>
          <cell r="X13">
            <v>32</v>
          </cell>
        </row>
        <row r="14">
          <cell r="A14" t="str">
            <v>TRD-09</v>
          </cell>
          <cell r="B14" t="str">
            <v>C-7 SUP</v>
          </cell>
          <cell r="C14" t="str">
            <v>B.E.</v>
          </cell>
          <cell r="D14">
            <v>128</v>
          </cell>
          <cell r="E14">
            <v>216</v>
          </cell>
          <cell r="F14">
            <v>150</v>
          </cell>
          <cell r="K14">
            <v>67</v>
          </cell>
          <cell r="L14">
            <v>37677</v>
          </cell>
          <cell r="M14">
            <v>775</v>
          </cell>
          <cell r="N14">
            <v>6</v>
          </cell>
          <cell r="O14">
            <v>24</v>
          </cell>
          <cell r="P14" t="str">
            <v>92,9</v>
          </cell>
          <cell r="T14">
            <v>796.11674808473344</v>
          </cell>
          <cell r="W14">
            <v>14</v>
          </cell>
          <cell r="X14">
            <v>32.5</v>
          </cell>
        </row>
        <row r="15">
          <cell r="A15" t="str">
            <v>TRD-10</v>
          </cell>
          <cell r="B15" t="str">
            <v>C-7 SUP</v>
          </cell>
          <cell r="C15" t="str">
            <v>G.L.</v>
          </cell>
          <cell r="D15" t="str">
            <v>CLOSED</v>
          </cell>
          <cell r="L15">
            <v>35892</v>
          </cell>
        </row>
        <row r="16">
          <cell r="A16" t="str">
            <v>TRD-11</v>
          </cell>
          <cell r="B16" t="str">
            <v>C-7 SUP</v>
          </cell>
          <cell r="C16" t="str">
            <v>B.E.</v>
          </cell>
          <cell r="D16">
            <v>128</v>
          </cell>
          <cell r="E16">
            <v>209</v>
          </cell>
          <cell r="F16">
            <v>95</v>
          </cell>
          <cell r="K16">
            <v>60</v>
          </cell>
          <cell r="L16">
            <v>37668</v>
          </cell>
          <cell r="M16">
            <v>260</v>
          </cell>
          <cell r="N16">
            <v>0</v>
          </cell>
          <cell r="O16">
            <v>24</v>
          </cell>
          <cell r="P16" t="str">
            <v>93,2</v>
          </cell>
          <cell r="T16">
            <v>264.32824559015222</v>
          </cell>
          <cell r="W16">
            <v>15</v>
          </cell>
          <cell r="X16">
            <v>32.4</v>
          </cell>
        </row>
        <row r="17">
          <cell r="A17" t="str">
            <v>TRD-12</v>
          </cell>
          <cell r="B17" t="str">
            <v>C-7 INT.+C-7 SUP</v>
          </cell>
          <cell r="C17" t="str">
            <v>G.L.</v>
          </cell>
          <cell r="D17" t="str">
            <v>CLOSED</v>
          </cell>
          <cell r="L17">
            <v>37599</v>
          </cell>
          <cell r="T17">
            <v>0</v>
          </cell>
        </row>
        <row r="25">
          <cell r="A25" t="str">
            <v>CNG-01</v>
          </cell>
          <cell r="B25" t="str">
            <v>C-7 SUP</v>
          </cell>
          <cell r="C25" t="str">
            <v>G.L.</v>
          </cell>
          <cell r="D25" t="str">
            <v>CLOSED</v>
          </cell>
          <cell r="L25">
            <v>36285</v>
          </cell>
        </row>
        <row r="26">
          <cell r="A26" t="str">
            <v>CNG-02</v>
          </cell>
          <cell r="B26" t="str">
            <v>C-7 SUP</v>
          </cell>
          <cell r="C26" t="str">
            <v>G.L.</v>
          </cell>
          <cell r="D26" t="str">
            <v>CLOSED</v>
          </cell>
        </row>
        <row r="27">
          <cell r="A27" t="str">
            <v>CNG-04</v>
          </cell>
          <cell r="B27" t="str">
            <v>C-7 INF.+C-7 SUP+GACH.</v>
          </cell>
          <cell r="C27" t="str">
            <v>B.E.</v>
          </cell>
          <cell r="D27">
            <v>128</v>
          </cell>
          <cell r="E27">
            <v>204</v>
          </cell>
          <cell r="F27">
            <v>115</v>
          </cell>
          <cell r="K27">
            <v>60</v>
          </cell>
          <cell r="L27">
            <v>37676</v>
          </cell>
          <cell r="M27">
            <v>466</v>
          </cell>
          <cell r="N27">
            <v>2</v>
          </cell>
          <cell r="O27">
            <v>24</v>
          </cell>
          <cell r="P27" t="str">
            <v>95,6</v>
          </cell>
          <cell r="T27">
            <v>485.2134974256964</v>
          </cell>
          <cell r="W27">
            <v>32</v>
          </cell>
          <cell r="X27">
            <v>33.1</v>
          </cell>
        </row>
        <row r="28">
          <cell r="A28" t="str">
            <v>CNG-05</v>
          </cell>
          <cell r="B28" t="str">
            <v>C-7 INF.+C-7 SUP</v>
          </cell>
          <cell r="C28" t="str">
            <v>G.L.</v>
          </cell>
          <cell r="D28">
            <v>128</v>
          </cell>
          <cell r="E28">
            <v>190</v>
          </cell>
          <cell r="F28">
            <v>110</v>
          </cell>
          <cell r="G28">
            <v>1650</v>
          </cell>
          <cell r="H28">
            <v>570</v>
          </cell>
          <cell r="I28">
            <v>600</v>
          </cell>
          <cell r="L28">
            <v>37667</v>
          </cell>
          <cell r="M28">
            <v>201</v>
          </cell>
          <cell r="N28">
            <v>0</v>
          </cell>
          <cell r="O28">
            <v>24</v>
          </cell>
          <cell r="P28" t="str">
            <v>96,4</v>
          </cell>
          <cell r="T28">
            <v>209.28736691537546</v>
          </cell>
          <cell r="W28">
            <v>35</v>
          </cell>
          <cell r="X28">
            <v>32.6</v>
          </cell>
        </row>
        <row r="29">
          <cell r="A29" t="str">
            <v>CNG-07</v>
          </cell>
          <cell r="B29" t="str">
            <v>C-7</v>
          </cell>
          <cell r="C29" t="str">
            <v>B.H.</v>
          </cell>
          <cell r="D29">
            <v>128</v>
          </cell>
          <cell r="E29">
            <v>184</v>
          </cell>
          <cell r="F29">
            <v>2080</v>
          </cell>
          <cell r="G29">
            <v>100</v>
          </cell>
          <cell r="J29">
            <v>2980</v>
          </cell>
          <cell r="L29">
            <v>37677</v>
          </cell>
          <cell r="M29">
            <v>72</v>
          </cell>
          <cell r="N29">
            <v>0</v>
          </cell>
          <cell r="O29">
            <v>24</v>
          </cell>
          <cell r="P29" t="str">
            <v>97,8</v>
          </cell>
          <cell r="T29">
            <v>74.968609044313595</v>
          </cell>
          <cell r="W29">
            <v>28</v>
          </cell>
          <cell r="X29">
            <v>32.799999999999997</v>
          </cell>
        </row>
        <row r="30">
          <cell r="A30" t="str">
            <v>CGE-01</v>
          </cell>
          <cell r="B30" t="str">
            <v>GACH.</v>
          </cell>
          <cell r="C30" t="str">
            <v>G.L.</v>
          </cell>
          <cell r="D30">
            <v>128</v>
          </cell>
          <cell r="E30">
            <v>189</v>
          </cell>
          <cell r="F30">
            <v>100</v>
          </cell>
          <cell r="G30">
            <v>1420</v>
          </cell>
          <cell r="H30">
            <v>125</v>
          </cell>
          <cell r="I30">
            <v>495</v>
          </cell>
          <cell r="L30">
            <v>37678</v>
          </cell>
          <cell r="M30">
            <v>156</v>
          </cell>
          <cell r="N30">
            <v>0</v>
          </cell>
          <cell r="O30">
            <v>3</v>
          </cell>
          <cell r="P30" t="str">
            <v>94,3</v>
          </cell>
          <cell r="T30">
            <v>108.3359645061461</v>
          </cell>
          <cell r="W30">
            <v>32</v>
          </cell>
          <cell r="X30">
            <v>34.799999999999997</v>
          </cell>
        </row>
        <row r="31">
          <cell r="A31" t="str">
            <v>CGN-01</v>
          </cell>
          <cell r="B31" t="str">
            <v>C-7 INF.+C-7 SUP</v>
          </cell>
          <cell r="C31" t="str">
            <v>B.E.</v>
          </cell>
          <cell r="D31">
            <v>128</v>
          </cell>
          <cell r="E31">
            <v>196</v>
          </cell>
          <cell r="F31">
            <v>160</v>
          </cell>
          <cell r="K31">
            <v>67</v>
          </cell>
          <cell r="L31">
            <v>37675</v>
          </cell>
          <cell r="M31">
            <v>605</v>
          </cell>
          <cell r="O31">
            <v>24</v>
          </cell>
          <cell r="P31" t="str">
            <v>95,0</v>
          </cell>
          <cell r="T31">
            <v>629.94456210846852</v>
          </cell>
          <cell r="W31">
            <v>31</v>
          </cell>
          <cell r="X31">
            <v>42</v>
          </cell>
        </row>
        <row r="36">
          <cell r="A36" t="str">
            <v>BQA-01</v>
          </cell>
          <cell r="B36" t="str">
            <v>C-7 INF.+GUAD.</v>
          </cell>
          <cell r="C36" t="str">
            <v>B.H.</v>
          </cell>
          <cell r="D36" t="str">
            <v>CLOSED</v>
          </cell>
          <cell r="L36">
            <v>36969</v>
          </cell>
        </row>
        <row r="37">
          <cell r="A37" t="str">
            <v>BQA-02</v>
          </cell>
          <cell r="B37" t="str">
            <v>C-7 SUP</v>
          </cell>
          <cell r="C37" t="str">
            <v>B.H.</v>
          </cell>
          <cell r="D37" t="str">
            <v>CLOSED</v>
          </cell>
          <cell r="L37">
            <v>37013</v>
          </cell>
          <cell r="T37">
            <v>0</v>
          </cell>
        </row>
        <row r="38">
          <cell r="A38" t="str">
            <v>BQA-03/P</v>
          </cell>
          <cell r="B38" t="str">
            <v>C-7 INF.+C-7 SUP</v>
          </cell>
          <cell r="C38" t="str">
            <v>B.E.</v>
          </cell>
          <cell r="D38">
            <v>128</v>
          </cell>
          <cell r="E38">
            <v>211</v>
          </cell>
          <cell r="F38">
            <v>95</v>
          </cell>
          <cell r="K38">
            <v>55</v>
          </cell>
          <cell r="L38">
            <v>37684</v>
          </cell>
          <cell r="M38">
            <v>694</v>
          </cell>
          <cell r="N38">
            <v>0</v>
          </cell>
          <cell r="O38">
            <v>24</v>
          </cell>
          <cell r="P38" t="str">
            <v>92,0</v>
          </cell>
          <cell r="T38">
            <v>559.25</v>
          </cell>
          <cell r="W38">
            <v>33</v>
          </cell>
          <cell r="X38">
            <v>32.9</v>
          </cell>
        </row>
        <row r="47">
          <cell r="A47" t="str">
            <v>CAS-01</v>
          </cell>
          <cell r="B47" t="str">
            <v>AR. INF.</v>
          </cell>
          <cell r="C47" t="str">
            <v>B.E.</v>
          </cell>
          <cell r="D47">
            <v>128</v>
          </cell>
          <cell r="E47">
            <v>198</v>
          </cell>
          <cell r="F47">
            <v>80</v>
          </cell>
          <cell r="K47">
            <v>58</v>
          </cell>
          <cell r="L47">
            <v>37679</v>
          </cell>
          <cell r="M47">
            <v>188</v>
          </cell>
          <cell r="N47">
            <v>2</v>
          </cell>
          <cell r="O47">
            <v>24</v>
          </cell>
          <cell r="P47" t="str">
            <v>97,1</v>
          </cell>
          <cell r="T47">
            <v>193.14840989399289</v>
          </cell>
          <cell r="W47">
            <v>2234</v>
          </cell>
          <cell r="X47">
            <v>31.7</v>
          </cell>
        </row>
        <row r="48">
          <cell r="A48" t="str">
            <v>CAS-02</v>
          </cell>
          <cell r="B48" t="str">
            <v>AR. INF.</v>
          </cell>
          <cell r="C48" t="str">
            <v>B.H.</v>
          </cell>
          <cell r="D48" t="str">
            <v>CLOSED</v>
          </cell>
          <cell r="L48">
            <v>37150</v>
          </cell>
        </row>
        <row r="49">
          <cell r="A49" t="str">
            <v>CAE-01</v>
          </cell>
          <cell r="B49" t="str">
            <v>MIR.</v>
          </cell>
          <cell r="C49" t="str">
            <v>B.H.</v>
          </cell>
          <cell r="D49">
            <v>128</v>
          </cell>
          <cell r="E49">
            <v>144</v>
          </cell>
          <cell r="F49">
            <v>1500</v>
          </cell>
          <cell r="G49">
            <v>80</v>
          </cell>
          <cell r="J49">
            <v>1705</v>
          </cell>
          <cell r="L49">
            <v>37673</v>
          </cell>
          <cell r="M49">
            <v>67</v>
          </cell>
          <cell r="N49">
            <v>0</v>
          </cell>
          <cell r="O49">
            <v>24</v>
          </cell>
          <cell r="P49" t="str">
            <v>94,9</v>
          </cell>
          <cell r="T49">
            <v>68.834805653710248</v>
          </cell>
          <cell r="W49">
            <v>15</v>
          </cell>
          <cell r="X49">
            <v>36.6</v>
          </cell>
        </row>
        <row r="58">
          <cell r="A58" t="str">
            <v>FLA-01</v>
          </cell>
          <cell r="B58" t="str">
            <v>C-7 SUP</v>
          </cell>
          <cell r="C58" t="str">
            <v>B.H.</v>
          </cell>
          <cell r="D58" t="str">
            <v>CLOSED</v>
          </cell>
          <cell r="L58">
            <v>35742</v>
          </cell>
        </row>
        <row r="59">
          <cell r="A59" t="str">
            <v>FLA-02</v>
          </cell>
          <cell r="B59" t="str">
            <v>C-7 SUP</v>
          </cell>
          <cell r="C59" t="str">
            <v>B.E.</v>
          </cell>
          <cell r="D59">
            <v>128</v>
          </cell>
          <cell r="E59">
            <v>212</v>
          </cell>
          <cell r="F59">
            <v>260</v>
          </cell>
          <cell r="K59">
            <v>64</v>
          </cell>
          <cell r="L59">
            <v>37678</v>
          </cell>
          <cell r="M59">
            <v>877</v>
          </cell>
          <cell r="N59">
            <v>1</v>
          </cell>
          <cell r="O59">
            <v>24</v>
          </cell>
          <cell r="P59" t="str">
            <v>92,1</v>
          </cell>
          <cell r="T59">
            <v>901.01678445229675</v>
          </cell>
          <cell r="W59">
            <v>1</v>
          </cell>
          <cell r="X59">
            <v>34.299999999999997</v>
          </cell>
        </row>
        <row r="64">
          <cell r="A64" t="str">
            <v>LGN-01/P</v>
          </cell>
          <cell r="B64" t="str">
            <v>MIR.</v>
          </cell>
          <cell r="C64" t="str">
            <v>G.L.</v>
          </cell>
          <cell r="D64">
            <v>128</v>
          </cell>
          <cell r="E64">
            <v>200</v>
          </cell>
          <cell r="F64">
            <v>130</v>
          </cell>
          <cell r="G64">
            <v>950</v>
          </cell>
          <cell r="H64">
            <v>165</v>
          </cell>
          <cell r="I64">
            <v>170</v>
          </cell>
          <cell r="L64">
            <v>37684</v>
          </cell>
          <cell r="M64">
            <v>236</v>
          </cell>
          <cell r="N64">
            <v>0</v>
          </cell>
          <cell r="O64">
            <v>24</v>
          </cell>
          <cell r="P64" t="str">
            <v>93,8</v>
          </cell>
          <cell r="T64">
            <v>248.88707245847343</v>
          </cell>
          <cell r="W64">
            <v>1483</v>
          </cell>
          <cell r="X64">
            <v>16.899999999999999</v>
          </cell>
        </row>
        <row r="65">
          <cell r="A65" t="str">
            <v>LGN-03</v>
          </cell>
          <cell r="B65" t="str">
            <v>MIR.</v>
          </cell>
          <cell r="C65" t="str">
            <v>G.L.</v>
          </cell>
          <cell r="D65">
            <v>128</v>
          </cell>
          <cell r="E65">
            <v>185</v>
          </cell>
          <cell r="F65">
            <v>100</v>
          </cell>
          <cell r="G65">
            <v>1890</v>
          </cell>
          <cell r="H65">
            <v>175</v>
          </cell>
          <cell r="I65">
            <v>210</v>
          </cell>
          <cell r="L65">
            <v>37669</v>
          </cell>
          <cell r="M65">
            <v>134</v>
          </cell>
          <cell r="N65">
            <v>0</v>
          </cell>
          <cell r="O65">
            <v>24</v>
          </cell>
          <cell r="P65" t="str">
            <v>95,0</v>
          </cell>
          <cell r="T65">
            <v>131.90252318813083</v>
          </cell>
          <cell r="W65">
            <v>2164</v>
          </cell>
          <cell r="X65">
            <v>16.899999999999999</v>
          </cell>
        </row>
        <row r="66">
          <cell r="A66" t="str">
            <v>LGN-04</v>
          </cell>
          <cell r="B66" t="str">
            <v>MIR.</v>
          </cell>
          <cell r="C66" t="str">
            <v>G.L.</v>
          </cell>
          <cell r="D66">
            <v>128</v>
          </cell>
          <cell r="E66">
            <v>196</v>
          </cell>
          <cell r="F66">
            <v>130</v>
          </cell>
          <cell r="G66">
            <v>1800</v>
          </cell>
          <cell r="H66">
            <v>400</v>
          </cell>
          <cell r="I66">
            <v>390</v>
          </cell>
          <cell r="L66">
            <v>37683</v>
          </cell>
          <cell r="M66">
            <v>156</v>
          </cell>
          <cell r="N66">
            <v>0</v>
          </cell>
          <cell r="O66">
            <v>24</v>
          </cell>
          <cell r="P66" t="str">
            <v>94,2</v>
          </cell>
          <cell r="T66">
            <v>157.02804239267113</v>
          </cell>
          <cell r="W66">
            <v>1667</v>
          </cell>
          <cell r="X66">
            <v>17</v>
          </cell>
        </row>
        <row r="67">
          <cell r="A67" t="str">
            <v>LGN-05</v>
          </cell>
          <cell r="B67" t="str">
            <v>MIR.</v>
          </cell>
          <cell r="C67" t="str">
            <v>G.L.</v>
          </cell>
          <cell r="D67">
            <v>128</v>
          </cell>
          <cell r="E67">
            <v>187</v>
          </cell>
          <cell r="F67">
            <v>150</v>
          </cell>
          <cell r="G67">
            <v>1280</v>
          </cell>
          <cell r="H67">
            <v>325</v>
          </cell>
          <cell r="I67">
            <v>325</v>
          </cell>
          <cell r="L67">
            <v>37683</v>
          </cell>
          <cell r="M67">
            <v>211</v>
          </cell>
          <cell r="N67">
            <v>0</v>
          </cell>
          <cell r="O67">
            <v>24</v>
          </cell>
          <cell r="P67" t="str">
            <v>92,4</v>
          </cell>
          <cell r="T67">
            <v>203.23598100153899</v>
          </cell>
          <cell r="W67">
            <v>1161</v>
          </cell>
          <cell r="X67">
            <v>16.899999999999999</v>
          </cell>
        </row>
        <row r="76">
          <cell r="A76" t="str">
            <v>LGL-02</v>
          </cell>
          <cell r="B76" t="str">
            <v>MIR SUP.</v>
          </cell>
          <cell r="C76" t="str">
            <v>G.L.</v>
          </cell>
          <cell r="D76" t="str">
            <v>CLOSED</v>
          </cell>
          <cell r="L76">
            <v>37347</v>
          </cell>
        </row>
        <row r="77">
          <cell r="A77" t="str">
            <v>LGL-03</v>
          </cell>
          <cell r="B77" t="str">
            <v>MIR SUP.</v>
          </cell>
          <cell r="C77" t="str">
            <v>G.L.</v>
          </cell>
          <cell r="D77">
            <v>128</v>
          </cell>
          <cell r="E77">
            <v>196</v>
          </cell>
          <cell r="F77">
            <v>175</v>
          </cell>
          <cell r="G77">
            <v>1730</v>
          </cell>
          <cell r="H77">
            <v>885</v>
          </cell>
          <cell r="I77">
            <v>875</v>
          </cell>
          <cell r="L77">
            <v>37682</v>
          </cell>
          <cell r="M77">
            <v>510</v>
          </cell>
          <cell r="N77">
            <v>0</v>
          </cell>
          <cell r="O77">
            <v>24</v>
          </cell>
          <cell r="P77" t="str">
            <v>87,8</v>
          </cell>
          <cell r="T77">
            <v>508.4914310400037</v>
          </cell>
          <cell r="W77">
            <v>814</v>
          </cell>
          <cell r="X77">
            <v>16.3</v>
          </cell>
        </row>
        <row r="78">
          <cell r="A78" t="str">
            <v>LGL-04</v>
          </cell>
          <cell r="B78" t="str">
            <v>MIR SUP.</v>
          </cell>
          <cell r="C78" t="str">
            <v>G.L.</v>
          </cell>
          <cell r="D78">
            <v>128</v>
          </cell>
          <cell r="E78">
            <v>196</v>
          </cell>
          <cell r="F78">
            <v>140</v>
          </cell>
          <cell r="G78">
            <v>1520</v>
          </cell>
          <cell r="H78">
            <v>390</v>
          </cell>
          <cell r="I78">
            <v>390</v>
          </cell>
          <cell r="L78">
            <v>37680</v>
          </cell>
          <cell r="M78">
            <v>194</v>
          </cell>
          <cell r="N78">
            <v>0</v>
          </cell>
          <cell r="O78">
            <v>24</v>
          </cell>
          <cell r="P78" t="str">
            <v>94,0</v>
          </cell>
          <cell r="T78">
            <v>190.96335446639836</v>
          </cell>
          <cell r="W78">
            <v>928</v>
          </cell>
          <cell r="X78">
            <v>16.100000000000001</v>
          </cell>
        </row>
        <row r="79">
          <cell r="A79" t="str">
            <v>LGL-05</v>
          </cell>
          <cell r="B79" t="str">
            <v>MIR INF.+MIR SUP.</v>
          </cell>
          <cell r="C79" t="str">
            <v>G.L.</v>
          </cell>
          <cell r="D79">
            <v>128</v>
          </cell>
          <cell r="E79">
            <v>192</v>
          </cell>
          <cell r="F79">
            <v>180</v>
          </cell>
          <cell r="G79">
            <v>1650</v>
          </cell>
          <cell r="H79">
            <v>690</v>
          </cell>
          <cell r="I79">
            <v>690</v>
          </cell>
          <cell r="L79">
            <v>37683</v>
          </cell>
          <cell r="M79">
            <v>305</v>
          </cell>
          <cell r="N79">
            <v>0</v>
          </cell>
          <cell r="O79">
            <v>24</v>
          </cell>
          <cell r="P79" t="str">
            <v>91,9</v>
          </cell>
          <cell r="T79">
            <v>301.21728692238634</v>
          </cell>
          <cell r="W79">
            <v>1279</v>
          </cell>
          <cell r="X79">
            <v>16.899999999999999</v>
          </cell>
        </row>
        <row r="80">
          <cell r="A80" t="str">
            <v>LGL-07/P</v>
          </cell>
          <cell r="B80" t="str">
            <v>MIR SUP.+MIR. INT.</v>
          </cell>
          <cell r="C80" t="str">
            <v>G.L.</v>
          </cell>
          <cell r="D80">
            <v>128</v>
          </cell>
          <cell r="E80">
            <v>187</v>
          </cell>
          <cell r="F80">
            <v>170</v>
          </cell>
          <cell r="G80">
            <v>1310</v>
          </cell>
          <cell r="H80">
            <v>390</v>
          </cell>
          <cell r="I80">
            <v>390</v>
          </cell>
          <cell r="L80">
            <v>37684</v>
          </cell>
          <cell r="M80">
            <v>267</v>
          </cell>
          <cell r="N80">
            <v>0</v>
          </cell>
          <cell r="O80">
            <v>24</v>
          </cell>
          <cell r="P80" t="str">
            <v>92,0</v>
          </cell>
          <cell r="T80">
            <v>260.59500601914533</v>
          </cell>
          <cell r="W80">
            <v>730</v>
          </cell>
          <cell r="X80">
            <v>16.8</v>
          </cell>
        </row>
        <row r="81">
          <cell r="A81" t="str">
            <v>LGL-08</v>
          </cell>
          <cell r="B81" t="str">
            <v>MIR INF + SUP.</v>
          </cell>
          <cell r="C81" t="str">
            <v>G.L.</v>
          </cell>
          <cell r="D81">
            <v>128</v>
          </cell>
          <cell r="E81">
            <v>192</v>
          </cell>
          <cell r="F81">
            <v>180</v>
          </cell>
          <cell r="G81">
            <v>1770</v>
          </cell>
          <cell r="H81">
            <v>670</v>
          </cell>
          <cell r="I81">
            <v>770</v>
          </cell>
          <cell r="L81">
            <v>37679</v>
          </cell>
          <cell r="M81">
            <v>339</v>
          </cell>
          <cell r="N81">
            <v>0</v>
          </cell>
          <cell r="O81">
            <v>24</v>
          </cell>
          <cell r="P81" t="str">
            <v>90,7</v>
          </cell>
          <cell r="T81">
            <v>333.6936967222116</v>
          </cell>
          <cell r="W81">
            <v>1018</v>
          </cell>
          <cell r="X81">
            <v>16.3</v>
          </cell>
        </row>
        <row r="82">
          <cell r="A82" t="str">
            <v>LGL-10</v>
          </cell>
          <cell r="B82" t="str">
            <v>MIR SUP.+MIR. INT.</v>
          </cell>
          <cell r="C82" t="str">
            <v>G.L.</v>
          </cell>
          <cell r="D82">
            <v>128</v>
          </cell>
          <cell r="E82">
            <v>184</v>
          </cell>
          <cell r="F82">
            <v>120</v>
          </cell>
          <cell r="G82">
            <v>1610</v>
          </cell>
          <cell r="H82">
            <v>425</v>
          </cell>
          <cell r="I82">
            <v>410</v>
          </cell>
          <cell r="L82">
            <v>37677</v>
          </cell>
          <cell r="M82">
            <v>90</v>
          </cell>
          <cell r="N82">
            <v>0</v>
          </cell>
          <cell r="O82">
            <v>24</v>
          </cell>
          <cell r="P82" t="str">
            <v>97,1</v>
          </cell>
          <cell r="T82">
            <v>88.591246917401321</v>
          </cell>
          <cell r="W82">
            <v>333</v>
          </cell>
          <cell r="X82">
            <v>16.2</v>
          </cell>
        </row>
        <row r="83">
          <cell r="A83" t="str">
            <v>LGL-11</v>
          </cell>
          <cell r="B83" t="str">
            <v>MIR SUP.</v>
          </cell>
          <cell r="C83" t="str">
            <v>B.H.</v>
          </cell>
          <cell r="D83">
            <v>128</v>
          </cell>
          <cell r="E83">
            <v>150</v>
          </cell>
          <cell r="F83">
            <v>2200</v>
          </cell>
          <cell r="G83">
            <v>130</v>
          </cell>
          <cell r="J83">
            <v>2675</v>
          </cell>
          <cell r="L83">
            <v>37678</v>
          </cell>
          <cell r="M83">
            <v>81</v>
          </cell>
          <cell r="N83">
            <v>0</v>
          </cell>
          <cell r="O83">
            <v>24</v>
          </cell>
          <cell r="P83" t="str">
            <v>92,0</v>
          </cell>
          <cell r="T83">
            <v>79.732122225661186</v>
          </cell>
          <cell r="W83">
            <v>1790</v>
          </cell>
          <cell r="X83">
            <v>17</v>
          </cell>
        </row>
        <row r="92">
          <cell r="A92" t="str">
            <v>MOR-01</v>
          </cell>
          <cell r="B92" t="str">
            <v>AR. INF.+MIR.</v>
          </cell>
          <cell r="C92" t="str">
            <v>F.N.</v>
          </cell>
          <cell r="D92">
            <v>128</v>
          </cell>
          <cell r="E92">
            <v>140</v>
          </cell>
          <cell r="F92">
            <v>80</v>
          </cell>
          <cell r="L92">
            <v>37681</v>
          </cell>
          <cell r="M92">
            <v>125</v>
          </cell>
          <cell r="N92">
            <v>0</v>
          </cell>
          <cell r="O92">
            <v>24</v>
          </cell>
          <cell r="P92" t="str">
            <v>76,2</v>
          </cell>
          <cell r="T92">
            <v>125.82282511651528</v>
          </cell>
          <cell r="W92">
            <v>1320</v>
          </cell>
          <cell r="X92">
            <v>28.7</v>
          </cell>
        </row>
        <row r="93">
          <cell r="A93" t="str">
            <v>MOR-03</v>
          </cell>
          <cell r="B93" t="str">
            <v>MIR INF.</v>
          </cell>
          <cell r="C93" t="str">
            <v>F.N.</v>
          </cell>
          <cell r="D93">
            <v>11</v>
          </cell>
          <cell r="E93">
            <v>81</v>
          </cell>
          <cell r="F93">
            <v>2650</v>
          </cell>
          <cell r="L93">
            <v>37682</v>
          </cell>
          <cell r="M93">
            <v>199</v>
          </cell>
          <cell r="N93">
            <v>0</v>
          </cell>
          <cell r="O93">
            <v>24</v>
          </cell>
          <cell r="P93" t="str">
            <v>4,7</v>
          </cell>
          <cell r="T93">
            <v>217.26655458812158</v>
          </cell>
          <cell r="W93">
            <v>32739</v>
          </cell>
          <cell r="X93">
            <v>42.6</v>
          </cell>
        </row>
        <row r="103">
          <cell r="A103" t="str">
            <v>TCA-02</v>
          </cell>
          <cell r="B103" t="str">
            <v>GACH.</v>
          </cell>
          <cell r="C103" t="str">
            <v>G.L.</v>
          </cell>
          <cell r="D103" t="str">
            <v>CLOSED</v>
          </cell>
          <cell r="L103">
            <v>37044</v>
          </cell>
          <cell r="T103">
            <v>0</v>
          </cell>
        </row>
        <row r="104">
          <cell r="A104" t="str">
            <v>TCA-03</v>
          </cell>
          <cell r="B104" t="str">
            <v>GACH.</v>
          </cell>
          <cell r="C104" t="str">
            <v>F.N.</v>
          </cell>
          <cell r="D104" t="str">
            <v>CLOSED</v>
          </cell>
          <cell r="L104">
            <v>36235</v>
          </cell>
        </row>
        <row r="106">
          <cell r="A106" t="str">
            <v>TCA-05S</v>
          </cell>
          <cell r="B106" t="str">
            <v>GACH.</v>
          </cell>
          <cell r="C106" t="str">
            <v>G.L.</v>
          </cell>
          <cell r="D106" t="str">
            <v>CLOSED</v>
          </cell>
          <cell r="L106">
            <v>37501</v>
          </cell>
          <cell r="T106">
            <v>0</v>
          </cell>
        </row>
        <row r="107">
          <cell r="A107" t="str">
            <v>TCA-05L</v>
          </cell>
          <cell r="B107" t="str">
            <v>AR. INF.</v>
          </cell>
          <cell r="C107" t="str">
            <v>F.N.</v>
          </cell>
          <cell r="D107">
            <v>128</v>
          </cell>
          <cell r="E107">
            <v>139</v>
          </cell>
          <cell r="F107">
            <v>110</v>
          </cell>
          <cell r="L107">
            <v>37682</v>
          </cell>
          <cell r="M107">
            <v>43</v>
          </cell>
          <cell r="N107">
            <v>0</v>
          </cell>
          <cell r="O107">
            <v>24</v>
          </cell>
          <cell r="P107" t="str">
            <v>96,6</v>
          </cell>
          <cell r="T107">
            <v>40.848314480115818</v>
          </cell>
          <cell r="W107">
            <v>3837</v>
          </cell>
          <cell r="X107">
            <v>33.700000000000003</v>
          </cell>
        </row>
        <row r="108">
          <cell r="A108" t="str">
            <v>TCA-06L</v>
          </cell>
          <cell r="B108" t="str">
            <v>AR. INF.</v>
          </cell>
          <cell r="C108" t="str">
            <v>F.N.</v>
          </cell>
          <cell r="D108">
            <v>32</v>
          </cell>
          <cell r="E108">
            <v>175</v>
          </cell>
          <cell r="F108">
            <v>145</v>
          </cell>
          <cell r="L108">
            <v>37677</v>
          </cell>
          <cell r="M108">
            <v>47</v>
          </cell>
          <cell r="N108">
            <v>0</v>
          </cell>
          <cell r="O108">
            <v>24</v>
          </cell>
          <cell r="P108" t="str">
            <v>94,9</v>
          </cell>
          <cell r="T108">
            <v>46.269100617547053</v>
          </cell>
          <cell r="W108">
            <v>4362</v>
          </cell>
          <cell r="X108">
            <v>33.9</v>
          </cell>
        </row>
        <row r="109">
          <cell r="A109" t="str">
            <v>TCA-06S</v>
          </cell>
          <cell r="B109" t="str">
            <v>GACH.</v>
          </cell>
          <cell r="C109" t="str">
            <v>F.N.</v>
          </cell>
          <cell r="D109">
            <v>128</v>
          </cell>
          <cell r="E109">
            <v>178</v>
          </cell>
          <cell r="F109">
            <v>100</v>
          </cell>
          <cell r="L109">
            <v>37677</v>
          </cell>
          <cell r="M109">
            <v>64</v>
          </cell>
          <cell r="N109">
            <v>0</v>
          </cell>
          <cell r="O109">
            <v>24</v>
          </cell>
          <cell r="P109" t="str">
            <v>94,0</v>
          </cell>
          <cell r="T109">
            <v>63.004732755808753</v>
          </cell>
          <cell r="W109">
            <v>2891</v>
          </cell>
          <cell r="X109">
            <v>34.6</v>
          </cell>
        </row>
        <row r="110">
          <cell r="A110" t="str">
            <v>TBL-01</v>
          </cell>
          <cell r="B110" t="str">
            <v>MIR.</v>
          </cell>
          <cell r="C110" t="str">
            <v>F.N.</v>
          </cell>
          <cell r="D110" t="str">
            <v>CLOSED</v>
          </cell>
          <cell r="L110">
            <v>36334</v>
          </cell>
        </row>
        <row r="111">
          <cell r="A111" t="str">
            <v>TBL-02</v>
          </cell>
          <cell r="B111" t="str">
            <v>GACH.</v>
          </cell>
          <cell r="C111" t="str">
            <v>G.L.</v>
          </cell>
          <cell r="D111" t="str">
            <v>CLOSED</v>
          </cell>
          <cell r="L111">
            <v>36058</v>
          </cell>
        </row>
        <row r="122">
          <cell r="A122" t="str">
            <v>CHP-01</v>
          </cell>
          <cell r="B122" t="str">
            <v>C-4+C-5 SUP</v>
          </cell>
          <cell r="C122" t="str">
            <v>B.E.</v>
          </cell>
          <cell r="D122">
            <v>128</v>
          </cell>
          <cell r="E122">
            <v>205</v>
          </cell>
          <cell r="F122">
            <v>95</v>
          </cell>
          <cell r="K122">
            <v>52</v>
          </cell>
          <cell r="L122">
            <v>37680</v>
          </cell>
          <cell r="M122">
            <v>720</v>
          </cell>
          <cell r="N122">
            <v>1</v>
          </cell>
          <cell r="O122">
            <v>24</v>
          </cell>
          <cell r="P122" t="str">
            <v>89,0</v>
          </cell>
          <cell r="T122">
            <v>681.45545079376723</v>
          </cell>
          <cell r="W122">
            <v>1</v>
          </cell>
          <cell r="X122">
            <v>34.700000000000003</v>
          </cell>
        </row>
        <row r="123">
          <cell r="A123" t="str">
            <v>CHP-02</v>
          </cell>
          <cell r="B123" t="str">
            <v>C-4</v>
          </cell>
          <cell r="C123" t="str">
            <v>H &amp; P</v>
          </cell>
          <cell r="D123" t="str">
            <v>CLOSED</v>
          </cell>
          <cell r="F123">
            <v>850</v>
          </cell>
          <cell r="H123">
            <v>150</v>
          </cell>
          <cell r="L123">
            <v>37531</v>
          </cell>
          <cell r="T123">
            <v>0</v>
          </cell>
        </row>
        <row r="124">
          <cell r="A124" t="str">
            <v>ABJ-01/P</v>
          </cell>
          <cell r="B124" t="str">
            <v>C-5</v>
          </cell>
          <cell r="C124" t="str">
            <v>G.L.</v>
          </cell>
          <cell r="D124">
            <v>128</v>
          </cell>
          <cell r="E124">
            <v>166</v>
          </cell>
          <cell r="F124">
            <v>150</v>
          </cell>
          <cell r="G124">
            <v>1060</v>
          </cell>
          <cell r="H124">
            <v>235</v>
          </cell>
          <cell r="I124">
            <v>245</v>
          </cell>
          <cell r="L124">
            <v>37684</v>
          </cell>
          <cell r="M124">
            <v>165</v>
          </cell>
          <cell r="N124">
            <v>3</v>
          </cell>
          <cell r="O124">
            <v>24</v>
          </cell>
          <cell r="P124" t="str">
            <v>92,7</v>
          </cell>
          <cell r="T124">
            <v>138.27499659352475</v>
          </cell>
          <cell r="W124">
            <v>6</v>
          </cell>
          <cell r="X124">
            <v>33.9</v>
          </cell>
        </row>
        <row r="125">
          <cell r="A125" t="str">
            <v>CHN-01</v>
          </cell>
          <cell r="B125" t="str">
            <v>C-3</v>
          </cell>
          <cell r="C125" t="str">
            <v>G.L.</v>
          </cell>
          <cell r="D125">
            <v>128</v>
          </cell>
          <cell r="E125">
            <v>160</v>
          </cell>
          <cell r="F125">
            <v>165</v>
          </cell>
          <cell r="G125">
            <v>830</v>
          </cell>
          <cell r="H125">
            <v>185</v>
          </cell>
          <cell r="I125">
            <v>345</v>
          </cell>
          <cell r="L125">
            <v>37673</v>
          </cell>
          <cell r="M125">
            <v>46</v>
          </cell>
          <cell r="N125">
            <v>6</v>
          </cell>
          <cell r="O125">
            <v>13</v>
          </cell>
          <cell r="P125" t="str">
            <v>95,0</v>
          </cell>
          <cell r="T125">
            <v>30.761987431363124</v>
          </cell>
          <cell r="W125">
            <v>22</v>
          </cell>
          <cell r="X125">
            <v>33.9</v>
          </cell>
        </row>
        <row r="133">
          <cell r="A133" t="str">
            <v>TRS-01</v>
          </cell>
          <cell r="B133" t="str">
            <v>C-3+C-7 SUP</v>
          </cell>
          <cell r="C133" t="str">
            <v>G.L.</v>
          </cell>
          <cell r="D133">
            <v>64</v>
          </cell>
          <cell r="E133">
            <v>195</v>
          </cell>
          <cell r="F133">
            <v>120</v>
          </cell>
          <cell r="G133">
            <v>455</v>
          </cell>
          <cell r="H133">
            <v>285</v>
          </cell>
          <cell r="I133">
            <v>285</v>
          </cell>
          <cell r="L133">
            <v>37674</v>
          </cell>
          <cell r="M133">
            <v>141</v>
          </cell>
          <cell r="N133">
            <v>0</v>
          </cell>
          <cell r="O133">
            <v>24</v>
          </cell>
          <cell r="P133" t="str">
            <v>96,7</v>
          </cell>
          <cell r="T133">
            <v>133.45169244711275</v>
          </cell>
          <cell r="W133">
            <v>7</v>
          </cell>
          <cell r="X133">
            <v>33.299999999999997</v>
          </cell>
        </row>
        <row r="134">
          <cell r="A134" t="str">
            <v>TRS-02</v>
          </cell>
          <cell r="B134" t="str">
            <v>C-3+C-7</v>
          </cell>
          <cell r="C134" t="str">
            <v>G.L.</v>
          </cell>
          <cell r="D134" t="str">
            <v>CLOSED</v>
          </cell>
          <cell r="L134">
            <v>36295</v>
          </cell>
          <cell r="T134">
            <v>0</v>
          </cell>
        </row>
        <row r="135">
          <cell r="A135" t="str">
            <v>TRS-03</v>
          </cell>
          <cell r="B135" t="str">
            <v>C-7</v>
          </cell>
          <cell r="C135" t="str">
            <v>G.L.</v>
          </cell>
          <cell r="D135">
            <v>128</v>
          </cell>
          <cell r="E135">
            <v>185</v>
          </cell>
          <cell r="F135">
            <v>110</v>
          </cell>
          <cell r="G135">
            <v>400</v>
          </cell>
          <cell r="H135">
            <v>160</v>
          </cell>
          <cell r="I135">
            <v>280</v>
          </cell>
          <cell r="L135">
            <v>37675</v>
          </cell>
          <cell r="M135">
            <v>108</v>
          </cell>
          <cell r="N135">
            <v>0</v>
          </cell>
          <cell r="O135">
            <v>8</v>
          </cell>
          <cell r="P135" t="str">
            <v>94,2</v>
          </cell>
          <cell r="T135">
            <v>86.051287154986099</v>
          </cell>
          <cell r="W135">
            <v>9</v>
          </cell>
          <cell r="X135">
            <v>33.6</v>
          </cell>
        </row>
        <row r="144">
          <cell r="A144" t="str">
            <v>GPL-01</v>
          </cell>
          <cell r="B144" t="str">
            <v>C-7 SUP</v>
          </cell>
          <cell r="C144" t="str">
            <v>B.H.</v>
          </cell>
          <cell r="D144">
            <v>128</v>
          </cell>
          <cell r="E144">
            <v>155</v>
          </cell>
          <cell r="F144">
            <v>2350</v>
          </cell>
          <cell r="G144">
            <v>130</v>
          </cell>
          <cell r="J144">
            <v>1750</v>
          </cell>
          <cell r="L144">
            <v>37681</v>
          </cell>
          <cell r="M144">
            <v>96</v>
          </cell>
          <cell r="N144">
            <v>0</v>
          </cell>
          <cell r="O144">
            <v>12</v>
          </cell>
          <cell r="P144" t="str">
            <v>97,0</v>
          </cell>
          <cell r="T144">
            <v>73.99145999258009</v>
          </cell>
          <cell r="W144">
            <v>10</v>
          </cell>
          <cell r="X144">
            <v>27.3</v>
          </cell>
        </row>
        <row r="151">
          <cell r="A151" t="str">
            <v>PAL-01/P</v>
          </cell>
          <cell r="B151" t="str">
            <v>C-3</v>
          </cell>
          <cell r="C151" t="str">
            <v>G.L.</v>
          </cell>
          <cell r="D151">
            <v>128</v>
          </cell>
          <cell r="E151">
            <v>130</v>
          </cell>
          <cell r="F151">
            <v>90</v>
          </cell>
          <cell r="G151">
            <v>780</v>
          </cell>
          <cell r="H151">
            <v>395</v>
          </cell>
          <cell r="I151">
            <v>385</v>
          </cell>
          <cell r="L151">
            <v>37684</v>
          </cell>
          <cell r="M151">
            <v>752</v>
          </cell>
          <cell r="N151">
            <v>1</v>
          </cell>
          <cell r="O151">
            <v>24</v>
          </cell>
          <cell r="P151" t="str">
            <v>29,8</v>
          </cell>
          <cell r="T151">
            <v>739.61770476890729</v>
          </cell>
          <cell r="W151">
            <v>1</v>
          </cell>
          <cell r="X151">
            <v>33.6</v>
          </cell>
        </row>
        <row r="152">
          <cell r="A152" t="str">
            <v>PAL-02</v>
          </cell>
          <cell r="B152" t="str">
            <v>C-3 INF.</v>
          </cell>
          <cell r="C152" t="str">
            <v>G.L.</v>
          </cell>
          <cell r="D152">
            <v>128</v>
          </cell>
          <cell r="E152">
            <v>168</v>
          </cell>
          <cell r="F152">
            <v>80</v>
          </cell>
          <cell r="G152">
            <v>1020</v>
          </cell>
          <cell r="H152">
            <v>360</v>
          </cell>
          <cell r="I152">
            <v>355</v>
          </cell>
          <cell r="L152">
            <v>37682</v>
          </cell>
          <cell r="M152">
            <v>303</v>
          </cell>
          <cell r="N152">
            <v>0</v>
          </cell>
          <cell r="O152">
            <v>24</v>
          </cell>
          <cell r="P152" t="str">
            <v>84,8</v>
          </cell>
          <cell r="T152">
            <v>348.13350725164491</v>
          </cell>
          <cell r="W152">
            <v>3</v>
          </cell>
          <cell r="X152">
            <v>33.700000000000003</v>
          </cell>
        </row>
        <row r="153">
          <cell r="A153" t="str">
            <v>PAL-03/P</v>
          </cell>
          <cell r="B153" t="str">
            <v>C-3+C7 SUP</v>
          </cell>
          <cell r="C153" t="str">
            <v>G.L.</v>
          </cell>
          <cell r="D153">
            <v>128</v>
          </cell>
          <cell r="E153">
            <v>187</v>
          </cell>
          <cell r="F153">
            <v>120</v>
          </cell>
          <cell r="G153">
            <v>950</v>
          </cell>
          <cell r="H153">
            <v>270</v>
          </cell>
          <cell r="I153">
            <v>270</v>
          </cell>
          <cell r="L153">
            <v>37684</v>
          </cell>
          <cell r="M153">
            <v>308</v>
          </cell>
          <cell r="N153">
            <v>0</v>
          </cell>
          <cell r="O153">
            <v>24</v>
          </cell>
          <cell r="P153" t="str">
            <v>93,1</v>
          </cell>
          <cell r="T153">
            <v>288.62380313870602</v>
          </cell>
          <cell r="W153">
            <v>3</v>
          </cell>
          <cell r="X153">
            <v>39</v>
          </cell>
        </row>
        <row r="154">
          <cell r="A154" t="str">
            <v>PAL-04</v>
          </cell>
          <cell r="B154" t="str">
            <v>C-3</v>
          </cell>
          <cell r="C154" t="str">
            <v>G.L.</v>
          </cell>
          <cell r="D154">
            <v>128</v>
          </cell>
          <cell r="E154">
            <v>114</v>
          </cell>
          <cell r="F154">
            <v>90</v>
          </cell>
          <cell r="G154">
            <v>1080</v>
          </cell>
          <cell r="H154">
            <v>315</v>
          </cell>
          <cell r="I154">
            <v>320</v>
          </cell>
          <cell r="L154">
            <v>37683</v>
          </cell>
          <cell r="M154">
            <v>404</v>
          </cell>
          <cell r="N154">
            <v>2</v>
          </cell>
          <cell r="O154">
            <v>24</v>
          </cell>
          <cell r="P154" t="str">
            <v>1,9</v>
          </cell>
          <cell r="T154">
            <v>394.23982925495352</v>
          </cell>
          <cell r="W154">
            <v>2</v>
          </cell>
          <cell r="X154">
            <v>34.9</v>
          </cell>
        </row>
        <row r="155">
          <cell r="A155" t="str">
            <v>PAL-05</v>
          </cell>
          <cell r="B155" t="str">
            <v>C-7</v>
          </cell>
          <cell r="C155" t="str">
            <v>G.L.</v>
          </cell>
          <cell r="D155">
            <v>128</v>
          </cell>
          <cell r="E155">
            <v>175</v>
          </cell>
          <cell r="F155">
            <v>140</v>
          </cell>
          <cell r="G155">
            <v>1110</v>
          </cell>
          <cell r="H155">
            <v>130</v>
          </cell>
          <cell r="I155">
            <v>125</v>
          </cell>
          <cell r="L155">
            <v>37683</v>
          </cell>
          <cell r="M155">
            <v>890</v>
          </cell>
          <cell r="N155">
            <v>95</v>
          </cell>
          <cell r="O155">
            <v>24</v>
          </cell>
          <cell r="P155" t="str">
            <v>76,9</v>
          </cell>
          <cell r="T155">
            <v>851.68714749149376</v>
          </cell>
          <cell r="W155">
            <v>1</v>
          </cell>
          <cell r="X155">
            <v>40.1</v>
          </cell>
        </row>
        <row r="156">
          <cell r="A156" t="str">
            <v>SIR-01/P</v>
          </cell>
          <cell r="B156" t="str">
            <v>C-5 INF</v>
          </cell>
          <cell r="C156" t="str">
            <v>P.C.P</v>
          </cell>
          <cell r="D156">
            <v>128</v>
          </cell>
          <cell r="E156">
            <v>152</v>
          </cell>
          <cell r="F156">
            <v>30</v>
          </cell>
          <cell r="L156">
            <v>37684</v>
          </cell>
          <cell r="M156">
            <v>1169</v>
          </cell>
          <cell r="N156">
            <v>0</v>
          </cell>
          <cell r="O156">
            <v>24</v>
          </cell>
          <cell r="P156" t="str">
            <v>12,0</v>
          </cell>
          <cell r="T156">
            <v>309.61609686299948</v>
          </cell>
          <cell r="W156">
            <v>1</v>
          </cell>
          <cell r="X156">
            <v>36.6</v>
          </cell>
        </row>
        <row r="165">
          <cell r="A165" t="str">
            <v>JRD-01</v>
          </cell>
          <cell r="B165" t="str">
            <v>C-7 SUP A+C-7 SUP B</v>
          </cell>
          <cell r="C165" t="str">
            <v>B.H.</v>
          </cell>
          <cell r="D165">
            <v>128</v>
          </cell>
          <cell r="E165">
            <v>153</v>
          </cell>
          <cell r="F165">
            <v>1760</v>
          </cell>
          <cell r="G165">
            <v>129</v>
          </cell>
          <cell r="J165">
            <v>1700</v>
          </cell>
          <cell r="L165">
            <v>37680</v>
          </cell>
          <cell r="M165">
            <v>194</v>
          </cell>
          <cell r="N165">
            <v>2</v>
          </cell>
          <cell r="O165">
            <v>24</v>
          </cell>
          <cell r="P165" t="str">
            <v>89,8</v>
          </cell>
          <cell r="T165">
            <v>183.14631705856502</v>
          </cell>
          <cell r="W165">
            <v>5</v>
          </cell>
          <cell r="X165">
            <v>29.7</v>
          </cell>
        </row>
        <row r="166">
          <cell r="A166" t="str">
            <v>JRD-02</v>
          </cell>
          <cell r="B166" t="str">
            <v>C-7 INT. A+C-7 SUP A+C-7 SUP B</v>
          </cell>
          <cell r="C166" t="str">
            <v>B.H.</v>
          </cell>
          <cell r="D166">
            <v>128</v>
          </cell>
          <cell r="E166">
            <v>155</v>
          </cell>
          <cell r="F166">
            <v>2505</v>
          </cell>
          <cell r="G166">
            <v>110</v>
          </cell>
          <cell r="J166">
            <v>1820</v>
          </cell>
          <cell r="L166">
            <v>37673</v>
          </cell>
          <cell r="M166">
            <v>550</v>
          </cell>
          <cell r="N166">
            <v>8</v>
          </cell>
          <cell r="O166">
            <v>24</v>
          </cell>
          <cell r="P166" t="str">
            <v>79,3</v>
          </cell>
          <cell r="T166">
            <v>542.0276749669024</v>
          </cell>
          <cell r="W166">
            <v>2</v>
          </cell>
          <cell r="X166">
            <v>27.7</v>
          </cell>
        </row>
        <row r="176">
          <cell r="A176" t="str">
            <v>PRV-01</v>
          </cell>
          <cell r="B176" t="str">
            <v>GACH.</v>
          </cell>
          <cell r="C176" t="str">
            <v>B.H.</v>
          </cell>
          <cell r="D176">
            <v>128</v>
          </cell>
          <cell r="E176">
            <v>147</v>
          </cell>
          <cell r="F176">
            <v>1600</v>
          </cell>
          <cell r="G176">
            <v>140</v>
          </cell>
          <cell r="J176">
            <v>1580</v>
          </cell>
          <cell r="L176">
            <v>37680</v>
          </cell>
          <cell r="M176">
            <v>135</v>
          </cell>
          <cell r="N176">
            <v>2</v>
          </cell>
          <cell r="O176">
            <v>24</v>
          </cell>
          <cell r="P176" t="str">
            <v>92,8</v>
          </cell>
          <cell r="T176">
            <v>133.04315658278514</v>
          </cell>
          <cell r="W176">
            <v>7</v>
          </cell>
          <cell r="X176">
            <v>26.2</v>
          </cell>
        </row>
        <row r="184">
          <cell r="A184" t="str">
            <v>SAD-02/P</v>
          </cell>
          <cell r="B184" t="str">
            <v>C-7 SUP A+C-7 SUP B</v>
          </cell>
          <cell r="C184" t="str">
            <v>B.H.</v>
          </cell>
          <cell r="D184">
            <v>128</v>
          </cell>
          <cell r="E184">
            <v>125</v>
          </cell>
          <cell r="F184">
            <v>2780</v>
          </cell>
          <cell r="G184">
            <v>40</v>
          </cell>
          <cell r="J184">
            <v>3360</v>
          </cell>
          <cell r="L184">
            <v>37684</v>
          </cell>
          <cell r="M184">
            <v>1305</v>
          </cell>
          <cell r="N184">
            <v>1</v>
          </cell>
          <cell r="O184">
            <v>24</v>
          </cell>
          <cell r="P184" t="str">
            <v>64,5</v>
          </cell>
          <cell r="T184">
            <v>1216.5750579691985</v>
          </cell>
          <cell r="W184">
            <v>1</v>
          </cell>
          <cell r="X184">
            <v>25.6</v>
          </cell>
        </row>
        <row r="185">
          <cell r="A185" t="str">
            <v>SAD-03</v>
          </cell>
          <cell r="B185" t="str">
            <v>C-7 SUP A+C-7 SUP B</v>
          </cell>
          <cell r="C185" t="str">
            <v>P.C.P</v>
          </cell>
          <cell r="D185">
            <v>128</v>
          </cell>
          <cell r="E185">
            <v>147</v>
          </cell>
          <cell r="F185">
            <v>40</v>
          </cell>
          <cell r="L185">
            <v>37678</v>
          </cell>
          <cell r="M185">
            <v>86</v>
          </cell>
          <cell r="N185">
            <v>1</v>
          </cell>
          <cell r="O185">
            <v>24</v>
          </cell>
          <cell r="P185" t="str">
            <v>95,8</v>
          </cell>
          <cell r="T185">
            <v>84.753418267552007</v>
          </cell>
          <cell r="W185">
            <v>12</v>
          </cell>
          <cell r="X185">
            <v>26.2</v>
          </cell>
        </row>
        <row r="186">
          <cell r="A186" t="str">
            <v>SAD-04/P</v>
          </cell>
          <cell r="B186" t="str">
            <v>C-7 INF.+C-7 SUP</v>
          </cell>
          <cell r="C186" t="str">
            <v>B.H.</v>
          </cell>
          <cell r="D186">
            <v>128</v>
          </cell>
          <cell r="E186">
            <v>112</v>
          </cell>
          <cell r="F186">
            <v>2830</v>
          </cell>
          <cell r="G186">
            <v>40</v>
          </cell>
          <cell r="J186">
            <v>4355</v>
          </cell>
          <cell r="L186">
            <v>37684</v>
          </cell>
          <cell r="M186">
            <v>628</v>
          </cell>
          <cell r="N186">
            <v>6</v>
          </cell>
          <cell r="O186">
            <v>24</v>
          </cell>
          <cell r="P186" t="str">
            <v>84,8</v>
          </cell>
          <cell r="T186">
            <v>493.05747583676452</v>
          </cell>
          <cell r="W186">
            <v>2</v>
          </cell>
          <cell r="X186">
            <v>26.1</v>
          </cell>
        </row>
        <row r="187">
          <cell r="A187" t="str">
            <v>SAD-05</v>
          </cell>
          <cell r="B187" t="str">
            <v>C-7 SUP</v>
          </cell>
          <cell r="C187" t="str">
            <v>B.H.</v>
          </cell>
          <cell r="D187" t="str">
            <v>CLOSED</v>
          </cell>
          <cell r="L187">
            <v>37591</v>
          </cell>
        </row>
        <row r="188">
          <cell r="A188" t="str">
            <v>GSR-01/P</v>
          </cell>
          <cell r="B188" t="str">
            <v>C-7 SUP A+C-7 SUP B</v>
          </cell>
          <cell r="C188" t="str">
            <v>B.H.</v>
          </cell>
          <cell r="D188">
            <v>128</v>
          </cell>
          <cell r="E188">
            <v>160</v>
          </cell>
          <cell r="F188">
            <v>2595</v>
          </cell>
          <cell r="G188">
            <v>154</v>
          </cell>
          <cell r="J188">
            <v>1580</v>
          </cell>
          <cell r="L188">
            <v>37684</v>
          </cell>
          <cell r="M188">
            <v>666</v>
          </cell>
          <cell r="N188">
            <v>0</v>
          </cell>
          <cell r="O188">
            <v>24</v>
          </cell>
          <cell r="P188" t="str">
            <v>75,7</v>
          </cell>
          <cell r="T188">
            <v>655.61066223205421</v>
          </cell>
          <cell r="W188">
            <v>2</v>
          </cell>
          <cell r="X188">
            <v>24.1</v>
          </cell>
        </row>
        <row r="196">
          <cell r="A196" t="str">
            <v>CND-01</v>
          </cell>
          <cell r="B196" t="str">
            <v>C-7 SUP</v>
          </cell>
          <cell r="C196" t="str">
            <v>B.H.</v>
          </cell>
          <cell r="D196">
            <v>128</v>
          </cell>
          <cell r="E196">
            <v>132</v>
          </cell>
          <cell r="F196">
            <v>450</v>
          </cell>
          <cell r="G196">
            <v>200</v>
          </cell>
          <cell r="J196">
            <v>1920</v>
          </cell>
          <cell r="L196">
            <v>37680</v>
          </cell>
          <cell r="M196">
            <v>25</v>
          </cell>
          <cell r="N196">
            <v>0</v>
          </cell>
          <cell r="O196">
            <v>24</v>
          </cell>
          <cell r="P196" t="str">
            <v>91,5</v>
          </cell>
          <cell r="T196">
            <v>24.637621589404656</v>
          </cell>
          <cell r="W196">
            <v>40</v>
          </cell>
          <cell r="X196">
            <v>22</v>
          </cell>
        </row>
        <row r="197">
          <cell r="A197" t="str">
            <v>CND-02</v>
          </cell>
          <cell r="B197" t="str">
            <v>C-7</v>
          </cell>
          <cell r="C197" t="str">
            <v>B.H.</v>
          </cell>
          <cell r="D197">
            <v>128</v>
          </cell>
          <cell r="E197">
            <v>132</v>
          </cell>
          <cell r="F197">
            <v>1800</v>
          </cell>
          <cell r="G197">
            <v>200</v>
          </cell>
          <cell r="J197">
            <v>1580</v>
          </cell>
          <cell r="L197">
            <v>37680</v>
          </cell>
          <cell r="M197">
            <v>50</v>
          </cell>
          <cell r="N197">
            <v>0</v>
          </cell>
          <cell r="O197">
            <v>24</v>
          </cell>
          <cell r="P197" t="str">
            <v>94,5</v>
          </cell>
          <cell r="T197">
            <v>47.79515738715363</v>
          </cell>
          <cell r="W197">
            <v>20</v>
          </cell>
          <cell r="X197">
            <v>21.8</v>
          </cell>
        </row>
        <row r="198">
          <cell r="A198" t="str">
            <v>TOTALES</v>
          </cell>
          <cell r="H198">
            <v>0</v>
          </cell>
          <cell r="I198">
            <v>0</v>
          </cell>
          <cell r="M198">
            <v>75</v>
          </cell>
          <cell r="T198">
            <v>72</v>
          </cell>
        </row>
        <row r="199">
          <cell r="A199" t="str">
            <v>CGL-01</v>
          </cell>
          <cell r="B199" t="str">
            <v>C-5</v>
          </cell>
          <cell r="C199" t="str">
            <v>B.H.</v>
          </cell>
          <cell r="D199">
            <v>128</v>
          </cell>
          <cell r="E199">
            <v>116</v>
          </cell>
          <cell r="F199">
            <v>1000</v>
          </cell>
          <cell r="G199">
            <v>158</v>
          </cell>
          <cell r="J199">
            <v>815</v>
          </cell>
          <cell r="L199">
            <v>37677</v>
          </cell>
          <cell r="M199">
            <v>387</v>
          </cell>
          <cell r="N199">
            <v>2</v>
          </cell>
          <cell r="O199">
            <v>24</v>
          </cell>
          <cell r="P199" t="str">
            <v>48,0</v>
          </cell>
          <cell r="T199">
            <v>366.28230480164984</v>
          </cell>
          <cell r="W199">
            <v>3</v>
          </cell>
          <cell r="X199">
            <v>38</v>
          </cell>
        </row>
        <row r="200">
          <cell r="A200" t="str">
            <v>RMS-01/P</v>
          </cell>
          <cell r="B200" t="str">
            <v>C-4</v>
          </cell>
          <cell r="C200" t="str">
            <v>F.N.</v>
          </cell>
          <cell r="D200">
            <v>128</v>
          </cell>
          <cell r="E200">
            <v>122</v>
          </cell>
          <cell r="F200">
            <v>160</v>
          </cell>
          <cell r="L200">
            <v>37684</v>
          </cell>
          <cell r="M200">
            <v>1471</v>
          </cell>
          <cell r="N200">
            <v>1</v>
          </cell>
          <cell r="O200">
            <v>24</v>
          </cell>
          <cell r="P200" t="str">
            <v>0,2</v>
          </cell>
          <cell r="T200">
            <v>1534.7499638248987</v>
          </cell>
          <cell r="W200">
            <v>1</v>
          </cell>
          <cell r="X200">
            <v>35</v>
          </cell>
        </row>
        <row r="201">
          <cell r="A201" t="str">
            <v>COR-01/P</v>
          </cell>
          <cell r="B201" t="str">
            <v>C-3</v>
          </cell>
          <cell r="C201" t="str">
            <v>B.H.</v>
          </cell>
          <cell r="D201">
            <v>128</v>
          </cell>
          <cell r="E201">
            <v>133</v>
          </cell>
          <cell r="F201">
            <v>90</v>
          </cell>
          <cell r="G201">
            <v>1420</v>
          </cell>
          <cell r="J201">
            <v>1165</v>
          </cell>
          <cell r="L201">
            <v>37684</v>
          </cell>
          <cell r="M201">
            <v>1012</v>
          </cell>
          <cell r="N201">
            <v>1</v>
          </cell>
          <cell r="O201">
            <v>23</v>
          </cell>
          <cell r="P201" t="str">
            <v>1,0</v>
          </cell>
          <cell r="T201">
            <v>930.30422818399222</v>
          </cell>
          <cell r="W201">
            <v>1</v>
          </cell>
          <cell r="X201">
            <v>30.6</v>
          </cell>
        </row>
        <row r="204">
          <cell r="A204" t="str">
            <v>GRL-01/P</v>
          </cell>
          <cell r="B204" t="str">
            <v>C-7 SUP A</v>
          </cell>
          <cell r="C204" t="str">
            <v>B.H.</v>
          </cell>
          <cell r="D204">
            <v>128</v>
          </cell>
          <cell r="E204">
            <v>160</v>
          </cell>
          <cell r="F204">
            <v>2630</v>
          </cell>
          <cell r="G204">
            <v>116</v>
          </cell>
          <cell r="J204">
            <v>2060</v>
          </cell>
          <cell r="L204">
            <v>37684</v>
          </cell>
          <cell r="M204">
            <v>414</v>
          </cell>
          <cell r="N204">
            <v>5</v>
          </cell>
          <cell r="O204">
            <v>24</v>
          </cell>
          <cell r="P204" t="str">
            <v>87,9</v>
          </cell>
          <cell r="T204">
            <v>389.80714589611102</v>
          </cell>
          <cell r="W204">
            <v>2</v>
          </cell>
          <cell r="X204">
            <v>24.1</v>
          </cell>
        </row>
        <row r="205">
          <cell r="A205" t="str">
            <v>GRL-02/P</v>
          </cell>
          <cell r="B205" t="str">
            <v>C-7 SUP A+C-7 SUP B</v>
          </cell>
          <cell r="C205" t="str">
            <v>B.H.</v>
          </cell>
          <cell r="D205">
            <v>128</v>
          </cell>
          <cell r="E205">
            <v>165</v>
          </cell>
          <cell r="F205">
            <v>2665</v>
          </cell>
          <cell r="G205">
            <v>151</v>
          </cell>
          <cell r="J205">
            <v>2160</v>
          </cell>
          <cell r="L205">
            <v>37684</v>
          </cell>
          <cell r="M205">
            <v>611</v>
          </cell>
          <cell r="N205">
            <v>2</v>
          </cell>
          <cell r="O205">
            <v>24</v>
          </cell>
          <cell r="P205" t="str">
            <v>81,4</v>
          </cell>
          <cell r="T205">
            <v>631.56654803247761</v>
          </cell>
          <cell r="W205">
            <v>2</v>
          </cell>
          <cell r="X205">
            <v>24.5</v>
          </cell>
        </row>
        <row r="206">
          <cell r="A206" t="str">
            <v>GRL-03/P</v>
          </cell>
          <cell r="B206" t="str">
            <v>C-7 SUP B</v>
          </cell>
          <cell r="C206" t="str">
            <v>B.H.</v>
          </cell>
          <cell r="D206">
            <v>128</v>
          </cell>
          <cell r="E206">
            <v>137</v>
          </cell>
          <cell r="F206">
            <v>2665</v>
          </cell>
          <cell r="G206">
            <v>122</v>
          </cell>
          <cell r="J206">
            <v>2090</v>
          </cell>
          <cell r="L206">
            <v>37684</v>
          </cell>
          <cell r="M206">
            <v>878</v>
          </cell>
          <cell r="N206">
            <v>2</v>
          </cell>
          <cell r="O206">
            <v>24</v>
          </cell>
          <cell r="P206" t="str">
            <v>71,8</v>
          </cell>
          <cell r="T206">
            <v>876.30692386517694</v>
          </cell>
          <cell r="W206">
            <v>1</v>
          </cell>
          <cell r="X206">
            <v>25</v>
          </cell>
        </row>
        <row r="207">
          <cell r="A207" t="str">
            <v>GRL-04</v>
          </cell>
          <cell r="B207" t="str">
            <v>C-7 SUP</v>
          </cell>
          <cell r="C207" t="str">
            <v>B.H.</v>
          </cell>
          <cell r="D207" t="str">
            <v>CLOSED</v>
          </cell>
          <cell r="L207">
            <v>36234</v>
          </cell>
        </row>
        <row r="208">
          <cell r="A208" t="str">
            <v>GRL-05</v>
          </cell>
          <cell r="B208" t="str">
            <v>C-7 SUP B</v>
          </cell>
          <cell r="C208" t="str">
            <v>B.H.</v>
          </cell>
          <cell r="D208">
            <v>128</v>
          </cell>
          <cell r="E208">
            <v>134</v>
          </cell>
          <cell r="F208">
            <v>2610</v>
          </cell>
          <cell r="G208">
            <v>133</v>
          </cell>
          <cell r="J208">
            <v>1235</v>
          </cell>
          <cell r="L208">
            <v>37679</v>
          </cell>
          <cell r="M208">
            <v>271</v>
          </cell>
          <cell r="N208">
            <v>0</v>
          </cell>
          <cell r="O208">
            <v>24</v>
          </cell>
          <cell r="P208" t="str">
            <v>85,9</v>
          </cell>
          <cell r="T208">
            <v>261.72377470196392</v>
          </cell>
          <cell r="W208">
            <v>4</v>
          </cell>
          <cell r="X208">
            <v>23</v>
          </cell>
        </row>
        <row r="221">
          <cell r="K221">
            <v>138727</v>
          </cell>
          <cell r="L221">
            <v>34681.75</v>
          </cell>
          <cell r="M221">
            <v>34162.904761904763</v>
          </cell>
          <cell r="S221">
            <v>13412.79365079365</v>
          </cell>
        </row>
        <row r="222">
          <cell r="S222">
            <v>4039.1746031746034</v>
          </cell>
        </row>
        <row r="223">
          <cell r="S223">
            <v>6687.1269841269841</v>
          </cell>
        </row>
        <row r="224">
          <cell r="S224">
            <v>6260.269841269841</v>
          </cell>
        </row>
        <row r="225">
          <cell r="S225">
            <v>112.12698412698413</v>
          </cell>
        </row>
        <row r="238">
          <cell r="C238">
            <v>2570</v>
          </cell>
          <cell r="I238">
            <v>1490</v>
          </cell>
          <cell r="J238">
            <v>1880</v>
          </cell>
          <cell r="K238">
            <v>1420</v>
          </cell>
          <cell r="L238">
            <v>2300</v>
          </cell>
          <cell r="M238">
            <v>1740</v>
          </cell>
          <cell r="N238">
            <v>2020</v>
          </cell>
          <cell r="O238">
            <v>1290</v>
          </cell>
          <cell r="R238">
            <v>1010</v>
          </cell>
          <cell r="S238">
            <v>2290</v>
          </cell>
          <cell r="T238">
            <v>1390</v>
          </cell>
        </row>
        <row r="239">
          <cell r="C239">
            <v>24</v>
          </cell>
          <cell r="I239">
            <v>24</v>
          </cell>
          <cell r="J239">
            <v>24</v>
          </cell>
          <cell r="K239">
            <v>24</v>
          </cell>
          <cell r="L239">
            <v>24</v>
          </cell>
          <cell r="M239">
            <v>24</v>
          </cell>
          <cell r="N239">
            <v>24</v>
          </cell>
          <cell r="O239">
            <v>24</v>
          </cell>
          <cell r="R239">
            <v>24</v>
          </cell>
          <cell r="S239">
            <v>24</v>
          </cell>
          <cell r="T239">
            <v>24</v>
          </cell>
        </row>
        <row r="240">
          <cell r="G240">
            <v>50934</v>
          </cell>
          <cell r="I240">
            <v>24650.726210415363</v>
          </cell>
          <cell r="J240">
            <v>31242.999068886042</v>
          </cell>
          <cell r="K240">
            <v>11515</v>
          </cell>
          <cell r="L240">
            <v>7121.01251912117</v>
          </cell>
          <cell r="M240">
            <v>16726.986770153046</v>
          </cell>
          <cell r="N240">
            <v>23847.999289274216</v>
          </cell>
          <cell r="O240">
            <v>9713.9252375364304</v>
          </cell>
          <cell r="R240">
            <v>12324</v>
          </cell>
        </row>
        <row r="243">
          <cell r="C243">
            <v>2</v>
          </cell>
          <cell r="I243">
            <v>2</v>
          </cell>
          <cell r="J243">
            <v>2</v>
          </cell>
          <cell r="K243">
            <v>3</v>
          </cell>
          <cell r="L243">
            <v>2</v>
          </cell>
          <cell r="M243">
            <v>2</v>
          </cell>
          <cell r="N243">
            <v>2</v>
          </cell>
          <cell r="O243">
            <v>1</v>
          </cell>
          <cell r="P243">
            <v>1</v>
          </cell>
          <cell r="Q243">
            <v>1</v>
          </cell>
          <cell r="R243">
            <v>1</v>
          </cell>
          <cell r="S243">
            <v>2</v>
          </cell>
          <cell r="T243">
            <v>2</v>
          </cell>
        </row>
        <row r="244">
          <cell r="C244">
            <v>2</v>
          </cell>
          <cell r="I244">
            <v>1</v>
          </cell>
          <cell r="J244">
            <v>1</v>
          </cell>
          <cell r="K244">
            <v>3</v>
          </cell>
          <cell r="L244">
            <v>1</v>
          </cell>
          <cell r="M244">
            <v>1</v>
          </cell>
          <cell r="N244">
            <v>1</v>
          </cell>
          <cell r="O244">
            <v>0</v>
          </cell>
          <cell r="P244">
            <v>0</v>
          </cell>
          <cell r="Q244">
            <v>0</v>
          </cell>
          <cell r="R244">
            <v>1</v>
          </cell>
          <cell r="S244">
            <v>2</v>
          </cell>
          <cell r="T244">
            <v>1</v>
          </cell>
        </row>
        <row r="245">
          <cell r="J245">
            <v>0</v>
          </cell>
          <cell r="M245">
            <v>0</v>
          </cell>
          <cell r="N245">
            <v>0</v>
          </cell>
          <cell r="P245">
            <v>0</v>
          </cell>
          <cell r="Q245">
            <v>0</v>
          </cell>
        </row>
        <row r="246">
          <cell r="C246">
            <v>1050</v>
          </cell>
          <cell r="I246">
            <v>2000</v>
          </cell>
          <cell r="J246">
            <v>2000</v>
          </cell>
          <cell r="K246">
            <v>19800</v>
          </cell>
          <cell r="L246">
            <v>17800</v>
          </cell>
          <cell r="M246">
            <v>17800</v>
          </cell>
          <cell r="N246">
            <v>17800</v>
          </cell>
          <cell r="O246">
            <v>19600</v>
          </cell>
          <cell r="P246">
            <v>19600</v>
          </cell>
          <cell r="Q246">
            <v>19600</v>
          </cell>
          <cell r="R246">
            <v>1280</v>
          </cell>
          <cell r="S246">
            <v>475</v>
          </cell>
          <cell r="T246">
            <v>9000</v>
          </cell>
        </row>
        <row r="255">
          <cell r="F255">
            <v>26030.999612107873</v>
          </cell>
        </row>
        <row r="256">
          <cell r="I256">
            <v>1265</v>
          </cell>
          <cell r="J256">
            <v>1110</v>
          </cell>
          <cell r="K256">
            <v>2740</v>
          </cell>
          <cell r="L256">
            <v>3106</v>
          </cell>
          <cell r="M256">
            <v>8221</v>
          </cell>
        </row>
      </sheetData>
      <sheetData sheetId="2" refreshError="1">
        <row r="5">
          <cell r="A5" t="str">
            <v>TRD-07</v>
          </cell>
          <cell r="B5" t="str">
            <v>B.E.</v>
          </cell>
          <cell r="C5">
            <v>6</v>
          </cell>
          <cell r="D5">
            <v>157</v>
          </cell>
          <cell r="E5">
            <v>96</v>
          </cell>
          <cell r="F5">
            <v>3768</v>
          </cell>
          <cell r="G5">
            <v>3925</v>
          </cell>
          <cell r="J5">
            <v>2</v>
          </cell>
          <cell r="K5">
            <v>2</v>
          </cell>
          <cell r="L5">
            <v>13</v>
          </cell>
          <cell r="M5">
            <v>128</v>
          </cell>
          <cell r="O5">
            <v>189</v>
          </cell>
          <cell r="P5">
            <v>80</v>
          </cell>
          <cell r="Q5">
            <v>32.299999999999997</v>
          </cell>
          <cell r="R5">
            <v>1</v>
          </cell>
          <cell r="S5" t="str">
            <v>C-7 INT.</v>
          </cell>
          <cell r="T5">
            <v>990</v>
          </cell>
        </row>
        <row r="6">
          <cell r="A6" t="str">
            <v>BQA-03</v>
          </cell>
          <cell r="B6" t="str">
            <v>B.E.</v>
          </cell>
          <cell r="C6">
            <v>12</v>
          </cell>
          <cell r="D6">
            <v>694</v>
          </cell>
          <cell r="E6">
            <v>92</v>
          </cell>
          <cell r="F6">
            <v>7981</v>
          </cell>
          <cell r="G6">
            <v>8675</v>
          </cell>
          <cell r="J6">
            <v>23</v>
          </cell>
          <cell r="K6">
            <v>23</v>
          </cell>
          <cell r="L6">
            <v>33</v>
          </cell>
          <cell r="M6">
            <v>128</v>
          </cell>
          <cell r="O6">
            <v>211</v>
          </cell>
          <cell r="P6">
            <v>95</v>
          </cell>
          <cell r="Q6">
            <v>32.9</v>
          </cell>
          <cell r="R6">
            <v>3</v>
          </cell>
          <cell r="S6" t="str">
            <v>C-7 INF.+C-7 SUP</v>
          </cell>
          <cell r="T6">
            <v>475</v>
          </cell>
        </row>
        <row r="7">
          <cell r="A7" t="str">
            <v>LGN-01</v>
          </cell>
          <cell r="B7" t="str">
            <v>G.L.</v>
          </cell>
          <cell r="C7">
            <v>24</v>
          </cell>
          <cell r="D7">
            <v>236</v>
          </cell>
          <cell r="E7">
            <v>93.8</v>
          </cell>
          <cell r="F7">
            <v>3570</v>
          </cell>
          <cell r="G7">
            <v>3806</v>
          </cell>
          <cell r="I7">
            <v>170</v>
          </cell>
          <cell r="J7">
            <v>350</v>
          </cell>
          <cell r="K7">
            <v>520</v>
          </cell>
          <cell r="L7">
            <v>1483</v>
          </cell>
          <cell r="M7">
            <v>128</v>
          </cell>
          <cell r="N7">
            <v>950</v>
          </cell>
          <cell r="O7">
            <v>200</v>
          </cell>
          <cell r="P7">
            <v>130</v>
          </cell>
          <cell r="Q7">
            <v>16.899999999999999</v>
          </cell>
          <cell r="R7">
            <v>137</v>
          </cell>
          <cell r="S7" t="str">
            <v>MIR.</v>
          </cell>
          <cell r="T7">
            <v>19750</v>
          </cell>
        </row>
        <row r="8">
          <cell r="A8" t="str">
            <v>LGL-07</v>
          </cell>
          <cell r="B8" t="str">
            <v>G.L.</v>
          </cell>
          <cell r="C8">
            <v>6</v>
          </cell>
          <cell r="D8">
            <v>267</v>
          </cell>
          <cell r="E8">
            <v>92</v>
          </cell>
          <cell r="F8">
            <v>3071</v>
          </cell>
          <cell r="G8">
            <v>3338</v>
          </cell>
          <cell r="I8">
            <v>390</v>
          </cell>
          <cell r="J8">
            <v>195</v>
          </cell>
          <cell r="K8">
            <v>585</v>
          </cell>
          <cell r="L8">
            <v>730</v>
          </cell>
          <cell r="M8">
            <v>128</v>
          </cell>
          <cell r="N8">
            <v>1310</v>
          </cell>
          <cell r="O8">
            <v>187</v>
          </cell>
          <cell r="P8">
            <v>170</v>
          </cell>
          <cell r="Q8">
            <v>16.8</v>
          </cell>
          <cell r="R8">
            <v>175</v>
          </cell>
          <cell r="S8" t="str">
            <v>MIR SUP.+MIR. INT.</v>
          </cell>
          <cell r="T8">
            <v>16900</v>
          </cell>
        </row>
        <row r="9">
          <cell r="A9" t="str">
            <v>TCA-07S</v>
          </cell>
          <cell r="B9" t="str">
            <v>G.L.</v>
          </cell>
          <cell r="C9">
            <v>4</v>
          </cell>
          <cell r="D9">
            <v>253</v>
          </cell>
          <cell r="E9">
            <v>79.400000000000006</v>
          </cell>
          <cell r="F9">
            <v>975</v>
          </cell>
          <cell r="G9">
            <v>1228</v>
          </cell>
          <cell r="I9">
            <v>330</v>
          </cell>
          <cell r="J9">
            <v>360</v>
          </cell>
          <cell r="K9">
            <v>690</v>
          </cell>
          <cell r="L9">
            <v>1423</v>
          </cell>
          <cell r="M9">
            <v>128</v>
          </cell>
          <cell r="N9">
            <v>810</v>
          </cell>
          <cell r="O9">
            <v>146</v>
          </cell>
          <cell r="P9">
            <v>125</v>
          </cell>
          <cell r="Q9">
            <v>32.200000000000003</v>
          </cell>
          <cell r="R9">
            <v>562</v>
          </cell>
          <cell r="S9" t="str">
            <v>GACH.</v>
          </cell>
          <cell r="T9">
            <v>8650</v>
          </cell>
        </row>
        <row r="10">
          <cell r="A10" t="str">
            <v>TCA-09S</v>
          </cell>
          <cell r="B10" t="str">
            <v>G.L.</v>
          </cell>
          <cell r="C10">
            <v>4</v>
          </cell>
          <cell r="D10">
            <v>423</v>
          </cell>
          <cell r="E10">
            <v>76.8</v>
          </cell>
          <cell r="F10">
            <v>1400</v>
          </cell>
          <cell r="G10">
            <v>1823</v>
          </cell>
          <cell r="I10">
            <v>540</v>
          </cell>
          <cell r="J10">
            <v>570</v>
          </cell>
          <cell r="K10">
            <v>1110</v>
          </cell>
          <cell r="L10">
            <v>1348</v>
          </cell>
          <cell r="M10">
            <v>128</v>
          </cell>
          <cell r="N10">
            <v>1200</v>
          </cell>
          <cell r="O10">
            <v>164</v>
          </cell>
          <cell r="P10">
            <v>135</v>
          </cell>
          <cell r="Q10">
            <v>31</v>
          </cell>
          <cell r="R10">
            <v>609</v>
          </cell>
          <cell r="S10" t="str">
            <v>GACH.</v>
          </cell>
          <cell r="T10">
            <v>3600</v>
          </cell>
        </row>
        <row r="11">
          <cell r="A11" t="str">
            <v>TCA-10</v>
          </cell>
          <cell r="B11" t="str">
            <v>G.L.</v>
          </cell>
          <cell r="C11">
            <v>15</v>
          </cell>
          <cell r="D11">
            <v>1526</v>
          </cell>
          <cell r="E11">
            <v>44.5</v>
          </cell>
          <cell r="F11">
            <v>1224</v>
          </cell>
          <cell r="G11">
            <v>2750</v>
          </cell>
          <cell r="I11">
            <v>460</v>
          </cell>
          <cell r="J11">
            <v>1515</v>
          </cell>
          <cell r="K11">
            <v>1975</v>
          </cell>
          <cell r="L11">
            <v>993</v>
          </cell>
          <cell r="M11">
            <v>64</v>
          </cell>
          <cell r="N11">
            <v>1420</v>
          </cell>
          <cell r="O11">
            <v>139</v>
          </cell>
          <cell r="P11">
            <v>290</v>
          </cell>
          <cell r="Q11">
            <v>31.2</v>
          </cell>
          <cell r="R11">
            <v>718</v>
          </cell>
          <cell r="S11" t="str">
            <v>GACH.</v>
          </cell>
          <cell r="T11">
            <v>3200</v>
          </cell>
        </row>
        <row r="12">
          <cell r="A12" t="str">
            <v>ABJ-01</v>
          </cell>
          <cell r="B12" t="str">
            <v>G.L.</v>
          </cell>
          <cell r="C12">
            <v>7</v>
          </cell>
          <cell r="D12">
            <v>165</v>
          </cell>
          <cell r="E12">
            <v>92.7</v>
          </cell>
          <cell r="F12">
            <v>2095</v>
          </cell>
          <cell r="G12">
            <v>2260</v>
          </cell>
          <cell r="I12">
            <v>245</v>
          </cell>
          <cell r="J12">
            <v>1</v>
          </cell>
          <cell r="K12">
            <v>246</v>
          </cell>
          <cell r="L12">
            <v>6</v>
          </cell>
          <cell r="M12">
            <v>128</v>
          </cell>
          <cell r="N12">
            <v>1060</v>
          </cell>
          <cell r="O12">
            <v>166</v>
          </cell>
          <cell r="P12">
            <v>150</v>
          </cell>
          <cell r="Q12">
            <v>33.9</v>
          </cell>
          <cell r="R12">
            <v>109</v>
          </cell>
          <cell r="S12" t="str">
            <v>C-5</v>
          </cell>
          <cell r="T12">
            <v>800</v>
          </cell>
        </row>
        <row r="13">
          <cell r="A13" t="str">
            <v>PAL-01</v>
          </cell>
          <cell r="B13" t="str">
            <v>G.L.</v>
          </cell>
          <cell r="C13">
            <v>6</v>
          </cell>
          <cell r="D13">
            <v>752</v>
          </cell>
          <cell r="E13">
            <v>29.8</v>
          </cell>
          <cell r="F13">
            <v>319</v>
          </cell>
          <cell r="G13">
            <v>1071</v>
          </cell>
          <cell r="I13">
            <v>385</v>
          </cell>
          <cell r="J13">
            <v>1</v>
          </cell>
          <cell r="K13">
            <v>386</v>
          </cell>
          <cell r="L13">
            <v>1</v>
          </cell>
          <cell r="M13">
            <v>128</v>
          </cell>
          <cell r="N13">
            <v>780</v>
          </cell>
          <cell r="O13">
            <v>130</v>
          </cell>
          <cell r="P13">
            <v>90</v>
          </cell>
          <cell r="Q13">
            <v>33.6</v>
          </cell>
          <cell r="R13">
            <v>360</v>
          </cell>
          <cell r="S13" t="str">
            <v>C-3</v>
          </cell>
          <cell r="T13">
            <v>250</v>
          </cell>
        </row>
        <row r="14">
          <cell r="A14" t="str">
            <v>PAL-03</v>
          </cell>
          <cell r="B14" t="str">
            <v>G.L.</v>
          </cell>
          <cell r="C14">
            <v>4</v>
          </cell>
          <cell r="D14">
            <v>308</v>
          </cell>
          <cell r="E14">
            <v>93.1</v>
          </cell>
          <cell r="F14">
            <v>4156</v>
          </cell>
          <cell r="G14">
            <v>4464</v>
          </cell>
          <cell r="I14">
            <v>270</v>
          </cell>
          <cell r="J14">
            <v>1</v>
          </cell>
          <cell r="K14">
            <v>271</v>
          </cell>
          <cell r="L14">
            <v>3</v>
          </cell>
          <cell r="M14">
            <v>128</v>
          </cell>
          <cell r="N14">
            <v>950</v>
          </cell>
          <cell r="O14">
            <v>187</v>
          </cell>
          <cell r="P14">
            <v>120</v>
          </cell>
          <cell r="Q14">
            <v>39</v>
          </cell>
          <cell r="R14">
            <v>61</v>
          </cell>
          <cell r="S14" t="str">
            <v>C-3+C7 SUP</v>
          </cell>
          <cell r="T14">
            <v>240</v>
          </cell>
        </row>
        <row r="15">
          <cell r="A15" t="str">
            <v>SIR-01</v>
          </cell>
          <cell r="B15" t="str">
            <v>P.C.P</v>
          </cell>
          <cell r="C15">
            <v>12</v>
          </cell>
          <cell r="D15">
            <v>1169</v>
          </cell>
          <cell r="E15">
            <v>12</v>
          </cell>
          <cell r="F15">
            <v>159</v>
          </cell>
          <cell r="G15">
            <v>1328</v>
          </cell>
          <cell r="J15">
            <v>1</v>
          </cell>
          <cell r="K15">
            <v>1</v>
          </cell>
          <cell r="L15">
            <v>1</v>
          </cell>
          <cell r="M15">
            <v>128</v>
          </cell>
          <cell r="O15">
            <v>152</v>
          </cell>
          <cell r="P15">
            <v>30</v>
          </cell>
          <cell r="Q15">
            <v>36.6</v>
          </cell>
          <cell r="R15">
            <v>1</v>
          </cell>
          <cell r="S15" t="str">
            <v>C-5 INF</v>
          </cell>
          <cell r="T15">
            <v>900</v>
          </cell>
        </row>
        <row r="16">
          <cell r="A16" t="str">
            <v>SAD-02</v>
          </cell>
          <cell r="B16" t="str">
            <v>B.H.</v>
          </cell>
          <cell r="C16">
            <v>3</v>
          </cell>
          <cell r="D16">
            <v>1305</v>
          </cell>
          <cell r="E16">
            <v>64.5</v>
          </cell>
          <cell r="F16">
            <v>2371</v>
          </cell>
          <cell r="G16">
            <v>3676</v>
          </cell>
          <cell r="H16">
            <v>3360</v>
          </cell>
          <cell r="J16">
            <v>1</v>
          </cell>
          <cell r="K16">
            <v>1</v>
          </cell>
          <cell r="L16">
            <v>1</v>
          </cell>
          <cell r="M16">
            <v>128</v>
          </cell>
          <cell r="N16">
            <v>40</v>
          </cell>
          <cell r="O16">
            <v>125</v>
          </cell>
          <cell r="P16">
            <v>2780</v>
          </cell>
          <cell r="Q16">
            <v>25.6</v>
          </cell>
          <cell r="R16">
            <v>0</v>
          </cell>
          <cell r="S16" t="str">
            <v>C-7 SUP A+C-7 SUP B</v>
          </cell>
          <cell r="T16">
            <v>65</v>
          </cell>
        </row>
        <row r="17">
          <cell r="A17" t="str">
            <v>SAD-04</v>
          </cell>
          <cell r="B17" t="str">
            <v>B.H.</v>
          </cell>
          <cell r="C17">
            <v>3</v>
          </cell>
          <cell r="D17">
            <v>628</v>
          </cell>
          <cell r="E17">
            <v>84.8</v>
          </cell>
          <cell r="F17">
            <v>3504</v>
          </cell>
          <cell r="G17">
            <v>4132</v>
          </cell>
          <cell r="H17">
            <v>4355</v>
          </cell>
          <cell r="J17">
            <v>1</v>
          </cell>
          <cell r="K17">
            <v>1</v>
          </cell>
          <cell r="L17">
            <v>2</v>
          </cell>
          <cell r="M17">
            <v>128</v>
          </cell>
          <cell r="N17">
            <v>40</v>
          </cell>
          <cell r="O17">
            <v>112</v>
          </cell>
          <cell r="P17">
            <v>2830</v>
          </cell>
          <cell r="Q17">
            <v>26.1</v>
          </cell>
          <cell r="R17">
            <v>0</v>
          </cell>
          <cell r="S17" t="str">
            <v>C-7 INF.+C-7 SUP</v>
          </cell>
          <cell r="T17">
            <v>50</v>
          </cell>
        </row>
        <row r="18">
          <cell r="A18" t="str">
            <v>GSR-01</v>
          </cell>
          <cell r="B18" t="str">
            <v>B.H.</v>
          </cell>
          <cell r="C18">
            <v>1</v>
          </cell>
          <cell r="D18">
            <v>666</v>
          </cell>
          <cell r="E18">
            <v>75.7</v>
          </cell>
          <cell r="F18">
            <v>2075</v>
          </cell>
          <cell r="G18">
            <v>2741</v>
          </cell>
          <cell r="H18">
            <v>1580</v>
          </cell>
          <cell r="J18">
            <v>1</v>
          </cell>
          <cell r="K18">
            <v>1</v>
          </cell>
          <cell r="L18">
            <v>2</v>
          </cell>
          <cell r="M18">
            <v>128</v>
          </cell>
          <cell r="N18">
            <v>154</v>
          </cell>
          <cell r="O18">
            <v>160</v>
          </cell>
          <cell r="P18">
            <v>2595</v>
          </cell>
          <cell r="Q18">
            <v>24.1</v>
          </cell>
          <cell r="R18">
            <v>0</v>
          </cell>
          <cell r="S18" t="str">
            <v>C-7 SUP A+C-7 SUP B</v>
          </cell>
          <cell r="T18">
            <v>40</v>
          </cell>
        </row>
        <row r="19">
          <cell r="A19" t="str">
            <v>GRL-01</v>
          </cell>
          <cell r="B19" t="str">
            <v>B.H.</v>
          </cell>
          <cell r="C19">
            <v>1</v>
          </cell>
          <cell r="D19">
            <v>414</v>
          </cell>
          <cell r="E19">
            <v>87.9</v>
          </cell>
          <cell r="F19">
            <v>3007</v>
          </cell>
          <cell r="G19">
            <v>3421</v>
          </cell>
          <cell r="H19">
            <v>2060</v>
          </cell>
          <cell r="J19">
            <v>1</v>
          </cell>
          <cell r="K19">
            <v>1</v>
          </cell>
          <cell r="L19">
            <v>2</v>
          </cell>
          <cell r="M19">
            <v>128</v>
          </cell>
          <cell r="N19">
            <v>116</v>
          </cell>
          <cell r="O19">
            <v>160</v>
          </cell>
          <cell r="P19">
            <v>2630</v>
          </cell>
          <cell r="Q19">
            <v>24.1</v>
          </cell>
          <cell r="R19">
            <v>0</v>
          </cell>
          <cell r="S19" t="str">
            <v>C-7 SUP A</v>
          </cell>
          <cell r="T19">
            <v>60</v>
          </cell>
        </row>
        <row r="20">
          <cell r="A20" t="str">
            <v>GRL-02</v>
          </cell>
          <cell r="B20" t="str">
            <v>B.H.</v>
          </cell>
          <cell r="C20">
            <v>1</v>
          </cell>
          <cell r="D20">
            <v>611</v>
          </cell>
          <cell r="E20">
            <v>81.400000000000006</v>
          </cell>
          <cell r="F20">
            <v>2674</v>
          </cell>
          <cell r="G20">
            <v>3285</v>
          </cell>
          <cell r="H20">
            <v>2160</v>
          </cell>
          <cell r="J20">
            <v>1</v>
          </cell>
          <cell r="K20">
            <v>1</v>
          </cell>
          <cell r="L20">
            <v>2</v>
          </cell>
          <cell r="M20">
            <v>128</v>
          </cell>
          <cell r="N20">
            <v>151</v>
          </cell>
          <cell r="O20">
            <v>165</v>
          </cell>
          <cell r="P20">
            <v>2665</v>
          </cell>
          <cell r="Q20">
            <v>24.5</v>
          </cell>
          <cell r="R20">
            <v>0</v>
          </cell>
          <cell r="S20" t="str">
            <v>C-7 SUP A+C-7 SUP B</v>
          </cell>
          <cell r="T20">
            <v>70</v>
          </cell>
        </row>
        <row r="21">
          <cell r="A21" t="str">
            <v>GRL-03</v>
          </cell>
          <cell r="B21" t="str">
            <v>B.H.</v>
          </cell>
          <cell r="C21">
            <v>1</v>
          </cell>
          <cell r="D21">
            <v>878</v>
          </cell>
          <cell r="E21">
            <v>71.8</v>
          </cell>
          <cell r="F21">
            <v>2235</v>
          </cell>
          <cell r="G21">
            <v>3113</v>
          </cell>
          <cell r="H21">
            <v>2090</v>
          </cell>
          <cell r="J21">
            <v>1</v>
          </cell>
          <cell r="K21">
            <v>1</v>
          </cell>
          <cell r="L21">
            <v>1</v>
          </cell>
          <cell r="M21">
            <v>128</v>
          </cell>
          <cell r="N21">
            <v>122</v>
          </cell>
          <cell r="O21">
            <v>137</v>
          </cell>
          <cell r="P21">
            <v>2665</v>
          </cell>
          <cell r="Q21">
            <v>25</v>
          </cell>
          <cell r="R21">
            <v>0</v>
          </cell>
          <cell r="S21" t="str">
            <v>C-7 SUP B</v>
          </cell>
          <cell r="T21">
            <v>58</v>
          </cell>
        </row>
        <row r="22">
          <cell r="A22" t="str">
            <v>RMS-01</v>
          </cell>
          <cell r="B22" t="str">
            <v>F.N.</v>
          </cell>
          <cell r="C22">
            <v>6</v>
          </cell>
          <cell r="D22">
            <v>1471</v>
          </cell>
          <cell r="E22">
            <v>0.2</v>
          </cell>
          <cell r="F22">
            <v>3</v>
          </cell>
          <cell r="G22">
            <v>1474</v>
          </cell>
          <cell r="J22">
            <v>1</v>
          </cell>
          <cell r="K22">
            <v>1</v>
          </cell>
          <cell r="L22">
            <v>1</v>
          </cell>
          <cell r="M22">
            <v>128</v>
          </cell>
          <cell r="O22">
            <v>125</v>
          </cell>
          <cell r="P22">
            <v>160</v>
          </cell>
          <cell r="Q22">
            <v>35</v>
          </cell>
          <cell r="R22">
            <v>1</v>
          </cell>
          <cell r="S22" t="str">
            <v>C-4</v>
          </cell>
          <cell r="T22">
            <v>0</v>
          </cell>
        </row>
        <row r="23">
          <cell r="A23" t="str">
            <v>COR-01</v>
          </cell>
          <cell r="B23" t="str">
            <v>B.H.</v>
          </cell>
          <cell r="C23">
            <v>9</v>
          </cell>
          <cell r="D23">
            <v>1012</v>
          </cell>
          <cell r="E23">
            <v>1</v>
          </cell>
          <cell r="F23">
            <v>10</v>
          </cell>
          <cell r="G23">
            <v>1022</v>
          </cell>
          <cell r="H23">
            <v>1165</v>
          </cell>
          <cell r="J23">
            <v>1</v>
          </cell>
          <cell r="K23">
            <v>1</v>
          </cell>
          <cell r="L23">
            <v>1</v>
          </cell>
          <cell r="M23">
            <v>128</v>
          </cell>
          <cell r="N23">
            <v>1420</v>
          </cell>
          <cell r="O23">
            <v>133</v>
          </cell>
          <cell r="P23">
            <v>90</v>
          </cell>
          <cell r="Q23">
            <v>30.6</v>
          </cell>
          <cell r="R23">
            <v>1</v>
          </cell>
          <cell r="S23" t="str">
            <v>C-3</v>
          </cell>
          <cell r="T23">
            <v>1</v>
          </cell>
        </row>
        <row r="37">
          <cell r="A37" t="str">
            <v>Vo. Bo._________________________</v>
          </cell>
        </row>
        <row r="38">
          <cell r="A38" t="str">
            <v xml:space="preserve">           Superintendencia Producción</v>
          </cell>
        </row>
      </sheetData>
      <sheetData sheetId="3"/>
      <sheetData sheetId="4"/>
      <sheetData sheetId="5" refreshError="1">
        <row r="12">
          <cell r="B12">
            <v>37681</v>
          </cell>
          <cell r="C12">
            <v>2490</v>
          </cell>
          <cell r="D12">
            <v>24</v>
          </cell>
          <cell r="E12">
            <v>13446.649700403214</v>
          </cell>
          <cell r="H12">
            <v>2490</v>
          </cell>
          <cell r="I12">
            <v>24</v>
          </cell>
          <cell r="J12">
            <v>4892.4999386072159</v>
          </cell>
          <cell r="M12">
            <v>2490</v>
          </cell>
          <cell r="N12">
            <v>24</v>
          </cell>
          <cell r="O12">
            <v>21089.250147342682</v>
          </cell>
          <cell r="AG12">
            <v>2240</v>
          </cell>
          <cell r="AH12">
            <v>24</v>
          </cell>
          <cell r="AI12">
            <v>25137.539194822311</v>
          </cell>
          <cell r="AV12">
            <v>1370</v>
          </cell>
          <cell r="AW12">
            <v>24</v>
          </cell>
          <cell r="AX12">
            <v>9457.5002312660217</v>
          </cell>
          <cell r="BK12">
            <v>1500</v>
          </cell>
          <cell r="BL12">
            <v>24</v>
          </cell>
          <cell r="BM12">
            <v>13546</v>
          </cell>
          <cell r="BP12">
            <v>1650</v>
          </cell>
          <cell r="BQ12">
            <v>24</v>
          </cell>
          <cell r="BR12">
            <v>7138.032718449831</v>
          </cell>
          <cell r="CE12">
            <v>1010</v>
          </cell>
          <cell r="CF12">
            <v>24</v>
          </cell>
          <cell r="CG12">
            <v>12234</v>
          </cell>
          <cell r="CJ12">
            <v>1120</v>
          </cell>
          <cell r="CK12">
            <v>24</v>
          </cell>
          <cell r="CL12">
            <v>5826.6881798505783</v>
          </cell>
          <cell r="CO12">
            <v>1120</v>
          </cell>
          <cell r="CP12">
            <v>24</v>
          </cell>
          <cell r="CQ12">
            <v>3875.7881023287773</v>
          </cell>
        </row>
        <row r="13">
          <cell r="B13">
            <v>37682</v>
          </cell>
          <cell r="C13">
            <v>2510</v>
          </cell>
          <cell r="D13">
            <v>24</v>
          </cell>
          <cell r="E13">
            <v>13541.690098285675</v>
          </cell>
          <cell r="H13">
            <v>2510</v>
          </cell>
          <cell r="I13">
            <v>24</v>
          </cell>
          <cell r="J13">
            <v>4927.0799381732941</v>
          </cell>
          <cell r="M13">
            <v>2510</v>
          </cell>
          <cell r="N13">
            <v>24</v>
          </cell>
          <cell r="O13">
            <v>21238.308148384094</v>
          </cell>
          <cell r="AG13">
            <v>2240</v>
          </cell>
          <cell r="AH13">
            <v>24</v>
          </cell>
          <cell r="AI13">
            <v>25137.539194822311</v>
          </cell>
          <cell r="AV13">
            <v>1250</v>
          </cell>
          <cell r="AW13">
            <v>24</v>
          </cell>
          <cell r="AX13">
            <v>9604.7252348661423</v>
          </cell>
          <cell r="BK13">
            <v>1460</v>
          </cell>
          <cell r="BL13">
            <v>24</v>
          </cell>
          <cell r="BM13">
            <v>12121</v>
          </cell>
          <cell r="BP13">
            <v>1710</v>
          </cell>
          <cell r="BQ13">
            <v>24</v>
          </cell>
          <cell r="BR13">
            <v>6999.1837239265442</v>
          </cell>
          <cell r="CE13">
            <v>1010</v>
          </cell>
          <cell r="CF13">
            <v>24</v>
          </cell>
          <cell r="CG13">
            <v>12580</v>
          </cell>
          <cell r="CJ13">
            <v>1110</v>
          </cell>
          <cell r="CK13">
            <v>24</v>
          </cell>
          <cell r="CL13">
            <v>5857.6001808047295</v>
          </cell>
          <cell r="CO13">
            <v>1110</v>
          </cell>
          <cell r="CP13">
            <v>24</v>
          </cell>
          <cell r="CQ13">
            <v>3896.3501028716564</v>
          </cell>
        </row>
        <row r="14">
          <cell r="B14">
            <v>37683</v>
          </cell>
          <cell r="C14">
            <v>2510</v>
          </cell>
          <cell r="D14">
            <v>24</v>
          </cell>
          <cell r="E14">
            <v>13226.28130531311</v>
          </cell>
          <cell r="H14">
            <v>2510</v>
          </cell>
          <cell r="I14">
            <v>24</v>
          </cell>
          <cell r="J14">
            <v>4812.3199396133423</v>
          </cell>
          <cell r="M14">
            <v>2510</v>
          </cell>
          <cell r="N14">
            <v>24</v>
          </cell>
          <cell r="O14">
            <v>20743.632144927979</v>
          </cell>
          <cell r="AG14">
            <v>2240</v>
          </cell>
          <cell r="AH14">
            <v>24</v>
          </cell>
          <cell r="AI14">
            <v>26373.113155245781</v>
          </cell>
          <cell r="AV14">
            <v>1270</v>
          </cell>
          <cell r="AW14">
            <v>24</v>
          </cell>
          <cell r="AX14">
            <v>9495.5252321958542</v>
          </cell>
          <cell r="BK14">
            <v>1440</v>
          </cell>
          <cell r="BL14">
            <v>24</v>
          </cell>
          <cell r="BM14">
            <v>12130</v>
          </cell>
          <cell r="BP14">
            <v>1740</v>
          </cell>
          <cell r="BQ14">
            <v>24</v>
          </cell>
          <cell r="BR14">
            <v>7118.6237192153931</v>
          </cell>
          <cell r="CE14">
            <v>1000</v>
          </cell>
          <cell r="CF14">
            <v>24</v>
          </cell>
          <cell r="CG14">
            <v>12185</v>
          </cell>
          <cell r="CJ14">
            <v>1140</v>
          </cell>
          <cell r="CK14">
            <v>24</v>
          </cell>
          <cell r="CL14">
            <v>5855.3601807355881</v>
          </cell>
          <cell r="CO14">
            <v>1140</v>
          </cell>
          <cell r="CP14">
            <v>24</v>
          </cell>
          <cell r="CQ14">
            <v>3894.8601028323174</v>
          </cell>
        </row>
        <row r="15">
          <cell r="B15">
            <v>37684</v>
          </cell>
          <cell r="C15">
            <v>2570</v>
          </cell>
          <cell r="D15">
            <v>24</v>
          </cell>
          <cell r="E15">
            <v>13298.867103695869</v>
          </cell>
          <cell r="H15">
            <v>2570</v>
          </cell>
          <cell r="I15">
            <v>24</v>
          </cell>
          <cell r="J15">
            <v>4838.7299392819405</v>
          </cell>
          <cell r="M15">
            <v>2570</v>
          </cell>
          <cell r="N15">
            <v>24</v>
          </cell>
          <cell r="O15">
            <v>20857.473145723343</v>
          </cell>
          <cell r="AG15">
            <v>2270</v>
          </cell>
          <cell r="AH15">
            <v>24</v>
          </cell>
          <cell r="AI15">
            <v>24650.726210415363</v>
          </cell>
          <cell r="AV15">
            <v>1290</v>
          </cell>
          <cell r="AW15">
            <v>24</v>
          </cell>
          <cell r="AX15">
            <v>9713.9252375364304</v>
          </cell>
          <cell r="BK15">
            <v>1420</v>
          </cell>
          <cell r="BL15">
            <v>24</v>
          </cell>
          <cell r="BM15">
            <v>11515</v>
          </cell>
          <cell r="BP15">
            <v>1740</v>
          </cell>
          <cell r="BQ15">
            <v>24</v>
          </cell>
          <cell r="BR15">
            <v>7121.01251912117</v>
          </cell>
          <cell r="CE15">
            <v>1010</v>
          </cell>
          <cell r="CF15">
            <v>24</v>
          </cell>
          <cell r="CG15">
            <v>12324</v>
          </cell>
          <cell r="CJ15">
            <v>1120</v>
          </cell>
          <cell r="CK15">
            <v>24</v>
          </cell>
          <cell r="CL15">
            <v>5830.9441799819469</v>
          </cell>
          <cell r="CO15">
            <v>1120</v>
          </cell>
          <cell r="CP15">
            <v>24</v>
          </cell>
          <cell r="CQ15">
            <v>3878.6191024035215</v>
          </cell>
        </row>
        <row r="16">
          <cell r="H16">
            <v>0</v>
          </cell>
          <cell r="I16">
            <v>0</v>
          </cell>
          <cell r="M16">
            <v>0</v>
          </cell>
          <cell r="N16">
            <v>0</v>
          </cell>
          <cell r="CO16">
            <v>0</v>
          </cell>
          <cell r="CP16">
            <v>0</v>
          </cell>
        </row>
        <row r="17">
          <cell r="H17">
            <v>0</v>
          </cell>
          <cell r="I17">
            <v>0</v>
          </cell>
          <cell r="M17">
            <v>0</v>
          </cell>
          <cell r="N17">
            <v>0</v>
          </cell>
          <cell r="CO17">
            <v>0</v>
          </cell>
          <cell r="CP17">
            <v>0</v>
          </cell>
        </row>
        <row r="18">
          <cell r="H18">
            <v>0</v>
          </cell>
          <cell r="I18">
            <v>0</v>
          </cell>
          <cell r="M18">
            <v>0</v>
          </cell>
          <cell r="N18">
            <v>0</v>
          </cell>
          <cell r="CO18">
            <v>0</v>
          </cell>
          <cell r="CP18">
            <v>0</v>
          </cell>
        </row>
        <row r="19">
          <cell r="H19">
            <v>0</v>
          </cell>
          <cell r="I19">
            <v>0</v>
          </cell>
          <cell r="M19">
            <v>0</v>
          </cell>
          <cell r="N19">
            <v>0</v>
          </cell>
          <cell r="CO19">
            <v>0</v>
          </cell>
          <cell r="CP19">
            <v>0</v>
          </cell>
        </row>
        <row r="20">
          <cell r="H20">
            <v>0</v>
          </cell>
          <cell r="I20">
            <v>0</v>
          </cell>
          <cell r="M20">
            <v>0</v>
          </cell>
          <cell r="N20">
            <v>0</v>
          </cell>
          <cell r="CO20">
            <v>0</v>
          </cell>
          <cell r="CP20">
            <v>0</v>
          </cell>
        </row>
        <row r="21">
          <cell r="H21">
            <v>0</v>
          </cell>
          <cell r="I21">
            <v>0</v>
          </cell>
          <cell r="M21">
            <v>0</v>
          </cell>
          <cell r="N21">
            <v>0</v>
          </cell>
          <cell r="CO21">
            <v>0</v>
          </cell>
          <cell r="CP21">
            <v>0</v>
          </cell>
        </row>
        <row r="22">
          <cell r="H22">
            <v>0</v>
          </cell>
          <cell r="I22">
            <v>0</v>
          </cell>
          <cell r="M22">
            <v>0</v>
          </cell>
          <cell r="N22">
            <v>0</v>
          </cell>
          <cell r="CO22">
            <v>0</v>
          </cell>
          <cell r="CP22">
            <v>0</v>
          </cell>
        </row>
        <row r="23">
          <cell r="H23">
            <v>0</v>
          </cell>
          <cell r="I23">
            <v>0</v>
          </cell>
          <cell r="M23">
            <v>0</v>
          </cell>
          <cell r="N23">
            <v>0</v>
          </cell>
          <cell r="CO23">
            <v>0</v>
          </cell>
          <cell r="CP23">
            <v>0</v>
          </cell>
        </row>
        <row r="24">
          <cell r="H24">
            <v>0</v>
          </cell>
          <cell r="I24">
            <v>0</v>
          </cell>
          <cell r="M24">
            <v>0</v>
          </cell>
          <cell r="N24">
            <v>0</v>
          </cell>
          <cell r="CO24">
            <v>0</v>
          </cell>
          <cell r="CP24">
            <v>0</v>
          </cell>
        </row>
        <row r="25">
          <cell r="H25">
            <v>0</v>
          </cell>
          <cell r="I25">
            <v>0</v>
          </cell>
          <cell r="M25">
            <v>0</v>
          </cell>
          <cell r="N25">
            <v>0</v>
          </cell>
          <cell r="CO25">
            <v>0</v>
          </cell>
          <cell r="CP25">
            <v>0</v>
          </cell>
        </row>
        <row r="26">
          <cell r="H26">
            <v>0</v>
          </cell>
          <cell r="I26">
            <v>0</v>
          </cell>
          <cell r="M26">
            <v>0</v>
          </cell>
          <cell r="N26">
            <v>0</v>
          </cell>
          <cell r="CO26">
            <v>0</v>
          </cell>
          <cell r="CP26">
            <v>0</v>
          </cell>
        </row>
        <row r="27">
          <cell r="H27">
            <v>0</v>
          </cell>
          <cell r="I27">
            <v>0</v>
          </cell>
          <cell r="M27">
            <v>0</v>
          </cell>
          <cell r="N27">
            <v>0</v>
          </cell>
          <cell r="CO27">
            <v>0</v>
          </cell>
          <cell r="CP27">
            <v>0</v>
          </cell>
        </row>
        <row r="28">
          <cell r="H28">
            <v>0</v>
          </cell>
          <cell r="I28">
            <v>0</v>
          </cell>
          <cell r="M28">
            <v>0</v>
          </cell>
          <cell r="N28">
            <v>0</v>
          </cell>
          <cell r="CO28">
            <v>0</v>
          </cell>
          <cell r="CP28">
            <v>0</v>
          </cell>
        </row>
        <row r="29">
          <cell r="H29">
            <v>0</v>
          </cell>
          <cell r="I29">
            <v>0</v>
          </cell>
          <cell r="M29">
            <v>0</v>
          </cell>
          <cell r="N29">
            <v>0</v>
          </cell>
          <cell r="CO29">
            <v>0</v>
          </cell>
          <cell r="CP29">
            <v>0</v>
          </cell>
        </row>
        <row r="30">
          <cell r="H30">
            <v>0</v>
          </cell>
          <cell r="I30">
            <v>0</v>
          </cell>
          <cell r="M30">
            <v>0</v>
          </cell>
          <cell r="N30">
            <v>0</v>
          </cell>
          <cell r="CO30">
            <v>0</v>
          </cell>
          <cell r="CP30">
            <v>0</v>
          </cell>
        </row>
        <row r="31">
          <cell r="H31">
            <v>0</v>
          </cell>
          <cell r="I31">
            <v>0</v>
          </cell>
          <cell r="M31">
            <v>0</v>
          </cell>
          <cell r="N31">
            <v>0</v>
          </cell>
          <cell r="CO31">
            <v>0</v>
          </cell>
          <cell r="CP31">
            <v>0</v>
          </cell>
        </row>
        <row r="32">
          <cell r="H32">
            <v>0</v>
          </cell>
          <cell r="I32">
            <v>0</v>
          </cell>
          <cell r="M32">
            <v>0</v>
          </cell>
          <cell r="N32">
            <v>0</v>
          </cell>
          <cell r="CO32">
            <v>0</v>
          </cell>
          <cell r="CP32">
            <v>0</v>
          </cell>
        </row>
        <row r="33">
          <cell r="H33">
            <v>0</v>
          </cell>
          <cell r="I33">
            <v>0</v>
          </cell>
          <cell r="M33">
            <v>0</v>
          </cell>
          <cell r="N33">
            <v>0</v>
          </cell>
          <cell r="CO33">
            <v>0</v>
          </cell>
          <cell r="CP33">
            <v>0</v>
          </cell>
        </row>
        <row r="34">
          <cell r="H34">
            <v>0</v>
          </cell>
          <cell r="I34">
            <v>0</v>
          </cell>
          <cell r="M34">
            <v>0</v>
          </cell>
          <cell r="N34">
            <v>0</v>
          </cell>
          <cell r="CO34">
            <v>0</v>
          </cell>
          <cell r="CP34">
            <v>0</v>
          </cell>
        </row>
        <row r="35">
          <cell r="H35">
            <v>0</v>
          </cell>
          <cell r="I35">
            <v>0</v>
          </cell>
          <cell r="M35">
            <v>0</v>
          </cell>
          <cell r="N35">
            <v>0</v>
          </cell>
          <cell r="CO35">
            <v>0</v>
          </cell>
          <cell r="CP35">
            <v>0</v>
          </cell>
        </row>
        <row r="36">
          <cell r="H36">
            <v>0</v>
          </cell>
          <cell r="I36">
            <v>0</v>
          </cell>
          <cell r="M36">
            <v>0</v>
          </cell>
          <cell r="N36">
            <v>0</v>
          </cell>
          <cell r="CO36">
            <v>0</v>
          </cell>
          <cell r="CP36">
            <v>0</v>
          </cell>
        </row>
        <row r="37">
          <cell r="H37">
            <v>0</v>
          </cell>
          <cell r="I37">
            <v>0</v>
          </cell>
          <cell r="M37">
            <v>0</v>
          </cell>
          <cell r="N37">
            <v>0</v>
          </cell>
          <cell r="CO37">
            <v>0</v>
          </cell>
          <cell r="CP37">
            <v>0</v>
          </cell>
        </row>
        <row r="38">
          <cell r="H38">
            <v>0</v>
          </cell>
          <cell r="I38">
            <v>0</v>
          </cell>
          <cell r="M38">
            <v>0</v>
          </cell>
          <cell r="N38">
            <v>0</v>
          </cell>
          <cell r="CO38">
            <v>0</v>
          </cell>
          <cell r="CP38">
            <v>0</v>
          </cell>
        </row>
        <row r="39">
          <cell r="H39">
            <v>0</v>
          </cell>
          <cell r="I39">
            <v>0</v>
          </cell>
          <cell r="M39">
            <v>0</v>
          </cell>
          <cell r="N39">
            <v>0</v>
          </cell>
          <cell r="CO39">
            <v>0</v>
          </cell>
          <cell r="CP39">
            <v>0</v>
          </cell>
        </row>
        <row r="40">
          <cell r="H40">
            <v>0</v>
          </cell>
          <cell r="I40">
            <v>0</v>
          </cell>
          <cell r="M40">
            <v>0</v>
          </cell>
          <cell r="N40">
            <v>0</v>
          </cell>
          <cell r="CO40">
            <v>0</v>
          </cell>
          <cell r="CP40">
            <v>0</v>
          </cell>
        </row>
        <row r="41">
          <cell r="H41">
            <v>0</v>
          </cell>
          <cell r="I41">
            <v>0</v>
          </cell>
          <cell r="M41">
            <v>0</v>
          </cell>
          <cell r="N41">
            <v>0</v>
          </cell>
          <cell r="CO41">
            <v>0</v>
          </cell>
          <cell r="CP41">
            <v>0</v>
          </cell>
        </row>
        <row r="42">
          <cell r="H42">
            <v>0</v>
          </cell>
          <cell r="I42">
            <v>0</v>
          </cell>
          <cell r="M42">
            <v>0</v>
          </cell>
          <cell r="N42">
            <v>0</v>
          </cell>
          <cell r="CO42">
            <v>0</v>
          </cell>
          <cell r="CP42">
            <v>0</v>
          </cell>
        </row>
      </sheetData>
      <sheetData sheetId="6"/>
      <sheetData sheetId="7"/>
      <sheetData sheetId="8"/>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ios_Campo_Crudos"/>
      <sheetName val="Precios_Gas"/>
      <sheetName val="Diluyente_Campo"/>
      <sheetName val="Productos Naturales"/>
      <sheetName val="PreciosOficialesPortafolio2013"/>
    </sheetNames>
    <definedNames>
      <definedName name="Brent_Base"/>
    </definedNames>
    <sheetDataSet>
      <sheetData sheetId="0"/>
      <sheetData sheetId="1"/>
      <sheetData sheetId="2"/>
      <sheetData sheetId="3"/>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_G105"/>
      <sheetName val="A_G200"/>
      <sheetName val="A_A110"/>
      <sheetName val="A_A210"/>
      <sheetName val="A_A310"/>
      <sheetName val="A_A410"/>
      <sheetName val="C21_G105"/>
      <sheetName val="C21_G110"/>
      <sheetName val="C21_G115"/>
      <sheetName val="C21_G210"/>
      <sheetName val="C21_G215"/>
      <sheetName val="C21_G220"/>
      <sheetName val="C21_A310"/>
      <sheetName val="C21_A410"/>
      <sheetName val="Cases description"/>
      <sheetName val="A"/>
      <sheetName val="B"/>
      <sheetName val="C2 A"/>
      <sheetName val="C2 B"/>
      <sheetName val="Prod prof Ay 59.3"/>
      <sheetName val="Prod prof Ay 30"/>
      <sheetName val="st plot-A1 59.3 bcf "/>
      <sheetName val="st plot-A1 30 bcf"/>
      <sheetName val="lt plot-A1 59.3 bcf"/>
      <sheetName val="lt plot-A1 30 bcf"/>
      <sheetName val="GRAFICA-SEMANAL"/>
      <sheetName val="Form5 _Pág_ 1"/>
      <sheetName val="Form5 _Pág_ 2"/>
      <sheetName val="Cover"/>
      <sheetName val="Base_P10"/>
      <sheetName val="Base_P50"/>
      <sheetName val="Base_P90"/>
      <sheetName val="Prod_Inv_P10"/>
      <sheetName val="Prod_Inv_P50"/>
      <sheetName val="Prod_Inv_P90"/>
      <sheetName val="Todos"/>
      <sheetName val="Cases_description"/>
      <sheetName val="C2_A"/>
      <sheetName val="C2_B"/>
      <sheetName val="Prod_prof_Ay_59_3"/>
      <sheetName val="Prod_prof_Ay_30"/>
      <sheetName val="st_plot-A1_59_3_bcf_"/>
      <sheetName val="st_plot-A1_30_bcf"/>
      <sheetName val="lt_plot-A1_59_3_bcf"/>
      <sheetName val="lt_plot-A1_30_bcf"/>
      <sheetName val="Form5__Pág__1"/>
      <sheetName val="Form5__Pág__2"/>
      <sheetName val="ASO"/>
      <sheetName val="Cases_description1"/>
      <sheetName val="C2_A1"/>
      <sheetName val="C2_B1"/>
      <sheetName val="Prod_prof_Ay_59_31"/>
      <sheetName val="Prod_prof_Ay_301"/>
      <sheetName val="st_plot-A1_59_3_bcf_1"/>
      <sheetName val="st_plot-A1_30_bcf1"/>
      <sheetName val="lt_plot-A1_59_3_bcf1"/>
      <sheetName val="lt_plot-A1_30_bcf1"/>
      <sheetName val="Form5__Pág__11"/>
      <sheetName val="Form5__Pág__21"/>
      <sheetName val="CONTRATO"/>
      <sheetName val="Maturity Matrix"/>
      <sheetName val="Calcs"/>
      <sheetName val="steel"/>
      <sheetName val="API - 21206"/>
      <sheetName val="API - 21827"/>
      <sheetName val="BRASPETRO"/>
      <sheetName val="ECP"/>
      <sheetName val="ARCHIVOS"/>
      <sheetName val="PETROBRAS"/>
      <sheetName val="TEPMA"/>
      <sheetName val="EQUIPOS"/>
      <sheetName val="WRut"/>
      <sheetName val="Cases_description2"/>
      <sheetName val="C2_A2"/>
      <sheetName val="C2_B2"/>
      <sheetName val="Prod_prof_Ay_59_32"/>
      <sheetName val="Prod_prof_Ay_302"/>
      <sheetName val="st_plot-A1_59_3_bcf_2"/>
      <sheetName val="st_plot-A1_30_bcf2"/>
      <sheetName val="lt_plot-A1_59_3_bcf2"/>
      <sheetName val="lt_plot-A1_30_bcf2"/>
      <sheetName val="Form5__Pág__12"/>
      <sheetName val="Form5__Pág__22"/>
      <sheetName val="Maturity_Matrix"/>
      <sheetName val="Cases_description3"/>
      <sheetName val="C2_A3"/>
      <sheetName val="C2_B3"/>
      <sheetName val="Prod_prof_Ay_59_33"/>
      <sheetName val="Prod_prof_Ay_303"/>
      <sheetName val="st_plot-A1_59_3_bcf_3"/>
      <sheetName val="st_plot-A1_30_bcf3"/>
      <sheetName val="lt_plot-A1_59_3_bcf3"/>
      <sheetName val="lt_plot-A1_30_bcf3"/>
      <sheetName val="Form5__Pág__13"/>
      <sheetName val="Form5__Pág__23"/>
      <sheetName val="Maturity_Matrix1"/>
      <sheetName val="Cases_description4"/>
      <sheetName val="C2_A4"/>
      <sheetName val="C2_B4"/>
      <sheetName val="Prod_prof_Ay_59_34"/>
      <sheetName val="Prod_prof_Ay_304"/>
      <sheetName val="st_plot-A1_59_3_bcf_4"/>
      <sheetName val="st_plot-A1_30_bcf4"/>
      <sheetName val="lt_plot-A1_59_3_bcf4"/>
      <sheetName val="lt_plot-A1_30_bcf4"/>
      <sheetName val="Form5__Pág__14"/>
      <sheetName val="Form5__Pág__24"/>
      <sheetName val="Maturity_Matrix2"/>
      <sheetName val="Hoja5"/>
      <sheetName val="Param"/>
      <sheetName val="PS"/>
      <sheetName val="API_-_21206"/>
      <sheetName val="API_-_21827"/>
      <sheetName val="API_-_212061"/>
      <sheetName val="API_-_218271"/>
      <sheetName val="Title"/>
      <sheetName val="list"/>
      <sheetName val="medelo"/>
      <sheetName val="LN5-CHC.4-7-SS7"/>
      <sheetName val="ADMINISTRACION"/>
      <sheetName val="VARIOS"/>
      <sheetName val="BASES"/>
      <sheetName val="PYG0003"/>
      <sheetName val="DEX ALPO BPSO"/>
      <sheetName val="DEX ALPO BPX"/>
      <sheetName val="BD ECP"/>
      <sheetName val="Maestra"/>
      <sheetName val="Pasivos estimados"/>
      <sheetName val="Reserva de cartera"/>
      <sheetName val="Venta activos"/>
      <sheetName val="Intereses presuntivos"/>
      <sheetName val="Pensiones de jubilacion"/>
      <sheetName val="Carat"/>
      <sheetName val="Eq"/>
      <sheetName val="Consolidado"/>
      <sheetName val="civ_roma"/>
      <sheetName val="General"/>
      <sheetName val="BASE"/>
      <sheetName val="CAI"/>
      <sheetName val="FACTURA"/>
      <sheetName val="informe avance campo"/>
      <sheetName val="Clúster"/>
      <sheetName val="Civil"/>
      <sheetName val="DATOS"/>
      <sheetName val="MAMPO 1"/>
      <sheetName val="DATOSBP"/>
      <sheetName val="DATOSPB"/>
      <sheetName val="CF Detail Inputs"/>
      <sheetName val="Data"/>
      <sheetName val="Drop list option"/>
      <sheetName val="assumptions"/>
      <sheetName val="Milestone Inputs"/>
      <sheetName val="Gen Info"/>
      <sheetName val="Hi-spec Svcs"/>
      <sheetName val="Project Inputs"/>
      <sheetName val="Cases_description5"/>
      <sheetName val="C2_A5"/>
      <sheetName val="C2_B5"/>
      <sheetName val="Prod_prof_Ay_59_35"/>
      <sheetName val="Prod_prof_Ay_305"/>
      <sheetName val="st_plot-A1_59_3_bcf_5"/>
      <sheetName val="st_plot-A1_30_bcf5"/>
      <sheetName val="lt_plot-A1_59_3_bcf5"/>
      <sheetName val="lt_plot-A1_30_bcf5"/>
      <sheetName val="Form5__Pág__15"/>
      <sheetName val="Form5__Pág__25"/>
      <sheetName val="Maturity_Matrix3"/>
      <sheetName val="API_-_212062"/>
      <sheetName val="API_-_218272"/>
      <sheetName val="informe_avance_campo"/>
      <sheetName val="MAMPO_1"/>
      <sheetName val="LN5-CHC_4-7-SS7"/>
      <sheetName val="CF_Detail_Inputs"/>
      <sheetName val="Drop_list_option"/>
      <sheetName val="Milestone_Inputs"/>
      <sheetName val="Gen_Info"/>
      <sheetName val="Hi-spec_Svcs"/>
      <sheetName val="Project_Inputs"/>
      <sheetName val="Cases_description6"/>
      <sheetName val="C2_A6"/>
      <sheetName val="C2_B6"/>
      <sheetName val="Prod_prof_Ay_59_36"/>
      <sheetName val="Prod_prof_Ay_306"/>
      <sheetName val="st_plot-A1_59_3_bcf_6"/>
      <sheetName val="st_plot-A1_30_bcf6"/>
      <sheetName val="lt_plot-A1_59_3_bcf6"/>
      <sheetName val="lt_plot-A1_30_bcf6"/>
      <sheetName val="Form5__Pág__16"/>
      <sheetName val="Form5__Pág__26"/>
      <sheetName val="Maturity_Matrix4"/>
      <sheetName val="API_-_212063"/>
      <sheetName val="API_-_218273"/>
      <sheetName val="informe_avance_campo1"/>
      <sheetName val="MAMPO_11"/>
      <sheetName val="LN5-CHC_4-7-SS71"/>
      <sheetName val="CF_Detail_Inputs1"/>
      <sheetName val="Drop_list_option1"/>
      <sheetName val="Milestone_Inputs1"/>
      <sheetName val="Gen_Info1"/>
      <sheetName val="Hi-spec_Svcs1"/>
      <sheetName val="Project_Inputs1"/>
      <sheetName val="Estrategia"/>
      <sheetName val="Bases de Datos"/>
      <sheetName val="APUs"/>
      <sheetName val="COD"/>
      <sheetName val="ECOPETROL Resultados"/>
      <sheetName val="Premisas"/>
      <sheetName val="Paramètres"/>
      <sheetName val="RREDES"/>
      <sheetName val="PROVI"/>
      <sheetName val="Maestros"/>
      <sheetName val="TB"/>
      <sheetName val="TRM"/>
      <sheetName val="2_etapa compresion_jul99"/>
      <sheetName val="VENTAS"/>
      <sheetName val="Nota de Costos"/>
      <sheetName val="perfil semana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8">
          <cell r="A18">
            <v>35034</v>
          </cell>
        </row>
        <row r="19">
          <cell r="A19">
            <v>34335</v>
          </cell>
          <cell r="B19">
            <v>4827.7</v>
          </cell>
          <cell r="C19">
            <v>12.8</v>
          </cell>
          <cell r="D19">
            <v>24</v>
          </cell>
          <cell r="E19">
            <v>12</v>
          </cell>
          <cell r="F19">
            <v>0.1</v>
          </cell>
          <cell r="G19">
            <v>23.463000000000001</v>
          </cell>
          <cell r="H19">
            <v>9.5</v>
          </cell>
          <cell r="I19">
            <v>0.1</v>
          </cell>
          <cell r="J19">
            <v>4699.01</v>
          </cell>
          <cell r="K19">
            <v>0.84909999999999997</v>
          </cell>
          <cell r="L19">
            <v>0.15090000000000001</v>
          </cell>
          <cell r="M19">
            <v>3250.34</v>
          </cell>
          <cell r="N19">
            <v>0</v>
          </cell>
          <cell r="O19">
            <v>3.8800000000000002E-3</v>
          </cell>
          <cell r="P19">
            <v>1.014</v>
          </cell>
          <cell r="Q19">
            <v>2.3470000000000001E-2</v>
          </cell>
          <cell r="R19">
            <v>0.38301000000000002</v>
          </cell>
          <cell r="S19">
            <v>11.61</v>
          </cell>
          <cell r="T19">
            <v>0</v>
          </cell>
          <cell r="U19">
            <v>0</v>
          </cell>
          <cell r="V19">
            <v>0.5</v>
          </cell>
          <cell r="W19">
            <v>0</v>
          </cell>
          <cell r="X19">
            <v>0.02</v>
          </cell>
          <cell r="Y19">
            <v>2.2599999999999998</v>
          </cell>
          <cell r="Z19">
            <v>3.0400000000000001E-6</v>
          </cell>
          <cell r="AA19">
            <v>3.7699999999999999E-6</v>
          </cell>
          <cell r="AB19">
            <v>3.0000000000000001E-3</v>
          </cell>
          <cell r="AC19">
            <v>8564</v>
          </cell>
          <cell r="AD19">
            <v>0</v>
          </cell>
          <cell r="AE19">
            <v>1</v>
          </cell>
        </row>
        <row r="20">
          <cell r="A20">
            <v>34700</v>
          </cell>
          <cell r="B20">
            <v>3953.6</v>
          </cell>
          <cell r="C20">
            <v>25.9</v>
          </cell>
          <cell r="D20">
            <v>24</v>
          </cell>
          <cell r="E20">
            <v>12</v>
          </cell>
          <cell r="F20">
            <v>0.2</v>
          </cell>
          <cell r="G20">
            <v>24</v>
          </cell>
          <cell r="H20">
            <v>12</v>
          </cell>
          <cell r="I20">
            <v>0.2</v>
          </cell>
          <cell r="J20">
            <v>4001.76</v>
          </cell>
          <cell r="K20">
            <v>0.84819999999999995</v>
          </cell>
          <cell r="L20">
            <v>0.15179999999999999</v>
          </cell>
          <cell r="M20">
            <v>2324.63</v>
          </cell>
          <cell r="N20">
            <v>0.01</v>
          </cell>
          <cell r="O20">
            <v>4.5500000000000002E-3</v>
          </cell>
          <cell r="P20">
            <v>1.0166999999999999</v>
          </cell>
          <cell r="Q20">
            <v>2.104E-2</v>
          </cell>
          <cell r="R20">
            <v>0.38301000000000002</v>
          </cell>
          <cell r="S20">
            <v>10.02</v>
          </cell>
          <cell r="T20">
            <v>0</v>
          </cell>
          <cell r="U20">
            <v>0</v>
          </cell>
          <cell r="V20">
            <v>0.5</v>
          </cell>
          <cell r="W20">
            <v>0</v>
          </cell>
          <cell r="X20">
            <v>0.02</v>
          </cell>
          <cell r="Y20">
            <v>2.2599999999999998</v>
          </cell>
          <cell r="Z20">
            <v>3.0400000000000001E-6</v>
          </cell>
          <cell r="AA20">
            <v>3.7699999999999999E-6</v>
          </cell>
          <cell r="AB20">
            <v>8.0000000000000002E-3</v>
          </cell>
          <cell r="AC20">
            <v>17324</v>
          </cell>
          <cell r="AD20">
            <v>0</v>
          </cell>
          <cell r="AE20">
            <v>1</v>
          </cell>
        </row>
        <row r="21">
          <cell r="A21">
            <v>35065</v>
          </cell>
          <cell r="B21">
            <v>3223.35</v>
          </cell>
          <cell r="C21">
            <v>38.1</v>
          </cell>
          <cell r="D21">
            <v>7</v>
          </cell>
          <cell r="E21">
            <v>3.5</v>
          </cell>
          <cell r="F21">
            <v>0.1</v>
          </cell>
          <cell r="G21">
            <v>22.507200000000001</v>
          </cell>
          <cell r="H21">
            <v>11.3</v>
          </cell>
          <cell r="I21">
            <v>0.3</v>
          </cell>
          <cell r="J21">
            <v>3328.3</v>
          </cell>
          <cell r="K21">
            <v>0.84740000000000004</v>
          </cell>
          <cell r="L21">
            <v>0.15260000000000001</v>
          </cell>
          <cell r="M21">
            <v>2434.6799999999998</v>
          </cell>
          <cell r="N21">
            <v>0.01</v>
          </cell>
          <cell r="O21">
            <v>5.4299999999999999E-3</v>
          </cell>
          <cell r="P21">
            <v>1.0189999999999999</v>
          </cell>
          <cell r="Q21">
            <v>1.9120000000000002E-2</v>
          </cell>
          <cell r="R21">
            <v>0.38301000000000002</v>
          </cell>
          <cell r="S21">
            <v>8.4559999999999995</v>
          </cell>
          <cell r="T21">
            <v>0</v>
          </cell>
          <cell r="U21">
            <v>0</v>
          </cell>
          <cell r="V21">
            <v>0.5</v>
          </cell>
          <cell r="W21">
            <v>0</v>
          </cell>
          <cell r="X21">
            <v>0.02</v>
          </cell>
          <cell r="Y21">
            <v>2.2599999999999998</v>
          </cell>
          <cell r="Z21">
            <v>3.0299999999999998E-6</v>
          </cell>
          <cell r="AA21">
            <v>3.7699999999999999E-6</v>
          </cell>
          <cell r="AB21">
            <v>1.2E-2</v>
          </cell>
          <cell r="AC21">
            <v>25539.1</v>
          </cell>
          <cell r="AD21">
            <v>0</v>
          </cell>
          <cell r="AE21">
            <v>1</v>
          </cell>
        </row>
        <row r="22">
          <cell r="A22">
            <v>35431</v>
          </cell>
          <cell r="B22">
            <v>3012.42</v>
          </cell>
          <cell r="C22">
            <v>41.9</v>
          </cell>
          <cell r="D22">
            <v>7</v>
          </cell>
          <cell r="E22">
            <v>3.5</v>
          </cell>
          <cell r="F22">
            <v>0.1</v>
          </cell>
          <cell r="G22">
            <v>7</v>
          </cell>
          <cell r="H22">
            <v>3.5</v>
          </cell>
          <cell r="I22">
            <v>0.1</v>
          </cell>
          <cell r="J22">
            <v>3124.11</v>
          </cell>
          <cell r="K22">
            <v>0.84719999999999995</v>
          </cell>
          <cell r="L22">
            <v>0.15279999999999999</v>
          </cell>
          <cell r="M22">
            <v>2246.58</v>
          </cell>
          <cell r="N22">
            <v>0.02</v>
          </cell>
          <cell r="O22">
            <v>5.7800000000000004E-3</v>
          </cell>
          <cell r="P22">
            <v>1.0196000000000001</v>
          </cell>
          <cell r="Q22">
            <v>1.8630000000000001E-2</v>
          </cell>
          <cell r="R22">
            <v>0.38301000000000002</v>
          </cell>
          <cell r="S22">
            <v>7.9619999999999997</v>
          </cell>
          <cell r="T22">
            <v>0</v>
          </cell>
          <cell r="U22">
            <v>0</v>
          </cell>
          <cell r="V22">
            <v>0.5</v>
          </cell>
          <cell r="W22">
            <v>0</v>
          </cell>
          <cell r="X22">
            <v>0.02</v>
          </cell>
          <cell r="Y22">
            <v>2.2599999999999998</v>
          </cell>
          <cell r="Z22">
            <v>3.0299999999999998E-6</v>
          </cell>
          <cell r="AA22">
            <v>3.7699999999999999E-6</v>
          </cell>
          <cell r="AB22">
            <v>1.2999999999999999E-2</v>
          </cell>
          <cell r="AC22">
            <v>28101.1</v>
          </cell>
          <cell r="AD22">
            <v>0</v>
          </cell>
          <cell r="AE22">
            <v>1</v>
          </cell>
        </row>
        <row r="23">
          <cell r="A23">
            <v>35796</v>
          </cell>
          <cell r="B23">
            <v>2768.55</v>
          </cell>
          <cell r="C23">
            <v>46.5</v>
          </cell>
          <cell r="D23">
            <v>15</v>
          </cell>
          <cell r="E23">
            <v>7.5</v>
          </cell>
          <cell r="F23">
            <v>0.3</v>
          </cell>
          <cell r="G23">
            <v>8.3452000000000002</v>
          </cell>
          <cell r="H23">
            <v>4.2</v>
          </cell>
          <cell r="I23">
            <v>0.2</v>
          </cell>
          <cell r="J23">
            <v>2878.85</v>
          </cell>
          <cell r="K23">
            <v>0.84699999999999998</v>
          </cell>
          <cell r="L23">
            <v>0.153</v>
          </cell>
          <cell r="M23">
            <v>1627.71</v>
          </cell>
          <cell r="N23">
            <v>0.02</v>
          </cell>
          <cell r="O23">
            <v>6.2599999999999999E-3</v>
          </cell>
          <cell r="P23">
            <v>1.0204</v>
          </cell>
          <cell r="Q23">
            <v>1.7979999999999999E-2</v>
          </cell>
          <cell r="R23">
            <v>0.38301000000000002</v>
          </cell>
          <cell r="S23">
            <v>7.3680000000000003</v>
          </cell>
          <cell r="T23">
            <v>0</v>
          </cell>
          <cell r="U23">
            <v>0</v>
          </cell>
          <cell r="V23">
            <v>0.5</v>
          </cell>
          <cell r="W23">
            <v>0</v>
          </cell>
          <cell r="X23">
            <v>0.02</v>
          </cell>
          <cell r="Y23">
            <v>2.2599999999999998</v>
          </cell>
          <cell r="Z23">
            <v>3.0299999999999998E-6</v>
          </cell>
          <cell r="AA23">
            <v>3.7699999999999999E-6</v>
          </cell>
          <cell r="AB23">
            <v>1.4999999999999999E-2</v>
          </cell>
          <cell r="AC23">
            <v>31147.1</v>
          </cell>
          <cell r="AD23">
            <v>0</v>
          </cell>
          <cell r="AE23">
            <v>1</v>
          </cell>
        </row>
        <row r="24">
          <cell r="A24">
            <v>35827</v>
          </cell>
          <cell r="B24">
            <v>2728.02</v>
          </cell>
          <cell r="C24">
            <v>47.2</v>
          </cell>
          <cell r="D24">
            <v>15</v>
          </cell>
          <cell r="E24">
            <v>7.5</v>
          </cell>
          <cell r="F24">
            <v>0.3</v>
          </cell>
          <cell r="G24">
            <v>15</v>
          </cell>
          <cell r="H24">
            <v>7.5</v>
          </cell>
          <cell r="I24">
            <v>0.3</v>
          </cell>
          <cell r="J24">
            <v>2837.91</v>
          </cell>
          <cell r="K24">
            <v>0.84689999999999999</v>
          </cell>
          <cell r="L24">
            <v>0.15310000000000001</v>
          </cell>
          <cell r="M24">
            <v>1584.39</v>
          </cell>
          <cell r="N24">
            <v>0.02</v>
          </cell>
          <cell r="O24">
            <v>6.3400000000000001E-3</v>
          </cell>
          <cell r="P24">
            <v>1.0205</v>
          </cell>
          <cell r="Q24">
            <v>1.787E-2</v>
          </cell>
          <cell r="R24">
            <v>0.38301000000000002</v>
          </cell>
          <cell r="S24">
            <v>7.2679999999999998</v>
          </cell>
          <cell r="T24">
            <v>0</v>
          </cell>
          <cell r="U24">
            <v>0</v>
          </cell>
          <cell r="V24">
            <v>0.5</v>
          </cell>
          <cell r="W24">
            <v>0</v>
          </cell>
          <cell r="X24">
            <v>0.02</v>
          </cell>
          <cell r="Y24">
            <v>2.2599999999999998</v>
          </cell>
          <cell r="Z24">
            <v>3.0299999999999998E-6</v>
          </cell>
          <cell r="AA24">
            <v>3.7699999999999999E-6</v>
          </cell>
          <cell r="AB24">
            <v>1.4999999999999999E-2</v>
          </cell>
          <cell r="AC24">
            <v>31612.1</v>
          </cell>
          <cell r="AD24">
            <v>0</v>
          </cell>
          <cell r="AE24">
            <v>1</v>
          </cell>
        </row>
        <row r="25">
          <cell r="A25">
            <v>35855</v>
          </cell>
          <cell r="B25">
            <v>2692.85</v>
          </cell>
          <cell r="C25">
            <v>47.8</v>
          </cell>
          <cell r="D25">
            <v>14.7818</v>
          </cell>
          <cell r="E25">
            <v>7.4</v>
          </cell>
          <cell r="F25">
            <v>0.3</v>
          </cell>
          <cell r="G25">
            <v>15</v>
          </cell>
          <cell r="H25">
            <v>7.5</v>
          </cell>
          <cell r="I25">
            <v>0.3</v>
          </cell>
          <cell r="J25">
            <v>2802.35</v>
          </cell>
          <cell r="K25">
            <v>0.84689999999999999</v>
          </cell>
          <cell r="L25">
            <v>0.15310000000000001</v>
          </cell>
          <cell r="M25">
            <v>1560</v>
          </cell>
          <cell r="N25">
            <v>0.02</v>
          </cell>
          <cell r="O25">
            <v>6.4200000000000004E-3</v>
          </cell>
          <cell r="P25">
            <v>1.0206</v>
          </cell>
          <cell r="Q25">
            <v>1.7780000000000001E-2</v>
          </cell>
          <cell r="R25">
            <v>0.38301000000000002</v>
          </cell>
          <cell r="S25">
            <v>7.1790000000000003</v>
          </cell>
          <cell r="T25">
            <v>0</v>
          </cell>
          <cell r="U25">
            <v>0</v>
          </cell>
          <cell r="V25">
            <v>0.5</v>
          </cell>
          <cell r="W25">
            <v>0</v>
          </cell>
          <cell r="X25">
            <v>0.02</v>
          </cell>
          <cell r="Y25">
            <v>2.2599999999999998</v>
          </cell>
          <cell r="Z25">
            <v>3.0299999999999998E-6</v>
          </cell>
          <cell r="AA25">
            <v>3.7699999999999999E-6</v>
          </cell>
          <cell r="AB25">
            <v>1.4999999999999999E-2</v>
          </cell>
          <cell r="AC25">
            <v>32032.1</v>
          </cell>
          <cell r="AD25">
            <v>0</v>
          </cell>
          <cell r="AE25">
            <v>1</v>
          </cell>
        </row>
        <row r="26">
          <cell r="A26">
            <v>35886</v>
          </cell>
          <cell r="B26">
            <v>2661.53</v>
          </cell>
          <cell r="C26">
            <v>48.5</v>
          </cell>
          <cell r="D26">
            <v>12</v>
          </cell>
          <cell r="E26">
            <v>6</v>
          </cell>
          <cell r="F26">
            <v>0.2</v>
          </cell>
          <cell r="G26">
            <v>14.6578</v>
          </cell>
          <cell r="H26">
            <v>7.3</v>
          </cell>
          <cell r="I26">
            <v>0.3</v>
          </cell>
          <cell r="J26">
            <v>2770.65</v>
          </cell>
          <cell r="K26">
            <v>0.84689999999999999</v>
          </cell>
          <cell r="L26">
            <v>0.15310000000000001</v>
          </cell>
          <cell r="M26">
            <v>1704.55</v>
          </cell>
          <cell r="N26">
            <v>0.02</v>
          </cell>
          <cell r="O26">
            <v>6.4999999999999997E-3</v>
          </cell>
          <cell r="P26">
            <v>1.0206999999999999</v>
          </cell>
          <cell r="Q26">
            <v>1.771E-2</v>
          </cell>
          <cell r="R26">
            <v>0.38301000000000002</v>
          </cell>
          <cell r="S26">
            <v>7.101</v>
          </cell>
          <cell r="T26">
            <v>0</v>
          </cell>
          <cell r="U26">
            <v>0</v>
          </cell>
          <cell r="V26">
            <v>0.5</v>
          </cell>
          <cell r="W26">
            <v>0</v>
          </cell>
          <cell r="X26">
            <v>0.02</v>
          </cell>
          <cell r="Y26">
            <v>2.2599999999999998</v>
          </cell>
          <cell r="Z26">
            <v>3.0199999999999999E-6</v>
          </cell>
          <cell r="AA26">
            <v>3.7699999999999999E-6</v>
          </cell>
          <cell r="AB26">
            <v>1.4999999999999999E-2</v>
          </cell>
          <cell r="AC26">
            <v>32486.5</v>
          </cell>
          <cell r="AD26">
            <v>0</v>
          </cell>
          <cell r="AE26">
            <v>1</v>
          </cell>
        </row>
        <row r="27">
          <cell r="A27">
            <v>35916</v>
          </cell>
          <cell r="B27">
            <v>2636.12</v>
          </cell>
          <cell r="C27">
            <v>49</v>
          </cell>
          <cell r="D27">
            <v>12</v>
          </cell>
          <cell r="E27">
            <v>6</v>
          </cell>
          <cell r="F27">
            <v>0.3</v>
          </cell>
          <cell r="G27">
            <v>12</v>
          </cell>
          <cell r="H27">
            <v>6</v>
          </cell>
          <cell r="I27">
            <v>0.2</v>
          </cell>
          <cell r="J27">
            <v>2744.93</v>
          </cell>
          <cell r="K27">
            <v>0.8468</v>
          </cell>
          <cell r="L27">
            <v>0.1532</v>
          </cell>
          <cell r="M27">
            <v>1678.69</v>
          </cell>
          <cell r="N27">
            <v>0.02</v>
          </cell>
          <cell r="O27">
            <v>6.5700000000000003E-3</v>
          </cell>
          <cell r="P27">
            <v>1.0207999999999999</v>
          </cell>
          <cell r="Q27">
            <v>1.7649999999999999E-2</v>
          </cell>
          <cell r="R27">
            <v>0.38301000000000002</v>
          </cell>
          <cell r="S27">
            <v>7.0359999999999996</v>
          </cell>
          <cell r="T27">
            <v>0</v>
          </cell>
          <cell r="U27">
            <v>0</v>
          </cell>
          <cell r="V27">
            <v>0.5</v>
          </cell>
          <cell r="W27">
            <v>0</v>
          </cell>
          <cell r="X27">
            <v>0.02</v>
          </cell>
          <cell r="Y27">
            <v>2.2599999999999998</v>
          </cell>
          <cell r="Z27">
            <v>3.0199999999999999E-6</v>
          </cell>
          <cell r="AA27">
            <v>3.7699999999999999E-6</v>
          </cell>
          <cell r="AB27">
            <v>1.6E-2</v>
          </cell>
          <cell r="AC27">
            <v>32846.5</v>
          </cell>
          <cell r="AD27">
            <v>0</v>
          </cell>
          <cell r="AE27">
            <v>1</v>
          </cell>
        </row>
        <row r="28">
          <cell r="A28">
            <v>35947</v>
          </cell>
          <cell r="B28">
            <v>2609.31</v>
          </cell>
          <cell r="C28">
            <v>49.6</v>
          </cell>
          <cell r="D28">
            <v>12</v>
          </cell>
          <cell r="E28">
            <v>6</v>
          </cell>
          <cell r="F28">
            <v>0.3</v>
          </cell>
          <cell r="G28">
            <v>12</v>
          </cell>
          <cell r="H28">
            <v>6</v>
          </cell>
          <cell r="I28">
            <v>0.3</v>
          </cell>
          <cell r="J28">
            <v>2717.77</v>
          </cell>
          <cell r="K28">
            <v>0.8468</v>
          </cell>
          <cell r="L28">
            <v>0.1532</v>
          </cell>
          <cell r="M28">
            <v>1651.34</v>
          </cell>
          <cell r="N28">
            <v>0.02</v>
          </cell>
          <cell r="O28">
            <v>6.6400000000000001E-3</v>
          </cell>
          <cell r="P28">
            <v>1.0208999999999999</v>
          </cell>
          <cell r="Q28">
            <v>1.7590000000000001E-2</v>
          </cell>
          <cell r="R28">
            <v>0.38301000000000002</v>
          </cell>
          <cell r="S28">
            <v>6.968</v>
          </cell>
          <cell r="T28">
            <v>0</v>
          </cell>
          <cell r="U28">
            <v>0</v>
          </cell>
          <cell r="V28">
            <v>0.5</v>
          </cell>
          <cell r="W28">
            <v>0</v>
          </cell>
          <cell r="X28">
            <v>0.02</v>
          </cell>
          <cell r="Y28">
            <v>2.2599999999999998</v>
          </cell>
          <cell r="Z28">
            <v>3.0199999999999999E-6</v>
          </cell>
          <cell r="AA28">
            <v>3.7699999999999999E-6</v>
          </cell>
          <cell r="AB28">
            <v>1.6E-2</v>
          </cell>
          <cell r="AC28">
            <v>33218.5</v>
          </cell>
          <cell r="AD28">
            <v>0</v>
          </cell>
          <cell r="AE28">
            <v>1</v>
          </cell>
        </row>
        <row r="29">
          <cell r="A29">
            <v>35977</v>
          </cell>
          <cell r="B29">
            <v>2582.8000000000002</v>
          </cell>
          <cell r="C29">
            <v>50.1</v>
          </cell>
          <cell r="D29">
            <v>12</v>
          </cell>
          <cell r="E29">
            <v>6</v>
          </cell>
          <cell r="F29">
            <v>0.3</v>
          </cell>
          <cell r="G29">
            <v>12</v>
          </cell>
          <cell r="H29">
            <v>6</v>
          </cell>
          <cell r="I29">
            <v>0.3</v>
          </cell>
          <cell r="J29">
            <v>2690.9</v>
          </cell>
          <cell r="K29">
            <v>0.8468</v>
          </cell>
          <cell r="L29">
            <v>0.1532</v>
          </cell>
          <cell r="M29">
            <v>1624.25</v>
          </cell>
          <cell r="N29">
            <v>0.02</v>
          </cell>
          <cell r="O29">
            <v>6.7099999999999998E-3</v>
          </cell>
          <cell r="P29">
            <v>1.0209999999999999</v>
          </cell>
          <cell r="Q29">
            <v>1.753E-2</v>
          </cell>
          <cell r="R29">
            <v>0.38301000000000002</v>
          </cell>
          <cell r="S29">
            <v>6.9009999999999998</v>
          </cell>
          <cell r="T29">
            <v>0</v>
          </cell>
          <cell r="U29">
            <v>0</v>
          </cell>
          <cell r="V29">
            <v>0.5</v>
          </cell>
          <cell r="W29">
            <v>0</v>
          </cell>
          <cell r="X29">
            <v>0.02</v>
          </cell>
          <cell r="Y29">
            <v>2.2599999999999998</v>
          </cell>
          <cell r="Z29">
            <v>3.0199999999999999E-6</v>
          </cell>
          <cell r="AA29">
            <v>3.7699999999999999E-6</v>
          </cell>
          <cell r="AB29">
            <v>1.6E-2</v>
          </cell>
          <cell r="AC29">
            <v>33578.5</v>
          </cell>
          <cell r="AD29">
            <v>0</v>
          </cell>
          <cell r="AE29">
            <v>1</v>
          </cell>
        </row>
        <row r="30">
          <cell r="A30">
            <v>36008</v>
          </cell>
          <cell r="B30">
            <v>2554.81</v>
          </cell>
          <cell r="C30">
            <v>50.7</v>
          </cell>
          <cell r="D30">
            <v>12</v>
          </cell>
          <cell r="E30">
            <v>6</v>
          </cell>
          <cell r="F30">
            <v>0.3</v>
          </cell>
          <cell r="G30">
            <v>12</v>
          </cell>
          <cell r="H30">
            <v>6</v>
          </cell>
          <cell r="I30">
            <v>0.3</v>
          </cell>
          <cell r="J30">
            <v>2662.51</v>
          </cell>
          <cell r="K30">
            <v>0.8468</v>
          </cell>
          <cell r="L30">
            <v>0.1532</v>
          </cell>
          <cell r="M30">
            <v>1595.49</v>
          </cell>
          <cell r="N30">
            <v>0.02</v>
          </cell>
          <cell r="O30">
            <v>6.79E-3</v>
          </cell>
          <cell r="P30">
            <v>1.0210999999999999</v>
          </cell>
          <cell r="Q30">
            <v>1.746E-2</v>
          </cell>
          <cell r="R30">
            <v>0.38301000000000002</v>
          </cell>
          <cell r="S30">
            <v>6.8289999999999997</v>
          </cell>
          <cell r="T30">
            <v>0</v>
          </cell>
          <cell r="U30">
            <v>0</v>
          </cell>
          <cell r="V30">
            <v>0.5</v>
          </cell>
          <cell r="W30">
            <v>0</v>
          </cell>
          <cell r="X30">
            <v>0.02</v>
          </cell>
          <cell r="Y30">
            <v>2.2599999999999998</v>
          </cell>
          <cell r="Z30">
            <v>3.0199999999999999E-6</v>
          </cell>
          <cell r="AA30">
            <v>3.7699999999999999E-6</v>
          </cell>
          <cell r="AB30">
            <v>1.6E-2</v>
          </cell>
          <cell r="AC30">
            <v>33950.5</v>
          </cell>
          <cell r="AD30">
            <v>0</v>
          </cell>
          <cell r="AE30">
            <v>1</v>
          </cell>
        </row>
        <row r="31">
          <cell r="A31">
            <v>36039</v>
          </cell>
          <cell r="B31">
            <v>2526.19</v>
          </cell>
          <cell r="C31">
            <v>51.2</v>
          </cell>
          <cell r="D31">
            <v>12</v>
          </cell>
          <cell r="E31">
            <v>6</v>
          </cell>
          <cell r="F31">
            <v>0.3</v>
          </cell>
          <cell r="G31">
            <v>12</v>
          </cell>
          <cell r="H31">
            <v>6</v>
          </cell>
          <cell r="I31">
            <v>0.3</v>
          </cell>
          <cell r="J31">
            <v>2633.47</v>
          </cell>
          <cell r="K31">
            <v>0.84670000000000001</v>
          </cell>
          <cell r="L31">
            <v>0.15329999999999999</v>
          </cell>
          <cell r="M31">
            <v>1566.02</v>
          </cell>
          <cell r="N31">
            <v>0.02</v>
          </cell>
          <cell r="O31">
            <v>6.8599999999999998E-3</v>
          </cell>
          <cell r="P31">
            <v>1.0210999999999999</v>
          </cell>
          <cell r="Q31">
            <v>1.7389999999999999E-2</v>
          </cell>
          <cell r="R31">
            <v>0.38301000000000002</v>
          </cell>
          <cell r="S31">
            <v>6.7560000000000002</v>
          </cell>
          <cell r="T31">
            <v>0</v>
          </cell>
          <cell r="U31">
            <v>0</v>
          </cell>
          <cell r="V31">
            <v>0.5</v>
          </cell>
          <cell r="W31">
            <v>0</v>
          </cell>
          <cell r="X31">
            <v>0.02</v>
          </cell>
          <cell r="Y31">
            <v>2.2599999999999998</v>
          </cell>
          <cell r="Z31">
            <v>3.0199999999999999E-6</v>
          </cell>
          <cell r="AA31">
            <v>3.7699999999999999E-6</v>
          </cell>
          <cell r="AB31">
            <v>1.6E-2</v>
          </cell>
          <cell r="AC31">
            <v>34322.5</v>
          </cell>
          <cell r="AD31">
            <v>0</v>
          </cell>
          <cell r="AE31">
            <v>1</v>
          </cell>
        </row>
        <row r="32">
          <cell r="A32">
            <v>36069</v>
          </cell>
          <cell r="B32">
            <v>2498.0300000000002</v>
          </cell>
          <cell r="C32">
            <v>51.8</v>
          </cell>
          <cell r="D32">
            <v>10</v>
          </cell>
          <cell r="E32">
            <v>5</v>
          </cell>
          <cell r="F32">
            <v>0.2</v>
          </cell>
          <cell r="G32">
            <v>11.9343</v>
          </cell>
          <cell r="H32">
            <v>6</v>
          </cell>
          <cell r="I32">
            <v>0.3</v>
          </cell>
          <cell r="J32">
            <v>2604.88</v>
          </cell>
          <cell r="K32">
            <v>0.84670000000000001</v>
          </cell>
          <cell r="L32">
            <v>0.15329999999999999</v>
          </cell>
          <cell r="M32">
            <v>1650.89</v>
          </cell>
          <cell r="N32">
            <v>0.02</v>
          </cell>
          <cell r="O32">
            <v>6.94E-3</v>
          </cell>
          <cell r="P32">
            <v>1.0212000000000001</v>
          </cell>
          <cell r="Q32">
            <v>1.7330000000000002E-2</v>
          </cell>
          <cell r="R32">
            <v>0.38301000000000002</v>
          </cell>
          <cell r="S32">
            <v>6.6840000000000002</v>
          </cell>
          <cell r="T32">
            <v>0</v>
          </cell>
          <cell r="U32">
            <v>0</v>
          </cell>
          <cell r="V32">
            <v>0.5</v>
          </cell>
          <cell r="W32">
            <v>0</v>
          </cell>
          <cell r="X32">
            <v>0.02</v>
          </cell>
          <cell r="Y32">
            <v>2.2599999999999998</v>
          </cell>
          <cell r="Z32">
            <v>3.0199999999999999E-6</v>
          </cell>
          <cell r="AA32">
            <v>3.7699999999999999E-6</v>
          </cell>
          <cell r="AB32">
            <v>1.7000000000000001E-2</v>
          </cell>
          <cell r="AC32">
            <v>34680.5</v>
          </cell>
          <cell r="AD32">
            <v>0</v>
          </cell>
          <cell r="AE32">
            <v>1</v>
          </cell>
        </row>
        <row r="33">
          <cell r="A33">
            <v>36100</v>
          </cell>
          <cell r="B33">
            <v>2473.14</v>
          </cell>
          <cell r="C33">
            <v>52.2</v>
          </cell>
          <cell r="D33">
            <v>10</v>
          </cell>
          <cell r="E33">
            <v>5</v>
          </cell>
          <cell r="F33">
            <v>0.2</v>
          </cell>
          <cell r="G33">
            <v>10</v>
          </cell>
          <cell r="H33">
            <v>5</v>
          </cell>
          <cell r="I33">
            <v>0.2</v>
          </cell>
          <cell r="J33">
            <v>2579.6</v>
          </cell>
          <cell r="K33">
            <v>0.84670000000000001</v>
          </cell>
          <cell r="L33">
            <v>0.15329999999999999</v>
          </cell>
          <cell r="M33">
            <v>1626.48</v>
          </cell>
          <cell r="N33">
            <v>0.02</v>
          </cell>
          <cell r="O33">
            <v>7.0000000000000001E-3</v>
          </cell>
          <cell r="P33">
            <v>1.0213000000000001</v>
          </cell>
          <cell r="Q33">
            <v>1.7270000000000001E-2</v>
          </cell>
          <cell r="R33">
            <v>0.38301000000000002</v>
          </cell>
          <cell r="S33">
            <v>6.6189999999999998</v>
          </cell>
          <cell r="T33">
            <v>0</v>
          </cell>
          <cell r="U33">
            <v>0</v>
          </cell>
          <cell r="V33">
            <v>0.5</v>
          </cell>
          <cell r="W33">
            <v>0</v>
          </cell>
          <cell r="X33">
            <v>0.02</v>
          </cell>
          <cell r="Y33">
            <v>2.2599999999999998</v>
          </cell>
          <cell r="Z33">
            <v>3.0199999999999999E-6</v>
          </cell>
          <cell r="AA33">
            <v>3.7699999999999999E-6</v>
          </cell>
          <cell r="AB33">
            <v>1.7000000000000001E-2</v>
          </cell>
          <cell r="AC33">
            <v>34990.5</v>
          </cell>
          <cell r="AD33">
            <v>0</v>
          </cell>
          <cell r="AE33">
            <v>1</v>
          </cell>
        </row>
        <row r="34">
          <cell r="A34">
            <v>36130</v>
          </cell>
          <cell r="B34">
            <v>2448.6</v>
          </cell>
          <cell r="C34">
            <v>52.7</v>
          </cell>
          <cell r="D34">
            <v>10</v>
          </cell>
          <cell r="E34">
            <v>5</v>
          </cell>
          <cell r="F34">
            <v>0.2</v>
          </cell>
          <cell r="G34">
            <v>10</v>
          </cell>
          <cell r="H34">
            <v>5</v>
          </cell>
          <cell r="I34">
            <v>0.2</v>
          </cell>
          <cell r="J34">
            <v>2554.65</v>
          </cell>
          <cell r="K34">
            <v>0.84660000000000002</v>
          </cell>
          <cell r="L34">
            <v>0.15340000000000001</v>
          </cell>
          <cell r="M34">
            <v>1602.36</v>
          </cell>
          <cell r="N34">
            <v>0.02</v>
          </cell>
          <cell r="O34">
            <v>7.0699999999999999E-3</v>
          </cell>
          <cell r="P34">
            <v>1.0214000000000001</v>
          </cell>
          <cell r="Q34">
            <v>1.721E-2</v>
          </cell>
          <cell r="R34">
            <v>0.38301000000000002</v>
          </cell>
          <cell r="S34">
            <v>6.556</v>
          </cell>
          <cell r="T34">
            <v>0</v>
          </cell>
          <cell r="U34">
            <v>0</v>
          </cell>
          <cell r="V34">
            <v>0.5</v>
          </cell>
          <cell r="W34">
            <v>0</v>
          </cell>
          <cell r="X34">
            <v>0.02</v>
          </cell>
          <cell r="Y34">
            <v>2.2599999999999998</v>
          </cell>
          <cell r="Z34">
            <v>3.0199999999999999E-6</v>
          </cell>
          <cell r="AA34">
            <v>3.7699999999999999E-6</v>
          </cell>
          <cell r="AB34">
            <v>1.7000000000000001E-2</v>
          </cell>
          <cell r="AC34">
            <v>35290.5</v>
          </cell>
          <cell r="AD34">
            <v>0</v>
          </cell>
          <cell r="AE34">
            <v>1</v>
          </cell>
        </row>
        <row r="35">
          <cell r="A35">
            <v>36161</v>
          </cell>
          <cell r="B35">
            <v>2422.75</v>
          </cell>
          <cell r="C35">
            <v>53.1</v>
          </cell>
          <cell r="D35">
            <v>15</v>
          </cell>
          <cell r="E35">
            <v>7.5</v>
          </cell>
          <cell r="F35">
            <v>0.4</v>
          </cell>
          <cell r="G35">
            <v>10</v>
          </cell>
          <cell r="H35">
            <v>5</v>
          </cell>
          <cell r="I35">
            <v>0.2</v>
          </cell>
          <cell r="J35">
            <v>2528.37</v>
          </cell>
          <cell r="K35">
            <v>0.84660000000000002</v>
          </cell>
          <cell r="L35">
            <v>0.15340000000000001</v>
          </cell>
          <cell r="M35">
            <v>1211.57</v>
          </cell>
          <cell r="N35">
            <v>0.02</v>
          </cell>
          <cell r="O35">
            <v>7.1399999999999996E-3</v>
          </cell>
          <cell r="P35">
            <v>1.0215000000000001</v>
          </cell>
          <cell r="Q35">
            <v>1.7149999999999999E-2</v>
          </cell>
          <cell r="R35">
            <v>0.38301000000000002</v>
          </cell>
          <cell r="S35">
            <v>6.4880000000000004</v>
          </cell>
          <cell r="T35">
            <v>0</v>
          </cell>
          <cell r="U35">
            <v>0</v>
          </cell>
          <cell r="V35">
            <v>0.5</v>
          </cell>
          <cell r="W35">
            <v>0</v>
          </cell>
          <cell r="X35">
            <v>0.02</v>
          </cell>
          <cell r="Y35">
            <v>2.2599999999999998</v>
          </cell>
          <cell r="Z35">
            <v>3.0199999999999999E-6</v>
          </cell>
          <cell r="AA35">
            <v>3.7699999999999999E-6</v>
          </cell>
          <cell r="AB35">
            <v>1.7000000000000001E-2</v>
          </cell>
          <cell r="AC35">
            <v>35600.5</v>
          </cell>
          <cell r="AD35">
            <v>0</v>
          </cell>
          <cell r="AE35">
            <v>1</v>
          </cell>
        </row>
        <row r="36">
          <cell r="A36">
            <v>36192</v>
          </cell>
          <cell r="B36">
            <v>2386.39</v>
          </cell>
          <cell r="C36">
            <v>53.8</v>
          </cell>
          <cell r="D36">
            <v>15</v>
          </cell>
          <cell r="E36">
            <v>7.5</v>
          </cell>
          <cell r="F36">
            <v>0.4</v>
          </cell>
          <cell r="G36">
            <v>15</v>
          </cell>
          <cell r="H36">
            <v>7.5</v>
          </cell>
          <cell r="I36">
            <v>0.4</v>
          </cell>
          <cell r="J36">
            <v>2490.77</v>
          </cell>
          <cell r="K36">
            <v>0.84660000000000002</v>
          </cell>
          <cell r="L36">
            <v>0.15340000000000001</v>
          </cell>
          <cell r="M36">
            <v>1164.98</v>
          </cell>
          <cell r="N36">
            <v>0.02</v>
          </cell>
          <cell r="O36">
            <v>7.2500000000000004E-3</v>
          </cell>
          <cell r="P36">
            <v>1.0216000000000001</v>
          </cell>
          <cell r="Q36">
            <v>1.7069999999999998E-2</v>
          </cell>
          <cell r="R36">
            <v>0.38301000000000002</v>
          </cell>
          <cell r="S36">
            <v>6.3929999999999998</v>
          </cell>
          <cell r="T36">
            <v>0</v>
          </cell>
          <cell r="U36">
            <v>0</v>
          </cell>
          <cell r="V36">
            <v>0.5</v>
          </cell>
          <cell r="W36">
            <v>0</v>
          </cell>
          <cell r="X36">
            <v>0.02</v>
          </cell>
          <cell r="Y36">
            <v>2.2599999999999998</v>
          </cell>
          <cell r="Z36">
            <v>3.0199999999999999E-6</v>
          </cell>
          <cell r="AA36">
            <v>3.7699999999999999E-6</v>
          </cell>
          <cell r="AB36">
            <v>1.7000000000000001E-2</v>
          </cell>
          <cell r="AC36">
            <v>36065.5</v>
          </cell>
          <cell r="AD36">
            <v>0</v>
          </cell>
          <cell r="AE36">
            <v>1</v>
          </cell>
        </row>
        <row r="37">
          <cell r="A37">
            <v>36220</v>
          </cell>
          <cell r="B37">
            <v>2356.7800000000002</v>
          </cell>
          <cell r="C37">
            <v>54.5</v>
          </cell>
          <cell r="D37">
            <v>15</v>
          </cell>
          <cell r="E37">
            <v>7.5</v>
          </cell>
          <cell r="F37">
            <v>0.4</v>
          </cell>
          <cell r="G37">
            <v>15</v>
          </cell>
          <cell r="H37">
            <v>7.5</v>
          </cell>
          <cell r="I37">
            <v>0.4</v>
          </cell>
          <cell r="J37">
            <v>2459.36</v>
          </cell>
          <cell r="K37">
            <v>0.84650000000000003</v>
          </cell>
          <cell r="L37">
            <v>0.1535</v>
          </cell>
          <cell r="M37">
            <v>1126.79</v>
          </cell>
          <cell r="N37">
            <v>0.02</v>
          </cell>
          <cell r="O37">
            <v>7.3400000000000002E-3</v>
          </cell>
          <cell r="P37">
            <v>1.0217000000000001</v>
          </cell>
          <cell r="Q37">
            <v>1.7010000000000001E-2</v>
          </cell>
          <cell r="R37">
            <v>0.38301000000000002</v>
          </cell>
          <cell r="S37">
            <v>6.3159999999999998</v>
          </cell>
          <cell r="T37">
            <v>0</v>
          </cell>
          <cell r="U37">
            <v>0</v>
          </cell>
          <cell r="V37">
            <v>0.5</v>
          </cell>
          <cell r="W37">
            <v>0</v>
          </cell>
          <cell r="X37">
            <v>0.02</v>
          </cell>
          <cell r="Y37">
            <v>2.2599999999999998</v>
          </cell>
          <cell r="Z37">
            <v>3.0199999999999999E-6</v>
          </cell>
          <cell r="AA37">
            <v>3.7699999999999999E-6</v>
          </cell>
          <cell r="AB37">
            <v>1.7000000000000001E-2</v>
          </cell>
          <cell r="AC37">
            <v>36485.5</v>
          </cell>
          <cell r="AD37">
            <v>0</v>
          </cell>
          <cell r="AE37">
            <v>1</v>
          </cell>
        </row>
        <row r="38">
          <cell r="A38">
            <v>36251</v>
          </cell>
          <cell r="B38">
            <v>2323.04</v>
          </cell>
          <cell r="C38">
            <v>55.2</v>
          </cell>
          <cell r="D38">
            <v>15</v>
          </cell>
          <cell r="E38">
            <v>7.5</v>
          </cell>
          <cell r="F38">
            <v>0.4</v>
          </cell>
          <cell r="G38">
            <v>15</v>
          </cell>
          <cell r="H38">
            <v>7.5</v>
          </cell>
          <cell r="I38">
            <v>0.4</v>
          </cell>
          <cell r="J38">
            <v>2423.59</v>
          </cell>
          <cell r="K38">
            <v>0.84650000000000003</v>
          </cell>
          <cell r="L38">
            <v>0.1535</v>
          </cell>
          <cell r="M38">
            <v>1082.23</v>
          </cell>
          <cell r="N38">
            <v>0.02</v>
          </cell>
          <cell r="O38">
            <v>7.4599999999999996E-3</v>
          </cell>
          <cell r="P38">
            <v>1.0218</v>
          </cell>
          <cell r="Q38">
            <v>1.695E-2</v>
          </cell>
          <cell r="R38">
            <v>0.38301000000000002</v>
          </cell>
          <cell r="S38">
            <v>6.2270000000000003</v>
          </cell>
          <cell r="T38">
            <v>0</v>
          </cell>
          <cell r="U38">
            <v>0</v>
          </cell>
          <cell r="V38">
            <v>0.5</v>
          </cell>
          <cell r="W38">
            <v>0</v>
          </cell>
          <cell r="X38">
            <v>0.02</v>
          </cell>
          <cell r="Y38">
            <v>2.2599999999999998</v>
          </cell>
          <cell r="Z38">
            <v>3.0199999999999999E-6</v>
          </cell>
          <cell r="AA38">
            <v>3.7699999999999999E-6</v>
          </cell>
          <cell r="AB38">
            <v>1.7999999999999999E-2</v>
          </cell>
          <cell r="AC38">
            <v>36950.5</v>
          </cell>
          <cell r="AD38">
            <v>0</v>
          </cell>
          <cell r="AE38">
            <v>1</v>
          </cell>
        </row>
        <row r="39">
          <cell r="A39">
            <v>36281</v>
          </cell>
          <cell r="B39">
            <v>2289.39</v>
          </cell>
          <cell r="C39">
            <v>55.8</v>
          </cell>
          <cell r="D39">
            <v>15</v>
          </cell>
          <cell r="E39">
            <v>7.5</v>
          </cell>
          <cell r="F39">
            <v>0.4</v>
          </cell>
          <cell r="G39">
            <v>15</v>
          </cell>
          <cell r="H39">
            <v>7.5</v>
          </cell>
          <cell r="I39">
            <v>0.4</v>
          </cell>
          <cell r="J39">
            <v>2387.92</v>
          </cell>
          <cell r="K39">
            <v>0.84650000000000003</v>
          </cell>
          <cell r="L39">
            <v>0.1535</v>
          </cell>
          <cell r="M39">
            <v>1038.6400000000001</v>
          </cell>
          <cell r="N39">
            <v>0.03</v>
          </cell>
          <cell r="O39">
            <v>7.5700000000000003E-3</v>
          </cell>
          <cell r="P39">
            <v>1.0219</v>
          </cell>
          <cell r="Q39">
            <v>1.6879999999999999E-2</v>
          </cell>
          <cell r="R39">
            <v>0.38301000000000002</v>
          </cell>
          <cell r="S39">
            <v>6.1379999999999999</v>
          </cell>
          <cell r="T39">
            <v>0</v>
          </cell>
          <cell r="U39">
            <v>0</v>
          </cell>
          <cell r="V39">
            <v>0.5</v>
          </cell>
          <cell r="W39">
            <v>0</v>
          </cell>
          <cell r="X39">
            <v>0.02</v>
          </cell>
          <cell r="Y39">
            <v>2.2599999999999998</v>
          </cell>
          <cell r="Z39">
            <v>3.0199999999999999E-6</v>
          </cell>
          <cell r="AA39">
            <v>3.7699999999999999E-6</v>
          </cell>
          <cell r="AB39">
            <v>1.7999999999999999E-2</v>
          </cell>
          <cell r="AC39">
            <v>37400.5</v>
          </cell>
          <cell r="AD39">
            <v>0</v>
          </cell>
          <cell r="AE39">
            <v>1</v>
          </cell>
        </row>
        <row r="40">
          <cell r="A40">
            <v>36312</v>
          </cell>
          <cell r="B40">
            <v>2253.54</v>
          </cell>
          <cell r="C40">
            <v>56.5</v>
          </cell>
          <cell r="D40">
            <v>15</v>
          </cell>
          <cell r="E40">
            <v>7.5</v>
          </cell>
          <cell r="F40">
            <v>0.4</v>
          </cell>
          <cell r="G40">
            <v>15</v>
          </cell>
          <cell r="H40">
            <v>7.5</v>
          </cell>
          <cell r="I40">
            <v>0.4</v>
          </cell>
          <cell r="J40">
            <v>2349.9499999999998</v>
          </cell>
          <cell r="K40">
            <v>0.84640000000000004</v>
          </cell>
          <cell r="L40">
            <v>0.15359999999999999</v>
          </cell>
          <cell r="M40">
            <v>988.28</v>
          </cell>
          <cell r="N40">
            <v>0.03</v>
          </cell>
          <cell r="O40">
            <v>7.6899999999999998E-3</v>
          </cell>
          <cell r="P40">
            <v>1.022</v>
          </cell>
          <cell r="Q40">
            <v>1.6809999999999999E-2</v>
          </cell>
          <cell r="R40">
            <v>0.38301000000000002</v>
          </cell>
          <cell r="S40">
            <v>6.0430000000000001</v>
          </cell>
          <cell r="T40">
            <v>0</v>
          </cell>
          <cell r="U40">
            <v>0</v>
          </cell>
          <cell r="V40">
            <v>0.5</v>
          </cell>
          <cell r="W40">
            <v>0</v>
          </cell>
          <cell r="X40">
            <v>0.02</v>
          </cell>
          <cell r="Y40">
            <v>2.2599999999999998</v>
          </cell>
          <cell r="Z40">
            <v>3.0199999999999999E-6</v>
          </cell>
          <cell r="AA40">
            <v>3.7699999999999999E-6</v>
          </cell>
          <cell r="AB40">
            <v>1.7999999999999999E-2</v>
          </cell>
          <cell r="AC40">
            <v>37865.5</v>
          </cell>
          <cell r="AD40">
            <v>0</v>
          </cell>
          <cell r="AE40">
            <v>1</v>
          </cell>
        </row>
        <row r="41">
          <cell r="A41">
            <v>36342</v>
          </cell>
          <cell r="B41">
            <v>2217.7600000000002</v>
          </cell>
          <cell r="C41">
            <v>57.2</v>
          </cell>
          <cell r="D41">
            <v>15</v>
          </cell>
          <cell r="E41">
            <v>7.5</v>
          </cell>
          <cell r="F41">
            <v>0.4</v>
          </cell>
          <cell r="G41">
            <v>15</v>
          </cell>
          <cell r="H41">
            <v>7.5</v>
          </cell>
          <cell r="I41">
            <v>0.4</v>
          </cell>
          <cell r="J41">
            <v>2312.0500000000002</v>
          </cell>
          <cell r="K41">
            <v>0.84640000000000004</v>
          </cell>
          <cell r="L41">
            <v>0.15359999999999999</v>
          </cell>
          <cell r="M41">
            <v>924.76</v>
          </cell>
          <cell r="N41">
            <v>0.03</v>
          </cell>
          <cell r="O41">
            <v>7.8100000000000001E-3</v>
          </cell>
          <cell r="P41">
            <v>1.0221</v>
          </cell>
          <cell r="Q41">
            <v>1.6740000000000001E-2</v>
          </cell>
          <cell r="R41">
            <v>0.38301000000000002</v>
          </cell>
          <cell r="S41">
            <v>5.9480000000000004</v>
          </cell>
          <cell r="T41">
            <v>0</v>
          </cell>
          <cell r="U41">
            <v>0</v>
          </cell>
          <cell r="V41">
            <v>0.5</v>
          </cell>
          <cell r="W41">
            <v>0</v>
          </cell>
          <cell r="X41">
            <v>0.02</v>
          </cell>
          <cell r="Y41">
            <v>2.2599999999999998</v>
          </cell>
          <cell r="Z41">
            <v>3.0199999999999999E-6</v>
          </cell>
          <cell r="AA41">
            <v>3.7699999999999999E-6</v>
          </cell>
          <cell r="AB41">
            <v>1.7999999999999999E-2</v>
          </cell>
          <cell r="AC41">
            <v>38315.5</v>
          </cell>
          <cell r="AD41">
            <v>0</v>
          </cell>
          <cell r="AE41">
            <v>1</v>
          </cell>
        </row>
        <row r="42">
          <cell r="A42">
            <v>36373</v>
          </cell>
          <cell r="B42">
            <v>2179.59</v>
          </cell>
          <cell r="C42">
            <v>57.9</v>
          </cell>
          <cell r="D42">
            <v>15</v>
          </cell>
          <cell r="E42">
            <v>7.5</v>
          </cell>
          <cell r="F42">
            <v>0.4</v>
          </cell>
          <cell r="G42">
            <v>15</v>
          </cell>
          <cell r="H42">
            <v>7.5</v>
          </cell>
          <cell r="I42">
            <v>0.4</v>
          </cell>
          <cell r="J42">
            <v>2271.66</v>
          </cell>
          <cell r="K42">
            <v>0.84640000000000004</v>
          </cell>
          <cell r="L42">
            <v>0.15359999999999999</v>
          </cell>
          <cell r="M42">
            <v>856.93</v>
          </cell>
          <cell r="N42">
            <v>0.03</v>
          </cell>
          <cell r="O42">
            <v>7.9299999999999995E-3</v>
          </cell>
          <cell r="P42">
            <v>1.0222</v>
          </cell>
          <cell r="Q42">
            <v>1.6660000000000001E-2</v>
          </cell>
          <cell r="R42">
            <v>0.38301000000000002</v>
          </cell>
          <cell r="S42">
            <v>5.8460000000000001</v>
          </cell>
          <cell r="T42">
            <v>0</v>
          </cell>
          <cell r="U42">
            <v>0</v>
          </cell>
          <cell r="V42">
            <v>0.5</v>
          </cell>
          <cell r="W42">
            <v>0</v>
          </cell>
          <cell r="X42">
            <v>0.02</v>
          </cell>
          <cell r="Y42">
            <v>2.2599999999999998</v>
          </cell>
          <cell r="Z42">
            <v>3.0199999999999999E-6</v>
          </cell>
          <cell r="AA42">
            <v>3.7699999999999999E-6</v>
          </cell>
          <cell r="AB42">
            <v>1.9E-2</v>
          </cell>
          <cell r="AC42">
            <v>38780.5</v>
          </cell>
          <cell r="AD42">
            <v>0</v>
          </cell>
          <cell r="AE42">
            <v>1</v>
          </cell>
        </row>
        <row r="43">
          <cell r="A43">
            <v>36404</v>
          </cell>
          <cell r="B43">
            <v>2140.16</v>
          </cell>
          <cell r="C43">
            <v>58.6</v>
          </cell>
          <cell r="D43">
            <v>15</v>
          </cell>
          <cell r="E43">
            <v>7.5</v>
          </cell>
          <cell r="F43">
            <v>0.4</v>
          </cell>
          <cell r="G43">
            <v>15</v>
          </cell>
          <cell r="H43">
            <v>7.5</v>
          </cell>
          <cell r="I43">
            <v>0.4</v>
          </cell>
          <cell r="J43">
            <v>2229.96</v>
          </cell>
          <cell r="K43">
            <v>0.84630000000000005</v>
          </cell>
          <cell r="L43">
            <v>0.1537</v>
          </cell>
          <cell r="M43">
            <v>786.14</v>
          </cell>
          <cell r="N43">
            <v>0.03</v>
          </cell>
          <cell r="O43">
            <v>8.0700000000000008E-3</v>
          </cell>
          <cell r="P43">
            <v>1.0223</v>
          </cell>
          <cell r="Q43">
            <v>1.6580000000000001E-2</v>
          </cell>
          <cell r="R43">
            <v>0.38301000000000002</v>
          </cell>
          <cell r="S43">
            <v>5.7409999999999997</v>
          </cell>
          <cell r="T43">
            <v>0</v>
          </cell>
          <cell r="U43">
            <v>0</v>
          </cell>
          <cell r="V43">
            <v>0.5</v>
          </cell>
          <cell r="W43">
            <v>0</v>
          </cell>
          <cell r="X43">
            <v>0.02</v>
          </cell>
          <cell r="Y43">
            <v>2.2599999999999998</v>
          </cell>
          <cell r="Z43">
            <v>3.0199999999999999E-6</v>
          </cell>
          <cell r="AA43">
            <v>3.7699999999999999E-6</v>
          </cell>
          <cell r="AB43">
            <v>1.9E-2</v>
          </cell>
          <cell r="AC43">
            <v>39245.5</v>
          </cell>
          <cell r="AD43">
            <v>0</v>
          </cell>
          <cell r="AE43">
            <v>1</v>
          </cell>
        </row>
        <row r="44">
          <cell r="A44">
            <v>36434</v>
          </cell>
          <cell r="B44">
            <v>2100.7399999999998</v>
          </cell>
          <cell r="C44">
            <v>59.2</v>
          </cell>
          <cell r="D44">
            <v>15</v>
          </cell>
          <cell r="E44">
            <v>7.5</v>
          </cell>
          <cell r="F44">
            <v>0.4</v>
          </cell>
          <cell r="G44">
            <v>15</v>
          </cell>
          <cell r="H44">
            <v>7.5</v>
          </cell>
          <cell r="I44">
            <v>0.4</v>
          </cell>
          <cell r="J44">
            <v>2188.2800000000002</v>
          </cell>
          <cell r="K44">
            <v>0.84630000000000005</v>
          </cell>
          <cell r="L44">
            <v>0.1537</v>
          </cell>
          <cell r="M44">
            <v>714.43</v>
          </cell>
          <cell r="N44">
            <v>0.03</v>
          </cell>
          <cell r="O44">
            <v>8.2000000000000007E-3</v>
          </cell>
          <cell r="P44">
            <v>1.0225</v>
          </cell>
          <cell r="Q44">
            <v>1.6500000000000001E-2</v>
          </cell>
          <cell r="R44">
            <v>0.38301000000000002</v>
          </cell>
          <cell r="S44">
            <v>5.6349999999999998</v>
          </cell>
          <cell r="T44">
            <v>0</v>
          </cell>
          <cell r="U44">
            <v>0</v>
          </cell>
          <cell r="V44">
            <v>0.5</v>
          </cell>
          <cell r="W44">
            <v>0</v>
          </cell>
          <cell r="X44">
            <v>0.02</v>
          </cell>
          <cell r="Y44">
            <v>2.2599999999999998</v>
          </cell>
          <cell r="Z44">
            <v>3.0199999999999999E-6</v>
          </cell>
          <cell r="AA44">
            <v>3.7699999999999999E-6</v>
          </cell>
          <cell r="AB44">
            <v>1.9E-2</v>
          </cell>
          <cell r="AC44">
            <v>39695.5</v>
          </cell>
          <cell r="AD44">
            <v>0</v>
          </cell>
          <cell r="AE44">
            <v>1</v>
          </cell>
        </row>
        <row r="45">
          <cell r="A45">
            <v>36465</v>
          </cell>
          <cell r="B45">
            <v>2072.31</v>
          </cell>
          <cell r="C45">
            <v>59.9</v>
          </cell>
          <cell r="D45">
            <v>15</v>
          </cell>
          <cell r="E45">
            <v>7.5</v>
          </cell>
          <cell r="F45">
            <v>0.4</v>
          </cell>
          <cell r="G45">
            <v>15</v>
          </cell>
          <cell r="H45">
            <v>7.5</v>
          </cell>
          <cell r="I45">
            <v>0.4</v>
          </cell>
          <cell r="J45">
            <v>2157.61</v>
          </cell>
          <cell r="K45">
            <v>0.84619999999999995</v>
          </cell>
          <cell r="L45">
            <v>0.15379999999999999</v>
          </cell>
          <cell r="M45">
            <v>662.2</v>
          </cell>
          <cell r="N45">
            <v>0.03</v>
          </cell>
          <cell r="O45">
            <v>8.3400000000000002E-3</v>
          </cell>
          <cell r="P45">
            <v>1.0225</v>
          </cell>
          <cell r="Q45">
            <v>1.644E-2</v>
          </cell>
          <cell r="R45">
            <v>0.38301000000000002</v>
          </cell>
          <cell r="S45">
            <v>5.5579999999999998</v>
          </cell>
          <cell r="T45">
            <v>0</v>
          </cell>
          <cell r="U45">
            <v>0</v>
          </cell>
          <cell r="V45">
            <v>0.5</v>
          </cell>
          <cell r="W45">
            <v>0</v>
          </cell>
          <cell r="X45">
            <v>0.02</v>
          </cell>
          <cell r="Y45">
            <v>2.2599999999999998</v>
          </cell>
          <cell r="Z45">
            <v>3.0199999999999999E-6</v>
          </cell>
          <cell r="AA45">
            <v>3.7699999999999999E-6</v>
          </cell>
          <cell r="AB45">
            <v>1.9E-2</v>
          </cell>
          <cell r="AC45">
            <v>40160.5</v>
          </cell>
          <cell r="AD45">
            <v>0</v>
          </cell>
          <cell r="AE45">
            <v>1</v>
          </cell>
        </row>
        <row r="46">
          <cell r="A46">
            <v>36495</v>
          </cell>
          <cell r="B46">
            <v>2044.09</v>
          </cell>
          <cell r="C46">
            <v>60.6</v>
          </cell>
          <cell r="D46">
            <v>10.000500000000001</v>
          </cell>
          <cell r="E46">
            <v>5</v>
          </cell>
          <cell r="F46">
            <v>0.3</v>
          </cell>
          <cell r="G46">
            <v>15</v>
          </cell>
          <cell r="H46">
            <v>7.5</v>
          </cell>
          <cell r="I46">
            <v>0.4</v>
          </cell>
          <cell r="J46">
            <v>2127.19</v>
          </cell>
          <cell r="K46">
            <v>0.84619999999999995</v>
          </cell>
          <cell r="L46">
            <v>0.15379999999999999</v>
          </cell>
          <cell r="M46">
            <v>1174.9100000000001</v>
          </cell>
          <cell r="N46">
            <v>0.03</v>
          </cell>
          <cell r="O46">
            <v>8.4799999999999997E-3</v>
          </cell>
          <cell r="P46">
            <v>1.0226</v>
          </cell>
          <cell r="Q46">
            <v>1.6369999999999999E-2</v>
          </cell>
          <cell r="R46">
            <v>0.38301000000000002</v>
          </cell>
          <cell r="S46">
            <v>5.4820000000000002</v>
          </cell>
          <cell r="T46">
            <v>0</v>
          </cell>
          <cell r="U46">
            <v>0</v>
          </cell>
          <cell r="V46">
            <v>0.5</v>
          </cell>
          <cell r="W46">
            <v>0</v>
          </cell>
          <cell r="X46">
            <v>0.02</v>
          </cell>
          <cell r="Y46">
            <v>2.2599999999999998</v>
          </cell>
          <cell r="Z46">
            <v>3.0199999999999999E-6</v>
          </cell>
          <cell r="AA46">
            <v>3.7699999999999999E-6</v>
          </cell>
          <cell r="AB46">
            <v>1.9E-2</v>
          </cell>
          <cell r="AC46">
            <v>40610.5</v>
          </cell>
          <cell r="AD46">
            <v>1E-3</v>
          </cell>
          <cell r="AE46">
            <v>1</v>
          </cell>
        </row>
        <row r="47">
          <cell r="A47">
            <v>36526</v>
          </cell>
          <cell r="B47">
            <v>2024.08</v>
          </cell>
          <cell r="C47">
            <v>61.1</v>
          </cell>
          <cell r="D47">
            <v>10</v>
          </cell>
          <cell r="E47">
            <v>5</v>
          </cell>
          <cell r="F47">
            <v>0.3</v>
          </cell>
          <cell r="G47">
            <v>10.0002</v>
          </cell>
          <cell r="H47">
            <v>5</v>
          </cell>
          <cell r="I47">
            <v>0.3</v>
          </cell>
          <cell r="J47">
            <v>2105.65</v>
          </cell>
          <cell r="K47">
            <v>0.84619999999999995</v>
          </cell>
          <cell r="L47">
            <v>0.15379999999999999</v>
          </cell>
          <cell r="M47">
            <v>1152.6400000000001</v>
          </cell>
          <cell r="N47">
            <v>0.03</v>
          </cell>
          <cell r="O47">
            <v>8.5800000000000008E-3</v>
          </cell>
          <cell r="P47">
            <v>1.0226999999999999</v>
          </cell>
          <cell r="Q47">
            <v>1.6320000000000001E-2</v>
          </cell>
          <cell r="R47">
            <v>0.38301000000000002</v>
          </cell>
          <cell r="S47">
            <v>5.4279999999999999</v>
          </cell>
          <cell r="T47">
            <v>0</v>
          </cell>
          <cell r="U47">
            <v>0</v>
          </cell>
          <cell r="V47">
            <v>0.5</v>
          </cell>
          <cell r="W47">
            <v>0</v>
          </cell>
          <cell r="X47">
            <v>0.02</v>
          </cell>
          <cell r="Y47">
            <v>2.2599999999999998</v>
          </cell>
          <cell r="Z47">
            <v>3.0199999999999999E-6</v>
          </cell>
          <cell r="AA47">
            <v>3.7699999999999999E-6</v>
          </cell>
          <cell r="AB47">
            <v>0.02</v>
          </cell>
          <cell r="AC47">
            <v>40920.5</v>
          </cell>
          <cell r="AD47">
            <v>1E-3</v>
          </cell>
          <cell r="AE47">
            <v>1</v>
          </cell>
        </row>
        <row r="48">
          <cell r="A48">
            <v>36557</v>
          </cell>
          <cell r="B48">
            <v>2003.6</v>
          </cell>
          <cell r="C48">
            <v>61.5</v>
          </cell>
          <cell r="D48">
            <v>10</v>
          </cell>
          <cell r="E48">
            <v>5</v>
          </cell>
          <cell r="F48">
            <v>0.3</v>
          </cell>
          <cell r="G48">
            <v>10</v>
          </cell>
          <cell r="H48">
            <v>5</v>
          </cell>
          <cell r="I48">
            <v>0.3</v>
          </cell>
          <cell r="J48">
            <v>2083.6</v>
          </cell>
          <cell r="K48">
            <v>0.84619999999999995</v>
          </cell>
          <cell r="L48">
            <v>0.15379999999999999</v>
          </cell>
          <cell r="M48">
            <v>1129.8800000000001</v>
          </cell>
          <cell r="N48">
            <v>0.03</v>
          </cell>
          <cell r="O48">
            <v>8.6800000000000002E-3</v>
          </cell>
          <cell r="P48">
            <v>1.0227999999999999</v>
          </cell>
          <cell r="Q48">
            <v>1.6279999999999999E-2</v>
          </cell>
          <cell r="R48">
            <v>0.38301000000000002</v>
          </cell>
          <cell r="S48">
            <v>5.3719999999999999</v>
          </cell>
          <cell r="T48">
            <v>0</v>
          </cell>
          <cell r="U48">
            <v>0</v>
          </cell>
          <cell r="V48">
            <v>0.5</v>
          </cell>
          <cell r="W48">
            <v>0</v>
          </cell>
          <cell r="X48">
            <v>0.02</v>
          </cell>
          <cell r="Y48">
            <v>2.2599999999999998</v>
          </cell>
          <cell r="Z48">
            <v>3.0199999999999999E-6</v>
          </cell>
          <cell r="AA48">
            <v>3.7699999999999999E-6</v>
          </cell>
          <cell r="AB48">
            <v>0.02</v>
          </cell>
          <cell r="AC48">
            <v>41230.5</v>
          </cell>
          <cell r="AD48">
            <v>1E-3</v>
          </cell>
          <cell r="AE48">
            <v>1</v>
          </cell>
        </row>
        <row r="49">
          <cell r="A49">
            <v>36586</v>
          </cell>
          <cell r="B49">
            <v>1984.68</v>
          </cell>
          <cell r="C49">
            <v>62</v>
          </cell>
          <cell r="D49">
            <v>10</v>
          </cell>
          <cell r="E49">
            <v>5</v>
          </cell>
          <cell r="F49">
            <v>0.3</v>
          </cell>
          <cell r="G49">
            <v>10</v>
          </cell>
          <cell r="H49">
            <v>5</v>
          </cell>
          <cell r="I49">
            <v>0.3</v>
          </cell>
          <cell r="J49">
            <v>2063.25</v>
          </cell>
          <cell r="K49">
            <v>0.84619999999999995</v>
          </cell>
          <cell r="L49">
            <v>0.15379999999999999</v>
          </cell>
          <cell r="M49">
            <v>1108.7</v>
          </cell>
          <cell r="N49">
            <v>0.03</v>
          </cell>
          <cell r="O49">
            <v>8.7799999999999996E-3</v>
          </cell>
          <cell r="P49">
            <v>1.0227999999999999</v>
          </cell>
          <cell r="Q49">
            <v>1.6230000000000001E-2</v>
          </cell>
          <cell r="R49">
            <v>0.38301000000000002</v>
          </cell>
          <cell r="S49">
            <v>5.3209999999999997</v>
          </cell>
          <cell r="T49">
            <v>0</v>
          </cell>
          <cell r="U49">
            <v>0</v>
          </cell>
          <cell r="V49">
            <v>0.5</v>
          </cell>
          <cell r="W49">
            <v>0</v>
          </cell>
          <cell r="X49">
            <v>0.02</v>
          </cell>
          <cell r="Y49">
            <v>2.2599999999999998</v>
          </cell>
          <cell r="Z49">
            <v>3.0199999999999999E-6</v>
          </cell>
          <cell r="AA49">
            <v>3.7699999999999999E-6</v>
          </cell>
          <cell r="AB49">
            <v>0.02</v>
          </cell>
          <cell r="AC49">
            <v>41510.5</v>
          </cell>
          <cell r="AD49">
            <v>1E-3</v>
          </cell>
          <cell r="AE49">
            <v>1</v>
          </cell>
        </row>
        <row r="50">
          <cell r="A50">
            <v>36617</v>
          </cell>
          <cell r="B50">
            <v>1963.25</v>
          </cell>
          <cell r="C50">
            <v>62.4</v>
          </cell>
          <cell r="D50">
            <v>10</v>
          </cell>
          <cell r="E50">
            <v>5</v>
          </cell>
          <cell r="F50">
            <v>0.3</v>
          </cell>
          <cell r="G50">
            <v>10</v>
          </cell>
          <cell r="H50">
            <v>5</v>
          </cell>
          <cell r="I50">
            <v>0.3</v>
          </cell>
          <cell r="J50">
            <v>2040.2</v>
          </cell>
          <cell r="K50">
            <v>0.84609999999999996</v>
          </cell>
          <cell r="L50">
            <v>0.15390000000000001</v>
          </cell>
          <cell r="M50">
            <v>1084.55</v>
          </cell>
          <cell r="N50">
            <v>0.03</v>
          </cell>
          <cell r="O50">
            <v>8.8800000000000007E-3</v>
          </cell>
          <cell r="P50">
            <v>1.0228999999999999</v>
          </cell>
          <cell r="Q50">
            <v>1.618E-2</v>
          </cell>
          <cell r="R50">
            <v>0.38301000000000002</v>
          </cell>
          <cell r="S50">
            <v>5.2629999999999999</v>
          </cell>
          <cell r="T50">
            <v>0</v>
          </cell>
          <cell r="U50">
            <v>0</v>
          </cell>
          <cell r="V50">
            <v>0.5</v>
          </cell>
          <cell r="W50">
            <v>0</v>
          </cell>
          <cell r="X50">
            <v>0.02</v>
          </cell>
          <cell r="Y50">
            <v>2.2599999999999998</v>
          </cell>
          <cell r="Z50">
            <v>3.0199999999999999E-6</v>
          </cell>
          <cell r="AA50">
            <v>3.7699999999999999E-6</v>
          </cell>
          <cell r="AB50">
            <v>0.02</v>
          </cell>
          <cell r="AC50">
            <v>41820.5</v>
          </cell>
          <cell r="AD50">
            <v>1E-3</v>
          </cell>
          <cell r="AE50">
            <v>1</v>
          </cell>
        </row>
        <row r="51">
          <cell r="A51">
            <v>36647</v>
          </cell>
          <cell r="B51">
            <v>1942</v>
          </cell>
          <cell r="C51">
            <v>62.9</v>
          </cell>
          <cell r="D51">
            <v>10</v>
          </cell>
          <cell r="E51">
            <v>5</v>
          </cell>
          <cell r="F51">
            <v>0.3</v>
          </cell>
          <cell r="G51">
            <v>10</v>
          </cell>
          <cell r="H51">
            <v>5</v>
          </cell>
          <cell r="I51">
            <v>0.3</v>
          </cell>
          <cell r="J51">
            <v>2017.38</v>
          </cell>
          <cell r="K51">
            <v>0.84609999999999996</v>
          </cell>
          <cell r="L51">
            <v>0.15390000000000001</v>
          </cell>
          <cell r="M51">
            <v>1060.4100000000001</v>
          </cell>
          <cell r="N51">
            <v>0.03</v>
          </cell>
          <cell r="O51">
            <v>8.9899999999999997E-3</v>
          </cell>
          <cell r="P51">
            <v>1.0229999999999999</v>
          </cell>
          <cell r="Q51">
            <v>1.6129999999999999E-2</v>
          </cell>
          <cell r="R51">
            <v>0.38301000000000002</v>
          </cell>
          <cell r="S51">
            <v>5.2050000000000001</v>
          </cell>
          <cell r="T51">
            <v>0</v>
          </cell>
          <cell r="U51">
            <v>0</v>
          </cell>
          <cell r="V51">
            <v>0.5</v>
          </cell>
          <cell r="W51">
            <v>0</v>
          </cell>
          <cell r="X51">
            <v>0.02</v>
          </cell>
          <cell r="Y51">
            <v>2.2599999999999998</v>
          </cell>
          <cell r="Z51">
            <v>3.0199999999999999E-6</v>
          </cell>
          <cell r="AA51">
            <v>3.7699999999999999E-6</v>
          </cell>
          <cell r="AB51">
            <v>0.02</v>
          </cell>
          <cell r="AC51">
            <v>42120.5</v>
          </cell>
          <cell r="AD51">
            <v>1E-3</v>
          </cell>
          <cell r="AE51">
            <v>1</v>
          </cell>
        </row>
        <row r="52">
          <cell r="A52">
            <v>36678</v>
          </cell>
          <cell r="B52">
            <v>1919.5</v>
          </cell>
          <cell r="C52">
            <v>63.3</v>
          </cell>
          <cell r="D52">
            <v>10</v>
          </cell>
          <cell r="E52">
            <v>5</v>
          </cell>
          <cell r="F52">
            <v>0.3</v>
          </cell>
          <cell r="G52">
            <v>10</v>
          </cell>
          <cell r="H52">
            <v>5</v>
          </cell>
          <cell r="I52">
            <v>0.3</v>
          </cell>
          <cell r="J52">
            <v>1993.23</v>
          </cell>
          <cell r="K52">
            <v>0.84609999999999996</v>
          </cell>
          <cell r="L52">
            <v>0.15390000000000001</v>
          </cell>
          <cell r="M52">
            <v>1034.81</v>
          </cell>
          <cell r="N52">
            <v>0.03</v>
          </cell>
          <cell r="O52">
            <v>9.1000000000000004E-3</v>
          </cell>
          <cell r="P52">
            <v>1.0229999999999999</v>
          </cell>
          <cell r="Q52">
            <v>1.6080000000000001E-2</v>
          </cell>
          <cell r="R52">
            <v>0.38301000000000002</v>
          </cell>
          <cell r="S52">
            <v>5.1429999999999998</v>
          </cell>
          <cell r="T52">
            <v>0</v>
          </cell>
          <cell r="U52">
            <v>0</v>
          </cell>
          <cell r="V52">
            <v>0.5</v>
          </cell>
          <cell r="W52">
            <v>0</v>
          </cell>
          <cell r="X52">
            <v>0.02</v>
          </cell>
          <cell r="Y52">
            <v>2.2599999999999998</v>
          </cell>
          <cell r="Z52">
            <v>3.0199999999999999E-6</v>
          </cell>
          <cell r="AA52">
            <v>3.7699999999999999E-6</v>
          </cell>
          <cell r="AB52">
            <v>0.02</v>
          </cell>
          <cell r="AC52">
            <v>42430.5</v>
          </cell>
          <cell r="AD52">
            <v>1E-3</v>
          </cell>
          <cell r="AE52">
            <v>1</v>
          </cell>
        </row>
        <row r="53">
          <cell r="A53">
            <v>36708</v>
          </cell>
          <cell r="B53">
            <v>1897.18</v>
          </cell>
          <cell r="C53">
            <v>63.8</v>
          </cell>
          <cell r="D53">
            <v>10</v>
          </cell>
          <cell r="E53">
            <v>5</v>
          </cell>
          <cell r="F53">
            <v>0.3</v>
          </cell>
          <cell r="G53">
            <v>10</v>
          </cell>
          <cell r="H53">
            <v>5</v>
          </cell>
          <cell r="I53">
            <v>0.3</v>
          </cell>
          <cell r="J53">
            <v>1969.3</v>
          </cell>
          <cell r="K53">
            <v>0.84609999999999996</v>
          </cell>
          <cell r="L53">
            <v>0.15390000000000001</v>
          </cell>
          <cell r="M53">
            <v>1009.36</v>
          </cell>
          <cell r="N53">
            <v>0.03</v>
          </cell>
          <cell r="O53">
            <v>9.2099999999999994E-3</v>
          </cell>
          <cell r="P53">
            <v>1.0230999999999999</v>
          </cell>
          <cell r="Q53">
            <v>1.6029999999999999E-2</v>
          </cell>
          <cell r="R53">
            <v>0.38301000000000002</v>
          </cell>
          <cell r="S53">
            <v>5.0830000000000002</v>
          </cell>
          <cell r="T53">
            <v>0</v>
          </cell>
          <cell r="U53">
            <v>0</v>
          </cell>
          <cell r="V53">
            <v>0.5</v>
          </cell>
          <cell r="W53">
            <v>0</v>
          </cell>
          <cell r="X53">
            <v>0.02</v>
          </cell>
          <cell r="Y53">
            <v>2.2599999999999998</v>
          </cell>
          <cell r="Z53">
            <v>3.0199999999999999E-6</v>
          </cell>
          <cell r="AA53">
            <v>3.7699999999999999E-6</v>
          </cell>
          <cell r="AB53">
            <v>2.1000000000000001E-2</v>
          </cell>
          <cell r="AC53">
            <v>42730.5</v>
          </cell>
          <cell r="AD53">
            <v>1E-3</v>
          </cell>
          <cell r="AE53">
            <v>1</v>
          </cell>
        </row>
        <row r="54">
          <cell r="A54">
            <v>36739</v>
          </cell>
          <cell r="B54">
            <v>1873.54</v>
          </cell>
          <cell r="C54">
            <v>64.2</v>
          </cell>
          <cell r="D54">
            <v>10</v>
          </cell>
          <cell r="E54">
            <v>5</v>
          </cell>
          <cell r="F54">
            <v>0.3</v>
          </cell>
          <cell r="G54">
            <v>10</v>
          </cell>
          <cell r="H54">
            <v>5</v>
          </cell>
          <cell r="I54">
            <v>0.3</v>
          </cell>
          <cell r="J54">
            <v>1943.96</v>
          </cell>
          <cell r="K54">
            <v>0.84599999999999997</v>
          </cell>
          <cell r="L54">
            <v>0.154</v>
          </cell>
          <cell r="M54">
            <v>978.84</v>
          </cell>
          <cell r="N54">
            <v>0.03</v>
          </cell>
          <cell r="O54">
            <v>9.3299999999999998E-3</v>
          </cell>
          <cell r="P54">
            <v>1.0232000000000001</v>
          </cell>
          <cell r="Q54">
            <v>1.5970000000000002E-2</v>
          </cell>
          <cell r="R54">
            <v>0.38301000000000002</v>
          </cell>
          <cell r="S54">
            <v>5.0179999999999998</v>
          </cell>
          <cell r="T54">
            <v>0</v>
          </cell>
          <cell r="U54">
            <v>0</v>
          </cell>
          <cell r="V54">
            <v>0.5</v>
          </cell>
          <cell r="W54">
            <v>0</v>
          </cell>
          <cell r="X54">
            <v>0.02</v>
          </cell>
          <cell r="Y54">
            <v>2.2599999999999998</v>
          </cell>
          <cell r="Z54">
            <v>3.0199999999999999E-6</v>
          </cell>
          <cell r="AA54">
            <v>3.7699999999999999E-6</v>
          </cell>
          <cell r="AB54">
            <v>2.1000000000000001E-2</v>
          </cell>
          <cell r="AC54">
            <v>43040.5</v>
          </cell>
          <cell r="AD54">
            <v>1E-3</v>
          </cell>
          <cell r="AE54">
            <v>1</v>
          </cell>
        </row>
        <row r="55">
          <cell r="A55">
            <v>36770</v>
          </cell>
          <cell r="B55">
            <v>1849.29</v>
          </cell>
          <cell r="C55">
            <v>64.7</v>
          </cell>
          <cell r="D55">
            <v>10</v>
          </cell>
          <cell r="E55">
            <v>5</v>
          </cell>
          <cell r="F55">
            <v>0.3</v>
          </cell>
          <cell r="G55">
            <v>9.9999000000000002</v>
          </cell>
          <cell r="H55">
            <v>5</v>
          </cell>
          <cell r="I55">
            <v>0.3</v>
          </cell>
          <cell r="J55">
            <v>1917.99</v>
          </cell>
          <cell r="K55">
            <v>0.84599999999999997</v>
          </cell>
          <cell r="L55">
            <v>0.154</v>
          </cell>
          <cell r="M55">
            <v>945.43</v>
          </cell>
          <cell r="N55">
            <v>0.03</v>
          </cell>
          <cell r="O55">
            <v>9.4500000000000001E-3</v>
          </cell>
          <cell r="P55">
            <v>1.0232000000000001</v>
          </cell>
          <cell r="Q55">
            <v>1.592E-2</v>
          </cell>
          <cell r="R55">
            <v>0.38301000000000002</v>
          </cell>
          <cell r="S55">
            <v>4.952</v>
          </cell>
          <cell r="T55">
            <v>0</v>
          </cell>
          <cell r="U55">
            <v>0</v>
          </cell>
          <cell r="V55">
            <v>0.5</v>
          </cell>
          <cell r="W55">
            <v>0</v>
          </cell>
          <cell r="X55">
            <v>0.02</v>
          </cell>
          <cell r="Y55">
            <v>2.2599999999999998</v>
          </cell>
          <cell r="Z55">
            <v>3.0199999999999999E-6</v>
          </cell>
          <cell r="AA55">
            <v>3.7699999999999999E-6</v>
          </cell>
          <cell r="AB55">
            <v>2.1000000000000001E-2</v>
          </cell>
          <cell r="AC55">
            <v>43350.5</v>
          </cell>
          <cell r="AD55">
            <v>1E-3</v>
          </cell>
          <cell r="AE55">
            <v>1</v>
          </cell>
        </row>
        <row r="56">
          <cell r="A56">
            <v>36800</v>
          </cell>
          <cell r="B56">
            <v>1825.2</v>
          </cell>
          <cell r="C56">
            <v>65.2</v>
          </cell>
          <cell r="D56">
            <v>10</v>
          </cell>
          <cell r="E56">
            <v>5</v>
          </cell>
          <cell r="F56">
            <v>0.3</v>
          </cell>
          <cell r="G56">
            <v>10</v>
          </cell>
          <cell r="H56">
            <v>5</v>
          </cell>
          <cell r="I56">
            <v>0.3</v>
          </cell>
          <cell r="J56">
            <v>1892.23</v>
          </cell>
          <cell r="K56">
            <v>0.84599999999999997</v>
          </cell>
          <cell r="L56">
            <v>0.154</v>
          </cell>
          <cell r="M56">
            <v>912.23</v>
          </cell>
          <cell r="N56">
            <v>0.03</v>
          </cell>
          <cell r="O56">
            <v>9.5700000000000004E-3</v>
          </cell>
          <cell r="P56">
            <v>1.0233000000000001</v>
          </cell>
          <cell r="Q56">
            <v>1.5859999999999999E-2</v>
          </cell>
          <cell r="R56">
            <v>0.38301000000000002</v>
          </cell>
          <cell r="S56">
            <v>4.8860000000000001</v>
          </cell>
          <cell r="T56">
            <v>0</v>
          </cell>
          <cell r="U56">
            <v>0</v>
          </cell>
          <cell r="V56">
            <v>0.5</v>
          </cell>
          <cell r="W56">
            <v>0</v>
          </cell>
          <cell r="X56">
            <v>0.02</v>
          </cell>
          <cell r="Y56">
            <v>2.2599999999999998</v>
          </cell>
          <cell r="Z56">
            <v>3.0199999999999999E-6</v>
          </cell>
          <cell r="AA56">
            <v>3.7699999999999999E-6</v>
          </cell>
          <cell r="AB56">
            <v>2.1000000000000001E-2</v>
          </cell>
          <cell r="AC56">
            <v>43650.5</v>
          </cell>
          <cell r="AD56">
            <v>1E-3</v>
          </cell>
          <cell r="AE56">
            <v>1</v>
          </cell>
        </row>
        <row r="57">
          <cell r="A57">
            <v>36831</v>
          </cell>
          <cell r="B57">
            <v>1799.74</v>
          </cell>
          <cell r="C57">
            <v>65.599999999999994</v>
          </cell>
          <cell r="D57">
            <v>10</v>
          </cell>
          <cell r="E57">
            <v>5</v>
          </cell>
          <cell r="F57">
            <v>0.4</v>
          </cell>
          <cell r="G57">
            <v>10</v>
          </cell>
          <cell r="H57">
            <v>5</v>
          </cell>
          <cell r="I57">
            <v>0.3</v>
          </cell>
          <cell r="J57">
            <v>1865</v>
          </cell>
          <cell r="K57">
            <v>0.84599999999999997</v>
          </cell>
          <cell r="L57">
            <v>0.154</v>
          </cell>
          <cell r="M57">
            <v>876.73</v>
          </cell>
          <cell r="N57">
            <v>0.03</v>
          </cell>
          <cell r="O57">
            <v>9.7000000000000003E-3</v>
          </cell>
          <cell r="P57">
            <v>1.0234000000000001</v>
          </cell>
          <cell r="Q57">
            <v>1.5800000000000002E-2</v>
          </cell>
          <cell r="R57">
            <v>0.38301000000000002</v>
          </cell>
          <cell r="S57">
            <v>4.8159999999999998</v>
          </cell>
          <cell r="T57">
            <v>0</v>
          </cell>
          <cell r="U57">
            <v>0</v>
          </cell>
          <cell r="V57">
            <v>0.5</v>
          </cell>
          <cell r="W57">
            <v>0</v>
          </cell>
          <cell r="X57">
            <v>0.02</v>
          </cell>
          <cell r="Y57">
            <v>2.2599999999999998</v>
          </cell>
          <cell r="Z57">
            <v>3.0199999999999999E-6</v>
          </cell>
          <cell r="AA57">
            <v>3.7699999999999999E-6</v>
          </cell>
          <cell r="AB57">
            <v>2.1000000000000001E-2</v>
          </cell>
          <cell r="AC57">
            <v>43960.5</v>
          </cell>
          <cell r="AD57">
            <v>1E-3</v>
          </cell>
          <cell r="AE57">
            <v>1</v>
          </cell>
        </row>
        <row r="58">
          <cell r="A58">
            <v>36861</v>
          </cell>
          <cell r="B58">
            <v>1779.67</v>
          </cell>
          <cell r="C58">
            <v>66.099999999999994</v>
          </cell>
          <cell r="D58">
            <v>10</v>
          </cell>
          <cell r="E58">
            <v>5</v>
          </cell>
          <cell r="F58">
            <v>0.4</v>
          </cell>
          <cell r="G58">
            <v>10</v>
          </cell>
          <cell r="H58">
            <v>5</v>
          </cell>
          <cell r="I58">
            <v>0.4</v>
          </cell>
          <cell r="J58">
            <v>1843.18</v>
          </cell>
          <cell r="K58">
            <v>0.84589999999999999</v>
          </cell>
          <cell r="L58">
            <v>0.15409999999999999</v>
          </cell>
          <cell r="M58">
            <v>848.4</v>
          </cell>
          <cell r="N58">
            <v>0.04</v>
          </cell>
          <cell r="O58">
            <v>9.8300000000000002E-3</v>
          </cell>
          <cell r="P58">
            <v>1.0235000000000001</v>
          </cell>
          <cell r="Q58">
            <v>1.5769999999999999E-2</v>
          </cell>
          <cell r="R58">
            <v>0.38301000000000002</v>
          </cell>
          <cell r="S58">
            <v>4.7610000000000001</v>
          </cell>
          <cell r="T58">
            <v>0</v>
          </cell>
          <cell r="U58">
            <v>0</v>
          </cell>
          <cell r="V58">
            <v>0.5</v>
          </cell>
          <cell r="W58">
            <v>0</v>
          </cell>
          <cell r="X58">
            <v>0.02</v>
          </cell>
          <cell r="Y58">
            <v>2.2599999999999998</v>
          </cell>
          <cell r="Z58">
            <v>3.0199999999999999E-6</v>
          </cell>
          <cell r="AA58">
            <v>3.7699999999999999E-6</v>
          </cell>
          <cell r="AB58">
            <v>2.1000000000000001E-2</v>
          </cell>
          <cell r="AC58">
            <v>44260.5</v>
          </cell>
          <cell r="AD58">
            <v>1E-3</v>
          </cell>
          <cell r="AE58">
            <v>1</v>
          </cell>
        </row>
        <row r="59">
          <cell r="A59">
            <v>36892</v>
          </cell>
          <cell r="B59">
            <v>1757.67</v>
          </cell>
          <cell r="C59">
            <v>66.5</v>
          </cell>
          <cell r="D59">
            <v>10</v>
          </cell>
          <cell r="E59">
            <v>5</v>
          </cell>
          <cell r="F59">
            <v>0.4</v>
          </cell>
          <cell r="G59">
            <v>10</v>
          </cell>
          <cell r="H59">
            <v>5</v>
          </cell>
          <cell r="I59">
            <v>0.4</v>
          </cell>
          <cell r="J59">
            <v>1819.29</v>
          </cell>
          <cell r="K59">
            <v>0.84589999999999999</v>
          </cell>
          <cell r="L59">
            <v>0.15409999999999999</v>
          </cell>
          <cell r="M59">
            <v>817.36</v>
          </cell>
          <cell r="N59">
            <v>0.04</v>
          </cell>
          <cell r="O59">
            <v>9.9699999999999997E-3</v>
          </cell>
          <cell r="P59">
            <v>1.0235000000000001</v>
          </cell>
          <cell r="Q59">
            <v>1.5730000000000001E-2</v>
          </cell>
          <cell r="R59">
            <v>0.38301000000000002</v>
          </cell>
          <cell r="S59">
            <v>4.7</v>
          </cell>
          <cell r="T59">
            <v>0</v>
          </cell>
          <cell r="U59">
            <v>0</v>
          </cell>
          <cell r="V59">
            <v>0.5</v>
          </cell>
          <cell r="W59">
            <v>0</v>
          </cell>
          <cell r="X59">
            <v>0.02</v>
          </cell>
          <cell r="Y59">
            <v>2.2599999999999998</v>
          </cell>
          <cell r="Z59">
            <v>3.0199999999999999E-6</v>
          </cell>
          <cell r="AA59">
            <v>3.7699999999999999E-6</v>
          </cell>
          <cell r="AB59">
            <v>2.1000000000000001E-2</v>
          </cell>
          <cell r="AC59">
            <v>44580.5</v>
          </cell>
          <cell r="AD59">
            <v>1E-3</v>
          </cell>
          <cell r="AE59">
            <v>1</v>
          </cell>
        </row>
        <row r="60">
          <cell r="A60">
            <v>36923</v>
          </cell>
          <cell r="B60">
            <v>1735.76</v>
          </cell>
          <cell r="C60">
            <v>67</v>
          </cell>
          <cell r="D60">
            <v>10</v>
          </cell>
          <cell r="E60">
            <v>5</v>
          </cell>
          <cell r="F60">
            <v>0.4</v>
          </cell>
          <cell r="G60">
            <v>10</v>
          </cell>
          <cell r="H60">
            <v>5</v>
          </cell>
          <cell r="I60">
            <v>0.4</v>
          </cell>
          <cell r="J60">
            <v>1795.52</v>
          </cell>
          <cell r="K60">
            <v>0.84589999999999999</v>
          </cell>
          <cell r="L60">
            <v>0.15409999999999999</v>
          </cell>
          <cell r="M60">
            <v>786.09</v>
          </cell>
          <cell r="N60">
            <v>0.04</v>
          </cell>
          <cell r="O60">
            <v>1.0109999999999999E-2</v>
          </cell>
          <cell r="P60">
            <v>1.0236000000000001</v>
          </cell>
          <cell r="Q60">
            <v>1.5689999999999999E-2</v>
          </cell>
          <cell r="R60">
            <v>0.38301000000000002</v>
          </cell>
          <cell r="S60">
            <v>4.6399999999999997</v>
          </cell>
          <cell r="T60">
            <v>0</v>
          </cell>
          <cell r="U60">
            <v>0</v>
          </cell>
          <cell r="V60">
            <v>0.5</v>
          </cell>
          <cell r="W60">
            <v>0</v>
          </cell>
          <cell r="X60">
            <v>0.02</v>
          </cell>
          <cell r="Y60">
            <v>2.2599999999999998</v>
          </cell>
          <cell r="Z60">
            <v>3.0199999999999999E-6</v>
          </cell>
          <cell r="AA60">
            <v>3.7699999999999999E-6</v>
          </cell>
          <cell r="AB60">
            <v>2.1999999999999999E-2</v>
          </cell>
          <cell r="AC60">
            <v>44890.5</v>
          </cell>
          <cell r="AD60">
            <v>1E-3</v>
          </cell>
          <cell r="AE60">
            <v>1</v>
          </cell>
        </row>
        <row r="61">
          <cell r="A61">
            <v>36951</v>
          </cell>
          <cell r="B61">
            <v>1715.43</v>
          </cell>
          <cell r="C61">
            <v>67.400000000000006</v>
          </cell>
          <cell r="D61">
            <v>10</v>
          </cell>
          <cell r="E61">
            <v>5</v>
          </cell>
          <cell r="F61">
            <v>0.4</v>
          </cell>
          <cell r="G61">
            <v>10</v>
          </cell>
          <cell r="H61">
            <v>5</v>
          </cell>
          <cell r="I61">
            <v>0.4</v>
          </cell>
          <cell r="J61">
            <v>1773.51</v>
          </cell>
          <cell r="K61">
            <v>0.84589999999999999</v>
          </cell>
          <cell r="L61">
            <v>0.15409999999999999</v>
          </cell>
          <cell r="M61">
            <v>756.67</v>
          </cell>
          <cell r="N61">
            <v>0.04</v>
          </cell>
          <cell r="O61">
            <v>1.0240000000000001E-2</v>
          </cell>
          <cell r="P61">
            <v>1.0237000000000001</v>
          </cell>
          <cell r="Q61">
            <v>1.566E-2</v>
          </cell>
          <cell r="R61">
            <v>0.38301000000000002</v>
          </cell>
          <cell r="S61">
            <v>4.5839999999999996</v>
          </cell>
          <cell r="T61">
            <v>0</v>
          </cell>
          <cell r="U61">
            <v>0</v>
          </cell>
          <cell r="V61">
            <v>0.5</v>
          </cell>
          <cell r="W61">
            <v>0</v>
          </cell>
          <cell r="X61">
            <v>0.02</v>
          </cell>
          <cell r="Y61">
            <v>2.2599999999999998</v>
          </cell>
          <cell r="Z61">
            <v>3.0199999999999999E-6</v>
          </cell>
          <cell r="AA61">
            <v>3.7699999999999999E-6</v>
          </cell>
          <cell r="AB61">
            <v>2.1999999999999999E-2</v>
          </cell>
          <cell r="AC61">
            <v>45170.5</v>
          </cell>
          <cell r="AD61">
            <v>1E-3</v>
          </cell>
          <cell r="AE61">
            <v>1</v>
          </cell>
        </row>
        <row r="62">
          <cell r="A62">
            <v>36982</v>
          </cell>
          <cell r="B62">
            <v>1692.32</v>
          </cell>
          <cell r="C62">
            <v>67.900000000000006</v>
          </cell>
          <cell r="D62">
            <v>10</v>
          </cell>
          <cell r="E62">
            <v>5</v>
          </cell>
          <cell r="F62">
            <v>0.4</v>
          </cell>
          <cell r="G62">
            <v>10</v>
          </cell>
          <cell r="H62">
            <v>5</v>
          </cell>
          <cell r="I62">
            <v>0.4</v>
          </cell>
          <cell r="J62">
            <v>1748.5</v>
          </cell>
          <cell r="K62">
            <v>0.84589999999999999</v>
          </cell>
          <cell r="L62">
            <v>0.15409999999999999</v>
          </cell>
          <cell r="M62">
            <v>723.17</v>
          </cell>
          <cell r="N62">
            <v>0.04</v>
          </cell>
          <cell r="O62">
            <v>1.038E-2</v>
          </cell>
          <cell r="P62">
            <v>1.0237000000000001</v>
          </cell>
          <cell r="Q62">
            <v>1.562E-2</v>
          </cell>
          <cell r="R62">
            <v>0.38301000000000002</v>
          </cell>
          <cell r="S62">
            <v>4.5199999999999996</v>
          </cell>
          <cell r="T62">
            <v>0</v>
          </cell>
          <cell r="U62">
            <v>0</v>
          </cell>
          <cell r="V62">
            <v>0.5</v>
          </cell>
          <cell r="W62">
            <v>0</v>
          </cell>
          <cell r="X62">
            <v>0.02</v>
          </cell>
          <cell r="Y62">
            <v>2.2599999999999998</v>
          </cell>
          <cell r="Z62">
            <v>3.0199999999999999E-6</v>
          </cell>
          <cell r="AA62">
            <v>3.7699999999999999E-6</v>
          </cell>
          <cell r="AB62">
            <v>2.1999999999999999E-2</v>
          </cell>
          <cell r="AC62">
            <v>45480.5</v>
          </cell>
          <cell r="AD62">
            <v>1E-3</v>
          </cell>
          <cell r="AE62">
            <v>1</v>
          </cell>
        </row>
        <row r="63">
          <cell r="A63">
            <v>37012</v>
          </cell>
          <cell r="B63">
            <v>1669.32</v>
          </cell>
          <cell r="C63">
            <v>68.3</v>
          </cell>
          <cell r="D63">
            <v>10</v>
          </cell>
          <cell r="E63">
            <v>5</v>
          </cell>
          <cell r="F63">
            <v>0.4</v>
          </cell>
          <cell r="G63">
            <v>10</v>
          </cell>
          <cell r="H63">
            <v>5</v>
          </cell>
          <cell r="I63">
            <v>0.4</v>
          </cell>
          <cell r="J63">
            <v>1723.64</v>
          </cell>
          <cell r="K63">
            <v>0.8458</v>
          </cell>
          <cell r="L63">
            <v>0.1542</v>
          </cell>
          <cell r="M63">
            <v>689.37</v>
          </cell>
          <cell r="N63">
            <v>0.04</v>
          </cell>
          <cell r="O63">
            <v>1.0529999999999999E-2</v>
          </cell>
          <cell r="P63">
            <v>1.0238</v>
          </cell>
          <cell r="Q63">
            <v>1.558E-2</v>
          </cell>
          <cell r="R63">
            <v>0.38301000000000002</v>
          </cell>
          <cell r="S63">
            <v>4.4569999999999999</v>
          </cell>
          <cell r="T63">
            <v>0</v>
          </cell>
          <cell r="U63">
            <v>0</v>
          </cell>
          <cell r="V63">
            <v>0.5</v>
          </cell>
          <cell r="W63">
            <v>0</v>
          </cell>
          <cell r="X63">
            <v>0.02</v>
          </cell>
          <cell r="Y63">
            <v>2.2599999999999998</v>
          </cell>
          <cell r="Z63">
            <v>3.0199999999999999E-6</v>
          </cell>
          <cell r="AA63">
            <v>3.7699999999999999E-6</v>
          </cell>
          <cell r="AB63">
            <v>2.1999999999999999E-2</v>
          </cell>
          <cell r="AC63">
            <v>45780.5</v>
          </cell>
          <cell r="AD63">
            <v>1E-3</v>
          </cell>
          <cell r="AE63">
            <v>1</v>
          </cell>
        </row>
        <row r="64">
          <cell r="A64">
            <v>37043</v>
          </cell>
          <cell r="B64">
            <v>1644.86</v>
          </cell>
          <cell r="C64">
            <v>68.8</v>
          </cell>
          <cell r="D64">
            <v>10</v>
          </cell>
          <cell r="E64">
            <v>5</v>
          </cell>
          <cell r="F64">
            <v>0.4</v>
          </cell>
          <cell r="G64">
            <v>10</v>
          </cell>
          <cell r="H64">
            <v>5</v>
          </cell>
          <cell r="I64">
            <v>0.4</v>
          </cell>
          <cell r="J64">
            <v>1697.24</v>
          </cell>
          <cell r="K64">
            <v>0.8458</v>
          </cell>
          <cell r="L64">
            <v>0.1542</v>
          </cell>
          <cell r="M64">
            <v>652.87</v>
          </cell>
          <cell r="N64">
            <v>0.04</v>
          </cell>
          <cell r="O64">
            <v>1.068E-2</v>
          </cell>
          <cell r="P64">
            <v>1.0239</v>
          </cell>
          <cell r="Q64">
            <v>1.554E-2</v>
          </cell>
          <cell r="R64">
            <v>0.38301000000000002</v>
          </cell>
          <cell r="S64">
            <v>4.3890000000000002</v>
          </cell>
          <cell r="T64">
            <v>0</v>
          </cell>
          <cell r="U64">
            <v>0</v>
          </cell>
          <cell r="V64">
            <v>0.5</v>
          </cell>
          <cell r="W64">
            <v>0</v>
          </cell>
          <cell r="X64">
            <v>0.02</v>
          </cell>
          <cell r="Y64">
            <v>2.2599999999999998</v>
          </cell>
          <cell r="Z64">
            <v>3.0199999999999999E-6</v>
          </cell>
          <cell r="AA64">
            <v>3.7699999999999999E-6</v>
          </cell>
          <cell r="AB64">
            <v>2.1999999999999999E-2</v>
          </cell>
          <cell r="AC64">
            <v>46090.5</v>
          </cell>
          <cell r="AD64">
            <v>1E-3</v>
          </cell>
          <cell r="AE64">
            <v>1</v>
          </cell>
        </row>
        <row r="65">
          <cell r="A65">
            <v>37073</v>
          </cell>
          <cell r="B65">
            <v>1620.49</v>
          </cell>
          <cell r="C65">
            <v>69.2</v>
          </cell>
          <cell r="D65">
            <v>10</v>
          </cell>
          <cell r="E65">
            <v>5</v>
          </cell>
          <cell r="F65">
            <v>0.4</v>
          </cell>
          <cell r="G65">
            <v>10</v>
          </cell>
          <cell r="H65">
            <v>5</v>
          </cell>
          <cell r="I65">
            <v>0.4</v>
          </cell>
          <cell r="J65">
            <v>1670.97</v>
          </cell>
          <cell r="K65">
            <v>0.8458</v>
          </cell>
          <cell r="L65">
            <v>0.1542</v>
          </cell>
          <cell r="M65">
            <v>616.33000000000004</v>
          </cell>
          <cell r="N65">
            <v>0.04</v>
          </cell>
          <cell r="O65">
            <v>1.0840000000000001E-2</v>
          </cell>
          <cell r="P65">
            <v>1.0239</v>
          </cell>
          <cell r="Q65">
            <v>1.55E-2</v>
          </cell>
          <cell r="R65">
            <v>0.38301000000000002</v>
          </cell>
          <cell r="S65">
            <v>4.3220000000000001</v>
          </cell>
          <cell r="T65">
            <v>0</v>
          </cell>
          <cell r="U65">
            <v>0</v>
          </cell>
          <cell r="V65">
            <v>0.5</v>
          </cell>
          <cell r="W65">
            <v>0</v>
          </cell>
          <cell r="X65">
            <v>0.02</v>
          </cell>
          <cell r="Y65">
            <v>2.2599999999999998</v>
          </cell>
          <cell r="Z65">
            <v>3.0199999999999999E-6</v>
          </cell>
          <cell r="AA65">
            <v>3.7699999999999999E-6</v>
          </cell>
          <cell r="AB65">
            <v>2.1999999999999999E-2</v>
          </cell>
          <cell r="AC65">
            <v>46390.5</v>
          </cell>
          <cell r="AD65">
            <v>1E-3</v>
          </cell>
          <cell r="AE65">
            <v>1</v>
          </cell>
        </row>
        <row r="66">
          <cell r="A66">
            <v>37104</v>
          </cell>
          <cell r="B66">
            <v>1594.56</v>
          </cell>
          <cell r="C66">
            <v>69.7</v>
          </cell>
          <cell r="D66">
            <v>10</v>
          </cell>
          <cell r="E66">
            <v>5</v>
          </cell>
          <cell r="F66">
            <v>0.4</v>
          </cell>
          <cell r="G66">
            <v>10</v>
          </cell>
          <cell r="H66">
            <v>5</v>
          </cell>
          <cell r="I66">
            <v>0.4</v>
          </cell>
          <cell r="J66">
            <v>1643.07</v>
          </cell>
          <cell r="K66">
            <v>0.8458</v>
          </cell>
          <cell r="L66">
            <v>0.1542</v>
          </cell>
          <cell r="M66">
            <v>576.58000000000004</v>
          </cell>
          <cell r="N66">
            <v>0.04</v>
          </cell>
          <cell r="O66">
            <v>1.0999999999999999E-2</v>
          </cell>
          <cell r="P66">
            <v>1.024</v>
          </cell>
          <cell r="Q66">
            <v>1.546E-2</v>
          </cell>
          <cell r="R66">
            <v>0.38301000000000002</v>
          </cell>
          <cell r="S66">
            <v>4.2510000000000003</v>
          </cell>
          <cell r="T66">
            <v>0</v>
          </cell>
          <cell r="U66">
            <v>0</v>
          </cell>
          <cell r="V66">
            <v>0.5</v>
          </cell>
          <cell r="W66">
            <v>0</v>
          </cell>
          <cell r="X66">
            <v>0.02</v>
          </cell>
          <cell r="Y66">
            <v>2.2599999999999998</v>
          </cell>
          <cell r="Z66">
            <v>3.0199999999999999E-6</v>
          </cell>
          <cell r="AA66">
            <v>3.7699999999999999E-6</v>
          </cell>
          <cell r="AB66">
            <v>2.3E-2</v>
          </cell>
          <cell r="AC66">
            <v>46700.5</v>
          </cell>
          <cell r="AD66">
            <v>1E-3</v>
          </cell>
          <cell r="AE66">
            <v>1</v>
          </cell>
        </row>
        <row r="67">
          <cell r="A67">
            <v>37135</v>
          </cell>
          <cell r="B67">
            <v>1567.83</v>
          </cell>
          <cell r="C67">
            <v>70.2</v>
          </cell>
          <cell r="D67">
            <v>10</v>
          </cell>
          <cell r="E67">
            <v>5</v>
          </cell>
          <cell r="F67">
            <v>0.4</v>
          </cell>
          <cell r="G67">
            <v>10</v>
          </cell>
          <cell r="H67">
            <v>5</v>
          </cell>
          <cell r="I67">
            <v>0.4</v>
          </cell>
          <cell r="J67">
            <v>1614.34</v>
          </cell>
          <cell r="K67">
            <v>0.84570000000000001</v>
          </cell>
          <cell r="L67">
            <v>0.15429999999999999</v>
          </cell>
          <cell r="M67">
            <v>535.28</v>
          </cell>
          <cell r="N67">
            <v>0.04</v>
          </cell>
          <cell r="O67">
            <v>1.1169999999999999E-2</v>
          </cell>
          <cell r="P67">
            <v>1.0241</v>
          </cell>
          <cell r="Q67">
            <v>1.541E-2</v>
          </cell>
          <cell r="R67">
            <v>0.38301000000000002</v>
          </cell>
          <cell r="S67">
            <v>4.1769999999999996</v>
          </cell>
          <cell r="T67">
            <v>0</v>
          </cell>
          <cell r="U67">
            <v>0</v>
          </cell>
          <cell r="V67">
            <v>0.5</v>
          </cell>
          <cell r="W67">
            <v>0</v>
          </cell>
          <cell r="X67">
            <v>0.02</v>
          </cell>
          <cell r="Y67">
            <v>2.2599999999999998</v>
          </cell>
          <cell r="Z67">
            <v>3.01E-6</v>
          </cell>
          <cell r="AA67">
            <v>3.7699999999999999E-6</v>
          </cell>
          <cell r="AB67">
            <v>2.3E-2</v>
          </cell>
          <cell r="AC67">
            <v>47010.5</v>
          </cell>
          <cell r="AD67">
            <v>1E-3</v>
          </cell>
          <cell r="AE67">
            <v>1</v>
          </cell>
        </row>
        <row r="68">
          <cell r="A68">
            <v>37165</v>
          </cell>
          <cell r="B68">
            <v>1541.17</v>
          </cell>
          <cell r="C68">
            <v>70.599999999999994</v>
          </cell>
          <cell r="D68">
            <v>10</v>
          </cell>
          <cell r="E68">
            <v>5</v>
          </cell>
          <cell r="F68">
            <v>0.4</v>
          </cell>
          <cell r="G68">
            <v>10</v>
          </cell>
          <cell r="H68">
            <v>5</v>
          </cell>
          <cell r="I68">
            <v>0.4</v>
          </cell>
          <cell r="J68">
            <v>1585.73</v>
          </cell>
          <cell r="K68">
            <v>0.84570000000000001</v>
          </cell>
          <cell r="L68">
            <v>0.15429999999999999</v>
          </cell>
          <cell r="M68">
            <v>487.59</v>
          </cell>
          <cell r="N68">
            <v>0.04</v>
          </cell>
          <cell r="O68">
            <v>1.1339999999999999E-2</v>
          </cell>
          <cell r="P68">
            <v>1.0242</v>
          </cell>
          <cell r="Q68">
            <v>1.537E-2</v>
          </cell>
          <cell r="R68">
            <v>0.38301000000000002</v>
          </cell>
          <cell r="S68">
            <v>4.1029999999999998</v>
          </cell>
          <cell r="T68">
            <v>0</v>
          </cell>
          <cell r="U68">
            <v>0</v>
          </cell>
          <cell r="V68">
            <v>0.5</v>
          </cell>
          <cell r="W68">
            <v>0</v>
          </cell>
          <cell r="X68">
            <v>0.02</v>
          </cell>
          <cell r="Y68">
            <v>2.2599999999999998</v>
          </cell>
          <cell r="Z68">
            <v>3.01E-6</v>
          </cell>
          <cell r="AA68">
            <v>3.7699999999999999E-6</v>
          </cell>
          <cell r="AB68">
            <v>2.3E-2</v>
          </cell>
          <cell r="AC68">
            <v>47310.5</v>
          </cell>
          <cell r="AD68">
            <v>1E-3</v>
          </cell>
          <cell r="AE68">
            <v>1</v>
          </cell>
        </row>
        <row r="69">
          <cell r="A69">
            <v>37196</v>
          </cell>
          <cell r="B69">
            <v>1512.76</v>
          </cell>
          <cell r="C69">
            <v>71.099999999999994</v>
          </cell>
          <cell r="D69">
            <v>10</v>
          </cell>
          <cell r="E69">
            <v>5</v>
          </cell>
          <cell r="F69">
            <v>0.4</v>
          </cell>
          <cell r="G69">
            <v>10</v>
          </cell>
          <cell r="H69">
            <v>5</v>
          </cell>
          <cell r="I69">
            <v>0.4</v>
          </cell>
          <cell r="J69">
            <v>1555.28</v>
          </cell>
          <cell r="K69">
            <v>0.84570000000000001</v>
          </cell>
          <cell r="L69">
            <v>0.15429999999999999</v>
          </cell>
          <cell r="M69">
            <v>406.68</v>
          </cell>
          <cell r="N69">
            <v>0.04</v>
          </cell>
          <cell r="O69">
            <v>1.1520000000000001E-2</v>
          </cell>
          <cell r="P69">
            <v>1.0243</v>
          </cell>
          <cell r="Q69">
            <v>1.532E-2</v>
          </cell>
          <cell r="R69">
            <v>0.38301000000000002</v>
          </cell>
          <cell r="S69">
            <v>4.0250000000000004</v>
          </cell>
          <cell r="T69">
            <v>0</v>
          </cell>
          <cell r="U69">
            <v>0</v>
          </cell>
          <cell r="V69">
            <v>0.5</v>
          </cell>
          <cell r="W69">
            <v>0</v>
          </cell>
          <cell r="X69">
            <v>0.02</v>
          </cell>
          <cell r="Y69">
            <v>2.2599999999999998</v>
          </cell>
          <cell r="Z69">
            <v>3.01E-6</v>
          </cell>
          <cell r="AA69">
            <v>3.7699999999999999E-6</v>
          </cell>
          <cell r="AB69">
            <v>2.3E-2</v>
          </cell>
          <cell r="AC69">
            <v>47620.5</v>
          </cell>
          <cell r="AD69">
            <v>1E-3</v>
          </cell>
          <cell r="AE69">
            <v>1</v>
          </cell>
        </row>
        <row r="70">
          <cell r="A70">
            <v>37257</v>
          </cell>
          <cell r="B70">
            <v>1480.54</v>
          </cell>
          <cell r="C70">
            <v>71.8</v>
          </cell>
          <cell r="D70">
            <v>5.0061</v>
          </cell>
          <cell r="E70">
            <v>2.5</v>
          </cell>
          <cell r="F70">
            <v>0.2</v>
          </cell>
          <cell r="G70">
            <v>7.4614000000000003</v>
          </cell>
          <cell r="H70">
            <v>3.7</v>
          </cell>
          <cell r="I70">
            <v>0.3</v>
          </cell>
          <cell r="J70">
            <v>1520.71</v>
          </cell>
          <cell r="K70">
            <v>0.84560000000000002</v>
          </cell>
          <cell r="L70">
            <v>0.15440000000000001</v>
          </cell>
          <cell r="M70">
            <v>916.92</v>
          </cell>
          <cell r="N70">
            <v>0.04</v>
          </cell>
          <cell r="O70">
            <v>1.179E-2</v>
          </cell>
          <cell r="P70">
            <v>1.0244</v>
          </cell>
          <cell r="Q70">
            <v>1.5270000000000001E-2</v>
          </cell>
          <cell r="R70">
            <v>0.38301000000000002</v>
          </cell>
          <cell r="S70">
            <v>3.9359999999999999</v>
          </cell>
          <cell r="T70">
            <v>0</v>
          </cell>
          <cell r="U70">
            <v>0</v>
          </cell>
          <cell r="V70">
            <v>0.5</v>
          </cell>
          <cell r="W70">
            <v>0</v>
          </cell>
          <cell r="X70">
            <v>0.02</v>
          </cell>
          <cell r="Y70">
            <v>2.2599999999999998</v>
          </cell>
          <cell r="Z70">
            <v>3.01E-6</v>
          </cell>
          <cell r="AA70">
            <v>3.7699999999999999E-6</v>
          </cell>
          <cell r="AB70">
            <v>2.3E-2</v>
          </cell>
          <cell r="AC70">
            <v>48075.7</v>
          </cell>
          <cell r="AD70">
            <v>1E-3</v>
          </cell>
          <cell r="AE70">
            <v>1</v>
          </cell>
        </row>
        <row r="71">
          <cell r="A71">
            <v>37622</v>
          </cell>
          <cell r="B71">
            <v>1355.22</v>
          </cell>
          <cell r="C71">
            <v>74.5</v>
          </cell>
          <cell r="D71">
            <v>5.0789999999999997</v>
          </cell>
          <cell r="E71">
            <v>2.5</v>
          </cell>
          <cell r="F71">
            <v>0.3</v>
          </cell>
          <cell r="G71">
            <v>5.0038</v>
          </cell>
          <cell r="H71">
            <v>2.5</v>
          </cell>
          <cell r="I71">
            <v>0.2</v>
          </cell>
          <cell r="J71">
            <v>1386.64</v>
          </cell>
          <cell r="K71">
            <v>0.84550000000000003</v>
          </cell>
          <cell r="L71">
            <v>0.1545</v>
          </cell>
          <cell r="M71">
            <v>778.52</v>
          </cell>
          <cell r="N71">
            <v>0.05</v>
          </cell>
          <cell r="O71">
            <v>1.3050000000000001E-2</v>
          </cell>
          <cell r="P71">
            <v>1.0247999999999999</v>
          </cell>
          <cell r="Q71">
            <v>1.506E-2</v>
          </cell>
          <cell r="R71">
            <v>0.38301000000000002</v>
          </cell>
          <cell r="S71">
            <v>3.59</v>
          </cell>
          <cell r="T71">
            <v>0</v>
          </cell>
          <cell r="U71">
            <v>0</v>
          </cell>
          <cell r="V71">
            <v>0.5</v>
          </cell>
          <cell r="W71">
            <v>0</v>
          </cell>
          <cell r="X71">
            <v>0.02</v>
          </cell>
          <cell r="Y71">
            <v>2.2599999999999998</v>
          </cell>
          <cell r="Z71">
            <v>3.01E-6</v>
          </cell>
          <cell r="AA71">
            <v>3.7699999999999999E-6</v>
          </cell>
          <cell r="AB71">
            <v>2.4E-2</v>
          </cell>
          <cell r="AC71">
            <v>49902.1</v>
          </cell>
          <cell r="AD71">
            <v>1E-3</v>
          </cell>
          <cell r="AE71">
            <v>1</v>
          </cell>
        </row>
        <row r="72">
          <cell r="A72">
            <v>37987</v>
          </cell>
          <cell r="B72">
            <v>1198.25</v>
          </cell>
          <cell r="C72">
            <v>77.2</v>
          </cell>
          <cell r="D72">
            <v>5.0003000000000002</v>
          </cell>
          <cell r="E72">
            <v>2.5</v>
          </cell>
          <cell r="F72">
            <v>0.3</v>
          </cell>
          <cell r="G72">
            <v>5.0574000000000003</v>
          </cell>
          <cell r="H72">
            <v>2.5</v>
          </cell>
          <cell r="I72">
            <v>0.3</v>
          </cell>
          <cell r="J72">
            <v>1220.1500000000001</v>
          </cell>
          <cell r="K72">
            <v>0.84530000000000005</v>
          </cell>
          <cell r="L72">
            <v>0.1547</v>
          </cell>
          <cell r="M72">
            <v>609.98</v>
          </cell>
          <cell r="N72">
            <v>0.05</v>
          </cell>
          <cell r="O72">
            <v>1.4619999999999999E-2</v>
          </cell>
          <cell r="P72">
            <v>1.0251999999999999</v>
          </cell>
          <cell r="Q72">
            <v>1.4800000000000001E-2</v>
          </cell>
          <cell r="R72">
            <v>0.38301000000000002</v>
          </cell>
          <cell r="S72">
            <v>3.1579999999999999</v>
          </cell>
          <cell r="T72">
            <v>0</v>
          </cell>
          <cell r="U72">
            <v>0</v>
          </cell>
          <cell r="V72">
            <v>0.5</v>
          </cell>
          <cell r="W72">
            <v>0</v>
          </cell>
          <cell r="X72">
            <v>0.02</v>
          </cell>
          <cell r="Y72">
            <v>2.2599999999999998</v>
          </cell>
          <cell r="Z72">
            <v>3.01E-6</v>
          </cell>
          <cell r="AA72">
            <v>3.7699999999999999E-6</v>
          </cell>
          <cell r="AB72">
            <v>2.5000000000000001E-2</v>
          </cell>
          <cell r="AC72">
            <v>51748.1</v>
          </cell>
          <cell r="AD72">
            <v>1E-3</v>
          </cell>
          <cell r="AE72">
            <v>1</v>
          </cell>
        </row>
        <row r="73">
          <cell r="A73">
            <v>38353</v>
          </cell>
          <cell r="B73">
            <v>1018.76</v>
          </cell>
          <cell r="C73">
            <v>79.7</v>
          </cell>
          <cell r="D73">
            <v>0</v>
          </cell>
          <cell r="E73">
            <v>0</v>
          </cell>
          <cell r="F73">
            <v>0</v>
          </cell>
          <cell r="G73">
            <v>4.5848000000000004</v>
          </cell>
          <cell r="H73">
            <v>2.2999999999999998</v>
          </cell>
          <cell r="I73">
            <v>0.3</v>
          </cell>
          <cell r="J73">
            <v>1031.72</v>
          </cell>
          <cell r="K73">
            <v>0.84509999999999996</v>
          </cell>
          <cell r="L73">
            <v>0.15490000000000001</v>
          </cell>
          <cell r="N73">
            <v>0.06</v>
          </cell>
          <cell r="O73">
            <v>1.6410000000000001E-2</v>
          </cell>
          <cell r="P73">
            <v>1.0258</v>
          </cell>
          <cell r="Q73">
            <v>1.4500000000000001E-2</v>
          </cell>
          <cell r="R73">
            <v>0.38301000000000002</v>
          </cell>
          <cell r="S73">
            <v>2.6680000000000001</v>
          </cell>
          <cell r="T73">
            <v>0</v>
          </cell>
          <cell r="U73">
            <v>0</v>
          </cell>
          <cell r="V73">
            <v>0.5</v>
          </cell>
          <cell r="W73">
            <v>0</v>
          </cell>
          <cell r="X73">
            <v>0.02</v>
          </cell>
          <cell r="Y73">
            <v>2.2599999999999998</v>
          </cell>
          <cell r="Z73">
            <v>3.01E-6</v>
          </cell>
          <cell r="AA73">
            <v>3.7699999999999999E-6</v>
          </cell>
          <cell r="AB73">
            <v>2.5999999999999999E-2</v>
          </cell>
          <cell r="AC73">
            <v>53426.1</v>
          </cell>
          <cell r="AD73">
            <v>1E-3</v>
          </cell>
          <cell r="AE73">
            <v>0</v>
          </cell>
        </row>
        <row r="74">
          <cell r="A74">
            <v>38718</v>
          </cell>
          <cell r="B74">
            <v>1018.76</v>
          </cell>
          <cell r="C74">
            <v>79.7</v>
          </cell>
          <cell r="D74">
            <v>0</v>
          </cell>
          <cell r="E74">
            <v>0</v>
          </cell>
          <cell r="F74">
            <v>0</v>
          </cell>
          <cell r="G74">
            <v>0</v>
          </cell>
          <cell r="H74">
            <v>0</v>
          </cell>
          <cell r="I74">
            <v>0</v>
          </cell>
          <cell r="J74">
            <v>1031.72</v>
          </cell>
          <cell r="K74">
            <v>0.84509999999999996</v>
          </cell>
          <cell r="L74">
            <v>0.15490000000000001</v>
          </cell>
          <cell r="O74">
            <v>1.6410000000000001E-2</v>
          </cell>
          <cell r="P74">
            <v>1.0258</v>
          </cell>
          <cell r="Q74">
            <v>1.4500000000000001E-2</v>
          </cell>
          <cell r="R74">
            <v>0.38301000000000002</v>
          </cell>
          <cell r="S74">
            <v>2.6680000000000001</v>
          </cell>
          <cell r="T74">
            <v>0</v>
          </cell>
          <cell r="U74">
            <v>0</v>
          </cell>
          <cell r="V74">
            <v>0.5</v>
          </cell>
          <cell r="W74">
            <v>0</v>
          </cell>
          <cell r="X74">
            <v>0.02</v>
          </cell>
          <cell r="Y74">
            <v>2.2599999999999998</v>
          </cell>
          <cell r="Z74">
            <v>3.01E-6</v>
          </cell>
          <cell r="AA74">
            <v>3.7699999999999999E-6</v>
          </cell>
          <cell r="AB74">
            <v>2.5999999999999999E-2</v>
          </cell>
          <cell r="AC74">
            <v>53426.1</v>
          </cell>
          <cell r="AD74">
            <v>1E-3</v>
          </cell>
          <cell r="AE74">
            <v>0</v>
          </cell>
        </row>
        <row r="75">
          <cell r="A75">
            <v>39083</v>
          </cell>
          <cell r="B75">
            <v>1018.76</v>
          </cell>
          <cell r="C75">
            <v>79.7</v>
          </cell>
          <cell r="D75">
            <v>0</v>
          </cell>
          <cell r="E75">
            <v>0</v>
          </cell>
          <cell r="F75">
            <v>0</v>
          </cell>
          <cell r="G75">
            <v>0</v>
          </cell>
          <cell r="H75">
            <v>0</v>
          </cell>
          <cell r="I75">
            <v>0</v>
          </cell>
          <cell r="J75">
            <v>1031.72</v>
          </cell>
          <cell r="K75">
            <v>0.84509999999999996</v>
          </cell>
          <cell r="L75">
            <v>0.15490000000000001</v>
          </cell>
          <cell r="O75">
            <v>1.6410000000000001E-2</v>
          </cell>
          <cell r="P75">
            <v>1.0258</v>
          </cell>
          <cell r="Q75">
            <v>1.4500000000000001E-2</v>
          </cell>
          <cell r="R75">
            <v>0.38301000000000002</v>
          </cell>
          <cell r="S75">
            <v>2.6680000000000001</v>
          </cell>
          <cell r="T75">
            <v>0</v>
          </cell>
          <cell r="U75">
            <v>0</v>
          </cell>
          <cell r="V75">
            <v>0.5</v>
          </cell>
          <cell r="W75">
            <v>0</v>
          </cell>
          <cell r="X75">
            <v>0.02</v>
          </cell>
          <cell r="Y75">
            <v>2.2599999999999998</v>
          </cell>
          <cell r="Z75">
            <v>3.01E-6</v>
          </cell>
          <cell r="AA75">
            <v>3.7699999999999999E-6</v>
          </cell>
          <cell r="AB75">
            <v>2.5999999999999999E-2</v>
          </cell>
          <cell r="AC75">
            <v>53426.1</v>
          </cell>
          <cell r="AD75">
            <v>1E-3</v>
          </cell>
          <cell r="AE75">
            <v>0</v>
          </cell>
        </row>
        <row r="76">
          <cell r="A76">
            <v>39448</v>
          </cell>
          <cell r="B76">
            <v>1018.76</v>
          </cell>
          <cell r="C76">
            <v>79.7</v>
          </cell>
          <cell r="D76">
            <v>0</v>
          </cell>
          <cell r="E76">
            <v>0</v>
          </cell>
          <cell r="F76">
            <v>0</v>
          </cell>
          <cell r="G76">
            <v>0</v>
          </cell>
          <cell r="H76">
            <v>0</v>
          </cell>
          <cell r="I76">
            <v>0</v>
          </cell>
          <cell r="J76">
            <v>1031.72</v>
          </cell>
          <cell r="K76">
            <v>0.84509999999999996</v>
          </cell>
          <cell r="L76">
            <v>0.15490000000000001</v>
          </cell>
          <cell r="O76">
            <v>1.6410000000000001E-2</v>
          </cell>
          <cell r="P76">
            <v>1.0258</v>
          </cell>
          <cell r="Q76">
            <v>1.4500000000000001E-2</v>
          </cell>
          <cell r="R76">
            <v>0.38301000000000002</v>
          </cell>
          <cell r="S76">
            <v>2.6680000000000001</v>
          </cell>
          <cell r="T76">
            <v>0</v>
          </cell>
          <cell r="U76">
            <v>0</v>
          </cell>
          <cell r="V76">
            <v>0.5</v>
          </cell>
          <cell r="W76">
            <v>0</v>
          </cell>
          <cell r="X76">
            <v>0.02</v>
          </cell>
          <cell r="Y76">
            <v>2.2599999999999998</v>
          </cell>
          <cell r="Z76">
            <v>3.01E-6</v>
          </cell>
          <cell r="AA76">
            <v>3.7699999999999999E-6</v>
          </cell>
          <cell r="AB76">
            <v>2.5999999999999999E-2</v>
          </cell>
          <cell r="AC76">
            <v>53426.1</v>
          </cell>
          <cell r="AD76">
            <v>1E-3</v>
          </cell>
          <cell r="AE76">
            <v>0</v>
          </cell>
        </row>
      </sheetData>
      <sheetData sheetId="9" refreshError="1"/>
      <sheetData sheetId="10" refreshError="1"/>
      <sheetData sheetId="11" refreshError="1">
        <row r="18">
          <cell r="A18">
            <v>35034</v>
          </cell>
          <cell r="B18">
            <v>5123.54</v>
          </cell>
          <cell r="C18">
            <v>1.1599999999999999</v>
          </cell>
          <cell r="D18">
            <v>23.2</v>
          </cell>
          <cell r="E18">
            <v>27.8</v>
          </cell>
          <cell r="F18">
            <v>0</v>
          </cell>
          <cell r="G18">
            <v>23.2</v>
          </cell>
          <cell r="H18">
            <v>27.8</v>
          </cell>
          <cell r="I18">
            <v>0</v>
          </cell>
          <cell r="J18">
            <v>4915.08</v>
          </cell>
          <cell r="K18">
            <v>0.84989999999999999</v>
          </cell>
          <cell r="L18">
            <v>0.15010000000000001</v>
          </cell>
          <cell r="M18">
            <v>4141.01</v>
          </cell>
          <cell r="N18">
            <v>0</v>
          </cell>
          <cell r="O18">
            <v>3.6800000000000001E-3</v>
          </cell>
          <cell r="P18">
            <v>1.0130999999999999</v>
          </cell>
          <cell r="Q18">
            <v>2.4250000000000001E-2</v>
          </cell>
          <cell r="R18">
            <v>0.38301000000000002</v>
          </cell>
          <cell r="S18">
            <v>12.138999999999999</v>
          </cell>
          <cell r="T18">
            <v>0</v>
          </cell>
          <cell r="U18">
            <v>0</v>
          </cell>
          <cell r="V18">
            <v>1.2</v>
          </cell>
          <cell r="W18">
            <v>0</v>
          </cell>
          <cell r="X18">
            <v>0.02</v>
          </cell>
          <cell r="Y18">
            <v>2.2599999999999998</v>
          </cell>
          <cell r="Z18">
            <v>3.05E-6</v>
          </cell>
          <cell r="AA18">
            <v>3.7699999999999999E-6</v>
          </cell>
          <cell r="AB18">
            <v>1E-3</v>
          </cell>
          <cell r="AC18">
            <v>580</v>
          </cell>
          <cell r="AD18">
            <v>0</v>
          </cell>
          <cell r="AE18">
            <v>1</v>
          </cell>
        </row>
        <row r="19">
          <cell r="A19">
            <v>35048</v>
          </cell>
          <cell r="B19">
            <v>5087.93</v>
          </cell>
          <cell r="C19">
            <v>1.81</v>
          </cell>
          <cell r="D19">
            <v>23.2</v>
          </cell>
          <cell r="E19">
            <v>27.8</v>
          </cell>
          <cell r="F19">
            <v>0</v>
          </cell>
          <cell r="G19">
            <v>23.2</v>
          </cell>
          <cell r="H19">
            <v>27.8</v>
          </cell>
          <cell r="I19">
            <v>0</v>
          </cell>
          <cell r="J19">
            <v>4890.37</v>
          </cell>
          <cell r="K19">
            <v>0.84989999999999999</v>
          </cell>
          <cell r="L19">
            <v>0.15010000000000001</v>
          </cell>
          <cell r="M19">
            <v>4109.3</v>
          </cell>
          <cell r="N19">
            <v>0</v>
          </cell>
          <cell r="O19">
            <v>3.7100000000000002E-3</v>
          </cell>
          <cell r="P19">
            <v>1.0132000000000001</v>
          </cell>
          <cell r="Q19">
            <v>2.4170000000000001E-2</v>
          </cell>
          <cell r="R19">
            <v>0.38301000000000002</v>
          </cell>
          <cell r="S19">
            <v>12.083</v>
          </cell>
          <cell r="T19">
            <v>0</v>
          </cell>
          <cell r="U19">
            <v>0</v>
          </cell>
          <cell r="V19">
            <v>1.2</v>
          </cell>
          <cell r="W19">
            <v>0</v>
          </cell>
          <cell r="X19">
            <v>0.02</v>
          </cell>
          <cell r="Y19">
            <v>2.2599999999999998</v>
          </cell>
          <cell r="Z19">
            <v>3.05E-6</v>
          </cell>
          <cell r="AA19">
            <v>3.7699999999999999E-6</v>
          </cell>
          <cell r="AB19">
            <v>1E-3</v>
          </cell>
          <cell r="AC19">
            <v>904.8</v>
          </cell>
          <cell r="AD19">
            <v>0</v>
          </cell>
          <cell r="AE19">
            <v>1</v>
          </cell>
        </row>
        <row r="20">
          <cell r="A20">
            <v>35065</v>
          </cell>
          <cell r="B20">
            <v>5044.07</v>
          </cell>
          <cell r="C20">
            <v>2.6</v>
          </cell>
          <cell r="D20">
            <v>12.5</v>
          </cell>
          <cell r="E20">
            <v>15</v>
          </cell>
          <cell r="F20">
            <v>0</v>
          </cell>
          <cell r="G20">
            <v>23.2</v>
          </cell>
          <cell r="H20">
            <v>27.8</v>
          </cell>
          <cell r="I20">
            <v>0</v>
          </cell>
          <cell r="J20">
            <v>4858.46</v>
          </cell>
          <cell r="K20">
            <v>0.84989999999999999</v>
          </cell>
          <cell r="L20">
            <v>0.15010000000000001</v>
          </cell>
          <cell r="M20">
            <v>4143.57</v>
          </cell>
          <cell r="N20">
            <v>0</v>
          </cell>
          <cell r="O20">
            <v>3.7399999999999998E-3</v>
          </cell>
          <cell r="P20">
            <v>1.0134000000000001</v>
          </cell>
          <cell r="Q20">
            <v>2.4049999999999998E-2</v>
          </cell>
          <cell r="R20">
            <v>0.38301000000000002</v>
          </cell>
          <cell r="S20">
            <v>12.013</v>
          </cell>
          <cell r="T20">
            <v>0</v>
          </cell>
          <cell r="U20">
            <v>0</v>
          </cell>
          <cell r="V20">
            <v>1.2</v>
          </cell>
          <cell r="W20">
            <v>0</v>
          </cell>
          <cell r="X20">
            <v>0.02</v>
          </cell>
          <cell r="Y20">
            <v>2.2599999999999998</v>
          </cell>
          <cell r="Z20">
            <v>3.05E-6</v>
          </cell>
          <cell r="AA20">
            <v>3.7699999999999999E-6</v>
          </cell>
          <cell r="AB20">
            <v>2E-3</v>
          </cell>
          <cell r="AC20">
            <v>1299.2</v>
          </cell>
          <cell r="AD20">
            <v>0</v>
          </cell>
          <cell r="AE20">
            <v>1</v>
          </cell>
        </row>
        <row r="21">
          <cell r="A21">
            <v>35431</v>
          </cell>
          <cell r="B21">
            <v>4074.82</v>
          </cell>
          <cell r="C21">
            <v>18.100000000000001</v>
          </cell>
          <cell r="D21">
            <v>29</v>
          </cell>
          <cell r="E21">
            <v>34.799999999999997</v>
          </cell>
          <cell r="F21">
            <v>0.2</v>
          </cell>
          <cell r="G21">
            <v>21.207699999999999</v>
          </cell>
          <cell r="H21">
            <v>25.4</v>
          </cell>
          <cell r="I21">
            <v>0.1</v>
          </cell>
          <cell r="J21">
            <v>4105.99</v>
          </cell>
          <cell r="K21">
            <v>0.84889999999999999</v>
          </cell>
          <cell r="L21">
            <v>0.15110000000000001</v>
          </cell>
          <cell r="M21">
            <v>3144.63</v>
          </cell>
          <cell r="N21">
            <v>0</v>
          </cell>
          <cell r="O21">
            <v>4.4299999999999999E-3</v>
          </cell>
          <cell r="P21">
            <v>1.0164</v>
          </cell>
          <cell r="Q21">
            <v>2.137E-2</v>
          </cell>
          <cell r="R21">
            <v>0.38301000000000002</v>
          </cell>
          <cell r="S21">
            <v>10.304</v>
          </cell>
          <cell r="T21">
            <v>0</v>
          </cell>
          <cell r="U21">
            <v>0</v>
          </cell>
          <cell r="V21">
            <v>1.2</v>
          </cell>
          <cell r="W21">
            <v>0</v>
          </cell>
          <cell r="X21">
            <v>0.02</v>
          </cell>
          <cell r="Y21">
            <v>2.2599999999999998</v>
          </cell>
          <cell r="Z21">
            <v>3.0400000000000001E-6</v>
          </cell>
          <cell r="AA21">
            <v>3.7699999999999999E-6</v>
          </cell>
          <cell r="AB21">
            <v>1.0999999999999999E-2</v>
          </cell>
          <cell r="AC21">
            <v>9061.2000000000007</v>
          </cell>
          <cell r="AD21">
            <v>0</v>
          </cell>
          <cell r="AE21">
            <v>1</v>
          </cell>
        </row>
        <row r="22">
          <cell r="A22">
            <v>35796</v>
          </cell>
          <cell r="B22">
            <v>2775.17</v>
          </cell>
          <cell r="C22">
            <v>42.4</v>
          </cell>
          <cell r="D22">
            <v>30</v>
          </cell>
          <cell r="E22">
            <v>36</v>
          </cell>
          <cell r="F22">
            <v>0.5</v>
          </cell>
          <cell r="G22">
            <v>33.225200000000001</v>
          </cell>
          <cell r="H22">
            <v>39.9</v>
          </cell>
          <cell r="I22">
            <v>0.4</v>
          </cell>
          <cell r="J22">
            <v>2885.54</v>
          </cell>
          <cell r="K22">
            <v>0.84750000000000003</v>
          </cell>
          <cell r="L22">
            <v>0.1525</v>
          </cell>
          <cell r="M22">
            <v>1922.93</v>
          </cell>
          <cell r="N22">
            <v>0.01</v>
          </cell>
          <cell r="O22">
            <v>6.2500000000000003E-3</v>
          </cell>
          <cell r="P22">
            <v>1.0204</v>
          </cell>
          <cell r="Q22">
            <v>1.7999999999999999E-2</v>
          </cell>
          <cell r="R22">
            <v>0.38301000000000002</v>
          </cell>
          <cell r="S22">
            <v>7.42</v>
          </cell>
          <cell r="T22">
            <v>0</v>
          </cell>
          <cell r="U22">
            <v>0</v>
          </cell>
          <cell r="V22">
            <v>1.2</v>
          </cell>
          <cell r="W22">
            <v>0</v>
          </cell>
          <cell r="X22">
            <v>0.02</v>
          </cell>
          <cell r="Y22">
            <v>2.2599999999999998</v>
          </cell>
          <cell r="Z22">
            <v>3.0299999999999998E-6</v>
          </cell>
          <cell r="AA22">
            <v>3.7699999999999999E-6</v>
          </cell>
          <cell r="AB22">
            <v>2.5000000000000001E-2</v>
          </cell>
          <cell r="AC22">
            <v>21188.400000000001</v>
          </cell>
          <cell r="AD22">
            <v>0</v>
          </cell>
          <cell r="AE22">
            <v>1</v>
          </cell>
        </row>
        <row r="23">
          <cell r="A23">
            <v>35827</v>
          </cell>
          <cell r="B23">
            <v>2679.26</v>
          </cell>
          <cell r="C23">
            <v>44.2</v>
          </cell>
          <cell r="D23">
            <v>30</v>
          </cell>
          <cell r="E23">
            <v>36</v>
          </cell>
          <cell r="F23">
            <v>0.5</v>
          </cell>
          <cell r="G23">
            <v>30</v>
          </cell>
          <cell r="H23">
            <v>36</v>
          </cell>
          <cell r="I23">
            <v>0.5</v>
          </cell>
          <cell r="J23">
            <v>2788.59</v>
          </cell>
          <cell r="K23">
            <v>0.84740000000000004</v>
          </cell>
          <cell r="L23">
            <v>0.15260000000000001</v>
          </cell>
          <cell r="M23">
            <v>1826.95</v>
          </cell>
          <cell r="N23">
            <v>0.02</v>
          </cell>
          <cell r="O23">
            <v>6.4599999999999996E-3</v>
          </cell>
          <cell r="P23">
            <v>1.0206999999999999</v>
          </cell>
          <cell r="Q23">
            <v>1.7749999999999998E-2</v>
          </cell>
          <cell r="R23">
            <v>0.38301000000000002</v>
          </cell>
          <cell r="S23">
            <v>7.1790000000000003</v>
          </cell>
          <cell r="T23">
            <v>0</v>
          </cell>
          <cell r="U23">
            <v>0</v>
          </cell>
          <cell r="V23">
            <v>1.2</v>
          </cell>
          <cell r="W23">
            <v>0</v>
          </cell>
          <cell r="X23">
            <v>0.02</v>
          </cell>
          <cell r="Y23">
            <v>2.2599999999999998</v>
          </cell>
          <cell r="Z23">
            <v>3.0299999999999998E-6</v>
          </cell>
          <cell r="AA23">
            <v>3.7699999999999999E-6</v>
          </cell>
          <cell r="AB23">
            <v>2.7E-2</v>
          </cell>
          <cell r="AC23">
            <v>22118.400000000001</v>
          </cell>
          <cell r="AD23">
            <v>0</v>
          </cell>
          <cell r="AE23">
            <v>1</v>
          </cell>
        </row>
        <row r="24">
          <cell r="A24">
            <v>35855</v>
          </cell>
          <cell r="B24">
            <v>2604.88</v>
          </cell>
          <cell r="C24">
            <v>45.9</v>
          </cell>
          <cell r="D24">
            <v>30</v>
          </cell>
          <cell r="E24">
            <v>36</v>
          </cell>
          <cell r="F24">
            <v>0.5</v>
          </cell>
          <cell r="G24">
            <v>30</v>
          </cell>
          <cell r="H24">
            <v>36</v>
          </cell>
          <cell r="I24">
            <v>0.5</v>
          </cell>
          <cell r="J24">
            <v>2713.28</v>
          </cell>
          <cell r="K24">
            <v>0.84730000000000005</v>
          </cell>
          <cell r="L24">
            <v>0.1527</v>
          </cell>
          <cell r="M24">
            <v>1752.1</v>
          </cell>
          <cell r="N24">
            <v>0.02</v>
          </cell>
          <cell r="O24">
            <v>6.6499999999999997E-3</v>
          </cell>
          <cell r="P24">
            <v>1.0208999999999999</v>
          </cell>
          <cell r="Q24">
            <v>1.7579999999999998E-2</v>
          </cell>
          <cell r="R24">
            <v>0.38301000000000002</v>
          </cell>
          <cell r="S24">
            <v>6.99</v>
          </cell>
          <cell r="T24">
            <v>0</v>
          </cell>
          <cell r="U24">
            <v>0</v>
          </cell>
          <cell r="V24">
            <v>1.2</v>
          </cell>
          <cell r="W24">
            <v>0</v>
          </cell>
          <cell r="X24">
            <v>0.02</v>
          </cell>
          <cell r="Y24">
            <v>2.2599999999999998</v>
          </cell>
          <cell r="Z24">
            <v>3.0199999999999999E-6</v>
          </cell>
          <cell r="AA24">
            <v>3.7699999999999999E-6</v>
          </cell>
          <cell r="AB24">
            <v>2.8000000000000001E-2</v>
          </cell>
          <cell r="AC24">
            <v>22958.400000000001</v>
          </cell>
          <cell r="AD24">
            <v>0</v>
          </cell>
          <cell r="AE24">
            <v>1</v>
          </cell>
        </row>
        <row r="25">
          <cell r="A25">
            <v>35886</v>
          </cell>
          <cell r="B25">
            <v>2517.0100000000002</v>
          </cell>
          <cell r="C25">
            <v>47.8</v>
          </cell>
          <cell r="D25">
            <v>30</v>
          </cell>
          <cell r="E25">
            <v>36</v>
          </cell>
          <cell r="F25">
            <v>0.6</v>
          </cell>
          <cell r="G25">
            <v>30</v>
          </cell>
          <cell r="H25">
            <v>36</v>
          </cell>
          <cell r="I25">
            <v>0.5</v>
          </cell>
          <cell r="J25">
            <v>2624.16</v>
          </cell>
          <cell r="K25">
            <v>0.84719999999999995</v>
          </cell>
          <cell r="L25">
            <v>0.15279999999999999</v>
          </cell>
          <cell r="M25">
            <v>1663.4</v>
          </cell>
          <cell r="N25">
            <v>0.02</v>
          </cell>
          <cell r="O25">
            <v>6.8900000000000003E-3</v>
          </cell>
          <cell r="P25">
            <v>1.0212000000000001</v>
          </cell>
          <cell r="Q25">
            <v>1.737E-2</v>
          </cell>
          <cell r="R25">
            <v>0.38301000000000002</v>
          </cell>
          <cell r="S25">
            <v>6.7640000000000002</v>
          </cell>
          <cell r="T25">
            <v>0</v>
          </cell>
          <cell r="U25">
            <v>0</v>
          </cell>
          <cell r="V25">
            <v>1.2</v>
          </cell>
          <cell r="W25">
            <v>0</v>
          </cell>
          <cell r="X25">
            <v>0.02</v>
          </cell>
          <cell r="Y25">
            <v>2.2599999999999998</v>
          </cell>
          <cell r="Z25">
            <v>3.0199999999999999E-6</v>
          </cell>
          <cell r="AA25">
            <v>3.7699999999999999E-6</v>
          </cell>
          <cell r="AB25">
            <v>2.9000000000000001E-2</v>
          </cell>
          <cell r="AC25">
            <v>23888.400000000001</v>
          </cell>
          <cell r="AD25">
            <v>0</v>
          </cell>
          <cell r="AE25">
            <v>1</v>
          </cell>
        </row>
        <row r="26">
          <cell r="A26">
            <v>35916</v>
          </cell>
          <cell r="B26">
            <v>2425.88</v>
          </cell>
          <cell r="C26">
            <v>49.6</v>
          </cell>
          <cell r="D26">
            <v>25</v>
          </cell>
          <cell r="E26">
            <v>30</v>
          </cell>
          <cell r="F26">
            <v>0.5</v>
          </cell>
          <cell r="G26">
            <v>30</v>
          </cell>
          <cell r="H26">
            <v>36</v>
          </cell>
          <cell r="I26">
            <v>0.6</v>
          </cell>
          <cell r="J26">
            <v>2531.5500000000002</v>
          </cell>
          <cell r="K26">
            <v>0.84719999999999995</v>
          </cell>
          <cell r="L26">
            <v>0.15279999999999999</v>
          </cell>
          <cell r="M26">
            <v>1691.02</v>
          </cell>
          <cell r="N26">
            <v>0.02</v>
          </cell>
          <cell r="O26">
            <v>7.1300000000000001E-3</v>
          </cell>
          <cell r="P26">
            <v>1.0215000000000001</v>
          </cell>
          <cell r="Q26">
            <v>1.7160000000000002E-2</v>
          </cell>
          <cell r="R26">
            <v>0.38301000000000002</v>
          </cell>
          <cell r="S26">
            <v>6.5270000000000001</v>
          </cell>
          <cell r="T26">
            <v>0</v>
          </cell>
          <cell r="U26">
            <v>0</v>
          </cell>
          <cell r="V26">
            <v>1.2</v>
          </cell>
          <cell r="W26">
            <v>0</v>
          </cell>
          <cell r="X26">
            <v>0.02</v>
          </cell>
          <cell r="Y26">
            <v>2.2599999999999998</v>
          </cell>
          <cell r="Z26">
            <v>3.0199999999999999E-6</v>
          </cell>
          <cell r="AA26">
            <v>3.7699999999999999E-6</v>
          </cell>
          <cell r="AB26">
            <v>0.03</v>
          </cell>
          <cell r="AC26">
            <v>24788.400000000001</v>
          </cell>
          <cell r="AD26">
            <v>0</v>
          </cell>
          <cell r="AE26">
            <v>1</v>
          </cell>
        </row>
        <row r="27">
          <cell r="A27">
            <v>35947</v>
          </cell>
          <cell r="B27">
            <v>2353.54</v>
          </cell>
          <cell r="C27">
            <v>51.1</v>
          </cell>
          <cell r="D27">
            <v>25</v>
          </cell>
          <cell r="E27">
            <v>30</v>
          </cell>
          <cell r="F27">
            <v>0.5</v>
          </cell>
          <cell r="G27">
            <v>25</v>
          </cell>
          <cell r="H27">
            <v>30</v>
          </cell>
          <cell r="I27">
            <v>0.5</v>
          </cell>
          <cell r="J27">
            <v>2455.9299999999998</v>
          </cell>
          <cell r="K27">
            <v>0.84709999999999996</v>
          </cell>
          <cell r="L27">
            <v>0.15290000000000001</v>
          </cell>
          <cell r="M27">
            <v>1621.19</v>
          </cell>
          <cell r="N27">
            <v>0.02</v>
          </cell>
          <cell r="O27">
            <v>7.3499999999999998E-3</v>
          </cell>
          <cell r="P27">
            <v>1.0217000000000001</v>
          </cell>
          <cell r="Q27">
            <v>1.7010000000000001E-2</v>
          </cell>
          <cell r="R27">
            <v>0.38301000000000002</v>
          </cell>
          <cell r="S27">
            <v>6.3369999999999997</v>
          </cell>
          <cell r="T27">
            <v>0</v>
          </cell>
          <cell r="U27">
            <v>0</v>
          </cell>
          <cell r="V27">
            <v>1.2</v>
          </cell>
          <cell r="W27">
            <v>0</v>
          </cell>
          <cell r="X27">
            <v>0.02</v>
          </cell>
          <cell r="Y27">
            <v>2.2599999999999998</v>
          </cell>
          <cell r="Z27">
            <v>3.0199999999999999E-6</v>
          </cell>
          <cell r="AA27">
            <v>3.7699999999999999E-6</v>
          </cell>
          <cell r="AB27">
            <v>3.1E-2</v>
          </cell>
          <cell r="AC27">
            <v>25563.4</v>
          </cell>
          <cell r="AD27">
            <v>0</v>
          </cell>
          <cell r="AE27">
            <v>1</v>
          </cell>
        </row>
        <row r="28">
          <cell r="A28">
            <v>35977</v>
          </cell>
          <cell r="B28">
            <v>2285.06</v>
          </cell>
          <cell r="C28">
            <v>52.6</v>
          </cell>
          <cell r="D28">
            <v>20</v>
          </cell>
          <cell r="E28">
            <v>24</v>
          </cell>
          <cell r="F28">
            <v>0.4</v>
          </cell>
          <cell r="G28">
            <v>24.753</v>
          </cell>
          <cell r="H28">
            <v>29.7</v>
          </cell>
          <cell r="I28">
            <v>0.5</v>
          </cell>
          <cell r="J28">
            <v>2383.33</v>
          </cell>
          <cell r="K28">
            <v>0.84699999999999998</v>
          </cell>
          <cell r="L28">
            <v>0.153</v>
          </cell>
          <cell r="M28">
            <v>1659.71</v>
          </cell>
          <cell r="N28">
            <v>0.02</v>
          </cell>
          <cell r="O28">
            <v>7.5799999999999999E-3</v>
          </cell>
          <cell r="P28">
            <v>1.0219</v>
          </cell>
          <cell r="Q28">
            <v>1.687E-2</v>
          </cell>
          <cell r="R28">
            <v>0.38301000000000002</v>
          </cell>
          <cell r="S28">
            <v>6.1559999999999997</v>
          </cell>
          <cell r="T28">
            <v>0</v>
          </cell>
          <cell r="U28">
            <v>0</v>
          </cell>
          <cell r="V28">
            <v>1.2</v>
          </cell>
          <cell r="W28">
            <v>0</v>
          </cell>
          <cell r="X28">
            <v>0.02</v>
          </cell>
          <cell r="Y28">
            <v>2.2599999999999998</v>
          </cell>
          <cell r="Z28">
            <v>3.0199999999999999E-6</v>
          </cell>
          <cell r="AA28">
            <v>3.7699999999999999E-6</v>
          </cell>
          <cell r="AB28">
            <v>3.2000000000000001E-2</v>
          </cell>
          <cell r="AC28">
            <v>26306</v>
          </cell>
          <cell r="AD28">
            <v>0</v>
          </cell>
          <cell r="AE28">
            <v>1</v>
          </cell>
        </row>
        <row r="29">
          <cell r="A29">
            <v>36008</v>
          </cell>
          <cell r="B29">
            <v>2224.5300000000002</v>
          </cell>
          <cell r="C29">
            <v>53.9</v>
          </cell>
          <cell r="D29">
            <v>20</v>
          </cell>
          <cell r="E29">
            <v>24</v>
          </cell>
          <cell r="F29">
            <v>0.5</v>
          </cell>
          <cell r="G29">
            <v>20</v>
          </cell>
          <cell r="H29">
            <v>24</v>
          </cell>
          <cell r="I29">
            <v>0.4</v>
          </cell>
          <cell r="J29">
            <v>2319.2199999999998</v>
          </cell>
          <cell r="K29">
            <v>0.84689999999999999</v>
          </cell>
          <cell r="L29">
            <v>0.15310000000000001</v>
          </cell>
          <cell r="M29">
            <v>1603.76</v>
          </cell>
          <cell r="N29">
            <v>0.02</v>
          </cell>
          <cell r="O29">
            <v>7.7799999999999996E-3</v>
          </cell>
          <cell r="P29">
            <v>1.0221</v>
          </cell>
          <cell r="Q29">
            <v>1.6750000000000001E-2</v>
          </cell>
          <cell r="R29">
            <v>0.38301000000000002</v>
          </cell>
          <cell r="S29">
            <v>5.9950000000000001</v>
          </cell>
          <cell r="T29">
            <v>0</v>
          </cell>
          <cell r="U29">
            <v>0</v>
          </cell>
          <cell r="V29">
            <v>1.2</v>
          </cell>
          <cell r="W29">
            <v>0</v>
          </cell>
          <cell r="X29">
            <v>0.02</v>
          </cell>
          <cell r="Y29">
            <v>2.2599999999999998</v>
          </cell>
          <cell r="Z29">
            <v>3.0199999999999999E-6</v>
          </cell>
          <cell r="AA29">
            <v>3.7699999999999999E-6</v>
          </cell>
          <cell r="AB29">
            <v>3.2000000000000001E-2</v>
          </cell>
          <cell r="AC29">
            <v>26926</v>
          </cell>
          <cell r="AD29">
            <v>0</v>
          </cell>
          <cell r="AE29">
            <v>1</v>
          </cell>
        </row>
        <row r="30">
          <cell r="A30">
            <v>36039</v>
          </cell>
          <cell r="B30">
            <v>2162.9499999999998</v>
          </cell>
          <cell r="C30">
            <v>55</v>
          </cell>
          <cell r="D30">
            <v>15</v>
          </cell>
          <cell r="E30">
            <v>18</v>
          </cell>
          <cell r="F30">
            <v>0.4</v>
          </cell>
          <cell r="G30">
            <v>19.312200000000001</v>
          </cell>
          <cell r="H30">
            <v>23.2</v>
          </cell>
          <cell r="I30">
            <v>0.4</v>
          </cell>
          <cell r="J30">
            <v>2254.06</v>
          </cell>
          <cell r="K30">
            <v>0.84689999999999999</v>
          </cell>
          <cell r="L30">
            <v>0.15310000000000001</v>
          </cell>
          <cell r="M30">
            <v>1633.69</v>
          </cell>
          <cell r="N30">
            <v>0.02</v>
          </cell>
          <cell r="O30">
            <v>7.9900000000000006E-3</v>
          </cell>
          <cell r="P30">
            <v>1.0223</v>
          </cell>
          <cell r="Q30">
            <v>1.6629999999999999E-2</v>
          </cell>
          <cell r="R30">
            <v>0.38301000000000002</v>
          </cell>
          <cell r="S30">
            <v>5.8289999999999997</v>
          </cell>
          <cell r="T30">
            <v>0</v>
          </cell>
          <cell r="U30">
            <v>0</v>
          </cell>
          <cell r="V30">
            <v>1.2</v>
          </cell>
          <cell r="W30">
            <v>0</v>
          </cell>
          <cell r="X30">
            <v>0.02</v>
          </cell>
          <cell r="Y30">
            <v>2.2599999999999998</v>
          </cell>
          <cell r="Z30">
            <v>3.0199999999999999E-6</v>
          </cell>
          <cell r="AA30">
            <v>3.7699999999999999E-6</v>
          </cell>
          <cell r="AB30">
            <v>3.3000000000000002E-2</v>
          </cell>
          <cell r="AC30">
            <v>27524.7</v>
          </cell>
          <cell r="AD30">
            <v>0</v>
          </cell>
          <cell r="AE30">
            <v>1</v>
          </cell>
        </row>
        <row r="31">
          <cell r="A31">
            <v>36069</v>
          </cell>
          <cell r="B31">
            <v>2114.48</v>
          </cell>
          <cell r="C31">
            <v>55.9</v>
          </cell>
          <cell r="D31">
            <v>10</v>
          </cell>
          <cell r="E31">
            <v>12</v>
          </cell>
          <cell r="F31">
            <v>0.2</v>
          </cell>
          <cell r="G31">
            <v>15</v>
          </cell>
          <cell r="H31">
            <v>18</v>
          </cell>
          <cell r="I31">
            <v>0.4</v>
          </cell>
          <cell r="J31">
            <v>2202.8000000000002</v>
          </cell>
          <cell r="K31">
            <v>0.8468</v>
          </cell>
          <cell r="L31">
            <v>0.1532</v>
          </cell>
          <cell r="M31">
            <v>1651.82</v>
          </cell>
          <cell r="N31">
            <v>0.02</v>
          </cell>
          <cell r="O31">
            <v>8.1499999999999993E-3</v>
          </cell>
          <cell r="P31">
            <v>1.0224</v>
          </cell>
          <cell r="Q31">
            <v>1.653E-2</v>
          </cell>
          <cell r="R31">
            <v>0.38301000000000002</v>
          </cell>
          <cell r="S31">
            <v>5.6989999999999998</v>
          </cell>
          <cell r="T31">
            <v>0</v>
          </cell>
          <cell r="U31">
            <v>0</v>
          </cell>
          <cell r="V31">
            <v>1.2</v>
          </cell>
          <cell r="W31">
            <v>0</v>
          </cell>
          <cell r="X31">
            <v>0.02</v>
          </cell>
          <cell r="Y31">
            <v>2.2599999999999998</v>
          </cell>
          <cell r="Z31">
            <v>3.0199999999999999E-6</v>
          </cell>
          <cell r="AA31">
            <v>3.7699999999999999E-6</v>
          </cell>
          <cell r="AB31">
            <v>3.4000000000000002E-2</v>
          </cell>
          <cell r="AC31">
            <v>27974.7</v>
          </cell>
          <cell r="AD31">
            <v>0</v>
          </cell>
          <cell r="AE31">
            <v>1</v>
          </cell>
        </row>
        <row r="32">
          <cell r="A32">
            <v>36100</v>
          </cell>
          <cell r="B32">
            <v>2086.5700000000002</v>
          </cell>
          <cell r="C32">
            <v>56.6</v>
          </cell>
          <cell r="D32">
            <v>10</v>
          </cell>
          <cell r="E32">
            <v>12</v>
          </cell>
          <cell r="F32">
            <v>0.2</v>
          </cell>
          <cell r="G32">
            <v>10</v>
          </cell>
          <cell r="H32">
            <v>12</v>
          </cell>
          <cell r="I32">
            <v>0.2</v>
          </cell>
          <cell r="J32">
            <v>2173</v>
          </cell>
          <cell r="K32">
            <v>0.8468</v>
          </cell>
          <cell r="L32">
            <v>0.1532</v>
          </cell>
          <cell r="M32">
            <v>1619.99</v>
          </cell>
          <cell r="N32">
            <v>0.02</v>
          </cell>
          <cell r="O32">
            <v>8.2699999999999996E-3</v>
          </cell>
          <cell r="P32">
            <v>1.0225</v>
          </cell>
          <cell r="Q32">
            <v>1.6469999999999999E-2</v>
          </cell>
          <cell r="R32">
            <v>0.38301000000000002</v>
          </cell>
          <cell r="S32">
            <v>5.6230000000000002</v>
          </cell>
          <cell r="T32">
            <v>0</v>
          </cell>
          <cell r="U32">
            <v>0</v>
          </cell>
          <cell r="V32">
            <v>1.2</v>
          </cell>
          <cell r="W32">
            <v>0</v>
          </cell>
          <cell r="X32">
            <v>0.02</v>
          </cell>
          <cell r="Y32">
            <v>2.2599999999999998</v>
          </cell>
          <cell r="Z32">
            <v>3.0199999999999999E-6</v>
          </cell>
          <cell r="AA32">
            <v>3.7699999999999999E-6</v>
          </cell>
          <cell r="AB32">
            <v>3.4000000000000002E-2</v>
          </cell>
          <cell r="AC32">
            <v>28284.7</v>
          </cell>
          <cell r="AD32">
            <v>0</v>
          </cell>
          <cell r="AE32">
            <v>1</v>
          </cell>
        </row>
        <row r="33">
          <cell r="A33">
            <v>36130</v>
          </cell>
          <cell r="B33">
            <v>2063.5500000000002</v>
          </cell>
          <cell r="C33">
            <v>57.2</v>
          </cell>
          <cell r="D33">
            <v>10</v>
          </cell>
          <cell r="E33">
            <v>12</v>
          </cell>
          <cell r="F33">
            <v>0.3</v>
          </cell>
          <cell r="G33">
            <v>10</v>
          </cell>
          <cell r="H33">
            <v>12</v>
          </cell>
          <cell r="I33">
            <v>0.2</v>
          </cell>
          <cell r="J33">
            <v>2148.1799999999998</v>
          </cell>
          <cell r="K33">
            <v>0.8468</v>
          </cell>
          <cell r="L33">
            <v>0.1532</v>
          </cell>
          <cell r="M33">
            <v>1600.27</v>
          </cell>
          <cell r="N33">
            <v>0.02</v>
          </cell>
          <cell r="O33">
            <v>8.3800000000000003E-3</v>
          </cell>
          <cell r="P33">
            <v>1.0226</v>
          </cell>
          <cell r="Q33">
            <v>1.6410000000000001E-2</v>
          </cell>
          <cell r="R33">
            <v>0.38301000000000002</v>
          </cell>
          <cell r="S33">
            <v>5.5609999999999999</v>
          </cell>
          <cell r="T33">
            <v>0</v>
          </cell>
          <cell r="U33">
            <v>0</v>
          </cell>
          <cell r="V33">
            <v>1.2</v>
          </cell>
          <cell r="W33">
            <v>0</v>
          </cell>
          <cell r="X33">
            <v>0.02</v>
          </cell>
          <cell r="Y33">
            <v>2.2599999999999998</v>
          </cell>
          <cell r="Z33">
            <v>3.0199999999999999E-6</v>
          </cell>
          <cell r="AA33">
            <v>3.7699999999999999E-6</v>
          </cell>
          <cell r="AB33">
            <v>3.4000000000000002E-2</v>
          </cell>
          <cell r="AC33">
            <v>28584.7</v>
          </cell>
          <cell r="AD33">
            <v>0</v>
          </cell>
          <cell r="AE33">
            <v>1</v>
          </cell>
        </row>
        <row r="34">
          <cell r="A34">
            <v>36161</v>
          </cell>
          <cell r="B34">
            <v>2040.45</v>
          </cell>
          <cell r="C34">
            <v>57.8</v>
          </cell>
          <cell r="D34">
            <v>20</v>
          </cell>
          <cell r="E34">
            <v>24</v>
          </cell>
          <cell r="F34">
            <v>0.5</v>
          </cell>
          <cell r="G34">
            <v>9.4502000000000006</v>
          </cell>
          <cell r="H34">
            <v>11.3</v>
          </cell>
          <cell r="I34">
            <v>0.2</v>
          </cell>
          <cell r="J34">
            <v>2123.2800000000002</v>
          </cell>
          <cell r="K34">
            <v>0.8468</v>
          </cell>
          <cell r="L34">
            <v>0.1532</v>
          </cell>
          <cell r="M34">
            <v>1428.79</v>
          </cell>
          <cell r="N34">
            <v>0.03</v>
          </cell>
          <cell r="O34">
            <v>8.5000000000000006E-3</v>
          </cell>
          <cell r="P34">
            <v>1.0226</v>
          </cell>
          <cell r="Q34">
            <v>1.636E-2</v>
          </cell>
          <cell r="R34">
            <v>0.38301000000000002</v>
          </cell>
          <cell r="S34">
            <v>5.4980000000000002</v>
          </cell>
          <cell r="T34">
            <v>0</v>
          </cell>
          <cell r="U34">
            <v>0</v>
          </cell>
          <cell r="V34">
            <v>1.2</v>
          </cell>
          <cell r="W34">
            <v>0</v>
          </cell>
          <cell r="X34">
            <v>0.02</v>
          </cell>
          <cell r="Y34">
            <v>2.2599999999999998</v>
          </cell>
          <cell r="Z34">
            <v>3.0199999999999999E-6</v>
          </cell>
          <cell r="AA34">
            <v>3.7699999999999999E-6</v>
          </cell>
          <cell r="AB34">
            <v>3.5000000000000003E-2</v>
          </cell>
          <cell r="AC34">
            <v>28877.599999999999</v>
          </cell>
          <cell r="AD34">
            <v>0</v>
          </cell>
          <cell r="AE34">
            <v>1</v>
          </cell>
        </row>
        <row r="35">
          <cell r="A35">
            <v>36192</v>
          </cell>
          <cell r="B35">
            <v>1989.41</v>
          </cell>
          <cell r="C35">
            <v>59</v>
          </cell>
          <cell r="D35">
            <v>20</v>
          </cell>
          <cell r="E35">
            <v>24</v>
          </cell>
          <cell r="F35">
            <v>0.5</v>
          </cell>
          <cell r="G35">
            <v>20</v>
          </cell>
          <cell r="H35">
            <v>24</v>
          </cell>
          <cell r="I35">
            <v>0.5</v>
          </cell>
          <cell r="J35">
            <v>2068.33</v>
          </cell>
          <cell r="K35">
            <v>0.84670000000000001</v>
          </cell>
          <cell r="L35">
            <v>0.15329999999999999</v>
          </cell>
          <cell r="M35">
            <v>1378.28</v>
          </cell>
          <cell r="N35">
            <v>0.03</v>
          </cell>
          <cell r="O35">
            <v>8.7500000000000008E-3</v>
          </cell>
          <cell r="P35">
            <v>1.0227999999999999</v>
          </cell>
          <cell r="Q35">
            <v>1.6240000000000001E-2</v>
          </cell>
          <cell r="R35">
            <v>0.38301000000000002</v>
          </cell>
          <cell r="S35">
            <v>5.359</v>
          </cell>
          <cell r="T35">
            <v>0</v>
          </cell>
          <cell r="U35">
            <v>0</v>
          </cell>
          <cell r="V35">
            <v>1.2</v>
          </cell>
          <cell r="W35">
            <v>0</v>
          </cell>
          <cell r="X35">
            <v>0.02</v>
          </cell>
          <cell r="Y35">
            <v>2.2599999999999998</v>
          </cell>
          <cell r="Z35">
            <v>3.0199999999999999E-6</v>
          </cell>
          <cell r="AA35">
            <v>3.7699999999999999E-6</v>
          </cell>
          <cell r="AB35">
            <v>3.5000000000000003E-2</v>
          </cell>
          <cell r="AC35">
            <v>29497.599999999999</v>
          </cell>
          <cell r="AD35">
            <v>0</v>
          </cell>
          <cell r="AE35">
            <v>1</v>
          </cell>
        </row>
        <row r="36">
          <cell r="A36">
            <v>36220</v>
          </cell>
          <cell r="B36">
            <v>1940.59</v>
          </cell>
          <cell r="C36">
            <v>60.1</v>
          </cell>
          <cell r="D36">
            <v>20</v>
          </cell>
          <cell r="E36">
            <v>24</v>
          </cell>
          <cell r="F36">
            <v>0.6</v>
          </cell>
          <cell r="G36">
            <v>20</v>
          </cell>
          <cell r="H36">
            <v>24</v>
          </cell>
          <cell r="I36">
            <v>0.5</v>
          </cell>
          <cell r="J36">
            <v>2015.87</v>
          </cell>
          <cell r="K36">
            <v>0.84670000000000001</v>
          </cell>
          <cell r="L36">
            <v>0.15329999999999999</v>
          </cell>
          <cell r="M36">
            <v>1329.69</v>
          </cell>
          <cell r="N36">
            <v>0.03</v>
          </cell>
          <cell r="O36">
            <v>8.9999999999999993E-3</v>
          </cell>
          <cell r="P36">
            <v>1.0229999999999999</v>
          </cell>
          <cell r="Q36">
            <v>1.6129999999999999E-2</v>
          </cell>
          <cell r="R36">
            <v>0.38301000000000002</v>
          </cell>
          <cell r="S36">
            <v>5.2249999999999996</v>
          </cell>
          <cell r="T36">
            <v>0</v>
          </cell>
          <cell r="U36">
            <v>0</v>
          </cell>
          <cell r="V36">
            <v>1.2</v>
          </cell>
          <cell r="W36">
            <v>0</v>
          </cell>
          <cell r="X36">
            <v>0.02</v>
          </cell>
          <cell r="Y36">
            <v>2.2599999999999998</v>
          </cell>
          <cell r="Z36">
            <v>3.0199999999999999E-6</v>
          </cell>
          <cell r="AA36">
            <v>3.7699999999999999E-6</v>
          </cell>
          <cell r="AB36">
            <v>3.5999999999999997E-2</v>
          </cell>
          <cell r="AC36">
            <v>30057.599999999999</v>
          </cell>
          <cell r="AD36">
            <v>0</v>
          </cell>
          <cell r="AE36">
            <v>1</v>
          </cell>
        </row>
        <row r="37">
          <cell r="A37">
            <v>36251</v>
          </cell>
          <cell r="B37">
            <v>1883.26</v>
          </cell>
          <cell r="C37">
            <v>61.4</v>
          </cell>
          <cell r="D37">
            <v>20</v>
          </cell>
          <cell r="E37">
            <v>24</v>
          </cell>
          <cell r="F37">
            <v>0.6</v>
          </cell>
          <cell r="G37">
            <v>20</v>
          </cell>
          <cell r="H37">
            <v>24</v>
          </cell>
          <cell r="I37">
            <v>0.6</v>
          </cell>
          <cell r="J37">
            <v>1954.38</v>
          </cell>
          <cell r="K37">
            <v>0.84660000000000002</v>
          </cell>
          <cell r="L37">
            <v>0.15340000000000001</v>
          </cell>
          <cell r="M37">
            <v>1272.69</v>
          </cell>
          <cell r="N37">
            <v>0.03</v>
          </cell>
          <cell r="O37">
            <v>9.2800000000000001E-3</v>
          </cell>
          <cell r="P37">
            <v>1.0230999999999999</v>
          </cell>
          <cell r="Q37">
            <v>1.5990000000000001E-2</v>
          </cell>
          <cell r="R37">
            <v>0.38301000000000002</v>
          </cell>
          <cell r="S37">
            <v>5.0679999999999996</v>
          </cell>
          <cell r="T37">
            <v>0</v>
          </cell>
          <cell r="U37">
            <v>0</v>
          </cell>
          <cell r="V37">
            <v>1.2</v>
          </cell>
          <cell r="W37">
            <v>0</v>
          </cell>
          <cell r="X37">
            <v>0.02</v>
          </cell>
          <cell r="Y37">
            <v>2.2599999999999998</v>
          </cell>
          <cell r="Z37">
            <v>3.0199999999999999E-6</v>
          </cell>
          <cell r="AA37">
            <v>3.7699999999999999E-6</v>
          </cell>
          <cell r="AB37">
            <v>3.6999999999999998E-2</v>
          </cell>
          <cell r="AC37">
            <v>30677.599999999999</v>
          </cell>
          <cell r="AD37">
            <v>0</v>
          </cell>
          <cell r="AE37">
            <v>1</v>
          </cell>
        </row>
        <row r="38">
          <cell r="A38">
            <v>36281</v>
          </cell>
          <cell r="B38">
            <v>1824.2</v>
          </cell>
          <cell r="C38">
            <v>62.6</v>
          </cell>
          <cell r="D38">
            <v>20</v>
          </cell>
          <cell r="E38">
            <v>24</v>
          </cell>
          <cell r="F38">
            <v>0.6</v>
          </cell>
          <cell r="G38">
            <v>20</v>
          </cell>
          <cell r="H38">
            <v>24</v>
          </cell>
          <cell r="I38">
            <v>0.6</v>
          </cell>
          <cell r="J38">
            <v>1891.15</v>
          </cell>
          <cell r="K38">
            <v>0.84650000000000003</v>
          </cell>
          <cell r="L38">
            <v>0.1535</v>
          </cell>
          <cell r="M38">
            <v>1213.51</v>
          </cell>
          <cell r="N38">
            <v>0.03</v>
          </cell>
          <cell r="O38">
            <v>9.58E-3</v>
          </cell>
          <cell r="P38">
            <v>1.0233000000000001</v>
          </cell>
          <cell r="Q38">
            <v>1.5859999999999999E-2</v>
          </cell>
          <cell r="R38">
            <v>0.38301000000000002</v>
          </cell>
          <cell r="S38">
            <v>4.9059999999999997</v>
          </cell>
          <cell r="T38">
            <v>0</v>
          </cell>
          <cell r="U38">
            <v>0</v>
          </cell>
          <cell r="V38">
            <v>1.2</v>
          </cell>
          <cell r="W38">
            <v>0</v>
          </cell>
          <cell r="X38">
            <v>0.02</v>
          </cell>
          <cell r="Y38">
            <v>2.2599999999999998</v>
          </cell>
          <cell r="Z38">
            <v>3.0199999999999999E-6</v>
          </cell>
          <cell r="AA38">
            <v>3.7699999999999999E-6</v>
          </cell>
          <cell r="AB38">
            <v>3.7999999999999999E-2</v>
          </cell>
          <cell r="AC38">
            <v>31277.599999999999</v>
          </cell>
          <cell r="AD38">
            <v>0</v>
          </cell>
          <cell r="AE38">
            <v>1</v>
          </cell>
        </row>
        <row r="39">
          <cell r="A39">
            <v>36312</v>
          </cell>
          <cell r="B39">
            <v>1767.63</v>
          </cell>
          <cell r="C39">
            <v>63.8</v>
          </cell>
          <cell r="D39">
            <v>20</v>
          </cell>
          <cell r="E39">
            <v>24</v>
          </cell>
          <cell r="F39">
            <v>0.6</v>
          </cell>
          <cell r="G39">
            <v>20</v>
          </cell>
          <cell r="H39">
            <v>24</v>
          </cell>
          <cell r="I39">
            <v>0.6</v>
          </cell>
          <cell r="J39">
            <v>1830.1</v>
          </cell>
          <cell r="K39">
            <v>0.84650000000000003</v>
          </cell>
          <cell r="L39">
            <v>0.1535</v>
          </cell>
          <cell r="M39">
            <v>1156.4100000000001</v>
          </cell>
          <cell r="N39">
            <v>0.03</v>
          </cell>
          <cell r="O39">
            <v>9.9100000000000004E-3</v>
          </cell>
          <cell r="P39">
            <v>1.0235000000000001</v>
          </cell>
          <cell r="Q39">
            <v>1.575E-2</v>
          </cell>
          <cell r="R39">
            <v>0.38301000000000002</v>
          </cell>
          <cell r="S39">
            <v>4.75</v>
          </cell>
          <cell r="T39">
            <v>0</v>
          </cell>
          <cell r="U39">
            <v>0</v>
          </cell>
          <cell r="V39">
            <v>1.2</v>
          </cell>
          <cell r="W39">
            <v>0</v>
          </cell>
          <cell r="X39">
            <v>0.02</v>
          </cell>
          <cell r="Y39">
            <v>2.2599999999999998</v>
          </cell>
          <cell r="Z39">
            <v>3.0199999999999999E-6</v>
          </cell>
          <cell r="AA39">
            <v>3.7699999999999999E-6</v>
          </cell>
          <cell r="AB39">
            <v>3.7999999999999999E-2</v>
          </cell>
          <cell r="AC39">
            <v>31897.599999999999</v>
          </cell>
          <cell r="AD39">
            <v>0</v>
          </cell>
          <cell r="AE39">
            <v>1</v>
          </cell>
        </row>
        <row r="40">
          <cell r="A40">
            <v>36342</v>
          </cell>
          <cell r="B40">
            <v>1714.32</v>
          </cell>
          <cell r="C40">
            <v>65</v>
          </cell>
          <cell r="D40">
            <v>20</v>
          </cell>
          <cell r="E40">
            <v>24</v>
          </cell>
          <cell r="F40">
            <v>0.7</v>
          </cell>
          <cell r="G40">
            <v>20</v>
          </cell>
          <cell r="H40">
            <v>24</v>
          </cell>
          <cell r="I40">
            <v>0.6</v>
          </cell>
          <cell r="J40">
            <v>1772.3</v>
          </cell>
          <cell r="K40">
            <v>0.84640000000000004</v>
          </cell>
          <cell r="L40">
            <v>0.15359999999999999</v>
          </cell>
          <cell r="M40">
            <v>1102.54</v>
          </cell>
          <cell r="N40">
            <v>0.03</v>
          </cell>
          <cell r="O40">
            <v>1.0240000000000001E-2</v>
          </cell>
          <cell r="P40">
            <v>1.0237000000000001</v>
          </cell>
          <cell r="Q40">
            <v>1.566E-2</v>
          </cell>
          <cell r="R40">
            <v>0.38301000000000002</v>
          </cell>
          <cell r="S40">
            <v>4.6020000000000003</v>
          </cell>
          <cell r="T40">
            <v>0</v>
          </cell>
          <cell r="U40">
            <v>0</v>
          </cell>
          <cell r="V40">
            <v>1.2</v>
          </cell>
          <cell r="W40">
            <v>0</v>
          </cell>
          <cell r="X40">
            <v>0.02</v>
          </cell>
          <cell r="Y40">
            <v>2.2599999999999998</v>
          </cell>
          <cell r="Z40">
            <v>3.0199999999999999E-6</v>
          </cell>
          <cell r="AA40">
            <v>3.7699999999999999E-6</v>
          </cell>
          <cell r="AB40">
            <v>3.9E-2</v>
          </cell>
          <cell r="AC40">
            <v>32497.599999999999</v>
          </cell>
          <cell r="AD40">
            <v>0</v>
          </cell>
          <cell r="AE40">
            <v>1</v>
          </cell>
        </row>
        <row r="41">
          <cell r="A41">
            <v>36373</v>
          </cell>
          <cell r="B41">
            <v>1655.28</v>
          </cell>
          <cell r="C41">
            <v>66.2</v>
          </cell>
          <cell r="D41">
            <v>20</v>
          </cell>
          <cell r="E41">
            <v>24</v>
          </cell>
          <cell r="F41">
            <v>0.7</v>
          </cell>
          <cell r="G41">
            <v>20</v>
          </cell>
          <cell r="H41">
            <v>24</v>
          </cell>
          <cell r="I41">
            <v>0.7</v>
          </cell>
          <cell r="J41">
            <v>1708.49</v>
          </cell>
          <cell r="K41">
            <v>0.84640000000000004</v>
          </cell>
          <cell r="L41">
            <v>0.15359999999999999</v>
          </cell>
          <cell r="M41">
            <v>1042.19</v>
          </cell>
          <cell r="N41">
            <v>0.03</v>
          </cell>
          <cell r="O41">
            <v>1.0619999999999999E-2</v>
          </cell>
          <cell r="P41">
            <v>1.0238</v>
          </cell>
          <cell r="Q41">
            <v>1.5559999999999999E-2</v>
          </cell>
          <cell r="R41">
            <v>0.38301000000000002</v>
          </cell>
          <cell r="S41">
            <v>4.4390000000000001</v>
          </cell>
          <cell r="T41">
            <v>0</v>
          </cell>
          <cell r="U41">
            <v>0</v>
          </cell>
          <cell r="V41">
            <v>1.2</v>
          </cell>
          <cell r="W41">
            <v>0</v>
          </cell>
          <cell r="X41">
            <v>0.02</v>
          </cell>
          <cell r="Y41">
            <v>2.2599999999999998</v>
          </cell>
          <cell r="Z41">
            <v>3.0199999999999999E-6</v>
          </cell>
          <cell r="AA41">
            <v>3.7699999999999999E-6</v>
          </cell>
          <cell r="AB41">
            <v>0.04</v>
          </cell>
          <cell r="AC41">
            <v>33117.599999999999</v>
          </cell>
          <cell r="AD41">
            <v>0</v>
          </cell>
          <cell r="AE41">
            <v>1</v>
          </cell>
        </row>
        <row r="42">
          <cell r="A42">
            <v>36404</v>
          </cell>
          <cell r="B42">
            <v>1591.77</v>
          </cell>
          <cell r="C42">
            <v>67.5</v>
          </cell>
          <cell r="D42">
            <v>20</v>
          </cell>
          <cell r="E42">
            <v>24</v>
          </cell>
          <cell r="F42">
            <v>0.7</v>
          </cell>
          <cell r="G42">
            <v>20</v>
          </cell>
          <cell r="H42">
            <v>24</v>
          </cell>
          <cell r="I42">
            <v>0.7</v>
          </cell>
          <cell r="J42">
            <v>1640.06</v>
          </cell>
          <cell r="K42">
            <v>0.84630000000000005</v>
          </cell>
          <cell r="L42">
            <v>0.1537</v>
          </cell>
          <cell r="M42">
            <v>973.18</v>
          </cell>
          <cell r="N42">
            <v>0.03</v>
          </cell>
          <cell r="O42">
            <v>1.102E-2</v>
          </cell>
          <cell r="P42">
            <v>1.024</v>
          </cell>
          <cell r="Q42">
            <v>1.545E-2</v>
          </cell>
          <cell r="R42">
            <v>0.38301000000000002</v>
          </cell>
          <cell r="S42">
            <v>4.2629999999999999</v>
          </cell>
          <cell r="T42">
            <v>0</v>
          </cell>
          <cell r="U42">
            <v>0</v>
          </cell>
          <cell r="V42">
            <v>1.2</v>
          </cell>
          <cell r="W42">
            <v>0</v>
          </cell>
          <cell r="X42">
            <v>0.02</v>
          </cell>
          <cell r="Y42">
            <v>2.2599999999999998</v>
          </cell>
          <cell r="Z42">
            <v>3.0199999999999999E-6</v>
          </cell>
          <cell r="AA42">
            <v>3.7699999999999999E-6</v>
          </cell>
          <cell r="AB42">
            <v>0.04</v>
          </cell>
          <cell r="AC42">
            <v>33737.599999999999</v>
          </cell>
          <cell r="AD42">
            <v>0</v>
          </cell>
          <cell r="AE42">
            <v>1</v>
          </cell>
        </row>
        <row r="43">
          <cell r="A43">
            <v>36434</v>
          </cell>
          <cell r="B43">
            <v>1526.34</v>
          </cell>
          <cell r="C43">
            <v>68.7</v>
          </cell>
          <cell r="D43">
            <v>20</v>
          </cell>
          <cell r="E43">
            <v>24</v>
          </cell>
          <cell r="F43">
            <v>0.8</v>
          </cell>
          <cell r="G43">
            <v>19.7697</v>
          </cell>
          <cell r="H43">
            <v>23.7</v>
          </cell>
          <cell r="I43">
            <v>0.7</v>
          </cell>
          <cell r="J43">
            <v>1569.83</v>
          </cell>
          <cell r="K43">
            <v>0.84619999999999995</v>
          </cell>
          <cell r="L43">
            <v>0.15379999999999999</v>
          </cell>
          <cell r="M43">
            <v>893.79</v>
          </cell>
          <cell r="N43">
            <v>0.04</v>
          </cell>
          <cell r="O43">
            <v>1.1429999999999999E-2</v>
          </cell>
          <cell r="P43">
            <v>1.0242</v>
          </cell>
          <cell r="Q43">
            <v>1.5339999999999999E-2</v>
          </cell>
          <cell r="R43">
            <v>0.38301000000000002</v>
          </cell>
          <cell r="S43">
            <v>4.0810000000000004</v>
          </cell>
          <cell r="T43">
            <v>0</v>
          </cell>
          <cell r="U43">
            <v>0</v>
          </cell>
          <cell r="V43">
            <v>1.2</v>
          </cell>
          <cell r="W43">
            <v>0</v>
          </cell>
          <cell r="X43">
            <v>0.02</v>
          </cell>
          <cell r="Y43">
            <v>2.2599999999999998</v>
          </cell>
          <cell r="Z43">
            <v>3.01E-6</v>
          </cell>
          <cell r="AA43">
            <v>3.7699999999999999E-6</v>
          </cell>
          <cell r="AB43">
            <v>4.1000000000000002E-2</v>
          </cell>
          <cell r="AC43">
            <v>34330.699999999997</v>
          </cell>
          <cell r="AD43">
            <v>0</v>
          </cell>
          <cell r="AE43">
            <v>1</v>
          </cell>
        </row>
        <row r="44">
          <cell r="A44">
            <v>36465</v>
          </cell>
          <cell r="B44">
            <v>1469.79</v>
          </cell>
          <cell r="C44">
            <v>69.900000000000006</v>
          </cell>
          <cell r="D44">
            <v>20</v>
          </cell>
          <cell r="E44">
            <v>24</v>
          </cell>
          <cell r="F44">
            <v>0.8</v>
          </cell>
          <cell r="G44">
            <v>20</v>
          </cell>
          <cell r="H44">
            <v>24</v>
          </cell>
          <cell r="I44">
            <v>0.8</v>
          </cell>
          <cell r="J44">
            <v>1509.17</v>
          </cell>
          <cell r="K44">
            <v>0.84619999999999995</v>
          </cell>
          <cell r="L44">
            <v>0.15379999999999999</v>
          </cell>
          <cell r="M44">
            <v>824.69</v>
          </cell>
          <cell r="N44">
            <v>0.04</v>
          </cell>
          <cell r="O44">
            <v>1.1900000000000001E-2</v>
          </cell>
          <cell r="P44">
            <v>1.0244</v>
          </cell>
          <cell r="Q44">
            <v>1.525E-2</v>
          </cell>
          <cell r="R44">
            <v>0.38301000000000002</v>
          </cell>
          <cell r="S44">
            <v>3.9239999999999999</v>
          </cell>
          <cell r="T44">
            <v>0</v>
          </cell>
          <cell r="U44">
            <v>0</v>
          </cell>
          <cell r="V44">
            <v>1.2</v>
          </cell>
          <cell r="W44">
            <v>0</v>
          </cell>
          <cell r="X44">
            <v>0.02</v>
          </cell>
          <cell r="Y44">
            <v>2.2599999999999998</v>
          </cell>
          <cell r="Z44">
            <v>3.01E-6</v>
          </cell>
          <cell r="AA44">
            <v>3.7699999999999999E-6</v>
          </cell>
          <cell r="AB44">
            <v>4.2000000000000003E-2</v>
          </cell>
          <cell r="AC44">
            <v>34950.699999999997</v>
          </cell>
          <cell r="AD44">
            <v>1E-3</v>
          </cell>
          <cell r="AE44">
            <v>1</v>
          </cell>
        </row>
        <row r="45">
          <cell r="A45">
            <v>36495</v>
          </cell>
          <cell r="B45">
            <v>1420.53</v>
          </cell>
          <cell r="C45">
            <v>71.099999999999994</v>
          </cell>
          <cell r="D45">
            <v>10</v>
          </cell>
          <cell r="E45">
            <v>12</v>
          </cell>
          <cell r="F45">
            <v>0.4</v>
          </cell>
          <cell r="G45">
            <v>20</v>
          </cell>
          <cell r="H45">
            <v>24</v>
          </cell>
          <cell r="I45">
            <v>0.8</v>
          </cell>
          <cell r="J45">
            <v>1456.38</v>
          </cell>
          <cell r="K45">
            <v>0.84609999999999996</v>
          </cell>
          <cell r="L45">
            <v>0.15390000000000001</v>
          </cell>
          <cell r="M45">
            <v>1044.51</v>
          </cell>
          <cell r="N45">
            <v>0.04</v>
          </cell>
          <cell r="O45">
            <v>1.239E-2</v>
          </cell>
          <cell r="P45">
            <v>1.0246</v>
          </cell>
          <cell r="Q45">
            <v>1.5169999999999999E-2</v>
          </cell>
          <cell r="R45">
            <v>0.38301000000000002</v>
          </cell>
          <cell r="S45">
            <v>3.7869999999999999</v>
          </cell>
          <cell r="T45">
            <v>0</v>
          </cell>
          <cell r="U45">
            <v>0</v>
          </cell>
          <cell r="V45">
            <v>1.2</v>
          </cell>
          <cell r="W45">
            <v>0</v>
          </cell>
          <cell r="X45">
            <v>0.02</v>
          </cell>
          <cell r="Y45">
            <v>2.2599999999999998</v>
          </cell>
          <cell r="Z45">
            <v>3.01E-6</v>
          </cell>
          <cell r="AA45">
            <v>3.7699999999999999E-6</v>
          </cell>
          <cell r="AB45">
            <v>4.2999999999999997E-2</v>
          </cell>
          <cell r="AC45">
            <v>35550.699999999997</v>
          </cell>
          <cell r="AD45">
            <v>1E-3</v>
          </cell>
          <cell r="AE45">
            <v>1</v>
          </cell>
        </row>
        <row r="46">
          <cell r="A46">
            <v>36526</v>
          </cell>
          <cell r="B46">
            <v>1393.45</v>
          </cell>
          <cell r="C46">
            <v>71.7</v>
          </cell>
          <cell r="D46">
            <v>10</v>
          </cell>
          <cell r="E46">
            <v>12</v>
          </cell>
          <cell r="F46">
            <v>0.4</v>
          </cell>
          <cell r="G46">
            <v>10</v>
          </cell>
          <cell r="H46">
            <v>12</v>
          </cell>
          <cell r="I46">
            <v>0.4</v>
          </cell>
          <cell r="J46">
            <v>1427.43</v>
          </cell>
          <cell r="K46">
            <v>0.84609999999999996</v>
          </cell>
          <cell r="L46">
            <v>0.15390000000000001</v>
          </cell>
          <cell r="M46">
            <v>1021.22</v>
          </cell>
          <cell r="N46">
            <v>0.04</v>
          </cell>
          <cell r="O46">
            <v>1.2670000000000001E-2</v>
          </cell>
          <cell r="P46">
            <v>1.0246</v>
          </cell>
          <cell r="Q46">
            <v>1.512E-2</v>
          </cell>
          <cell r="R46">
            <v>0.38301000000000002</v>
          </cell>
          <cell r="S46">
            <v>3.7120000000000002</v>
          </cell>
          <cell r="T46">
            <v>0</v>
          </cell>
          <cell r="U46">
            <v>0</v>
          </cell>
          <cell r="V46">
            <v>1.2</v>
          </cell>
          <cell r="W46">
            <v>0</v>
          </cell>
          <cell r="X46">
            <v>0.02</v>
          </cell>
          <cell r="Y46">
            <v>2.2599999999999998</v>
          </cell>
          <cell r="Z46">
            <v>3.01E-6</v>
          </cell>
          <cell r="AA46">
            <v>3.7699999999999999E-6</v>
          </cell>
          <cell r="AB46">
            <v>4.2999999999999997E-2</v>
          </cell>
          <cell r="AC46">
            <v>35860.699999999997</v>
          </cell>
          <cell r="AD46">
            <v>1E-3</v>
          </cell>
          <cell r="AE46">
            <v>1</v>
          </cell>
        </row>
        <row r="47">
          <cell r="A47">
            <v>36557</v>
          </cell>
          <cell r="B47">
            <v>1365.16</v>
          </cell>
          <cell r="C47">
            <v>72.3</v>
          </cell>
          <cell r="D47">
            <v>10</v>
          </cell>
          <cell r="E47">
            <v>12</v>
          </cell>
          <cell r="F47">
            <v>0.4</v>
          </cell>
          <cell r="G47">
            <v>10</v>
          </cell>
          <cell r="H47">
            <v>12</v>
          </cell>
          <cell r="I47">
            <v>0.4</v>
          </cell>
          <cell r="J47">
            <v>1397.23</v>
          </cell>
          <cell r="K47">
            <v>0.84609999999999996</v>
          </cell>
          <cell r="L47">
            <v>0.15390000000000001</v>
          </cell>
          <cell r="M47">
            <v>995.76</v>
          </cell>
          <cell r="N47">
            <v>0.04</v>
          </cell>
          <cell r="O47">
            <v>1.295E-2</v>
          </cell>
          <cell r="P47">
            <v>1.0246999999999999</v>
          </cell>
          <cell r="Q47">
            <v>1.508E-2</v>
          </cell>
          <cell r="R47">
            <v>0.38301000000000002</v>
          </cell>
          <cell r="S47">
            <v>3.6339999999999999</v>
          </cell>
          <cell r="T47">
            <v>0</v>
          </cell>
          <cell r="U47">
            <v>0</v>
          </cell>
          <cell r="V47">
            <v>1.2</v>
          </cell>
          <cell r="W47">
            <v>0</v>
          </cell>
          <cell r="X47">
            <v>0.02</v>
          </cell>
          <cell r="Y47">
            <v>2.2599999999999998</v>
          </cell>
          <cell r="Z47">
            <v>3.01E-6</v>
          </cell>
          <cell r="AA47">
            <v>3.7699999999999999E-6</v>
          </cell>
          <cell r="AB47">
            <v>4.2999999999999997E-2</v>
          </cell>
          <cell r="AC47">
            <v>36170.699999999997</v>
          </cell>
          <cell r="AD47">
            <v>1E-3</v>
          </cell>
          <cell r="AE47">
            <v>1</v>
          </cell>
        </row>
        <row r="48">
          <cell r="A48">
            <v>36586</v>
          </cell>
          <cell r="B48">
            <v>1338.48</v>
          </cell>
          <cell r="C48">
            <v>72.900000000000006</v>
          </cell>
          <cell r="D48">
            <v>10</v>
          </cell>
          <cell r="E48">
            <v>12</v>
          </cell>
          <cell r="F48">
            <v>0.5</v>
          </cell>
          <cell r="G48">
            <v>10.0054</v>
          </cell>
          <cell r="H48">
            <v>12</v>
          </cell>
          <cell r="I48">
            <v>0.4</v>
          </cell>
          <cell r="J48">
            <v>1368.81</v>
          </cell>
          <cell r="K48">
            <v>0.84599999999999997</v>
          </cell>
          <cell r="L48">
            <v>0.154</v>
          </cell>
          <cell r="M48">
            <v>971.35</v>
          </cell>
          <cell r="N48">
            <v>0.04</v>
          </cell>
          <cell r="O48">
            <v>1.3220000000000001E-2</v>
          </cell>
          <cell r="P48">
            <v>1.0247999999999999</v>
          </cell>
          <cell r="Q48">
            <v>1.503E-2</v>
          </cell>
          <cell r="R48">
            <v>0.38301000000000002</v>
          </cell>
          <cell r="S48">
            <v>3.56</v>
          </cell>
          <cell r="T48">
            <v>0</v>
          </cell>
          <cell r="U48">
            <v>0</v>
          </cell>
          <cell r="V48">
            <v>1.2</v>
          </cell>
          <cell r="W48">
            <v>0</v>
          </cell>
          <cell r="X48">
            <v>0.02</v>
          </cell>
          <cell r="Y48">
            <v>2.2599999999999998</v>
          </cell>
          <cell r="Z48">
            <v>3.01E-6</v>
          </cell>
          <cell r="AA48">
            <v>3.7699999999999999E-6</v>
          </cell>
          <cell r="AB48">
            <v>4.3999999999999997E-2</v>
          </cell>
          <cell r="AC48">
            <v>36450.9</v>
          </cell>
          <cell r="AD48">
            <v>1E-3</v>
          </cell>
          <cell r="AE48">
            <v>1</v>
          </cell>
        </row>
        <row r="49">
          <cell r="A49">
            <v>36617</v>
          </cell>
          <cell r="B49">
            <v>1307.6500000000001</v>
          </cell>
          <cell r="C49">
            <v>73.5</v>
          </cell>
          <cell r="D49">
            <v>10</v>
          </cell>
          <cell r="E49">
            <v>12</v>
          </cell>
          <cell r="F49">
            <v>0.5</v>
          </cell>
          <cell r="G49">
            <v>10</v>
          </cell>
          <cell r="H49">
            <v>12</v>
          </cell>
          <cell r="I49">
            <v>0.5</v>
          </cell>
          <cell r="J49">
            <v>1336.01</v>
          </cell>
          <cell r="K49">
            <v>0.84599999999999997</v>
          </cell>
          <cell r="L49">
            <v>0.154</v>
          </cell>
          <cell r="M49">
            <v>941.96</v>
          </cell>
          <cell r="N49">
            <v>0.05</v>
          </cell>
          <cell r="O49">
            <v>1.3520000000000001E-2</v>
          </cell>
          <cell r="P49">
            <v>1.0248999999999999</v>
          </cell>
          <cell r="Q49">
            <v>1.498E-2</v>
          </cell>
          <cell r="R49">
            <v>0.38301000000000002</v>
          </cell>
          <cell r="S49">
            <v>3.4740000000000002</v>
          </cell>
          <cell r="T49">
            <v>0</v>
          </cell>
          <cell r="U49">
            <v>0</v>
          </cell>
          <cell r="V49">
            <v>1.2</v>
          </cell>
          <cell r="W49">
            <v>0</v>
          </cell>
          <cell r="X49">
            <v>0.02</v>
          </cell>
          <cell r="Y49">
            <v>2.2599999999999998</v>
          </cell>
          <cell r="Z49">
            <v>3.01E-6</v>
          </cell>
          <cell r="AA49">
            <v>3.7699999999999999E-6</v>
          </cell>
          <cell r="AB49">
            <v>4.3999999999999997E-2</v>
          </cell>
          <cell r="AC49">
            <v>36760.9</v>
          </cell>
          <cell r="AD49">
            <v>1E-3</v>
          </cell>
          <cell r="AE49">
            <v>1</v>
          </cell>
        </row>
        <row r="50">
          <cell r="A50">
            <v>36647</v>
          </cell>
          <cell r="B50">
            <v>1276.4100000000001</v>
          </cell>
          <cell r="C50">
            <v>74.099999999999994</v>
          </cell>
          <cell r="D50">
            <v>10</v>
          </cell>
          <cell r="E50">
            <v>12</v>
          </cell>
          <cell r="F50">
            <v>0.5</v>
          </cell>
          <cell r="G50">
            <v>10</v>
          </cell>
          <cell r="H50">
            <v>12</v>
          </cell>
          <cell r="I50">
            <v>0.5</v>
          </cell>
          <cell r="J50">
            <v>1302.8499999999999</v>
          </cell>
          <cell r="K50">
            <v>0.84599999999999997</v>
          </cell>
          <cell r="L50">
            <v>0.154</v>
          </cell>
          <cell r="M50">
            <v>912.08</v>
          </cell>
          <cell r="N50">
            <v>0.05</v>
          </cell>
          <cell r="O50">
            <v>1.384E-2</v>
          </cell>
          <cell r="P50">
            <v>1.0249999999999999</v>
          </cell>
          <cell r="Q50">
            <v>1.4930000000000001E-2</v>
          </cell>
          <cell r="R50">
            <v>0.38301000000000002</v>
          </cell>
          <cell r="S50">
            <v>3.3879999999999999</v>
          </cell>
          <cell r="T50">
            <v>0</v>
          </cell>
          <cell r="U50">
            <v>0</v>
          </cell>
          <cell r="V50">
            <v>1.2</v>
          </cell>
          <cell r="W50">
            <v>0</v>
          </cell>
          <cell r="X50">
            <v>0.02</v>
          </cell>
          <cell r="Y50">
            <v>2.2599999999999998</v>
          </cell>
          <cell r="Z50">
            <v>3.01E-6</v>
          </cell>
          <cell r="AA50">
            <v>3.7699999999999999E-6</v>
          </cell>
          <cell r="AB50">
            <v>4.3999999999999997E-2</v>
          </cell>
          <cell r="AC50">
            <v>37060.9</v>
          </cell>
          <cell r="AD50">
            <v>1E-3</v>
          </cell>
          <cell r="AE50">
            <v>1</v>
          </cell>
        </row>
        <row r="51">
          <cell r="A51">
            <v>36678</v>
          </cell>
          <cell r="B51">
            <v>1242.58</v>
          </cell>
          <cell r="C51">
            <v>74.7</v>
          </cell>
          <cell r="D51">
            <v>10</v>
          </cell>
          <cell r="E51">
            <v>12</v>
          </cell>
          <cell r="F51">
            <v>0.5</v>
          </cell>
          <cell r="G51">
            <v>10</v>
          </cell>
          <cell r="H51">
            <v>12</v>
          </cell>
          <cell r="I51">
            <v>0.5</v>
          </cell>
          <cell r="J51">
            <v>1267.01</v>
          </cell>
          <cell r="K51">
            <v>0.84589999999999999</v>
          </cell>
          <cell r="L51">
            <v>0.15409999999999999</v>
          </cell>
          <cell r="M51">
            <v>880.14</v>
          </cell>
          <cell r="N51">
            <v>0.05</v>
          </cell>
          <cell r="O51">
            <v>1.417E-2</v>
          </cell>
          <cell r="P51">
            <v>1.0250999999999999</v>
          </cell>
          <cell r="Q51">
            <v>1.487E-2</v>
          </cell>
          <cell r="R51">
            <v>0.38301000000000002</v>
          </cell>
          <cell r="S51">
            <v>3.294</v>
          </cell>
          <cell r="T51">
            <v>0</v>
          </cell>
          <cell r="U51">
            <v>0</v>
          </cell>
          <cell r="V51">
            <v>1.2</v>
          </cell>
          <cell r="W51">
            <v>0</v>
          </cell>
          <cell r="X51">
            <v>0.02</v>
          </cell>
          <cell r="Y51">
            <v>2.2599999999999998</v>
          </cell>
          <cell r="Z51">
            <v>3.01E-6</v>
          </cell>
          <cell r="AA51">
            <v>3.7699999999999999E-6</v>
          </cell>
          <cell r="AB51">
            <v>4.4999999999999998E-2</v>
          </cell>
          <cell r="AC51">
            <v>37370.9</v>
          </cell>
          <cell r="AD51">
            <v>1E-3</v>
          </cell>
          <cell r="AE51">
            <v>1</v>
          </cell>
        </row>
        <row r="52">
          <cell r="A52">
            <v>36708</v>
          </cell>
          <cell r="B52">
            <v>1208.23</v>
          </cell>
          <cell r="C52">
            <v>75.3</v>
          </cell>
          <cell r="D52">
            <v>10</v>
          </cell>
          <cell r="E52">
            <v>12</v>
          </cell>
          <cell r="F52">
            <v>0.5</v>
          </cell>
          <cell r="G52">
            <v>10</v>
          </cell>
          <cell r="H52">
            <v>12</v>
          </cell>
          <cell r="I52">
            <v>0.5</v>
          </cell>
          <cell r="J52">
            <v>1230.69</v>
          </cell>
          <cell r="K52">
            <v>0.84589999999999999</v>
          </cell>
          <cell r="L52">
            <v>0.15409999999999999</v>
          </cell>
          <cell r="M52">
            <v>845.11</v>
          </cell>
          <cell r="N52">
            <v>0.05</v>
          </cell>
          <cell r="O52">
            <v>1.452E-2</v>
          </cell>
          <cell r="P52">
            <v>1.0251999999999999</v>
          </cell>
          <cell r="Q52">
            <v>1.481E-2</v>
          </cell>
          <cell r="R52">
            <v>0.38301000000000002</v>
          </cell>
          <cell r="S52">
            <v>3.2</v>
          </cell>
          <cell r="T52">
            <v>0</v>
          </cell>
          <cell r="U52">
            <v>0</v>
          </cell>
          <cell r="V52">
            <v>1.2</v>
          </cell>
          <cell r="W52">
            <v>0</v>
          </cell>
          <cell r="X52">
            <v>0.02</v>
          </cell>
          <cell r="Y52">
            <v>2.2599999999999998</v>
          </cell>
          <cell r="Z52">
            <v>3.01E-6</v>
          </cell>
          <cell r="AA52">
            <v>3.7699999999999999E-6</v>
          </cell>
          <cell r="AB52">
            <v>4.4999999999999998E-2</v>
          </cell>
          <cell r="AC52">
            <v>37670.9</v>
          </cell>
          <cell r="AD52">
            <v>1E-3</v>
          </cell>
          <cell r="AE52">
            <v>1</v>
          </cell>
        </row>
        <row r="53">
          <cell r="A53">
            <v>36739</v>
          </cell>
          <cell r="B53">
            <v>1170.94</v>
          </cell>
          <cell r="C53">
            <v>76</v>
          </cell>
          <cell r="D53">
            <v>10</v>
          </cell>
          <cell r="E53">
            <v>12</v>
          </cell>
          <cell r="F53">
            <v>0.5</v>
          </cell>
          <cell r="G53">
            <v>10</v>
          </cell>
          <cell r="H53">
            <v>12</v>
          </cell>
          <cell r="I53">
            <v>0.5</v>
          </cell>
          <cell r="J53">
            <v>1191.3399999999999</v>
          </cell>
          <cell r="K53">
            <v>0.84589999999999999</v>
          </cell>
          <cell r="L53">
            <v>0.15409999999999999</v>
          </cell>
          <cell r="M53">
            <v>810.35</v>
          </cell>
          <cell r="N53">
            <v>0.05</v>
          </cell>
          <cell r="O53">
            <v>1.489E-2</v>
          </cell>
          <cell r="P53">
            <v>1.0253000000000001</v>
          </cell>
          <cell r="Q53">
            <v>1.4749999999999999E-2</v>
          </cell>
          <cell r="R53">
            <v>0.38301000000000002</v>
          </cell>
          <cell r="S53">
            <v>3.097</v>
          </cell>
          <cell r="T53">
            <v>0</v>
          </cell>
          <cell r="U53">
            <v>0</v>
          </cell>
          <cell r="V53">
            <v>1.2</v>
          </cell>
          <cell r="W53">
            <v>0</v>
          </cell>
          <cell r="X53">
            <v>0.02</v>
          </cell>
          <cell r="Y53">
            <v>2.2599999999999998</v>
          </cell>
          <cell r="Z53">
            <v>3.01E-6</v>
          </cell>
          <cell r="AA53">
            <v>3.7699999999999999E-6</v>
          </cell>
          <cell r="AB53">
            <v>4.5999999999999999E-2</v>
          </cell>
          <cell r="AC53">
            <v>37980.9</v>
          </cell>
          <cell r="AD53">
            <v>1E-3</v>
          </cell>
          <cell r="AE53">
            <v>1</v>
          </cell>
        </row>
        <row r="54">
          <cell r="A54">
            <v>36770</v>
          </cell>
          <cell r="B54">
            <v>1131.68</v>
          </cell>
          <cell r="C54">
            <v>76.599999999999994</v>
          </cell>
          <cell r="D54">
            <v>10</v>
          </cell>
          <cell r="E54">
            <v>12</v>
          </cell>
          <cell r="F54">
            <v>0.5</v>
          </cell>
          <cell r="G54">
            <v>10</v>
          </cell>
          <cell r="H54">
            <v>12</v>
          </cell>
          <cell r="I54">
            <v>0.5</v>
          </cell>
          <cell r="J54">
            <v>1150.02</v>
          </cell>
          <cell r="K54">
            <v>0.8458</v>
          </cell>
          <cell r="L54">
            <v>0.1542</v>
          </cell>
          <cell r="M54">
            <v>773.38</v>
          </cell>
          <cell r="N54">
            <v>0.05</v>
          </cell>
          <cell r="O54">
            <v>1.528E-2</v>
          </cell>
          <cell r="P54">
            <v>1.0255000000000001</v>
          </cell>
          <cell r="Q54">
            <v>1.469E-2</v>
          </cell>
          <cell r="R54">
            <v>0.38301000000000002</v>
          </cell>
          <cell r="S54">
            <v>2.9889999999999999</v>
          </cell>
          <cell r="T54">
            <v>0</v>
          </cell>
          <cell r="U54">
            <v>0</v>
          </cell>
          <cell r="V54">
            <v>1.2</v>
          </cell>
          <cell r="W54">
            <v>0</v>
          </cell>
          <cell r="X54">
            <v>0.02</v>
          </cell>
          <cell r="Y54">
            <v>2.2599999999999998</v>
          </cell>
          <cell r="Z54">
            <v>3.01E-6</v>
          </cell>
          <cell r="AA54">
            <v>3.7699999999999999E-6</v>
          </cell>
          <cell r="AB54">
            <v>4.5999999999999999E-2</v>
          </cell>
          <cell r="AC54">
            <v>38290.9</v>
          </cell>
          <cell r="AD54">
            <v>1E-3</v>
          </cell>
          <cell r="AE54">
            <v>1</v>
          </cell>
        </row>
        <row r="55">
          <cell r="A55">
            <v>36800</v>
          </cell>
          <cell r="B55">
            <v>1091.6600000000001</v>
          </cell>
          <cell r="C55">
            <v>77.2</v>
          </cell>
          <cell r="D55">
            <v>10</v>
          </cell>
          <cell r="E55">
            <v>12</v>
          </cell>
          <cell r="F55">
            <v>0.6</v>
          </cell>
          <cell r="G55">
            <v>10</v>
          </cell>
          <cell r="H55">
            <v>12</v>
          </cell>
          <cell r="I55">
            <v>0.5</v>
          </cell>
          <cell r="J55">
            <v>1108</v>
          </cell>
          <cell r="K55">
            <v>0.8458</v>
          </cell>
          <cell r="L55">
            <v>0.1542</v>
          </cell>
          <cell r="M55">
            <v>734.47</v>
          </cell>
          <cell r="N55">
            <v>0.05</v>
          </cell>
          <cell r="O55">
            <v>1.5679999999999999E-2</v>
          </cell>
          <cell r="P55">
            <v>1.0256000000000001</v>
          </cell>
          <cell r="Q55">
            <v>1.4619999999999999E-2</v>
          </cell>
          <cell r="R55">
            <v>0.38301000000000002</v>
          </cell>
          <cell r="S55">
            <v>2.879</v>
          </cell>
          <cell r="T55">
            <v>0</v>
          </cell>
          <cell r="U55">
            <v>0</v>
          </cell>
          <cell r="V55">
            <v>1.2</v>
          </cell>
          <cell r="W55">
            <v>0</v>
          </cell>
          <cell r="X55">
            <v>0.02</v>
          </cell>
          <cell r="Y55">
            <v>2.2599999999999998</v>
          </cell>
          <cell r="Z55">
            <v>3.01E-6</v>
          </cell>
          <cell r="AA55">
            <v>3.7699999999999999E-6</v>
          </cell>
          <cell r="AB55">
            <v>4.5999999999999999E-2</v>
          </cell>
          <cell r="AC55">
            <v>38590.9</v>
          </cell>
          <cell r="AD55">
            <v>1E-3</v>
          </cell>
          <cell r="AE55">
            <v>1</v>
          </cell>
        </row>
        <row r="56">
          <cell r="A56">
            <v>36831</v>
          </cell>
          <cell r="B56">
            <v>1048.05</v>
          </cell>
          <cell r="C56">
            <v>77.8</v>
          </cell>
          <cell r="D56">
            <v>10</v>
          </cell>
          <cell r="E56">
            <v>12</v>
          </cell>
          <cell r="F56">
            <v>0.6</v>
          </cell>
          <cell r="G56">
            <v>10</v>
          </cell>
          <cell r="H56">
            <v>12</v>
          </cell>
          <cell r="I56">
            <v>0.6</v>
          </cell>
          <cell r="J56">
            <v>1062.33</v>
          </cell>
          <cell r="K56">
            <v>0.84570000000000001</v>
          </cell>
          <cell r="L56">
            <v>0.15429999999999999</v>
          </cell>
          <cell r="M56">
            <v>691.6</v>
          </cell>
          <cell r="N56">
            <v>0.06</v>
          </cell>
          <cell r="O56">
            <v>1.6119999999999999E-2</v>
          </cell>
          <cell r="P56">
            <v>1.0257000000000001</v>
          </cell>
          <cell r="Q56">
            <v>1.455E-2</v>
          </cell>
          <cell r="R56">
            <v>0.38301000000000002</v>
          </cell>
          <cell r="S56">
            <v>2.7589999999999999</v>
          </cell>
          <cell r="T56">
            <v>0</v>
          </cell>
          <cell r="U56">
            <v>0</v>
          </cell>
          <cell r="V56">
            <v>1.2</v>
          </cell>
          <cell r="W56">
            <v>0</v>
          </cell>
          <cell r="X56">
            <v>0.02</v>
          </cell>
          <cell r="Y56">
            <v>2.2599999999999998</v>
          </cell>
          <cell r="Z56">
            <v>3.01E-6</v>
          </cell>
          <cell r="AA56">
            <v>3.7699999999999999E-6</v>
          </cell>
          <cell r="AB56">
            <v>4.7E-2</v>
          </cell>
          <cell r="AC56">
            <v>38900.9</v>
          </cell>
          <cell r="AD56">
            <v>1E-3</v>
          </cell>
          <cell r="AE56">
            <v>1</v>
          </cell>
        </row>
        <row r="57">
          <cell r="A57">
            <v>36861</v>
          </cell>
          <cell r="B57">
            <v>1003.47</v>
          </cell>
          <cell r="C57">
            <v>78.400000000000006</v>
          </cell>
          <cell r="D57">
            <v>10</v>
          </cell>
          <cell r="E57">
            <v>12</v>
          </cell>
          <cell r="F57">
            <v>0.6</v>
          </cell>
          <cell r="G57">
            <v>10</v>
          </cell>
          <cell r="H57">
            <v>12</v>
          </cell>
          <cell r="I57">
            <v>0.6</v>
          </cell>
          <cell r="J57">
            <v>1015.77</v>
          </cell>
          <cell r="K57">
            <v>0.84570000000000001</v>
          </cell>
          <cell r="L57">
            <v>0.15429999999999999</v>
          </cell>
          <cell r="M57">
            <v>647.02</v>
          </cell>
          <cell r="N57">
            <v>0.06</v>
          </cell>
          <cell r="O57">
            <v>1.6570000000000001E-2</v>
          </cell>
          <cell r="P57">
            <v>1.0258</v>
          </cell>
          <cell r="Q57">
            <v>1.447E-2</v>
          </cell>
          <cell r="R57">
            <v>0.38301000000000002</v>
          </cell>
          <cell r="S57">
            <v>2.6379999999999999</v>
          </cell>
          <cell r="T57">
            <v>0</v>
          </cell>
          <cell r="U57">
            <v>0</v>
          </cell>
          <cell r="V57">
            <v>1.2</v>
          </cell>
          <cell r="W57">
            <v>0</v>
          </cell>
          <cell r="X57">
            <v>0.02</v>
          </cell>
          <cell r="Y57">
            <v>2.2599999999999998</v>
          </cell>
          <cell r="Z57">
            <v>3.01E-6</v>
          </cell>
          <cell r="AA57">
            <v>3.7699999999999999E-6</v>
          </cell>
          <cell r="AB57">
            <v>4.7E-2</v>
          </cell>
          <cell r="AC57">
            <v>39200.9</v>
          </cell>
          <cell r="AD57">
            <v>1E-3</v>
          </cell>
          <cell r="AE57">
            <v>1</v>
          </cell>
        </row>
        <row r="58">
          <cell r="A58">
            <v>36892</v>
          </cell>
          <cell r="B58">
            <v>953.12</v>
          </cell>
          <cell r="C58">
            <v>79</v>
          </cell>
          <cell r="D58">
            <v>5.0423999999999998</v>
          </cell>
          <cell r="E58">
            <v>6.1</v>
          </cell>
          <cell r="F58">
            <v>0.3</v>
          </cell>
          <cell r="G58">
            <v>10</v>
          </cell>
          <cell r="H58">
            <v>12</v>
          </cell>
          <cell r="I58">
            <v>0.6</v>
          </cell>
          <cell r="J58">
            <v>963.33</v>
          </cell>
          <cell r="K58">
            <v>0.84560000000000002</v>
          </cell>
          <cell r="L58">
            <v>0.15440000000000001</v>
          </cell>
          <cell r="M58">
            <v>693.77</v>
          </cell>
          <cell r="N58">
            <v>0.06</v>
          </cell>
          <cell r="O58">
            <v>1.7069999999999998E-2</v>
          </cell>
          <cell r="P58">
            <v>1.026</v>
          </cell>
          <cell r="Q58">
            <v>1.439E-2</v>
          </cell>
          <cell r="R58">
            <v>0.38301000000000002</v>
          </cell>
          <cell r="S58">
            <v>2.5</v>
          </cell>
          <cell r="T58">
            <v>0</v>
          </cell>
          <cell r="U58">
            <v>0</v>
          </cell>
          <cell r="V58">
            <v>1.2</v>
          </cell>
          <cell r="W58">
            <v>0</v>
          </cell>
          <cell r="X58">
            <v>0.02</v>
          </cell>
          <cell r="Y58">
            <v>2.2599999999999998</v>
          </cell>
          <cell r="Z58">
            <v>3.01E-6</v>
          </cell>
          <cell r="AA58">
            <v>3.7699999999999999E-6</v>
          </cell>
          <cell r="AB58">
            <v>4.7E-2</v>
          </cell>
          <cell r="AC58">
            <v>39520.9</v>
          </cell>
          <cell r="AD58">
            <v>1E-3</v>
          </cell>
          <cell r="AE58">
            <v>1</v>
          </cell>
        </row>
        <row r="59">
          <cell r="A59">
            <v>36923</v>
          </cell>
          <cell r="B59">
            <v>927.44</v>
          </cell>
          <cell r="C59">
            <v>79.400000000000006</v>
          </cell>
          <cell r="D59">
            <v>5.0313999999999997</v>
          </cell>
          <cell r="E59">
            <v>6</v>
          </cell>
          <cell r="F59">
            <v>0.3</v>
          </cell>
          <cell r="G59">
            <v>5.0330000000000004</v>
          </cell>
          <cell r="H59">
            <v>6</v>
          </cell>
          <cell r="I59">
            <v>0.3</v>
          </cell>
          <cell r="J59">
            <v>936.65</v>
          </cell>
          <cell r="K59">
            <v>0.84560000000000002</v>
          </cell>
          <cell r="L59">
            <v>0.15440000000000001</v>
          </cell>
          <cell r="M59">
            <v>667.36</v>
          </cell>
          <cell r="N59">
            <v>0.06</v>
          </cell>
          <cell r="O59">
            <v>1.7330000000000002E-2</v>
          </cell>
          <cell r="P59">
            <v>1.0261</v>
          </cell>
          <cell r="Q59">
            <v>1.435E-2</v>
          </cell>
          <cell r="R59">
            <v>0.38301000000000002</v>
          </cell>
          <cell r="S59">
            <v>2.431</v>
          </cell>
          <cell r="T59">
            <v>0</v>
          </cell>
          <cell r="U59">
            <v>0</v>
          </cell>
          <cell r="V59">
            <v>1.2</v>
          </cell>
          <cell r="W59">
            <v>0</v>
          </cell>
          <cell r="X59">
            <v>0.02</v>
          </cell>
          <cell r="Y59">
            <v>2.2599999999999998</v>
          </cell>
          <cell r="Z59">
            <v>3.01E-6</v>
          </cell>
          <cell r="AA59">
            <v>3.7699999999999999E-6</v>
          </cell>
          <cell r="AB59">
            <v>4.8000000000000001E-2</v>
          </cell>
          <cell r="AC59">
            <v>39676.9</v>
          </cell>
          <cell r="AD59">
            <v>1E-3</v>
          </cell>
          <cell r="AE59">
            <v>1</v>
          </cell>
        </row>
        <row r="60">
          <cell r="A60">
            <v>36951</v>
          </cell>
          <cell r="B60">
            <v>903.59</v>
          </cell>
          <cell r="C60">
            <v>79.599999999999994</v>
          </cell>
          <cell r="D60">
            <v>5.0397999999999996</v>
          </cell>
          <cell r="E60">
            <v>6</v>
          </cell>
          <cell r="F60">
            <v>0.3</v>
          </cell>
          <cell r="G60">
            <v>5.0298999999999996</v>
          </cell>
          <cell r="H60">
            <v>6</v>
          </cell>
          <cell r="I60">
            <v>0.3</v>
          </cell>
          <cell r="J60">
            <v>911.9</v>
          </cell>
          <cell r="K60">
            <v>0.84560000000000002</v>
          </cell>
          <cell r="L60">
            <v>0.15440000000000001</v>
          </cell>
          <cell r="M60">
            <v>646.54</v>
          </cell>
          <cell r="N60">
            <v>0.06</v>
          </cell>
          <cell r="O60">
            <v>1.7559999999999999E-2</v>
          </cell>
          <cell r="P60">
            <v>1.0262</v>
          </cell>
          <cell r="Q60">
            <v>1.431E-2</v>
          </cell>
          <cell r="R60">
            <v>0.38301000000000002</v>
          </cell>
          <cell r="S60">
            <v>2.3660000000000001</v>
          </cell>
          <cell r="T60">
            <v>0</v>
          </cell>
          <cell r="U60">
            <v>0</v>
          </cell>
          <cell r="V60">
            <v>1.2</v>
          </cell>
          <cell r="W60">
            <v>0</v>
          </cell>
          <cell r="X60">
            <v>0.02</v>
          </cell>
          <cell r="Y60">
            <v>2.2599999999999998</v>
          </cell>
          <cell r="Z60">
            <v>3.01E-6</v>
          </cell>
          <cell r="AA60">
            <v>3.7699999999999999E-6</v>
          </cell>
          <cell r="AB60">
            <v>4.8000000000000001E-2</v>
          </cell>
          <cell r="AC60">
            <v>39817.699999999997</v>
          </cell>
          <cell r="AD60">
            <v>1E-3</v>
          </cell>
          <cell r="AE60">
            <v>1</v>
          </cell>
        </row>
        <row r="61">
          <cell r="A61">
            <v>36982</v>
          </cell>
          <cell r="B61">
            <v>876.45</v>
          </cell>
          <cell r="C61">
            <v>79.900000000000006</v>
          </cell>
          <cell r="D61">
            <v>5.0133999999999999</v>
          </cell>
          <cell r="E61">
            <v>6</v>
          </cell>
          <cell r="F61">
            <v>0.3</v>
          </cell>
          <cell r="G61">
            <v>5.0237999999999996</v>
          </cell>
          <cell r="H61">
            <v>6</v>
          </cell>
          <cell r="I61">
            <v>0.3</v>
          </cell>
          <cell r="J61">
            <v>883.77</v>
          </cell>
          <cell r="K61">
            <v>0.84550000000000003</v>
          </cell>
          <cell r="L61">
            <v>0.1545</v>
          </cell>
          <cell r="M61">
            <v>622.15</v>
          </cell>
          <cell r="N61">
            <v>0.06</v>
          </cell>
          <cell r="O61">
            <v>1.7840000000000002E-2</v>
          </cell>
          <cell r="P61">
            <v>1.0262</v>
          </cell>
          <cell r="Q61">
            <v>1.426E-2</v>
          </cell>
          <cell r="R61">
            <v>0.38301000000000002</v>
          </cell>
          <cell r="S61">
            <v>2.2930000000000001</v>
          </cell>
          <cell r="T61">
            <v>0</v>
          </cell>
          <cell r="U61">
            <v>0</v>
          </cell>
          <cell r="V61">
            <v>1.2</v>
          </cell>
          <cell r="W61">
            <v>0</v>
          </cell>
          <cell r="X61">
            <v>0.02</v>
          </cell>
          <cell r="Y61">
            <v>2.2599999999999998</v>
          </cell>
          <cell r="Z61">
            <v>3.01E-6</v>
          </cell>
          <cell r="AA61">
            <v>3.7699999999999999E-6</v>
          </cell>
          <cell r="AB61">
            <v>4.8000000000000001E-2</v>
          </cell>
          <cell r="AC61">
            <v>39973.5</v>
          </cell>
          <cell r="AD61">
            <v>1E-3</v>
          </cell>
          <cell r="AE61">
            <v>1</v>
          </cell>
        </row>
        <row r="62">
          <cell r="A62">
            <v>37012</v>
          </cell>
          <cell r="B62">
            <v>849.44</v>
          </cell>
          <cell r="C62">
            <v>80.2</v>
          </cell>
          <cell r="D62">
            <v>0</v>
          </cell>
          <cell r="E62">
            <v>0</v>
          </cell>
          <cell r="F62">
            <v>0</v>
          </cell>
          <cell r="G62">
            <v>5.0101000000000004</v>
          </cell>
          <cell r="H62">
            <v>6</v>
          </cell>
          <cell r="I62">
            <v>0.3</v>
          </cell>
          <cell r="J62">
            <v>855.84</v>
          </cell>
          <cell r="K62">
            <v>0.84550000000000003</v>
          </cell>
          <cell r="L62">
            <v>0.1545</v>
          </cell>
          <cell r="N62">
            <v>0.06</v>
          </cell>
          <cell r="O62">
            <v>1.8110000000000001E-2</v>
          </cell>
          <cell r="P62">
            <v>1.0263</v>
          </cell>
          <cell r="Q62">
            <v>1.422E-2</v>
          </cell>
          <cell r="R62">
            <v>0.38301000000000002</v>
          </cell>
          <cell r="S62">
            <v>2.2200000000000002</v>
          </cell>
          <cell r="T62">
            <v>0</v>
          </cell>
          <cell r="U62">
            <v>0</v>
          </cell>
          <cell r="V62">
            <v>1.2</v>
          </cell>
          <cell r="W62">
            <v>0</v>
          </cell>
          <cell r="X62">
            <v>0.02</v>
          </cell>
          <cell r="Y62">
            <v>2.2599999999999998</v>
          </cell>
          <cell r="Z62">
            <v>3.01E-6</v>
          </cell>
          <cell r="AA62">
            <v>3.7699999999999999E-6</v>
          </cell>
          <cell r="AB62">
            <v>4.8000000000000001E-2</v>
          </cell>
          <cell r="AC62">
            <v>40123.800000000003</v>
          </cell>
          <cell r="AD62">
            <v>1E-3</v>
          </cell>
          <cell r="AE62">
            <v>0</v>
          </cell>
        </row>
        <row r="63">
          <cell r="A63">
            <v>37043</v>
          </cell>
          <cell r="B63">
            <v>849.44</v>
          </cell>
          <cell r="C63">
            <v>80.2</v>
          </cell>
          <cell r="D63">
            <v>0</v>
          </cell>
          <cell r="E63">
            <v>0</v>
          </cell>
          <cell r="F63">
            <v>0</v>
          </cell>
          <cell r="G63">
            <v>0</v>
          </cell>
          <cell r="H63">
            <v>0</v>
          </cell>
          <cell r="I63">
            <v>0</v>
          </cell>
          <cell r="J63">
            <v>855.84</v>
          </cell>
          <cell r="K63">
            <v>0.84550000000000003</v>
          </cell>
          <cell r="L63">
            <v>0.1545</v>
          </cell>
          <cell r="O63">
            <v>1.8110000000000001E-2</v>
          </cell>
          <cell r="P63">
            <v>1.0263</v>
          </cell>
          <cell r="Q63">
            <v>1.422E-2</v>
          </cell>
          <cell r="R63">
            <v>0.38301000000000002</v>
          </cell>
          <cell r="S63">
            <v>2.2200000000000002</v>
          </cell>
          <cell r="T63">
            <v>0</v>
          </cell>
          <cell r="U63">
            <v>0</v>
          </cell>
          <cell r="V63">
            <v>1.2</v>
          </cell>
          <cell r="W63">
            <v>0</v>
          </cell>
          <cell r="X63">
            <v>0.02</v>
          </cell>
          <cell r="Y63">
            <v>2.2599999999999998</v>
          </cell>
          <cell r="Z63">
            <v>3.01E-6</v>
          </cell>
          <cell r="AA63">
            <v>3.7699999999999999E-6</v>
          </cell>
          <cell r="AB63">
            <v>4.8000000000000001E-2</v>
          </cell>
          <cell r="AC63">
            <v>40123.800000000003</v>
          </cell>
          <cell r="AD63">
            <v>1E-3</v>
          </cell>
          <cell r="AE63">
            <v>0</v>
          </cell>
        </row>
        <row r="64">
          <cell r="A64">
            <v>37073</v>
          </cell>
          <cell r="B64">
            <v>849.44</v>
          </cell>
          <cell r="C64">
            <v>80.2</v>
          </cell>
          <cell r="D64">
            <v>0</v>
          </cell>
          <cell r="E64">
            <v>0</v>
          </cell>
          <cell r="F64">
            <v>0</v>
          </cell>
          <cell r="G64">
            <v>0</v>
          </cell>
          <cell r="H64">
            <v>0</v>
          </cell>
          <cell r="I64">
            <v>0</v>
          </cell>
          <cell r="J64">
            <v>855.84</v>
          </cell>
          <cell r="K64">
            <v>0.84550000000000003</v>
          </cell>
          <cell r="L64">
            <v>0.1545</v>
          </cell>
          <cell r="O64">
            <v>1.8110000000000001E-2</v>
          </cell>
          <cell r="P64">
            <v>1.0263</v>
          </cell>
          <cell r="Q64">
            <v>1.422E-2</v>
          </cell>
          <cell r="R64">
            <v>0.38301000000000002</v>
          </cell>
          <cell r="S64">
            <v>2.2200000000000002</v>
          </cell>
          <cell r="T64">
            <v>0</v>
          </cell>
          <cell r="U64">
            <v>0</v>
          </cell>
          <cell r="V64">
            <v>1.2</v>
          </cell>
          <cell r="W64">
            <v>0</v>
          </cell>
          <cell r="X64">
            <v>0.02</v>
          </cell>
          <cell r="Y64">
            <v>2.2599999999999998</v>
          </cell>
          <cell r="Z64">
            <v>3.01E-6</v>
          </cell>
          <cell r="AA64">
            <v>3.7699999999999999E-6</v>
          </cell>
          <cell r="AB64">
            <v>4.8000000000000001E-2</v>
          </cell>
          <cell r="AC64">
            <v>40123.800000000003</v>
          </cell>
          <cell r="AD64">
            <v>1E-3</v>
          </cell>
          <cell r="AE64">
            <v>0</v>
          </cell>
        </row>
        <row r="65">
          <cell r="A65">
            <v>37104</v>
          </cell>
          <cell r="B65">
            <v>849.44</v>
          </cell>
          <cell r="C65">
            <v>80.2</v>
          </cell>
          <cell r="D65">
            <v>0</v>
          </cell>
          <cell r="E65">
            <v>0</v>
          </cell>
          <cell r="F65">
            <v>0</v>
          </cell>
          <cell r="G65">
            <v>0</v>
          </cell>
          <cell r="H65">
            <v>0</v>
          </cell>
          <cell r="I65">
            <v>0</v>
          </cell>
          <cell r="J65">
            <v>855.84</v>
          </cell>
          <cell r="K65">
            <v>0.84550000000000003</v>
          </cell>
          <cell r="L65">
            <v>0.1545</v>
          </cell>
          <cell r="O65">
            <v>1.8110000000000001E-2</v>
          </cell>
          <cell r="P65">
            <v>1.0263</v>
          </cell>
          <cell r="Q65">
            <v>1.422E-2</v>
          </cell>
          <cell r="R65">
            <v>0.38301000000000002</v>
          </cell>
          <cell r="S65">
            <v>2.2200000000000002</v>
          </cell>
          <cell r="T65">
            <v>0</v>
          </cell>
          <cell r="U65">
            <v>0</v>
          </cell>
          <cell r="V65">
            <v>1.2</v>
          </cell>
          <cell r="W65">
            <v>0</v>
          </cell>
          <cell r="X65">
            <v>0.02</v>
          </cell>
          <cell r="Y65">
            <v>2.2599999999999998</v>
          </cell>
          <cell r="Z65">
            <v>3.01E-6</v>
          </cell>
          <cell r="AA65">
            <v>3.7699999999999999E-6</v>
          </cell>
          <cell r="AB65">
            <v>4.8000000000000001E-2</v>
          </cell>
          <cell r="AC65">
            <v>40123.800000000003</v>
          </cell>
          <cell r="AD65">
            <v>1E-3</v>
          </cell>
          <cell r="AE65">
            <v>0</v>
          </cell>
        </row>
        <row r="66">
          <cell r="A66">
            <v>37135</v>
          </cell>
          <cell r="B66">
            <v>849.44</v>
          </cell>
          <cell r="C66">
            <v>80.2</v>
          </cell>
          <cell r="D66">
            <v>0</v>
          </cell>
          <cell r="E66">
            <v>0</v>
          </cell>
          <cell r="F66">
            <v>0</v>
          </cell>
          <cell r="G66">
            <v>0</v>
          </cell>
          <cell r="H66">
            <v>0</v>
          </cell>
          <cell r="I66">
            <v>0</v>
          </cell>
          <cell r="J66">
            <v>855.84</v>
          </cell>
          <cell r="K66">
            <v>0.84550000000000003</v>
          </cell>
          <cell r="L66">
            <v>0.1545</v>
          </cell>
          <cell r="O66">
            <v>1.8110000000000001E-2</v>
          </cell>
          <cell r="P66">
            <v>1.0263</v>
          </cell>
          <cell r="Q66">
            <v>1.422E-2</v>
          </cell>
          <cell r="R66">
            <v>0.38301000000000002</v>
          </cell>
          <cell r="S66">
            <v>2.2200000000000002</v>
          </cell>
          <cell r="T66">
            <v>0</v>
          </cell>
          <cell r="U66">
            <v>0</v>
          </cell>
          <cell r="V66">
            <v>1.2</v>
          </cell>
          <cell r="W66">
            <v>0</v>
          </cell>
          <cell r="X66">
            <v>0.02</v>
          </cell>
          <cell r="Y66">
            <v>2.2599999999999998</v>
          </cell>
          <cell r="Z66">
            <v>3.01E-6</v>
          </cell>
          <cell r="AA66">
            <v>3.7699999999999999E-6</v>
          </cell>
          <cell r="AB66">
            <v>4.8000000000000001E-2</v>
          </cell>
          <cell r="AC66">
            <v>40123.800000000003</v>
          </cell>
          <cell r="AD66">
            <v>1E-3</v>
          </cell>
          <cell r="AE66">
            <v>0</v>
          </cell>
        </row>
        <row r="67">
          <cell r="A67">
            <v>37165</v>
          </cell>
          <cell r="B67">
            <v>849.44</v>
          </cell>
          <cell r="C67">
            <v>80.2</v>
          </cell>
          <cell r="D67">
            <v>0</v>
          </cell>
          <cell r="E67">
            <v>0</v>
          </cell>
          <cell r="F67">
            <v>0</v>
          </cell>
          <cell r="G67">
            <v>0</v>
          </cell>
          <cell r="H67">
            <v>0</v>
          </cell>
          <cell r="I67">
            <v>0</v>
          </cell>
          <cell r="J67">
            <v>855.84</v>
          </cell>
          <cell r="K67">
            <v>0.84550000000000003</v>
          </cell>
          <cell r="L67">
            <v>0.1545</v>
          </cell>
          <cell r="O67">
            <v>1.8110000000000001E-2</v>
          </cell>
          <cell r="P67">
            <v>1.0263</v>
          </cell>
          <cell r="Q67">
            <v>1.422E-2</v>
          </cell>
          <cell r="R67">
            <v>0.38301000000000002</v>
          </cell>
          <cell r="S67">
            <v>2.2200000000000002</v>
          </cell>
          <cell r="T67">
            <v>0</v>
          </cell>
          <cell r="U67">
            <v>0</v>
          </cell>
          <cell r="V67">
            <v>1.2</v>
          </cell>
          <cell r="W67">
            <v>0</v>
          </cell>
          <cell r="X67">
            <v>0.02</v>
          </cell>
          <cell r="Y67">
            <v>2.2599999999999998</v>
          </cell>
          <cell r="Z67">
            <v>3.01E-6</v>
          </cell>
          <cell r="AA67">
            <v>3.7699999999999999E-6</v>
          </cell>
          <cell r="AB67">
            <v>4.8000000000000001E-2</v>
          </cell>
          <cell r="AC67">
            <v>40123.800000000003</v>
          </cell>
          <cell r="AD67">
            <v>1E-3</v>
          </cell>
          <cell r="AE67">
            <v>0</v>
          </cell>
        </row>
        <row r="68">
          <cell r="A68">
            <v>37196</v>
          </cell>
          <cell r="B68">
            <v>849.44</v>
          </cell>
          <cell r="C68">
            <v>80.2</v>
          </cell>
          <cell r="D68">
            <v>0</v>
          </cell>
          <cell r="E68">
            <v>0</v>
          </cell>
          <cell r="F68">
            <v>0</v>
          </cell>
          <cell r="G68">
            <v>0</v>
          </cell>
          <cell r="H68">
            <v>0</v>
          </cell>
          <cell r="I68">
            <v>0</v>
          </cell>
          <cell r="J68">
            <v>855.84</v>
          </cell>
          <cell r="K68">
            <v>0.84550000000000003</v>
          </cell>
          <cell r="L68">
            <v>0.1545</v>
          </cell>
          <cell r="O68">
            <v>1.8110000000000001E-2</v>
          </cell>
          <cell r="P68">
            <v>1.0263</v>
          </cell>
          <cell r="Q68">
            <v>1.422E-2</v>
          </cell>
          <cell r="R68">
            <v>0.38301000000000002</v>
          </cell>
          <cell r="S68">
            <v>2.2200000000000002</v>
          </cell>
          <cell r="T68">
            <v>0</v>
          </cell>
          <cell r="U68">
            <v>0</v>
          </cell>
          <cell r="V68">
            <v>1.2</v>
          </cell>
          <cell r="W68">
            <v>0</v>
          </cell>
          <cell r="X68">
            <v>0.02</v>
          </cell>
          <cell r="Y68">
            <v>2.2599999999999998</v>
          </cell>
          <cell r="Z68">
            <v>3.01E-6</v>
          </cell>
          <cell r="AA68">
            <v>3.7699999999999999E-6</v>
          </cell>
          <cell r="AB68">
            <v>4.8000000000000001E-2</v>
          </cell>
          <cell r="AC68">
            <v>40123.800000000003</v>
          </cell>
          <cell r="AD68">
            <v>1E-3</v>
          </cell>
          <cell r="AE68">
            <v>0</v>
          </cell>
        </row>
        <row r="69">
          <cell r="A69">
            <v>37226</v>
          </cell>
          <cell r="B69">
            <v>849.44</v>
          </cell>
          <cell r="C69">
            <v>80.2</v>
          </cell>
          <cell r="D69">
            <v>0</v>
          </cell>
          <cell r="E69">
            <v>0</v>
          </cell>
          <cell r="F69">
            <v>0</v>
          </cell>
          <cell r="G69">
            <v>0</v>
          </cell>
          <cell r="H69">
            <v>0</v>
          </cell>
          <cell r="I69">
            <v>0</v>
          </cell>
          <cell r="J69">
            <v>855.84</v>
          </cell>
          <cell r="K69">
            <v>0.84550000000000003</v>
          </cell>
          <cell r="L69">
            <v>0.1545</v>
          </cell>
          <cell r="O69">
            <v>1.8110000000000001E-2</v>
          </cell>
          <cell r="P69">
            <v>1.0263</v>
          </cell>
          <cell r="Q69">
            <v>1.422E-2</v>
          </cell>
          <cell r="R69">
            <v>0.38301000000000002</v>
          </cell>
          <cell r="S69">
            <v>2.2200000000000002</v>
          </cell>
          <cell r="T69">
            <v>0</v>
          </cell>
          <cell r="U69">
            <v>0</v>
          </cell>
          <cell r="V69">
            <v>1.2</v>
          </cell>
          <cell r="W69">
            <v>0</v>
          </cell>
          <cell r="X69">
            <v>0.02</v>
          </cell>
          <cell r="Y69">
            <v>2.2599999999999998</v>
          </cell>
          <cell r="Z69">
            <v>3.01E-6</v>
          </cell>
          <cell r="AA69">
            <v>3.7699999999999999E-6</v>
          </cell>
          <cell r="AB69">
            <v>4.8000000000000001E-2</v>
          </cell>
          <cell r="AC69">
            <v>40123.800000000003</v>
          </cell>
          <cell r="AD69">
            <v>1E-3</v>
          </cell>
          <cell r="AE69">
            <v>0</v>
          </cell>
        </row>
        <row r="70">
          <cell r="A70">
            <v>37257</v>
          </cell>
          <cell r="B70">
            <v>849.44</v>
          </cell>
          <cell r="C70">
            <v>80.2</v>
          </cell>
          <cell r="D70">
            <v>0</v>
          </cell>
          <cell r="E70">
            <v>0</v>
          </cell>
          <cell r="F70">
            <v>0</v>
          </cell>
          <cell r="G70">
            <v>0</v>
          </cell>
          <cell r="H70">
            <v>0</v>
          </cell>
          <cell r="I70">
            <v>0</v>
          </cell>
          <cell r="J70">
            <v>855.84</v>
          </cell>
          <cell r="K70">
            <v>0.84550000000000003</v>
          </cell>
          <cell r="L70">
            <v>0.1545</v>
          </cell>
          <cell r="O70">
            <v>1.8110000000000001E-2</v>
          </cell>
          <cell r="P70">
            <v>1.0263</v>
          </cell>
          <cell r="Q70">
            <v>1.422E-2</v>
          </cell>
          <cell r="R70">
            <v>0.38301000000000002</v>
          </cell>
          <cell r="S70">
            <v>2.2200000000000002</v>
          </cell>
          <cell r="T70">
            <v>0</v>
          </cell>
          <cell r="U70">
            <v>0</v>
          </cell>
          <cell r="V70">
            <v>1.2</v>
          </cell>
          <cell r="W70">
            <v>0</v>
          </cell>
          <cell r="X70">
            <v>0.02</v>
          </cell>
          <cell r="Y70">
            <v>2.2599999999999998</v>
          </cell>
          <cell r="Z70">
            <v>3.01E-6</v>
          </cell>
          <cell r="AA70">
            <v>3.7699999999999999E-6</v>
          </cell>
          <cell r="AB70">
            <v>4.8000000000000001E-2</v>
          </cell>
          <cell r="AC70">
            <v>40123.800000000003</v>
          </cell>
          <cell r="AD70">
            <v>1E-3</v>
          </cell>
          <cell r="AE70">
            <v>0</v>
          </cell>
        </row>
        <row r="71">
          <cell r="A71">
            <v>37622</v>
          </cell>
          <cell r="B71">
            <v>849.44</v>
          </cell>
          <cell r="C71">
            <v>80.2</v>
          </cell>
          <cell r="D71">
            <v>0</v>
          </cell>
          <cell r="E71">
            <v>0</v>
          </cell>
          <cell r="F71">
            <v>0</v>
          </cell>
          <cell r="G71">
            <v>0</v>
          </cell>
          <cell r="H71">
            <v>0</v>
          </cell>
          <cell r="I71">
            <v>0</v>
          </cell>
          <cell r="J71">
            <v>855.84</v>
          </cell>
          <cell r="K71">
            <v>0.84550000000000003</v>
          </cell>
          <cell r="L71">
            <v>0.1545</v>
          </cell>
          <cell r="O71">
            <v>1.8110000000000001E-2</v>
          </cell>
          <cell r="P71">
            <v>1.0263</v>
          </cell>
          <cell r="Q71">
            <v>1.422E-2</v>
          </cell>
          <cell r="R71">
            <v>0.38301000000000002</v>
          </cell>
          <cell r="S71">
            <v>2.2200000000000002</v>
          </cell>
          <cell r="T71">
            <v>0</v>
          </cell>
          <cell r="U71">
            <v>0</v>
          </cell>
          <cell r="V71">
            <v>1.2</v>
          </cell>
          <cell r="W71">
            <v>0</v>
          </cell>
          <cell r="X71">
            <v>0.02</v>
          </cell>
          <cell r="Y71">
            <v>2.2599999999999998</v>
          </cell>
          <cell r="Z71">
            <v>3.01E-6</v>
          </cell>
          <cell r="AA71">
            <v>3.7699999999999999E-6</v>
          </cell>
          <cell r="AB71">
            <v>4.8000000000000001E-2</v>
          </cell>
          <cell r="AC71">
            <v>40123.800000000003</v>
          </cell>
          <cell r="AD71">
            <v>1E-3</v>
          </cell>
          <cell r="AE71">
            <v>0</v>
          </cell>
        </row>
        <row r="72">
          <cell r="A72">
            <v>37987</v>
          </cell>
          <cell r="B72">
            <v>849.44</v>
          </cell>
          <cell r="C72">
            <v>80.2</v>
          </cell>
          <cell r="D72">
            <v>0</v>
          </cell>
          <cell r="E72">
            <v>0</v>
          </cell>
          <cell r="F72">
            <v>0</v>
          </cell>
          <cell r="G72">
            <v>0</v>
          </cell>
          <cell r="H72">
            <v>0</v>
          </cell>
          <cell r="I72">
            <v>0</v>
          </cell>
          <cell r="J72">
            <v>855.84</v>
          </cell>
          <cell r="K72">
            <v>0.84550000000000003</v>
          </cell>
          <cell r="L72">
            <v>0.1545</v>
          </cell>
          <cell r="O72">
            <v>1.8110000000000001E-2</v>
          </cell>
          <cell r="P72">
            <v>1.0263</v>
          </cell>
          <cell r="Q72">
            <v>1.422E-2</v>
          </cell>
          <cell r="R72">
            <v>0.38301000000000002</v>
          </cell>
          <cell r="S72">
            <v>2.2200000000000002</v>
          </cell>
          <cell r="T72">
            <v>0</v>
          </cell>
          <cell r="U72">
            <v>0</v>
          </cell>
          <cell r="V72">
            <v>1.2</v>
          </cell>
          <cell r="W72">
            <v>0</v>
          </cell>
          <cell r="X72">
            <v>0.02</v>
          </cell>
          <cell r="Y72">
            <v>2.2599999999999998</v>
          </cell>
          <cell r="Z72">
            <v>3.01E-6</v>
          </cell>
          <cell r="AA72">
            <v>3.7699999999999999E-6</v>
          </cell>
          <cell r="AB72">
            <v>4.8000000000000001E-2</v>
          </cell>
          <cell r="AC72">
            <v>40123.800000000003</v>
          </cell>
          <cell r="AD72">
            <v>1E-3</v>
          </cell>
          <cell r="AE72">
            <v>0</v>
          </cell>
        </row>
        <row r="73">
          <cell r="A73">
            <v>38353</v>
          </cell>
          <cell r="B73">
            <v>849.44</v>
          </cell>
          <cell r="C73">
            <v>80.2</v>
          </cell>
          <cell r="D73">
            <v>0</v>
          </cell>
          <cell r="E73">
            <v>0</v>
          </cell>
          <cell r="F73">
            <v>0</v>
          </cell>
          <cell r="G73">
            <v>0</v>
          </cell>
          <cell r="H73">
            <v>0</v>
          </cell>
          <cell r="I73">
            <v>0</v>
          </cell>
          <cell r="J73">
            <v>855.84</v>
          </cell>
          <cell r="K73">
            <v>0.84550000000000003</v>
          </cell>
          <cell r="L73">
            <v>0.1545</v>
          </cell>
          <cell r="O73">
            <v>1.8110000000000001E-2</v>
          </cell>
          <cell r="P73">
            <v>1.0263</v>
          </cell>
          <cell r="Q73">
            <v>1.422E-2</v>
          </cell>
          <cell r="R73">
            <v>0.38301000000000002</v>
          </cell>
          <cell r="S73">
            <v>2.2200000000000002</v>
          </cell>
          <cell r="T73">
            <v>0</v>
          </cell>
          <cell r="U73">
            <v>0</v>
          </cell>
          <cell r="V73">
            <v>1.2</v>
          </cell>
          <cell r="W73">
            <v>0</v>
          </cell>
          <cell r="X73">
            <v>0.02</v>
          </cell>
          <cell r="Y73">
            <v>2.2599999999999998</v>
          </cell>
          <cell r="Z73">
            <v>3.01E-6</v>
          </cell>
          <cell r="AA73">
            <v>3.7699999999999999E-6</v>
          </cell>
          <cell r="AB73">
            <v>4.8000000000000001E-2</v>
          </cell>
          <cell r="AC73">
            <v>40123.800000000003</v>
          </cell>
          <cell r="AD73">
            <v>1E-3</v>
          </cell>
          <cell r="AE73">
            <v>0</v>
          </cell>
        </row>
        <row r="74">
          <cell r="A74">
            <v>38718</v>
          </cell>
          <cell r="B74">
            <v>849.44</v>
          </cell>
          <cell r="C74">
            <v>80.2</v>
          </cell>
          <cell r="D74">
            <v>0</v>
          </cell>
          <cell r="E74">
            <v>0</v>
          </cell>
          <cell r="F74">
            <v>0</v>
          </cell>
          <cell r="G74">
            <v>0</v>
          </cell>
          <cell r="H74">
            <v>0</v>
          </cell>
          <cell r="I74">
            <v>0</v>
          </cell>
          <cell r="J74">
            <v>855.84</v>
          </cell>
          <cell r="K74">
            <v>0.84550000000000003</v>
          </cell>
          <cell r="L74">
            <v>0.1545</v>
          </cell>
          <cell r="O74">
            <v>1.8110000000000001E-2</v>
          </cell>
          <cell r="P74">
            <v>1.0263</v>
          </cell>
          <cell r="Q74">
            <v>1.422E-2</v>
          </cell>
          <cell r="R74">
            <v>0.38301000000000002</v>
          </cell>
          <cell r="S74">
            <v>2.2200000000000002</v>
          </cell>
          <cell r="T74">
            <v>0</v>
          </cell>
          <cell r="U74">
            <v>0</v>
          </cell>
          <cell r="V74">
            <v>1.2</v>
          </cell>
          <cell r="W74">
            <v>0</v>
          </cell>
          <cell r="X74">
            <v>0.02</v>
          </cell>
          <cell r="Y74">
            <v>2.2599999999999998</v>
          </cell>
          <cell r="Z74">
            <v>3.01E-6</v>
          </cell>
          <cell r="AA74">
            <v>3.7699999999999999E-6</v>
          </cell>
          <cell r="AB74">
            <v>4.8000000000000001E-2</v>
          </cell>
          <cell r="AC74">
            <v>40123.800000000003</v>
          </cell>
          <cell r="AD74">
            <v>1E-3</v>
          </cell>
          <cell r="AE74">
            <v>0</v>
          </cell>
        </row>
        <row r="75">
          <cell r="A75">
            <v>39083</v>
          </cell>
          <cell r="B75">
            <v>849.44</v>
          </cell>
          <cell r="C75">
            <v>80.2</v>
          </cell>
          <cell r="D75">
            <v>0</v>
          </cell>
          <cell r="E75">
            <v>0</v>
          </cell>
          <cell r="F75">
            <v>0</v>
          </cell>
          <cell r="G75">
            <v>0</v>
          </cell>
          <cell r="H75">
            <v>0</v>
          </cell>
          <cell r="I75">
            <v>0</v>
          </cell>
          <cell r="J75">
            <v>855.84</v>
          </cell>
          <cell r="K75">
            <v>0.84550000000000003</v>
          </cell>
          <cell r="L75">
            <v>0.1545</v>
          </cell>
          <cell r="O75">
            <v>1.8110000000000001E-2</v>
          </cell>
          <cell r="P75">
            <v>1.0263</v>
          </cell>
          <cell r="Q75">
            <v>1.422E-2</v>
          </cell>
          <cell r="R75">
            <v>0.38301000000000002</v>
          </cell>
          <cell r="S75">
            <v>2.2200000000000002</v>
          </cell>
          <cell r="T75">
            <v>0</v>
          </cell>
          <cell r="U75">
            <v>0</v>
          </cell>
          <cell r="V75">
            <v>1.2</v>
          </cell>
          <cell r="W75">
            <v>0</v>
          </cell>
          <cell r="X75">
            <v>0.02</v>
          </cell>
          <cell r="Y75">
            <v>2.2599999999999998</v>
          </cell>
          <cell r="Z75">
            <v>3.01E-6</v>
          </cell>
          <cell r="AA75">
            <v>3.7699999999999999E-6</v>
          </cell>
          <cell r="AB75">
            <v>4.8000000000000001E-2</v>
          </cell>
          <cell r="AC75">
            <v>40123.800000000003</v>
          </cell>
          <cell r="AD75">
            <v>1E-3</v>
          </cell>
          <cell r="AE75">
            <v>0</v>
          </cell>
        </row>
        <row r="76">
          <cell r="A76">
            <v>39448</v>
          </cell>
          <cell r="B76">
            <v>849.44</v>
          </cell>
          <cell r="C76">
            <v>80.2</v>
          </cell>
          <cell r="D76">
            <v>0</v>
          </cell>
          <cell r="E76">
            <v>0</v>
          </cell>
          <cell r="F76">
            <v>0</v>
          </cell>
          <cell r="G76">
            <v>0</v>
          </cell>
          <cell r="H76">
            <v>0</v>
          </cell>
          <cell r="I76">
            <v>0</v>
          </cell>
          <cell r="J76">
            <v>855.84</v>
          </cell>
          <cell r="K76">
            <v>0.84550000000000003</v>
          </cell>
          <cell r="L76">
            <v>0.1545</v>
          </cell>
          <cell r="O76">
            <v>1.8110000000000001E-2</v>
          </cell>
          <cell r="P76">
            <v>1.0263</v>
          </cell>
          <cell r="Q76">
            <v>1.422E-2</v>
          </cell>
          <cell r="R76">
            <v>0.38301000000000002</v>
          </cell>
          <cell r="S76">
            <v>2.2200000000000002</v>
          </cell>
          <cell r="T76">
            <v>0</v>
          </cell>
          <cell r="U76">
            <v>0</v>
          </cell>
          <cell r="V76">
            <v>1.2</v>
          </cell>
          <cell r="W76">
            <v>0</v>
          </cell>
          <cell r="X76">
            <v>0.02</v>
          </cell>
          <cell r="Y76">
            <v>2.2599999999999998</v>
          </cell>
          <cell r="Z76">
            <v>3.01E-6</v>
          </cell>
          <cell r="AA76">
            <v>3.7699999999999999E-6</v>
          </cell>
          <cell r="AB76">
            <v>4.8000000000000001E-2</v>
          </cell>
          <cell r="AC76">
            <v>40123.800000000003</v>
          </cell>
          <cell r="AD76">
            <v>1E-3</v>
          </cell>
          <cell r="AE76">
            <v>0</v>
          </cell>
        </row>
      </sheetData>
      <sheetData sheetId="12" refreshError="1">
        <row r="17">
          <cell r="A17">
            <v>36161</v>
          </cell>
          <cell r="B17">
            <v>5327</v>
          </cell>
          <cell r="C17">
            <v>0</v>
          </cell>
          <cell r="D17">
            <v>10</v>
          </cell>
          <cell r="E17">
            <v>12</v>
          </cell>
          <cell r="F17">
            <v>0</v>
          </cell>
          <cell r="J17">
            <v>5051.1099999999997</v>
          </cell>
          <cell r="K17">
            <v>0.85</v>
          </cell>
          <cell r="L17">
            <v>0.15</v>
          </cell>
          <cell r="M17">
            <v>3422.63</v>
          </cell>
          <cell r="O17">
            <v>3.5500000000000002E-3</v>
          </cell>
          <cell r="P17">
            <v>1.0125</v>
          </cell>
          <cell r="Q17">
            <v>2.4729999999999999E-2</v>
          </cell>
          <cell r="R17">
            <v>0.38301000000000002</v>
          </cell>
          <cell r="S17">
            <v>12.451000000000001</v>
          </cell>
          <cell r="T17">
            <v>0</v>
          </cell>
          <cell r="U17">
            <v>0</v>
          </cell>
          <cell r="V17">
            <v>1.2</v>
          </cell>
          <cell r="W17">
            <v>0</v>
          </cell>
          <cell r="X17">
            <v>0.02</v>
          </cell>
          <cell r="Y17">
            <v>2.2599999999999998</v>
          </cell>
          <cell r="Z17">
            <v>3.05E-6</v>
          </cell>
          <cell r="AA17">
            <v>3.9999999999999998E-6</v>
          </cell>
          <cell r="AB17">
            <v>0</v>
          </cell>
          <cell r="AC17">
            <v>0</v>
          </cell>
          <cell r="AD17">
            <v>0</v>
          </cell>
          <cell r="AE17">
            <v>1</v>
          </cell>
        </row>
        <row r="18">
          <cell r="A18">
            <v>36192</v>
          </cell>
          <cell r="B18">
            <v>5299.77</v>
          </cell>
          <cell r="C18">
            <v>0.52300000000000002</v>
          </cell>
          <cell r="D18">
            <v>10</v>
          </cell>
          <cell r="E18">
            <v>12</v>
          </cell>
          <cell r="F18">
            <v>0</v>
          </cell>
          <cell r="G18">
            <v>10</v>
          </cell>
          <cell r="H18">
            <v>12</v>
          </cell>
          <cell r="I18">
            <v>0</v>
          </cell>
          <cell r="J18">
            <v>5033.08</v>
          </cell>
          <cell r="K18">
            <v>0.85</v>
          </cell>
          <cell r="L18">
            <v>0.15</v>
          </cell>
          <cell r="M18">
            <v>3393.34</v>
          </cell>
          <cell r="N18">
            <v>0</v>
          </cell>
          <cell r="O18">
            <v>3.5699999999999998E-3</v>
          </cell>
          <cell r="P18">
            <v>1.0125999999999999</v>
          </cell>
          <cell r="Q18">
            <v>2.4670000000000001E-2</v>
          </cell>
          <cell r="R18">
            <v>0.38301000000000002</v>
          </cell>
          <cell r="S18">
            <v>12.41</v>
          </cell>
          <cell r="T18">
            <v>0</v>
          </cell>
          <cell r="U18">
            <v>0</v>
          </cell>
          <cell r="V18">
            <v>1.2</v>
          </cell>
          <cell r="W18">
            <v>0</v>
          </cell>
          <cell r="X18">
            <v>0.02</v>
          </cell>
          <cell r="Y18">
            <v>2.2599999999999998</v>
          </cell>
          <cell r="Z18">
            <v>3.05E-6</v>
          </cell>
          <cell r="AA18">
            <v>3.9999999999999998E-6</v>
          </cell>
          <cell r="AB18">
            <v>0</v>
          </cell>
          <cell r="AC18">
            <v>310</v>
          </cell>
          <cell r="AD18">
            <v>0</v>
          </cell>
          <cell r="AE18">
            <v>1</v>
          </cell>
        </row>
        <row r="19">
          <cell r="A19">
            <v>36220</v>
          </cell>
          <cell r="B19">
            <v>5274.93</v>
          </cell>
          <cell r="C19">
            <v>0.995</v>
          </cell>
          <cell r="D19">
            <v>10</v>
          </cell>
          <cell r="E19">
            <v>12</v>
          </cell>
          <cell r="F19">
            <v>0</v>
          </cell>
          <cell r="G19">
            <v>10</v>
          </cell>
          <cell r="H19">
            <v>12</v>
          </cell>
          <cell r="I19">
            <v>0</v>
          </cell>
          <cell r="J19">
            <v>5016.6000000000004</v>
          </cell>
          <cell r="K19">
            <v>0.84989999999999999</v>
          </cell>
          <cell r="L19">
            <v>0.15010000000000001</v>
          </cell>
          <cell r="M19">
            <v>3366.46</v>
          </cell>
          <cell r="N19">
            <v>0</v>
          </cell>
          <cell r="O19">
            <v>3.5799999999999998E-3</v>
          </cell>
          <cell r="P19">
            <v>1.0126999999999999</v>
          </cell>
          <cell r="Q19">
            <v>2.461E-2</v>
          </cell>
          <cell r="R19">
            <v>0.38301000000000002</v>
          </cell>
          <cell r="S19">
            <v>12.372999999999999</v>
          </cell>
          <cell r="T19">
            <v>0</v>
          </cell>
          <cell r="U19">
            <v>0</v>
          </cell>
          <cell r="V19">
            <v>1.2</v>
          </cell>
          <cell r="W19">
            <v>0</v>
          </cell>
          <cell r="X19">
            <v>0.02</v>
          </cell>
          <cell r="Y19">
            <v>2.2599999999999998</v>
          </cell>
          <cell r="Z19">
            <v>3.05E-6</v>
          </cell>
          <cell r="AA19">
            <v>3.9999999999999998E-6</v>
          </cell>
          <cell r="AB19">
            <v>1E-3</v>
          </cell>
          <cell r="AC19">
            <v>590</v>
          </cell>
          <cell r="AD19">
            <v>0</v>
          </cell>
          <cell r="AE19">
            <v>1</v>
          </cell>
        </row>
        <row r="20">
          <cell r="A20">
            <v>36251</v>
          </cell>
          <cell r="B20">
            <v>5247.16</v>
          </cell>
          <cell r="C20">
            <v>1.52</v>
          </cell>
          <cell r="D20">
            <v>10</v>
          </cell>
          <cell r="E20">
            <v>12</v>
          </cell>
          <cell r="F20">
            <v>0</v>
          </cell>
          <cell r="G20">
            <v>10</v>
          </cell>
          <cell r="H20">
            <v>12</v>
          </cell>
          <cell r="I20">
            <v>0</v>
          </cell>
          <cell r="J20">
            <v>4998.1099999999997</v>
          </cell>
          <cell r="K20">
            <v>0.84989999999999999</v>
          </cell>
          <cell r="L20">
            <v>0.15010000000000001</v>
          </cell>
          <cell r="M20">
            <v>3336.39</v>
          </cell>
          <cell r="N20">
            <v>0</v>
          </cell>
          <cell r="O20">
            <v>3.5999999999999999E-3</v>
          </cell>
          <cell r="P20">
            <v>1.0126999999999999</v>
          </cell>
          <cell r="Q20">
            <v>2.4539999999999999E-2</v>
          </cell>
          <cell r="R20">
            <v>0.38301000000000002</v>
          </cell>
          <cell r="S20">
            <v>12.33</v>
          </cell>
          <cell r="T20">
            <v>0</v>
          </cell>
          <cell r="U20">
            <v>0</v>
          </cell>
          <cell r="V20">
            <v>1.2</v>
          </cell>
          <cell r="W20">
            <v>0</v>
          </cell>
          <cell r="X20">
            <v>0.02</v>
          </cell>
          <cell r="Y20">
            <v>2.2599999999999998</v>
          </cell>
          <cell r="Z20">
            <v>3.05E-6</v>
          </cell>
          <cell r="AA20">
            <v>3.9999999999999998E-6</v>
          </cell>
          <cell r="AB20">
            <v>1E-3</v>
          </cell>
          <cell r="AC20">
            <v>900</v>
          </cell>
          <cell r="AD20">
            <v>0</v>
          </cell>
          <cell r="AE20">
            <v>1</v>
          </cell>
        </row>
        <row r="21">
          <cell r="A21">
            <v>36281</v>
          </cell>
          <cell r="B21">
            <v>5220.01</v>
          </cell>
          <cell r="C21">
            <v>2.02</v>
          </cell>
          <cell r="D21">
            <v>10</v>
          </cell>
          <cell r="E21">
            <v>12</v>
          </cell>
          <cell r="F21">
            <v>0</v>
          </cell>
          <cell r="G21">
            <v>10</v>
          </cell>
          <cell r="H21">
            <v>12</v>
          </cell>
          <cell r="I21">
            <v>0</v>
          </cell>
          <cell r="J21">
            <v>4979.97</v>
          </cell>
          <cell r="K21">
            <v>0.84989999999999999</v>
          </cell>
          <cell r="L21">
            <v>0.15010000000000001</v>
          </cell>
          <cell r="M21">
            <v>3306.95</v>
          </cell>
          <cell r="N21">
            <v>0</v>
          </cell>
          <cell r="O21">
            <v>3.62E-3</v>
          </cell>
          <cell r="P21">
            <v>1.0127999999999999</v>
          </cell>
          <cell r="Q21">
            <v>2.4479999999999998E-2</v>
          </cell>
          <cell r="R21">
            <v>0.38301000000000002</v>
          </cell>
          <cell r="S21">
            <v>12.289</v>
          </cell>
          <cell r="T21">
            <v>0</v>
          </cell>
          <cell r="U21">
            <v>0</v>
          </cell>
          <cell r="V21">
            <v>1.2</v>
          </cell>
          <cell r="W21">
            <v>0</v>
          </cell>
          <cell r="X21">
            <v>0.02</v>
          </cell>
          <cell r="Y21">
            <v>2.2599999999999998</v>
          </cell>
          <cell r="Z21">
            <v>3.05E-6</v>
          </cell>
          <cell r="AA21">
            <v>3.9999999999999998E-6</v>
          </cell>
          <cell r="AB21">
            <v>1E-3</v>
          </cell>
          <cell r="AC21">
            <v>1200</v>
          </cell>
          <cell r="AD21">
            <v>0</v>
          </cell>
          <cell r="AE21">
            <v>1</v>
          </cell>
        </row>
        <row r="22">
          <cell r="A22">
            <v>36312</v>
          </cell>
          <cell r="B22">
            <v>5191.67</v>
          </cell>
          <cell r="C22">
            <v>2.5499999999999998</v>
          </cell>
          <cell r="D22">
            <v>10</v>
          </cell>
          <cell r="E22">
            <v>12</v>
          </cell>
          <cell r="F22">
            <v>0</v>
          </cell>
          <cell r="G22">
            <v>10</v>
          </cell>
          <cell r="H22">
            <v>12</v>
          </cell>
          <cell r="I22">
            <v>0</v>
          </cell>
          <cell r="J22">
            <v>4960.9799999999996</v>
          </cell>
          <cell r="K22">
            <v>0.84989999999999999</v>
          </cell>
          <cell r="L22">
            <v>0.15010000000000001</v>
          </cell>
          <cell r="M22">
            <v>3276.15</v>
          </cell>
          <cell r="N22">
            <v>0</v>
          </cell>
          <cell r="O22">
            <v>3.64E-3</v>
          </cell>
          <cell r="P22">
            <v>1.0128999999999999</v>
          </cell>
          <cell r="Q22">
            <v>2.4410000000000001E-2</v>
          </cell>
          <cell r="R22">
            <v>0.38301000000000002</v>
          </cell>
          <cell r="S22">
            <v>12.244999999999999</v>
          </cell>
          <cell r="T22">
            <v>0</v>
          </cell>
          <cell r="U22">
            <v>0</v>
          </cell>
          <cell r="V22">
            <v>1.2</v>
          </cell>
          <cell r="W22">
            <v>0</v>
          </cell>
          <cell r="X22">
            <v>0.02</v>
          </cell>
          <cell r="Y22">
            <v>2.2599999999999998</v>
          </cell>
          <cell r="Z22">
            <v>3.05E-6</v>
          </cell>
          <cell r="AA22">
            <v>3.9999999999999998E-6</v>
          </cell>
          <cell r="AB22">
            <v>2E-3</v>
          </cell>
          <cell r="AC22">
            <v>1510</v>
          </cell>
          <cell r="AD22">
            <v>0</v>
          </cell>
          <cell r="AE22">
            <v>1</v>
          </cell>
        </row>
        <row r="23">
          <cell r="A23">
            <v>36342</v>
          </cell>
          <cell r="B23">
            <v>5163.96</v>
          </cell>
          <cell r="C23">
            <v>3.05</v>
          </cell>
          <cell r="D23">
            <v>10</v>
          </cell>
          <cell r="E23">
            <v>12</v>
          </cell>
          <cell r="F23">
            <v>0</v>
          </cell>
          <cell r="G23">
            <v>10</v>
          </cell>
          <cell r="H23">
            <v>12</v>
          </cell>
          <cell r="I23">
            <v>0</v>
          </cell>
          <cell r="J23">
            <v>4942.3599999999997</v>
          </cell>
          <cell r="K23">
            <v>0.8498</v>
          </cell>
          <cell r="L23">
            <v>0.1502</v>
          </cell>
          <cell r="M23">
            <v>3245.8</v>
          </cell>
          <cell r="N23">
            <v>0</v>
          </cell>
          <cell r="O23">
            <v>3.6600000000000001E-3</v>
          </cell>
          <cell r="P23">
            <v>1.0129999999999999</v>
          </cell>
          <cell r="Q23">
            <v>2.435E-2</v>
          </cell>
          <cell r="R23">
            <v>0.38301000000000002</v>
          </cell>
          <cell r="S23">
            <v>12.202</v>
          </cell>
          <cell r="T23">
            <v>0</v>
          </cell>
          <cell r="U23">
            <v>0</v>
          </cell>
          <cell r="V23">
            <v>1.2</v>
          </cell>
          <cell r="W23">
            <v>0</v>
          </cell>
          <cell r="X23">
            <v>0.02</v>
          </cell>
          <cell r="Y23">
            <v>2.2599999999999998</v>
          </cell>
          <cell r="Z23">
            <v>3.05E-6</v>
          </cell>
          <cell r="AA23">
            <v>3.9999999999999998E-6</v>
          </cell>
          <cell r="AB23">
            <v>2E-3</v>
          </cell>
          <cell r="AC23">
            <v>1810</v>
          </cell>
          <cell r="AD23">
            <v>0</v>
          </cell>
          <cell r="AE23">
            <v>1</v>
          </cell>
        </row>
        <row r="24">
          <cell r="A24">
            <v>36373</v>
          </cell>
          <cell r="B24">
            <v>5135.03</v>
          </cell>
          <cell r="C24">
            <v>3.58</v>
          </cell>
          <cell r="D24">
            <v>10</v>
          </cell>
          <cell r="E24">
            <v>12</v>
          </cell>
          <cell r="F24">
            <v>0</v>
          </cell>
          <cell r="G24">
            <v>10</v>
          </cell>
          <cell r="H24">
            <v>12</v>
          </cell>
          <cell r="I24">
            <v>0</v>
          </cell>
          <cell r="J24">
            <v>4922.8500000000004</v>
          </cell>
          <cell r="K24">
            <v>0.8498</v>
          </cell>
          <cell r="L24">
            <v>0.1502</v>
          </cell>
          <cell r="M24">
            <v>3214.08</v>
          </cell>
          <cell r="N24">
            <v>0</v>
          </cell>
          <cell r="O24">
            <v>3.6800000000000001E-3</v>
          </cell>
          <cell r="P24">
            <v>1.0130999999999999</v>
          </cell>
          <cell r="Q24">
            <v>2.4279999999999999E-2</v>
          </cell>
          <cell r="R24">
            <v>0.38301000000000002</v>
          </cell>
          <cell r="S24">
            <v>12.157</v>
          </cell>
          <cell r="T24">
            <v>0</v>
          </cell>
          <cell r="U24">
            <v>0</v>
          </cell>
          <cell r="V24">
            <v>1.2</v>
          </cell>
          <cell r="W24">
            <v>0</v>
          </cell>
          <cell r="X24">
            <v>0.02</v>
          </cell>
          <cell r="Y24">
            <v>2.2599999999999998</v>
          </cell>
          <cell r="Z24">
            <v>3.05E-6</v>
          </cell>
          <cell r="AA24">
            <v>3.9999999999999998E-6</v>
          </cell>
          <cell r="AB24">
            <v>3.0000000000000001E-3</v>
          </cell>
          <cell r="AC24">
            <v>2120</v>
          </cell>
          <cell r="AD24">
            <v>0</v>
          </cell>
          <cell r="AE24">
            <v>1</v>
          </cell>
        </row>
        <row r="25">
          <cell r="A25">
            <v>36404</v>
          </cell>
          <cell r="B25">
            <v>5105.79</v>
          </cell>
          <cell r="C25">
            <v>4.0999999999999996</v>
          </cell>
          <cell r="D25">
            <v>10</v>
          </cell>
          <cell r="E25">
            <v>12</v>
          </cell>
          <cell r="F25">
            <v>0</v>
          </cell>
          <cell r="G25">
            <v>10</v>
          </cell>
          <cell r="H25">
            <v>12</v>
          </cell>
          <cell r="I25">
            <v>0</v>
          </cell>
          <cell r="J25">
            <v>4903.0600000000004</v>
          </cell>
          <cell r="K25">
            <v>0.8498</v>
          </cell>
          <cell r="L25">
            <v>0.1502</v>
          </cell>
          <cell r="M25">
            <v>3181.97</v>
          </cell>
          <cell r="N25">
            <v>0</v>
          </cell>
          <cell r="O25">
            <v>3.7000000000000002E-3</v>
          </cell>
          <cell r="P25">
            <v>1.0132000000000001</v>
          </cell>
          <cell r="Q25">
            <v>2.4209999999999999E-2</v>
          </cell>
          <cell r="R25">
            <v>0.38301000000000002</v>
          </cell>
          <cell r="S25">
            <v>12.111000000000001</v>
          </cell>
          <cell r="T25">
            <v>0</v>
          </cell>
          <cell r="U25">
            <v>0</v>
          </cell>
          <cell r="V25">
            <v>1.2</v>
          </cell>
          <cell r="W25">
            <v>0</v>
          </cell>
          <cell r="X25">
            <v>0.02</v>
          </cell>
          <cell r="Y25">
            <v>2.2599999999999998</v>
          </cell>
          <cell r="Z25">
            <v>3.05E-6</v>
          </cell>
          <cell r="AA25">
            <v>3.9999999999999998E-6</v>
          </cell>
          <cell r="AB25">
            <v>3.0000000000000001E-3</v>
          </cell>
          <cell r="AC25">
            <v>2430</v>
          </cell>
          <cell r="AD25">
            <v>0</v>
          </cell>
          <cell r="AE25">
            <v>1</v>
          </cell>
        </row>
        <row r="26">
          <cell r="A26">
            <v>36434</v>
          </cell>
          <cell r="B26">
            <v>5077.2</v>
          </cell>
          <cell r="C26">
            <v>4.5999999999999996</v>
          </cell>
          <cell r="D26">
            <v>10</v>
          </cell>
          <cell r="E26">
            <v>12</v>
          </cell>
          <cell r="F26">
            <v>0</v>
          </cell>
          <cell r="G26">
            <v>10</v>
          </cell>
          <cell r="H26">
            <v>12</v>
          </cell>
          <cell r="I26">
            <v>0</v>
          </cell>
          <cell r="J26">
            <v>4882.58</v>
          </cell>
          <cell r="K26">
            <v>0.84970000000000001</v>
          </cell>
          <cell r="L26">
            <v>0.15029999999999999</v>
          </cell>
          <cell r="M26">
            <v>3150.44</v>
          </cell>
          <cell r="N26">
            <v>0</v>
          </cell>
          <cell r="O26">
            <v>3.7200000000000002E-3</v>
          </cell>
          <cell r="P26">
            <v>1.0133000000000001</v>
          </cell>
          <cell r="Q26">
            <v>2.4140000000000002E-2</v>
          </cell>
          <cell r="R26">
            <v>0.38301000000000002</v>
          </cell>
          <cell r="S26">
            <v>12.066000000000001</v>
          </cell>
          <cell r="T26">
            <v>0</v>
          </cell>
          <cell r="U26">
            <v>0</v>
          </cell>
          <cell r="V26">
            <v>1.2</v>
          </cell>
          <cell r="W26">
            <v>0</v>
          </cell>
          <cell r="X26">
            <v>0.02</v>
          </cell>
          <cell r="Y26">
            <v>2.2599999999999998</v>
          </cell>
          <cell r="Z26">
            <v>3.05E-6</v>
          </cell>
          <cell r="AA26">
            <v>3.9999999999999998E-6</v>
          </cell>
          <cell r="AB26">
            <v>3.0000000000000001E-3</v>
          </cell>
          <cell r="AC26">
            <v>2730</v>
          </cell>
          <cell r="AD26">
            <v>0</v>
          </cell>
          <cell r="AE26">
            <v>1</v>
          </cell>
        </row>
        <row r="27">
          <cell r="A27">
            <v>36465</v>
          </cell>
          <cell r="B27">
            <v>5047.3500000000004</v>
          </cell>
          <cell r="C27">
            <v>5.13</v>
          </cell>
          <cell r="D27">
            <v>10</v>
          </cell>
          <cell r="E27">
            <v>12</v>
          </cell>
          <cell r="F27">
            <v>0</v>
          </cell>
          <cell r="G27">
            <v>10</v>
          </cell>
          <cell r="H27">
            <v>12</v>
          </cell>
          <cell r="I27">
            <v>0</v>
          </cell>
          <cell r="J27">
            <v>4860.8500000000004</v>
          </cell>
          <cell r="K27">
            <v>0.84970000000000001</v>
          </cell>
          <cell r="L27">
            <v>0.15029999999999999</v>
          </cell>
          <cell r="M27">
            <v>3117.31</v>
          </cell>
          <cell r="N27">
            <v>0</v>
          </cell>
          <cell r="O27">
            <v>3.7399999999999998E-3</v>
          </cell>
          <cell r="P27">
            <v>1.0134000000000001</v>
          </cell>
          <cell r="Q27">
            <v>2.4060000000000002E-2</v>
          </cell>
          <cell r="R27">
            <v>0.38301000000000002</v>
          </cell>
          <cell r="S27">
            <v>12.019</v>
          </cell>
          <cell r="T27">
            <v>0</v>
          </cell>
          <cell r="U27">
            <v>0</v>
          </cell>
          <cell r="V27">
            <v>1.2</v>
          </cell>
          <cell r="W27">
            <v>0</v>
          </cell>
          <cell r="X27">
            <v>0.02</v>
          </cell>
          <cell r="Y27">
            <v>2.2599999999999998</v>
          </cell>
          <cell r="Z27">
            <v>3.05E-6</v>
          </cell>
          <cell r="AA27">
            <v>3.9999999999999998E-6</v>
          </cell>
          <cell r="AB27">
            <v>4.0000000000000001E-3</v>
          </cell>
          <cell r="AC27">
            <v>3040</v>
          </cell>
          <cell r="AD27">
            <v>0</v>
          </cell>
          <cell r="AE27">
            <v>1</v>
          </cell>
        </row>
        <row r="28">
          <cell r="A28">
            <v>36495</v>
          </cell>
          <cell r="B28">
            <v>5018.1499999999996</v>
          </cell>
          <cell r="C28">
            <v>5.63</v>
          </cell>
          <cell r="D28">
            <v>10</v>
          </cell>
          <cell r="E28">
            <v>12</v>
          </cell>
          <cell r="F28">
            <v>0</v>
          </cell>
          <cell r="G28">
            <v>10</v>
          </cell>
          <cell r="H28">
            <v>12</v>
          </cell>
          <cell r="I28">
            <v>0</v>
          </cell>
          <cell r="J28">
            <v>4839.53</v>
          </cell>
          <cell r="K28">
            <v>0.84970000000000001</v>
          </cell>
          <cell r="L28">
            <v>0.15029999999999999</v>
          </cell>
          <cell r="M28">
            <v>3084.86</v>
          </cell>
          <cell r="N28">
            <v>0</v>
          </cell>
          <cell r="O28">
            <v>3.7499999999999999E-3</v>
          </cell>
          <cell r="P28">
            <v>1.0135000000000001</v>
          </cell>
          <cell r="Q28">
            <v>2.3980000000000001E-2</v>
          </cell>
          <cell r="R28">
            <v>0.38301000000000002</v>
          </cell>
          <cell r="S28">
            <v>11.972</v>
          </cell>
          <cell r="T28">
            <v>0</v>
          </cell>
          <cell r="U28">
            <v>0</v>
          </cell>
          <cell r="V28">
            <v>1.2</v>
          </cell>
          <cell r="W28">
            <v>0</v>
          </cell>
          <cell r="X28">
            <v>0.02</v>
          </cell>
          <cell r="Y28">
            <v>2.2599999999999998</v>
          </cell>
          <cell r="Z28">
            <v>3.05E-6</v>
          </cell>
          <cell r="AA28">
            <v>3.9999999999999998E-6</v>
          </cell>
          <cell r="AB28">
            <v>4.0000000000000001E-3</v>
          </cell>
          <cell r="AC28">
            <v>3340</v>
          </cell>
          <cell r="AD28">
            <v>0</v>
          </cell>
          <cell r="AE28">
            <v>1</v>
          </cell>
        </row>
        <row r="29">
          <cell r="A29">
            <v>36526</v>
          </cell>
          <cell r="B29">
            <v>4987.66</v>
          </cell>
          <cell r="C29">
            <v>6.16</v>
          </cell>
          <cell r="D29">
            <v>10</v>
          </cell>
          <cell r="E29">
            <v>12</v>
          </cell>
          <cell r="F29">
            <v>0</v>
          </cell>
          <cell r="G29">
            <v>10</v>
          </cell>
          <cell r="H29">
            <v>12</v>
          </cell>
          <cell r="I29">
            <v>0</v>
          </cell>
          <cell r="J29">
            <v>4817.21</v>
          </cell>
          <cell r="K29">
            <v>0.84960000000000002</v>
          </cell>
          <cell r="L29">
            <v>0.15040000000000001</v>
          </cell>
          <cell r="M29">
            <v>3050.92</v>
          </cell>
          <cell r="N29">
            <v>0</v>
          </cell>
          <cell r="O29">
            <v>3.7699999999999999E-3</v>
          </cell>
          <cell r="P29">
            <v>1.0135000000000001</v>
          </cell>
          <cell r="Q29">
            <v>2.3900000000000001E-2</v>
          </cell>
          <cell r="R29">
            <v>0.38301000000000002</v>
          </cell>
          <cell r="S29">
            <v>11.923</v>
          </cell>
          <cell r="T29">
            <v>0</v>
          </cell>
          <cell r="U29">
            <v>0</v>
          </cell>
          <cell r="V29">
            <v>1.2</v>
          </cell>
          <cell r="W29">
            <v>0</v>
          </cell>
          <cell r="X29">
            <v>0.02</v>
          </cell>
          <cell r="Y29">
            <v>2.2599999999999998</v>
          </cell>
          <cell r="Z29">
            <v>3.05E-6</v>
          </cell>
          <cell r="AA29">
            <v>3.9999999999999998E-6</v>
          </cell>
          <cell r="AB29">
            <v>4.0000000000000001E-3</v>
          </cell>
          <cell r="AC29">
            <v>3650</v>
          </cell>
          <cell r="AD29">
            <v>0</v>
          </cell>
          <cell r="AE29">
            <v>1</v>
          </cell>
        </row>
        <row r="30">
          <cell r="A30">
            <v>36557</v>
          </cell>
          <cell r="B30">
            <v>4956.83</v>
          </cell>
          <cell r="C30">
            <v>6.68</v>
          </cell>
          <cell r="D30">
            <v>10</v>
          </cell>
          <cell r="E30">
            <v>12</v>
          </cell>
          <cell r="F30">
            <v>0</v>
          </cell>
          <cell r="G30">
            <v>10</v>
          </cell>
          <cell r="H30">
            <v>12</v>
          </cell>
          <cell r="I30">
            <v>0</v>
          </cell>
          <cell r="J30">
            <v>4794.57</v>
          </cell>
          <cell r="K30">
            <v>0.84960000000000002</v>
          </cell>
          <cell r="L30">
            <v>0.15040000000000001</v>
          </cell>
          <cell r="M30">
            <v>3016.3</v>
          </cell>
          <cell r="N30">
            <v>0</v>
          </cell>
          <cell r="O30">
            <v>3.8E-3</v>
          </cell>
          <cell r="P30">
            <v>1.0136000000000001</v>
          </cell>
          <cell r="Q30">
            <v>2.3820000000000001E-2</v>
          </cell>
          <cell r="R30">
            <v>0.38301000000000002</v>
          </cell>
          <cell r="S30">
            <v>11.872999999999999</v>
          </cell>
          <cell r="T30">
            <v>0</v>
          </cell>
          <cell r="U30">
            <v>0</v>
          </cell>
          <cell r="V30">
            <v>1.2</v>
          </cell>
          <cell r="W30">
            <v>0</v>
          </cell>
          <cell r="X30">
            <v>0.02</v>
          </cell>
          <cell r="Y30">
            <v>2.2599999999999998</v>
          </cell>
          <cell r="Z30">
            <v>3.05E-6</v>
          </cell>
          <cell r="AA30">
            <v>3.9999999999999998E-6</v>
          </cell>
          <cell r="AB30">
            <v>5.0000000000000001E-3</v>
          </cell>
          <cell r="AC30">
            <v>3960</v>
          </cell>
          <cell r="AD30">
            <v>0</v>
          </cell>
          <cell r="AE30">
            <v>1</v>
          </cell>
        </row>
        <row r="31">
          <cell r="A31">
            <v>36586</v>
          </cell>
          <cell r="B31">
            <v>4928.7</v>
          </cell>
          <cell r="C31">
            <v>7.15</v>
          </cell>
          <cell r="D31">
            <v>10</v>
          </cell>
          <cell r="E31">
            <v>12</v>
          </cell>
          <cell r="F31">
            <v>0</v>
          </cell>
          <cell r="G31">
            <v>10</v>
          </cell>
          <cell r="H31">
            <v>12</v>
          </cell>
          <cell r="I31">
            <v>0</v>
          </cell>
          <cell r="J31">
            <v>4773.8599999999997</v>
          </cell>
          <cell r="K31">
            <v>0.84960000000000002</v>
          </cell>
          <cell r="L31">
            <v>0.15040000000000001</v>
          </cell>
          <cell r="M31">
            <v>2985.01</v>
          </cell>
          <cell r="N31">
            <v>0</v>
          </cell>
          <cell r="O31">
            <v>3.81E-3</v>
          </cell>
          <cell r="P31">
            <v>1.0137</v>
          </cell>
          <cell r="Q31">
            <v>2.3740000000000001E-2</v>
          </cell>
          <cell r="R31">
            <v>0.38301000000000002</v>
          </cell>
          <cell r="S31">
            <v>11.827999999999999</v>
          </cell>
          <cell r="T31">
            <v>0</v>
          </cell>
          <cell r="U31">
            <v>0</v>
          </cell>
          <cell r="V31">
            <v>1.2</v>
          </cell>
          <cell r="W31">
            <v>0</v>
          </cell>
          <cell r="X31">
            <v>0.02</v>
          </cell>
          <cell r="Y31">
            <v>2.2599999999999998</v>
          </cell>
          <cell r="Z31">
            <v>3.05E-6</v>
          </cell>
          <cell r="AA31">
            <v>3.9999999999999998E-6</v>
          </cell>
          <cell r="AB31">
            <v>5.0000000000000001E-3</v>
          </cell>
          <cell r="AC31">
            <v>4240</v>
          </cell>
          <cell r="AD31">
            <v>0</v>
          </cell>
          <cell r="AE31">
            <v>1</v>
          </cell>
        </row>
        <row r="32">
          <cell r="A32">
            <v>36617</v>
          </cell>
          <cell r="B32">
            <v>4897.2299999999996</v>
          </cell>
          <cell r="C32">
            <v>7.67</v>
          </cell>
          <cell r="D32">
            <v>10</v>
          </cell>
          <cell r="E32">
            <v>12</v>
          </cell>
          <cell r="F32">
            <v>0</v>
          </cell>
          <cell r="G32">
            <v>10</v>
          </cell>
          <cell r="H32">
            <v>12</v>
          </cell>
          <cell r="I32">
            <v>0</v>
          </cell>
          <cell r="J32">
            <v>4750.62</v>
          </cell>
          <cell r="K32">
            <v>0.84950000000000003</v>
          </cell>
          <cell r="L32">
            <v>0.15049999999999999</v>
          </cell>
          <cell r="M32">
            <v>2950.4</v>
          </cell>
          <cell r="N32">
            <v>0</v>
          </cell>
          <cell r="O32">
            <v>3.8400000000000001E-3</v>
          </cell>
          <cell r="P32">
            <v>1.0138</v>
          </cell>
          <cell r="Q32">
            <v>2.366E-2</v>
          </cell>
          <cell r="R32">
            <v>0.38301000000000002</v>
          </cell>
          <cell r="S32">
            <v>11.776</v>
          </cell>
          <cell r="T32">
            <v>0</v>
          </cell>
          <cell r="U32">
            <v>0</v>
          </cell>
          <cell r="V32">
            <v>1.2</v>
          </cell>
          <cell r="W32">
            <v>0</v>
          </cell>
          <cell r="X32">
            <v>0.02</v>
          </cell>
          <cell r="Y32">
            <v>2.2599999999999998</v>
          </cell>
          <cell r="Z32">
            <v>3.05E-6</v>
          </cell>
          <cell r="AA32">
            <v>3.9999999999999998E-6</v>
          </cell>
          <cell r="AB32">
            <v>5.0000000000000001E-3</v>
          </cell>
          <cell r="AC32">
            <v>4550</v>
          </cell>
          <cell r="AD32">
            <v>0</v>
          </cell>
          <cell r="AE32">
            <v>1</v>
          </cell>
        </row>
        <row r="33">
          <cell r="A33">
            <v>36647</v>
          </cell>
          <cell r="B33">
            <v>4866.4399999999996</v>
          </cell>
          <cell r="C33">
            <v>8.18</v>
          </cell>
          <cell r="D33">
            <v>10</v>
          </cell>
          <cell r="E33">
            <v>12</v>
          </cell>
          <cell r="F33">
            <v>0</v>
          </cell>
          <cell r="G33">
            <v>10</v>
          </cell>
          <cell r="H33">
            <v>12</v>
          </cell>
          <cell r="I33">
            <v>0</v>
          </cell>
          <cell r="J33">
            <v>4727.8100000000004</v>
          </cell>
          <cell r="K33">
            <v>0.84950000000000003</v>
          </cell>
          <cell r="L33">
            <v>0.15049999999999999</v>
          </cell>
          <cell r="M33">
            <v>2916.29</v>
          </cell>
          <cell r="N33">
            <v>0</v>
          </cell>
          <cell r="O33">
            <v>3.8600000000000001E-3</v>
          </cell>
          <cell r="P33">
            <v>1.0139</v>
          </cell>
          <cell r="Q33">
            <v>2.358E-2</v>
          </cell>
          <cell r="R33">
            <v>0.38301000000000002</v>
          </cell>
          <cell r="S33">
            <v>11.725</v>
          </cell>
          <cell r="T33">
            <v>0</v>
          </cell>
          <cell r="U33">
            <v>0</v>
          </cell>
          <cell r="V33">
            <v>1.2</v>
          </cell>
          <cell r="W33">
            <v>0</v>
          </cell>
          <cell r="X33">
            <v>0.02</v>
          </cell>
          <cell r="Y33">
            <v>2.2599999999999998</v>
          </cell>
          <cell r="Z33">
            <v>3.05E-6</v>
          </cell>
          <cell r="AA33">
            <v>3.9999999999999998E-6</v>
          </cell>
          <cell r="AB33">
            <v>6.0000000000000001E-3</v>
          </cell>
          <cell r="AC33">
            <v>4850</v>
          </cell>
          <cell r="AD33">
            <v>0</v>
          </cell>
          <cell r="AE33">
            <v>1</v>
          </cell>
        </row>
        <row r="34">
          <cell r="A34">
            <v>36678</v>
          </cell>
          <cell r="B34">
            <v>4834.2700000000004</v>
          </cell>
          <cell r="C34">
            <v>8.6999999999999993</v>
          </cell>
          <cell r="D34">
            <v>10</v>
          </cell>
          <cell r="E34">
            <v>12</v>
          </cell>
          <cell r="F34">
            <v>0</v>
          </cell>
          <cell r="G34">
            <v>10</v>
          </cell>
          <cell r="H34">
            <v>12</v>
          </cell>
          <cell r="I34">
            <v>0</v>
          </cell>
          <cell r="J34">
            <v>4703.91</v>
          </cell>
          <cell r="K34">
            <v>0.84950000000000003</v>
          </cell>
          <cell r="L34">
            <v>0.15049999999999999</v>
          </cell>
          <cell r="M34">
            <v>2880.5</v>
          </cell>
          <cell r="N34">
            <v>0</v>
          </cell>
          <cell r="O34">
            <v>3.8800000000000002E-3</v>
          </cell>
          <cell r="P34">
            <v>1.014</v>
          </cell>
          <cell r="Q34">
            <v>2.349E-2</v>
          </cell>
          <cell r="R34">
            <v>0.38301000000000002</v>
          </cell>
          <cell r="S34">
            <v>11.672000000000001</v>
          </cell>
          <cell r="T34">
            <v>0</v>
          </cell>
          <cell r="U34">
            <v>0</v>
          </cell>
          <cell r="V34">
            <v>1.2</v>
          </cell>
          <cell r="W34">
            <v>0</v>
          </cell>
          <cell r="X34">
            <v>0.02</v>
          </cell>
          <cell r="Y34">
            <v>2.2599999999999998</v>
          </cell>
          <cell r="Z34">
            <v>3.0400000000000001E-6</v>
          </cell>
          <cell r="AA34">
            <v>3.9999999999999998E-6</v>
          </cell>
          <cell r="AB34">
            <v>6.0000000000000001E-3</v>
          </cell>
          <cell r="AC34">
            <v>5160</v>
          </cell>
          <cell r="AD34">
            <v>0</v>
          </cell>
          <cell r="AE34">
            <v>1</v>
          </cell>
        </row>
        <row r="35">
          <cell r="A35">
            <v>36708</v>
          </cell>
          <cell r="B35">
            <v>4802.8100000000004</v>
          </cell>
          <cell r="C35">
            <v>9.2100000000000009</v>
          </cell>
          <cell r="D35">
            <v>10</v>
          </cell>
          <cell r="E35">
            <v>12</v>
          </cell>
          <cell r="F35">
            <v>0</v>
          </cell>
          <cell r="G35">
            <v>10</v>
          </cell>
          <cell r="H35">
            <v>12</v>
          </cell>
          <cell r="I35">
            <v>0</v>
          </cell>
          <cell r="J35">
            <v>4680.46</v>
          </cell>
          <cell r="K35">
            <v>0.84940000000000004</v>
          </cell>
          <cell r="L35">
            <v>0.15060000000000001</v>
          </cell>
          <cell r="M35">
            <v>2845.44</v>
          </cell>
          <cell r="N35">
            <v>0</v>
          </cell>
          <cell r="O35">
            <v>3.8999999999999998E-3</v>
          </cell>
          <cell r="P35">
            <v>1.0141</v>
          </cell>
          <cell r="Q35">
            <v>2.341E-2</v>
          </cell>
          <cell r="R35">
            <v>0.38301000000000002</v>
          </cell>
          <cell r="S35">
            <v>11.62</v>
          </cell>
          <cell r="T35">
            <v>0</v>
          </cell>
          <cell r="U35">
            <v>0</v>
          </cell>
          <cell r="V35">
            <v>1.2</v>
          </cell>
          <cell r="W35">
            <v>0</v>
          </cell>
          <cell r="X35">
            <v>0.02</v>
          </cell>
          <cell r="Y35">
            <v>2.2599999999999998</v>
          </cell>
          <cell r="Z35">
            <v>3.0400000000000001E-6</v>
          </cell>
          <cell r="AA35">
            <v>3.9999999999999998E-6</v>
          </cell>
          <cell r="AB35">
            <v>7.0000000000000001E-3</v>
          </cell>
          <cell r="AC35">
            <v>5460</v>
          </cell>
          <cell r="AD35">
            <v>0</v>
          </cell>
          <cell r="AE35">
            <v>1</v>
          </cell>
        </row>
        <row r="36">
          <cell r="A36">
            <v>36739</v>
          </cell>
          <cell r="B36">
            <v>4741.6099999999997</v>
          </cell>
          <cell r="C36">
            <v>9.73</v>
          </cell>
          <cell r="D36">
            <v>10</v>
          </cell>
          <cell r="E36">
            <v>12</v>
          </cell>
          <cell r="F36">
            <v>0</v>
          </cell>
          <cell r="G36">
            <v>10</v>
          </cell>
          <cell r="H36">
            <v>12</v>
          </cell>
          <cell r="I36">
            <v>0</v>
          </cell>
          <cell r="J36">
            <v>4635.5200000000004</v>
          </cell>
          <cell r="K36">
            <v>0.84940000000000004</v>
          </cell>
          <cell r="L36">
            <v>0.15060000000000001</v>
          </cell>
          <cell r="M36">
            <v>2776.47</v>
          </cell>
          <cell r="N36">
            <v>0</v>
          </cell>
          <cell r="O36">
            <v>3.9199999999999999E-3</v>
          </cell>
          <cell r="P36">
            <v>1.0143</v>
          </cell>
          <cell r="Q36">
            <v>2.324E-2</v>
          </cell>
          <cell r="R36">
            <v>0.38301000000000002</v>
          </cell>
          <cell r="S36">
            <v>11.516</v>
          </cell>
          <cell r="T36">
            <v>0</v>
          </cell>
          <cell r="U36">
            <v>0</v>
          </cell>
          <cell r="V36">
            <v>1.2</v>
          </cell>
          <cell r="W36">
            <v>0</v>
          </cell>
          <cell r="X36">
            <v>0.02</v>
          </cell>
          <cell r="Y36">
            <v>2.2599999999999998</v>
          </cell>
          <cell r="Z36">
            <v>3.0400000000000001E-6</v>
          </cell>
          <cell r="AA36">
            <v>3.9999999999999998E-6</v>
          </cell>
          <cell r="AB36">
            <v>7.0000000000000001E-3</v>
          </cell>
          <cell r="AC36">
            <v>5770</v>
          </cell>
          <cell r="AD36">
            <v>0</v>
          </cell>
          <cell r="AE36">
            <v>1</v>
          </cell>
        </row>
        <row r="37">
          <cell r="A37">
            <v>36770</v>
          </cell>
          <cell r="B37">
            <v>4677.07</v>
          </cell>
          <cell r="C37">
            <v>10.3</v>
          </cell>
          <cell r="D37">
            <v>10</v>
          </cell>
          <cell r="E37">
            <v>12</v>
          </cell>
          <cell r="F37">
            <v>0</v>
          </cell>
          <cell r="G37">
            <v>10</v>
          </cell>
          <cell r="H37">
            <v>12</v>
          </cell>
          <cell r="I37">
            <v>0</v>
          </cell>
          <cell r="J37">
            <v>4587.8599999999997</v>
          </cell>
          <cell r="K37">
            <v>0.84930000000000005</v>
          </cell>
          <cell r="L37">
            <v>0.1507</v>
          </cell>
          <cell r="M37">
            <v>2703.07</v>
          </cell>
          <cell r="N37">
            <v>0</v>
          </cell>
          <cell r="O37">
            <v>3.9399999999999999E-3</v>
          </cell>
          <cell r="P37">
            <v>1.0145</v>
          </cell>
          <cell r="Q37">
            <v>2.307E-2</v>
          </cell>
          <cell r="R37">
            <v>0.38301000000000002</v>
          </cell>
          <cell r="S37">
            <v>11.406000000000001</v>
          </cell>
          <cell r="T37">
            <v>0</v>
          </cell>
          <cell r="U37">
            <v>0</v>
          </cell>
          <cell r="V37">
            <v>1.2</v>
          </cell>
          <cell r="W37">
            <v>0</v>
          </cell>
          <cell r="X37">
            <v>0.02</v>
          </cell>
          <cell r="Y37">
            <v>2.2599999999999998</v>
          </cell>
          <cell r="Z37">
            <v>3.0400000000000001E-6</v>
          </cell>
          <cell r="AA37">
            <v>3.9999999999999998E-6</v>
          </cell>
          <cell r="AB37">
            <v>7.0000000000000001E-3</v>
          </cell>
          <cell r="AC37">
            <v>6080</v>
          </cell>
          <cell r="AD37">
            <v>0</v>
          </cell>
          <cell r="AE37">
            <v>1</v>
          </cell>
        </row>
        <row r="38">
          <cell r="A38">
            <v>36800</v>
          </cell>
          <cell r="B38">
            <v>4613.93</v>
          </cell>
          <cell r="C38">
            <v>10.8</v>
          </cell>
          <cell r="D38">
            <v>10</v>
          </cell>
          <cell r="E38">
            <v>12</v>
          </cell>
          <cell r="F38">
            <v>0</v>
          </cell>
          <cell r="G38">
            <v>10</v>
          </cell>
          <cell r="H38">
            <v>12</v>
          </cell>
          <cell r="I38">
            <v>0</v>
          </cell>
          <cell r="J38">
            <v>4540.93</v>
          </cell>
          <cell r="K38">
            <v>0.84919999999999995</v>
          </cell>
          <cell r="L38">
            <v>0.15079999999999999</v>
          </cell>
          <cell r="M38">
            <v>2630.49</v>
          </cell>
          <cell r="N38">
            <v>0</v>
          </cell>
          <cell r="O38">
            <v>3.96E-3</v>
          </cell>
          <cell r="P38">
            <v>1.0146999999999999</v>
          </cell>
          <cell r="Q38">
            <v>2.29E-2</v>
          </cell>
          <cell r="R38">
            <v>0.38301000000000002</v>
          </cell>
          <cell r="S38">
            <v>11.297000000000001</v>
          </cell>
          <cell r="T38">
            <v>0</v>
          </cell>
          <cell r="U38">
            <v>0</v>
          </cell>
          <cell r="V38">
            <v>1.2</v>
          </cell>
          <cell r="W38">
            <v>0</v>
          </cell>
          <cell r="X38">
            <v>0.02</v>
          </cell>
          <cell r="Y38">
            <v>2.2599999999999998</v>
          </cell>
          <cell r="Z38">
            <v>3.0400000000000001E-6</v>
          </cell>
          <cell r="AA38">
            <v>3.9999999999999998E-6</v>
          </cell>
          <cell r="AB38">
            <v>8.0000000000000002E-3</v>
          </cell>
          <cell r="AC38">
            <v>6380</v>
          </cell>
          <cell r="AD38">
            <v>0</v>
          </cell>
          <cell r="AE38">
            <v>1</v>
          </cell>
        </row>
        <row r="39">
          <cell r="A39">
            <v>36831</v>
          </cell>
          <cell r="B39">
            <v>4547.9799999999996</v>
          </cell>
          <cell r="C39">
            <v>11.3</v>
          </cell>
          <cell r="D39">
            <v>10</v>
          </cell>
          <cell r="E39">
            <v>12</v>
          </cell>
          <cell r="F39">
            <v>0</v>
          </cell>
          <cell r="G39">
            <v>10</v>
          </cell>
          <cell r="H39">
            <v>12</v>
          </cell>
          <cell r="I39">
            <v>0</v>
          </cell>
          <cell r="J39">
            <v>4491.57</v>
          </cell>
          <cell r="K39">
            <v>0.84919999999999995</v>
          </cell>
          <cell r="L39">
            <v>0.15079999999999999</v>
          </cell>
          <cell r="M39">
            <v>2553.7399999999998</v>
          </cell>
          <cell r="N39">
            <v>0</v>
          </cell>
          <cell r="O39">
            <v>3.98E-3</v>
          </cell>
          <cell r="P39">
            <v>1.0148999999999999</v>
          </cell>
          <cell r="Q39">
            <v>2.273E-2</v>
          </cell>
          <cell r="R39">
            <v>0.38301000000000002</v>
          </cell>
          <cell r="S39">
            <v>11.182</v>
          </cell>
          <cell r="T39">
            <v>0</v>
          </cell>
          <cell r="U39">
            <v>0</v>
          </cell>
          <cell r="V39">
            <v>1.2</v>
          </cell>
          <cell r="W39">
            <v>0</v>
          </cell>
          <cell r="X39">
            <v>0.02</v>
          </cell>
          <cell r="Y39">
            <v>2.2599999999999998</v>
          </cell>
          <cell r="Z39">
            <v>3.0400000000000001E-6</v>
          </cell>
          <cell r="AA39">
            <v>3.9999999999999998E-6</v>
          </cell>
          <cell r="AB39">
            <v>8.0000000000000002E-3</v>
          </cell>
          <cell r="AC39">
            <v>6690</v>
          </cell>
          <cell r="AD39">
            <v>0</v>
          </cell>
          <cell r="AE39">
            <v>1</v>
          </cell>
        </row>
        <row r="40">
          <cell r="A40">
            <v>36861</v>
          </cell>
          <cell r="B40">
            <v>4494.26</v>
          </cell>
          <cell r="C40">
            <v>11.8</v>
          </cell>
          <cell r="D40">
            <v>10</v>
          </cell>
          <cell r="E40">
            <v>12</v>
          </cell>
          <cell r="F40">
            <v>0</v>
          </cell>
          <cell r="G40">
            <v>10</v>
          </cell>
          <cell r="H40">
            <v>12</v>
          </cell>
          <cell r="I40">
            <v>0</v>
          </cell>
          <cell r="J40">
            <v>4450.8500000000004</v>
          </cell>
          <cell r="K40">
            <v>0.84909999999999997</v>
          </cell>
          <cell r="L40">
            <v>0.15090000000000001</v>
          </cell>
          <cell r="M40">
            <v>2490.33</v>
          </cell>
          <cell r="N40">
            <v>0</v>
          </cell>
          <cell r="O40">
            <v>4.0099999999999997E-3</v>
          </cell>
          <cell r="P40">
            <v>1.0150999999999999</v>
          </cell>
          <cell r="Q40">
            <v>2.2579999999999999E-2</v>
          </cell>
          <cell r="R40">
            <v>0.38301000000000002</v>
          </cell>
          <cell r="S40">
            <v>11.086</v>
          </cell>
          <cell r="T40">
            <v>0</v>
          </cell>
          <cell r="U40">
            <v>0</v>
          </cell>
          <cell r="V40">
            <v>1.2</v>
          </cell>
          <cell r="W40">
            <v>0</v>
          </cell>
          <cell r="X40">
            <v>0.02</v>
          </cell>
          <cell r="Y40">
            <v>2.2599999999999998</v>
          </cell>
          <cell r="Z40">
            <v>3.0400000000000001E-6</v>
          </cell>
          <cell r="AA40">
            <v>3.9999999999999998E-6</v>
          </cell>
          <cell r="AB40">
            <v>8.0000000000000002E-3</v>
          </cell>
          <cell r="AC40">
            <v>6990</v>
          </cell>
          <cell r="AD40">
            <v>0</v>
          </cell>
          <cell r="AE40">
            <v>1</v>
          </cell>
        </row>
        <row r="41">
          <cell r="A41">
            <v>36892</v>
          </cell>
          <cell r="B41">
            <v>4470.09</v>
          </cell>
          <cell r="C41">
            <v>12.3</v>
          </cell>
          <cell r="D41">
            <v>10</v>
          </cell>
          <cell r="E41">
            <v>12</v>
          </cell>
          <cell r="F41">
            <v>0</v>
          </cell>
          <cell r="G41">
            <v>10</v>
          </cell>
          <cell r="H41">
            <v>12</v>
          </cell>
          <cell r="I41">
            <v>0</v>
          </cell>
          <cell r="J41">
            <v>4431.5200000000004</v>
          </cell>
          <cell r="K41">
            <v>0.84909999999999997</v>
          </cell>
          <cell r="L41">
            <v>0.15090000000000001</v>
          </cell>
          <cell r="M41">
            <v>2461.71</v>
          </cell>
          <cell r="N41">
            <v>0</v>
          </cell>
          <cell r="O41">
            <v>4.0299999999999997E-3</v>
          </cell>
          <cell r="P41">
            <v>1.0150999999999999</v>
          </cell>
          <cell r="Q41">
            <v>2.2509999999999999E-2</v>
          </cell>
          <cell r="R41">
            <v>0.38301000000000002</v>
          </cell>
          <cell r="S41">
            <v>11.042999999999999</v>
          </cell>
          <cell r="T41">
            <v>0</v>
          </cell>
          <cell r="U41">
            <v>0</v>
          </cell>
          <cell r="V41">
            <v>1.2</v>
          </cell>
          <cell r="W41">
            <v>0</v>
          </cell>
          <cell r="X41">
            <v>0.02</v>
          </cell>
          <cell r="Y41">
            <v>2.2599999999999998</v>
          </cell>
          <cell r="Z41">
            <v>3.0400000000000001E-6</v>
          </cell>
          <cell r="AA41">
            <v>3.9999999999999998E-6</v>
          </cell>
          <cell r="AB41">
            <v>8.9999999999999993E-3</v>
          </cell>
          <cell r="AC41">
            <v>7310</v>
          </cell>
          <cell r="AD41">
            <v>0</v>
          </cell>
          <cell r="AE41">
            <v>1</v>
          </cell>
        </row>
        <row r="42">
          <cell r="A42">
            <v>36923</v>
          </cell>
          <cell r="B42">
            <v>4446.3999999999996</v>
          </cell>
          <cell r="C42">
            <v>12.8</v>
          </cell>
          <cell r="D42">
            <v>10</v>
          </cell>
          <cell r="E42">
            <v>12</v>
          </cell>
          <cell r="F42">
            <v>0</v>
          </cell>
          <cell r="G42">
            <v>10</v>
          </cell>
          <cell r="H42">
            <v>12</v>
          </cell>
          <cell r="I42">
            <v>0</v>
          </cell>
          <cell r="J42">
            <v>4412.5200000000004</v>
          </cell>
          <cell r="K42">
            <v>0.84909999999999997</v>
          </cell>
          <cell r="L42">
            <v>0.15090000000000001</v>
          </cell>
          <cell r="M42">
            <v>2433.3000000000002</v>
          </cell>
          <cell r="N42">
            <v>0</v>
          </cell>
          <cell r="O42">
            <v>4.0499999999999998E-3</v>
          </cell>
          <cell r="P42">
            <v>1.0152000000000001</v>
          </cell>
          <cell r="Q42">
            <v>2.2440000000000002E-2</v>
          </cell>
          <cell r="R42">
            <v>0.38301000000000002</v>
          </cell>
          <cell r="S42">
            <v>11</v>
          </cell>
          <cell r="T42">
            <v>0</v>
          </cell>
          <cell r="U42">
            <v>0</v>
          </cell>
          <cell r="V42">
            <v>1.2</v>
          </cell>
          <cell r="W42">
            <v>0</v>
          </cell>
          <cell r="X42">
            <v>0.02</v>
          </cell>
          <cell r="Y42">
            <v>2.2599999999999998</v>
          </cell>
          <cell r="Z42">
            <v>3.0400000000000001E-6</v>
          </cell>
          <cell r="AA42">
            <v>3.9999999999999998E-6</v>
          </cell>
          <cell r="AB42">
            <v>8.9999999999999993E-3</v>
          </cell>
          <cell r="AC42">
            <v>7620</v>
          </cell>
          <cell r="AD42">
            <v>0</v>
          </cell>
          <cell r="AE42">
            <v>1</v>
          </cell>
        </row>
        <row r="43">
          <cell r="A43">
            <v>36951</v>
          </cell>
          <cell r="B43">
            <v>4424.76</v>
          </cell>
          <cell r="C43">
            <v>13.3</v>
          </cell>
          <cell r="D43">
            <v>10</v>
          </cell>
          <cell r="E43">
            <v>12</v>
          </cell>
          <cell r="F43">
            <v>0.1</v>
          </cell>
          <cell r="G43">
            <v>10</v>
          </cell>
          <cell r="H43">
            <v>12</v>
          </cell>
          <cell r="I43">
            <v>0</v>
          </cell>
          <cell r="J43">
            <v>4395.1400000000003</v>
          </cell>
          <cell r="K43">
            <v>0.84899999999999998</v>
          </cell>
          <cell r="L43">
            <v>0.151</v>
          </cell>
          <cell r="M43">
            <v>2407.31</v>
          </cell>
          <cell r="N43">
            <v>0</v>
          </cell>
          <cell r="O43">
            <v>4.0800000000000003E-3</v>
          </cell>
          <cell r="P43">
            <v>1.0153000000000001</v>
          </cell>
          <cell r="Q43">
            <v>2.2370000000000001E-2</v>
          </cell>
          <cell r="R43">
            <v>0.38301000000000002</v>
          </cell>
          <cell r="S43">
            <v>10.961</v>
          </cell>
          <cell r="T43">
            <v>0</v>
          </cell>
          <cell r="U43">
            <v>0</v>
          </cell>
          <cell r="V43">
            <v>1.2</v>
          </cell>
          <cell r="W43">
            <v>0</v>
          </cell>
          <cell r="X43">
            <v>0.02</v>
          </cell>
          <cell r="Y43">
            <v>2.2599999999999998</v>
          </cell>
          <cell r="Z43">
            <v>3.0400000000000001E-6</v>
          </cell>
          <cell r="AA43">
            <v>3.9999999999999998E-6</v>
          </cell>
          <cell r="AB43">
            <v>8.9999999999999993E-3</v>
          </cell>
          <cell r="AC43">
            <v>7900</v>
          </cell>
          <cell r="AD43">
            <v>0</v>
          </cell>
          <cell r="AE43">
            <v>1</v>
          </cell>
        </row>
        <row r="44">
          <cell r="A44">
            <v>36982</v>
          </cell>
          <cell r="B44">
            <v>4400.53</v>
          </cell>
          <cell r="C44">
            <v>13.8</v>
          </cell>
          <cell r="D44">
            <v>10</v>
          </cell>
          <cell r="E44">
            <v>12</v>
          </cell>
          <cell r="F44">
            <v>0.1</v>
          </cell>
          <cell r="G44">
            <v>10</v>
          </cell>
          <cell r="H44">
            <v>12</v>
          </cell>
          <cell r="I44">
            <v>0.1</v>
          </cell>
          <cell r="J44">
            <v>4375.6400000000003</v>
          </cell>
          <cell r="K44">
            <v>0.84899999999999998</v>
          </cell>
          <cell r="L44">
            <v>0.151</v>
          </cell>
          <cell r="M44">
            <v>2378.17</v>
          </cell>
          <cell r="N44">
            <v>0.01</v>
          </cell>
          <cell r="O44">
            <v>4.1000000000000003E-3</v>
          </cell>
          <cell r="P44">
            <v>1.0154000000000001</v>
          </cell>
          <cell r="Q44">
            <v>2.23E-2</v>
          </cell>
          <cell r="R44">
            <v>0.38301000000000002</v>
          </cell>
          <cell r="S44">
            <v>10.917</v>
          </cell>
          <cell r="T44">
            <v>0</v>
          </cell>
          <cell r="U44">
            <v>0</v>
          </cell>
          <cell r="V44">
            <v>1.2</v>
          </cell>
          <cell r="W44">
            <v>0</v>
          </cell>
          <cell r="X44">
            <v>0.02</v>
          </cell>
          <cell r="Y44">
            <v>2.2599999999999998</v>
          </cell>
          <cell r="Z44">
            <v>3.0400000000000001E-6</v>
          </cell>
          <cell r="AA44">
            <v>3.9999999999999998E-6</v>
          </cell>
          <cell r="AB44">
            <v>0.01</v>
          </cell>
          <cell r="AC44">
            <v>8210</v>
          </cell>
          <cell r="AD44">
            <v>0</v>
          </cell>
          <cell r="AE44">
            <v>1</v>
          </cell>
        </row>
        <row r="45">
          <cell r="A45">
            <v>37012</v>
          </cell>
          <cell r="B45">
            <v>4376.8100000000004</v>
          </cell>
          <cell r="C45">
            <v>14.4</v>
          </cell>
          <cell r="D45">
            <v>10</v>
          </cell>
          <cell r="E45">
            <v>12</v>
          </cell>
          <cell r="F45">
            <v>0.1</v>
          </cell>
          <cell r="G45">
            <v>10</v>
          </cell>
          <cell r="H45">
            <v>12</v>
          </cell>
          <cell r="I45">
            <v>0.1</v>
          </cell>
          <cell r="J45">
            <v>4356.5</v>
          </cell>
          <cell r="K45">
            <v>0.84899999999999998</v>
          </cell>
          <cell r="L45">
            <v>0.151</v>
          </cell>
          <cell r="M45">
            <v>2349.27</v>
          </cell>
          <cell r="N45">
            <v>0.01</v>
          </cell>
          <cell r="O45">
            <v>4.1200000000000004E-3</v>
          </cell>
          <cell r="P45">
            <v>1.0154000000000001</v>
          </cell>
          <cell r="Q45">
            <v>2.223E-2</v>
          </cell>
          <cell r="R45">
            <v>0.38301000000000002</v>
          </cell>
          <cell r="S45">
            <v>10.874000000000001</v>
          </cell>
          <cell r="T45">
            <v>0</v>
          </cell>
          <cell r="U45">
            <v>0</v>
          </cell>
          <cell r="V45">
            <v>1.2</v>
          </cell>
          <cell r="W45">
            <v>0</v>
          </cell>
          <cell r="X45">
            <v>0.02</v>
          </cell>
          <cell r="Y45">
            <v>2.2599999999999998</v>
          </cell>
          <cell r="Z45">
            <v>3.0400000000000001E-6</v>
          </cell>
          <cell r="AA45">
            <v>3.9999999999999998E-6</v>
          </cell>
          <cell r="AB45">
            <v>0.01</v>
          </cell>
          <cell r="AC45">
            <v>8510</v>
          </cell>
          <cell r="AD45">
            <v>0</v>
          </cell>
          <cell r="AE45">
            <v>1</v>
          </cell>
        </row>
        <row r="46">
          <cell r="A46">
            <v>37043</v>
          </cell>
          <cell r="B46">
            <v>4352.01</v>
          </cell>
          <cell r="C46">
            <v>14.9</v>
          </cell>
          <cell r="D46">
            <v>10</v>
          </cell>
          <cell r="E46">
            <v>12</v>
          </cell>
          <cell r="F46">
            <v>0.1</v>
          </cell>
          <cell r="G46">
            <v>10</v>
          </cell>
          <cell r="H46">
            <v>12</v>
          </cell>
          <cell r="I46">
            <v>0.1</v>
          </cell>
          <cell r="J46">
            <v>4336.45</v>
          </cell>
          <cell r="K46">
            <v>0.84899999999999998</v>
          </cell>
          <cell r="L46">
            <v>0.151</v>
          </cell>
          <cell r="M46">
            <v>2318.9699999999998</v>
          </cell>
          <cell r="N46">
            <v>0.01</v>
          </cell>
          <cell r="O46">
            <v>4.15E-3</v>
          </cell>
          <cell r="P46">
            <v>1.0155000000000001</v>
          </cell>
          <cell r="Q46">
            <v>2.2159999999999999E-2</v>
          </cell>
          <cell r="R46">
            <v>0.38301000000000002</v>
          </cell>
          <cell r="S46">
            <v>10.829000000000001</v>
          </cell>
          <cell r="T46">
            <v>0</v>
          </cell>
          <cell r="U46">
            <v>0</v>
          </cell>
          <cell r="V46">
            <v>1.2</v>
          </cell>
          <cell r="W46">
            <v>0</v>
          </cell>
          <cell r="X46">
            <v>0.02</v>
          </cell>
          <cell r="Y46">
            <v>2.2599999999999998</v>
          </cell>
          <cell r="Z46">
            <v>3.0400000000000001E-6</v>
          </cell>
          <cell r="AA46">
            <v>3.9999999999999998E-6</v>
          </cell>
          <cell r="AB46">
            <v>1.0999999999999999E-2</v>
          </cell>
          <cell r="AC46">
            <v>8820</v>
          </cell>
          <cell r="AD46">
            <v>0</v>
          </cell>
          <cell r="AE46">
            <v>1</v>
          </cell>
        </row>
        <row r="47">
          <cell r="A47">
            <v>37073</v>
          </cell>
          <cell r="B47">
            <v>4327.72</v>
          </cell>
          <cell r="C47">
            <v>15.4</v>
          </cell>
          <cell r="D47">
            <v>10</v>
          </cell>
          <cell r="E47">
            <v>12</v>
          </cell>
          <cell r="F47">
            <v>0.1</v>
          </cell>
          <cell r="G47">
            <v>10</v>
          </cell>
          <cell r="H47">
            <v>12</v>
          </cell>
          <cell r="I47">
            <v>0.1</v>
          </cell>
          <cell r="J47">
            <v>4316.78</v>
          </cell>
          <cell r="K47">
            <v>0.84889999999999999</v>
          </cell>
          <cell r="L47">
            <v>0.15110000000000001</v>
          </cell>
          <cell r="M47">
            <v>2289.2199999999998</v>
          </cell>
          <cell r="N47">
            <v>0.01</v>
          </cell>
          <cell r="O47">
            <v>4.1700000000000001E-3</v>
          </cell>
          <cell r="P47">
            <v>1.0156000000000001</v>
          </cell>
          <cell r="Q47">
            <v>2.2079999999999999E-2</v>
          </cell>
          <cell r="R47">
            <v>0.38301000000000002</v>
          </cell>
          <cell r="S47">
            <v>10.784000000000001</v>
          </cell>
          <cell r="T47">
            <v>0</v>
          </cell>
          <cell r="U47">
            <v>0</v>
          </cell>
          <cell r="V47">
            <v>1.2</v>
          </cell>
          <cell r="W47">
            <v>0</v>
          </cell>
          <cell r="X47">
            <v>0.02</v>
          </cell>
          <cell r="Y47">
            <v>2.2599999999999998</v>
          </cell>
          <cell r="Z47">
            <v>3.0400000000000001E-6</v>
          </cell>
          <cell r="AA47">
            <v>3.9999999999999998E-6</v>
          </cell>
          <cell r="AB47">
            <v>1.0999999999999999E-2</v>
          </cell>
          <cell r="AC47">
            <v>9120</v>
          </cell>
          <cell r="AD47">
            <v>0</v>
          </cell>
          <cell r="AE47">
            <v>1</v>
          </cell>
        </row>
        <row r="48">
          <cell r="A48">
            <v>37104</v>
          </cell>
          <cell r="B48">
            <v>4302.32</v>
          </cell>
          <cell r="C48">
            <v>15.9</v>
          </cell>
          <cell r="D48">
            <v>10</v>
          </cell>
          <cell r="E48">
            <v>12</v>
          </cell>
          <cell r="F48">
            <v>0.1</v>
          </cell>
          <cell r="G48">
            <v>10</v>
          </cell>
          <cell r="H48">
            <v>12</v>
          </cell>
          <cell r="I48">
            <v>0.1</v>
          </cell>
          <cell r="J48">
            <v>4296.16</v>
          </cell>
          <cell r="K48">
            <v>0.84889999999999999</v>
          </cell>
          <cell r="L48">
            <v>0.15110000000000001</v>
          </cell>
          <cell r="M48">
            <v>2257.69</v>
          </cell>
          <cell r="N48">
            <v>0.01</v>
          </cell>
          <cell r="O48">
            <v>4.1999999999999997E-3</v>
          </cell>
          <cell r="P48">
            <v>1.0157</v>
          </cell>
          <cell r="Q48">
            <v>2.2009999999999998E-2</v>
          </cell>
          <cell r="R48">
            <v>0.38301000000000002</v>
          </cell>
          <cell r="S48">
            <v>10.737</v>
          </cell>
          <cell r="T48">
            <v>0</v>
          </cell>
          <cell r="U48">
            <v>0</v>
          </cell>
          <cell r="V48">
            <v>1.2</v>
          </cell>
          <cell r="W48">
            <v>0</v>
          </cell>
          <cell r="X48">
            <v>0.02</v>
          </cell>
          <cell r="Y48">
            <v>2.2599999999999998</v>
          </cell>
          <cell r="Z48">
            <v>3.0400000000000001E-6</v>
          </cell>
          <cell r="AA48">
            <v>3.9999999999999998E-6</v>
          </cell>
          <cell r="AB48">
            <v>1.0999999999999999E-2</v>
          </cell>
          <cell r="AC48">
            <v>9430</v>
          </cell>
          <cell r="AD48">
            <v>0</v>
          </cell>
          <cell r="AE48">
            <v>1</v>
          </cell>
        </row>
        <row r="49">
          <cell r="A49">
            <v>37135</v>
          </cell>
          <cell r="B49">
            <v>4276.6099999999997</v>
          </cell>
          <cell r="C49">
            <v>16.399999999999999</v>
          </cell>
          <cell r="D49">
            <v>10</v>
          </cell>
          <cell r="E49">
            <v>12</v>
          </cell>
          <cell r="F49">
            <v>0.1</v>
          </cell>
          <cell r="G49">
            <v>10</v>
          </cell>
          <cell r="H49">
            <v>12</v>
          </cell>
          <cell r="I49">
            <v>0.1</v>
          </cell>
          <cell r="J49">
            <v>4275.24</v>
          </cell>
          <cell r="K49">
            <v>0.84889999999999999</v>
          </cell>
          <cell r="L49">
            <v>0.15110000000000001</v>
          </cell>
          <cell r="M49">
            <v>2225.71</v>
          </cell>
          <cell r="N49">
            <v>0.01</v>
          </cell>
          <cell r="O49">
            <v>4.2199999999999998E-3</v>
          </cell>
          <cell r="P49">
            <v>1.0157</v>
          </cell>
          <cell r="Q49">
            <v>2.1930000000000002E-2</v>
          </cell>
          <cell r="R49">
            <v>0.38301000000000002</v>
          </cell>
          <cell r="S49">
            <v>10.689</v>
          </cell>
          <cell r="T49">
            <v>0</v>
          </cell>
          <cell r="U49">
            <v>0</v>
          </cell>
          <cell r="V49">
            <v>1.2</v>
          </cell>
          <cell r="W49">
            <v>0</v>
          </cell>
          <cell r="X49">
            <v>0.02</v>
          </cell>
          <cell r="Y49">
            <v>2.2599999999999998</v>
          </cell>
          <cell r="Z49">
            <v>3.0400000000000001E-6</v>
          </cell>
          <cell r="AA49">
            <v>3.9999999999999998E-6</v>
          </cell>
          <cell r="AB49">
            <v>1.2E-2</v>
          </cell>
          <cell r="AC49">
            <v>9740</v>
          </cell>
          <cell r="AD49">
            <v>0</v>
          </cell>
          <cell r="AE49">
            <v>1</v>
          </cell>
        </row>
        <row r="50">
          <cell r="A50">
            <v>37165</v>
          </cell>
          <cell r="B50">
            <v>4251.42</v>
          </cell>
          <cell r="C50">
            <v>16.899999999999999</v>
          </cell>
          <cell r="D50">
            <v>10</v>
          </cell>
          <cell r="E50">
            <v>12</v>
          </cell>
          <cell r="F50">
            <v>0.1</v>
          </cell>
          <cell r="G50">
            <v>10</v>
          </cell>
          <cell r="H50">
            <v>12</v>
          </cell>
          <cell r="I50">
            <v>0.1</v>
          </cell>
          <cell r="J50">
            <v>4254.71</v>
          </cell>
          <cell r="K50">
            <v>0.84889999999999999</v>
          </cell>
          <cell r="L50">
            <v>0.15110000000000001</v>
          </cell>
          <cell r="M50">
            <v>2194.13</v>
          </cell>
          <cell r="N50">
            <v>0.01</v>
          </cell>
          <cell r="O50">
            <v>4.2500000000000003E-3</v>
          </cell>
          <cell r="P50">
            <v>1.0158</v>
          </cell>
          <cell r="Q50">
            <v>2.1850000000000001E-2</v>
          </cell>
          <cell r="R50">
            <v>0.38301000000000002</v>
          </cell>
          <cell r="S50">
            <v>10.641999999999999</v>
          </cell>
          <cell r="T50">
            <v>0</v>
          </cell>
          <cell r="U50">
            <v>0</v>
          </cell>
          <cell r="V50">
            <v>1.2</v>
          </cell>
          <cell r="W50">
            <v>0</v>
          </cell>
          <cell r="X50">
            <v>0.02</v>
          </cell>
          <cell r="Y50">
            <v>2.2599999999999998</v>
          </cell>
          <cell r="Z50">
            <v>3.0400000000000001E-6</v>
          </cell>
          <cell r="AA50">
            <v>3.9999999999999998E-6</v>
          </cell>
          <cell r="AB50">
            <v>1.2E-2</v>
          </cell>
          <cell r="AC50">
            <v>10040</v>
          </cell>
          <cell r="AD50">
            <v>0</v>
          </cell>
          <cell r="AE50">
            <v>1</v>
          </cell>
        </row>
        <row r="51">
          <cell r="A51">
            <v>37196</v>
          </cell>
          <cell r="B51">
            <v>4225.08</v>
          </cell>
          <cell r="C51">
            <v>17.5</v>
          </cell>
          <cell r="D51">
            <v>10</v>
          </cell>
          <cell r="E51">
            <v>12</v>
          </cell>
          <cell r="F51">
            <v>0.1</v>
          </cell>
          <cell r="G51">
            <v>10</v>
          </cell>
          <cell r="H51">
            <v>12</v>
          </cell>
          <cell r="I51">
            <v>0.1</v>
          </cell>
          <cell r="J51">
            <v>4233.18</v>
          </cell>
          <cell r="K51">
            <v>0.8488</v>
          </cell>
          <cell r="L51">
            <v>0.1512</v>
          </cell>
          <cell r="M51">
            <v>2160.8000000000002</v>
          </cell>
          <cell r="N51">
            <v>0.01</v>
          </cell>
          <cell r="O51">
            <v>4.2700000000000004E-3</v>
          </cell>
          <cell r="P51">
            <v>1.0159</v>
          </cell>
          <cell r="Q51">
            <v>2.1780000000000001E-2</v>
          </cell>
          <cell r="R51">
            <v>0.38301000000000002</v>
          </cell>
          <cell r="S51">
            <v>10.592000000000001</v>
          </cell>
          <cell r="T51">
            <v>0</v>
          </cell>
          <cell r="U51">
            <v>0</v>
          </cell>
          <cell r="V51">
            <v>1.2</v>
          </cell>
          <cell r="W51">
            <v>0</v>
          </cell>
          <cell r="X51">
            <v>0.02</v>
          </cell>
          <cell r="Y51">
            <v>2.2599999999999998</v>
          </cell>
          <cell r="Z51">
            <v>3.0400000000000001E-6</v>
          </cell>
          <cell r="AA51">
            <v>3.9999999999999998E-6</v>
          </cell>
          <cell r="AB51">
            <v>1.2E-2</v>
          </cell>
          <cell r="AC51">
            <v>10350</v>
          </cell>
          <cell r="AD51">
            <v>0</v>
          </cell>
          <cell r="AE51">
            <v>1</v>
          </cell>
        </row>
        <row r="52">
          <cell r="A52">
            <v>37226</v>
          </cell>
          <cell r="B52">
            <v>4199.28</v>
          </cell>
          <cell r="C52">
            <v>18</v>
          </cell>
          <cell r="D52">
            <v>10</v>
          </cell>
          <cell r="E52">
            <v>12</v>
          </cell>
          <cell r="F52">
            <v>0.1</v>
          </cell>
          <cell r="G52">
            <v>10</v>
          </cell>
          <cell r="H52">
            <v>12</v>
          </cell>
          <cell r="I52">
            <v>0.1</v>
          </cell>
          <cell r="J52">
            <v>4212.03</v>
          </cell>
          <cell r="K52">
            <v>0.8488</v>
          </cell>
          <cell r="L52">
            <v>0.1512</v>
          </cell>
          <cell r="M52">
            <v>2128.0700000000002</v>
          </cell>
          <cell r="N52">
            <v>0.01</v>
          </cell>
          <cell r="O52">
            <v>4.3E-3</v>
          </cell>
          <cell r="P52">
            <v>1.016</v>
          </cell>
          <cell r="Q52">
            <v>2.1700000000000001E-2</v>
          </cell>
          <cell r="R52">
            <v>0.38301000000000002</v>
          </cell>
          <cell r="S52">
            <v>10.544</v>
          </cell>
          <cell r="T52">
            <v>0</v>
          </cell>
          <cell r="U52">
            <v>0</v>
          </cell>
          <cell r="V52">
            <v>1.2</v>
          </cell>
          <cell r="W52">
            <v>0</v>
          </cell>
          <cell r="X52">
            <v>0.02</v>
          </cell>
          <cell r="Y52">
            <v>2.2599999999999998</v>
          </cell>
          <cell r="Z52">
            <v>3.0400000000000001E-6</v>
          </cell>
          <cell r="AA52">
            <v>3.9999999999999998E-6</v>
          </cell>
          <cell r="AB52">
            <v>1.2999999999999999E-2</v>
          </cell>
          <cell r="AC52">
            <v>10650</v>
          </cell>
          <cell r="AD52">
            <v>0</v>
          </cell>
          <cell r="AE52">
            <v>1</v>
          </cell>
        </row>
        <row r="53">
          <cell r="A53">
            <v>37257</v>
          </cell>
          <cell r="B53">
            <v>4172.29</v>
          </cell>
          <cell r="C53">
            <v>18.5</v>
          </cell>
          <cell r="D53">
            <v>10</v>
          </cell>
          <cell r="E53">
            <v>12</v>
          </cell>
          <cell r="F53">
            <v>0.1</v>
          </cell>
          <cell r="G53">
            <v>10</v>
          </cell>
          <cell r="H53">
            <v>12</v>
          </cell>
          <cell r="I53">
            <v>0.1</v>
          </cell>
          <cell r="J53">
            <v>4189.1099999999997</v>
          </cell>
          <cell r="K53">
            <v>0.8488</v>
          </cell>
          <cell r="L53">
            <v>0.1512</v>
          </cell>
          <cell r="M53">
            <v>2093.3000000000002</v>
          </cell>
          <cell r="N53">
            <v>0.01</v>
          </cell>
          <cell r="O53">
            <v>4.3299999999999996E-3</v>
          </cell>
          <cell r="P53">
            <v>1.0161</v>
          </cell>
          <cell r="Q53">
            <v>2.163E-2</v>
          </cell>
          <cell r="R53">
            <v>0.38301000000000002</v>
          </cell>
          <cell r="S53">
            <v>10.492000000000001</v>
          </cell>
          <cell r="T53">
            <v>0</v>
          </cell>
          <cell r="U53">
            <v>0</v>
          </cell>
          <cell r="V53">
            <v>1.2</v>
          </cell>
          <cell r="W53">
            <v>0</v>
          </cell>
          <cell r="X53">
            <v>0.02</v>
          </cell>
          <cell r="Y53">
            <v>2.2599999999999998</v>
          </cell>
          <cell r="Z53">
            <v>3.0400000000000001E-6</v>
          </cell>
          <cell r="AA53">
            <v>3.9999999999999998E-6</v>
          </cell>
          <cell r="AB53">
            <v>1.2999999999999999E-2</v>
          </cell>
          <cell r="AC53">
            <v>10960</v>
          </cell>
          <cell r="AD53">
            <v>0</v>
          </cell>
          <cell r="AE53">
            <v>1</v>
          </cell>
        </row>
        <row r="54">
          <cell r="A54">
            <v>37288</v>
          </cell>
          <cell r="B54">
            <v>4144.96</v>
          </cell>
          <cell r="C54">
            <v>19</v>
          </cell>
          <cell r="D54">
            <v>10</v>
          </cell>
          <cell r="E54">
            <v>12</v>
          </cell>
          <cell r="F54">
            <v>0.1</v>
          </cell>
          <cell r="G54">
            <v>10</v>
          </cell>
          <cell r="H54">
            <v>12</v>
          </cell>
          <cell r="I54">
            <v>0.1</v>
          </cell>
          <cell r="J54">
            <v>4165.8599999999997</v>
          </cell>
          <cell r="K54">
            <v>0.84870000000000001</v>
          </cell>
          <cell r="L54">
            <v>0.15129999999999999</v>
          </cell>
          <cell r="M54">
            <v>2058.0100000000002</v>
          </cell>
          <cell r="N54">
            <v>0.01</v>
          </cell>
          <cell r="O54">
            <v>4.3600000000000002E-3</v>
          </cell>
          <cell r="P54">
            <v>1.0161</v>
          </cell>
          <cell r="Q54">
            <v>2.155E-2</v>
          </cell>
          <cell r="R54">
            <v>0.38301000000000002</v>
          </cell>
          <cell r="S54">
            <v>10.44</v>
          </cell>
          <cell r="T54">
            <v>0</v>
          </cell>
          <cell r="U54">
            <v>0</v>
          </cell>
          <cell r="V54">
            <v>1.2</v>
          </cell>
          <cell r="W54">
            <v>0</v>
          </cell>
          <cell r="X54">
            <v>0.02</v>
          </cell>
          <cell r="Y54">
            <v>2.2599999999999998</v>
          </cell>
          <cell r="Z54">
            <v>3.0400000000000001E-6</v>
          </cell>
          <cell r="AA54">
            <v>3.9999999999999998E-6</v>
          </cell>
          <cell r="AB54">
            <v>1.4E-2</v>
          </cell>
          <cell r="AC54">
            <v>11270</v>
          </cell>
          <cell r="AD54">
            <v>0</v>
          </cell>
          <cell r="AE54">
            <v>1</v>
          </cell>
        </row>
        <row r="55">
          <cell r="A55">
            <v>37316</v>
          </cell>
          <cell r="B55">
            <v>4119.97</v>
          </cell>
          <cell r="C55">
            <v>19.5</v>
          </cell>
          <cell r="D55">
            <v>10</v>
          </cell>
          <cell r="E55">
            <v>12</v>
          </cell>
          <cell r="F55">
            <v>0.1</v>
          </cell>
          <cell r="G55">
            <v>10</v>
          </cell>
          <cell r="H55">
            <v>12</v>
          </cell>
          <cell r="I55">
            <v>0.1</v>
          </cell>
          <cell r="J55">
            <v>4144.57</v>
          </cell>
          <cell r="K55">
            <v>0.84870000000000001</v>
          </cell>
          <cell r="L55">
            <v>0.15129999999999999</v>
          </cell>
          <cell r="M55">
            <v>2025.3</v>
          </cell>
          <cell r="N55">
            <v>0.01</v>
          </cell>
          <cell r="O55">
            <v>4.3800000000000002E-3</v>
          </cell>
          <cell r="P55">
            <v>1.0162</v>
          </cell>
          <cell r="Q55">
            <v>2.1489999999999999E-2</v>
          </cell>
          <cell r="R55">
            <v>0.38301000000000002</v>
          </cell>
          <cell r="S55">
            <v>10.391999999999999</v>
          </cell>
          <cell r="T55">
            <v>0</v>
          </cell>
          <cell r="U55">
            <v>0</v>
          </cell>
          <cell r="V55">
            <v>1.2</v>
          </cell>
          <cell r="W55">
            <v>0</v>
          </cell>
          <cell r="X55">
            <v>0.02</v>
          </cell>
          <cell r="Y55">
            <v>2.2599999999999998</v>
          </cell>
          <cell r="Z55">
            <v>3.0400000000000001E-6</v>
          </cell>
          <cell r="AA55">
            <v>3.9999999999999998E-6</v>
          </cell>
          <cell r="AB55">
            <v>1.4E-2</v>
          </cell>
          <cell r="AC55">
            <v>11550</v>
          </cell>
          <cell r="AD55">
            <v>0</v>
          </cell>
          <cell r="AE55">
            <v>1</v>
          </cell>
        </row>
        <row r="56">
          <cell r="A56">
            <v>37347</v>
          </cell>
          <cell r="B56">
            <v>4091.97</v>
          </cell>
          <cell r="C56">
            <v>20</v>
          </cell>
          <cell r="D56">
            <v>10</v>
          </cell>
          <cell r="E56">
            <v>12</v>
          </cell>
          <cell r="F56">
            <v>0.1</v>
          </cell>
          <cell r="G56">
            <v>10</v>
          </cell>
          <cell r="H56">
            <v>12</v>
          </cell>
          <cell r="I56">
            <v>0.1</v>
          </cell>
          <cell r="J56">
            <v>4120.6499999999996</v>
          </cell>
          <cell r="K56">
            <v>0.84870000000000001</v>
          </cell>
          <cell r="L56">
            <v>0.15129999999999999</v>
          </cell>
          <cell r="M56">
            <v>1988.33</v>
          </cell>
          <cell r="N56">
            <v>0.01</v>
          </cell>
          <cell r="O56">
            <v>4.4099999999999999E-3</v>
          </cell>
          <cell r="P56">
            <v>1.0163</v>
          </cell>
          <cell r="Q56">
            <v>2.1409999999999998E-2</v>
          </cell>
          <cell r="R56">
            <v>0.38301000000000002</v>
          </cell>
          <cell r="S56">
            <v>10.337999999999999</v>
          </cell>
          <cell r="T56">
            <v>0</v>
          </cell>
          <cell r="U56">
            <v>0</v>
          </cell>
          <cell r="V56">
            <v>1.2</v>
          </cell>
          <cell r="W56">
            <v>0</v>
          </cell>
          <cell r="X56">
            <v>0.02</v>
          </cell>
          <cell r="Y56">
            <v>2.2599999999999998</v>
          </cell>
          <cell r="Z56">
            <v>3.0400000000000001E-6</v>
          </cell>
          <cell r="AA56">
            <v>3.9999999999999998E-6</v>
          </cell>
          <cell r="AB56">
            <v>1.4E-2</v>
          </cell>
          <cell r="AC56">
            <v>11860</v>
          </cell>
          <cell r="AD56">
            <v>0</v>
          </cell>
          <cell r="AE56">
            <v>1</v>
          </cell>
        </row>
        <row r="57">
          <cell r="A57">
            <v>37377</v>
          </cell>
          <cell r="B57">
            <v>4064.53</v>
          </cell>
          <cell r="C57">
            <v>20.5</v>
          </cell>
          <cell r="D57">
            <v>10</v>
          </cell>
          <cell r="E57">
            <v>12</v>
          </cell>
          <cell r="F57">
            <v>0.1</v>
          </cell>
          <cell r="G57">
            <v>10</v>
          </cell>
          <cell r="H57">
            <v>12</v>
          </cell>
          <cell r="I57">
            <v>0.1</v>
          </cell>
          <cell r="J57">
            <v>4097.17</v>
          </cell>
          <cell r="K57">
            <v>0.84870000000000001</v>
          </cell>
          <cell r="L57">
            <v>0.15129999999999999</v>
          </cell>
          <cell r="M57">
            <v>1951.51</v>
          </cell>
          <cell r="N57">
            <v>0.01</v>
          </cell>
          <cell r="O57">
            <v>4.4400000000000004E-3</v>
          </cell>
          <cell r="P57">
            <v>1.0164</v>
          </cell>
          <cell r="Q57">
            <v>2.1340000000000001E-2</v>
          </cell>
          <cell r="R57">
            <v>0.38301000000000002</v>
          </cell>
          <cell r="S57">
            <v>10.284000000000001</v>
          </cell>
          <cell r="T57">
            <v>0</v>
          </cell>
          <cell r="U57">
            <v>0</v>
          </cell>
          <cell r="V57">
            <v>1.2</v>
          </cell>
          <cell r="W57">
            <v>0</v>
          </cell>
          <cell r="X57">
            <v>0.02</v>
          </cell>
          <cell r="Y57">
            <v>2.2599999999999998</v>
          </cell>
          <cell r="Z57">
            <v>3.0400000000000001E-6</v>
          </cell>
          <cell r="AA57">
            <v>3.9999999999999998E-6</v>
          </cell>
          <cell r="AB57">
            <v>1.4999999999999999E-2</v>
          </cell>
          <cell r="AC57">
            <v>12160</v>
          </cell>
          <cell r="AD57">
            <v>0</v>
          </cell>
          <cell r="AE57">
            <v>1</v>
          </cell>
        </row>
        <row r="58">
          <cell r="A58">
            <v>37408</v>
          </cell>
          <cell r="B58">
            <v>4035.81</v>
          </cell>
          <cell r="C58">
            <v>21</v>
          </cell>
          <cell r="D58">
            <v>10</v>
          </cell>
          <cell r="E58">
            <v>12</v>
          </cell>
          <cell r="F58">
            <v>0.1</v>
          </cell>
          <cell r="G58">
            <v>10</v>
          </cell>
          <cell r="H58">
            <v>12</v>
          </cell>
          <cell r="I58">
            <v>0.1</v>
          </cell>
          <cell r="J58">
            <v>4072.55</v>
          </cell>
          <cell r="K58">
            <v>0.84860000000000002</v>
          </cell>
          <cell r="L58">
            <v>0.15140000000000001</v>
          </cell>
          <cell r="M58">
            <v>1912.6</v>
          </cell>
          <cell r="N58">
            <v>0.01</v>
          </cell>
          <cell r="O58">
            <v>4.4600000000000004E-3</v>
          </cell>
          <cell r="P58">
            <v>1.0165</v>
          </cell>
          <cell r="Q58">
            <v>2.1260000000000001E-2</v>
          </cell>
          <cell r="R58">
            <v>0.38301000000000002</v>
          </cell>
          <cell r="S58">
            <v>10.228</v>
          </cell>
          <cell r="T58">
            <v>0</v>
          </cell>
          <cell r="U58">
            <v>0</v>
          </cell>
          <cell r="V58">
            <v>1.2</v>
          </cell>
          <cell r="W58">
            <v>0</v>
          </cell>
          <cell r="X58">
            <v>0.02</v>
          </cell>
          <cell r="Y58">
            <v>2.2599999999999998</v>
          </cell>
          <cell r="Z58">
            <v>3.0400000000000001E-6</v>
          </cell>
          <cell r="AA58">
            <v>3.9999999999999998E-6</v>
          </cell>
          <cell r="AB58">
            <v>1.4999999999999999E-2</v>
          </cell>
          <cell r="AC58">
            <v>12470</v>
          </cell>
          <cell r="AD58">
            <v>0</v>
          </cell>
          <cell r="AE58">
            <v>1</v>
          </cell>
        </row>
        <row r="59">
          <cell r="A59">
            <v>37438</v>
          </cell>
          <cell r="B59">
            <v>4007.67</v>
          </cell>
          <cell r="C59">
            <v>21.5</v>
          </cell>
          <cell r="D59">
            <v>10</v>
          </cell>
          <cell r="E59">
            <v>12</v>
          </cell>
          <cell r="F59">
            <v>0.1</v>
          </cell>
          <cell r="G59">
            <v>10</v>
          </cell>
          <cell r="H59">
            <v>12</v>
          </cell>
          <cell r="I59">
            <v>0.1</v>
          </cell>
          <cell r="J59">
            <v>4048.36</v>
          </cell>
          <cell r="K59">
            <v>0.84860000000000002</v>
          </cell>
          <cell r="L59">
            <v>0.15140000000000001</v>
          </cell>
          <cell r="M59">
            <v>1874.03</v>
          </cell>
          <cell r="N59">
            <v>0.01</v>
          </cell>
          <cell r="O59">
            <v>4.4900000000000001E-3</v>
          </cell>
          <cell r="P59">
            <v>1.0165999999999999</v>
          </cell>
          <cell r="Q59">
            <v>2.1190000000000001E-2</v>
          </cell>
          <cell r="R59">
            <v>0.38301000000000002</v>
          </cell>
          <cell r="S59">
            <v>10.173</v>
          </cell>
          <cell r="T59">
            <v>0</v>
          </cell>
          <cell r="U59">
            <v>0</v>
          </cell>
          <cell r="V59">
            <v>1.2</v>
          </cell>
          <cell r="W59">
            <v>0</v>
          </cell>
          <cell r="X59">
            <v>0.02</v>
          </cell>
          <cell r="Y59">
            <v>2.2599999999999998</v>
          </cell>
          <cell r="Z59">
            <v>3.0400000000000001E-6</v>
          </cell>
          <cell r="AA59">
            <v>3.9999999999999998E-6</v>
          </cell>
          <cell r="AB59">
            <v>1.4999999999999999E-2</v>
          </cell>
          <cell r="AC59">
            <v>12770</v>
          </cell>
          <cell r="AD59">
            <v>0</v>
          </cell>
          <cell r="AE59">
            <v>1</v>
          </cell>
        </row>
        <row r="60">
          <cell r="A60">
            <v>37469</v>
          </cell>
          <cell r="B60">
            <v>3978.21</v>
          </cell>
          <cell r="C60">
            <v>22.1</v>
          </cell>
          <cell r="D60">
            <v>10</v>
          </cell>
          <cell r="E60">
            <v>12</v>
          </cell>
          <cell r="F60">
            <v>0.1</v>
          </cell>
          <cell r="G60">
            <v>10</v>
          </cell>
          <cell r="H60">
            <v>12</v>
          </cell>
          <cell r="I60">
            <v>0.1</v>
          </cell>
          <cell r="J60">
            <v>4022.99</v>
          </cell>
          <cell r="K60">
            <v>0.84860000000000002</v>
          </cell>
          <cell r="L60">
            <v>0.15140000000000001</v>
          </cell>
          <cell r="M60">
            <v>1833.22</v>
          </cell>
          <cell r="N60">
            <v>0.01</v>
          </cell>
          <cell r="O60">
            <v>4.5199999999999997E-3</v>
          </cell>
          <cell r="P60">
            <v>1.0166999999999999</v>
          </cell>
          <cell r="Q60">
            <v>2.111E-2</v>
          </cell>
          <cell r="R60">
            <v>0.38301000000000002</v>
          </cell>
          <cell r="S60">
            <v>10.114000000000001</v>
          </cell>
          <cell r="T60">
            <v>0</v>
          </cell>
          <cell r="U60">
            <v>0</v>
          </cell>
          <cell r="V60">
            <v>1.2</v>
          </cell>
          <cell r="W60">
            <v>0</v>
          </cell>
          <cell r="X60">
            <v>0.02</v>
          </cell>
          <cell r="Y60">
            <v>2.2599999999999998</v>
          </cell>
          <cell r="Z60">
            <v>3.0400000000000001E-6</v>
          </cell>
          <cell r="AA60">
            <v>3.9999999999999998E-6</v>
          </cell>
          <cell r="AB60">
            <v>1.6E-2</v>
          </cell>
          <cell r="AC60">
            <v>13080</v>
          </cell>
          <cell r="AD60">
            <v>0</v>
          </cell>
          <cell r="AE60">
            <v>1</v>
          </cell>
        </row>
        <row r="61">
          <cell r="A61">
            <v>37500</v>
          </cell>
          <cell r="B61">
            <v>3948.36</v>
          </cell>
          <cell r="C61">
            <v>22.6</v>
          </cell>
          <cell r="D61">
            <v>10</v>
          </cell>
          <cell r="E61">
            <v>12</v>
          </cell>
          <cell r="F61">
            <v>0.1</v>
          </cell>
          <cell r="G61">
            <v>10</v>
          </cell>
          <cell r="H61">
            <v>12</v>
          </cell>
          <cell r="I61">
            <v>0.1</v>
          </cell>
          <cell r="J61">
            <v>3997.23</v>
          </cell>
          <cell r="K61">
            <v>0.84850000000000003</v>
          </cell>
          <cell r="L61">
            <v>0.1515</v>
          </cell>
          <cell r="M61">
            <v>1791.28</v>
          </cell>
          <cell r="N61">
            <v>0.01</v>
          </cell>
          <cell r="O61">
            <v>4.5500000000000002E-3</v>
          </cell>
          <cell r="P61">
            <v>1.0167999999999999</v>
          </cell>
          <cell r="Q61">
            <v>2.103E-2</v>
          </cell>
          <cell r="R61">
            <v>0.38301000000000002</v>
          </cell>
          <cell r="S61">
            <v>10.055</v>
          </cell>
          <cell r="T61">
            <v>0</v>
          </cell>
          <cell r="U61">
            <v>0</v>
          </cell>
          <cell r="V61">
            <v>1.2</v>
          </cell>
          <cell r="W61">
            <v>0</v>
          </cell>
          <cell r="X61">
            <v>0.02</v>
          </cell>
          <cell r="Y61">
            <v>2.2599999999999998</v>
          </cell>
          <cell r="Z61">
            <v>3.0400000000000001E-6</v>
          </cell>
          <cell r="AA61">
            <v>3.9999999999999998E-6</v>
          </cell>
          <cell r="AB61">
            <v>1.6E-2</v>
          </cell>
          <cell r="AC61">
            <v>13390</v>
          </cell>
          <cell r="AD61">
            <v>0</v>
          </cell>
          <cell r="AE61">
            <v>1</v>
          </cell>
        </row>
        <row r="62">
          <cell r="A62">
            <v>37530</v>
          </cell>
          <cell r="B62">
            <v>3919.1</v>
          </cell>
          <cell r="C62">
            <v>23.1</v>
          </cell>
          <cell r="D62">
            <v>10</v>
          </cell>
          <cell r="E62">
            <v>12</v>
          </cell>
          <cell r="F62">
            <v>0.1</v>
          </cell>
          <cell r="G62">
            <v>10</v>
          </cell>
          <cell r="H62">
            <v>12</v>
          </cell>
          <cell r="I62">
            <v>0.1</v>
          </cell>
          <cell r="J62">
            <v>3971.92</v>
          </cell>
          <cell r="K62">
            <v>0.84850000000000003</v>
          </cell>
          <cell r="L62">
            <v>0.1515</v>
          </cell>
          <cell r="M62">
            <v>1749.8</v>
          </cell>
          <cell r="N62">
            <v>0.01</v>
          </cell>
          <cell r="O62">
            <v>4.5799999999999999E-3</v>
          </cell>
          <cell r="P62">
            <v>1.0167999999999999</v>
          </cell>
          <cell r="Q62">
            <v>2.095E-2</v>
          </cell>
          <cell r="R62">
            <v>0.38301000000000002</v>
          </cell>
          <cell r="S62">
            <v>9.9960000000000004</v>
          </cell>
          <cell r="T62">
            <v>0</v>
          </cell>
          <cell r="U62">
            <v>0</v>
          </cell>
          <cell r="V62">
            <v>1.2</v>
          </cell>
          <cell r="W62">
            <v>0</v>
          </cell>
          <cell r="X62">
            <v>0.02</v>
          </cell>
          <cell r="Y62">
            <v>2.2599999999999998</v>
          </cell>
          <cell r="Z62">
            <v>3.0400000000000001E-6</v>
          </cell>
          <cell r="AA62">
            <v>3.9999999999999998E-6</v>
          </cell>
          <cell r="AB62">
            <v>1.6E-2</v>
          </cell>
          <cell r="AC62">
            <v>13690</v>
          </cell>
          <cell r="AD62">
            <v>0</v>
          </cell>
          <cell r="AE62">
            <v>1</v>
          </cell>
        </row>
        <row r="63">
          <cell r="A63">
            <v>37561</v>
          </cell>
          <cell r="B63">
            <v>3888.49</v>
          </cell>
          <cell r="C63">
            <v>23.6</v>
          </cell>
          <cell r="D63">
            <v>5.0007000000000001</v>
          </cell>
          <cell r="E63">
            <v>6</v>
          </cell>
          <cell r="F63">
            <v>0</v>
          </cell>
          <cell r="G63">
            <v>9.9923000000000002</v>
          </cell>
          <cell r="H63">
            <v>12</v>
          </cell>
          <cell r="I63">
            <v>0.1</v>
          </cell>
          <cell r="J63">
            <v>3945.08</v>
          </cell>
          <cell r="K63">
            <v>0.84850000000000003</v>
          </cell>
          <cell r="L63">
            <v>0.1515</v>
          </cell>
          <cell r="M63">
            <v>2560</v>
          </cell>
          <cell r="N63">
            <v>0.01</v>
          </cell>
          <cell r="O63">
            <v>4.6100000000000004E-3</v>
          </cell>
          <cell r="P63">
            <v>1.0168999999999999</v>
          </cell>
          <cell r="Q63">
            <v>2.087E-2</v>
          </cell>
          <cell r="R63">
            <v>0.38301000000000002</v>
          </cell>
          <cell r="S63">
            <v>9.9339999999999993</v>
          </cell>
          <cell r="T63">
            <v>0</v>
          </cell>
          <cell r="U63">
            <v>0</v>
          </cell>
          <cell r="V63">
            <v>1.2</v>
          </cell>
          <cell r="W63">
            <v>0</v>
          </cell>
          <cell r="X63">
            <v>0.02</v>
          </cell>
          <cell r="Y63">
            <v>2.2599999999999998</v>
          </cell>
          <cell r="Z63">
            <v>3.0400000000000001E-6</v>
          </cell>
          <cell r="AA63">
            <v>3.9999999999999998E-6</v>
          </cell>
          <cell r="AB63">
            <v>1.7000000000000001E-2</v>
          </cell>
          <cell r="AC63">
            <v>13999.8</v>
          </cell>
          <cell r="AD63">
            <v>0</v>
          </cell>
          <cell r="AE63">
            <v>1</v>
          </cell>
        </row>
        <row r="64">
          <cell r="A64">
            <v>37591</v>
          </cell>
          <cell r="B64">
            <v>3873.51</v>
          </cell>
          <cell r="C64">
            <v>23.9</v>
          </cell>
          <cell r="D64">
            <v>5.0000999999999998</v>
          </cell>
          <cell r="E64">
            <v>6</v>
          </cell>
          <cell r="F64">
            <v>0</v>
          </cell>
          <cell r="G64">
            <v>5.0006000000000004</v>
          </cell>
          <cell r="H64">
            <v>6</v>
          </cell>
          <cell r="I64">
            <v>0</v>
          </cell>
          <cell r="J64">
            <v>3931.68</v>
          </cell>
          <cell r="K64">
            <v>0.84850000000000003</v>
          </cell>
          <cell r="L64">
            <v>0.1515</v>
          </cell>
          <cell r="M64">
            <v>2545.39</v>
          </cell>
          <cell r="N64">
            <v>0.01</v>
          </cell>
          <cell r="O64">
            <v>4.6299999999999996E-3</v>
          </cell>
          <cell r="P64">
            <v>1.0169999999999999</v>
          </cell>
          <cell r="Q64">
            <v>2.0830000000000001E-2</v>
          </cell>
          <cell r="R64">
            <v>0.38301000000000002</v>
          </cell>
          <cell r="S64">
            <v>9.9039999999999999</v>
          </cell>
          <cell r="T64">
            <v>0</v>
          </cell>
          <cell r="U64">
            <v>0</v>
          </cell>
          <cell r="V64">
            <v>1.2</v>
          </cell>
          <cell r="W64">
            <v>0</v>
          </cell>
          <cell r="X64">
            <v>0.02</v>
          </cell>
          <cell r="Y64">
            <v>2.2599999999999998</v>
          </cell>
          <cell r="Z64">
            <v>3.0400000000000001E-6</v>
          </cell>
          <cell r="AA64">
            <v>3.9999999999999998E-6</v>
          </cell>
          <cell r="AB64">
            <v>1.7000000000000001E-2</v>
          </cell>
          <cell r="AC64">
            <v>14149.8</v>
          </cell>
          <cell r="AD64">
            <v>0</v>
          </cell>
          <cell r="AE64">
            <v>1</v>
          </cell>
        </row>
        <row r="65">
          <cell r="A65">
            <v>37622</v>
          </cell>
          <cell r="B65">
            <v>3857.94</v>
          </cell>
          <cell r="C65">
            <v>24.1</v>
          </cell>
          <cell r="D65">
            <v>5.0018000000000002</v>
          </cell>
          <cell r="E65">
            <v>6</v>
          </cell>
          <cell r="F65">
            <v>0</v>
          </cell>
          <cell r="G65">
            <v>5.0008999999999997</v>
          </cell>
          <cell r="H65">
            <v>6</v>
          </cell>
          <cell r="I65">
            <v>0</v>
          </cell>
          <cell r="J65">
            <v>3917.73</v>
          </cell>
          <cell r="K65">
            <v>0.84840000000000004</v>
          </cell>
          <cell r="L65">
            <v>0.15160000000000001</v>
          </cell>
          <cell r="M65">
            <v>2529.7399999999998</v>
          </cell>
          <cell r="N65">
            <v>0.01</v>
          </cell>
          <cell r="O65">
            <v>4.64E-3</v>
          </cell>
          <cell r="P65">
            <v>1.0169999999999999</v>
          </cell>
          <cell r="Q65">
            <v>2.0789999999999999E-2</v>
          </cell>
          <cell r="R65">
            <v>0.38301000000000002</v>
          </cell>
          <cell r="S65">
            <v>9.8729999999999993</v>
          </cell>
          <cell r="T65">
            <v>0</v>
          </cell>
          <cell r="U65">
            <v>0</v>
          </cell>
          <cell r="V65">
            <v>1.2</v>
          </cell>
          <cell r="W65">
            <v>0</v>
          </cell>
          <cell r="X65">
            <v>0.02</v>
          </cell>
          <cell r="Y65">
            <v>2.2599999999999998</v>
          </cell>
          <cell r="Z65">
            <v>3.0400000000000001E-6</v>
          </cell>
          <cell r="AA65">
            <v>3.9999999999999998E-6</v>
          </cell>
          <cell r="AB65">
            <v>1.7000000000000001E-2</v>
          </cell>
          <cell r="AC65">
            <v>14304.8</v>
          </cell>
          <cell r="AD65">
            <v>0</v>
          </cell>
          <cell r="AE65">
            <v>1</v>
          </cell>
        </row>
        <row r="66">
          <cell r="A66">
            <v>37987</v>
          </cell>
          <cell r="B66">
            <v>3666.32</v>
          </cell>
          <cell r="C66">
            <v>27.2</v>
          </cell>
          <cell r="D66">
            <v>5.0015999999999998</v>
          </cell>
          <cell r="E66">
            <v>6</v>
          </cell>
          <cell r="F66">
            <v>0</v>
          </cell>
          <cell r="G66">
            <v>5.0011999999999999</v>
          </cell>
          <cell r="H66">
            <v>6</v>
          </cell>
          <cell r="I66">
            <v>0</v>
          </cell>
          <cell r="J66">
            <v>3745</v>
          </cell>
          <cell r="K66">
            <v>0.84819999999999995</v>
          </cell>
          <cell r="L66">
            <v>0.15179999999999999</v>
          </cell>
          <cell r="M66">
            <v>2339.34</v>
          </cell>
          <cell r="N66">
            <v>0.01</v>
          </cell>
          <cell r="O66">
            <v>4.8300000000000001E-3</v>
          </cell>
          <cell r="P66">
            <v>1.0176000000000001</v>
          </cell>
          <cell r="Q66">
            <v>2.0279999999999999E-2</v>
          </cell>
          <cell r="R66">
            <v>0.38301000000000002</v>
          </cell>
          <cell r="S66">
            <v>9.4749999999999996</v>
          </cell>
          <cell r="T66">
            <v>0</v>
          </cell>
          <cell r="U66">
            <v>0</v>
          </cell>
          <cell r="V66">
            <v>1.2</v>
          </cell>
          <cell r="W66">
            <v>0</v>
          </cell>
          <cell r="X66">
            <v>0.02</v>
          </cell>
          <cell r="Y66">
            <v>2.2599999999999998</v>
          </cell>
          <cell r="Z66">
            <v>3.0299999999999998E-6</v>
          </cell>
          <cell r="AA66">
            <v>3.9999999999999998E-6</v>
          </cell>
          <cell r="AB66">
            <v>1.9E-2</v>
          </cell>
          <cell r="AC66">
            <v>16130.3</v>
          </cell>
          <cell r="AD66">
            <v>0</v>
          </cell>
          <cell r="AE66">
            <v>1</v>
          </cell>
        </row>
        <row r="67">
          <cell r="A67">
            <v>38353</v>
          </cell>
          <cell r="B67">
            <v>3492.51</v>
          </cell>
          <cell r="C67">
            <v>30.3</v>
          </cell>
          <cell r="D67">
            <v>5.0004</v>
          </cell>
          <cell r="E67">
            <v>6</v>
          </cell>
          <cell r="F67">
            <v>0.1</v>
          </cell>
          <cell r="G67">
            <v>5.0008999999999997</v>
          </cell>
          <cell r="H67">
            <v>6</v>
          </cell>
          <cell r="I67">
            <v>0.1</v>
          </cell>
          <cell r="J67">
            <v>3583.93</v>
          </cell>
          <cell r="K67">
            <v>0.84799999999999998</v>
          </cell>
          <cell r="L67">
            <v>0.152</v>
          </cell>
          <cell r="M67">
            <v>2162.5</v>
          </cell>
          <cell r="N67">
            <v>0.01</v>
          </cell>
          <cell r="O67">
            <v>5.0400000000000002E-3</v>
          </cell>
          <cell r="P67">
            <v>1.0182</v>
          </cell>
          <cell r="Q67">
            <v>1.9810000000000001E-2</v>
          </cell>
          <cell r="R67">
            <v>0.38301000000000002</v>
          </cell>
          <cell r="S67">
            <v>9.1</v>
          </cell>
          <cell r="T67">
            <v>0</v>
          </cell>
          <cell r="U67">
            <v>0</v>
          </cell>
          <cell r="V67">
            <v>1.2</v>
          </cell>
          <cell r="W67">
            <v>0</v>
          </cell>
          <cell r="X67">
            <v>0.02</v>
          </cell>
          <cell r="Y67">
            <v>2.2599999999999998</v>
          </cell>
          <cell r="Z67">
            <v>3.0299999999999998E-6</v>
          </cell>
          <cell r="AA67">
            <v>3.9999999999999998E-6</v>
          </cell>
          <cell r="AB67">
            <v>2.1999999999999999E-2</v>
          </cell>
          <cell r="AC67">
            <v>17960.599999999999</v>
          </cell>
          <cell r="AD67">
            <v>0</v>
          </cell>
          <cell r="AE67">
            <v>1</v>
          </cell>
        </row>
        <row r="68">
          <cell r="A68">
            <v>38718</v>
          </cell>
          <cell r="B68">
            <v>3321.13</v>
          </cell>
          <cell r="C68">
            <v>33.4</v>
          </cell>
          <cell r="D68">
            <v>5.0003000000000002</v>
          </cell>
          <cell r="E68">
            <v>6</v>
          </cell>
          <cell r="F68">
            <v>0.1</v>
          </cell>
          <cell r="G68">
            <v>5.0015999999999998</v>
          </cell>
          <cell r="H68">
            <v>6</v>
          </cell>
          <cell r="I68">
            <v>0.1</v>
          </cell>
          <cell r="J68">
            <v>3422.11</v>
          </cell>
          <cell r="K68">
            <v>0.84789999999999999</v>
          </cell>
          <cell r="L68">
            <v>0.15210000000000001</v>
          </cell>
          <cell r="M68">
            <v>1983.31</v>
          </cell>
          <cell r="N68">
            <v>0.01</v>
          </cell>
          <cell r="O68">
            <v>5.2700000000000004E-3</v>
          </cell>
          <cell r="P68">
            <v>1.0186999999999999</v>
          </cell>
          <cell r="Q68">
            <v>1.9359999999999999E-2</v>
          </cell>
          <cell r="R68">
            <v>0.38301000000000002</v>
          </cell>
          <cell r="S68">
            <v>8.7189999999999994</v>
          </cell>
          <cell r="T68">
            <v>0</v>
          </cell>
          <cell r="U68">
            <v>0</v>
          </cell>
          <cell r="V68">
            <v>1.2</v>
          </cell>
          <cell r="W68">
            <v>0</v>
          </cell>
          <cell r="X68">
            <v>0.02</v>
          </cell>
          <cell r="Y68">
            <v>2.2599999999999998</v>
          </cell>
          <cell r="Z68">
            <v>3.0299999999999998E-6</v>
          </cell>
          <cell r="AA68">
            <v>3.9999999999999998E-6</v>
          </cell>
          <cell r="AB68">
            <v>2.4E-2</v>
          </cell>
          <cell r="AC68">
            <v>19786.2</v>
          </cell>
          <cell r="AD68">
            <v>0</v>
          </cell>
          <cell r="AE68">
            <v>1</v>
          </cell>
        </row>
        <row r="69">
          <cell r="A69">
            <v>39083</v>
          </cell>
          <cell r="B69">
            <v>3166.21</v>
          </cell>
          <cell r="C69">
            <v>36.4</v>
          </cell>
          <cell r="D69">
            <v>5.0012999999999996</v>
          </cell>
          <cell r="E69">
            <v>6</v>
          </cell>
          <cell r="F69">
            <v>0.1</v>
          </cell>
          <cell r="G69">
            <v>5.0015000000000001</v>
          </cell>
          <cell r="H69">
            <v>6</v>
          </cell>
          <cell r="I69">
            <v>0.1</v>
          </cell>
          <cell r="J69">
            <v>3273.16</v>
          </cell>
          <cell r="K69">
            <v>0.84770000000000001</v>
          </cell>
          <cell r="L69">
            <v>0.15229999999999999</v>
          </cell>
          <cell r="M69">
            <v>1818.99</v>
          </cell>
          <cell r="N69">
            <v>0.01</v>
          </cell>
          <cell r="O69">
            <v>5.5199999999999997E-3</v>
          </cell>
          <cell r="P69">
            <v>1.0192000000000001</v>
          </cell>
          <cell r="Q69">
            <v>1.899E-2</v>
          </cell>
          <cell r="R69">
            <v>0.38301000000000002</v>
          </cell>
          <cell r="S69">
            <v>8.3629999999999995</v>
          </cell>
          <cell r="T69">
            <v>0</v>
          </cell>
          <cell r="U69">
            <v>0</v>
          </cell>
          <cell r="V69">
            <v>1.2</v>
          </cell>
          <cell r="W69">
            <v>0</v>
          </cell>
          <cell r="X69">
            <v>0.02</v>
          </cell>
          <cell r="Y69">
            <v>2.2599999999999998</v>
          </cell>
          <cell r="Z69">
            <v>3.0299999999999998E-6</v>
          </cell>
          <cell r="AA69">
            <v>3.9999999999999998E-6</v>
          </cell>
          <cell r="AB69">
            <v>2.5999999999999999E-2</v>
          </cell>
          <cell r="AC69">
            <v>21611.7</v>
          </cell>
          <cell r="AD69">
            <v>0</v>
          </cell>
          <cell r="AE69">
            <v>1</v>
          </cell>
        </row>
        <row r="70">
          <cell r="A70">
            <v>39448</v>
          </cell>
          <cell r="B70">
            <v>3000.36</v>
          </cell>
          <cell r="C70">
            <v>39.5</v>
          </cell>
          <cell r="D70">
            <v>5.0019999999999998</v>
          </cell>
          <cell r="E70">
            <v>6</v>
          </cell>
          <cell r="F70">
            <v>0.1</v>
          </cell>
          <cell r="G70">
            <v>5.0014000000000003</v>
          </cell>
          <cell r="H70">
            <v>6</v>
          </cell>
          <cell r="I70">
            <v>0.1</v>
          </cell>
          <cell r="J70">
            <v>3112.38</v>
          </cell>
          <cell r="K70">
            <v>0.84750000000000003</v>
          </cell>
          <cell r="L70">
            <v>0.1525</v>
          </cell>
          <cell r="M70">
            <v>1635.37</v>
          </cell>
          <cell r="N70">
            <v>0.01</v>
          </cell>
          <cell r="O70">
            <v>5.7999999999999996E-3</v>
          </cell>
          <cell r="P70">
            <v>1.0197000000000001</v>
          </cell>
          <cell r="Q70">
            <v>1.8599999999999998E-2</v>
          </cell>
          <cell r="R70">
            <v>0.38301000000000002</v>
          </cell>
          <cell r="S70">
            <v>7.9710000000000001</v>
          </cell>
          <cell r="T70">
            <v>0</v>
          </cell>
          <cell r="U70">
            <v>0</v>
          </cell>
          <cell r="V70">
            <v>1.2</v>
          </cell>
          <cell r="W70">
            <v>0</v>
          </cell>
          <cell r="X70">
            <v>0.02</v>
          </cell>
          <cell r="Y70">
            <v>2.2599999999999998</v>
          </cell>
          <cell r="Z70">
            <v>3.0299999999999998E-6</v>
          </cell>
          <cell r="AA70">
            <v>3.9999999999999998E-6</v>
          </cell>
          <cell r="AB70">
            <v>2.8000000000000001E-2</v>
          </cell>
          <cell r="AC70">
            <v>23437.200000000001</v>
          </cell>
          <cell r="AD70">
            <v>0</v>
          </cell>
          <cell r="AE70">
            <v>1</v>
          </cell>
        </row>
        <row r="71">
          <cell r="A71">
            <v>39814</v>
          </cell>
          <cell r="B71">
            <v>2846.62</v>
          </cell>
          <cell r="C71">
            <v>42.6</v>
          </cell>
          <cell r="D71">
            <v>5.0004</v>
          </cell>
          <cell r="E71">
            <v>6</v>
          </cell>
          <cell r="F71">
            <v>0.1</v>
          </cell>
          <cell r="G71">
            <v>5.0007999999999999</v>
          </cell>
          <cell r="H71">
            <v>6</v>
          </cell>
          <cell r="I71">
            <v>0.1</v>
          </cell>
          <cell r="J71">
            <v>2957.63</v>
          </cell>
          <cell r="K71">
            <v>0.84740000000000004</v>
          </cell>
          <cell r="L71">
            <v>0.15260000000000001</v>
          </cell>
          <cell r="M71">
            <v>1456.71</v>
          </cell>
          <cell r="N71">
            <v>0.02</v>
          </cell>
          <cell r="O71">
            <v>6.11E-3</v>
          </cell>
          <cell r="P71">
            <v>1.0202</v>
          </cell>
          <cell r="Q71">
            <v>1.8190000000000001E-2</v>
          </cell>
          <cell r="R71">
            <v>0.38301000000000002</v>
          </cell>
          <cell r="S71">
            <v>7.5970000000000004</v>
          </cell>
          <cell r="T71">
            <v>0</v>
          </cell>
          <cell r="U71">
            <v>0</v>
          </cell>
          <cell r="V71">
            <v>1.2</v>
          </cell>
          <cell r="W71">
            <v>0</v>
          </cell>
          <cell r="X71">
            <v>0.02</v>
          </cell>
          <cell r="Y71">
            <v>2.2599999999999998</v>
          </cell>
          <cell r="Z71">
            <v>3.0299999999999998E-6</v>
          </cell>
          <cell r="AA71">
            <v>3.9999999999999998E-6</v>
          </cell>
          <cell r="AB71">
            <v>0.03</v>
          </cell>
          <cell r="AC71">
            <v>25267.5</v>
          </cell>
          <cell r="AD71">
            <v>0</v>
          </cell>
          <cell r="AE71">
            <v>1</v>
          </cell>
        </row>
        <row r="72">
          <cell r="A72">
            <v>40179</v>
          </cell>
          <cell r="B72">
            <v>2682.1</v>
          </cell>
          <cell r="C72">
            <v>45.7</v>
          </cell>
          <cell r="D72">
            <v>5.0007999999999999</v>
          </cell>
          <cell r="E72">
            <v>6</v>
          </cell>
          <cell r="F72">
            <v>0.1</v>
          </cell>
          <cell r="G72">
            <v>5.0006000000000004</v>
          </cell>
          <cell r="H72">
            <v>6</v>
          </cell>
          <cell r="I72">
            <v>0.1</v>
          </cell>
          <cell r="J72">
            <v>2791.47</v>
          </cell>
          <cell r="K72">
            <v>0.84719999999999995</v>
          </cell>
          <cell r="L72">
            <v>0.15279999999999999</v>
          </cell>
          <cell r="M72">
            <v>1249.8699999999999</v>
          </cell>
          <cell r="N72">
            <v>0.02</v>
          </cell>
          <cell r="O72">
            <v>6.45E-3</v>
          </cell>
          <cell r="P72">
            <v>1.0206999999999999</v>
          </cell>
          <cell r="Q72">
            <v>1.7760000000000001E-2</v>
          </cell>
          <cell r="R72">
            <v>0.38301000000000002</v>
          </cell>
          <cell r="S72">
            <v>7.1859999999999999</v>
          </cell>
          <cell r="T72">
            <v>0</v>
          </cell>
          <cell r="U72">
            <v>0</v>
          </cell>
          <cell r="V72">
            <v>1.2</v>
          </cell>
          <cell r="W72">
            <v>0</v>
          </cell>
          <cell r="X72">
            <v>0.02</v>
          </cell>
          <cell r="Y72">
            <v>2.2599999999999998</v>
          </cell>
          <cell r="Z72">
            <v>3.0299999999999998E-6</v>
          </cell>
          <cell r="AA72">
            <v>3.9999999999999998E-6</v>
          </cell>
          <cell r="AB72">
            <v>3.3000000000000002E-2</v>
          </cell>
          <cell r="AC72">
            <v>27092.7</v>
          </cell>
          <cell r="AD72">
            <v>0</v>
          </cell>
          <cell r="AE72">
            <v>1</v>
          </cell>
        </row>
        <row r="73">
          <cell r="A73">
            <v>40544</v>
          </cell>
          <cell r="B73">
            <v>2569.86</v>
          </cell>
          <cell r="C73">
            <v>48.1</v>
          </cell>
          <cell r="D73">
            <v>0</v>
          </cell>
          <cell r="E73">
            <v>0</v>
          </cell>
          <cell r="F73">
            <v>0</v>
          </cell>
          <cell r="G73">
            <v>3.9586999999999999</v>
          </cell>
          <cell r="H73">
            <v>4.8</v>
          </cell>
          <cell r="I73">
            <v>0.1</v>
          </cell>
          <cell r="J73">
            <v>2677.78</v>
          </cell>
          <cell r="K73">
            <v>0.84709999999999996</v>
          </cell>
          <cell r="L73">
            <v>0.15290000000000001</v>
          </cell>
          <cell r="N73">
            <v>0.02</v>
          </cell>
          <cell r="O73">
            <v>6.7499999999999999E-3</v>
          </cell>
          <cell r="P73">
            <v>1.0209999999999999</v>
          </cell>
          <cell r="Q73">
            <v>1.7500000000000002E-2</v>
          </cell>
          <cell r="R73">
            <v>0.38301000000000002</v>
          </cell>
          <cell r="S73">
            <v>6.9009999999999998</v>
          </cell>
          <cell r="T73">
            <v>0</v>
          </cell>
          <cell r="U73">
            <v>0</v>
          </cell>
          <cell r="V73">
            <v>1.2</v>
          </cell>
          <cell r="W73">
            <v>0</v>
          </cell>
          <cell r="X73">
            <v>0.02</v>
          </cell>
          <cell r="Y73">
            <v>2.2599999999999998</v>
          </cell>
          <cell r="Z73">
            <v>3.0199999999999999E-6</v>
          </cell>
          <cell r="AA73">
            <v>3.9999999999999998E-6</v>
          </cell>
          <cell r="AB73">
            <v>3.4000000000000002E-2</v>
          </cell>
          <cell r="AC73">
            <v>28537.599999999999</v>
          </cell>
          <cell r="AD73">
            <v>0</v>
          </cell>
          <cell r="AE73">
            <v>0</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sheetData sheetId="112"/>
      <sheetData sheetId="113"/>
      <sheetData sheetId="114"/>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PDP"/>
      <sheetName val="Input DNP"/>
      <sheetName val="Input PUD"/>
      <sheetName val="Input PROB"/>
      <sheetName val="Input POSS"/>
      <sheetName val="Data CF-PDP"/>
      <sheetName val="Data CF-PNP"/>
      <sheetName val="Data CF-PND"/>
      <sheetName val="Data CF-PRB"/>
      <sheetName val="Data CF-PS"/>
      <sheetName val="Data CF PDP"/>
      <sheetName val="Data CF PNP"/>
      <sheetName val="Data CF PND"/>
      <sheetName val="Data CF PRB"/>
      <sheetName val="Data CF PS"/>
      <sheetName val="CF PDP"/>
      <sheetName val="CF PNP"/>
      <sheetName val="CF PND"/>
      <sheetName val="CF PRB"/>
      <sheetName val="CF PS"/>
      <sheetName val="PD"/>
      <sheetName val="1P"/>
      <sheetName val="2P"/>
      <sheetName val="3P"/>
      <sheetName val="Reserves Statement"/>
      <sheetName val="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ell_Count"/>
      <sheetName val="Perfiles"/>
      <sheetName val="Perfil-BASICA"/>
      <sheetName val="Total Perfiles"/>
      <sheetName val="Detalle Pozo Oil Field"/>
      <sheetName val="Detalle Pozo Gas Field"/>
      <sheetName val="Summary Volumes"/>
      <sheetName val="OOIP-SYA"/>
    </sheetNames>
    <sheetDataSet>
      <sheetData sheetId="0"/>
      <sheetData sheetId="1"/>
      <sheetData sheetId="2"/>
      <sheetData sheetId="3"/>
      <sheetData sheetId="4"/>
      <sheetData sheetId="5"/>
      <sheetData sheetId="6"/>
      <sheetData sheetId="7"/>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pto consolidado"/>
      <sheetName val="detallado"/>
      <sheetName val="Auditorías"/>
      <sheetName val="DEGOLYER 2011"/>
      <sheetName val="RYDER 2011"/>
      <sheetName val="GAFFNEY 2011"/>
      <sheetName val="PANEL"/>
      <sheetName val="Errores"/>
      <sheetName val="Tips Bases"/>
      <sheetName val="Hoja2"/>
      <sheetName val="Anexo 8"/>
      <sheetName val="Archivo CO"/>
      <sheetName val="TABLAS"/>
      <sheetName val="RelacionPyG"/>
      <sheetName val="Hoja1"/>
      <sheetName val="Informes"/>
      <sheetName val="Hoja3"/>
      <sheetName val="Ctas - PosPes"/>
      <sheetName val="Capacitación "/>
      <sheetName val="Viaticos"/>
      <sheetName val="Automatización proceso"/>
      <sheetName val="causacion 2011"/>
      <sheetName val="A_A310"/>
      <sheetName val="A_G105"/>
      <sheetName val="A_G200"/>
      <sheetName val="C21_A310"/>
      <sheetName val="C21_G115"/>
      <sheetName val="C21_G2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1">
          <cell r="N1" t="str">
            <v>C10006. VST -Garantizar la  satisfacción de los clientes siendo la mejor opción en la gestión de Servicios y Tecnología.</v>
          </cell>
          <cell r="S1" t="str">
            <v>1470125100 Créd. Empleados LP</v>
          </cell>
          <cell r="W1" t="str">
            <v>C00109 Capacitación</v>
          </cell>
        </row>
        <row r="2">
          <cell r="L2" t="str">
            <v>01. Crecimiento</v>
          </cell>
          <cell r="N2" t="str">
            <v xml:space="preserve">C10007. VST - Construir relaciones sinérgicas con los grupos de interés de VST. </v>
          </cell>
          <cell r="S2" t="str">
            <v>1517010000 Químicos y cat.</v>
          </cell>
          <cell r="W2" t="str">
            <v>CO0001 Junta Directiva</v>
          </cell>
        </row>
        <row r="3">
          <cell r="H3" t="str">
            <v>ECP</v>
          </cell>
          <cell r="J3" t="str">
            <v xml:space="preserve">1. Anualidad </v>
          </cell>
          <cell r="L3" t="str">
            <v>02. Optimización</v>
          </cell>
          <cell r="N3" t="str">
            <v>C10008. DTI/ICP - Garantizar la  satisfacción de los clientes siendo la mejor opción en la gestión tecnología</v>
          </cell>
          <cell r="S3" t="str">
            <v>1635120000 Partes y rep.</v>
          </cell>
          <cell r="W3" t="str">
            <v>CO0021 Presidencia</v>
          </cell>
        </row>
        <row r="4">
          <cell r="H4" t="str">
            <v>ASOC</v>
          </cell>
          <cell r="J4" t="str">
            <v>2. Ctto Plurianual LP POR  contratar</v>
          </cell>
          <cell r="L4" t="str">
            <v>03. Gastos de Continuidad Operativa</v>
          </cell>
          <cell r="N4" t="str">
            <v>C10009. ICP - Garantizar la incorporación de prácticas  socialmente responsables con los Grupos de interés de ICP.</v>
          </cell>
          <cell r="S4" t="str">
            <v>1655110100 Herramientas</v>
          </cell>
          <cell r="W4" t="str">
            <v>CO0041 Secretaria General</v>
          </cell>
        </row>
        <row r="5">
          <cell r="H5" t="str">
            <v>MDTO</v>
          </cell>
          <cell r="J5" t="str">
            <v>3. Ctto Plurianual LP contratado</v>
          </cell>
          <cell r="L5" t="str">
            <v>04. Inversiones de Continuidad Operativa</v>
          </cell>
          <cell r="N5" t="str">
            <v>C10010. DTI/ICP - Asegurar ventajas tecnológicas que apalanquen el crecimiento.</v>
          </cell>
          <cell r="S5" t="str">
            <v>1905010100 Seguros</v>
          </cell>
          <cell r="W5" t="str">
            <v>CO0082 Unidad de Imagen Corporativa</v>
          </cell>
        </row>
        <row r="6">
          <cell r="N6" t="str">
            <v>C10011. DBS - Garantizar la satisfacción de los clientes, siendo la mejor opción en la prestación de servicios al personal</v>
          </cell>
          <cell r="S6" t="str">
            <v>1905010200 Seguros Oper. Cap.</v>
          </cell>
          <cell r="W6" t="str">
            <v>CO0123 Dirección de promoción de inversiones</v>
          </cell>
        </row>
        <row r="7">
          <cell r="N7" t="str">
            <v>C10012. DBS - Brindar condiciones de bienestar y calidad de vida de los trabajadores, jubilados y familiares.</v>
          </cell>
          <cell r="S7" t="str">
            <v>1910010000 Mat. y suministros</v>
          </cell>
          <cell r="W7" t="str">
            <v>CO0143 Oficina de etica, prevención y disciplin</v>
          </cell>
        </row>
        <row r="8">
          <cell r="N8" t="str">
            <v>C10013. DSF - Garantizar la satisfacción de los clientes siendo la mejor opción en la gestión de seguridad física</v>
          </cell>
          <cell r="S8" t="str">
            <v>2710050100 Sentencias y Conciliaciones</v>
          </cell>
          <cell r="W8" t="str">
            <v>CO0144 Area Central Bogotá</v>
          </cell>
        </row>
        <row r="9">
          <cell r="N9" t="str">
            <v xml:space="preserve">C10014. DSF - Proveer tranquilidad  a nuestros clientes generando confianza en el ámbito de la seguridad </v>
          </cell>
          <cell r="S9" t="str">
            <v>3204020000 Capital por Suscripcion</v>
          </cell>
          <cell r="W9" t="str">
            <v>CO0166 Coordinación Auditoría Procesos de Negoc</v>
          </cell>
        </row>
        <row r="10">
          <cell r="N10" t="str">
            <v>F20001. Garantizar la prestación de servicios a un costo competitivo logrando un uso efectivo de los recursos.</v>
          </cell>
          <cell r="S10" t="str">
            <v>3210010000 Prima Adjudicada</v>
          </cell>
          <cell r="W10" t="str">
            <v>CO0167 Direccion de Auditoria Interna</v>
          </cell>
        </row>
        <row r="11">
          <cell r="N11" t="str">
            <v>F20002. Generar beneficios económicos comprobados en proyectos VST.</v>
          </cell>
          <cell r="S11" t="str">
            <v>3225010000 Util. o excedentes a</v>
          </cell>
          <cell r="W11" t="str">
            <v>CO0168 Unidad de Auditoria de Procesos Financieros</v>
          </cell>
        </row>
        <row r="12">
          <cell r="N12" t="str">
            <v>F20003. DTI/ICP - Generar beneficios económicos comprobados en proyectos de tecnología , conocimiento e  información.</v>
          </cell>
          <cell r="S12" t="str">
            <v>4805270000 Dividendos en efectivo gravados</v>
          </cell>
          <cell r="W12" t="str">
            <v>CO0169 Coord Regional Control Interno Norte</v>
          </cell>
        </row>
        <row r="13">
          <cell r="N13" t="str">
            <v>F20004. DTI - Asegurar la gestión de TI a un costo competitivo.</v>
          </cell>
          <cell r="S13" t="str">
            <v>4805270100 Dividendos en efectivo no gravados</v>
          </cell>
          <cell r="W13" t="str">
            <v>CO0170 Coord Regional Ctrl Intern Magdal Medio</v>
          </cell>
        </row>
        <row r="14">
          <cell r="N14" t="str">
            <v>I10019. VST - Consolidar un modelo integral de prestación y entrega del portafolio de Productos y Servicios.</v>
          </cell>
          <cell r="S14" t="str">
            <v>5101010000 Sueldos del personal</v>
          </cell>
          <cell r="W14" t="str">
            <v>CO0172 Coord. Audit. de procesos especializa</v>
          </cell>
        </row>
        <row r="15">
          <cell r="N15" t="str">
            <v>I10024. VST - Asegurar una Gestión de abastecimiento confiable y competitiva .</v>
          </cell>
          <cell r="S15" t="str">
            <v>5101030000 Horas extras y festi</v>
          </cell>
          <cell r="W15" t="str">
            <v>CO0190 Dirección General Operaciones</v>
          </cell>
        </row>
        <row r="16">
          <cell r="N16" t="str">
            <v>I10025. VST/DFS -  Alcanzar estándares internacionales en Seguridad Física e Industrial y Gestión Ambiental.</v>
          </cell>
          <cell r="S16" t="str">
            <v>5101090100 Hon. Prof.</v>
          </cell>
          <cell r="W16" t="str">
            <v>CO0191 Grupo Nuevos Negocios</v>
          </cell>
        </row>
        <row r="17">
          <cell r="N17" t="str">
            <v>I10026. ICP/VST - Asegurar el conocimiento, la información, la innovación y el desarrollo tecnológico - ECP.</v>
          </cell>
          <cell r="S17" t="str">
            <v>5101090200 Hon. Inform.</v>
          </cell>
          <cell r="W17" t="str">
            <v>CO0192 Unidad de Efectividad Organizacional</v>
          </cell>
        </row>
        <row r="18">
          <cell r="H18" t="str">
            <v>COP</v>
          </cell>
          <cell r="N18" t="str">
            <v>I10027. Asegurar una Gestión Integral y Efectiva.</v>
          </cell>
          <cell r="S18" t="str">
            <v>5101090300 Hon. Inv. Soc.</v>
          </cell>
          <cell r="W18" t="str">
            <v>CO0193 Programa de Nuevos Profesionales</v>
          </cell>
        </row>
        <row r="19">
          <cell r="H19" t="str">
            <v>USD</v>
          </cell>
          <cell r="N19" t="str">
            <v>I10028. DTI/ICP - Entregar  soluciones y  servicios de tecnología , conocimiento e información con  calidad y seguridad..</v>
          </cell>
          <cell r="S19" t="str">
            <v>5101090400 Hon. Oper.</v>
          </cell>
          <cell r="W19" t="str">
            <v>CO0208 Desarrollo Procesos</v>
          </cell>
        </row>
        <row r="20">
          <cell r="N20" t="str">
            <v>I10029. DTI/ICP - Alcanzar estándares internacionales en Gestión Integral.</v>
          </cell>
          <cell r="S20" t="str">
            <v>5101120000 Prima esp. servicios</v>
          </cell>
          <cell r="W20" t="str">
            <v>CO0209 Cargos Generales Empresa</v>
          </cell>
        </row>
        <row r="21">
          <cell r="N21" t="str">
            <v>I10030. DTI/ICP - Fortalecer la innovación y el desarrollo tecnológico asegurando el conocimiento y la información.</v>
          </cell>
          <cell r="S21" t="str">
            <v>5101130000 Prima vacaciones</v>
          </cell>
          <cell r="W21" t="str">
            <v>CO0210 DGP y Riesgos - Resp. Soc. Empresarial</v>
          </cell>
        </row>
        <row r="22">
          <cell r="N22" t="str">
            <v xml:space="preserve">I10031. DTI/ICP - Asegurar una Gestión Efectiva de  Productos y Servicios . </v>
          </cell>
          <cell r="S22" t="str">
            <v>5101150000 Primas extralegales</v>
          </cell>
          <cell r="W22" t="str">
            <v>CO0211 Vicepresidencia de Estrategia y Crecimie</v>
          </cell>
        </row>
        <row r="23">
          <cell r="N23" t="str">
            <v>I10032. DBS - Asegurar la prestación  de servicios  y beneficios al personal, con calidad y competitividad.</v>
          </cell>
          <cell r="S23" t="str">
            <v>5101160000 Primas extraordinari</v>
          </cell>
          <cell r="W23" t="str">
            <v>CO0212 Unidad de Planeaciòn Empresarial</v>
          </cell>
        </row>
        <row r="24">
          <cell r="N24" t="str">
            <v>I10033. DBS -  Asegurar la efectividad de los procesos claves que apalancan la prestación de Servicios y Beneficios al Personal.</v>
          </cell>
          <cell r="S24" t="str">
            <v>5101170000 Vacaciones</v>
          </cell>
          <cell r="W24" t="str">
            <v>CO0213 Unidad de Planeaciòn Financiera</v>
          </cell>
        </row>
        <row r="25">
          <cell r="N25" t="str">
            <v>I10034. DBS - Asegurar la estructura de control y gestión requerida para operar</v>
          </cell>
          <cell r="S25" t="str">
            <v>5101190000 Bonificaciones</v>
          </cell>
          <cell r="W25" t="str">
            <v>CO0214 Riesgos</v>
          </cell>
        </row>
        <row r="26">
          <cell r="N26" t="str">
            <v>I10035. DAB/DBS - Alcanzar estándares internacionales en Seguridad Física e Industrial y Gestión Ambiental y Social.</v>
          </cell>
          <cell r="S26" t="str">
            <v>5101230000 Auxilio de transp.</v>
          </cell>
          <cell r="W26" t="str">
            <v>CO0215 Unidad de Estrategia y Gestión</v>
          </cell>
        </row>
        <row r="27">
          <cell r="N27" t="str">
            <v>I10036. DAB - Generar beneficios con el Abastecimiento.</v>
          </cell>
          <cell r="S27" t="str">
            <v>5101240000 Cesantías</v>
          </cell>
          <cell r="W27" t="str">
            <v>CO0216 Planificación Vicep Exploración</v>
          </cell>
        </row>
        <row r="28">
          <cell r="N28" t="str">
            <v>I10037. DAB - Asegurar proveedores competitivos en la Cadena de Abastecimiento que apalanquen los resultados del Negocio.</v>
          </cell>
          <cell r="S28" t="str">
            <v>5101250000 Ints. a las cesantía</v>
          </cell>
          <cell r="W28" t="str">
            <v>CO0220 Unidad de Gestiòn Empresarial</v>
          </cell>
        </row>
        <row r="29">
          <cell r="N29" t="str">
            <v>I10038. DAB - Ser la mejor opción de abastecimiento, servicios y gestión inmobiliaria .</v>
          </cell>
          <cell r="S29" t="str">
            <v>5101300100 Capacitación</v>
          </cell>
          <cell r="W29" t="str">
            <v>CO0221 Coordinación de Costos</v>
          </cell>
        </row>
        <row r="30">
          <cell r="N30" t="str">
            <v>I10039. DAB - Construir relaciones sinérgicas con los grupos de interés de la DAB.</v>
          </cell>
          <cell r="S30" t="str">
            <v>5101300200 Plan Educacional</v>
          </cell>
          <cell r="W30" t="str">
            <v>CO0222 Coordinación  Portafolio y Proyecciones</v>
          </cell>
        </row>
        <row r="31">
          <cell r="N31" t="str">
            <v>I10040. DAB - Garantizar la incorporación de prácticas socialmente responsables con todos los grupos de interés - proveedores.</v>
          </cell>
          <cell r="S31" t="str">
            <v>5101300300 Bns.tar social y est</v>
          </cell>
          <cell r="W31" t="str">
            <v>CO0223 Dirección de Fusiones y Adquisiciones</v>
          </cell>
        </row>
        <row r="32">
          <cell r="N32" t="str">
            <v>I10042. DHS - Participar  en el desarrollo sostenible del país en un marco de corresponsabilidad y respeto d</v>
          </cell>
          <cell r="S32" t="str">
            <v>5101310000 Dot. y sum. a trab.</v>
          </cell>
          <cell r="W32" t="str">
            <v>EX0004 Unidad de Gestiòn Empresarial</v>
          </cell>
        </row>
        <row r="33">
          <cell r="N33" t="str">
            <v>I10043. DHS - Desarrollar todas las actividades con responsabilidad social y ambientaL.</v>
          </cell>
          <cell r="S33" t="str">
            <v>5101319900 AxI Dot. y sum. a tr</v>
          </cell>
          <cell r="W33" t="str">
            <v>EX0031 Unidad de Gestiòn Empresarial</v>
          </cell>
        </row>
        <row r="34">
          <cell r="N34" t="str">
            <v>I10044. DHS - Impulsar procesos colectivos de desarrollo regional</v>
          </cell>
          <cell r="S34" t="str">
            <v>5101330000 Gtos. Deport. y de r</v>
          </cell>
          <cell r="W34" t="str">
            <v>FI0000 Vicepresidencia  Financiera</v>
          </cell>
        </row>
        <row r="35">
          <cell r="N35" t="str">
            <v>I10045. DSF - Consolidar un portafolio de servicios en Seguridad Física  competitivo</v>
          </cell>
          <cell r="S35" t="str">
            <v>5101450000 Salario integral</v>
          </cell>
          <cell r="W35" t="str">
            <v>FI0020 Gerencia Financiera</v>
          </cell>
        </row>
        <row r="36">
          <cell r="N36" t="str">
            <v>I10046. DFS -Gestionar la protección adecuada  a las personas, instalaciones, operación petrolera y proyectos de Ecopetrol</v>
          </cell>
          <cell r="S36" t="str">
            <v>5101460000 Contr. pers. temp.</v>
          </cell>
          <cell r="W36" t="str">
            <v>FI0030 Dirección  Relacionam con  Inversionista</v>
          </cell>
        </row>
        <row r="37">
          <cell r="N37" t="str">
            <v>XA1001. Asegurar el talento, el ambiente laboral  y la cultura que apalanquen la estrategia</v>
          </cell>
          <cell r="S37" t="str">
            <v>5101470000 Viáticos</v>
          </cell>
          <cell r="W37" t="str">
            <v>FI0040 Unidad de Planeación Financiera</v>
          </cell>
        </row>
        <row r="38">
          <cell r="N38" t="str">
            <v>XA2002. Asegurar el conocimiento, la información , la innovación y el desarrollo tecnológico-DTI.</v>
          </cell>
          <cell r="S38" t="str">
            <v>5101480000 Gtos. de viaje</v>
          </cell>
          <cell r="W38" t="str">
            <v>FI0041 Coord. Gestión Filiales y partic. accion</v>
          </cell>
        </row>
        <row r="39">
          <cell r="S39" t="str">
            <v>5101500000 Bonif. por Serv pres</v>
          </cell>
          <cell r="W39" t="str">
            <v>FI0042 Costos y Rentabilidad</v>
          </cell>
        </row>
        <row r="40">
          <cell r="S40" t="str">
            <v>5101510000 Estímulo eficiencia</v>
          </cell>
          <cell r="W40" t="str">
            <v>FI0043 Unidad de Gestión de Riesgos</v>
          </cell>
        </row>
        <row r="41">
          <cell r="S41" t="str">
            <v>5101520000 Prima Servicios</v>
          </cell>
          <cell r="W41" t="str">
            <v>FI0044 Programacion Analisis Financiero</v>
          </cell>
        </row>
        <row r="42">
          <cell r="S42" t="str">
            <v>5101590000 Subsidio de vivienda</v>
          </cell>
          <cell r="W42" t="str">
            <v>FI0045 Unidad de Finanzas Corporativas</v>
          </cell>
        </row>
        <row r="43">
          <cell r="S43" t="str">
            <v>5101600000 Subsidio Aliment.</v>
          </cell>
          <cell r="W43" t="str">
            <v>FI0063 Unidad de Tesorería</v>
          </cell>
        </row>
        <row r="44">
          <cell r="S44" t="str">
            <v>5101610000 Prima de quinquenio</v>
          </cell>
          <cell r="W44" t="str">
            <v>FI0064 Coordinación Cartera  y recaudo</v>
          </cell>
        </row>
        <row r="45">
          <cell r="S45" t="str">
            <v>5101640100 Prima de Servicios</v>
          </cell>
          <cell r="W45" t="str">
            <v>FI0065 Coordinación mesa de dinero</v>
          </cell>
        </row>
        <row r="46">
          <cell r="S46" t="str">
            <v>5101640200 Primas Extralegales</v>
          </cell>
          <cell r="W46" t="str">
            <v>FI0066 Coord. pagos y operaciones bancarias</v>
          </cell>
        </row>
        <row r="47">
          <cell r="S47" t="str">
            <v>5101640300 Primas Extraordinari</v>
          </cell>
          <cell r="W47" t="str">
            <v>FI0067 Coordinación de Análisis</v>
          </cell>
        </row>
        <row r="48">
          <cell r="S48" t="str">
            <v>5101640400 Prima quinquenal</v>
          </cell>
          <cell r="W48" t="str">
            <v>FI0068 Fondos de pensiones  BLOQUEADO</v>
          </cell>
        </row>
        <row r="49">
          <cell r="S49" t="str">
            <v>5101649000 Otras primas</v>
          </cell>
          <cell r="W49" t="str">
            <v>FI0069 FAEP - BLOQUEADO</v>
          </cell>
        </row>
        <row r="50">
          <cell r="S50" t="str">
            <v>5101900000 Otros sueldos y sal.</v>
          </cell>
          <cell r="W50" t="str">
            <v>FI0070 FONDO ATALAYAS Y OTROS BLOQUEADO</v>
          </cell>
        </row>
        <row r="51">
          <cell r="S51" t="str">
            <v>5102010000 Incapacidades</v>
          </cell>
          <cell r="W51" t="str">
            <v>FI0071 Grupo Maestra de Acreedores</v>
          </cell>
        </row>
        <row r="52">
          <cell r="S52" t="str">
            <v>5102020000 Subsidio familiar</v>
          </cell>
          <cell r="W52" t="str">
            <v>FI0087 Coord Presupuesto  Anál y Gestión Financ</v>
          </cell>
        </row>
        <row r="53">
          <cell r="S53" t="str">
            <v>5102030000 Indemnizaciones</v>
          </cell>
          <cell r="W53" t="str">
            <v>FI0088 Coord. de Presupuesto Estrategico</v>
          </cell>
        </row>
        <row r="54">
          <cell r="S54" t="str">
            <v>5102040100 Gtos. médicos Act.</v>
          </cell>
          <cell r="W54" t="str">
            <v>FI0107 Unidad Información Contable Tributaria</v>
          </cell>
        </row>
        <row r="55">
          <cell r="S55" t="str">
            <v>5102040195 Gtos. Méd. act. Cutb</v>
          </cell>
          <cell r="W55" t="str">
            <v>FI0127 Coordinación Contabilidad General</v>
          </cell>
        </row>
        <row r="56">
          <cell r="S56" t="str">
            <v>5102040200 Gtos. médicos y drog</v>
          </cell>
          <cell r="W56" t="str">
            <v>FI0128 Grupo de reportes y Análisis Financiero</v>
          </cell>
        </row>
        <row r="57">
          <cell r="S57" t="str">
            <v>5102040295 Gtos. Méd. Jub. Cutb</v>
          </cell>
          <cell r="W57" t="str">
            <v>FI0129 Grupo de Operaciones Asociadas</v>
          </cell>
        </row>
        <row r="58">
          <cell r="S58" t="str">
            <v>5102050000 Auxilio y Serv fun.</v>
          </cell>
          <cell r="W58" t="str">
            <v>FI0130 Grupo de Asuntos  Tributarios</v>
          </cell>
        </row>
        <row r="59">
          <cell r="S59" t="str">
            <v>5102060100 Pensiones de jub. Me</v>
          </cell>
          <cell r="W59" t="str">
            <v>FI0131 Grupo de Operaciones Contables</v>
          </cell>
        </row>
        <row r="60">
          <cell r="S60" t="str">
            <v>5102060195 Pensi.jub.mes.cut ba</v>
          </cell>
          <cell r="W60" t="str">
            <v>FI0132 Operación Bogota</v>
          </cell>
        </row>
        <row r="61">
          <cell r="S61" t="str">
            <v>5102060200 Pensiones de jub. Ed</v>
          </cell>
          <cell r="W61" t="str">
            <v>FI0155 Coord. Asesoria y Gestión Tributaria</v>
          </cell>
        </row>
        <row r="62">
          <cell r="S62" t="str">
            <v>5102060295 Pensi.jub.ed.cut ba</v>
          </cell>
          <cell r="W62" t="str">
            <v>FI0156 Grupo de Normas</v>
          </cell>
        </row>
        <row r="63">
          <cell r="S63" t="str">
            <v>5102070000 Cuot. part.(No utili</v>
          </cell>
          <cell r="W63" t="str">
            <v>FI0176 Coordinación registro y analisis cxp</v>
          </cell>
        </row>
        <row r="64">
          <cell r="S64" t="str">
            <v>5102090000 Amort. calc. act. Pe</v>
          </cell>
          <cell r="W64" t="str">
            <v>FI0177 Cuentas por Pagar Bogotá</v>
          </cell>
        </row>
        <row r="65">
          <cell r="S65" t="str">
            <v>5102090100 Adm. Pens de jubilac</v>
          </cell>
          <cell r="W65" t="str">
            <v>FI0181 Grupo Activos Fijos</v>
          </cell>
        </row>
        <row r="66">
          <cell r="S66" t="str">
            <v>5102090195 Ad Cut back pens de</v>
          </cell>
          <cell r="W66" t="str">
            <v>FI0182 Grupo Gestión Financiera de Activos</v>
          </cell>
        </row>
        <row r="67">
          <cell r="S67" t="str">
            <v>5102090200 Adm. Pens de jubilac</v>
          </cell>
          <cell r="W67" t="str">
            <v>FI0183 Coord. de Gestión  de Activos</v>
          </cell>
        </row>
        <row r="68">
          <cell r="S68" t="str">
            <v>5102090295 Ad Cut back pens de</v>
          </cell>
          <cell r="W68" t="str">
            <v>FI0202 Coord. de Planeación Gestión y Transpare</v>
          </cell>
        </row>
        <row r="69">
          <cell r="S69" t="str">
            <v>5102090300 Amort. calc.act.Pens</v>
          </cell>
          <cell r="W69" t="str">
            <v>FI0211 Desarrollo Procesos DAB</v>
          </cell>
        </row>
        <row r="70">
          <cell r="S70" t="str">
            <v>5102100000 Amort. calc. act. fu</v>
          </cell>
          <cell r="W70" t="str">
            <v>FI0830 Vulnerabilidad sismica</v>
          </cell>
        </row>
        <row r="71">
          <cell r="S71" t="str">
            <v>5102110000 Amort.  Ctas ptes pe</v>
          </cell>
          <cell r="W71" t="str">
            <v>FI0893 Gestión Activos Soporte Corporativo</v>
          </cell>
        </row>
        <row r="72">
          <cell r="S72" t="str">
            <v>5102120000 Amort. liq. prov. cu</v>
          </cell>
          <cell r="W72" t="str">
            <v>FI0996 Servicio Transporte Rio</v>
          </cell>
        </row>
        <row r="73">
          <cell r="S73" t="str">
            <v>5102130000 Amort. de CPBP emit.</v>
          </cell>
          <cell r="W73" t="str">
            <v>FI2001 Dummy-Financieros Especiales</v>
          </cell>
        </row>
        <row r="74">
          <cell r="S74" t="str">
            <v>5102140000 Ctas ptes bonos pens</v>
          </cell>
          <cell r="W74" t="str">
            <v>ID0001 Dirección Inst Colomb Petroleo</v>
          </cell>
        </row>
        <row r="75">
          <cell r="S75" t="str">
            <v>5102900000 Ot. Contr. imputadas</v>
          </cell>
          <cell r="W75" t="str">
            <v>PR0022 Dpto de Gestión y Crecimiento Magd Medio</v>
          </cell>
        </row>
        <row r="76">
          <cell r="S76" t="str">
            <v>5102900100 Adm. Auxilio y Serv</v>
          </cell>
          <cell r="W76" t="str">
            <v>PR0064 Operaciones Campo Jazmin</v>
          </cell>
        </row>
        <row r="77">
          <cell r="S77" t="str">
            <v>5103010000 Seguros de vida</v>
          </cell>
          <cell r="W77" t="str">
            <v>PR0065 Operaciones Campo La Salina</v>
          </cell>
        </row>
        <row r="78">
          <cell r="S78" t="str">
            <v>5103030100 Cot. Seg. social púb</v>
          </cell>
          <cell r="W78" t="str">
            <v>PR0072 Operaciones Campo OPON</v>
          </cell>
        </row>
        <row r="79">
          <cell r="S79" t="str">
            <v>5103030200 Cot. Seg. social pri</v>
          </cell>
          <cell r="W79" t="str">
            <v>PR0579 Oleoducto Op. de Producción Payoa Galan</v>
          </cell>
        </row>
        <row r="80">
          <cell r="S80" t="str">
            <v>5103030300 Fondo Solidaridad</v>
          </cell>
          <cell r="W80" t="str">
            <v>PR0581 Oleoducto Op. de Producción Payoa Galan</v>
          </cell>
        </row>
        <row r="81">
          <cell r="S81" t="str">
            <v>5103040000 Aportes sindicales</v>
          </cell>
          <cell r="W81" t="str">
            <v>PR0583 Oleoducto Op. de Producción Payoa Galan</v>
          </cell>
        </row>
        <row r="82">
          <cell r="S82" t="str">
            <v>5103040100 Contribuciones USO</v>
          </cell>
          <cell r="W82" t="str">
            <v>PR0628 Superintendencia Operaciones Mares</v>
          </cell>
        </row>
        <row r="83">
          <cell r="S83" t="str">
            <v>5103050000 Cotiz riesg profes</v>
          </cell>
          <cell r="W83" t="str">
            <v>PR0648 Dpto de Producción De Mares</v>
          </cell>
        </row>
        <row r="84">
          <cell r="S84" t="str">
            <v>5103060000 Aportes fdos pension</v>
          </cell>
          <cell r="W84" t="str">
            <v>PR0655 Superintendencia de Operaciones La Cira</v>
          </cell>
        </row>
        <row r="85">
          <cell r="S85" t="str">
            <v>5103070000 Cotiz. entid. admin.</v>
          </cell>
          <cell r="W85" t="str">
            <v>PR0656 Coordinación de Producción La Cira Infan</v>
          </cell>
        </row>
        <row r="86">
          <cell r="S86" t="str">
            <v>5103900100 Aportes Clubes</v>
          </cell>
          <cell r="W86" t="str">
            <v>PR0668 Coordinación producción Lisama</v>
          </cell>
        </row>
        <row r="87">
          <cell r="S87" t="str">
            <v>5103900200 Planes de Ahorro</v>
          </cell>
          <cell r="W87" t="str">
            <v>PR0805 Estructur Superf Líneas Crudo Infantas</v>
          </cell>
        </row>
        <row r="88">
          <cell r="S88" t="str">
            <v>5103900300 Fondo Solidaridad</v>
          </cell>
          <cell r="W88" t="str">
            <v>PR1309 Coordinación de Producción Llanito</v>
          </cell>
        </row>
        <row r="89">
          <cell r="S89" t="str">
            <v>5104010000 Aportes al ICBF</v>
          </cell>
          <cell r="W89" t="str">
            <v>PR1957 Coordinación Producción Provincia</v>
          </cell>
        </row>
        <row r="90">
          <cell r="S90" t="str">
            <v>5104020000 Aportes al SENA</v>
          </cell>
          <cell r="W90" t="str">
            <v>PR1977 Pozos Crudo Campo Tisquirama</v>
          </cell>
        </row>
        <row r="91">
          <cell r="S91" t="str">
            <v>5104020100 Aportes SENA Monet.</v>
          </cell>
          <cell r="W91" t="str">
            <v>PR2738 Coordinación Plantas de Proceso de Mares</v>
          </cell>
        </row>
        <row r="92">
          <cell r="S92" t="str">
            <v>5111060000 Estudios y Proy.</v>
          </cell>
          <cell r="W92" t="str">
            <v>PR3051 Mantenimiento Automotor Provincia</v>
          </cell>
        </row>
        <row r="93">
          <cell r="S93" t="str">
            <v>5111070000 Gtos. de exploración</v>
          </cell>
          <cell r="W93" t="str">
            <v>PR3082 Superintendencia Operaciones del Rio</v>
          </cell>
        </row>
        <row r="94">
          <cell r="S94" t="str">
            <v>5111090000 Gtos. de desarrollo</v>
          </cell>
          <cell r="W94" t="str">
            <v>PR3102 Dpto de producción Casabe</v>
          </cell>
        </row>
        <row r="95">
          <cell r="S95" t="str">
            <v>5111100000 Gtos. de asoc.</v>
          </cell>
          <cell r="W95" t="str">
            <v>PR3124 Laboratorio Casabe</v>
          </cell>
        </row>
        <row r="96">
          <cell r="S96" t="str">
            <v>5111110100 Comisiones</v>
          </cell>
          <cell r="W96" t="str">
            <v>PR3125 Biodegradac, Descontaminac y Producc Lim</v>
          </cell>
        </row>
        <row r="97">
          <cell r="S97" t="str">
            <v>5111110200 Honorarios</v>
          </cell>
          <cell r="W97" t="str">
            <v>PR3142 Campo Casabe</v>
          </cell>
        </row>
        <row r="98">
          <cell r="S98" t="str">
            <v>5111110201 Adm.Honor.proce.juri</v>
          </cell>
          <cell r="W98" t="str">
            <v>PR3214 Estación tres Casabe</v>
          </cell>
        </row>
        <row r="99">
          <cell r="S99" t="str">
            <v>5111110300 Servicios</v>
          </cell>
          <cell r="W99" t="str">
            <v>PR3275 Tratamiento Químico Estación Tres Casabe</v>
          </cell>
        </row>
        <row r="100">
          <cell r="S100" t="str">
            <v>5111120000 Obras y mej. en prop</v>
          </cell>
          <cell r="W100" t="str">
            <v>PR3338 Vertim Medio Ambiente Estac Tres Casabe</v>
          </cell>
        </row>
        <row r="101">
          <cell r="S101" t="str">
            <v>5111130000 Vigilancia y segurid</v>
          </cell>
          <cell r="W101" t="str">
            <v>PR3503 Oleoducto Casabe - GCB</v>
          </cell>
        </row>
        <row r="102">
          <cell r="S102" t="str">
            <v>5111140000 Mat. y Sumin.</v>
          </cell>
          <cell r="W102" t="str">
            <v>PR3545 Coordinación de producción Cantagallo</v>
          </cell>
        </row>
        <row r="103">
          <cell r="S103" t="str">
            <v>5111140600 Acc. hardware</v>
          </cell>
          <cell r="W103" t="str">
            <v>PR3640 Estación Isla 4</v>
          </cell>
        </row>
        <row r="104">
          <cell r="S104" t="str">
            <v>5111140700 Software PC</v>
          </cell>
          <cell r="W104" t="str">
            <v>PR4088 Coordinación Mtto. Casabe</v>
          </cell>
        </row>
        <row r="105">
          <cell r="S105" t="str">
            <v>5111149900 AxI Mat. y Sumin.</v>
          </cell>
          <cell r="W105" t="str">
            <v>PR4116 Mantenimiento Automotor Cantagallo</v>
          </cell>
        </row>
        <row r="106">
          <cell r="S106" t="str">
            <v>5111150000 Mtto. Admitivo</v>
          </cell>
          <cell r="W106" t="str">
            <v>PR4121 Mantenimiento Instrumentos Cantagallo</v>
          </cell>
        </row>
        <row r="107">
          <cell r="S107" t="str">
            <v>5111150100 Mtto. Operat.</v>
          </cell>
          <cell r="W107" t="str">
            <v>PR4122 Mantenimiento Líneas Cantagallo</v>
          </cell>
        </row>
        <row r="108">
          <cell r="S108" t="str">
            <v>5111150200 Mtto. Infr. eq.cómp.</v>
          </cell>
          <cell r="W108" t="str">
            <v>PR4123 Mantenimiento Obras Civiles Cantagallo</v>
          </cell>
        </row>
        <row r="109">
          <cell r="S109" t="str">
            <v>5111150300 Mtto. Eq. multiusuar</v>
          </cell>
          <cell r="W109" t="str">
            <v>PR4124 Mantenimiento Obras Civiles Casabe</v>
          </cell>
        </row>
        <row r="110">
          <cell r="S110" t="str">
            <v>5111150400 Mtto. Eq. personales</v>
          </cell>
          <cell r="W110" t="str">
            <v>PR4125 Mantenimiento Eléctrico Cantagallo</v>
          </cell>
        </row>
        <row r="111">
          <cell r="S111" t="str">
            <v>5111150500 Mtto. Eq. de com.</v>
          </cell>
          <cell r="W111" t="str">
            <v>PR4131 Mantenimiento Mecánico Cantagallo</v>
          </cell>
        </row>
        <row r="112">
          <cell r="S112" t="str">
            <v>5111150600 Mtto. Sist. de infor</v>
          </cell>
          <cell r="W112" t="str">
            <v>PR4132 Protección Riberas Río Magdalena Cgo</v>
          </cell>
        </row>
        <row r="113">
          <cell r="S113" t="str">
            <v>5111150700 Mtto. Planta Fisica</v>
          </cell>
          <cell r="W113" t="str">
            <v>PR4133 Protección Riberas Río Magdalena Cbe</v>
          </cell>
        </row>
        <row r="114">
          <cell r="S114" t="str">
            <v>5111150800 Mtto. Vehículos</v>
          </cell>
          <cell r="W114" t="str">
            <v>PR4207 Departamento de Producción CUPIAGUA</v>
          </cell>
        </row>
        <row r="115">
          <cell r="S115" t="str">
            <v>5111150900 Mtto. Equipo Oficina</v>
          </cell>
          <cell r="W115" t="str">
            <v>PR4210 Departamento de Producción CUPIAGUA</v>
          </cell>
        </row>
        <row r="116">
          <cell r="S116" t="str">
            <v>5111160000 Reparaciones</v>
          </cell>
          <cell r="W116" t="str">
            <v>PR4211 Departamento de Producción CUPIAGUA</v>
          </cell>
        </row>
        <row r="117">
          <cell r="S117" t="str">
            <v>5111160100 Reparaciones</v>
          </cell>
          <cell r="W117" t="str">
            <v>PR4212 Departamento de Producción CUPIAGUA</v>
          </cell>
        </row>
        <row r="118">
          <cell r="S118" t="str">
            <v>5111170100 Energía</v>
          </cell>
          <cell r="W118" t="str">
            <v>PR4213 Departamento de Producción CUPIAGUA</v>
          </cell>
        </row>
        <row r="119">
          <cell r="S119" t="str">
            <v>5111170200 Acueducto</v>
          </cell>
          <cell r="W119" t="str">
            <v>PR4214 Departamento de Producción CUPIAGUA</v>
          </cell>
        </row>
        <row r="120">
          <cell r="S120" t="str">
            <v>5111170300 Telecomunicaciones</v>
          </cell>
          <cell r="W120" t="str">
            <v>PR4215 Departamento de Producción CUPIAGUA</v>
          </cell>
        </row>
        <row r="121">
          <cell r="S121" t="str">
            <v>5111170400 Telecomunicaciones</v>
          </cell>
          <cell r="W121" t="str">
            <v>PR4355 Operaciones producción CAÑO LIMÓN</v>
          </cell>
        </row>
        <row r="122">
          <cell r="S122" t="str">
            <v>5111170900 Ot Serv Públ.</v>
          </cell>
          <cell r="W122" t="str">
            <v>PR4531 Gas Operac Producc Campo BALLENA</v>
          </cell>
        </row>
        <row r="123">
          <cell r="S123" t="str">
            <v>5111180100 Arrend. Inmuebles</v>
          </cell>
          <cell r="W123" t="str">
            <v>PR4533 Gas Operac Producc Campo CHUCHUPA</v>
          </cell>
        </row>
        <row r="124">
          <cell r="S124" t="str">
            <v>5111180200 Arrend. Muebles</v>
          </cell>
          <cell r="W124" t="str">
            <v>PR4535 Gas Operac Producc Campo GUEPAJE</v>
          </cell>
        </row>
        <row r="125">
          <cell r="S125" t="str">
            <v>5111180300 Arrend. Aerodinos</v>
          </cell>
          <cell r="W125" t="str">
            <v>PR4536 Gas Operac Producc Campo Ríohacha</v>
          </cell>
        </row>
        <row r="126">
          <cell r="S126" t="str">
            <v>5111180400 Arrend. Soft. y can.</v>
          </cell>
          <cell r="W126" t="str">
            <v>PR4635 Superintendencia de Operaciones Tibú</v>
          </cell>
        </row>
        <row r="127">
          <cell r="S127" t="str">
            <v>5111190100 Viáticos y Gtos. de</v>
          </cell>
          <cell r="W127" t="str">
            <v>PR4637 Producción Perifericos</v>
          </cell>
        </row>
        <row r="128">
          <cell r="S128" t="str">
            <v>5111190200 Viáticos y Gtos. de</v>
          </cell>
          <cell r="W128" t="str">
            <v>PR4645 Departamento de Producción Tibu</v>
          </cell>
        </row>
        <row r="129">
          <cell r="S129" t="str">
            <v>5111190300 Viáticos y Gtos. de</v>
          </cell>
          <cell r="W129" t="str">
            <v>PR4780 Estación M-24-BLOQUEADO</v>
          </cell>
        </row>
        <row r="130">
          <cell r="S130" t="str">
            <v>5111200000 Publicidad y propaga</v>
          </cell>
          <cell r="W130" t="str">
            <v>PR4902 Oleoducto Estación Central I-21 bL</v>
          </cell>
        </row>
        <row r="131">
          <cell r="S131" t="str">
            <v>5111201000 Adm.radio,prensa y	Adm. Radio,prensa y televisión"</v>
          </cell>
          <cell r="W131" t="str">
            <v>PR4951 Coordinación Producción Río Zulia</v>
          </cell>
        </row>
        <row r="132">
          <cell r="S132" t="str">
            <v>5111210000 Impr. publ. suscr. y</v>
          </cell>
          <cell r="W132" t="str">
            <v>PR5103 Coordinación de Producción Cicuco</v>
          </cell>
        </row>
        <row r="133">
          <cell r="S133" t="str">
            <v>5111220000 Fotocopias</v>
          </cell>
          <cell r="W133" t="str">
            <v>PR5391 Energía Tibú</v>
          </cell>
        </row>
        <row r="134">
          <cell r="S134" t="str">
            <v>5111230600 Telecomunicaciones</v>
          </cell>
          <cell r="W134" t="str">
            <v>PR5406 Mtto Instrumentos Tibú</v>
          </cell>
        </row>
        <row r="135">
          <cell r="S135" t="str">
            <v>5111230700 Comunic. Frec.</v>
          </cell>
          <cell r="W135" t="str">
            <v>PR5413 Mtto Automotriz C.Norte</v>
          </cell>
        </row>
        <row r="136">
          <cell r="S136" t="str">
            <v>5111230800 Transp. Pers.</v>
          </cell>
          <cell r="W136" t="str">
            <v>PR5418 Mtto Instrumentos  C.Norte</v>
          </cell>
        </row>
        <row r="137">
          <cell r="S137" t="str">
            <v>5111240000 Gtos. de ventas</v>
          </cell>
          <cell r="W137" t="str">
            <v>PR5421 Mtto Eléctrico C.Norte</v>
          </cell>
        </row>
        <row r="138">
          <cell r="S138" t="str">
            <v>5111250100 Seguros Admitivos.</v>
          </cell>
          <cell r="W138" t="str">
            <v>PR5424 Mtto Mecánico  C.Norte</v>
          </cell>
        </row>
        <row r="139">
          <cell r="S139" t="str">
            <v>5111250200 Seguros Oper.</v>
          </cell>
          <cell r="W139" t="str">
            <v>PR5558 Operaciones Campo   ABEJAS</v>
          </cell>
        </row>
        <row r="140">
          <cell r="S140" t="str">
            <v>5111260100 Indemnizaciones 3ros</v>
          </cell>
          <cell r="W140" t="str">
            <v>PR5564 Operaciones  Campo  CAÑO GARZA NORTE</v>
          </cell>
        </row>
        <row r="141">
          <cell r="S141" t="str">
            <v>5111260200 Sentencias y Conc.</v>
          </cell>
          <cell r="W141" t="str">
            <v>PR5566 Operaciones  Campo  CHAPARRITO NORTE</v>
          </cell>
        </row>
        <row r="142">
          <cell r="S142" t="str">
            <v>5111270000 Promoción y divulgac</v>
          </cell>
          <cell r="W142" t="str">
            <v>PR5567 Operaciones  Campo  COROCORA</v>
          </cell>
        </row>
        <row r="143">
          <cell r="S143" t="str">
            <v>5111280000 Capac. docente</v>
          </cell>
          <cell r="W143" t="str">
            <v>PR5572 Operaciones Campo  GUANAPALO</v>
          </cell>
        </row>
        <row r="144">
          <cell r="S144" t="str">
            <v>5111290000 Prótesis y aparatos</v>
          </cell>
          <cell r="W144" t="str">
            <v>PR5573 Operaciones Campo  GUARILAQUE</v>
          </cell>
        </row>
        <row r="145">
          <cell r="S145" t="str">
            <v>5111330000 Seguridad industrial</v>
          </cell>
          <cell r="W145" t="str">
            <v>PR5579 Operaciones Campo  LOS TOROS</v>
          </cell>
        </row>
        <row r="146">
          <cell r="S146" t="str">
            <v>5111360000 Implementos deportiv</v>
          </cell>
          <cell r="W146" t="str">
            <v>PR5590 Operaciones Campo  Santiago</v>
          </cell>
        </row>
        <row r="147">
          <cell r="S147" t="str">
            <v>5111370000 Eventos culturales</v>
          </cell>
          <cell r="W147" t="str">
            <v>PR5595 Operaciones Campo  TOCARIA</v>
          </cell>
        </row>
        <row r="148">
          <cell r="S148" t="str">
            <v>5111390000 Partic. y compens.</v>
          </cell>
          <cell r="W148" t="str">
            <v>PR5603 Operaciones  Campo  CUPIAGUA</v>
          </cell>
        </row>
        <row r="149">
          <cell r="S149" t="str">
            <v>5111390100 Gastos Jub. Vinculad</v>
          </cell>
          <cell r="W149" t="str">
            <v>PR5978 Ctos Indir Campo GUASAR</v>
          </cell>
        </row>
        <row r="150">
          <cell r="S150" t="str">
            <v>5111400000 Contr. de Adm.</v>
          </cell>
          <cell r="W150" t="str">
            <v>PR6178 Superintendencia de Operaciones Central</v>
          </cell>
        </row>
        <row r="151">
          <cell r="S151" t="str">
            <v>5111400100 Contr. Adm. Patr aut</v>
          </cell>
          <cell r="W151" t="str">
            <v>PR6198 Coordinación de Producción  Apiay</v>
          </cell>
        </row>
        <row r="152">
          <cell r="S152" t="str">
            <v>5111420000 Gtos. operación adua</v>
          </cell>
          <cell r="W152" t="str">
            <v>PR6518 Coordinación de Operación Castilla</v>
          </cell>
        </row>
        <row r="153">
          <cell r="S153" t="str">
            <v>5111430000 Convenios Inv. Soc.</v>
          </cell>
          <cell r="W153" t="str">
            <v>PR6730 Coordinación plantas de proceso Apiay</v>
          </cell>
        </row>
        <row r="154">
          <cell r="S154" t="str">
            <v>5111440000 Apoyo Oper. mil. inv</v>
          </cell>
          <cell r="W154" t="str">
            <v>PR6788 Destilación Secundaria Torre 504</v>
          </cell>
        </row>
        <row r="155">
          <cell r="S155" t="str">
            <v>5111440100 Apoyo a Oper. milita</v>
          </cell>
          <cell r="W155" t="str">
            <v>PR7017 Operaciones Producc Guando</v>
          </cell>
        </row>
        <row r="156">
          <cell r="S156" t="str">
            <v>5111460000 Comb. y lubric. Comp</v>
          </cell>
          <cell r="W156" t="str">
            <v>PR7019 Operaciones Producc Matachin Norte</v>
          </cell>
        </row>
        <row r="157">
          <cell r="S157" t="str">
            <v>5111460100 Comb. y lubric. Auto</v>
          </cell>
          <cell r="W157" t="str">
            <v>PR7026 Operaciones Producc Río Ceibas</v>
          </cell>
        </row>
        <row r="158">
          <cell r="S158" t="str">
            <v>5111490000 Serv aseo caf. rest.</v>
          </cell>
          <cell r="W158" t="str">
            <v>PR7027 Operaciones Producc San Francisco</v>
          </cell>
        </row>
        <row r="159">
          <cell r="S159" t="str">
            <v>5111490100 Serv aseo caf. rest.</v>
          </cell>
          <cell r="W159" t="str">
            <v>PR7029 Operaciones Producc Toqui-Toqui</v>
          </cell>
        </row>
        <row r="160">
          <cell r="S160" t="str">
            <v>5111500000 Proces. Inf.</v>
          </cell>
          <cell r="W160" t="str">
            <v>PR7031 Operaciones Producc Yaguará</v>
          </cell>
        </row>
        <row r="161">
          <cell r="S161" t="str">
            <v>5111510000 Control de calidad</v>
          </cell>
          <cell r="W161" t="str">
            <v>PR7033 Operaciones Producc Mary</v>
          </cell>
        </row>
        <row r="162">
          <cell r="S162" t="str">
            <v>5111550000 Elem. aseo lav. y ca</v>
          </cell>
          <cell r="W162" t="str">
            <v>PR7097 Reacond pozos Toqui-Toqui</v>
          </cell>
        </row>
        <row r="163">
          <cell r="S163" t="str">
            <v>5111610000 Grales-Relac. Publica</v>
          </cell>
          <cell r="W163" t="str">
            <v>PR7123 Servicio Pozos Gigante /matambo</v>
          </cell>
        </row>
        <row r="164">
          <cell r="S164" t="str">
            <v>5111640000 -</v>
          </cell>
          <cell r="W164" t="str">
            <v>PR7143 Sevicios a Pozos Campo Nancy</v>
          </cell>
        </row>
        <row r="165">
          <cell r="S165" t="str">
            <v>5111650100 Amort. Marcas</v>
          </cell>
          <cell r="W165" t="str">
            <v>PR7148 Manej Soc Ambient Andalucía Sur(OBR)</v>
          </cell>
        </row>
        <row r="166">
          <cell r="S166" t="str">
            <v>5111650200 Amortiz. patentes</v>
          </cell>
          <cell r="W166" t="str">
            <v>PR7157 Manej Soc Ambient Matachin Sur</v>
          </cell>
        </row>
        <row r="167">
          <cell r="S167" t="str">
            <v>5111650299 Axi Amortizacion Pat</v>
          </cell>
          <cell r="W167" t="str">
            <v>PR7177 Manejo social y ambiental Campo Nancy</v>
          </cell>
        </row>
        <row r="168">
          <cell r="S168" t="str">
            <v>5111650300 Amort. Derechos</v>
          </cell>
          <cell r="W168" t="str">
            <v>PR7181 Abandono Campo Abanico</v>
          </cell>
        </row>
        <row r="169">
          <cell r="S169" t="str">
            <v>5111650399 AxI Amort. Derechos</v>
          </cell>
          <cell r="W169" t="str">
            <v>PR7185 Abandono Campo Gigante/Matambo</v>
          </cell>
        </row>
        <row r="170">
          <cell r="S170" t="str">
            <v>5111650400 Amort. Know how</v>
          </cell>
          <cell r="W170" t="str">
            <v>PR7187 Abandono Campo Guando</v>
          </cell>
        </row>
        <row r="171">
          <cell r="S171" t="str">
            <v>5111650499 AxI Amortizacin Know</v>
          </cell>
          <cell r="W171" t="str">
            <v>PR7189 Abandono Campo Matachin Norte</v>
          </cell>
        </row>
        <row r="172">
          <cell r="S172" t="str">
            <v>5111650500 Amort. Licencias</v>
          </cell>
          <cell r="W172" t="str">
            <v>PR7191 Abandono Campo Matachin Sur</v>
          </cell>
        </row>
        <row r="173">
          <cell r="S173" t="str">
            <v>5111650599 AxI Amortizacion  Li</v>
          </cell>
          <cell r="W173" t="str">
            <v>PR7193 Abandono Campo Palermo</v>
          </cell>
        </row>
        <row r="174">
          <cell r="S174" t="str">
            <v>5111650600 Amort. Software</v>
          </cell>
          <cell r="W174" t="str">
            <v>PR7195 Abandono Campo Purificación</v>
          </cell>
        </row>
        <row r="175">
          <cell r="S175" t="str">
            <v>5111650699 AxI Amortizacion  So</v>
          </cell>
          <cell r="W175" t="str">
            <v>PR7197 Abandono Campo San Francisco</v>
          </cell>
        </row>
        <row r="176">
          <cell r="S176" t="str">
            <v>5111650700 Amort. Otros Int.</v>
          </cell>
          <cell r="W176" t="str">
            <v>PR7199 Abandono Campo Toqui-Toqui</v>
          </cell>
        </row>
        <row r="177">
          <cell r="S177" t="str">
            <v>5111650799 -</v>
          </cell>
          <cell r="W177" t="str">
            <v>PR7201 Abandono Campo Yaguará</v>
          </cell>
        </row>
        <row r="178">
          <cell r="S178" t="str">
            <v>5111654601 Amortiz.Intangib.-Li</v>
          </cell>
          <cell r="W178" t="str">
            <v>PR7203 Abandono Campo Mary</v>
          </cell>
        </row>
        <row r="179">
          <cell r="S179" t="str">
            <v>5111654609 AxI Amort.Intang.-Li</v>
          </cell>
          <cell r="W179" t="str">
            <v>PR7205 Abandono Campo Toroyaco</v>
          </cell>
        </row>
        <row r="180">
          <cell r="S180" t="str">
            <v>5111900000 Adm.Gtos.Grales Rest</v>
          </cell>
          <cell r="W180" t="str">
            <v>PR7207 Abandono  Campo Ambrosía</v>
          </cell>
        </row>
        <row r="181">
          <cell r="S181" t="str">
            <v>5111900100 Contrib. Gest Soc. M</v>
          </cell>
          <cell r="W181" t="str">
            <v>PR7209 Abandono  Campo Guayuyaco</v>
          </cell>
        </row>
        <row r="182">
          <cell r="S182" t="str">
            <v>5111900200 Ot Gtos. Cta aprend.</v>
          </cell>
          <cell r="W182" t="str">
            <v>PR7211 Abandono  Campo Nancy</v>
          </cell>
        </row>
        <row r="183">
          <cell r="S183" t="str">
            <v>5111901100 Contrib. Gest Soc. M</v>
          </cell>
          <cell r="W183" t="str">
            <v>PR7225 Apoyo Negocioo Matachin Sur</v>
          </cell>
        </row>
        <row r="184">
          <cell r="S184" t="str">
            <v>5111901101 Contrib. Invent.</v>
          </cell>
          <cell r="W184" t="str">
            <v>PR7250 Ctos Indir Campo Andalucía Sur (OBR)</v>
          </cell>
        </row>
        <row r="185">
          <cell r="S185" t="str">
            <v>5111902601 Indem. 3ros.</v>
          </cell>
          <cell r="W185" t="str">
            <v>PR7253 Ctos Indir Campo Gigante/matambo</v>
          </cell>
        </row>
        <row r="186">
          <cell r="S186" t="str">
            <v>5111902602 Sent y Conciliacione</v>
          </cell>
          <cell r="W186" t="str">
            <v>PR7259 Ctos Indir Campo Matachin Sur</v>
          </cell>
        </row>
        <row r="187">
          <cell r="S187" t="str">
            <v>5111907777 Gtos. Trans. Grales.</v>
          </cell>
          <cell r="W187" t="str">
            <v>PR7265 Ctos Indir Campo Río Ceibas</v>
          </cell>
        </row>
        <row r="188">
          <cell r="S188" t="str">
            <v>5111908500 Gastos Asignados</v>
          </cell>
          <cell r="W188" t="str">
            <v>PR7268 Ctos Indir Campo Totare (SR)</v>
          </cell>
        </row>
        <row r="189">
          <cell r="S189" t="str">
            <v>5120010000 Predial unificado</v>
          </cell>
          <cell r="W189" t="str">
            <v>PR7275 Costos indirectos Chaparral</v>
          </cell>
        </row>
        <row r="190">
          <cell r="S190" t="str">
            <v>5120020000 Cuota fisc. y aud.</v>
          </cell>
          <cell r="W190" t="str">
            <v>PR7279 Costos indirectos Campo Guayuyaco</v>
          </cell>
        </row>
        <row r="191">
          <cell r="S191" t="str">
            <v>5120030000 Contrib. sobre trans</v>
          </cell>
          <cell r="W191" t="str">
            <v>PR7283 Opera produ. Gas Campo Montañue</v>
          </cell>
        </row>
        <row r="192">
          <cell r="S192" t="str">
            <v>5120050000 Contrib. a las com.</v>
          </cell>
          <cell r="W192" t="str">
            <v>PR7312 Reacond Pozos Campo Don Pedro</v>
          </cell>
        </row>
        <row r="193">
          <cell r="S193" t="str">
            <v>5120060000 Valorización</v>
          </cell>
          <cell r="W193" t="str">
            <v>PR7354 Abandono  Campo Don Pedro</v>
          </cell>
        </row>
        <row r="194">
          <cell r="S194" t="str">
            <v>5120070000 Multas</v>
          </cell>
          <cell r="W194" t="str">
            <v>PR7396 Cost. Indirectos Campo  Don Pedro</v>
          </cell>
        </row>
        <row r="195">
          <cell r="S195" t="str">
            <v>5120080000 Sanciones</v>
          </cell>
          <cell r="W195" t="str">
            <v>PR7428 Departamento de Producción Huila - Tolim</v>
          </cell>
        </row>
        <row r="196">
          <cell r="S196" t="str">
            <v>5120100000 Tasas</v>
          </cell>
          <cell r="W196" t="str">
            <v>PR7429 Coordinacion de Producción Huila</v>
          </cell>
        </row>
        <row r="197">
          <cell r="S197" t="str">
            <v>5120100200 Peajes</v>
          </cell>
          <cell r="W197" t="str">
            <v>PR7494 Bombeo Mecánico Campo Pijao</v>
          </cell>
        </row>
        <row r="198">
          <cell r="S198" t="str">
            <v>5120110000 Impto. sobre vehícul</v>
          </cell>
          <cell r="W198" t="str">
            <v>PR7556 Estruct Superfi líneas Campo Tello</v>
          </cell>
        </row>
        <row r="199">
          <cell r="S199" t="str">
            <v>5120120000 Registro</v>
          </cell>
          <cell r="W199" t="str">
            <v>PR7753 Tomas de Registros</v>
          </cell>
        </row>
        <row r="200">
          <cell r="S200" t="str">
            <v>5120130000 Reg. y compens. Mone</v>
          </cell>
          <cell r="W200" t="str">
            <v>PR7755 Coordinación de Producción Tolima</v>
          </cell>
        </row>
        <row r="201">
          <cell r="S201" t="str">
            <v>5120140000 Tasa util rec nat</v>
          </cell>
          <cell r="W201" t="str">
            <v>PR7834 Almcto,dspcho, líns Trnsf-dstrb Arrayán</v>
          </cell>
        </row>
        <row r="202">
          <cell r="S202" t="str">
            <v>5120150000 Tasa cont rec nat</v>
          </cell>
          <cell r="W202" t="str">
            <v>PR7938 Coordinación de Producción Tello</v>
          </cell>
        </row>
        <row r="203">
          <cell r="S203" t="str">
            <v>5120170000 Ints. de mora</v>
          </cell>
          <cell r="W203" t="str">
            <v>PR7954 Coordinación de Mtto Huila-Tolima</v>
          </cell>
        </row>
        <row r="204">
          <cell r="S204" t="str">
            <v>5120180000 IVA no descontable</v>
          </cell>
          <cell r="W204" t="str">
            <v>PR8025 Coordinación de Producción Orito</v>
          </cell>
        </row>
        <row r="205">
          <cell r="S205" t="str">
            <v>5120190000 Contr, lic, reg. y</v>
          </cell>
          <cell r="W205" t="str">
            <v>PR8300 Coordinación de Producción Sur</v>
          </cell>
        </row>
        <row r="206">
          <cell r="S206" t="str">
            <v>5120190100 Contrib ANH</v>
          </cell>
          <cell r="W206" t="str">
            <v>PR8508 Coord  Planta Proceso Putumayo</v>
          </cell>
        </row>
        <row r="207">
          <cell r="S207" t="str">
            <v>5120190200 Adm. Contribuciones</v>
          </cell>
          <cell r="W207" t="str">
            <v>PR8528 Coord. Subsuelo  Producción Putumayo</v>
          </cell>
        </row>
        <row r="208">
          <cell r="S208" t="str">
            <v>5120210000 Impto. seguridad dem</v>
          </cell>
          <cell r="W208" t="str">
            <v>PR8554 Coord. Subsuelo  Producción Putumayo</v>
          </cell>
        </row>
        <row r="209">
          <cell r="S209" t="str">
            <v>5120220000 Peajes</v>
          </cell>
          <cell r="W209" t="str">
            <v>PR8568 Coord. Subsuelo  Producción Putumayo</v>
          </cell>
        </row>
        <row r="210">
          <cell r="S210" t="str">
            <v>5120230000 Impto. patrimonio</v>
          </cell>
          <cell r="W210" t="str">
            <v>PR8578 Coord. Subsuelo  Producción Putumayo</v>
          </cell>
        </row>
        <row r="211">
          <cell r="S211" t="str">
            <v>5120240000 Grav. Mvtos. financi</v>
          </cell>
          <cell r="W211" t="str">
            <v>PR8601 Coord. Subsuelo  Producción Putumayo</v>
          </cell>
        </row>
        <row r="212">
          <cell r="S212" t="str">
            <v>5120250000 Timbre</v>
          </cell>
          <cell r="W212" t="str">
            <v>PR8889 Coord. Subsuelo  Producción Putumayo</v>
          </cell>
        </row>
        <row r="213">
          <cell r="S213" t="str">
            <v>5120260100 Contribuciones Ley 1</v>
          </cell>
          <cell r="W213" t="str">
            <v>PR8891 Coord. Subsuelo  Producción Putumayo</v>
          </cell>
        </row>
        <row r="214">
          <cell r="S214" t="str">
            <v>5120900100 Timbre</v>
          </cell>
          <cell r="W214" t="str">
            <v>PR8927 Coordinación de Mtto Putumayo</v>
          </cell>
        </row>
        <row r="215">
          <cell r="S215" t="str">
            <v>5120900200 Alumbrado</v>
          </cell>
          <cell r="W215" t="str">
            <v>PR8929 Coord. Subsuelo  Producción Putumayo</v>
          </cell>
        </row>
        <row r="216">
          <cell r="S216" t="str">
            <v>5120900300 Imptos Autoc y contr</v>
          </cell>
          <cell r="W216" t="str">
            <v>PR8935 Coord. Subsuelo  Producción Putumayo</v>
          </cell>
        </row>
        <row r="217">
          <cell r="S217" t="str">
            <v>5120900400 Iva Asumido</v>
          </cell>
          <cell r="W217" t="str">
            <v>PR8964 Coord. Subsuelo  Producción Putumayo</v>
          </cell>
        </row>
        <row r="218">
          <cell r="S218" t="str">
            <v>5120900600 Contribución Solidar</v>
          </cell>
          <cell r="W218" t="str">
            <v>PRN034 Mantenimiento de Superficie Campo</v>
          </cell>
        </row>
        <row r="219">
          <cell r="S219" t="str">
            <v>5120900700 Becas MinMinas</v>
          </cell>
          <cell r="W219" t="str">
            <v>PRN064 Reacondicionamiento de Pozos Campo</v>
          </cell>
        </row>
        <row r="220">
          <cell r="S220" t="str">
            <v>5120900800 Iva Rechazado</v>
          </cell>
          <cell r="W220" t="str">
            <v>PRN094 Servicios a Pozos Campo</v>
          </cell>
        </row>
        <row r="221">
          <cell r="S221" t="str">
            <v>5120900900 Contrib ANH</v>
          </cell>
          <cell r="W221" t="str">
            <v>PRN124 Manejo Social y Ambiental Campo</v>
          </cell>
        </row>
        <row r="222">
          <cell r="S222" t="str">
            <v>5120901000 Ot. Contribuciones</v>
          </cell>
          <cell r="W222" t="str">
            <v>PRN154 Abandono  Campo</v>
          </cell>
        </row>
        <row r="223">
          <cell r="S223" t="str">
            <v>5120901100 Monetización</v>
          </cell>
          <cell r="W223" t="str">
            <v>PRN184 Apoyo al Negocio Campo</v>
          </cell>
        </row>
        <row r="224">
          <cell r="S224" t="str">
            <v>5120901800 IVA no descontable</v>
          </cell>
          <cell r="W224" t="str">
            <v>PRN214 Costos Indirectos Campo</v>
          </cell>
        </row>
        <row r="225">
          <cell r="S225" t="str">
            <v>5211600000 Grales-Relac. Publico</v>
          </cell>
          <cell r="W225" t="str">
            <v>RF0110 Destilación atmosférica 150</v>
          </cell>
        </row>
        <row r="226">
          <cell r="S226" t="str">
            <v>5801350200 Adm. Oper Credito In</v>
          </cell>
          <cell r="W226" t="str">
            <v>RF0111 Destilación atmosférica 200</v>
          </cell>
        </row>
        <row r="227">
          <cell r="S227" t="str">
            <v>5801370200 Adm. Oper. Credito Ex</v>
          </cell>
          <cell r="W227" t="str">
            <v>RF0112 Destilación atmosférica 250</v>
          </cell>
        </row>
        <row r="228">
          <cell r="S228" t="str">
            <v>5802280000 C72 Intereses, Comisiones y Gastos Deuda Interna Largo Plazo</v>
          </cell>
          <cell r="W228" t="str">
            <v>RF0113 Destilación atmosférica 2000</v>
          </cell>
        </row>
        <row r="229">
          <cell r="S229" t="str">
            <v>5802300000 C62 Intereses, Comisiones y Gastos Deuda Externa Largo Plazo</v>
          </cell>
          <cell r="W229" t="str">
            <v>RF0114 Destilación atmosférica 2100</v>
          </cell>
        </row>
        <row r="230">
          <cell r="S230" t="str">
            <v>5897017400 Compra Maq y equipo</v>
          </cell>
          <cell r="W230" t="str">
            <v>RF0136 Destilación al vacío 250</v>
          </cell>
        </row>
        <row r="231">
          <cell r="S231" t="str">
            <v>5897017500 Compra Eq méd y cien</v>
          </cell>
          <cell r="W231" t="str">
            <v>RF0137 Destilación al vacío 2000</v>
          </cell>
        </row>
        <row r="232">
          <cell r="S232" t="str">
            <v>5897017600 Compra Mueb y ens</v>
          </cell>
          <cell r="W232" t="str">
            <v>RF0138 Destilación al vacío 2100</v>
          </cell>
        </row>
        <row r="233">
          <cell r="S233" t="str">
            <v>5897017700 Compra Eq comunic.</v>
          </cell>
          <cell r="W233" t="str">
            <v>RF0159 Viscorreductora I</v>
          </cell>
        </row>
        <row r="234">
          <cell r="S234" t="str">
            <v>5897017800 Compra Eq transporte</v>
          </cell>
          <cell r="W234" t="str">
            <v>RF0161 Tratamiento con sodas</v>
          </cell>
        </row>
        <row r="235">
          <cell r="S235" t="str">
            <v>5897017900 Compra Eq comedor</v>
          </cell>
          <cell r="W235" t="str">
            <v>RF0162 Viscorreductora II</v>
          </cell>
        </row>
        <row r="236">
          <cell r="S236" t="str">
            <v>7904021400 AI Materiales y suministros</v>
          </cell>
          <cell r="W236" t="str">
            <v>RF0163 Demex</v>
          </cell>
        </row>
        <row r="237">
          <cell r="S237" t="str">
            <v>7904021406 AI Accesorios hardware</v>
          </cell>
          <cell r="W237" t="str">
            <v>RF0164 Unibon</v>
          </cell>
        </row>
        <row r="238">
          <cell r="S238" t="str">
            <v>7904021407 AI Software para microcomputador</v>
          </cell>
          <cell r="W238" t="str">
            <v>RF0165 Hidrógeno Unibón</v>
          </cell>
        </row>
        <row r="239">
          <cell r="S239" t="str">
            <v>7904023300 AI Seguridad industrial</v>
          </cell>
          <cell r="W239" t="str">
            <v>RF0166 Especialidades</v>
          </cell>
        </row>
        <row r="240">
          <cell r="S240" t="str">
            <v>7904025500 AI Elementos de aseo lavandería y cafetería</v>
          </cell>
          <cell r="W240" t="str">
            <v>RF0207 U R C Modelo IV</v>
          </cell>
        </row>
        <row r="241">
          <cell r="S241" t="str">
            <v>7904033100 RF Dotación y suministro a trabajadores</v>
          </cell>
          <cell r="W241" t="str">
            <v>RF0229 U R C Orthoflow</v>
          </cell>
        </row>
        <row r="242">
          <cell r="W242" t="str">
            <v>RF0251 U R C   U O PI</v>
          </cell>
        </row>
        <row r="243">
          <cell r="W243" t="str">
            <v>RF0253 Aguas residuales UOP1</v>
          </cell>
        </row>
        <row r="244">
          <cell r="W244" t="str">
            <v>RF0274 Cracking UOP II</v>
          </cell>
        </row>
        <row r="245">
          <cell r="W245" t="str">
            <v>RF0277 Alquilación</v>
          </cell>
        </row>
        <row r="246">
          <cell r="W246" t="str">
            <v>RF0278 Planta Acido</v>
          </cell>
        </row>
        <row r="247">
          <cell r="W247" t="str">
            <v>RF0280 Azufre II</v>
          </cell>
        </row>
        <row r="248">
          <cell r="W248" t="str">
            <v>RF0322 Turboexpander</v>
          </cell>
        </row>
        <row r="249">
          <cell r="W249" t="str">
            <v>RF0325 Etileno II</v>
          </cell>
        </row>
        <row r="250">
          <cell r="W250" t="str">
            <v>RF0328 Polietileno I</v>
          </cell>
        </row>
        <row r="251">
          <cell r="W251" t="str">
            <v>RF0329 Polietileno II</v>
          </cell>
        </row>
        <row r="252">
          <cell r="W252" t="str">
            <v>RF0351 Fraccionamiento U1500</v>
          </cell>
        </row>
        <row r="253">
          <cell r="W253" t="str">
            <v>RF0359 Hidrar</v>
          </cell>
        </row>
        <row r="254">
          <cell r="W254" t="str">
            <v>RF0381 Dap</v>
          </cell>
        </row>
        <row r="255">
          <cell r="W255" t="str">
            <v>RF0382 Mek</v>
          </cell>
        </row>
        <row r="256">
          <cell r="W256" t="str">
            <v>RF0384 Hidrógeno parafinas</v>
          </cell>
        </row>
        <row r="257">
          <cell r="W257" t="str">
            <v>RF0385 Tratamiento H2 parafinas</v>
          </cell>
        </row>
        <row r="258">
          <cell r="W258" t="str">
            <v>RF0387 Tratamiento H2 bases parafínicas</v>
          </cell>
        </row>
        <row r="259">
          <cell r="W259" t="str">
            <v>RF0388 Fenol</v>
          </cell>
        </row>
        <row r="260">
          <cell r="W260" t="str">
            <v>RF0390 Tratamiento H2 bases nafténicas</v>
          </cell>
        </row>
        <row r="261">
          <cell r="W261" t="str">
            <v>RF0432 Estación de GLP</v>
          </cell>
        </row>
        <row r="262">
          <cell r="W262" t="str">
            <v>RF0434 Aguas residuales</v>
          </cell>
        </row>
        <row r="263">
          <cell r="W263" t="str">
            <v>RF0435 Separadores</v>
          </cell>
        </row>
        <row r="264">
          <cell r="W264" t="str">
            <v>RF0455 Almacenamiento de crudo reducido</v>
          </cell>
        </row>
        <row r="265">
          <cell r="W265" t="str">
            <v>RF0458 Almacenamiento  crudo mezclado</v>
          </cell>
        </row>
        <row r="266">
          <cell r="W266" t="str">
            <v>RF0483 Coordinación de Productos Bloquear 2009</v>
          </cell>
        </row>
        <row r="267">
          <cell r="W267" t="str">
            <v>RF0582 Vapor Refinería</v>
          </cell>
        </row>
        <row r="268">
          <cell r="W268" t="str">
            <v>RF0584 Vapor RF Ubal</v>
          </cell>
        </row>
        <row r="269">
          <cell r="W269" t="str">
            <v>RF0604 Electricidad RC-Refinería</v>
          </cell>
        </row>
        <row r="270">
          <cell r="W270" t="str">
            <v>RF0606 Electricidad RF-Ubal</v>
          </cell>
        </row>
        <row r="271">
          <cell r="W271" t="str">
            <v>RF0626 Coord de control y distr potencia</v>
          </cell>
        </row>
        <row r="272">
          <cell r="W272" t="str">
            <v>RF0647 Aire RC-Refinería</v>
          </cell>
        </row>
        <row r="273">
          <cell r="W273" t="str">
            <v>RF0648 Aire RF-Ubal</v>
          </cell>
        </row>
        <row r="274">
          <cell r="W274" t="str">
            <v>RF0670 Captación de agua RC-Refinería</v>
          </cell>
        </row>
        <row r="275">
          <cell r="W275" t="str">
            <v>RF0671 Captación de agua RF-Ubal</v>
          </cell>
        </row>
        <row r="276">
          <cell r="W276" t="str">
            <v>RF0693 Agua clarificada RF-Ubal</v>
          </cell>
        </row>
        <row r="277">
          <cell r="W277" t="str">
            <v>RF0713 Agua potable PQ-Refinería</v>
          </cell>
        </row>
        <row r="278">
          <cell r="W278" t="str">
            <v>RF0736 Agua calderas RC-Refinería</v>
          </cell>
        </row>
        <row r="279">
          <cell r="W279" t="str">
            <v>RF0757 Agua industrial RC-Refinería</v>
          </cell>
        </row>
        <row r="280">
          <cell r="W280" t="str">
            <v>RF0759 Agua industrial RF-Ubal</v>
          </cell>
        </row>
        <row r="281">
          <cell r="W281" t="str">
            <v>RF1034 Coord- Paradas de Planta-Bloquear 2009</v>
          </cell>
        </row>
        <row r="282">
          <cell r="W282" t="str">
            <v>RF2215 Almacenamiento TNP (Crudos)</v>
          </cell>
        </row>
        <row r="283">
          <cell r="W283" t="str">
            <v>SO0012 Unidad de Responsabilidad Corporativa</v>
          </cell>
        </row>
        <row r="284">
          <cell r="W284" t="str">
            <v>SO0037 vicepresidencia de servicios y tecnologí</v>
          </cell>
        </row>
        <row r="285">
          <cell r="W285" t="str">
            <v>SO0042 Seguridad Central Operaciones Central</v>
          </cell>
        </row>
        <row r="286">
          <cell r="W286" t="str">
            <v>SO0057 Seguridad Norte Catatumbo y Orinoquía</v>
          </cell>
        </row>
        <row r="287">
          <cell r="W287" t="str">
            <v>SO0058 vicepresidencia de servicios y tecnologí</v>
          </cell>
        </row>
        <row r="288">
          <cell r="W288" t="str">
            <v>SO0062 Estratégica Sindicatos</v>
          </cell>
        </row>
        <row r="289">
          <cell r="W289" t="str">
            <v>SO0068 Vicepresidencia Jurídica</v>
          </cell>
        </row>
        <row r="290">
          <cell r="W290" t="str">
            <v xml:space="preserve">SO0069 Grupo Asesor Jurídico Regional Norte </v>
          </cell>
        </row>
        <row r="291">
          <cell r="W291" t="str">
            <v xml:space="preserve">SO0070 Grupo Asesor Jurídico Regional Magdalena Medio </v>
          </cell>
        </row>
        <row r="292">
          <cell r="W292" t="str">
            <v xml:space="preserve">SO0071 Unidad de Asuntos Jurídico Laborales </v>
          </cell>
        </row>
        <row r="293">
          <cell r="W293" t="str">
            <v>SO0072 Unidad Judicial y Extrajudicial</v>
          </cell>
        </row>
        <row r="294">
          <cell r="W294" t="str">
            <v>SO0073 Unidad de Derecho Económico y Societario</v>
          </cell>
        </row>
        <row r="295">
          <cell r="W295" t="str">
            <v>SO0074 Unidad de Asesoría Legal en Abastecimiento, Servicios y Tecn</v>
          </cell>
        </row>
        <row r="296">
          <cell r="W296" t="str">
            <v>SO0075 Unidad de Asesoría Jurídica Internacional</v>
          </cell>
        </row>
        <row r="297">
          <cell r="W297" t="str">
            <v xml:space="preserve">SO0076 Grupo Asesor Jurídico Transporte </v>
          </cell>
        </row>
        <row r="298">
          <cell r="W298" t="str">
            <v xml:space="preserve">SO0077 Grupo Asesor Jurídico Producción </v>
          </cell>
        </row>
        <row r="299">
          <cell r="W299" t="str">
            <v>SO0078 Grupo Asesor Jurídico Exploración</v>
          </cell>
        </row>
        <row r="300">
          <cell r="W300" t="str">
            <v xml:space="preserve">SO0079 Grupo Asesor Jurídico Suministro y Mercadeo </v>
          </cell>
        </row>
        <row r="301">
          <cell r="W301" t="str">
            <v>SO0080 Grupo Asesor Jurídico Refinación y Petroquìmica</v>
          </cell>
        </row>
        <row r="302">
          <cell r="W302" t="str">
            <v>SO0081 Unidad de Asesoría Jurídica E &amp; P</v>
          </cell>
        </row>
        <row r="303">
          <cell r="W303" t="str">
            <v>SO0082 Unidad de Asesoría Jurídica Downstream</v>
          </cell>
        </row>
        <row r="304">
          <cell r="W304" t="str">
            <v>SO0115 Coordinación Estratégica</v>
          </cell>
        </row>
        <row r="305">
          <cell r="W305" t="str">
            <v>SO0125 Telecomunicaciones propias</v>
          </cell>
        </row>
        <row r="306">
          <cell r="W306" t="str">
            <v>SO0137 Gestión Sol. TI Suministro y Mercadeo</v>
          </cell>
        </row>
        <row r="307">
          <cell r="W307" t="str">
            <v>SO0200 Coord. Serv Ambulatorios Magdalena Medio</v>
          </cell>
        </row>
        <row r="308">
          <cell r="W308" t="str">
            <v>SO0212 Gastos Medicos Jubilados   Barrancaberme</v>
          </cell>
        </row>
        <row r="309">
          <cell r="W309" t="str">
            <v>SO0213 Gastos Medicos Jubilados   El Centro</v>
          </cell>
        </row>
        <row r="310">
          <cell r="W310" t="str">
            <v>SO0233 Servicios Salud Jubilados Cartagena</v>
          </cell>
        </row>
        <row r="311">
          <cell r="W311" t="str">
            <v>SO0234 Servicios Salud Jubilados  Barranquilla</v>
          </cell>
        </row>
        <row r="312">
          <cell r="W312" t="str">
            <v>SO0255 Servicios Salud  Jubilados  Bucaramanga</v>
          </cell>
        </row>
        <row r="313">
          <cell r="W313" t="str">
            <v>SO0256 Servicios Salud Jubilados   Cúcuta</v>
          </cell>
        </row>
        <row r="314">
          <cell r="W314" t="str">
            <v>SO0257 Gastos Medicos Jubilados   Tibú</v>
          </cell>
        </row>
        <row r="315">
          <cell r="W315" t="str">
            <v>SO0277 Servicios Salud Jubilados  Cali</v>
          </cell>
        </row>
        <row r="316">
          <cell r="W316" t="str">
            <v>SO0278 Servicios Salud Jubilados   Orito</v>
          </cell>
        </row>
        <row r="317">
          <cell r="W317" t="str">
            <v>SO0279 Servicios Salud Jubilados   Neiva</v>
          </cell>
        </row>
        <row r="318">
          <cell r="W318" t="str">
            <v>SO0299 Servicios Salud Jubilados  Bogotá</v>
          </cell>
        </row>
        <row r="319">
          <cell r="W319" t="str">
            <v>SO0300 Servicios Salus  Jubilados   Medellín</v>
          </cell>
        </row>
        <row r="320">
          <cell r="W320" t="str">
            <v>SO0301 Servicios Salud Jubilados   Apiay</v>
          </cell>
        </row>
        <row r="321">
          <cell r="W321" t="str">
            <v>SO0321 Centro Integrado de Procesos - DSB</v>
          </cell>
        </row>
        <row r="322">
          <cell r="W322" t="str">
            <v>SO0322 Contrato socio de viajes</v>
          </cell>
        </row>
        <row r="323">
          <cell r="W323" t="str">
            <v>SO0323 Beneficio Educativo</v>
          </cell>
        </row>
        <row r="324">
          <cell r="W324" t="str">
            <v>SO0324 Tiqueteras Barranca</v>
          </cell>
        </row>
        <row r="325">
          <cell r="W325" t="str">
            <v>SO0325 Comisariato Barranca</v>
          </cell>
        </row>
        <row r="326">
          <cell r="W326" t="str">
            <v>SO0362 Clubes El Centro</v>
          </cell>
        </row>
        <row r="327">
          <cell r="W327" t="str">
            <v>SO0387 Clubes Centro Sur</v>
          </cell>
        </row>
        <row r="328">
          <cell r="W328" t="str">
            <v>SO0388 Gastos de Jubilados</v>
          </cell>
        </row>
        <row r="329">
          <cell r="W329" t="str">
            <v>SO0618 Gastos de Jubilados ACN</v>
          </cell>
        </row>
        <row r="330">
          <cell r="W330" t="str">
            <v>SO0620 Coordinación VPR - VEX</v>
          </cell>
        </row>
        <row r="331">
          <cell r="W331" t="str">
            <v>TR0022 Centro de Control Maestro Operaciones</v>
          </cell>
        </row>
        <row r="332">
          <cell r="W332" t="str">
            <v>TR0130 Gerencia de Oleoductos</v>
          </cell>
        </row>
        <row r="333">
          <cell r="W333" t="str">
            <v>TR0131 Gerencia de Oleoductos ACN</v>
          </cell>
        </row>
        <row r="334">
          <cell r="W334" t="str">
            <v>TR0150 Departamento de Mtto  Caño Limón</v>
          </cell>
        </row>
        <row r="335">
          <cell r="W335" t="str">
            <v>TR0174 Departamento de Mtto Marítimas Oleoducto</v>
          </cell>
        </row>
        <row r="336">
          <cell r="W336" t="str">
            <v>TR0306 Departamento Operaciones Sur</v>
          </cell>
        </row>
        <row r="337">
          <cell r="W337" t="str">
            <v>TR0311 Linea Orito Tumaco - OTA</v>
          </cell>
        </row>
        <row r="338">
          <cell r="W338" t="str">
            <v>TR0718 Coordinación Coveñas</v>
          </cell>
        </row>
        <row r="339">
          <cell r="W339" t="str">
            <v>TR1267 Departamento de Operaciones Llanos</v>
          </cell>
        </row>
        <row r="340">
          <cell r="W340" t="str">
            <v>TR1760 Gerencia de Poliductos</v>
          </cell>
        </row>
        <row r="341">
          <cell r="W341" t="str">
            <v>TR1809 Departamento Mantenimiento Andina</v>
          </cell>
        </row>
        <row r="342">
          <cell r="W342" t="str">
            <v>TR2560 Departamento de Operaciones Occidente</v>
          </cell>
        </row>
        <row r="343">
          <cell r="W343" t="str">
            <v>TR3144 Departamento de Operaciones Norte</v>
          </cell>
        </row>
        <row r="344">
          <cell r="W344" t="str">
            <v>TRACN01 Coordinación de Planeación, Seguimiento</v>
          </cell>
        </row>
        <row r="345">
          <cell r="W345" t="str">
            <v>TRACN02 Coordinación de Planeación, Seguimiento</v>
          </cell>
        </row>
        <row r="346">
          <cell r="W346" t="str">
            <v>TRODC01 Coordinación de Planeación, Seguimiento</v>
          </cell>
        </row>
        <row r="347">
          <cell r="W347" t="str">
            <v>TRODC02 Coordinación de Planeación, Seguimiento</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REFERENCE"/>
      <sheetName val="Total Proved"/>
      <sheetName val="PVPD"/>
      <sheetName val="PVSI"/>
      <sheetName val="PVBP"/>
      <sheetName val="PVUD"/>
      <sheetName val="Total Probable"/>
      <sheetName val="PBPD"/>
      <sheetName val="PBSI"/>
      <sheetName val="PBBP"/>
      <sheetName val="PBUD"/>
      <sheetName val="Total Possible"/>
      <sheetName val="PSPD"/>
      <sheetName val="PSSI"/>
      <sheetName val="PSBP"/>
      <sheetName val="PSUD"/>
      <sheetName val="CASTILLA NORTE FIELD"/>
      <sheetName val="Well List"/>
    </sheetNames>
    <sheetDataSet>
      <sheetData sheetId="0">
        <row r="2">
          <cell r="A2" t="str">
            <v>SubTotal CASTILLA NORTE Proved Producing</v>
          </cell>
          <cell r="D2" t="str">
            <v>PVPD</v>
          </cell>
          <cell r="K2" t="str">
            <v>2011PVPD</v>
          </cell>
        </row>
        <row r="3">
          <cell r="D3" t="str">
            <v>PVPD</v>
          </cell>
          <cell r="K3" t="str">
            <v>2012PVPD</v>
          </cell>
        </row>
        <row r="4">
          <cell r="D4" t="str">
            <v>PVPD</v>
          </cell>
          <cell r="K4" t="str">
            <v>2013PVPD</v>
          </cell>
        </row>
        <row r="5">
          <cell r="D5" t="str">
            <v>PVPD</v>
          </cell>
          <cell r="K5" t="str">
            <v>2014PVPD</v>
          </cell>
        </row>
        <row r="6">
          <cell r="D6" t="str">
            <v>PVPD</v>
          </cell>
          <cell r="K6" t="str">
            <v>2015PVPD</v>
          </cell>
        </row>
        <row r="7">
          <cell r="D7" t="str">
            <v>PVPD</v>
          </cell>
          <cell r="K7" t="str">
            <v>2016PVPD</v>
          </cell>
        </row>
        <row r="8">
          <cell r="D8" t="str">
            <v>PVPD</v>
          </cell>
          <cell r="K8" t="str">
            <v>2017PVPD</v>
          </cell>
        </row>
        <row r="9">
          <cell r="D9" t="str">
            <v>PVPD</v>
          </cell>
          <cell r="K9" t="str">
            <v>2018PVPD</v>
          </cell>
        </row>
        <row r="10">
          <cell r="D10" t="str">
            <v>PVPD</v>
          </cell>
          <cell r="K10" t="str">
            <v>2019PVPD</v>
          </cell>
        </row>
        <row r="11">
          <cell r="D11" t="str">
            <v>PVPD</v>
          </cell>
          <cell r="K11" t="str">
            <v>2020PVPD</v>
          </cell>
        </row>
        <row r="12">
          <cell r="D12" t="str">
            <v>PVPD</v>
          </cell>
          <cell r="K12" t="str">
            <v>2021PVPD</v>
          </cell>
        </row>
        <row r="13">
          <cell r="D13" t="str">
            <v>PVPD</v>
          </cell>
          <cell r="K13" t="str">
            <v>2022PVPD</v>
          </cell>
        </row>
        <row r="14">
          <cell r="D14" t="str">
            <v>PVPD</v>
          </cell>
          <cell r="K14" t="str">
            <v>2023PVPD</v>
          </cell>
        </row>
        <row r="15">
          <cell r="D15" t="str">
            <v>PVPD</v>
          </cell>
          <cell r="K15" t="str">
            <v>2024PVPD</v>
          </cell>
        </row>
        <row r="16">
          <cell r="D16" t="str">
            <v>PVPD</v>
          </cell>
          <cell r="K16" t="str">
            <v>2025PVPD</v>
          </cell>
        </row>
        <row r="17">
          <cell r="D17" t="str">
            <v>PVPD</v>
          </cell>
          <cell r="K17" t="str">
            <v>2026PVPD</v>
          </cell>
        </row>
        <row r="18">
          <cell r="D18" t="str">
            <v>PVPD</v>
          </cell>
          <cell r="K18" t="str">
            <v>2027PVPD</v>
          </cell>
        </row>
        <row r="19">
          <cell r="D19" t="str">
            <v>PVPD</v>
          </cell>
          <cell r="K19" t="str">
            <v>2028PVPD</v>
          </cell>
        </row>
        <row r="20">
          <cell r="D20" t="str">
            <v>PVPD</v>
          </cell>
          <cell r="K20" t="str">
            <v>2029PVPD</v>
          </cell>
        </row>
        <row r="21">
          <cell r="D21" t="str">
            <v>PVPD</v>
          </cell>
          <cell r="K21" t="str">
            <v>2030PVPD</v>
          </cell>
        </row>
        <row r="22">
          <cell r="D22" t="str">
            <v>PVPD</v>
          </cell>
          <cell r="K22" t="str">
            <v>2031PVPD</v>
          </cell>
        </row>
        <row r="23">
          <cell r="D23" t="str">
            <v>PVPD</v>
          </cell>
          <cell r="K23" t="str">
            <v>2032PVPD</v>
          </cell>
        </row>
        <row r="24">
          <cell r="D24" t="str">
            <v>PVPD</v>
          </cell>
          <cell r="K24" t="str">
            <v>2033PVPD</v>
          </cell>
        </row>
        <row r="25">
          <cell r="D25" t="str">
            <v>PVPD</v>
          </cell>
          <cell r="K25" t="str">
            <v>2034PVPD</v>
          </cell>
        </row>
        <row r="26">
          <cell r="D26" t="str">
            <v>PVPD</v>
          </cell>
          <cell r="K26" t="str">
            <v>2035PVPD</v>
          </cell>
        </row>
        <row r="27">
          <cell r="D27" t="str">
            <v>PVPD</v>
          </cell>
          <cell r="K27" t="str">
            <v>2036PVPD</v>
          </cell>
        </row>
        <row r="28">
          <cell r="D28" t="str">
            <v>PVPD</v>
          </cell>
          <cell r="K28" t="str">
            <v>2037PVPD</v>
          </cell>
        </row>
        <row r="29">
          <cell r="D29" t="str">
            <v>PVPD</v>
          </cell>
          <cell r="K29" t="str">
            <v>2038PVPD</v>
          </cell>
        </row>
        <row r="30">
          <cell r="D30" t="str">
            <v>PVPD</v>
          </cell>
          <cell r="K30" t="str">
            <v>2039PVPD</v>
          </cell>
        </row>
        <row r="31">
          <cell r="D31" t="str">
            <v>PVPD</v>
          </cell>
          <cell r="K31" t="str">
            <v>2040PVPD</v>
          </cell>
        </row>
        <row r="32">
          <cell r="D32" t="str">
            <v>PVSI</v>
          </cell>
          <cell r="K32" t="str">
            <v>2011PVSI</v>
          </cell>
        </row>
        <row r="33">
          <cell r="D33" t="str">
            <v>PVSI</v>
          </cell>
          <cell r="K33" t="str">
            <v>2012PVSI</v>
          </cell>
        </row>
        <row r="34">
          <cell r="D34" t="str">
            <v>PVSI</v>
          </cell>
          <cell r="K34" t="str">
            <v>2013PVSI</v>
          </cell>
        </row>
        <row r="35">
          <cell r="D35" t="str">
            <v>PVSI</v>
          </cell>
          <cell r="K35" t="str">
            <v>2014PVSI</v>
          </cell>
        </row>
        <row r="36">
          <cell r="D36" t="str">
            <v>PVSI</v>
          </cell>
          <cell r="K36" t="str">
            <v>2015PVSI</v>
          </cell>
        </row>
        <row r="37">
          <cell r="D37" t="str">
            <v>PVSI</v>
          </cell>
          <cell r="K37" t="str">
            <v>2016PVSI</v>
          </cell>
        </row>
        <row r="38">
          <cell r="D38" t="str">
            <v>PVSI</v>
          </cell>
          <cell r="K38" t="str">
            <v>2017PVSI</v>
          </cell>
        </row>
        <row r="39">
          <cell r="D39" t="str">
            <v>PVSI</v>
          </cell>
          <cell r="K39" t="str">
            <v>2018PVSI</v>
          </cell>
        </row>
        <row r="40">
          <cell r="D40" t="str">
            <v>PVSI</v>
          </cell>
          <cell r="K40" t="str">
            <v>2019PVSI</v>
          </cell>
        </row>
        <row r="41">
          <cell r="D41" t="str">
            <v>PVSI</v>
          </cell>
          <cell r="K41" t="str">
            <v>2020PVSI</v>
          </cell>
        </row>
        <row r="42">
          <cell r="D42" t="str">
            <v>PVSI</v>
          </cell>
          <cell r="K42" t="str">
            <v>2021PVSI</v>
          </cell>
        </row>
        <row r="43">
          <cell r="D43" t="str">
            <v>PVSI</v>
          </cell>
          <cell r="K43" t="str">
            <v>2022PVSI</v>
          </cell>
        </row>
        <row r="44">
          <cell r="D44" t="str">
            <v>PVSI</v>
          </cell>
          <cell r="K44" t="str">
            <v>2023PVSI</v>
          </cell>
        </row>
        <row r="45">
          <cell r="D45" t="str">
            <v>PVSI</v>
          </cell>
          <cell r="K45" t="str">
            <v>2024PVSI</v>
          </cell>
        </row>
        <row r="46">
          <cell r="D46" t="str">
            <v>PVSI</v>
          </cell>
          <cell r="K46" t="str">
            <v>2025PVSI</v>
          </cell>
        </row>
        <row r="47">
          <cell r="D47" t="str">
            <v>PVSI</v>
          </cell>
          <cell r="K47" t="str">
            <v>2026PVSI</v>
          </cell>
        </row>
        <row r="48">
          <cell r="D48" t="str">
            <v>PVSI</v>
          </cell>
          <cell r="K48" t="str">
            <v>2027PVSI</v>
          </cell>
        </row>
        <row r="49">
          <cell r="D49" t="str">
            <v>PVSI</v>
          </cell>
          <cell r="K49" t="str">
            <v>2028PVSI</v>
          </cell>
        </row>
        <row r="50">
          <cell r="D50" t="str">
            <v>PVSI</v>
          </cell>
          <cell r="K50" t="str">
            <v>2029PVSI</v>
          </cell>
        </row>
        <row r="51">
          <cell r="D51" t="str">
            <v>PVBP</v>
          </cell>
          <cell r="K51" t="str">
            <v>2011PVBP</v>
          </cell>
        </row>
        <row r="52">
          <cell r="D52" t="str">
            <v>PVBP</v>
          </cell>
          <cell r="K52" t="str">
            <v>2012PVBP</v>
          </cell>
        </row>
        <row r="53">
          <cell r="D53" t="str">
            <v>PVBP</v>
          </cell>
          <cell r="K53" t="str">
            <v>2013PVBP</v>
          </cell>
        </row>
        <row r="54">
          <cell r="D54" t="str">
            <v>PVBP</v>
          </cell>
          <cell r="K54" t="str">
            <v>2014PVBP</v>
          </cell>
        </row>
        <row r="55">
          <cell r="D55" t="str">
            <v>PVBP</v>
          </cell>
          <cell r="K55" t="str">
            <v>2015PVBP</v>
          </cell>
        </row>
        <row r="56">
          <cell r="D56" t="str">
            <v>PVBP</v>
          </cell>
          <cell r="K56" t="str">
            <v>2016PVBP</v>
          </cell>
        </row>
        <row r="57">
          <cell r="D57" t="str">
            <v>PVBP</v>
          </cell>
          <cell r="K57" t="str">
            <v>2017PVBP</v>
          </cell>
        </row>
        <row r="58">
          <cell r="D58" t="str">
            <v>PVBP</v>
          </cell>
          <cell r="K58" t="str">
            <v>2018PVBP</v>
          </cell>
        </row>
        <row r="59">
          <cell r="D59" t="str">
            <v>PVBP</v>
          </cell>
          <cell r="K59" t="str">
            <v>2019PVBP</v>
          </cell>
        </row>
        <row r="60">
          <cell r="D60" t="str">
            <v>PVBP</v>
          </cell>
          <cell r="K60" t="str">
            <v>2020PVBP</v>
          </cell>
        </row>
        <row r="61">
          <cell r="D61" t="str">
            <v>PVBP</v>
          </cell>
          <cell r="K61" t="str">
            <v>2021PVBP</v>
          </cell>
        </row>
        <row r="62">
          <cell r="D62" t="str">
            <v>PVUD</v>
          </cell>
          <cell r="K62" t="str">
            <v>2011PVUD</v>
          </cell>
        </row>
        <row r="63">
          <cell r="D63" t="str">
            <v>PVUD</v>
          </cell>
          <cell r="K63" t="str">
            <v>2012PVUD</v>
          </cell>
        </row>
        <row r="64">
          <cell r="D64" t="str">
            <v>PVUD</v>
          </cell>
          <cell r="K64" t="str">
            <v>2013PVUD</v>
          </cell>
        </row>
        <row r="65">
          <cell r="D65" t="str">
            <v>PVUD</v>
          </cell>
          <cell r="K65" t="str">
            <v>2014PVUD</v>
          </cell>
        </row>
        <row r="66">
          <cell r="D66" t="str">
            <v>PVUD</v>
          </cell>
          <cell r="K66" t="str">
            <v>2015PVUD</v>
          </cell>
        </row>
        <row r="67">
          <cell r="D67" t="str">
            <v>PVUD</v>
          </cell>
          <cell r="K67" t="str">
            <v>2016PVUD</v>
          </cell>
        </row>
        <row r="68">
          <cell r="D68" t="str">
            <v>PVUD</v>
          </cell>
          <cell r="K68" t="str">
            <v>2017PVUD</v>
          </cell>
        </row>
        <row r="69">
          <cell r="D69" t="str">
            <v>PVUD</v>
          </cell>
          <cell r="K69" t="str">
            <v>2018PVUD</v>
          </cell>
        </row>
        <row r="70">
          <cell r="D70" t="str">
            <v>PVUD</v>
          </cell>
          <cell r="K70" t="str">
            <v>2019PVUD</v>
          </cell>
        </row>
        <row r="71">
          <cell r="D71" t="str">
            <v>PVUD</v>
          </cell>
          <cell r="K71" t="str">
            <v>2020PVUD</v>
          </cell>
        </row>
        <row r="72">
          <cell r="D72" t="str">
            <v>PVUD</v>
          </cell>
          <cell r="K72" t="str">
            <v>2021PVUD</v>
          </cell>
        </row>
        <row r="73">
          <cell r="D73" t="str">
            <v>PVUD</v>
          </cell>
          <cell r="K73" t="str">
            <v>2022PVUD</v>
          </cell>
        </row>
        <row r="74">
          <cell r="D74" t="str">
            <v>PVUD</v>
          </cell>
          <cell r="K74" t="str">
            <v>2023PVUD</v>
          </cell>
        </row>
        <row r="75">
          <cell r="D75" t="str">
            <v>PVUD</v>
          </cell>
          <cell r="K75" t="str">
            <v>2024PVUD</v>
          </cell>
        </row>
        <row r="76">
          <cell r="D76" t="str">
            <v>PBPD</v>
          </cell>
          <cell r="K76" t="str">
            <v>2011PBPD</v>
          </cell>
        </row>
        <row r="77">
          <cell r="D77" t="str">
            <v>PBPD</v>
          </cell>
          <cell r="K77" t="str">
            <v>2012PBPD</v>
          </cell>
        </row>
        <row r="78">
          <cell r="D78" t="str">
            <v>PBPD</v>
          </cell>
          <cell r="K78" t="str">
            <v>2013PBPD</v>
          </cell>
        </row>
        <row r="79">
          <cell r="D79" t="str">
            <v>PBPD</v>
          </cell>
          <cell r="K79" t="str">
            <v>2014PBPD</v>
          </cell>
        </row>
        <row r="80">
          <cell r="D80" t="str">
            <v>PBPD</v>
          </cell>
          <cell r="K80" t="str">
            <v>2015PBPD</v>
          </cell>
        </row>
        <row r="81">
          <cell r="D81" t="str">
            <v>PBPD</v>
          </cell>
          <cell r="K81" t="str">
            <v>2016PBPD</v>
          </cell>
        </row>
        <row r="82">
          <cell r="D82" t="str">
            <v>PBPD</v>
          </cell>
          <cell r="K82" t="str">
            <v>2017PBPD</v>
          </cell>
        </row>
        <row r="83">
          <cell r="D83" t="str">
            <v>PBPD</v>
          </cell>
          <cell r="K83" t="str">
            <v>2018PBPD</v>
          </cell>
        </row>
        <row r="84">
          <cell r="D84" t="str">
            <v>PBPD</v>
          </cell>
          <cell r="K84" t="str">
            <v>2019PBPD</v>
          </cell>
        </row>
        <row r="85">
          <cell r="D85" t="str">
            <v>PBPD</v>
          </cell>
          <cell r="K85" t="str">
            <v>2020PBPD</v>
          </cell>
        </row>
        <row r="86">
          <cell r="D86" t="str">
            <v>PBPD</v>
          </cell>
          <cell r="K86" t="str">
            <v>2021PBPD</v>
          </cell>
        </row>
        <row r="87">
          <cell r="D87" t="str">
            <v>PBPD</v>
          </cell>
          <cell r="K87" t="str">
            <v>2022PBPD</v>
          </cell>
        </row>
        <row r="88">
          <cell r="D88" t="str">
            <v>PBPD</v>
          </cell>
          <cell r="K88" t="str">
            <v>2023PBPD</v>
          </cell>
        </row>
        <row r="89">
          <cell r="D89" t="str">
            <v>PBPD</v>
          </cell>
          <cell r="K89" t="str">
            <v>2024PBPD</v>
          </cell>
        </row>
        <row r="90">
          <cell r="D90" t="str">
            <v>PBPD</v>
          </cell>
          <cell r="K90" t="str">
            <v>2025PBPD</v>
          </cell>
        </row>
        <row r="91">
          <cell r="D91" t="str">
            <v>PBPD</v>
          </cell>
          <cell r="K91" t="str">
            <v>2026PBPD</v>
          </cell>
        </row>
        <row r="92">
          <cell r="D92" t="str">
            <v>PBPD</v>
          </cell>
          <cell r="K92" t="str">
            <v>2027PBPD</v>
          </cell>
        </row>
        <row r="93">
          <cell r="D93" t="str">
            <v>PBPD</v>
          </cell>
          <cell r="K93" t="str">
            <v>2028PBPD</v>
          </cell>
        </row>
        <row r="94">
          <cell r="D94" t="str">
            <v>PBPD</v>
          </cell>
          <cell r="K94" t="str">
            <v>2029PBPD</v>
          </cell>
        </row>
        <row r="95">
          <cell r="D95" t="str">
            <v>PBPD</v>
          </cell>
          <cell r="K95" t="str">
            <v>2030PBPD</v>
          </cell>
        </row>
        <row r="96">
          <cell r="D96" t="str">
            <v>PBPD</v>
          </cell>
          <cell r="K96" t="str">
            <v>2031PBPD</v>
          </cell>
        </row>
        <row r="97">
          <cell r="D97" t="str">
            <v>PBPD</v>
          </cell>
          <cell r="K97" t="str">
            <v>2032PBPD</v>
          </cell>
        </row>
        <row r="98">
          <cell r="D98" t="str">
            <v>PBPD</v>
          </cell>
          <cell r="K98" t="str">
            <v>2033PBPD</v>
          </cell>
        </row>
        <row r="99">
          <cell r="D99" t="str">
            <v>PBPD</v>
          </cell>
          <cell r="K99" t="str">
            <v>2034PBPD</v>
          </cell>
        </row>
        <row r="100">
          <cell r="D100" t="str">
            <v>PBPD</v>
          </cell>
          <cell r="K100" t="str">
            <v>2035PBPD</v>
          </cell>
        </row>
        <row r="101">
          <cell r="D101" t="str">
            <v>PBPD</v>
          </cell>
          <cell r="K101" t="str">
            <v>2036PBPD</v>
          </cell>
        </row>
        <row r="102">
          <cell r="D102" t="str">
            <v>PBPD</v>
          </cell>
          <cell r="K102" t="str">
            <v>2037PBPD</v>
          </cell>
        </row>
        <row r="103">
          <cell r="D103" t="str">
            <v>PBPD</v>
          </cell>
          <cell r="K103" t="str">
            <v>2038PBPD</v>
          </cell>
        </row>
        <row r="104">
          <cell r="D104" t="str">
            <v>PBPD</v>
          </cell>
          <cell r="K104" t="str">
            <v>2039PBPD</v>
          </cell>
        </row>
        <row r="105">
          <cell r="D105" t="str">
            <v>PBPD</v>
          </cell>
          <cell r="K105" t="str">
            <v>2040PBPD</v>
          </cell>
        </row>
        <row r="106">
          <cell r="D106" t="str">
            <v>PBSI</v>
          </cell>
          <cell r="K106" t="str">
            <v>2011PBSI</v>
          </cell>
        </row>
        <row r="107">
          <cell r="D107" t="str">
            <v>PBSI</v>
          </cell>
          <cell r="K107" t="str">
            <v>2012PBSI</v>
          </cell>
        </row>
        <row r="108">
          <cell r="D108" t="str">
            <v>PBSI</v>
          </cell>
          <cell r="K108" t="str">
            <v>2013PBSI</v>
          </cell>
        </row>
        <row r="109">
          <cell r="D109" t="str">
            <v>PBSI</v>
          </cell>
          <cell r="K109" t="str">
            <v>2014PBSI</v>
          </cell>
        </row>
        <row r="110">
          <cell r="D110" t="str">
            <v>PBSI</v>
          </cell>
          <cell r="K110" t="str">
            <v>2015PBSI</v>
          </cell>
        </row>
        <row r="111">
          <cell r="D111" t="str">
            <v>PBSI</v>
          </cell>
          <cell r="K111" t="str">
            <v>2016PBSI</v>
          </cell>
        </row>
        <row r="112">
          <cell r="D112" t="str">
            <v>PBSI</v>
          </cell>
          <cell r="K112" t="str">
            <v>2017PBSI</v>
          </cell>
        </row>
        <row r="113">
          <cell r="D113" t="str">
            <v>PBSI</v>
          </cell>
          <cell r="K113" t="str">
            <v>2018PBSI</v>
          </cell>
        </row>
        <row r="114">
          <cell r="D114" t="str">
            <v>PBSI</v>
          </cell>
          <cell r="K114" t="str">
            <v>2019PBSI</v>
          </cell>
        </row>
        <row r="115">
          <cell r="D115" t="str">
            <v>PBSI</v>
          </cell>
          <cell r="K115" t="str">
            <v>2020PBSI</v>
          </cell>
        </row>
        <row r="116">
          <cell r="D116" t="str">
            <v>PBBP</v>
          </cell>
          <cell r="K116" t="str">
            <v>2011PBBP</v>
          </cell>
        </row>
        <row r="117">
          <cell r="D117" t="str">
            <v>PBBP</v>
          </cell>
          <cell r="K117" t="str">
            <v>2012PBBP</v>
          </cell>
        </row>
        <row r="118">
          <cell r="D118" t="str">
            <v>PBBP</v>
          </cell>
          <cell r="K118" t="str">
            <v>2013PBBP</v>
          </cell>
        </row>
        <row r="119">
          <cell r="D119" t="str">
            <v>PBBP</v>
          </cell>
          <cell r="K119" t="str">
            <v>2014PBBP</v>
          </cell>
        </row>
        <row r="120">
          <cell r="D120" t="str">
            <v>PBBP</v>
          </cell>
          <cell r="K120" t="str">
            <v>2015PBBP</v>
          </cell>
        </row>
        <row r="121">
          <cell r="D121" t="str">
            <v>PBBP</v>
          </cell>
          <cell r="K121" t="str">
            <v>2016PBBP</v>
          </cell>
        </row>
        <row r="122">
          <cell r="D122" t="str">
            <v>PBBP</v>
          </cell>
          <cell r="K122" t="str">
            <v>2017PBBP</v>
          </cell>
        </row>
        <row r="123">
          <cell r="D123" t="str">
            <v>PBBP</v>
          </cell>
          <cell r="K123" t="str">
            <v>2018PBBP</v>
          </cell>
        </row>
        <row r="124">
          <cell r="D124" t="str">
            <v>PBBP</v>
          </cell>
          <cell r="K124" t="str">
            <v>2019PBBP</v>
          </cell>
        </row>
        <row r="125">
          <cell r="D125" t="str">
            <v>PBBP</v>
          </cell>
          <cell r="K125" t="str">
            <v>2020PBBP</v>
          </cell>
        </row>
        <row r="126">
          <cell r="D126" t="str">
            <v>PBBP</v>
          </cell>
          <cell r="K126" t="str">
            <v>2021PBBP</v>
          </cell>
        </row>
        <row r="127">
          <cell r="D127" t="str">
            <v>PBBP</v>
          </cell>
          <cell r="K127" t="str">
            <v>2022PBBP</v>
          </cell>
        </row>
        <row r="128">
          <cell r="D128" t="str">
            <v>PBUD</v>
          </cell>
          <cell r="K128" t="str">
            <v>2011PBUD</v>
          </cell>
        </row>
        <row r="129">
          <cell r="D129" t="str">
            <v>PBUD</v>
          </cell>
          <cell r="K129" t="str">
            <v>2012PBUD</v>
          </cell>
        </row>
        <row r="130">
          <cell r="D130" t="str">
            <v>PBUD</v>
          </cell>
          <cell r="K130" t="str">
            <v>2013PBUD</v>
          </cell>
        </row>
        <row r="131">
          <cell r="D131" t="str">
            <v>PBUD</v>
          </cell>
          <cell r="K131" t="str">
            <v>2014PBUD</v>
          </cell>
        </row>
        <row r="132">
          <cell r="D132" t="str">
            <v>PBUD</v>
          </cell>
          <cell r="K132" t="str">
            <v>2015PBUD</v>
          </cell>
        </row>
        <row r="133">
          <cell r="D133" t="str">
            <v>PBUD</v>
          </cell>
          <cell r="K133" t="str">
            <v>2016PBUD</v>
          </cell>
        </row>
        <row r="134">
          <cell r="D134" t="str">
            <v>PBUD</v>
          </cell>
          <cell r="K134" t="str">
            <v>2017PBUD</v>
          </cell>
        </row>
        <row r="135">
          <cell r="D135" t="str">
            <v>PBUD</v>
          </cell>
          <cell r="K135" t="str">
            <v>2018PBUD</v>
          </cell>
        </row>
        <row r="136">
          <cell r="D136" t="str">
            <v>PBUD</v>
          </cell>
          <cell r="K136" t="str">
            <v>2019PBUD</v>
          </cell>
        </row>
        <row r="137">
          <cell r="D137" t="str">
            <v>PBUD</v>
          </cell>
          <cell r="K137" t="str">
            <v>2020PBUD</v>
          </cell>
        </row>
        <row r="138">
          <cell r="D138" t="str">
            <v>PBUD</v>
          </cell>
          <cell r="K138" t="str">
            <v>2021PBUD</v>
          </cell>
        </row>
        <row r="139">
          <cell r="D139" t="str">
            <v>PBUD</v>
          </cell>
          <cell r="K139" t="str">
            <v>2022PBUD</v>
          </cell>
        </row>
        <row r="140">
          <cell r="D140" t="str">
            <v>PBUD</v>
          </cell>
          <cell r="K140" t="str">
            <v>2023PBUD</v>
          </cell>
        </row>
        <row r="141">
          <cell r="D141" t="str">
            <v>PBUD</v>
          </cell>
          <cell r="K141" t="str">
            <v>2024PBUD</v>
          </cell>
        </row>
        <row r="142">
          <cell r="D142" t="str">
            <v>PBUD</v>
          </cell>
          <cell r="K142" t="str">
            <v>2025PBUD</v>
          </cell>
        </row>
        <row r="143">
          <cell r="D143" t="str">
            <v>PBUD</v>
          </cell>
          <cell r="K143" t="str">
            <v>2026PBUD</v>
          </cell>
        </row>
        <row r="144">
          <cell r="D144" t="str">
            <v>PSBP</v>
          </cell>
          <cell r="K144" t="str">
            <v>2011PSBP</v>
          </cell>
        </row>
        <row r="145">
          <cell r="D145" t="str">
            <v>PSBP</v>
          </cell>
          <cell r="K145" t="str">
            <v>2012PSBP</v>
          </cell>
        </row>
        <row r="146">
          <cell r="D146" t="str">
            <v>PSBP</v>
          </cell>
          <cell r="K146" t="str">
            <v>2013PSBP</v>
          </cell>
        </row>
        <row r="147">
          <cell r="D147" t="str">
            <v>PSBP</v>
          </cell>
          <cell r="K147" t="str">
            <v>2014PSBP</v>
          </cell>
        </row>
        <row r="148">
          <cell r="D148" t="str">
            <v>PSBP</v>
          </cell>
          <cell r="K148" t="str">
            <v>2015PSBP</v>
          </cell>
        </row>
        <row r="149">
          <cell r="D149" t="str">
            <v>PSBP</v>
          </cell>
          <cell r="K149" t="str">
            <v>2016PSBP</v>
          </cell>
        </row>
        <row r="150">
          <cell r="D150" t="str">
            <v>PSBP</v>
          </cell>
          <cell r="K150" t="str">
            <v>2017PSBP</v>
          </cell>
        </row>
        <row r="151">
          <cell r="D151" t="str">
            <v>PSBP</v>
          </cell>
          <cell r="K151" t="str">
            <v>2018PSBP</v>
          </cell>
        </row>
        <row r="152">
          <cell r="D152" t="str">
            <v>PSBP</v>
          </cell>
          <cell r="K152" t="str">
            <v>2019PSBP</v>
          </cell>
        </row>
        <row r="153">
          <cell r="D153" t="str">
            <v>PSBP</v>
          </cell>
          <cell r="K153" t="str">
            <v>2020PSBP</v>
          </cell>
        </row>
        <row r="154">
          <cell r="D154" t="str">
            <v>PSBP</v>
          </cell>
          <cell r="K154" t="str">
            <v>2021PSBP</v>
          </cell>
        </row>
        <row r="155">
          <cell r="D155" t="str">
            <v>PSBP</v>
          </cell>
          <cell r="K155" t="str">
            <v>2022PSBP</v>
          </cell>
        </row>
        <row r="156">
          <cell r="D156" t="str">
            <v>PSUD</v>
          </cell>
          <cell r="K156" t="str">
            <v>2011PSUD</v>
          </cell>
        </row>
        <row r="157">
          <cell r="D157" t="str">
            <v>PSUD</v>
          </cell>
          <cell r="K157" t="str">
            <v>2012PSUD</v>
          </cell>
        </row>
        <row r="158">
          <cell r="D158" t="str">
            <v>PSUD</v>
          </cell>
          <cell r="K158" t="str">
            <v>2013PSUD</v>
          </cell>
        </row>
        <row r="159">
          <cell r="D159" t="str">
            <v>PSUD</v>
          </cell>
          <cell r="K159" t="str">
            <v>2014PSUD</v>
          </cell>
        </row>
        <row r="160">
          <cell r="D160" t="str">
            <v>PSUD</v>
          </cell>
          <cell r="K160" t="str">
            <v>2015PSUD</v>
          </cell>
        </row>
        <row r="161">
          <cell r="D161" t="str">
            <v>PSUD</v>
          </cell>
          <cell r="K161" t="str">
            <v>2016PSUD</v>
          </cell>
        </row>
        <row r="162">
          <cell r="D162" t="str">
            <v>PSUD</v>
          </cell>
          <cell r="K162" t="str">
            <v>2017PSUD</v>
          </cell>
        </row>
        <row r="163">
          <cell r="D163" t="str">
            <v>PSUD</v>
          </cell>
          <cell r="K163" t="str">
            <v>2018PSUD</v>
          </cell>
        </row>
        <row r="164">
          <cell r="D164" t="str">
            <v>PSUD</v>
          </cell>
          <cell r="K164" t="str">
            <v>2019PSUD</v>
          </cell>
        </row>
        <row r="165">
          <cell r="D165" t="str">
            <v>PSUD</v>
          </cell>
          <cell r="K165" t="str">
            <v>2020PSUD</v>
          </cell>
        </row>
        <row r="166">
          <cell r="D166" t="str">
            <v>PSUD</v>
          </cell>
          <cell r="K166" t="str">
            <v>2021PSUD</v>
          </cell>
        </row>
        <row r="167">
          <cell r="D167" t="str">
            <v>PSUD</v>
          </cell>
          <cell r="K167" t="str">
            <v>2022PSUD</v>
          </cell>
        </row>
        <row r="168">
          <cell r="D168" t="str">
            <v>PSUD</v>
          </cell>
          <cell r="K168" t="str">
            <v>2023PSUD</v>
          </cell>
        </row>
        <row r="169">
          <cell r="D169" t="str">
            <v>PSUD</v>
          </cell>
          <cell r="K169" t="str">
            <v>2024PSUD</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EPILOGO 100%"/>
      <sheetName val="RIEPILOGO IN QUOTA"/>
      <sheetName val="Consuntivo2007 ENI"/>
      <sheetName val="UGIT"/>
      <sheetName val="UGIT 1"/>
      <sheetName val="DB VAGRI"/>
      <sheetName val="CONSUNTIVO"/>
      <sheetName val="BUDGET ORIGI"/>
      <sheetName val="BUDGET REV GENNAIO"/>
      <sheetName val="FORE MARZO"/>
      <sheetName val="FORE GIUGNO"/>
      <sheetName val="FORE SETTEMBRE"/>
      <sheetName val="dati x grafici"/>
      <sheetName val="Grafico1"/>
      <sheetName val="Grafico2"/>
      <sheetName val="Consuntivo 200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结果对比"/>
      <sheetName val="评价结果"/>
      <sheetName val="图表1"/>
      <sheetName val="HZ21-1"/>
      <sheetName val="HZ26-1"/>
      <sheetName val="HZ32-2"/>
      <sheetName val="HZ32-3"/>
      <sheetName val="HZ32-5"/>
      <sheetName val="HZ19-3"/>
      <sheetName val="HZ19-2"/>
      <sheetName val="HZ19-1"/>
      <sheetName val="XJ24-3"/>
      <sheetName val="XJ30-2"/>
      <sheetName val="LF13-1"/>
      <sheetName val="LF22-1"/>
      <sheetName val="PY4-2"/>
      <sheetName val="PY5-1"/>
      <sheetName val="LH11-1"/>
      <sheetName val="LF13-2"/>
      <sheetName val="XJ23-1"/>
      <sheetName val="HZ21-1 GAS Ryder Scott"/>
      <sheetName val="PY30-1GAS"/>
      <sheetName val="PY34-1GAS"/>
      <sheetName val="CAPEX-PY301"/>
      <sheetName val="CAPEX-HZ21GAS"/>
      <sheetName val="CAPEX-LF132"/>
      <sheetName val="CAPEX-XJ231"/>
      <sheetName val="CAPEX-PY341"/>
    </sheetNames>
    <sheetDataSet>
      <sheetData sheetId="0">
        <row r="26">
          <cell r="H26">
            <v>38334</v>
          </cell>
        </row>
      </sheetData>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
      <sheetName val="Drilling Outline"/>
      <sheetName val="Cost Worksheet"/>
      <sheetName val="Depth vs Days"/>
      <sheetName val="Depth vs Cost"/>
      <sheetName val="MASP"/>
      <sheetName val="GO-9 Wellhead"/>
      <sheetName val="GO-9 Casing"/>
      <sheetName val="GO-9 Fuel"/>
      <sheetName val="GO-9 Bit"/>
      <sheetName val="Labels"/>
      <sheetName val="Waterboard"/>
      <sheetName val="Land Damage"/>
      <sheetName val="Dir_Plat"/>
      <sheetName val="Summary"/>
      <sheetName val="MACRO.XLM"/>
      <sheetName val="Module3"/>
    </sheetNames>
    <sheetDataSet>
      <sheetData sheetId="0">
        <row r="4">
          <cell r="H4" t="str">
            <v>Terry S. Allen: 561-4733 &amp; Hm 655-7281</v>
          </cell>
        </row>
        <row r="5">
          <cell r="H5" t="str">
            <v>Terry S. Allen</v>
          </cell>
        </row>
      </sheetData>
      <sheetData sheetId="1" refreshError="1"/>
      <sheetData sheetId="2"/>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7422CW00"/>
      <sheetName val="Summary"/>
      <sheetName val="Datos de Entrada"/>
      <sheetName val="TABLA EQUIPOS"/>
      <sheetName val="TABLA MATERIALES"/>
      <sheetName val="TABLA SALARIOS"/>
      <sheetName val="calc_dc"/>
      <sheetName val="ER_Vs_X"/>
      <sheetName val="Datos_de_Entrada"/>
      <sheetName val="TABLA_EQUIPOS"/>
      <sheetName val="TABLA_MATERIALES"/>
      <sheetName val="TABLA_SALARIOS"/>
      <sheetName val="calc_dc1"/>
      <sheetName val="ER_Vs_X1"/>
      <sheetName val="Datos_de_Entrada1"/>
      <sheetName val="TABLA_EQUIPOS1"/>
      <sheetName val="TABLA_MATERIALES1"/>
      <sheetName val="TABLA_SALARIOS1"/>
      <sheetName val="Priorizacion_VPR1"/>
      <sheetName val="BHA#1"/>
      <sheetName val="Input"/>
      <sheetName val="Tablas"/>
      <sheetName val="CONTRATO"/>
      <sheetName val="DATOS"/>
      <sheetName val="C21_A310"/>
      <sheetName val="C21_G115"/>
      <sheetName val="C21_G220"/>
      <sheetName val="Resultados"/>
      <sheetName val="ADICIONAL 2"/>
      <sheetName val="PRESUPUESTO"/>
      <sheetName val="original_sist"/>
      <sheetName val="STRSUMM0"/>
      <sheetName val="INDIRECTOS"/>
      <sheetName val="TABLA DE SALARIOS"/>
      <sheetName val="VENTANERÍA"/>
      <sheetName val="VARIABLES"/>
      <sheetName val="Lista APU"/>
      <sheetName val="Cash Flow"/>
      <sheetName val="SABANA"/>
      <sheetName val="RESUMEN"/>
      <sheetName val="Cost"/>
      <sheetName val=""/>
      <sheetName val="Ub_0100 (jun, pal, trom)"/>
      <sheetName val="steel"/>
      <sheetName val="HOJA DE COSTOS"/>
      <sheetName val="HERRAM"/>
      <sheetName val="Gumbel y Gauss"/>
      <sheetName val="Pta a tierra"/>
      <sheetName val="INSUMOS"/>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Hoja1"/>
      <sheetName val="Nuevo calculo"/>
      <sheetName val="IV. MANO DE OBRA"/>
      <sheetName val="presup"/>
      <sheetName val="Eva.Eco.EMV"/>
      <sheetName val="Activos"/>
      <sheetName val="Eva.Eco.Gross"/>
      <sheetName val="Eva.Eco.Share"/>
      <sheetName val="BALANCE USGAAP 2008"/>
      <sheetName val="Ocensa USGAAP"/>
      <sheetName val="NamedRanges"/>
      <sheetName val="datos_PORFIN"/>
      <sheetName val="DIC09"/>
      <sheetName val="#¡REF"/>
      <sheetName val="1998"/>
      <sheetName val="SOURCES"/>
      <sheetName val="Sumario de Precios"/>
      <sheetName val="DIAM TUB"/>
      <sheetName val="Linea ElMorro VolcaneraC"/>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 val="F-9"/>
      <sheetName val="Sensibilidades"/>
      <sheetName val="calc_dc3"/>
      <sheetName val="ER_Vs_X3"/>
      <sheetName val="ADICIONAL_21"/>
      <sheetName val="TABLA_DE_SALARIOS1"/>
      <sheetName val="Lista_APU"/>
      <sheetName val="Datos_de_Entrada3"/>
      <sheetName val="TABLA_EQUIPOS3"/>
      <sheetName val="TABLA_MATERIALES3"/>
      <sheetName val="TABLA_SALARIOS3"/>
      <sheetName val="Pta_a_tierra"/>
      <sheetName val="Cash_Flow1"/>
      <sheetName val="HOJA_DE_COSTOS"/>
      <sheetName val="Gumbel_y_Gauss"/>
      <sheetName val="Ub_0100_(jun,_pal,_trom)"/>
      <sheetName val="DIAM_TUB"/>
      <sheetName val="Linea_ElMorro_VolcaneraC"/>
      <sheetName val="1__PRELIMINARES"/>
      <sheetName val="10__INSTALACIONES_ELÉCTRICAS"/>
      <sheetName val="2__CIMENTACIÓN"/>
      <sheetName val="3__ESTRUCTURA"/>
      <sheetName val="4__CUBIERTA"/>
      <sheetName val="5__MAMPOSTERÍA"/>
      <sheetName val="6__ACABADOS_MUROS_Y_TECHOS"/>
      <sheetName val="7__ACABADO_PISOS"/>
      <sheetName val="8__APARATOS_SANITARIOS"/>
      <sheetName val="9__INSTALACIONES_HIDRO-SANITARI"/>
      <sheetName val="Nuevo_calculo"/>
      <sheetName val="ESTIMADO"/>
      <sheetName val="Unitarios"/>
      <sheetName val="COMITE HOJA HORAS"/>
      <sheetName val="M_PROY"/>
      <sheetName val="COL 21169"/>
      <sheetName val="Informe Semanal"/>
      <sheetName val="Lists"/>
      <sheetName val="Información General"/>
      <sheetName val="TKS"/>
      <sheetName val="TEST"/>
      <sheetName val="POZOS"/>
      <sheetName val="Sub-Lead"/>
      <sheetName val="III. "/>
      <sheetName val="XREF"/>
      <sheetName val="Lead"/>
      <sheetName val="EVAREBR"/>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T21"/>
      <sheetName val="PLAT26"/>
      <sheetName val="COMMON"/>
      <sheetName val="FPSO"/>
      <sheetName val="MARINE"/>
      <sheetName val="PLAT32_2"/>
      <sheetName val="PLAT32_3"/>
      <sheetName val="CHECK"/>
      <sheetName val="Module"/>
      <sheetName val="COST21"/>
      <sheetName val="COST26"/>
      <sheetName val="COST32_2"/>
      <sheetName val="COST32_3"/>
      <sheetName val="STD. COST"/>
      <sheetName val="GLdownload"/>
      <sheetName val="Collateral"/>
      <sheetName val="钻井(调整)"/>
      <sheetName val="06贴产"/>
      <sheetName val="A1"/>
      <sheetName val="A2"/>
      <sheetName val="A3"/>
      <sheetName val="A4"/>
      <sheetName val="A5"/>
      <sheetName val="A6"/>
      <sheetName val="A7"/>
      <sheetName val="A8"/>
      <sheetName val="A9"/>
      <sheetName val="A10"/>
      <sheetName val="A11"/>
      <sheetName val="A12"/>
      <sheetName val="A4H1"/>
      <sheetName val="WEN13-1"/>
      <sheetName val="Chart1"/>
      <sheetName val="currentmon"/>
      <sheetName val="set"/>
      <sheetName val="12(762mm)套管"/>
      <sheetName val="水分析"/>
      <sheetName val="Chart of Account"/>
      <sheetName val="Option Summary"/>
      <sheetName val="海盐加工装置"/>
      <sheetName val="内外控制表"/>
      <sheetName val="GI XJ"/>
      <sheetName val="频率"/>
      <sheetName val="DEH94"/>
      <sheetName val="调整"/>
      <sheetName val="Sensitivity"/>
      <sheetName val="COVER SHEET-1"/>
      <sheetName val="TOP COVER"/>
      <sheetName val="土建"/>
      <sheetName val="材料"/>
      <sheetName val="调整后季度计划情况汇总"/>
      <sheetName val="DWMC"/>
      <sheetName val="参数"/>
      <sheetName val="P&amp;F"/>
      <sheetName val="_MDT data_LD27-2-2"/>
      <sheetName val="Days.干井"/>
      <sheetName val="WACC计算表"/>
      <sheetName val="STD__COST"/>
      <sheetName val="Chart_of_Account"/>
      <sheetName val="Option_Summary"/>
      <sheetName val="Run Sheet"/>
      <sheetName val="incomestatement"/>
      <sheetName val="CSpreadSheetBackup"/>
      <sheetName val="试压"/>
      <sheetName val="Input_Labor"/>
      <sheetName val="钻井日报表"/>
      <sheetName val="VVVVVV"/>
      <sheetName val="Cost13-1"/>
      <sheetName val="ye"/>
      <sheetName val="B"/>
      <sheetName val="地层参数"/>
      <sheetName val="SaveData"/>
      <sheetName val="10.1.1参数"/>
      <sheetName val="Financial Statements"/>
      <sheetName val="选择报表"/>
      <sheetName val="岭头19-1"/>
      <sheetName val="BHA"/>
      <sheetName val="Recov"/>
      <sheetName val="Disposition"/>
      <sheetName val="Æo°¡±aAØ"/>
      <sheetName val="O1"/>
      <sheetName val="M1"/>
      <sheetName val="H1"/>
      <sheetName val="作业日报"/>
      <sheetName val="COVER_SHEET-1"/>
      <sheetName val="TOP_COVER"/>
      <sheetName val="Days_干井"/>
      <sheetName val="试油成果记录"/>
      <sheetName val="钻井日标准"/>
      <sheetName val="inputs"/>
      <sheetName val="Front Page"/>
      <sheetName val="充填系数统计表"/>
      <sheetName val="全井时效"/>
      <sheetName val="Shelf International"/>
      <sheetName val="Data Sales"/>
      <sheetName val="Cover"/>
      <sheetName val="general"/>
      <sheetName val="资产负债表"/>
      <sheetName val="固定资产投资估算表"/>
      <sheetName val="损益表"/>
      <sheetName val="财务现金流量表(全部投资)"/>
      <sheetName val="固定资产投资估算计算表"/>
      <sheetName val="财务现金流量表(自有资金)"/>
      <sheetName val="投资计划与资金筹措表"/>
      <sheetName val="销售收入与销售税金及附加计算表"/>
      <sheetName val="GAS VARIANCE"/>
      <sheetName val="Sep"/>
      <sheetName val="油价参数结果　终输出"/>
      <sheetName val="生产成本和费用表"/>
      <sheetName val="矿区使用费费率表"/>
      <sheetName val="details"/>
      <sheetName val="天然气物性计算-垂直段流压"/>
      <sheetName val="评价基础数据表一"/>
      <sheetName val="船舶日标准"/>
      <sheetName val="2060"/>
      <sheetName val="2080"/>
      <sheetName val="3010"/>
      <sheetName val="3200"/>
      <sheetName val="2130"/>
      <sheetName val="2161"/>
      <sheetName val="2190"/>
      <sheetName val="3150"/>
      <sheetName val="3120"/>
      <sheetName val="2110"/>
      <sheetName val="2120"/>
      <sheetName val="3130"/>
      <sheetName val="2220"/>
      <sheetName val="2160"/>
      <sheetName val="3050"/>
      <sheetName val="2180"/>
      <sheetName val="Org Structure "/>
      <sheetName val="2005年12月-Comparing with RS"/>
      <sheetName val="Att 1 (c)"/>
      <sheetName val="表2_现金流量表"/>
      <sheetName val="#REF"/>
      <sheetName val="Exploration"/>
      <sheetName val="Direct OPEX"/>
      <sheetName val="Wire Codes"/>
      <sheetName val="02－03年份成本"/>
      <sheetName val="系数"/>
      <sheetName val="2003年装备"/>
      <sheetName val="scratch"/>
      <sheetName val="_BUY_"/>
      <sheetName val="表3-工作量"/>
      <sheetName val="结果对比"/>
      <sheetName val="井口装置示意图-4"/>
      <sheetName val="1_JZ251S_2010m6晚气"/>
      <sheetName val="DailyTotal"/>
      <sheetName val="MonthlyTotal"/>
      <sheetName val="RSPEC graphs"/>
      <sheetName val="CFD EST"/>
      <sheetName val="Pg Cases RSPEC"/>
      <sheetName val="Sum Table"/>
      <sheetName val="SCORE"/>
      <sheetName val="INFO"/>
      <sheetName val="Assumptions"/>
      <sheetName val="Summary"/>
      <sheetName val="Reference"/>
      <sheetName val="试油成果表"/>
      <sheetName val="A"/>
      <sheetName val="基础假设"/>
      <sheetName val="敏感性"/>
      <sheetName val="Total"/>
      <sheetName val="基础数据表三"/>
      <sheetName val="销售收入与销售税金及附加明细表"/>
      <sheetName val="Sheet Status and Currency"/>
      <sheetName val="Option 1"/>
      <sheetName val="Option 2"/>
      <sheetName val="Option 3"/>
      <sheetName val="Option 4"/>
      <sheetName val="附表一"/>
      <sheetName val="油价预测算术平均 (2)"/>
      <sheetName val="Run"/>
      <sheetName val="DL Data"/>
      <sheetName val="PAP Table"/>
      <sheetName val="rpt"/>
      <sheetName val="Macro1"/>
      <sheetName val="放鹤亭"/>
      <sheetName val="Índices"/>
      <sheetName val="开发井比采"/>
      <sheetName val="Domestic"/>
      <sheetName val="VOLS PER DAY"/>
      <sheetName val="2.x  DST No.1 Cover"/>
      <sheetName val="1-8月利润中心指向设计的建造科研项目成本明细"/>
      <sheetName val="Dayung"/>
      <sheetName val="Data"/>
      <sheetName val="Gelam"/>
      <sheetName val="Letang"/>
      <sheetName val="Suban"/>
      <sheetName val="Sumpal"/>
      <sheetName val="Tengah"/>
      <sheetName val="Data Total"/>
      <sheetName val="NTS"/>
      <sheetName val="1998"/>
      <sheetName val="4月统筹1"/>
      <sheetName val="For Controller use only"/>
      <sheetName val="CSG13"/>
      <sheetName val="A1计"/>
      <sheetName val="数据库"/>
      <sheetName val="Inventory Orders Status Jun30A"/>
      <sheetName val="参数表"/>
      <sheetName val="Substandard"/>
      <sheetName val="2012 BG&gt;&gt;&gt;"/>
      <sheetName val="Sensor"/>
      <sheetName val="Reg_Sum"/>
      <sheetName val="换算单位"/>
      <sheetName val="p.mgmt"/>
      <sheetName val="Vendors"/>
      <sheetName val="Forecast"/>
    </sheetNames>
    <sheetDataSet>
      <sheetData sheetId="0">
        <row r="120">
          <cell r="C120">
            <v>0.1493640072625263</v>
          </cell>
        </row>
      </sheetData>
      <sheetData sheetId="1">
        <row r="100">
          <cell r="C100">
            <v>8.4932608984006577E-2</v>
          </cell>
        </row>
      </sheetData>
      <sheetData sheetId="2" refreshError="1"/>
      <sheetData sheetId="3" refreshError="1">
        <row r="100">
          <cell r="C100">
            <v>8.4932608984006577E-2</v>
          </cell>
        </row>
        <row r="101">
          <cell r="C101">
            <v>0.35777111561269898</v>
          </cell>
        </row>
        <row r="102">
          <cell r="C102">
            <v>8.2163258756054874E-2</v>
          </cell>
        </row>
        <row r="103">
          <cell r="C103">
            <v>0.47513301664723967</v>
          </cell>
        </row>
      </sheetData>
      <sheetData sheetId="4" refreshError="1"/>
      <sheetData sheetId="5"/>
      <sheetData sheetId="6"/>
      <sheetData sheetId="7"/>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sheetData sheetId="67" refreshError="1"/>
      <sheetData sheetId="68" refreshError="1"/>
      <sheetData sheetId="69" refreshError="1"/>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B_DATA_"/>
      <sheetName val="Tot Recetor"/>
      <sheetName val="Operacion YR"/>
      <sheetName val="Costo CPF"/>
      <sheetName val="LTT"/>
      <sheetName val="WPF RCH"/>
      <sheetName val="WPF XL5"/>
      <sheetName val="WIT Recetor"/>
      <sheetName val="WIT Cupiagua"/>
      <sheetName val="Mto May Recetor"/>
      <sheetName val="Incrementos"/>
      <sheetName val="calcu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_Data"/>
      <sheetName val="Declarations"/>
      <sheetName val="Field Data"/>
      <sheetName val="Macros"/>
      <sheetName val="Res_Reconcile"/>
      <sheetName val="Res_Movement"/>
      <sheetName val="Sum.Cash.Form"/>
      <sheetName val="Res_Cert_Field"/>
      <sheetName val="Res_Cert_Sum"/>
      <sheetName val="Cash Flow"/>
      <sheetName val="Cash_Input"/>
      <sheetName val="BOLIVIA PARTICIPATIONS"/>
      <sheetName val="Consolidate_CF"/>
      <sheetName val="Sec_Energy"/>
      <sheetName val="Planilla_8"/>
      <sheetName val="Planilla_9"/>
      <sheetName val="R Factor"/>
      <sheetName val="B18PA OtherTax"/>
      <sheetName val="B18P Other Tax"/>
      <sheetName val="calcul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ANH Code"/>
      <sheetName val="Capex Input"/>
      <sheetName val="qry_ANH_Totals"/>
      <sheetName val="qry_ANH_Yearly"/>
      <sheetName val="qry_ANH_Monthly"/>
      <sheetName val="qry_ANH_Royalty"/>
      <sheetName val="INPUTS"/>
      <sheetName val="Tabla C ANH"/>
      <sheetName val="Opex"/>
      <sheetName val="Capex DEV"/>
      <sheetName val="Capex PUD"/>
      <sheetName val="Capex 1P"/>
      <sheetName val="Capex PB"/>
      <sheetName val="Capex PS"/>
      <sheetName val="Perfiles"/>
      <sheetName val="Reserves Statement"/>
      <sheetName val="CF Probadas desarr"/>
      <sheetName val="Flujo de caja PUD"/>
      <sheetName val="Flujos de caja 1P"/>
      <sheetName val="CF Probable"/>
      <sheetName val="CF Posibl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Declarations PESA"/>
      <sheetName val="Res_Reconcile"/>
      <sheetName val="Input_Data"/>
    </sheetNames>
    <sheetDataSet>
      <sheetData sheetId="0" refreshError="1"/>
      <sheetData sheetId="1" refreshError="1"/>
      <sheetData sheetId="2" refreshError="1"/>
      <sheetData sheetId="3"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OIP"/>
      <sheetName val="Type Curve Summary"/>
      <sheetName val="Reserve Summary"/>
      <sheetName val="Oil Prices"/>
      <sheetName val="OPEX"/>
      <sheetName val="Plot k1k2"/>
      <sheetName val="Royalty"/>
      <sheetName val="Prod K1K2"/>
      <sheetName val="Plot T2"/>
      <sheetName val="Plot T2 (2)"/>
      <sheetName val="Prod T2"/>
      <sheetName val="Wtr Rates"/>
      <sheetName val="ECOP Info"/>
      <sheetName val="Investments"/>
      <sheetName val="OPEX Allocations"/>
      <sheetName val="PV"/>
      <sheetName val="PB"/>
      <sheetName val="PS"/>
      <sheetName val="Drilling Schedule"/>
      <sheetName val="T2 incr 12%"/>
      <sheetName val="WO T2"/>
      <sheetName val="T2 YELLOW"/>
      <sheetName val="T2 BLUE"/>
      <sheetName val="T2 ORANGE"/>
      <sheetName val="T2 PINK"/>
      <sheetName val="T2 75"/>
      <sheetName val="T2 75+"/>
      <sheetName val="WO K1&amp;K2"/>
    </sheetNames>
    <sheetDataSet>
      <sheetData sheetId="0"/>
      <sheetData sheetId="1"/>
      <sheetData sheetId="2">
        <row r="1">
          <cell r="B1" t="str">
            <v>Estimated Technical Gross Reserves (M bbls)</v>
          </cell>
        </row>
        <row r="2">
          <cell r="B2" t="str">
            <v>ECOPETROL CHICHIMENE</v>
          </cell>
        </row>
        <row r="3">
          <cell r="B3" t="str">
            <v>As of December 31st, 2006</v>
          </cell>
        </row>
        <row r="5">
          <cell r="B5" t="str">
            <v>RYDER SCOTT</v>
          </cell>
        </row>
        <row r="6">
          <cell r="D6" t="str">
            <v>OOIP</v>
          </cell>
          <cell r="E6" t="str">
            <v>Cum</v>
          </cell>
          <cell r="F6" t="str">
            <v>Proved</v>
          </cell>
          <cell r="G6" t="str">
            <v>Proved</v>
          </cell>
          <cell r="H6" t="str">
            <v>Proved</v>
          </cell>
          <cell r="I6" t="str">
            <v>Proved</v>
          </cell>
          <cell r="J6" t="str">
            <v>Total</v>
          </cell>
          <cell r="K6" t="str">
            <v>Probable</v>
          </cell>
          <cell r="L6" t="str">
            <v>Possible</v>
          </cell>
          <cell r="M6" t="str">
            <v>3P</v>
          </cell>
        </row>
        <row r="7">
          <cell r="B7" t="str">
            <v>Fault</v>
          </cell>
          <cell r="C7" t="str">
            <v>Project</v>
          </cell>
          <cell r="E7" t="str">
            <v>Oil</v>
          </cell>
          <cell r="F7" t="str">
            <v>Producing</v>
          </cell>
          <cell r="G7" t="str">
            <v>Shut In</v>
          </cell>
          <cell r="H7" t="str">
            <v>Behind Pipe</v>
          </cell>
          <cell r="I7" t="str">
            <v>Undeveloped</v>
          </cell>
          <cell r="J7" t="str">
            <v>Proved</v>
          </cell>
          <cell r="K7" t="str">
            <v>Undeveloped</v>
          </cell>
          <cell r="L7" t="str">
            <v>Undeveloped</v>
          </cell>
          <cell r="M7" t="str">
            <v>Reserves</v>
          </cell>
        </row>
        <row r="9">
          <cell r="B9" t="str">
            <v>Reservoir K1 &amp; K2</v>
          </cell>
        </row>
        <row r="10">
          <cell r="C10" t="str">
            <v>BASE DECLINE</v>
          </cell>
          <cell r="F10">
            <v>6525.9640000000018</v>
          </cell>
          <cell r="J10">
            <v>6525.9640000000018</v>
          </cell>
          <cell r="M10">
            <v>6525.9640000000018</v>
          </cell>
        </row>
        <row r="11">
          <cell r="C11" t="str">
            <v>CHI-25</v>
          </cell>
          <cell r="I11">
            <v>429.30200000000002</v>
          </cell>
          <cell r="J11">
            <v>429.30200000000002</v>
          </cell>
          <cell r="M11">
            <v>429.30200000000002</v>
          </cell>
        </row>
        <row r="12">
          <cell r="C12" t="str">
            <v>WO K1&amp;K2</v>
          </cell>
          <cell r="H12">
            <v>78</v>
          </cell>
          <cell r="J12">
            <v>78</v>
          </cell>
          <cell r="K12">
            <v>390</v>
          </cell>
          <cell r="L12">
            <v>156</v>
          </cell>
          <cell r="M12">
            <v>624</v>
          </cell>
        </row>
        <row r="13">
          <cell r="C13" t="str">
            <v>Subtotal</v>
          </cell>
          <cell r="D13">
            <v>227000</v>
          </cell>
          <cell r="E13">
            <v>37693.811622524699</v>
          </cell>
          <cell r="F13">
            <v>6525.9640000000018</v>
          </cell>
          <cell r="G13">
            <v>0</v>
          </cell>
          <cell r="H13">
            <v>78</v>
          </cell>
          <cell r="I13">
            <v>429.30200000000002</v>
          </cell>
          <cell r="J13">
            <v>7033.2660000000014</v>
          </cell>
          <cell r="K13">
            <v>390</v>
          </cell>
          <cell r="L13">
            <v>156</v>
          </cell>
          <cell r="M13">
            <v>7579.2660000000014</v>
          </cell>
        </row>
        <row r="14">
          <cell r="B14" t="str">
            <v>Reservoir T2</v>
          </cell>
        </row>
        <row r="15">
          <cell r="C15" t="str">
            <v>BASE DECLINE</v>
          </cell>
          <cell r="F15">
            <v>1721.4399999999998</v>
          </cell>
          <cell r="J15">
            <v>1721.4399999999998</v>
          </cell>
          <cell r="M15">
            <v>1721.4399999999998</v>
          </cell>
        </row>
        <row r="16">
          <cell r="C16" t="str">
            <v>WO T2</v>
          </cell>
          <cell r="H16">
            <v>2079</v>
          </cell>
          <cell r="J16">
            <v>2079</v>
          </cell>
          <cell r="K16">
            <v>2268</v>
          </cell>
          <cell r="L16">
            <v>0</v>
          </cell>
          <cell r="M16">
            <v>4347</v>
          </cell>
        </row>
        <row r="17">
          <cell r="C17" t="str">
            <v>T2 TYPE WELL (25 FT)</v>
          </cell>
          <cell r="I17">
            <v>0</v>
          </cell>
          <cell r="J17">
            <v>0</v>
          </cell>
          <cell r="K17">
            <v>1068</v>
          </cell>
          <cell r="L17">
            <v>4450</v>
          </cell>
          <cell r="M17">
            <v>5518</v>
          </cell>
        </row>
        <row r="18">
          <cell r="C18" t="str">
            <v>T2 TYPE WELL (38 FT)</v>
          </cell>
          <cell r="I18">
            <v>534</v>
          </cell>
          <cell r="J18">
            <v>534</v>
          </cell>
          <cell r="K18">
            <v>267</v>
          </cell>
          <cell r="L18">
            <v>5874</v>
          </cell>
          <cell r="M18">
            <v>6675</v>
          </cell>
        </row>
        <row r="19">
          <cell r="C19" t="str">
            <v>T2 TYPE WELL (50 FT)</v>
          </cell>
          <cell r="I19">
            <v>354</v>
          </cell>
          <cell r="J19">
            <v>354</v>
          </cell>
          <cell r="K19">
            <v>1422</v>
          </cell>
          <cell r="L19">
            <v>4983</v>
          </cell>
          <cell r="M19">
            <v>6759</v>
          </cell>
        </row>
        <row r="20">
          <cell r="C20" t="str">
            <v>T2 TYPE WELL (63 FT)</v>
          </cell>
          <cell r="I20">
            <v>894</v>
          </cell>
          <cell r="J20">
            <v>894</v>
          </cell>
          <cell r="K20">
            <v>2235</v>
          </cell>
          <cell r="L20">
            <v>3576</v>
          </cell>
          <cell r="M20">
            <v>6705</v>
          </cell>
        </row>
        <row r="21">
          <cell r="C21" t="str">
            <v>T2 TYPE WELL (75 FT)</v>
          </cell>
          <cell r="I21">
            <v>0</v>
          </cell>
          <cell r="J21">
            <v>0</v>
          </cell>
          <cell r="K21">
            <v>0</v>
          </cell>
          <cell r="L21">
            <v>1611</v>
          </cell>
          <cell r="M21">
            <v>1611</v>
          </cell>
        </row>
        <row r="22">
          <cell r="C22" t="str">
            <v>T2 TYPE WELL (&gt;75 FT)</v>
          </cell>
          <cell r="I22">
            <v>0</v>
          </cell>
          <cell r="J22">
            <v>0</v>
          </cell>
          <cell r="K22">
            <v>2494</v>
          </cell>
          <cell r="L22">
            <v>622</v>
          </cell>
          <cell r="M22">
            <v>3116</v>
          </cell>
        </row>
        <row r="23">
          <cell r="C23" t="str">
            <v>Incremental 12% CO</v>
          </cell>
          <cell r="L23">
            <v>24910</v>
          </cell>
          <cell r="M23">
            <v>24910</v>
          </cell>
        </row>
        <row r="24">
          <cell r="C24" t="str">
            <v>Subtotal LKO</v>
          </cell>
          <cell r="D24">
            <v>331013.44746950298</v>
          </cell>
          <cell r="E24">
            <v>1109.1008900000002</v>
          </cell>
          <cell r="F24">
            <v>1721.4399999999998</v>
          </cell>
          <cell r="G24">
            <v>0</v>
          </cell>
          <cell r="H24">
            <v>2079</v>
          </cell>
          <cell r="I24">
            <v>1782</v>
          </cell>
          <cell r="J24">
            <v>5582.44</v>
          </cell>
          <cell r="K24">
            <v>9754</v>
          </cell>
          <cell r="L24">
            <v>21116</v>
          </cell>
          <cell r="M24">
            <v>36452.44</v>
          </cell>
        </row>
        <row r="25">
          <cell r="C25" t="str">
            <v>Subtotal (12% CO)</v>
          </cell>
          <cell r="D25">
            <v>569343.129647544</v>
          </cell>
          <cell r="E25">
            <v>1109.1008900000002</v>
          </cell>
          <cell r="F25">
            <v>1721.4399999999998</v>
          </cell>
          <cell r="G25">
            <v>0</v>
          </cell>
          <cell r="H25">
            <v>2079</v>
          </cell>
          <cell r="I25">
            <v>1782</v>
          </cell>
          <cell r="J25">
            <v>5582.44</v>
          </cell>
          <cell r="K25">
            <v>9754</v>
          </cell>
          <cell r="L25">
            <v>46026</v>
          </cell>
          <cell r="M25">
            <v>61362.44</v>
          </cell>
        </row>
        <row r="27">
          <cell r="D27">
            <v>796343.129647544</v>
          </cell>
          <cell r="E27">
            <v>38802.912512524701</v>
          </cell>
          <cell r="F27">
            <v>8247.4040000000023</v>
          </cell>
          <cell r="G27">
            <v>0</v>
          </cell>
          <cell r="H27">
            <v>2157</v>
          </cell>
          <cell r="I27">
            <v>2211.3020000000001</v>
          </cell>
          <cell r="J27">
            <v>12615.706000000002</v>
          </cell>
          <cell r="K27">
            <v>10144</v>
          </cell>
          <cell r="L27">
            <v>46182</v>
          </cell>
          <cell r="M27">
            <v>68941.706000000006</v>
          </cell>
        </row>
        <row r="28">
          <cell r="F28">
            <v>8247.4030000000002</v>
          </cell>
          <cell r="J28">
            <v>12616</v>
          </cell>
          <cell r="K28">
            <v>10144</v>
          </cell>
          <cell r="L28">
            <v>46182</v>
          </cell>
        </row>
      </sheetData>
      <sheetData sheetId="3"/>
      <sheetData sheetId="4"/>
      <sheetData sheetId="5" refreshError="1"/>
      <sheetData sheetId="6"/>
      <sheetData sheetId="7"/>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调整"/>
    </sheetNames>
    <sheetDataSet>
      <sheetData sheetId="0" refreshError="1">
        <row r="3">
          <cell r="K3" t="str">
            <v>单位：万元，万美元</v>
          </cell>
        </row>
        <row r="4">
          <cell r="B4" t="str">
            <v>序</v>
          </cell>
          <cell r="C4" t="str">
            <v xml:space="preserve"> </v>
          </cell>
          <cell r="D4" t="str">
            <v>计划</v>
          </cell>
          <cell r="E4" t="str">
            <v>费用(万元、万美元)</v>
          </cell>
        </row>
        <row r="5">
          <cell r="B5" t="str">
            <v>号</v>
          </cell>
          <cell r="C5" t="str">
            <v>项目</v>
          </cell>
          <cell r="D5" t="str">
            <v>作业天数</v>
          </cell>
          <cell r="E5" t="str">
            <v>合计人民币</v>
          </cell>
          <cell r="F5" t="str">
            <v>其中美元</v>
          </cell>
          <cell r="G5" t="str">
            <v>其中人民币</v>
          </cell>
          <cell r="H5" t="str">
            <v>备                 注</v>
          </cell>
        </row>
        <row r="6">
          <cell r="B6" t="str">
            <v>一</v>
          </cell>
          <cell r="C6" t="str">
            <v>全井原预算(南海五号承钻)</v>
          </cell>
          <cell r="D6">
            <v>55</v>
          </cell>
          <cell r="E6">
            <v>2698</v>
          </cell>
          <cell r="F6">
            <v>111</v>
          </cell>
          <cell r="G6">
            <v>1754</v>
          </cell>
          <cell r="H6" t="str">
            <v>平均每日成本：</v>
          </cell>
          <cell r="J6">
            <v>24.39</v>
          </cell>
          <cell r="K6" t="str">
            <v>万元和</v>
          </cell>
          <cell r="L6">
            <v>1.07</v>
          </cell>
          <cell r="M6" t="str">
            <v>万美元</v>
          </cell>
        </row>
        <row r="7">
          <cell r="D7" t="str">
            <v xml:space="preserve"> </v>
          </cell>
          <cell r="H7" t="str">
            <v>平均每米成本：</v>
          </cell>
          <cell r="J7">
            <v>0.43</v>
          </cell>
          <cell r="K7" t="str">
            <v>万元和</v>
          </cell>
          <cell r="L7">
            <v>0.03</v>
          </cell>
          <cell r="M7" t="str">
            <v>万美元</v>
          </cell>
          <cell r="N7" t="str">
            <v xml:space="preserve"> </v>
          </cell>
        </row>
        <row r="8">
          <cell r="B8" t="str">
            <v>二</v>
          </cell>
          <cell r="C8" t="str">
            <v>钻井工程</v>
          </cell>
          <cell r="D8" t="str">
            <v xml:space="preserve"> </v>
          </cell>
          <cell r="H8" t="str">
            <v>美元:人民币=1:</v>
          </cell>
          <cell r="J8">
            <v>8.5</v>
          </cell>
          <cell r="N8" t="str">
            <v xml:space="preserve"> </v>
          </cell>
        </row>
        <row r="9">
          <cell r="B9" t="str">
            <v xml:space="preserve"> 1</v>
          </cell>
          <cell r="C9" t="str">
            <v>原预算</v>
          </cell>
          <cell r="D9">
            <v>35</v>
          </cell>
          <cell r="E9">
            <v>1842</v>
          </cell>
          <cell r="F9">
            <v>84</v>
          </cell>
          <cell r="G9">
            <v>1129</v>
          </cell>
          <cell r="H9" t="str">
            <v>设计井深</v>
          </cell>
          <cell r="I9">
            <v>2424</v>
          </cell>
          <cell r="J9" t="str">
            <v xml:space="preserve"> 米， </v>
          </cell>
          <cell r="K9" t="str">
            <v>实际井深</v>
          </cell>
          <cell r="L9">
            <v>2466</v>
          </cell>
          <cell r="M9" t="str">
            <v xml:space="preserve"> 米。</v>
          </cell>
        </row>
        <row r="10">
          <cell r="B10">
            <v>2</v>
          </cell>
          <cell r="C10" t="str">
            <v>增加工作量</v>
          </cell>
          <cell r="D10">
            <v>6</v>
          </cell>
          <cell r="E10">
            <v>200.91</v>
          </cell>
          <cell r="F10">
            <v>6.42</v>
          </cell>
          <cell r="G10">
            <v>146.34</v>
          </cell>
        </row>
        <row r="11">
          <cell r="C11" t="str">
            <v>防(抗)台及等天气</v>
          </cell>
          <cell r="D11">
            <v>3</v>
          </cell>
          <cell r="E11">
            <v>100.455</v>
          </cell>
          <cell r="F11">
            <v>3.21</v>
          </cell>
          <cell r="G11">
            <v>73.17</v>
          </cell>
        </row>
        <row r="12">
          <cell r="C12" t="str">
            <v>完钻后边作业边等指令</v>
          </cell>
          <cell r="D12">
            <v>3</v>
          </cell>
          <cell r="E12">
            <v>100.455</v>
          </cell>
          <cell r="F12">
            <v>3.21</v>
          </cell>
          <cell r="G12">
            <v>73.17</v>
          </cell>
          <cell r="H12" t="str">
            <v>8月16日完钻等总公司指令,至21日决定不测试弃井(期间电测2天)</v>
          </cell>
        </row>
        <row r="13">
          <cell r="B13">
            <v>3</v>
          </cell>
          <cell r="C13" t="str">
            <v>减少工作量</v>
          </cell>
          <cell r="D13">
            <v>3.5</v>
          </cell>
          <cell r="E13">
            <v>117.19750000000001</v>
          </cell>
          <cell r="F13">
            <v>3.7450000000000001</v>
          </cell>
          <cell r="G13">
            <v>85.365000000000009</v>
          </cell>
          <cell r="H13" t="str">
            <v>水深</v>
          </cell>
          <cell r="I13">
            <v>74</v>
          </cell>
          <cell r="J13" t="str">
            <v xml:space="preserve"> 米</v>
          </cell>
        </row>
        <row r="14">
          <cell r="C14" t="str">
            <v>减少取芯5筒</v>
          </cell>
          <cell r="D14">
            <v>3.5</v>
          </cell>
          <cell r="E14">
            <v>117.19750000000001</v>
          </cell>
          <cell r="F14">
            <v>3.7450000000000001</v>
          </cell>
          <cell r="G14">
            <v>85.365000000000009</v>
          </cell>
          <cell r="H14" t="str">
            <v>计划取芯</v>
          </cell>
          <cell r="I14" t="str">
            <v xml:space="preserve"> 6筒，</v>
          </cell>
          <cell r="J14" t="str">
            <v>48米，</v>
          </cell>
          <cell r="K14" t="str">
            <v>实际取芯</v>
          </cell>
          <cell r="L14" t="str">
            <v>1筒。</v>
          </cell>
        </row>
        <row r="15">
          <cell r="B15">
            <v>4</v>
          </cell>
          <cell r="C15" t="str">
            <v>调整后预算</v>
          </cell>
          <cell r="D15">
            <v>37.5</v>
          </cell>
          <cell r="E15">
            <v>1926.7124999999999</v>
          </cell>
          <cell r="F15">
            <v>86.674999999999997</v>
          </cell>
          <cell r="G15">
            <v>1189.9749999999999</v>
          </cell>
          <cell r="H15" t="str">
            <v>实际作业</v>
          </cell>
          <cell r="I15">
            <v>38</v>
          </cell>
          <cell r="J15" t="str">
            <v xml:space="preserve"> 天</v>
          </cell>
        </row>
        <row r="17">
          <cell r="B17" t="str">
            <v>三</v>
          </cell>
          <cell r="C17" t="str">
            <v>试油工程</v>
          </cell>
          <cell r="D17" t="str">
            <v xml:space="preserve"> </v>
          </cell>
        </row>
        <row r="18">
          <cell r="B18" t="str">
            <v xml:space="preserve"> 1</v>
          </cell>
          <cell r="C18" t="str">
            <v>原预算(4层)</v>
          </cell>
          <cell r="D18">
            <v>20</v>
          </cell>
          <cell r="E18">
            <v>855</v>
          </cell>
          <cell r="F18">
            <v>27</v>
          </cell>
          <cell r="G18">
            <v>625</v>
          </cell>
        </row>
        <row r="19">
          <cell r="B19" t="str">
            <v xml:space="preserve"> 2</v>
          </cell>
          <cell r="C19" t="str">
            <v>调整后预算</v>
          </cell>
          <cell r="D19">
            <v>0</v>
          </cell>
          <cell r="E19">
            <v>0</v>
          </cell>
          <cell r="F19">
            <v>0</v>
          </cell>
          <cell r="G19">
            <v>0</v>
          </cell>
          <cell r="H19" t="str">
            <v>未试油</v>
          </cell>
        </row>
        <row r="21">
          <cell r="B21" t="str">
            <v>四</v>
          </cell>
          <cell r="C21" t="str">
            <v>复员回锚地</v>
          </cell>
          <cell r="D21">
            <v>9</v>
          </cell>
          <cell r="E21">
            <v>301.36500000000001</v>
          </cell>
          <cell r="F21">
            <v>9.6300000000000008</v>
          </cell>
          <cell r="G21">
            <v>219.51</v>
          </cell>
          <cell r="H21" t="str">
            <v>途中防台5天</v>
          </cell>
        </row>
        <row r="23">
          <cell r="B23" t="str">
            <v>五</v>
          </cell>
          <cell r="C23" t="str">
            <v>全井调整后预算</v>
          </cell>
          <cell r="D23">
            <v>46.5</v>
          </cell>
          <cell r="E23">
            <v>2228.0774999999999</v>
          </cell>
          <cell r="F23">
            <v>96.304999999999993</v>
          </cell>
          <cell r="G23">
            <v>1409.4849999999999</v>
          </cell>
          <cell r="H23" t="str">
            <v>实际作业船天46天</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control"/>
      <sheetName val="calculation"/>
      <sheetName val="calc dc"/>
      <sheetName val="forecast"/>
      <sheetName val="ER Vs X"/>
      <sheetName val="DC"/>
      <sheetName val="AGUA"/>
      <sheetName val="plot"/>
      <sheetName val="Fw"/>
      <sheetName val="Sheet1"/>
      <sheetName val="CONTRATO"/>
      <sheetName val="Tablas"/>
      <sheetName val="DATOS"/>
      <sheetName val="calc_dc"/>
      <sheetName val="ER_Vs_X"/>
      <sheetName val="calc_dc1"/>
      <sheetName val="ER_Vs_X1"/>
      <sheetName val="Resultados"/>
      <sheetName val="Cash Flow"/>
      <sheetName val="7422CW00"/>
      <sheetName val="Summary"/>
      <sheetName val="Datos de Entrada"/>
      <sheetName val="TABLA EQUIPOS"/>
      <sheetName val="TABLA MATERIALES"/>
      <sheetName val="TABLA SALARIOS"/>
      <sheetName val="Datos_de_Entrada"/>
      <sheetName val="TABLA_EQUIPOS"/>
      <sheetName val="TABLA_MATERIALES"/>
      <sheetName val="TABLA_SALARIOS"/>
      <sheetName val="Datos_de_Entrada1"/>
      <sheetName val="TABLA_EQUIPOS1"/>
      <sheetName val="TABLA_MATERIALES1"/>
      <sheetName val="TABLA_SALARIOS1"/>
      <sheetName val="Priorizacion_VPR1"/>
      <sheetName val="BHA#1"/>
      <sheetName val="Input"/>
      <sheetName val="ADICIONAL 2"/>
      <sheetName val="PRESUPUESTO"/>
      <sheetName val="original_sist"/>
      <sheetName val="C21_G115"/>
      <sheetName val="STRSUMM0"/>
      <sheetName val="INDIRECTOS"/>
      <sheetName val="TABLA DE SALARIOS"/>
      <sheetName val="VENTANERÍA"/>
      <sheetName val="Cost"/>
      <sheetName val="Lista APU"/>
      <sheetName val="VARIABLES"/>
      <sheetName val="SABANA"/>
      <sheetName val="RESUMEN"/>
      <sheetName val="C21_A310"/>
      <sheetName val="C21_G220"/>
      <sheetName val="steel"/>
      <sheetName val="HOJA DE COSTOS"/>
      <sheetName val="HERRAM"/>
      <sheetName val="Gumbel y Gauss"/>
      <sheetName val="Pta a tierra"/>
      <sheetName val="INSUMOS"/>
      <sheetName val=""/>
      <sheetName val="Ub_0100 (jun, pal, trom)"/>
      <sheetName val="calc_dc2"/>
      <sheetName val="ER_Vs_X2"/>
      <sheetName val="Datos_de_Entrada2"/>
      <sheetName val="TABLA_EQUIPOS2"/>
      <sheetName val="TABLA_MATERIALES2"/>
      <sheetName val="TABLA_SALARIOS2"/>
      <sheetName val="ADICIONAL_2"/>
      <sheetName val="TABLA_DE_SALARIOS"/>
      <sheetName val="Cash_Flow"/>
      <sheetName val="Macros"/>
      <sheetName val="Well_Info"/>
      <sheetName val="F-9"/>
      <sheetName val="SOURCES"/>
      <sheetName val="Información General"/>
      <sheetName val="TKS"/>
      <sheetName val="TEST"/>
      <sheetName val="POZOS"/>
      <sheetName val="Sub-Lead"/>
      <sheetName val="III. "/>
      <sheetName val="XREF"/>
      <sheetName val="Lead"/>
      <sheetName val="EVAREBR"/>
      <sheetName val="IV. MANO DE OBRA"/>
      <sheetName val="Nuevo calculo"/>
      <sheetName val="Hoja1"/>
      <sheetName val="1998"/>
      <sheetName val="DIAM TUB"/>
      <sheetName val="Linea ElMorro VolcaneraC"/>
      <sheetName val="presup"/>
      <sheetName val="Sumario de Precios"/>
      <sheetName val="NamedRanges"/>
      <sheetName val="BALANCE USGAAP 2008"/>
      <sheetName val="Ocensa USGAAP"/>
      <sheetName val="Eva.Eco.EMV"/>
      <sheetName val="Activos"/>
      <sheetName val="Eva.Eco.Gross"/>
      <sheetName val="Eva.Eco.Share"/>
      <sheetName val="datos_PORFIN"/>
      <sheetName val="DIC09"/>
      <sheetName val="AIU"/>
      <sheetName val="civ_roma"/>
      <sheetName val="General"/>
      <sheetName val="raw_e"/>
      <sheetName val="real"/>
      <sheetName val="59y22%"/>
      <sheetName val="Tabla"/>
      <sheetName val="PERFORACIÓN"/>
      <sheetName val="OTROS"/>
      <sheetName val="1. PRELIMINARES"/>
      <sheetName val="10. INSTALACIONES ELÉCTRICAS"/>
      <sheetName val="2. CIMENTACIÓN"/>
      <sheetName val="3. ESTRUCTURA"/>
      <sheetName val="4. CUBIERTA"/>
      <sheetName val="5. MAMPOSTERÍA"/>
      <sheetName val="6. ACABADOS MUROS Y TECHOS"/>
      <sheetName val="7. ACABADO PISOS"/>
      <sheetName val="8. APARATOS SANITARIOS"/>
      <sheetName val="9. INSTALACIONES HIDRO-SANITARI"/>
      <sheetName val="GCB2000"/>
    </sheetNames>
    <sheetDataSet>
      <sheetData sheetId="0">
        <row r="29">
          <cell r="V29">
            <v>198</v>
          </cell>
        </row>
      </sheetData>
      <sheetData sheetId="1">
        <row r="29">
          <cell r="V29">
            <v>198</v>
          </cell>
        </row>
      </sheetData>
      <sheetData sheetId="2" refreshError="1">
        <row r="29">
          <cell r="V29">
            <v>198</v>
          </cell>
          <cell r="W29">
            <v>2199</v>
          </cell>
          <cell r="X29">
            <v>1667.5</v>
          </cell>
          <cell r="Y29">
            <v>165</v>
          </cell>
          <cell r="Z29">
            <v>1832.5</v>
          </cell>
          <cell r="AA29">
            <v>3.7980000000000002E-3</v>
          </cell>
          <cell r="AB29">
            <v>1.9799999999999999E-4</v>
          </cell>
          <cell r="AC29">
            <v>3.9960000000000004E-3</v>
          </cell>
          <cell r="AD29">
            <v>9.0040927694406553E-2</v>
          </cell>
          <cell r="AE29">
            <v>0.90995907230559347</v>
          </cell>
          <cell r="AF29">
            <v>8.7929253021714082</v>
          </cell>
          <cell r="AG29" t="e">
            <v>#N/A</v>
          </cell>
          <cell r="AH29" t="e">
            <v>#N/A</v>
          </cell>
          <cell r="AI29">
            <v>-0.21694722222222224</v>
          </cell>
          <cell r="AJ29">
            <v>0.3501322774359934</v>
          </cell>
          <cell r="AK29">
            <v>1347.4747474747462</v>
          </cell>
        </row>
        <row r="30">
          <cell r="V30">
            <v>496</v>
          </cell>
          <cell r="W30">
            <v>2188</v>
          </cell>
          <cell r="X30">
            <v>1473.6774193548388</v>
          </cell>
          <cell r="Y30">
            <v>432</v>
          </cell>
          <cell r="Z30">
            <v>1905.6774193548388</v>
          </cell>
          <cell r="AA30">
            <v>5.3823000000000003E-2</v>
          </cell>
          <cell r="AB30">
            <v>5.1480000000000007E-3</v>
          </cell>
          <cell r="AC30">
            <v>5.8971000000000003E-2</v>
          </cell>
          <cell r="AD30">
            <v>0.22669104204753199</v>
          </cell>
          <cell r="AE30">
            <v>0.77330895795246801</v>
          </cell>
          <cell r="AF30">
            <v>3.1841997091394036</v>
          </cell>
          <cell r="AG30" t="e">
            <v>#N/A</v>
          </cell>
          <cell r="AH30" t="e">
            <v>#N/A</v>
          </cell>
          <cell r="AI30">
            <v>-0.14746805555555556</v>
          </cell>
          <cell r="AJ30">
            <v>0.37359084274966919</v>
          </cell>
          <cell r="AK30">
            <v>454.83870967741944</v>
          </cell>
        </row>
        <row r="31">
          <cell r="V31">
            <v>478</v>
          </cell>
          <cell r="W31">
            <v>2052</v>
          </cell>
          <cell r="X31">
            <v>1416.6</v>
          </cell>
          <cell r="Y31">
            <v>430.2</v>
          </cell>
          <cell r="Z31">
            <v>1846.8</v>
          </cell>
          <cell r="AA31">
            <v>9.9507000000000012E-2</v>
          </cell>
          <cell r="AB31">
            <v>1.8540000000000001E-2</v>
          </cell>
          <cell r="AC31">
            <v>0.11804700000000001</v>
          </cell>
          <cell r="AD31">
            <v>0.23294346978557504</v>
          </cell>
          <cell r="AE31">
            <v>0.76705653021442499</v>
          </cell>
          <cell r="AF31">
            <v>3.1011223328028104</v>
          </cell>
          <cell r="AG31" t="e">
            <v>#N/A</v>
          </cell>
          <cell r="AH31" t="e">
            <v>#N/A</v>
          </cell>
          <cell r="AI31">
            <v>-8.401805555555554E-2</v>
          </cell>
          <cell r="AJ31">
            <v>0.37435388255590474</v>
          </cell>
          <cell r="AK31">
            <v>439.05160390516096</v>
          </cell>
        </row>
        <row r="32">
          <cell r="V32">
            <v>554</v>
          </cell>
          <cell r="W32">
            <v>2126</v>
          </cell>
          <cell r="X32">
            <v>1419.8709677419354</v>
          </cell>
          <cell r="Y32">
            <v>500.38709677419354</v>
          </cell>
          <cell r="Z32">
            <v>1920.2580645161288</v>
          </cell>
          <cell r="AA32">
            <v>0.14200500000000002</v>
          </cell>
          <cell r="AB32">
            <v>3.1446000000000002E-2</v>
          </cell>
          <cell r="AC32">
            <v>0.17345100000000002</v>
          </cell>
          <cell r="AD32">
            <v>0.26058325493885232</v>
          </cell>
          <cell r="AE32">
            <v>0.73941674506114774</v>
          </cell>
          <cell r="AF32">
            <v>2.7946058401119225</v>
          </cell>
          <cell r="AG32" t="e">
            <v>#N/A</v>
          </cell>
          <cell r="AH32" t="e">
            <v>#N/A</v>
          </cell>
          <cell r="AI32">
            <v>-2.4993055555555532E-2</v>
          </cell>
          <cell r="AJ32">
            <v>0.37756851141717568</v>
          </cell>
          <cell r="AK32">
            <v>378.33935018050539</v>
          </cell>
        </row>
        <row r="33">
          <cell r="V33">
            <v>928</v>
          </cell>
          <cell r="W33">
            <v>2569</v>
          </cell>
          <cell r="X33">
            <v>1641</v>
          </cell>
          <cell r="Y33">
            <v>928</v>
          </cell>
          <cell r="Z33">
            <v>2569</v>
          </cell>
          <cell r="AA33">
            <v>0.18602100000000002</v>
          </cell>
          <cell r="AB33">
            <v>4.6958E-2</v>
          </cell>
          <cell r="AC33">
            <v>0.23297900000000002</v>
          </cell>
          <cell r="AD33">
            <v>0.36123005060334762</v>
          </cell>
          <cell r="AE33">
            <v>0.63876994939665233</v>
          </cell>
          <cell r="AF33">
            <v>2.1982896072133511</v>
          </cell>
          <cell r="AG33" t="e">
            <v>#N/A</v>
          </cell>
          <cell r="AH33" t="e">
            <v>#N/A</v>
          </cell>
          <cell r="AI33">
            <v>3.6140277777777799E-2</v>
          </cell>
          <cell r="AJ33">
            <v>0.387783365860636</v>
          </cell>
          <cell r="AK33">
            <v>235.77586206896578</v>
          </cell>
        </row>
        <row r="34">
          <cell r="V34">
            <v>957</v>
          </cell>
          <cell r="W34">
            <v>2566</v>
          </cell>
          <cell r="X34">
            <v>1551.5357142857142</v>
          </cell>
          <cell r="Y34">
            <v>922.82142857142856</v>
          </cell>
          <cell r="Z34">
            <v>2474.3571428571427</v>
          </cell>
          <cell r="AA34">
            <v>0.23689200000000002</v>
          </cell>
          <cell r="AB34">
            <v>7.5726000000000002E-2</v>
          </cell>
          <cell r="AC34">
            <v>0.31261800000000001</v>
          </cell>
          <cell r="AD34">
            <v>0.37295401402961809</v>
          </cell>
          <cell r="AE34">
            <v>0.62704598597038186</v>
          </cell>
          <cell r="AF34">
            <v>2.1617309602390455</v>
          </cell>
          <cell r="AG34" t="e">
            <v>#N/A</v>
          </cell>
          <cell r="AH34" t="e">
            <v>#N/A</v>
          </cell>
          <cell r="AI34">
            <v>0.10679444444444447</v>
          </cell>
          <cell r="AJ34">
            <v>0.38887340128034842</v>
          </cell>
          <cell r="AK34">
            <v>224.17276210379626</v>
          </cell>
        </row>
        <row r="35">
          <cell r="V35">
            <v>960</v>
          </cell>
          <cell r="W35">
            <v>2680</v>
          </cell>
          <cell r="X35">
            <v>1664.516129032258</v>
          </cell>
          <cell r="Y35">
            <v>929.0322580645161</v>
          </cell>
          <cell r="Z35">
            <v>2593.5483870967741</v>
          </cell>
          <cell r="AA35">
            <v>0.280335</v>
          </cell>
          <cell r="AB35">
            <v>0.101565</v>
          </cell>
          <cell r="AC35">
            <v>0.38190000000000002</v>
          </cell>
          <cell r="AD35">
            <v>0.35820895522388058</v>
          </cell>
          <cell r="AE35">
            <v>0.64179104477611948</v>
          </cell>
          <cell r="AF35">
            <v>2.2085203813210499</v>
          </cell>
          <cell r="AG35" t="e">
            <v>#N/A</v>
          </cell>
          <cell r="AH35" t="e">
            <v>#N/A</v>
          </cell>
          <cell r="AI35">
            <v>0.16713194444444446</v>
          </cell>
          <cell r="AJ35">
            <v>0.38750004023653473</v>
          </cell>
          <cell r="AK35">
            <v>238.88888888888883</v>
          </cell>
        </row>
        <row r="36">
          <cell r="V36">
            <v>1180</v>
          </cell>
          <cell r="W36">
            <v>2881</v>
          </cell>
          <cell r="X36">
            <v>850.5</v>
          </cell>
          <cell r="Y36">
            <v>590</v>
          </cell>
          <cell r="Z36">
            <v>1440.5</v>
          </cell>
          <cell r="AA36">
            <v>0.33193499999999998</v>
          </cell>
          <cell r="AB36">
            <v>0.13036500000000001</v>
          </cell>
          <cell r="AC36">
            <v>0.46229999999999999</v>
          </cell>
          <cell r="AD36">
            <v>0.409580006942034</v>
          </cell>
          <cell r="AE36">
            <v>0.590419993057966</v>
          </cell>
          <cell r="AF36">
            <v>2.0758235487926622</v>
          </cell>
          <cell r="AG36" t="e">
            <v>#N/A</v>
          </cell>
          <cell r="AH36" t="e">
            <v>#N/A</v>
          </cell>
          <cell r="AI36">
            <v>0.23879861111111109</v>
          </cell>
          <cell r="AJ36">
            <v>0.39219683950137918</v>
          </cell>
          <cell r="AK36">
            <v>192.20338983050817</v>
          </cell>
        </row>
        <row r="37">
          <cell r="V37">
            <v>1070</v>
          </cell>
          <cell r="W37">
            <v>2595</v>
          </cell>
          <cell r="X37">
            <v>491.93548387096774</v>
          </cell>
          <cell r="Y37">
            <v>345.16129032258067</v>
          </cell>
          <cell r="Z37">
            <v>837.09677419354841</v>
          </cell>
          <cell r="AA37">
            <v>0.35744999999999999</v>
          </cell>
          <cell r="AB37">
            <v>0.148065</v>
          </cell>
          <cell r="AC37">
            <v>0.50551499999999994</v>
          </cell>
          <cell r="AD37">
            <v>0.41233140655105976</v>
          </cell>
          <cell r="AE37">
            <v>0.58766859344894029</v>
          </cell>
          <cell r="AF37">
            <v>2.0708978832742528</v>
          </cell>
          <cell r="AG37" t="e">
            <v>#N/A</v>
          </cell>
          <cell r="AH37" t="e">
            <v>#N/A</v>
          </cell>
          <cell r="AI37">
            <v>0.27423611111111112</v>
          </cell>
          <cell r="AJ37">
            <v>0.39244234754975194</v>
          </cell>
          <cell r="AK37">
            <v>190.03115264797501</v>
          </cell>
        </row>
        <row r="38">
          <cell r="V38">
            <v>1345</v>
          </cell>
          <cell r="W38">
            <v>2697</v>
          </cell>
          <cell r="X38">
            <v>1306.9333333333334</v>
          </cell>
          <cell r="Y38">
            <v>1300.1666666666667</v>
          </cell>
          <cell r="Z38">
            <v>2607.1000000000004</v>
          </cell>
          <cell r="AA38">
            <v>0.37269999999999998</v>
          </cell>
          <cell r="AB38">
            <v>0.15876499999999999</v>
          </cell>
          <cell r="AC38">
            <v>0.53146499999999997</v>
          </cell>
          <cell r="AD38">
            <v>0.49870226177233962</v>
          </cell>
          <cell r="AE38">
            <v>0.50129773822766044</v>
          </cell>
          <cell r="AF38">
            <v>2.000013496399573</v>
          </cell>
          <cell r="AG38" t="e">
            <v>#N/A</v>
          </cell>
          <cell r="AH38" t="e">
            <v>#N/A</v>
          </cell>
          <cell r="AI38">
            <v>0.29541666666666666</v>
          </cell>
          <cell r="AJ38">
            <v>0.39998387516535344</v>
          </cell>
          <cell r="AK38">
            <v>134.02726146220584</v>
          </cell>
        </row>
        <row r="39">
          <cell r="V39">
            <v>1281</v>
          </cell>
          <cell r="W39">
            <v>2601</v>
          </cell>
          <cell r="X39">
            <v>1149.6774193548388</v>
          </cell>
          <cell r="Y39">
            <v>1115.7096774193549</v>
          </cell>
          <cell r="Z39">
            <v>2265.3870967741937</v>
          </cell>
          <cell r="AA39">
            <v>0.411908</v>
          </cell>
          <cell r="AB39">
            <v>0.19777</v>
          </cell>
          <cell r="AC39">
            <v>0.60967799999999994</v>
          </cell>
          <cell r="AD39">
            <v>0.49250288350634369</v>
          </cell>
          <cell r="AE39">
            <v>0.50749711649365636</v>
          </cell>
          <cell r="AF39">
            <v>2.0004542511875121</v>
          </cell>
          <cell r="AG39" t="e">
            <v>#N/A</v>
          </cell>
          <cell r="AH39" t="e">
            <v>#N/A</v>
          </cell>
          <cell r="AI39">
            <v>0.34987222222222225</v>
          </cell>
          <cell r="AJ39">
            <v>0.39944820058443253</v>
          </cell>
          <cell r="AK39">
            <v>137.3926619828257</v>
          </cell>
        </row>
      </sheetData>
      <sheetData sheetId="3"/>
      <sheetData sheetId="4"/>
      <sheetData sheetId="5" refreshError="1"/>
      <sheetData sheetId="6" refreshError="1"/>
      <sheetData sheetId="7"/>
      <sheetData sheetId="8"/>
      <sheetData sheetId="9"/>
      <sheetData sheetId="10"/>
      <sheetData sheetId="11" refreshError="1"/>
      <sheetData sheetId="12" refreshError="1"/>
      <sheetData sheetId="13" refreshError="1"/>
      <sheetData sheetId="14"/>
      <sheetData sheetId="15"/>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ib and Scalars"/>
      <sheetName val="D-PDP"/>
      <sheetName val="D-PNP"/>
      <sheetName val="D-PND"/>
      <sheetName val="D-PRBDP"/>
      <sheetName val="D-PRBNP"/>
      <sheetName val="D-PRBND"/>
      <sheetName val="D-PRB"/>
      <sheetName val="D-PSDP"/>
      <sheetName val="D-PSNP"/>
      <sheetName val="D-PSND"/>
      <sheetName val="D-PS"/>
      <sheetName val="Consolidado"/>
      <sheetName val="General Data"/>
      <sheetName val="Pozos Activos"/>
      <sheetName val="Pozos Inactivos"/>
      <sheetName val="Pozos productores"/>
      <sheetName val="Pozos iny disposal"/>
      <sheetName val="Pozos iny Agua"/>
      <sheetName val="Pozos iny gas"/>
      <sheetName val="Pozos a Abandonar"/>
      <sheetName val="Pozos EOR"/>
      <sheetName val="Aceite para Ventas"/>
      <sheetName val="Aceite para consumo"/>
      <sheetName val="Gas Total Producido"/>
      <sheetName val="Gas de Consumo"/>
      <sheetName val="Gas Inyectado"/>
      <sheetName val="Gas Quemado"/>
      <sheetName val="Gas Penalizado"/>
      <sheetName val="Gas Venta"/>
      <sheetName val="Volumen de GLP"/>
      <sheetName val="Volumen Propano"/>
      <sheetName val="Volumen Butano"/>
      <sheetName val="Volumen Gasolina"/>
      <sheetName val="Agua Producida"/>
      <sheetName val="Agua Vapor Inyectado"/>
      <sheetName val="Agua Vertida"/>
      <sheetName val="Agua Aspersion"/>
      <sheetName val="Inyeccion Vapor"/>
      <sheetName val="Agua Dispuesta en pozos"/>
      <sheetName val="Agua inyectada con Polímero"/>
      <sheetName val="Aceite Ventas Reservas"/>
      <sheetName val="Aceite Consumo Reservas"/>
      <sheetName val="Gas Ventas Reservas"/>
      <sheetName val="Gas Consumo Reservas"/>
      <sheetName val="GLP Reservas"/>
      <sheetName val="Propano Reservas"/>
      <sheetName val="Butano Reservas"/>
      <sheetName val="Gasolina Reservas"/>
      <sheetName val="Regalias Aceite ventas"/>
      <sheetName val="Regalias Gas ventas"/>
      <sheetName val="Regalias Efectivas Gas + NGL"/>
      <sheetName val="Regalias Total Aceite"/>
      <sheetName val="Regalias Total Gas_NGL"/>
      <sheetName val="Produccion Participacion ECP"/>
      <sheetName val="Aceite Ventas ECP"/>
      <sheetName val="Aceite Consumo ECP"/>
      <sheetName val="Gas Ventas ECP"/>
      <sheetName val="Gas Consumo ECP"/>
      <sheetName val="GLP ECP"/>
      <sheetName val="Propano ECP"/>
      <sheetName val="Butano ECP"/>
      <sheetName val="Gasolina ECP"/>
      <sheetName val="Regalias Total Aceite ECP"/>
      <sheetName val="Regalias Total Gas_NGL ECP"/>
      <sheetName val="Regalias Total NGL ECP"/>
      <sheetName val="Aceite Ventas Neto ECP"/>
      <sheetName val="Aceite Consumo Neto ECP"/>
      <sheetName val="Gas Ventas Neto ECP"/>
      <sheetName val="Gas Consumo Neto ECP"/>
      <sheetName val="GLP Neto ECP"/>
      <sheetName val="Propano Neto ECP"/>
      <sheetName val="Butano Neto ECP"/>
      <sheetName val="Gasolina Neto ECP"/>
      <sheetName val="Precio Aceite"/>
      <sheetName val="Descuento Calidad"/>
      <sheetName val="Descuento Transporte"/>
      <sheetName val="Poder Calorífico"/>
      <sheetName val="Precio Gas"/>
      <sheetName val="Precio Gas Quema"/>
      <sheetName val="Precio GLP"/>
      <sheetName val="Precio Propano"/>
      <sheetName val="Precio Butano"/>
      <sheetName val="Precio Gasolina"/>
      <sheetName val="Ingresos Brutos"/>
      <sheetName val="Regalias en Cash"/>
      <sheetName val="Ingresos después de regalías"/>
      <sheetName val="OpEx Ecopetrol"/>
      <sheetName val="OPEX Participacion ECP"/>
      <sheetName val="Fijo"/>
      <sheetName val="Semifijo"/>
      <sheetName val="Total Variable"/>
      <sheetName val="Variable Aceite"/>
      <sheetName val="Variable Gas"/>
      <sheetName val="Variable Fluido"/>
      <sheetName val="Variable agua de Inyección"/>
      <sheetName val="Variable agua de Producción"/>
      <sheetName val="Variable agua de Aspersión"/>
      <sheetName val="Variable agua de Disposición"/>
      <sheetName val="Variable agua de Vertimiento"/>
      <sheetName val="Variable Gas de Inyección"/>
      <sheetName val="Variable Vapor de Inyección"/>
      <sheetName val="Variable Polímero Inyección"/>
      <sheetName val="Pozo Productor"/>
      <sheetName val="Pozo Inyector de Agua"/>
      <sheetName val="Pozo Inyector de Agua Disposal"/>
      <sheetName val="Pozo Inyector de Vapor"/>
      <sheetName val="Pozo Inyector de gas"/>
      <sheetName val="Pozo Delta Inyector"/>
      <sheetName val="Facilidades Nuevas Tecnologias"/>
      <sheetName val="Diluyente"/>
      <sheetName val="Volumen Diluyente"/>
      <sheetName val="Nafta - Aceite"/>
      <sheetName val="CAPEX ECP"/>
      <sheetName val="CAPEX Participacion ECP"/>
      <sheetName val="CapEx 100% Ecopetrol"/>
      <sheetName val="Gastos G-A"/>
      <sheetName val="Gastos G-G"/>
      <sheetName val="Perforacion Productores"/>
      <sheetName val="Perforacion Inyectores"/>
      <sheetName val="Workover"/>
      <sheetName val="Workover Injector"/>
      <sheetName val="Facilidades"/>
      <sheetName val="Plataformas"/>
      <sheetName val="Plantas"/>
      <sheetName val="Lineas de Flujo"/>
      <sheetName val="Predios"/>
      <sheetName val="Ambiental"/>
      <sheetName val="Social"/>
      <sheetName val="Contigency"/>
      <sheetName val="Costo Abandono"/>
      <sheetName val="Participacion Abandono ECP"/>
      <sheetName val="Regalias Gas"/>
      <sheetName val="Penalidad Quema de gas"/>
      <sheetName val="PAP ANH"/>
      <sheetName val="Uso Subsuelo"/>
      <sheetName val="FC Operativo Ecopetrol"/>
      <sheetName val="Flujo de Caja Neto Ecopetrol"/>
      <sheetName val="FC Descontado Eco"/>
      <sheetName val="tocopy"/>
      <sheetName val="ServiceWorksheet_HIDDEN_DATA"/>
    </sheetNames>
    <sheetDataSet>
      <sheetData sheetId="0"/>
      <sheetData sheetId="1">
        <row r="12">
          <cell r="BB12">
            <v>64155.68359375</v>
          </cell>
          <cell r="BE12">
            <v>491876.5625</v>
          </cell>
          <cell r="BW12">
            <v>49485216</v>
          </cell>
          <cell r="BX12">
            <v>7605259.5</v>
          </cell>
          <cell r="BZ12">
            <v>4613006.5</v>
          </cell>
          <cell r="CA12">
            <v>0</v>
          </cell>
          <cell r="CB12">
            <v>5273457.5</v>
          </cell>
          <cell r="DC12">
            <v>255403.234375</v>
          </cell>
          <cell r="DT12">
            <v>0</v>
          </cell>
          <cell r="EA12">
            <v>41879956</v>
          </cell>
        </row>
        <row r="13">
          <cell r="BB13">
            <v>49438.31640625</v>
          </cell>
          <cell r="BE13">
            <v>568540.625</v>
          </cell>
          <cell r="BW13">
            <v>57004772</v>
          </cell>
          <cell r="BX13">
            <v>9512696</v>
          </cell>
          <cell r="BZ13">
            <v>4518872.5</v>
          </cell>
          <cell r="CA13">
            <v>0</v>
          </cell>
          <cell r="CB13">
            <v>4994252.5</v>
          </cell>
          <cell r="DC13">
            <v>0</v>
          </cell>
          <cell r="DT13">
            <v>0</v>
          </cell>
          <cell r="EA13">
            <v>47492080</v>
          </cell>
        </row>
        <row r="14">
          <cell r="BB14">
            <v>40458.3515625</v>
          </cell>
          <cell r="BE14">
            <v>465271.0625</v>
          </cell>
          <cell r="BW14">
            <v>46584996</v>
          </cell>
          <cell r="BX14">
            <v>8481033</v>
          </cell>
          <cell r="BZ14">
            <v>4045354.75</v>
          </cell>
          <cell r="CA14">
            <v>0</v>
          </cell>
          <cell r="CB14">
            <v>4435678</v>
          </cell>
          <cell r="DC14">
            <v>0</v>
          </cell>
          <cell r="DT14">
            <v>0</v>
          </cell>
          <cell r="EA14">
            <v>38103960</v>
          </cell>
        </row>
        <row r="15">
          <cell r="BB15">
            <v>35096.90625</v>
          </cell>
          <cell r="BE15">
            <v>403614.40625</v>
          </cell>
          <cell r="BW15">
            <v>40336240</v>
          </cell>
          <cell r="BX15">
            <v>7232257</v>
          </cell>
          <cell r="BZ15">
            <v>2949274</v>
          </cell>
          <cell r="CA15">
            <v>0</v>
          </cell>
          <cell r="CB15">
            <v>4282983.5</v>
          </cell>
          <cell r="DC15">
            <v>0</v>
          </cell>
          <cell r="DT15">
            <v>0</v>
          </cell>
          <cell r="EA15">
            <v>33103980</v>
          </cell>
        </row>
        <row r="16">
          <cell r="BB16">
            <v>31058.681640625</v>
          </cell>
          <cell r="BE16">
            <v>357174.84375</v>
          </cell>
          <cell r="BW16">
            <v>35622648</v>
          </cell>
          <cell r="BX16">
            <v>6066113</v>
          </cell>
          <cell r="BZ16">
            <v>1857736.375</v>
          </cell>
          <cell r="CA16">
            <v>0</v>
          </cell>
          <cell r="CB16">
            <v>4208377</v>
          </cell>
          <cell r="DC16">
            <v>0</v>
          </cell>
          <cell r="DT16">
            <v>0</v>
          </cell>
          <cell r="EA16">
            <v>29556536</v>
          </cell>
        </row>
        <row r="17">
          <cell r="BB17">
            <v>27698.416015625</v>
          </cell>
          <cell r="BE17">
            <v>318531.78125</v>
          </cell>
          <cell r="BW17">
            <v>31719740</v>
          </cell>
          <cell r="BX17">
            <v>5700144.5</v>
          </cell>
          <cell r="BZ17">
            <v>1532981.125</v>
          </cell>
          <cell r="CA17">
            <v>0</v>
          </cell>
          <cell r="CB17">
            <v>4167163.5</v>
          </cell>
          <cell r="DC17">
            <v>0</v>
          </cell>
          <cell r="DT17">
            <v>0</v>
          </cell>
          <cell r="EA17">
            <v>26019596</v>
          </cell>
        </row>
        <row r="18">
          <cell r="BB18">
            <v>24666.76953125</v>
          </cell>
          <cell r="BE18">
            <v>283667.84375</v>
          </cell>
          <cell r="BW18">
            <v>28226466</v>
          </cell>
          <cell r="BX18">
            <v>5705983.5</v>
          </cell>
          <cell r="BZ18">
            <v>1689755.5</v>
          </cell>
          <cell r="CA18">
            <v>0</v>
          </cell>
          <cell r="CB18">
            <v>4016228</v>
          </cell>
          <cell r="DC18">
            <v>0</v>
          </cell>
          <cell r="DT18">
            <v>0</v>
          </cell>
          <cell r="EA18">
            <v>22520484</v>
          </cell>
        </row>
        <row r="19">
          <cell r="BB19">
            <v>22105.51171875</v>
          </cell>
          <cell r="BE19">
            <v>254213.40625</v>
          </cell>
          <cell r="BW19">
            <v>25274926</v>
          </cell>
          <cell r="BX19">
            <v>5822910.5</v>
          </cell>
          <cell r="BZ19">
            <v>1937448.75</v>
          </cell>
          <cell r="CA19">
            <v>0</v>
          </cell>
          <cell r="CB19">
            <v>3885462</v>
          </cell>
          <cell r="DC19">
            <v>0</v>
          </cell>
          <cell r="DT19">
            <v>0</v>
          </cell>
          <cell r="EA19">
            <v>19452016</v>
          </cell>
        </row>
        <row r="20">
          <cell r="BB20">
            <v>19890.779296875</v>
          </cell>
          <cell r="BE20">
            <v>228743.96875</v>
          </cell>
          <cell r="BW20">
            <v>22720846</v>
          </cell>
          <cell r="BX20">
            <v>6013490.5</v>
          </cell>
          <cell r="BZ20">
            <v>2173294.25</v>
          </cell>
          <cell r="CA20">
            <v>0</v>
          </cell>
          <cell r="CB20">
            <v>3840196.5</v>
          </cell>
          <cell r="DC20">
            <v>0</v>
          </cell>
          <cell r="DT20">
            <v>0</v>
          </cell>
          <cell r="EA20">
            <v>16707355</v>
          </cell>
        </row>
        <row r="21">
          <cell r="BB21">
            <v>17976.357421875</v>
          </cell>
          <cell r="BE21">
            <v>206728.109375</v>
          </cell>
          <cell r="BW21">
            <v>20511642</v>
          </cell>
          <cell r="BX21">
            <v>6174083.5</v>
          </cell>
          <cell r="BZ21">
            <v>2413732.5</v>
          </cell>
          <cell r="CA21">
            <v>0</v>
          </cell>
          <cell r="CB21">
            <v>3760351.25</v>
          </cell>
          <cell r="DC21">
            <v>0</v>
          </cell>
          <cell r="DT21">
            <v>0</v>
          </cell>
          <cell r="EA21">
            <v>14337559</v>
          </cell>
        </row>
        <row r="22">
          <cell r="BB22">
            <v>16197.490234375</v>
          </cell>
          <cell r="BE22">
            <v>186271.140625</v>
          </cell>
          <cell r="BW22">
            <v>18454206</v>
          </cell>
          <cell r="BX22">
            <v>6251834.5</v>
          </cell>
          <cell r="BZ22">
            <v>2657961.5</v>
          </cell>
          <cell r="CA22">
            <v>0</v>
          </cell>
          <cell r="CB22">
            <v>3593873</v>
          </cell>
          <cell r="DC22">
            <v>0</v>
          </cell>
          <cell r="DT22">
            <v>0</v>
          </cell>
          <cell r="EA22">
            <v>12202371</v>
          </cell>
        </row>
        <row r="23">
          <cell r="BB23">
            <v>14638.9365234375</v>
          </cell>
          <cell r="BE23">
            <v>168347.78125</v>
          </cell>
          <cell r="BW23">
            <v>16639338</v>
          </cell>
          <cell r="BX23">
            <v>6218289.5</v>
          </cell>
          <cell r="BZ23">
            <v>2915874.75</v>
          </cell>
          <cell r="CA23">
            <v>0</v>
          </cell>
          <cell r="CB23">
            <v>3302414.75</v>
          </cell>
          <cell r="DC23">
            <v>0</v>
          </cell>
          <cell r="DT23">
            <v>0</v>
          </cell>
          <cell r="EA23">
            <v>10421049</v>
          </cell>
        </row>
        <row r="24">
          <cell r="BB24">
            <v>13266.3994140625</v>
          </cell>
          <cell r="BE24">
            <v>152563.59375</v>
          </cell>
          <cell r="BW24">
            <v>15065947</v>
          </cell>
          <cell r="BX24">
            <v>6258113</v>
          </cell>
          <cell r="BZ24">
            <v>3175350</v>
          </cell>
          <cell r="CA24">
            <v>0</v>
          </cell>
          <cell r="CB24">
            <v>3082762.75</v>
          </cell>
          <cell r="DC24">
            <v>0</v>
          </cell>
          <cell r="DT24">
            <v>0</v>
          </cell>
          <cell r="EA24">
            <v>8807834</v>
          </cell>
        </row>
        <row r="25">
          <cell r="BB25">
            <v>12113.9052734375</v>
          </cell>
          <cell r="BE25">
            <v>139309.90625</v>
          </cell>
          <cell r="BW25">
            <v>13755325</v>
          </cell>
          <cell r="BX25">
            <v>6400391</v>
          </cell>
          <cell r="BZ25">
            <v>3440452.75</v>
          </cell>
          <cell r="CA25">
            <v>0</v>
          </cell>
          <cell r="CB25">
            <v>2959938.25</v>
          </cell>
          <cell r="DC25">
            <v>0</v>
          </cell>
          <cell r="DT25">
            <v>0</v>
          </cell>
          <cell r="EA25">
            <v>7354934.5</v>
          </cell>
        </row>
        <row r="26">
          <cell r="BB26">
            <v>11016.208984375</v>
          </cell>
          <cell r="BE26">
            <v>126686.3984375</v>
          </cell>
          <cell r="BW26">
            <v>12508893</v>
          </cell>
          <cell r="BX26">
            <v>6561783</v>
          </cell>
          <cell r="BZ26">
            <v>3704296.5</v>
          </cell>
          <cell r="CA26">
            <v>0</v>
          </cell>
          <cell r="CB26">
            <v>2857486.75</v>
          </cell>
          <cell r="DC26">
            <v>0</v>
          </cell>
          <cell r="DT26">
            <v>0</v>
          </cell>
          <cell r="EA26">
            <v>5947109.5</v>
          </cell>
        </row>
        <row r="27">
          <cell r="BB27">
            <v>10048.1630859375</v>
          </cell>
          <cell r="BE27">
            <v>115553.875</v>
          </cell>
          <cell r="BW27">
            <v>11409678</v>
          </cell>
          <cell r="BX27">
            <v>6700358</v>
          </cell>
          <cell r="BZ27">
            <v>3977686.25</v>
          </cell>
          <cell r="CA27">
            <v>0</v>
          </cell>
          <cell r="CB27">
            <v>2722671.75</v>
          </cell>
          <cell r="DC27">
            <v>0</v>
          </cell>
          <cell r="DT27">
            <v>0</v>
          </cell>
          <cell r="EA27">
            <v>4709320</v>
          </cell>
        </row>
        <row r="28">
          <cell r="BB28">
            <v>9225.1181640625</v>
          </cell>
          <cell r="BE28">
            <v>106088.859375</v>
          </cell>
          <cell r="BW28">
            <v>10475112</v>
          </cell>
          <cell r="BX28">
            <v>6971373</v>
          </cell>
          <cell r="BZ28">
            <v>4266501.5</v>
          </cell>
          <cell r="CA28">
            <v>0</v>
          </cell>
          <cell r="CB28">
            <v>2704871.5</v>
          </cell>
          <cell r="DC28">
            <v>0</v>
          </cell>
          <cell r="DT28">
            <v>0</v>
          </cell>
          <cell r="EA28">
            <v>3503739</v>
          </cell>
        </row>
        <row r="29">
          <cell r="BB29">
            <v>8445.189453125</v>
          </cell>
          <cell r="BE29">
            <v>97119.6796875</v>
          </cell>
          <cell r="BW29">
            <v>9589503</v>
          </cell>
          <cell r="BX29">
            <v>7158114.5</v>
          </cell>
          <cell r="BZ29">
            <v>4579057.5</v>
          </cell>
          <cell r="CA29">
            <v>0</v>
          </cell>
          <cell r="CB29">
            <v>2579057.25</v>
          </cell>
          <cell r="DC29">
            <v>0</v>
          </cell>
          <cell r="DT29">
            <v>0</v>
          </cell>
          <cell r="EA29">
            <v>2431388.5</v>
          </cell>
        </row>
        <row r="30">
          <cell r="BB30">
            <v>7712.28466796875</v>
          </cell>
          <cell r="BE30">
            <v>88691.265625</v>
          </cell>
          <cell r="BW30">
            <v>8757290</v>
          </cell>
          <cell r="BX30">
            <v>7113001</v>
          </cell>
          <cell r="BZ30">
            <v>4676835</v>
          </cell>
          <cell r="CA30">
            <v>0</v>
          </cell>
          <cell r="CB30">
            <v>2436166.25</v>
          </cell>
          <cell r="DC30">
            <v>0</v>
          </cell>
          <cell r="DT30">
            <v>0</v>
          </cell>
          <cell r="EA30">
            <v>1644288.875</v>
          </cell>
        </row>
        <row r="31">
          <cell r="BB31">
            <v>7077.822265625</v>
          </cell>
          <cell r="BE31">
            <v>81394.9609375</v>
          </cell>
          <cell r="BW31">
            <v>8036859</v>
          </cell>
          <cell r="BX31">
            <v>6995172.5</v>
          </cell>
          <cell r="BZ31">
            <v>4664876</v>
          </cell>
          <cell r="CA31">
            <v>0</v>
          </cell>
          <cell r="CB31">
            <v>2330296.25</v>
          </cell>
          <cell r="DC31">
            <v>0</v>
          </cell>
          <cell r="DT31">
            <v>0</v>
          </cell>
          <cell r="EA31">
            <v>1041686.5</v>
          </cell>
        </row>
        <row r="32">
          <cell r="BB32">
            <v>6534.13525390625</v>
          </cell>
          <cell r="BE32">
            <v>75142.5546875</v>
          </cell>
          <cell r="BW32">
            <v>7419503.5</v>
          </cell>
          <cell r="BX32">
            <v>6953790.5</v>
          </cell>
          <cell r="BZ32">
            <v>4656875</v>
          </cell>
          <cell r="CA32">
            <v>0</v>
          </cell>
          <cell r="CB32">
            <v>2296916</v>
          </cell>
          <cell r="DC32">
            <v>0</v>
          </cell>
          <cell r="DT32">
            <v>0</v>
          </cell>
          <cell r="EA32">
            <v>465712.65625</v>
          </cell>
        </row>
        <row r="33">
          <cell r="BB33">
            <v>2048.734619140625</v>
          </cell>
          <cell r="BE33">
            <v>23560.447265625</v>
          </cell>
          <cell r="BW33">
            <v>2326336</v>
          </cell>
          <cell r="BX33">
            <v>2282071.5</v>
          </cell>
          <cell r="BZ33">
            <v>1542846.125</v>
          </cell>
          <cell r="CA33">
            <v>0</v>
          </cell>
          <cell r="CB33">
            <v>739225.4375</v>
          </cell>
          <cell r="DC33">
            <v>0</v>
          </cell>
          <cell r="DT33">
            <v>0</v>
          </cell>
          <cell r="EA33">
            <v>44264.40625</v>
          </cell>
        </row>
        <row r="34">
          <cell r="BB34">
            <v>0</v>
          </cell>
          <cell r="BE34">
            <v>0</v>
          </cell>
          <cell r="BW34">
            <v>0</v>
          </cell>
          <cell r="BX34">
            <v>0</v>
          </cell>
          <cell r="BZ34">
            <v>0</v>
          </cell>
          <cell r="CA34">
            <v>0</v>
          </cell>
          <cell r="CB34">
            <v>0</v>
          </cell>
          <cell r="DC34">
            <v>0</v>
          </cell>
          <cell r="DT34">
            <v>29744978</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2">
        <row r="12">
          <cell r="BB12">
            <v>4386.45849609375</v>
          </cell>
          <cell r="BE12">
            <v>50444.2734375</v>
          </cell>
          <cell r="BW12">
            <v>5108714.5</v>
          </cell>
          <cell r="BX12">
            <v>768889.4375</v>
          </cell>
          <cell r="BZ12">
            <v>428542.59375</v>
          </cell>
          <cell r="CA12">
            <v>0</v>
          </cell>
          <cell r="CB12">
            <v>519732.46875</v>
          </cell>
          <cell r="DC12">
            <v>0</v>
          </cell>
          <cell r="DT12">
            <v>0</v>
          </cell>
          <cell r="EA12">
            <v>4339824.5</v>
          </cell>
        </row>
        <row r="13">
          <cell r="BB13">
            <v>5641.333984375</v>
          </cell>
          <cell r="BE13">
            <v>64875.3359375</v>
          </cell>
          <cell r="BW13">
            <v>6541091.5</v>
          </cell>
          <cell r="BX13">
            <v>1045516.5</v>
          </cell>
          <cell r="BZ13">
            <v>523156.25</v>
          </cell>
          <cell r="CA13">
            <v>0</v>
          </cell>
          <cell r="CB13">
            <v>522411</v>
          </cell>
          <cell r="DC13">
            <v>0</v>
          </cell>
          <cell r="DT13">
            <v>0</v>
          </cell>
          <cell r="EA13">
            <v>5495574.5</v>
          </cell>
        </row>
        <row r="14">
          <cell r="BB14">
            <v>4215.13720703125</v>
          </cell>
          <cell r="BE14">
            <v>48474.078125</v>
          </cell>
          <cell r="BW14">
            <v>4884149</v>
          </cell>
          <cell r="BX14">
            <v>895884.8125</v>
          </cell>
          <cell r="BZ14">
            <v>423313.71875</v>
          </cell>
          <cell r="CA14">
            <v>0</v>
          </cell>
          <cell r="CB14">
            <v>472571.09375</v>
          </cell>
          <cell r="DC14">
            <v>0</v>
          </cell>
          <cell r="DT14">
            <v>0</v>
          </cell>
          <cell r="EA14">
            <v>3988264</v>
          </cell>
        </row>
        <row r="15">
          <cell r="BB15">
            <v>3568.606201171875</v>
          </cell>
          <cell r="BE15">
            <v>41038.96875</v>
          </cell>
          <cell r="BW15">
            <v>4124912</v>
          </cell>
          <cell r="BX15">
            <v>760975.5</v>
          </cell>
          <cell r="BZ15">
            <v>299750.9375</v>
          </cell>
          <cell r="CA15">
            <v>0</v>
          </cell>
          <cell r="CB15">
            <v>461224.625</v>
          </cell>
          <cell r="DC15">
            <v>0</v>
          </cell>
          <cell r="DT15">
            <v>0</v>
          </cell>
          <cell r="EA15">
            <v>3363936.25</v>
          </cell>
        </row>
        <row r="16">
          <cell r="BB16">
            <v>3147.118408203125</v>
          </cell>
          <cell r="BE16">
            <v>36191.87109375</v>
          </cell>
          <cell r="BW16">
            <v>3627144.75</v>
          </cell>
          <cell r="BX16">
            <v>646582.9375</v>
          </cell>
          <cell r="BZ16">
            <v>187372.78125</v>
          </cell>
          <cell r="CA16">
            <v>0</v>
          </cell>
          <cell r="CB16">
            <v>459210.1875</v>
          </cell>
          <cell r="DC16">
            <v>0</v>
          </cell>
          <cell r="DT16">
            <v>0</v>
          </cell>
          <cell r="EA16">
            <v>2980561.75</v>
          </cell>
        </row>
        <row r="17">
          <cell r="BB17">
            <v>2795.662841796875</v>
          </cell>
          <cell r="BE17">
            <v>32150.130859375</v>
          </cell>
          <cell r="BW17">
            <v>3215029.5</v>
          </cell>
          <cell r="BX17">
            <v>540024.625</v>
          </cell>
          <cell r="BZ17">
            <v>157659.3125</v>
          </cell>
          <cell r="CA17">
            <v>0</v>
          </cell>
          <cell r="CB17">
            <v>382365.25</v>
          </cell>
          <cell r="DC17">
            <v>0</v>
          </cell>
          <cell r="DT17">
            <v>0</v>
          </cell>
          <cell r="EA17">
            <v>2675005</v>
          </cell>
        </row>
        <row r="18">
          <cell r="BB18">
            <v>2481.8193359375</v>
          </cell>
          <cell r="BE18">
            <v>28540.92578125</v>
          </cell>
          <cell r="BW18">
            <v>2851248</v>
          </cell>
          <cell r="BX18">
            <v>534505.75</v>
          </cell>
          <cell r="BZ18">
            <v>173803.3125</v>
          </cell>
          <cell r="CA18">
            <v>0</v>
          </cell>
          <cell r="CB18">
            <v>360702.4375</v>
          </cell>
          <cell r="DC18">
            <v>0</v>
          </cell>
          <cell r="DT18">
            <v>0</v>
          </cell>
          <cell r="EA18">
            <v>2316742.25</v>
          </cell>
        </row>
        <row r="19">
          <cell r="BB19">
            <v>2216.7548828125</v>
          </cell>
          <cell r="BE19">
            <v>25492.67578125</v>
          </cell>
          <cell r="BW19">
            <v>2543833.5</v>
          </cell>
          <cell r="BX19">
            <v>557346.8125</v>
          </cell>
          <cell r="BZ19">
            <v>197845.03125</v>
          </cell>
          <cell r="CA19">
            <v>0</v>
          </cell>
          <cell r="CB19">
            <v>359501.78125</v>
          </cell>
          <cell r="DC19">
            <v>0</v>
          </cell>
          <cell r="DT19">
            <v>0</v>
          </cell>
          <cell r="EA19">
            <v>1986486.625</v>
          </cell>
        </row>
        <row r="20">
          <cell r="BB20">
            <v>1985.6455078125</v>
          </cell>
          <cell r="BE20">
            <v>22834.912109375</v>
          </cell>
          <cell r="BW20">
            <v>2275496.75</v>
          </cell>
          <cell r="BX20">
            <v>579112</v>
          </cell>
          <cell r="BZ20">
            <v>220653.6875</v>
          </cell>
          <cell r="CA20">
            <v>0</v>
          </cell>
          <cell r="CB20">
            <v>358458.34375</v>
          </cell>
          <cell r="DC20">
            <v>0</v>
          </cell>
          <cell r="DT20">
            <v>0</v>
          </cell>
          <cell r="EA20">
            <v>1696384.75</v>
          </cell>
        </row>
        <row r="21">
          <cell r="BB21">
            <v>1788.0135498046875</v>
          </cell>
          <cell r="BE21">
            <v>20562.15625</v>
          </cell>
          <cell r="BW21">
            <v>2045719.375</v>
          </cell>
          <cell r="BX21">
            <v>601053.875</v>
          </cell>
          <cell r="BZ21">
            <v>243172.34375</v>
          </cell>
          <cell r="CA21">
            <v>0</v>
          </cell>
          <cell r="CB21">
            <v>357881.59375</v>
          </cell>
          <cell r="DC21">
            <v>0</v>
          </cell>
          <cell r="DT21">
            <v>0</v>
          </cell>
          <cell r="EA21">
            <v>1444665.375</v>
          </cell>
        </row>
        <row r="22">
          <cell r="BB22">
            <v>1605.2728271484375</v>
          </cell>
          <cell r="BE22">
            <v>18460.63671875</v>
          </cell>
          <cell r="BW22">
            <v>1831442.375</v>
          </cell>
          <cell r="BX22">
            <v>620385.25</v>
          </cell>
          <cell r="BZ22">
            <v>263635.375</v>
          </cell>
          <cell r="CA22">
            <v>0</v>
          </cell>
          <cell r="CB22">
            <v>356749.90625</v>
          </cell>
          <cell r="DC22">
            <v>0</v>
          </cell>
          <cell r="DT22">
            <v>0</v>
          </cell>
          <cell r="EA22">
            <v>1211057.125</v>
          </cell>
        </row>
        <row r="23">
          <cell r="BB23">
            <v>1448.7529296875</v>
          </cell>
          <cell r="BE23">
            <v>16660.658203125</v>
          </cell>
          <cell r="BW23">
            <v>1647353.125</v>
          </cell>
          <cell r="BX23">
            <v>638284.9375</v>
          </cell>
          <cell r="BZ23">
            <v>282233.96875</v>
          </cell>
          <cell r="CA23">
            <v>0</v>
          </cell>
          <cell r="CB23">
            <v>356050.9375</v>
          </cell>
          <cell r="DC23">
            <v>0</v>
          </cell>
          <cell r="DT23">
            <v>0</v>
          </cell>
          <cell r="EA23">
            <v>1009068.3125</v>
          </cell>
        </row>
        <row r="24">
          <cell r="BB24">
            <v>1310.3531494140625</v>
          </cell>
          <cell r="BE24">
            <v>15069.056640625</v>
          </cell>
          <cell r="BW24">
            <v>1488173.75</v>
          </cell>
          <cell r="BX24">
            <v>655481.8125</v>
          </cell>
          <cell r="BZ24">
            <v>300046.5625</v>
          </cell>
          <cell r="CA24">
            <v>0</v>
          </cell>
          <cell r="CB24">
            <v>355435.28125</v>
          </cell>
          <cell r="DC24">
            <v>0</v>
          </cell>
          <cell r="DT24">
            <v>0</v>
          </cell>
          <cell r="EA24">
            <v>832691.8125</v>
          </cell>
        </row>
        <row r="25">
          <cell r="BB25">
            <v>1190.6925048828125</v>
          </cell>
          <cell r="BE25">
            <v>13692.9677734375</v>
          </cell>
          <cell r="BW25">
            <v>1352030.5</v>
          </cell>
          <cell r="BX25">
            <v>672796.3125</v>
          </cell>
          <cell r="BZ25">
            <v>317578.53125</v>
          </cell>
          <cell r="CA25">
            <v>0</v>
          </cell>
          <cell r="CB25">
            <v>355217.8125</v>
          </cell>
          <cell r="DC25">
            <v>0</v>
          </cell>
          <cell r="DT25">
            <v>0</v>
          </cell>
          <cell r="EA25">
            <v>679234.125</v>
          </cell>
        </row>
        <row r="26">
          <cell r="BB26">
            <v>1078.1077880859375</v>
          </cell>
          <cell r="BE26">
            <v>12398.2470703125</v>
          </cell>
          <cell r="BW26">
            <v>1224190.875</v>
          </cell>
          <cell r="BX26">
            <v>688087.0625</v>
          </cell>
          <cell r="BZ26">
            <v>333678.78125</v>
          </cell>
          <cell r="CA26">
            <v>0</v>
          </cell>
          <cell r="CB26">
            <v>354408.25</v>
          </cell>
          <cell r="DC26">
            <v>0</v>
          </cell>
          <cell r="DT26">
            <v>0</v>
          </cell>
          <cell r="EA26">
            <v>536103.8125</v>
          </cell>
        </row>
        <row r="27">
          <cell r="BB27">
            <v>980.72003173828125</v>
          </cell>
          <cell r="BE27">
            <v>11278.2841796875</v>
          </cell>
          <cell r="BW27">
            <v>1113606.875</v>
          </cell>
          <cell r="BX27">
            <v>701681.9375</v>
          </cell>
          <cell r="BZ27">
            <v>347701.65625</v>
          </cell>
          <cell r="CA27">
            <v>0</v>
          </cell>
          <cell r="CB27">
            <v>353980.28125</v>
          </cell>
          <cell r="DC27">
            <v>0</v>
          </cell>
          <cell r="DT27">
            <v>0</v>
          </cell>
          <cell r="EA27">
            <v>411924.96875</v>
          </cell>
        </row>
        <row r="28">
          <cell r="BB28">
            <v>893.61334228515625</v>
          </cell>
          <cell r="BE28">
            <v>10276.5517578125</v>
          </cell>
          <cell r="BW28">
            <v>1014696.8125</v>
          </cell>
          <cell r="BX28">
            <v>716441.25</v>
          </cell>
          <cell r="BZ28">
            <v>362842.125</v>
          </cell>
          <cell r="CA28">
            <v>0</v>
          </cell>
          <cell r="CB28">
            <v>353599.125</v>
          </cell>
          <cell r="DC28">
            <v>0</v>
          </cell>
          <cell r="DT28">
            <v>0</v>
          </cell>
          <cell r="EA28">
            <v>298255.625</v>
          </cell>
        </row>
        <row r="29">
          <cell r="BB29">
            <v>817.64202880859375</v>
          </cell>
          <cell r="BE29">
            <v>9402.884765625</v>
          </cell>
          <cell r="BW29">
            <v>928431.75</v>
          </cell>
          <cell r="BX29">
            <v>728865.8125</v>
          </cell>
          <cell r="BZ29">
            <v>375284.84375</v>
          </cell>
          <cell r="CA29">
            <v>0</v>
          </cell>
          <cell r="CB29">
            <v>353580.9375</v>
          </cell>
          <cell r="DC29">
            <v>0</v>
          </cell>
          <cell r="DT29">
            <v>0</v>
          </cell>
          <cell r="EA29">
            <v>199565.984375</v>
          </cell>
        </row>
        <row r="30">
          <cell r="BB30">
            <v>745.12640380859375</v>
          </cell>
          <cell r="BE30">
            <v>8568.9501953125</v>
          </cell>
          <cell r="BW30">
            <v>846089.9375</v>
          </cell>
          <cell r="BX30">
            <v>717667.25</v>
          </cell>
          <cell r="BZ30">
            <v>364713.90625</v>
          </cell>
          <cell r="CA30">
            <v>0</v>
          </cell>
          <cell r="CB30">
            <v>352953.34375</v>
          </cell>
          <cell r="DC30">
            <v>0</v>
          </cell>
          <cell r="DT30">
            <v>0</v>
          </cell>
          <cell r="EA30">
            <v>128422.7265625</v>
          </cell>
        </row>
        <row r="31">
          <cell r="BB31">
            <v>680.306640625</v>
          </cell>
          <cell r="BE31">
            <v>7823.52734375</v>
          </cell>
          <cell r="BW31">
            <v>772487.5625</v>
          </cell>
          <cell r="BX31">
            <v>688874.5625</v>
          </cell>
          <cell r="BZ31">
            <v>376672.6875</v>
          </cell>
          <cell r="CA31">
            <v>0</v>
          </cell>
          <cell r="CB31">
            <v>312201.875</v>
          </cell>
          <cell r="DC31">
            <v>0</v>
          </cell>
          <cell r="DT31">
            <v>0</v>
          </cell>
          <cell r="EA31">
            <v>83612.96875</v>
          </cell>
        </row>
        <row r="32">
          <cell r="BB32">
            <v>622.68438720703125</v>
          </cell>
          <cell r="BE32">
            <v>7160.87109375</v>
          </cell>
          <cell r="BW32">
            <v>707057.5625</v>
          </cell>
          <cell r="BX32">
            <v>668473.4375</v>
          </cell>
          <cell r="BZ32">
            <v>384674.125</v>
          </cell>
          <cell r="CA32">
            <v>0</v>
          </cell>
          <cell r="CB32">
            <v>283799.34375</v>
          </cell>
          <cell r="DC32">
            <v>0</v>
          </cell>
          <cell r="DT32">
            <v>0</v>
          </cell>
          <cell r="EA32">
            <v>38584.0546875</v>
          </cell>
        </row>
        <row r="33">
          <cell r="BB33">
            <v>194.90594482421875</v>
          </cell>
          <cell r="BE33">
            <v>2241.418212890625</v>
          </cell>
          <cell r="BW33">
            <v>221315.453125</v>
          </cell>
          <cell r="BX33">
            <v>217756.921875</v>
          </cell>
          <cell r="BZ33">
            <v>123895.5625</v>
          </cell>
          <cell r="CA33">
            <v>0</v>
          </cell>
          <cell r="CB33">
            <v>93861.375</v>
          </cell>
          <cell r="DC33">
            <v>0</v>
          </cell>
          <cell r="DT33">
            <v>0</v>
          </cell>
          <cell r="EA33">
            <v>3558.540283203125</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3">
        <row r="12">
          <cell r="BB12">
            <v>0</v>
          </cell>
          <cell r="BE12">
            <v>0</v>
          </cell>
          <cell r="BW12">
            <v>0</v>
          </cell>
          <cell r="BX12">
            <v>0</v>
          </cell>
          <cell r="BZ12">
            <v>0</v>
          </cell>
          <cell r="CA12">
            <v>0</v>
          </cell>
          <cell r="CB12">
            <v>0</v>
          </cell>
          <cell r="DC12">
            <v>3425794</v>
          </cell>
          <cell r="DT12">
            <v>0</v>
          </cell>
          <cell r="EA12">
            <v>0</v>
          </cell>
        </row>
        <row r="13">
          <cell r="BB13">
            <v>0</v>
          </cell>
          <cell r="BE13">
            <v>0</v>
          </cell>
          <cell r="BW13">
            <v>0</v>
          </cell>
          <cell r="BX13">
            <v>5003.88037109375</v>
          </cell>
          <cell r="BZ13">
            <v>-479.60214233398438</v>
          </cell>
          <cell r="CA13">
            <v>0</v>
          </cell>
          <cell r="CB13">
            <v>5003.88037109375</v>
          </cell>
          <cell r="DC13">
            <v>3702819.75</v>
          </cell>
          <cell r="DT13">
            <v>0</v>
          </cell>
          <cell r="EA13">
            <v>-5003.88037109375</v>
          </cell>
        </row>
        <row r="14">
          <cell r="BB14">
            <v>6507.51171875</v>
          </cell>
          <cell r="BE14">
            <v>74836.3984375</v>
          </cell>
          <cell r="BW14">
            <v>7389273.5</v>
          </cell>
          <cell r="BX14">
            <v>1933422.625</v>
          </cell>
          <cell r="BZ14">
            <v>572880.4375</v>
          </cell>
          <cell r="CA14">
            <v>0</v>
          </cell>
          <cell r="CB14">
            <v>1360542.25</v>
          </cell>
          <cell r="DC14">
            <v>64015124</v>
          </cell>
          <cell r="DT14">
            <v>0</v>
          </cell>
          <cell r="EA14">
            <v>5455850.5</v>
          </cell>
        </row>
        <row r="15">
          <cell r="BB15">
            <v>21946.42578125</v>
          </cell>
          <cell r="BE15">
            <v>252383.90625</v>
          </cell>
          <cell r="BW15">
            <v>24920144</v>
          </cell>
          <cell r="BX15">
            <v>4243251</v>
          </cell>
          <cell r="BZ15">
            <v>1792524.125</v>
          </cell>
          <cell r="CA15">
            <v>0</v>
          </cell>
          <cell r="CB15">
            <v>2450727</v>
          </cell>
          <cell r="DC15">
            <v>39394744</v>
          </cell>
          <cell r="DT15">
            <v>0</v>
          </cell>
          <cell r="EA15">
            <v>20676892</v>
          </cell>
        </row>
        <row r="16">
          <cell r="BB16">
            <v>47855.09375</v>
          </cell>
          <cell r="BE16">
            <v>550333.625</v>
          </cell>
          <cell r="BW16">
            <v>54339412</v>
          </cell>
          <cell r="BX16">
            <v>5860729</v>
          </cell>
          <cell r="BZ16">
            <v>2996439.75</v>
          </cell>
          <cell r="CA16">
            <v>0</v>
          </cell>
          <cell r="CB16">
            <v>2864289.25</v>
          </cell>
          <cell r="DC16">
            <v>27657934</v>
          </cell>
          <cell r="DT16">
            <v>0</v>
          </cell>
          <cell r="EA16">
            <v>48478680</v>
          </cell>
        </row>
        <row r="17">
          <cell r="BB17">
            <v>55877.69921875</v>
          </cell>
          <cell r="BE17">
            <v>642593.5625</v>
          </cell>
          <cell r="BW17">
            <v>63449068</v>
          </cell>
          <cell r="BX17">
            <v>6527710</v>
          </cell>
          <cell r="BZ17">
            <v>3350908.75</v>
          </cell>
          <cell r="CA17">
            <v>0</v>
          </cell>
          <cell r="CB17">
            <v>3176801.5</v>
          </cell>
          <cell r="DC17">
            <v>18406888</v>
          </cell>
          <cell r="DT17">
            <v>0</v>
          </cell>
          <cell r="EA17">
            <v>56921356</v>
          </cell>
        </row>
        <row r="18">
          <cell r="BB18">
            <v>42909.125</v>
          </cell>
          <cell r="BE18">
            <v>493454.96875</v>
          </cell>
          <cell r="BW18">
            <v>48723264</v>
          </cell>
          <cell r="BX18">
            <v>6001252.5</v>
          </cell>
          <cell r="BZ18">
            <v>3177990</v>
          </cell>
          <cell r="CA18">
            <v>0</v>
          </cell>
          <cell r="CB18">
            <v>2823262.5</v>
          </cell>
          <cell r="DC18">
            <v>9491692</v>
          </cell>
          <cell r="DT18">
            <v>0</v>
          </cell>
          <cell r="EA18">
            <v>42722016</v>
          </cell>
        </row>
        <row r="19">
          <cell r="BB19">
            <v>30643.4375</v>
          </cell>
          <cell r="BE19">
            <v>352399.5625</v>
          </cell>
          <cell r="BW19">
            <v>34795592</v>
          </cell>
          <cell r="BX19">
            <v>5430664.5</v>
          </cell>
          <cell r="BZ19">
            <v>2906255.25</v>
          </cell>
          <cell r="CA19">
            <v>0</v>
          </cell>
          <cell r="CB19">
            <v>2524409.75</v>
          </cell>
          <cell r="DC19">
            <v>2384195.25</v>
          </cell>
          <cell r="DT19">
            <v>0</v>
          </cell>
          <cell r="EA19">
            <v>29364928</v>
          </cell>
        </row>
        <row r="20">
          <cell r="BB20">
            <v>22548.3671875</v>
          </cell>
          <cell r="BE20">
            <v>259306.21875</v>
          </cell>
          <cell r="BW20">
            <v>25603646</v>
          </cell>
          <cell r="BX20">
            <v>5121210.5</v>
          </cell>
          <cell r="BZ20">
            <v>2647601</v>
          </cell>
          <cell r="CA20">
            <v>0</v>
          </cell>
          <cell r="CB20">
            <v>2473609.5</v>
          </cell>
          <cell r="DC20">
            <v>105554.9375</v>
          </cell>
          <cell r="DT20">
            <v>0</v>
          </cell>
          <cell r="EA20">
            <v>20482436</v>
          </cell>
        </row>
        <row r="21">
          <cell r="BB21">
            <v>16770.783203125</v>
          </cell>
          <cell r="BE21">
            <v>192863.984375</v>
          </cell>
          <cell r="BW21">
            <v>19043204</v>
          </cell>
          <cell r="BX21">
            <v>4803896.5</v>
          </cell>
          <cell r="BZ21">
            <v>2384644.25</v>
          </cell>
          <cell r="CA21">
            <v>0</v>
          </cell>
          <cell r="CB21">
            <v>2419252.25</v>
          </cell>
          <cell r="DC21">
            <v>0</v>
          </cell>
          <cell r="DT21">
            <v>0</v>
          </cell>
          <cell r="EA21">
            <v>14239308</v>
          </cell>
        </row>
        <row r="22">
          <cell r="BB22">
            <v>12610.0546875</v>
          </cell>
          <cell r="BE22">
            <v>145015.65625</v>
          </cell>
          <cell r="BW22">
            <v>14318705</v>
          </cell>
          <cell r="BX22">
            <v>4522818.5</v>
          </cell>
          <cell r="BZ22">
            <v>2119952.25</v>
          </cell>
          <cell r="CA22">
            <v>0</v>
          </cell>
          <cell r="CB22">
            <v>2402866</v>
          </cell>
          <cell r="DC22">
            <v>0</v>
          </cell>
          <cell r="DT22">
            <v>0</v>
          </cell>
          <cell r="EA22">
            <v>9795887</v>
          </cell>
        </row>
        <row r="23">
          <cell r="BB23">
            <v>9567.666015625</v>
          </cell>
          <cell r="BE23">
            <v>110028.15625</v>
          </cell>
          <cell r="BW23">
            <v>10864074</v>
          </cell>
          <cell r="BX23">
            <v>4232317.5</v>
          </cell>
          <cell r="BZ23">
            <v>1843440.125</v>
          </cell>
          <cell r="CA23">
            <v>0</v>
          </cell>
          <cell r="CB23">
            <v>2388877.25</v>
          </cell>
          <cell r="DC23">
            <v>0</v>
          </cell>
          <cell r="DT23">
            <v>0</v>
          </cell>
          <cell r="EA23">
            <v>6631756.5</v>
          </cell>
        </row>
        <row r="24">
          <cell r="BB24">
            <v>7327.1796875</v>
          </cell>
          <cell r="BE24">
            <v>84262.5703125</v>
          </cell>
          <cell r="BW24">
            <v>8320006</v>
          </cell>
          <cell r="BX24">
            <v>3943502.75</v>
          </cell>
          <cell r="BZ24">
            <v>1566152.25</v>
          </cell>
          <cell r="CA24">
            <v>0</v>
          </cell>
          <cell r="CB24">
            <v>2377350.5</v>
          </cell>
          <cell r="DC24">
            <v>0</v>
          </cell>
          <cell r="DT24">
            <v>0</v>
          </cell>
          <cell r="EA24">
            <v>4376502.5</v>
          </cell>
        </row>
        <row r="25">
          <cell r="BB25">
            <v>5618.88818359375</v>
          </cell>
          <cell r="BE25">
            <v>64617.21875</v>
          </cell>
          <cell r="BW25">
            <v>6380241.5</v>
          </cell>
          <cell r="BX25">
            <v>3615298.75</v>
          </cell>
          <cell r="BZ25">
            <v>1283517.875</v>
          </cell>
          <cell r="CA25">
            <v>0</v>
          </cell>
          <cell r="CB25">
            <v>2331781</v>
          </cell>
          <cell r="DC25">
            <v>0</v>
          </cell>
          <cell r="DT25">
            <v>0</v>
          </cell>
          <cell r="EA25">
            <v>2764942.75</v>
          </cell>
        </row>
        <row r="26">
          <cell r="BB26">
            <v>4366.79541015625</v>
          </cell>
          <cell r="BE26">
            <v>50218.15234375</v>
          </cell>
          <cell r="BW26">
            <v>4958491.5</v>
          </cell>
          <cell r="BX26">
            <v>3329763.25</v>
          </cell>
          <cell r="BZ26">
            <v>1003573.875</v>
          </cell>
          <cell r="CA26">
            <v>0</v>
          </cell>
          <cell r="CB26">
            <v>2326189.25</v>
          </cell>
          <cell r="DC26">
            <v>0</v>
          </cell>
          <cell r="DT26">
            <v>0</v>
          </cell>
          <cell r="EA26">
            <v>1628728.625</v>
          </cell>
        </row>
        <row r="27">
          <cell r="BB27">
            <v>3400.27587890625</v>
          </cell>
          <cell r="BE27">
            <v>39103.17578125</v>
          </cell>
          <cell r="BW27">
            <v>3861010</v>
          </cell>
          <cell r="BX27">
            <v>2999515</v>
          </cell>
          <cell r="BZ27">
            <v>716161</v>
          </cell>
          <cell r="CA27">
            <v>0</v>
          </cell>
          <cell r="CB27">
            <v>2283353.75</v>
          </cell>
          <cell r="DC27">
            <v>0</v>
          </cell>
          <cell r="DT27">
            <v>0</v>
          </cell>
          <cell r="EA27">
            <v>861495.0625</v>
          </cell>
        </row>
        <row r="28">
          <cell r="BB28">
            <v>2674.220947265625</v>
          </cell>
          <cell r="BE28">
            <v>30753.54296875</v>
          </cell>
          <cell r="BW28">
            <v>3036575.25</v>
          </cell>
          <cell r="BX28">
            <v>2687284.75</v>
          </cell>
          <cell r="BZ28">
            <v>412205.21875</v>
          </cell>
          <cell r="CA28">
            <v>0</v>
          </cell>
          <cell r="CB28">
            <v>2275079.5</v>
          </cell>
          <cell r="DC28">
            <v>0</v>
          </cell>
          <cell r="DT28">
            <v>0</v>
          </cell>
          <cell r="EA28">
            <v>349290.40625</v>
          </cell>
        </row>
        <row r="29">
          <cell r="BB29">
            <v>1508.5408935546875</v>
          </cell>
          <cell r="BE29">
            <v>17348.220703125</v>
          </cell>
          <cell r="BW29">
            <v>1712946.625</v>
          </cell>
          <cell r="BX29">
            <v>1660028.5</v>
          </cell>
          <cell r="BZ29">
            <v>87206.375</v>
          </cell>
          <cell r="CA29">
            <v>0</v>
          </cell>
          <cell r="CB29">
            <v>1572822</v>
          </cell>
          <cell r="DC29">
            <v>0</v>
          </cell>
          <cell r="DT29">
            <v>0</v>
          </cell>
          <cell r="EA29">
            <v>52918.2421875</v>
          </cell>
        </row>
        <row r="30">
          <cell r="BB30">
            <v>0</v>
          </cell>
          <cell r="BE30">
            <v>0</v>
          </cell>
          <cell r="BW30">
            <v>0</v>
          </cell>
          <cell r="BX30">
            <v>0</v>
          </cell>
          <cell r="BZ30">
            <v>0</v>
          </cell>
          <cell r="CA30">
            <v>0</v>
          </cell>
          <cell r="CB30">
            <v>0</v>
          </cell>
          <cell r="DC30">
            <v>0</v>
          </cell>
          <cell r="DT30">
            <v>0</v>
          </cell>
          <cell r="EA30">
            <v>0</v>
          </cell>
        </row>
        <row r="31">
          <cell r="BB31">
            <v>0</v>
          </cell>
          <cell r="BE31">
            <v>0</v>
          </cell>
          <cell r="BW31">
            <v>0</v>
          </cell>
          <cell r="BX31">
            <v>0</v>
          </cell>
          <cell r="BZ31">
            <v>0</v>
          </cell>
          <cell r="CA31">
            <v>0</v>
          </cell>
          <cell r="CB31">
            <v>0</v>
          </cell>
          <cell r="DC31">
            <v>0</v>
          </cell>
          <cell r="DT31">
            <v>0</v>
          </cell>
          <cell r="EA31">
            <v>0</v>
          </cell>
        </row>
        <row r="32">
          <cell r="BB32">
            <v>0</v>
          </cell>
          <cell r="BE32">
            <v>0</v>
          </cell>
          <cell r="BW32">
            <v>0</v>
          </cell>
          <cell r="BX32">
            <v>0</v>
          </cell>
          <cell r="BZ32">
            <v>0</v>
          </cell>
          <cell r="CA32">
            <v>0</v>
          </cell>
          <cell r="CB32">
            <v>0</v>
          </cell>
          <cell r="DC32">
            <v>0</v>
          </cell>
          <cell r="DT32">
            <v>0</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2320734.75</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4"/>
      <sheetData sheetId="5"/>
      <sheetData sheetId="6"/>
      <sheetData sheetId="7">
        <row r="12">
          <cell r="BB12">
            <v>0</v>
          </cell>
          <cell r="BE12">
            <v>0</v>
          </cell>
          <cell r="BW12">
            <v>0</v>
          </cell>
          <cell r="BX12">
            <v>0</v>
          </cell>
          <cell r="BZ12">
            <v>0</v>
          </cell>
          <cell r="CA12">
            <v>0</v>
          </cell>
          <cell r="CB12">
            <v>0</v>
          </cell>
          <cell r="DC12">
            <v>663056.875</v>
          </cell>
          <cell r="DT12">
            <v>0</v>
          </cell>
          <cell r="EA12">
            <v>0</v>
          </cell>
        </row>
        <row r="13">
          <cell r="BB13">
            <v>0</v>
          </cell>
          <cell r="BE13">
            <v>0</v>
          </cell>
          <cell r="BW13">
            <v>0</v>
          </cell>
          <cell r="BX13">
            <v>0</v>
          </cell>
          <cell r="BZ13">
            <v>0</v>
          </cell>
          <cell r="CA13">
            <v>0</v>
          </cell>
          <cell r="CB13">
            <v>0</v>
          </cell>
          <cell r="DC13">
            <v>1945497.25</v>
          </cell>
          <cell r="DT13">
            <v>0</v>
          </cell>
          <cell r="EA13">
            <v>0</v>
          </cell>
        </row>
        <row r="14">
          <cell r="BB14">
            <v>3392</v>
          </cell>
          <cell r="BE14">
            <v>38983</v>
          </cell>
          <cell r="BW14">
            <v>3849197.25</v>
          </cell>
          <cell r="BX14">
            <v>503143.65625</v>
          </cell>
          <cell r="BZ14">
            <v>0</v>
          </cell>
          <cell r="CA14">
            <v>0</v>
          </cell>
          <cell r="CB14">
            <v>503143.6875</v>
          </cell>
          <cell r="DC14">
            <v>3754431.5</v>
          </cell>
          <cell r="DT14">
            <v>0</v>
          </cell>
          <cell r="EA14">
            <v>3346053.5</v>
          </cell>
        </row>
        <row r="15">
          <cell r="BB15">
            <v>12429</v>
          </cell>
          <cell r="BE15">
            <v>142933</v>
          </cell>
          <cell r="BW15">
            <v>14113097</v>
          </cell>
          <cell r="BX15">
            <v>856490.5625</v>
          </cell>
          <cell r="BZ15">
            <v>0</v>
          </cell>
          <cell r="CA15">
            <v>0</v>
          </cell>
          <cell r="CB15">
            <v>856490.6875</v>
          </cell>
          <cell r="DC15">
            <v>14632525</v>
          </cell>
          <cell r="DT15">
            <v>0</v>
          </cell>
          <cell r="EA15">
            <v>13256606</v>
          </cell>
        </row>
        <row r="16">
          <cell r="BB16">
            <v>23897</v>
          </cell>
          <cell r="BE16">
            <v>274813</v>
          </cell>
          <cell r="BW16">
            <v>27134728</v>
          </cell>
          <cell r="BX16">
            <v>1186528.625</v>
          </cell>
          <cell r="BZ16">
            <v>0</v>
          </cell>
          <cell r="CA16">
            <v>0</v>
          </cell>
          <cell r="CB16">
            <v>1186528.625</v>
          </cell>
          <cell r="DC16">
            <v>2672010.75</v>
          </cell>
          <cell r="DT16">
            <v>0</v>
          </cell>
          <cell r="EA16">
            <v>25948202</v>
          </cell>
        </row>
        <row r="17">
          <cell r="BB17">
            <v>29178</v>
          </cell>
          <cell r="BE17">
            <v>335540</v>
          </cell>
          <cell r="BW17">
            <v>33130816</v>
          </cell>
          <cell r="BX17">
            <v>1407868.25</v>
          </cell>
          <cell r="BZ17">
            <v>0</v>
          </cell>
          <cell r="CA17">
            <v>0</v>
          </cell>
          <cell r="CB17">
            <v>1407868.25</v>
          </cell>
          <cell r="DC17">
            <v>1551272.625</v>
          </cell>
          <cell r="DT17">
            <v>0</v>
          </cell>
          <cell r="EA17">
            <v>31722946</v>
          </cell>
        </row>
        <row r="18">
          <cell r="BB18">
            <v>30322</v>
          </cell>
          <cell r="BE18">
            <v>348712.96875</v>
          </cell>
          <cell r="BW18">
            <v>34431432</v>
          </cell>
          <cell r="BX18">
            <v>1511605.25</v>
          </cell>
          <cell r="BZ18">
            <v>0</v>
          </cell>
          <cell r="CA18">
            <v>0</v>
          </cell>
          <cell r="CB18">
            <v>1511605.25</v>
          </cell>
          <cell r="DC18">
            <v>1267918.75</v>
          </cell>
          <cell r="DT18">
            <v>0</v>
          </cell>
          <cell r="EA18">
            <v>32919828</v>
          </cell>
        </row>
        <row r="19">
          <cell r="BB19">
            <v>26725</v>
          </cell>
          <cell r="BE19">
            <v>307331</v>
          </cell>
          <cell r="BW19">
            <v>30345624</v>
          </cell>
          <cell r="BX19">
            <v>1524605.625</v>
          </cell>
          <cell r="BZ19">
            <v>0</v>
          </cell>
          <cell r="CA19">
            <v>0</v>
          </cell>
          <cell r="CB19">
            <v>1524605.625</v>
          </cell>
          <cell r="DC19">
            <v>461457.15625</v>
          </cell>
          <cell r="DT19">
            <v>0</v>
          </cell>
          <cell r="EA19">
            <v>28821020</v>
          </cell>
        </row>
        <row r="20">
          <cell r="BB20">
            <v>21512.001953125</v>
          </cell>
          <cell r="BE20">
            <v>247392</v>
          </cell>
          <cell r="BW20">
            <v>24427342</v>
          </cell>
          <cell r="BX20">
            <v>1511570.5</v>
          </cell>
          <cell r="BZ20">
            <v>0</v>
          </cell>
          <cell r="CA20">
            <v>0</v>
          </cell>
          <cell r="CB20">
            <v>1511570.5</v>
          </cell>
          <cell r="DC20">
            <v>20429.986328125</v>
          </cell>
          <cell r="DT20">
            <v>0</v>
          </cell>
          <cell r="EA20">
            <v>22915772</v>
          </cell>
        </row>
        <row r="21">
          <cell r="BB21">
            <v>17070</v>
          </cell>
          <cell r="BE21">
            <v>196308</v>
          </cell>
          <cell r="BW21">
            <v>19383146</v>
          </cell>
          <cell r="BX21">
            <v>1478088.5</v>
          </cell>
          <cell r="BZ21">
            <v>0</v>
          </cell>
          <cell r="CA21">
            <v>0</v>
          </cell>
          <cell r="CB21">
            <v>1478088.5</v>
          </cell>
          <cell r="DC21">
            <v>0</v>
          </cell>
          <cell r="DT21">
            <v>0</v>
          </cell>
          <cell r="EA21">
            <v>17905058</v>
          </cell>
        </row>
        <row r="22">
          <cell r="BB22">
            <v>12481</v>
          </cell>
          <cell r="BE22">
            <v>143540</v>
          </cell>
          <cell r="BW22">
            <v>14172904</v>
          </cell>
          <cell r="BX22">
            <v>1361103.75</v>
          </cell>
          <cell r="BZ22">
            <v>0</v>
          </cell>
          <cell r="CA22">
            <v>0</v>
          </cell>
          <cell r="CB22">
            <v>1361103.75</v>
          </cell>
          <cell r="DC22">
            <v>0</v>
          </cell>
          <cell r="DT22">
            <v>0</v>
          </cell>
          <cell r="EA22">
            <v>12811800</v>
          </cell>
        </row>
        <row r="23">
          <cell r="BB23">
            <v>9984</v>
          </cell>
          <cell r="BE23">
            <v>114822.0078125</v>
          </cell>
          <cell r="BW23">
            <v>11337431</v>
          </cell>
          <cell r="BX23">
            <v>1354208.75</v>
          </cell>
          <cell r="BZ23">
            <v>0</v>
          </cell>
          <cell r="CA23">
            <v>0</v>
          </cell>
          <cell r="CB23">
            <v>1354208.75</v>
          </cell>
          <cell r="DC23">
            <v>0</v>
          </cell>
          <cell r="DT23">
            <v>0</v>
          </cell>
          <cell r="EA23">
            <v>9983222</v>
          </cell>
        </row>
        <row r="24">
          <cell r="BB24">
            <v>8073</v>
          </cell>
          <cell r="BE24">
            <v>92846</v>
          </cell>
          <cell r="BW24">
            <v>9167374</v>
          </cell>
          <cell r="BX24">
            <v>1351086.375</v>
          </cell>
          <cell r="BZ24">
            <v>0</v>
          </cell>
          <cell r="CA24">
            <v>0</v>
          </cell>
          <cell r="CB24">
            <v>1351086.375</v>
          </cell>
          <cell r="DC24">
            <v>0</v>
          </cell>
          <cell r="DT24">
            <v>0</v>
          </cell>
          <cell r="EA24">
            <v>7816287</v>
          </cell>
        </row>
        <row r="25">
          <cell r="BB25">
            <v>6599</v>
          </cell>
          <cell r="BE25">
            <v>75899</v>
          </cell>
          <cell r="BW25">
            <v>7494161.5</v>
          </cell>
          <cell r="BX25">
            <v>1347655.25</v>
          </cell>
          <cell r="BZ25">
            <v>0</v>
          </cell>
          <cell r="CA25">
            <v>0</v>
          </cell>
          <cell r="CB25">
            <v>1347655.25</v>
          </cell>
          <cell r="DC25">
            <v>0</v>
          </cell>
          <cell r="DT25">
            <v>0</v>
          </cell>
          <cell r="EA25">
            <v>6146506.5</v>
          </cell>
        </row>
        <row r="26">
          <cell r="BB26">
            <v>5378.00048828125</v>
          </cell>
          <cell r="BE26">
            <v>61836</v>
          </cell>
          <cell r="BW26">
            <v>6105696.5</v>
          </cell>
          <cell r="BX26">
            <v>1344775.375</v>
          </cell>
          <cell r="BZ26">
            <v>0</v>
          </cell>
          <cell r="CA26">
            <v>0</v>
          </cell>
          <cell r="CB26">
            <v>1344775.375</v>
          </cell>
          <cell r="DC26">
            <v>0</v>
          </cell>
          <cell r="DT26">
            <v>0</v>
          </cell>
          <cell r="EA26">
            <v>4760921</v>
          </cell>
        </row>
        <row r="27">
          <cell r="BB27">
            <v>4401</v>
          </cell>
          <cell r="BE27">
            <v>50594</v>
          </cell>
          <cell r="BW27">
            <v>4995624</v>
          </cell>
          <cell r="BX27">
            <v>1341938</v>
          </cell>
          <cell r="BZ27">
            <v>0</v>
          </cell>
          <cell r="CA27">
            <v>0</v>
          </cell>
          <cell r="CB27">
            <v>1341938</v>
          </cell>
          <cell r="DC27">
            <v>0</v>
          </cell>
          <cell r="DT27">
            <v>0</v>
          </cell>
          <cell r="EA27">
            <v>3653686</v>
          </cell>
        </row>
        <row r="28">
          <cell r="BB28">
            <v>3609</v>
          </cell>
          <cell r="BE28">
            <v>41497</v>
          </cell>
          <cell r="BW28">
            <v>4097458.5</v>
          </cell>
          <cell r="BX28">
            <v>1341701.75</v>
          </cell>
          <cell r="BZ28">
            <v>0</v>
          </cell>
          <cell r="CA28">
            <v>0</v>
          </cell>
          <cell r="CB28">
            <v>1341701.75</v>
          </cell>
          <cell r="DC28">
            <v>0</v>
          </cell>
          <cell r="DT28">
            <v>0</v>
          </cell>
          <cell r="EA28">
            <v>2755756.5</v>
          </cell>
        </row>
        <row r="29">
          <cell r="BB29">
            <v>3539</v>
          </cell>
          <cell r="BE29">
            <v>40690</v>
          </cell>
          <cell r="BW29">
            <v>4017913.5</v>
          </cell>
          <cell r="BX29">
            <v>1861845.125</v>
          </cell>
          <cell r="BZ29">
            <v>0</v>
          </cell>
          <cell r="CA29">
            <v>0</v>
          </cell>
          <cell r="CB29">
            <v>1861845.125</v>
          </cell>
          <cell r="DC29">
            <v>0</v>
          </cell>
          <cell r="DT29">
            <v>0</v>
          </cell>
          <cell r="EA29">
            <v>2156068.5</v>
          </cell>
        </row>
        <row r="30">
          <cell r="BB30">
            <v>4047</v>
          </cell>
          <cell r="BE30">
            <v>46538.00390625</v>
          </cell>
          <cell r="BW30">
            <v>4595274</v>
          </cell>
          <cell r="BX30">
            <v>3333926.5</v>
          </cell>
          <cell r="BZ30">
            <v>0</v>
          </cell>
          <cell r="CA30">
            <v>0</v>
          </cell>
          <cell r="CB30">
            <v>3333926.5</v>
          </cell>
          <cell r="DC30">
            <v>0</v>
          </cell>
          <cell r="DT30">
            <v>0</v>
          </cell>
          <cell r="EA30">
            <v>1261347.625</v>
          </cell>
        </row>
        <row r="31">
          <cell r="BB31">
            <v>3011.000244140625</v>
          </cell>
          <cell r="BE31">
            <v>34621</v>
          </cell>
          <cell r="BW31">
            <v>3418505.75</v>
          </cell>
          <cell r="BX31">
            <v>3041364.25</v>
          </cell>
          <cell r="BZ31">
            <v>0</v>
          </cell>
          <cell r="CA31">
            <v>0</v>
          </cell>
          <cell r="CB31">
            <v>3041364.25</v>
          </cell>
          <cell r="DC31">
            <v>0</v>
          </cell>
          <cell r="DT31">
            <v>0</v>
          </cell>
          <cell r="EA31">
            <v>377141.53125</v>
          </cell>
        </row>
        <row r="32">
          <cell r="BB32">
            <v>0</v>
          </cell>
          <cell r="BE32">
            <v>0</v>
          </cell>
          <cell r="BW32">
            <v>0</v>
          </cell>
          <cell r="BX32">
            <v>0</v>
          </cell>
          <cell r="BZ32">
            <v>0</v>
          </cell>
          <cell r="CA32">
            <v>0</v>
          </cell>
          <cell r="CB32">
            <v>0</v>
          </cell>
          <cell r="DC32">
            <v>0</v>
          </cell>
          <cell r="DT32">
            <v>966972.875</v>
          </cell>
          <cell r="EA32">
            <v>0</v>
          </cell>
        </row>
        <row r="33">
          <cell r="BB33">
            <v>0</v>
          </cell>
          <cell r="BE33">
            <v>0</v>
          </cell>
          <cell r="BW33">
            <v>0</v>
          </cell>
          <cell r="BX33">
            <v>0</v>
          </cell>
          <cell r="BZ33">
            <v>0</v>
          </cell>
          <cell r="CA33">
            <v>0</v>
          </cell>
          <cell r="CB33">
            <v>0</v>
          </cell>
          <cell r="DC33">
            <v>0</v>
          </cell>
          <cell r="DT33">
            <v>0</v>
          </cell>
          <cell r="EA33">
            <v>0</v>
          </cell>
        </row>
        <row r="34">
          <cell r="BB34">
            <v>0</v>
          </cell>
          <cell r="BE34">
            <v>0</v>
          </cell>
          <cell r="BW34">
            <v>0</v>
          </cell>
          <cell r="BX34">
            <v>0</v>
          </cell>
          <cell r="BZ34">
            <v>0</v>
          </cell>
          <cell r="CA34">
            <v>0</v>
          </cell>
          <cell r="CB34">
            <v>0</v>
          </cell>
          <cell r="DC34">
            <v>0</v>
          </cell>
          <cell r="DT34">
            <v>0</v>
          </cell>
          <cell r="EA34">
            <v>0</v>
          </cell>
        </row>
        <row r="35">
          <cell r="BB35">
            <v>0</v>
          </cell>
          <cell r="BE35">
            <v>0</v>
          </cell>
          <cell r="BW35">
            <v>0</v>
          </cell>
          <cell r="BX35">
            <v>0</v>
          </cell>
          <cell r="BZ35">
            <v>0</v>
          </cell>
          <cell r="CA35">
            <v>0</v>
          </cell>
          <cell r="CB35">
            <v>0</v>
          </cell>
          <cell r="DC35">
            <v>0</v>
          </cell>
          <cell r="DT35">
            <v>0</v>
          </cell>
          <cell r="EA35">
            <v>0</v>
          </cell>
        </row>
        <row r="36">
          <cell r="BB36">
            <v>0</v>
          </cell>
          <cell r="BE36">
            <v>0</v>
          </cell>
          <cell r="BW36">
            <v>0</v>
          </cell>
          <cell r="BX36">
            <v>0</v>
          </cell>
          <cell r="BZ36">
            <v>0</v>
          </cell>
          <cell r="CA36">
            <v>0</v>
          </cell>
          <cell r="CB36">
            <v>0</v>
          </cell>
          <cell r="DC36">
            <v>0</v>
          </cell>
          <cell r="DT36">
            <v>0</v>
          </cell>
          <cell r="EA36">
            <v>0</v>
          </cell>
        </row>
        <row r="37">
          <cell r="BB37">
            <v>0</v>
          </cell>
          <cell r="BE37">
            <v>0</v>
          </cell>
          <cell r="BW37">
            <v>0</v>
          </cell>
          <cell r="BX37">
            <v>0</v>
          </cell>
          <cell r="BZ37">
            <v>0</v>
          </cell>
          <cell r="CA37">
            <v>0</v>
          </cell>
          <cell r="CB37">
            <v>0</v>
          </cell>
          <cell r="DC37">
            <v>0</v>
          </cell>
          <cell r="DT37">
            <v>0</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8"/>
      <sheetData sheetId="9"/>
      <sheetData sheetId="10"/>
      <sheetData sheetId="11">
        <row r="12">
          <cell r="BB12">
            <v>0</v>
          </cell>
          <cell r="BE12">
            <v>0</v>
          </cell>
          <cell r="BW12">
            <v>0</v>
          </cell>
          <cell r="BX12">
            <v>0</v>
          </cell>
          <cell r="BZ12">
            <v>0</v>
          </cell>
          <cell r="CA12">
            <v>0</v>
          </cell>
          <cell r="CB12">
            <v>0</v>
          </cell>
          <cell r="DC12">
            <v>147345.984375</v>
          </cell>
          <cell r="DT12">
            <v>0</v>
          </cell>
          <cell r="EA12">
            <v>0</v>
          </cell>
        </row>
        <row r="13">
          <cell r="BB13">
            <v>0</v>
          </cell>
          <cell r="BE13">
            <v>0</v>
          </cell>
          <cell r="BW13">
            <v>0</v>
          </cell>
          <cell r="BX13">
            <v>0</v>
          </cell>
          <cell r="BZ13">
            <v>0</v>
          </cell>
          <cell r="CA13">
            <v>0</v>
          </cell>
          <cell r="CB13">
            <v>0</v>
          </cell>
          <cell r="DC13">
            <v>106096.4453125</v>
          </cell>
          <cell r="DT13">
            <v>0</v>
          </cell>
          <cell r="EA13">
            <v>0</v>
          </cell>
        </row>
        <row r="14">
          <cell r="BB14">
            <v>3684</v>
          </cell>
          <cell r="BE14">
            <v>42356</v>
          </cell>
          <cell r="BW14">
            <v>4182286.5</v>
          </cell>
          <cell r="BX14">
            <v>285905.375</v>
          </cell>
          <cell r="BZ14">
            <v>0</v>
          </cell>
          <cell r="CA14">
            <v>0</v>
          </cell>
          <cell r="CB14">
            <v>285905.25</v>
          </cell>
          <cell r="DC14">
            <v>5237057.5</v>
          </cell>
          <cell r="DT14">
            <v>0</v>
          </cell>
          <cell r="EA14">
            <v>3896381.25</v>
          </cell>
        </row>
        <row r="15">
          <cell r="BB15">
            <v>5982</v>
          </cell>
          <cell r="BE15">
            <v>68749</v>
          </cell>
          <cell r="BW15">
            <v>6788057</v>
          </cell>
          <cell r="BX15">
            <v>602212.1875</v>
          </cell>
          <cell r="BZ15">
            <v>0</v>
          </cell>
          <cell r="CA15">
            <v>0</v>
          </cell>
          <cell r="CB15">
            <v>602212.0625</v>
          </cell>
          <cell r="DC15">
            <v>5696038.5</v>
          </cell>
          <cell r="DT15">
            <v>0</v>
          </cell>
          <cell r="EA15">
            <v>6185844.5</v>
          </cell>
        </row>
        <row r="16">
          <cell r="BB16">
            <v>10936</v>
          </cell>
          <cell r="BE16">
            <v>125766</v>
          </cell>
          <cell r="BW16">
            <v>12418050</v>
          </cell>
          <cell r="BX16">
            <v>862408.6875</v>
          </cell>
          <cell r="BZ16">
            <v>0</v>
          </cell>
          <cell r="CA16">
            <v>0</v>
          </cell>
          <cell r="CB16">
            <v>862408.5625</v>
          </cell>
          <cell r="DC16">
            <v>593780.1875</v>
          </cell>
          <cell r="DT16">
            <v>0</v>
          </cell>
          <cell r="EA16">
            <v>11555642</v>
          </cell>
        </row>
        <row r="17">
          <cell r="BB17">
            <v>19822</v>
          </cell>
          <cell r="BE17">
            <v>227945</v>
          </cell>
          <cell r="BW17">
            <v>22507036</v>
          </cell>
          <cell r="BX17">
            <v>1103026.25</v>
          </cell>
          <cell r="BZ17">
            <v>0</v>
          </cell>
          <cell r="CA17">
            <v>0</v>
          </cell>
          <cell r="CB17">
            <v>1103026.25</v>
          </cell>
          <cell r="DC17">
            <v>344727.21875</v>
          </cell>
          <cell r="DT17">
            <v>0</v>
          </cell>
          <cell r="EA17">
            <v>21404010</v>
          </cell>
        </row>
        <row r="18">
          <cell r="BB18">
            <v>22855</v>
          </cell>
          <cell r="BE18">
            <v>262839</v>
          </cell>
          <cell r="BW18">
            <v>25952520</v>
          </cell>
          <cell r="BX18">
            <v>1172557.875</v>
          </cell>
          <cell r="BZ18">
            <v>0</v>
          </cell>
          <cell r="CA18">
            <v>0</v>
          </cell>
          <cell r="CB18">
            <v>1172557.875</v>
          </cell>
          <cell r="DC18">
            <v>281759.71875</v>
          </cell>
          <cell r="DT18">
            <v>0</v>
          </cell>
          <cell r="EA18">
            <v>24779960</v>
          </cell>
        </row>
        <row r="19">
          <cell r="BB19">
            <v>22696</v>
          </cell>
          <cell r="BE19">
            <v>261001.984375</v>
          </cell>
          <cell r="BW19">
            <v>25771104</v>
          </cell>
          <cell r="BX19">
            <v>1177245.75</v>
          </cell>
          <cell r="BZ19">
            <v>0</v>
          </cell>
          <cell r="CA19">
            <v>0</v>
          </cell>
          <cell r="CB19">
            <v>1177245.875</v>
          </cell>
          <cell r="DC19">
            <v>102546.046875</v>
          </cell>
          <cell r="DT19">
            <v>0</v>
          </cell>
          <cell r="EA19">
            <v>24593860</v>
          </cell>
        </row>
        <row r="20">
          <cell r="BB20">
            <v>21605</v>
          </cell>
          <cell r="BE20">
            <v>248446</v>
          </cell>
          <cell r="BW20">
            <v>24531318</v>
          </cell>
          <cell r="BX20">
            <v>1172610.625</v>
          </cell>
          <cell r="BZ20">
            <v>0</v>
          </cell>
          <cell r="CA20">
            <v>0</v>
          </cell>
          <cell r="CB20">
            <v>1172610.625</v>
          </cell>
          <cell r="DC20">
            <v>4539.9970703125</v>
          </cell>
          <cell r="DT20">
            <v>0</v>
          </cell>
          <cell r="EA20">
            <v>23358708</v>
          </cell>
        </row>
        <row r="21">
          <cell r="BB21">
            <v>20344</v>
          </cell>
          <cell r="BE21">
            <v>233938</v>
          </cell>
          <cell r="BW21">
            <v>23098728</v>
          </cell>
          <cell r="BX21">
            <v>1170172.5</v>
          </cell>
          <cell r="BZ21">
            <v>0</v>
          </cell>
          <cell r="CA21">
            <v>0</v>
          </cell>
          <cell r="CB21">
            <v>1170172.625</v>
          </cell>
          <cell r="DC21">
            <v>0</v>
          </cell>
          <cell r="DT21">
            <v>0</v>
          </cell>
          <cell r="EA21">
            <v>21928556</v>
          </cell>
        </row>
        <row r="22">
          <cell r="BB22">
            <v>19556</v>
          </cell>
          <cell r="BE22">
            <v>224900</v>
          </cell>
          <cell r="BW22">
            <v>22206268</v>
          </cell>
          <cell r="BX22">
            <v>1180537.25</v>
          </cell>
          <cell r="BZ22">
            <v>0</v>
          </cell>
          <cell r="CA22">
            <v>0</v>
          </cell>
          <cell r="CB22">
            <v>1180537.375</v>
          </cell>
          <cell r="DC22">
            <v>0</v>
          </cell>
          <cell r="DT22">
            <v>0</v>
          </cell>
          <cell r="EA22">
            <v>21025730</v>
          </cell>
        </row>
        <row r="23">
          <cell r="BB23">
            <v>17873</v>
          </cell>
          <cell r="BE23">
            <v>205540</v>
          </cell>
          <cell r="BW23">
            <v>20294900</v>
          </cell>
          <cell r="BX23">
            <v>1172533.75</v>
          </cell>
          <cell r="BZ23">
            <v>0</v>
          </cell>
          <cell r="CA23">
            <v>0</v>
          </cell>
          <cell r="CB23">
            <v>1172533.75</v>
          </cell>
          <cell r="DC23">
            <v>0</v>
          </cell>
          <cell r="DT23">
            <v>0</v>
          </cell>
          <cell r="EA23">
            <v>19122366</v>
          </cell>
        </row>
        <row r="24">
          <cell r="BB24">
            <v>16191</v>
          </cell>
          <cell r="BE24">
            <v>186209</v>
          </cell>
          <cell r="BW24">
            <v>18386078</v>
          </cell>
          <cell r="BX24">
            <v>1164668.625</v>
          </cell>
          <cell r="BZ24">
            <v>0</v>
          </cell>
          <cell r="CA24">
            <v>0</v>
          </cell>
          <cell r="CB24">
            <v>1164668.5</v>
          </cell>
          <cell r="DC24">
            <v>0</v>
          </cell>
          <cell r="DT24">
            <v>0</v>
          </cell>
          <cell r="EA24">
            <v>17221408</v>
          </cell>
        </row>
        <row r="25">
          <cell r="BB25">
            <v>14628</v>
          </cell>
          <cell r="BE25">
            <v>168214</v>
          </cell>
          <cell r="BW25">
            <v>16609369</v>
          </cell>
          <cell r="BX25">
            <v>1158153.75</v>
          </cell>
          <cell r="BZ25">
            <v>0</v>
          </cell>
          <cell r="CA25">
            <v>0</v>
          </cell>
          <cell r="CB25">
            <v>1158153.625</v>
          </cell>
          <cell r="DC25">
            <v>0</v>
          </cell>
          <cell r="DT25">
            <v>0</v>
          </cell>
          <cell r="EA25">
            <v>15451215</v>
          </cell>
        </row>
        <row r="26">
          <cell r="BB26">
            <v>13153</v>
          </cell>
          <cell r="BE26">
            <v>151235</v>
          </cell>
          <cell r="BW26">
            <v>14932937</v>
          </cell>
          <cell r="BX26">
            <v>1150639.25</v>
          </cell>
          <cell r="BZ26">
            <v>0</v>
          </cell>
          <cell r="CA26">
            <v>0</v>
          </cell>
          <cell r="CB26">
            <v>1150639.375</v>
          </cell>
          <cell r="DC26">
            <v>0</v>
          </cell>
          <cell r="DT26">
            <v>0</v>
          </cell>
          <cell r="EA26">
            <v>13782298</v>
          </cell>
        </row>
        <row r="27">
          <cell r="BB27">
            <v>11218</v>
          </cell>
          <cell r="BE27">
            <v>128994.9921875</v>
          </cell>
          <cell r="BW27">
            <v>12736964</v>
          </cell>
          <cell r="BX27">
            <v>1125878.625</v>
          </cell>
          <cell r="BZ27">
            <v>0</v>
          </cell>
          <cell r="CA27">
            <v>0</v>
          </cell>
          <cell r="CB27">
            <v>1125878.75</v>
          </cell>
          <cell r="DC27">
            <v>0</v>
          </cell>
          <cell r="DT27">
            <v>0</v>
          </cell>
          <cell r="EA27">
            <v>11611085</v>
          </cell>
        </row>
        <row r="28">
          <cell r="BB28">
            <v>8982</v>
          </cell>
          <cell r="BE28">
            <v>103276</v>
          </cell>
          <cell r="BW28">
            <v>10197368</v>
          </cell>
          <cell r="BX28">
            <v>1087175.75</v>
          </cell>
          <cell r="BZ28">
            <v>0</v>
          </cell>
          <cell r="CA28">
            <v>0</v>
          </cell>
          <cell r="CB28">
            <v>1087175.875</v>
          </cell>
          <cell r="DC28">
            <v>0</v>
          </cell>
          <cell r="DT28">
            <v>0</v>
          </cell>
          <cell r="EA28">
            <v>9110192</v>
          </cell>
        </row>
        <row r="29">
          <cell r="BB29">
            <v>8078</v>
          </cell>
          <cell r="BE29">
            <v>92881</v>
          </cell>
          <cell r="BW29">
            <v>9171088</v>
          </cell>
          <cell r="BX29">
            <v>1087932.875</v>
          </cell>
          <cell r="BZ29">
            <v>0</v>
          </cell>
          <cell r="CA29">
            <v>0</v>
          </cell>
          <cell r="CB29">
            <v>1087932.875</v>
          </cell>
          <cell r="DC29">
            <v>0</v>
          </cell>
          <cell r="DT29">
            <v>0</v>
          </cell>
          <cell r="EA29">
            <v>8083154.5</v>
          </cell>
        </row>
        <row r="30">
          <cell r="BB30">
            <v>7232.00048828125</v>
          </cell>
          <cell r="BE30">
            <v>83168</v>
          </cell>
          <cell r="BW30">
            <v>8211712</v>
          </cell>
          <cell r="BX30">
            <v>1084864.75</v>
          </cell>
          <cell r="BZ30">
            <v>0</v>
          </cell>
          <cell r="CA30">
            <v>0</v>
          </cell>
          <cell r="CB30">
            <v>1084864.75</v>
          </cell>
          <cell r="DC30">
            <v>0</v>
          </cell>
          <cell r="DT30">
            <v>0</v>
          </cell>
          <cell r="EA30">
            <v>7126847.5</v>
          </cell>
        </row>
        <row r="31">
          <cell r="BB31">
            <v>6669</v>
          </cell>
          <cell r="BE31">
            <v>76689</v>
          </cell>
          <cell r="BW31">
            <v>7572206.5</v>
          </cell>
          <cell r="BX31">
            <v>1268136.25</v>
          </cell>
          <cell r="BZ31">
            <v>0</v>
          </cell>
          <cell r="CA31">
            <v>0</v>
          </cell>
          <cell r="CB31">
            <v>1268136.25</v>
          </cell>
          <cell r="DC31">
            <v>0</v>
          </cell>
          <cell r="DT31">
            <v>0</v>
          </cell>
          <cell r="EA31">
            <v>6304070.5</v>
          </cell>
        </row>
        <row r="32">
          <cell r="BB32">
            <v>8278</v>
          </cell>
          <cell r="BE32">
            <v>95195</v>
          </cell>
          <cell r="BW32">
            <v>9399255</v>
          </cell>
          <cell r="BX32">
            <v>4183854</v>
          </cell>
          <cell r="BZ32">
            <v>0</v>
          </cell>
          <cell r="CA32">
            <v>0</v>
          </cell>
          <cell r="CB32">
            <v>4183854</v>
          </cell>
          <cell r="DC32">
            <v>0</v>
          </cell>
          <cell r="DT32">
            <v>0</v>
          </cell>
          <cell r="EA32">
            <v>5215400.5</v>
          </cell>
        </row>
        <row r="33">
          <cell r="BB33">
            <v>11447</v>
          </cell>
          <cell r="BE33">
            <v>131647</v>
          </cell>
          <cell r="BW33">
            <v>12998855</v>
          </cell>
          <cell r="BX33">
            <v>9047478</v>
          </cell>
          <cell r="BZ33">
            <v>3374807.25</v>
          </cell>
          <cell r="CA33">
            <v>0</v>
          </cell>
          <cell r="CB33">
            <v>5672670.5</v>
          </cell>
          <cell r="DC33">
            <v>0</v>
          </cell>
          <cell r="DT33">
            <v>0</v>
          </cell>
          <cell r="EA33">
            <v>3951377.75</v>
          </cell>
        </row>
        <row r="34">
          <cell r="BB34">
            <v>12204</v>
          </cell>
          <cell r="BE34">
            <v>140358</v>
          </cell>
          <cell r="BW34">
            <v>13858756</v>
          </cell>
          <cell r="BX34">
            <v>11385609</v>
          </cell>
          <cell r="BZ34">
            <v>5041549</v>
          </cell>
          <cell r="CA34">
            <v>0</v>
          </cell>
          <cell r="CB34">
            <v>6344060</v>
          </cell>
          <cell r="DC34">
            <v>0</v>
          </cell>
          <cell r="DT34">
            <v>0</v>
          </cell>
          <cell r="EA34">
            <v>2473147</v>
          </cell>
        </row>
        <row r="35">
          <cell r="BB35">
            <v>10913</v>
          </cell>
          <cell r="BE35">
            <v>125496</v>
          </cell>
          <cell r="BW35">
            <v>12391314</v>
          </cell>
          <cell r="BX35">
            <v>11254605</v>
          </cell>
          <cell r="BZ35">
            <v>5041549</v>
          </cell>
          <cell r="CA35">
            <v>0</v>
          </cell>
          <cell r="CB35">
            <v>6213056</v>
          </cell>
          <cell r="DC35">
            <v>0</v>
          </cell>
          <cell r="DT35">
            <v>0</v>
          </cell>
          <cell r="EA35">
            <v>1136709.375</v>
          </cell>
        </row>
        <row r="36">
          <cell r="BB36">
            <v>3370</v>
          </cell>
          <cell r="BE36">
            <v>38749</v>
          </cell>
          <cell r="BW36">
            <v>3826059.75</v>
          </cell>
          <cell r="BX36">
            <v>3713339.75</v>
          </cell>
          <cell r="BZ36">
            <v>1657495.625</v>
          </cell>
          <cell r="CA36">
            <v>0</v>
          </cell>
          <cell r="CB36">
            <v>2055844.25</v>
          </cell>
          <cell r="DC36">
            <v>0</v>
          </cell>
          <cell r="DT36">
            <v>0</v>
          </cell>
          <cell r="EA36">
            <v>112719.8828125</v>
          </cell>
        </row>
        <row r="37">
          <cell r="BB37">
            <v>0</v>
          </cell>
          <cell r="BE37">
            <v>0</v>
          </cell>
          <cell r="BW37">
            <v>0</v>
          </cell>
          <cell r="BX37">
            <v>0</v>
          </cell>
          <cell r="BZ37">
            <v>0</v>
          </cell>
          <cell r="CA37">
            <v>0</v>
          </cell>
          <cell r="CB37">
            <v>0</v>
          </cell>
          <cell r="DC37">
            <v>0</v>
          </cell>
          <cell r="DT37">
            <v>773578.3125</v>
          </cell>
          <cell r="EA37">
            <v>0</v>
          </cell>
        </row>
        <row r="38">
          <cell r="BB38">
            <v>0</v>
          </cell>
          <cell r="BE38">
            <v>0</v>
          </cell>
          <cell r="BW38">
            <v>0</v>
          </cell>
          <cell r="BX38">
            <v>0</v>
          </cell>
          <cell r="BZ38">
            <v>0</v>
          </cell>
          <cell r="CA38">
            <v>0</v>
          </cell>
          <cell r="CB38">
            <v>0</v>
          </cell>
          <cell r="DC38">
            <v>0</v>
          </cell>
          <cell r="DT38">
            <v>0</v>
          </cell>
          <cell r="EA38">
            <v>0</v>
          </cell>
        </row>
        <row r="39">
          <cell r="BB39">
            <v>0</v>
          </cell>
          <cell r="BE39">
            <v>0</v>
          </cell>
          <cell r="BW39">
            <v>0</v>
          </cell>
          <cell r="BX39">
            <v>0</v>
          </cell>
          <cell r="BZ39">
            <v>0</v>
          </cell>
          <cell r="CA39">
            <v>0</v>
          </cell>
          <cell r="CB39">
            <v>0</v>
          </cell>
          <cell r="DC39">
            <v>0</v>
          </cell>
          <cell r="DT39">
            <v>0</v>
          </cell>
          <cell r="EA39">
            <v>0</v>
          </cell>
        </row>
        <row r="40">
          <cell r="BB40">
            <v>0</v>
          </cell>
          <cell r="BE40">
            <v>0</v>
          </cell>
          <cell r="BW40">
            <v>0</v>
          </cell>
          <cell r="BX40">
            <v>0</v>
          </cell>
          <cell r="BZ40">
            <v>0</v>
          </cell>
          <cell r="CA40">
            <v>0</v>
          </cell>
          <cell r="CB40">
            <v>0</v>
          </cell>
          <cell r="DC40">
            <v>0</v>
          </cell>
          <cell r="DT40">
            <v>0</v>
          </cell>
          <cell r="EA40">
            <v>0</v>
          </cell>
        </row>
        <row r="41">
          <cell r="BB41">
            <v>0</v>
          </cell>
          <cell r="BE41">
            <v>0</v>
          </cell>
          <cell r="BW41">
            <v>0</v>
          </cell>
          <cell r="BX41">
            <v>0</v>
          </cell>
          <cell r="BZ41">
            <v>0</v>
          </cell>
          <cell r="CA41">
            <v>0</v>
          </cell>
          <cell r="CB41">
            <v>0</v>
          </cell>
          <cell r="DC41">
            <v>0</v>
          </cell>
          <cell r="DT41">
            <v>0</v>
          </cell>
          <cell r="EA41">
            <v>0</v>
          </cell>
        </row>
        <row r="42">
          <cell r="BB42">
            <v>0</v>
          </cell>
          <cell r="BE42">
            <v>0</v>
          </cell>
          <cell r="BW42">
            <v>0</v>
          </cell>
          <cell r="BX42">
            <v>0</v>
          </cell>
          <cell r="BZ42">
            <v>0</v>
          </cell>
          <cell r="CA42">
            <v>0</v>
          </cell>
          <cell r="CB42">
            <v>0</v>
          </cell>
          <cell r="DC42">
            <v>0</v>
          </cell>
          <cell r="DT42">
            <v>0</v>
          </cell>
          <cell r="EA42">
            <v>0</v>
          </cell>
        </row>
        <row r="43">
          <cell r="BB43">
            <v>0</v>
          </cell>
          <cell r="BE43">
            <v>0</v>
          </cell>
          <cell r="BW43">
            <v>0</v>
          </cell>
          <cell r="BX43">
            <v>0</v>
          </cell>
          <cell r="BZ43">
            <v>0</v>
          </cell>
          <cell r="CA43">
            <v>0</v>
          </cell>
          <cell r="CB43">
            <v>0</v>
          </cell>
          <cell r="DC43">
            <v>0</v>
          </cell>
          <cell r="DT43">
            <v>0</v>
          </cell>
          <cell r="EA43">
            <v>0</v>
          </cell>
        </row>
        <row r="44">
          <cell r="BB44">
            <v>0</v>
          </cell>
          <cell r="BE44">
            <v>0</v>
          </cell>
          <cell r="BW44">
            <v>0</v>
          </cell>
          <cell r="BX44">
            <v>0</v>
          </cell>
          <cell r="BZ44">
            <v>0</v>
          </cell>
          <cell r="CA44">
            <v>0</v>
          </cell>
          <cell r="CB44">
            <v>0</v>
          </cell>
          <cell r="DC44">
            <v>0</v>
          </cell>
          <cell r="DT44">
            <v>0</v>
          </cell>
          <cell r="EA44">
            <v>0</v>
          </cell>
        </row>
        <row r="45">
          <cell r="BB45">
            <v>0</v>
          </cell>
          <cell r="BE45">
            <v>0</v>
          </cell>
          <cell r="BW45">
            <v>0</v>
          </cell>
          <cell r="BX45">
            <v>0</v>
          </cell>
          <cell r="BZ45">
            <v>0</v>
          </cell>
          <cell r="CA45">
            <v>0</v>
          </cell>
          <cell r="CB45">
            <v>0</v>
          </cell>
          <cell r="DC45">
            <v>0</v>
          </cell>
          <cell r="DT45">
            <v>0</v>
          </cell>
          <cell r="EA45">
            <v>0</v>
          </cell>
        </row>
        <row r="46">
          <cell r="BB46">
            <v>0</v>
          </cell>
          <cell r="BE46">
            <v>0</v>
          </cell>
          <cell r="BW46">
            <v>0</v>
          </cell>
          <cell r="BX46">
            <v>0</v>
          </cell>
          <cell r="BZ46">
            <v>0</v>
          </cell>
          <cell r="CA46">
            <v>0</v>
          </cell>
          <cell r="CB46">
            <v>0</v>
          </cell>
          <cell r="DC46">
            <v>0</v>
          </cell>
          <cell r="DT46">
            <v>0</v>
          </cell>
          <cell r="EA46">
            <v>0</v>
          </cell>
        </row>
        <row r="47">
          <cell r="BB47">
            <v>0</v>
          </cell>
          <cell r="BE47">
            <v>0</v>
          </cell>
          <cell r="BW47">
            <v>0</v>
          </cell>
          <cell r="BX47">
            <v>0</v>
          </cell>
          <cell r="BZ47">
            <v>0</v>
          </cell>
          <cell r="CA47">
            <v>0</v>
          </cell>
          <cell r="CB47">
            <v>0</v>
          </cell>
          <cell r="DC47">
            <v>0</v>
          </cell>
          <cell r="DT47">
            <v>0</v>
          </cell>
          <cell r="EA47">
            <v>0</v>
          </cell>
        </row>
        <row r="48">
          <cell r="BB48">
            <v>0</v>
          </cell>
          <cell r="BE48">
            <v>0</v>
          </cell>
          <cell r="BW48">
            <v>0</v>
          </cell>
          <cell r="BX48">
            <v>0</v>
          </cell>
          <cell r="BZ48">
            <v>0</v>
          </cell>
          <cell r="CA48">
            <v>0</v>
          </cell>
          <cell r="CB48">
            <v>0</v>
          </cell>
          <cell r="DC48">
            <v>0</v>
          </cell>
          <cell r="DT48">
            <v>0</v>
          </cell>
          <cell r="EA48">
            <v>0</v>
          </cell>
        </row>
      </sheetData>
      <sheetData sheetId="12">
        <row r="12">
          <cell r="J12">
            <v>4.985014147084236</v>
          </cell>
        </row>
        <row r="13">
          <cell r="J13">
            <v>0.51052796733915806</v>
          </cell>
        </row>
        <row r="14">
          <cell r="J14">
            <v>3.3595189199218751</v>
          </cell>
          <cell r="L14">
            <v>0</v>
          </cell>
        </row>
        <row r="17">
          <cell r="J17">
            <v>0</v>
          </cell>
          <cell r="L17">
            <v>0</v>
          </cell>
        </row>
        <row r="18">
          <cell r="J18">
            <v>0</v>
          </cell>
          <cell r="L18">
            <v>0</v>
          </cell>
        </row>
        <row r="19">
          <cell r="J19">
            <v>2.5948959804687499</v>
          </cell>
          <cell r="L19">
            <v>0</v>
          </cell>
        </row>
        <row r="20">
          <cell r="J20">
            <v>2.5948959804687499</v>
          </cell>
          <cell r="L20">
            <v>0</v>
          </cell>
        </row>
        <row r="22">
          <cell r="J22">
            <v>0</v>
          </cell>
          <cell r="L22">
            <v>0</v>
          </cell>
        </row>
        <row r="23">
          <cell r="J23">
            <v>0</v>
          </cell>
          <cell r="L23">
            <v>0</v>
          </cell>
        </row>
        <row r="24">
          <cell r="J24">
            <v>3.4235929765624999</v>
          </cell>
          <cell r="L24">
            <v>0</v>
          </cell>
        </row>
        <row r="25">
          <cell r="J25">
            <v>3.4235929765624999</v>
          </cell>
          <cell r="L25">
            <v>0</v>
          </cell>
        </row>
        <row r="26">
          <cell r="L26"/>
        </row>
        <row r="27">
          <cell r="L27"/>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PDP"/>
      <sheetName val="D-PNP"/>
      <sheetName val="D-PND"/>
      <sheetName val="D-PRB"/>
      <sheetName val="D-PS"/>
      <sheetName val="CF PDP"/>
      <sheetName val="CF PNP"/>
      <sheetName val="CF PND"/>
      <sheetName val="CF PRB"/>
      <sheetName val="CF PS"/>
      <sheetName val="PDP"/>
      <sheetName val="PNP"/>
      <sheetName val="PND"/>
      <sheetName val="PRB"/>
      <sheetName val="PS"/>
      <sheetName val="PD"/>
      <sheetName val="1P"/>
      <sheetName val="2P"/>
      <sheetName val="3P"/>
      <sheetName val="Sheet1"/>
      <sheetName val="Consolidado"/>
      <sheetName val="Lista"/>
    </sheetNames>
    <sheetDataSet>
      <sheetData sheetId="0"/>
      <sheetData sheetId="1"/>
      <sheetData sheetId="2"/>
      <sheetData sheetId="3"/>
      <sheetData sheetId="4"/>
      <sheetData sheetId="5">
        <row r="36">
          <cell r="AY36">
            <v>73446</v>
          </cell>
          <cell r="BB36">
            <v>491189</v>
          </cell>
          <cell r="BT36">
            <v>49448794</v>
          </cell>
          <cell r="BU36">
            <v>7990054</v>
          </cell>
          <cell r="BW36">
            <v>5041549</v>
          </cell>
          <cell r="BX36">
            <v>0</v>
          </cell>
          <cell r="BY36">
            <v>5273457</v>
          </cell>
          <cell r="CT36">
            <v>255403</v>
          </cell>
          <cell r="DI36">
            <v>0</v>
          </cell>
          <cell r="DN36">
            <v>41458740</v>
          </cell>
        </row>
        <row r="37">
          <cell r="AY37">
            <v>49438</v>
          </cell>
          <cell r="BB37">
            <v>568540</v>
          </cell>
          <cell r="BT37">
            <v>57005192</v>
          </cell>
          <cell r="BU37">
            <v>10036381</v>
          </cell>
          <cell r="BW37">
            <v>5041549</v>
          </cell>
          <cell r="BX37">
            <v>0</v>
          </cell>
          <cell r="BY37">
            <v>4994831</v>
          </cell>
          <cell r="CT37">
            <v>0</v>
          </cell>
          <cell r="DI37">
            <v>0</v>
          </cell>
          <cell r="DN37">
            <v>46968810</v>
          </cell>
        </row>
        <row r="38">
          <cell r="AY38">
            <v>40458</v>
          </cell>
          <cell r="BB38">
            <v>465271</v>
          </cell>
          <cell r="BT38">
            <v>46585278</v>
          </cell>
          <cell r="BU38">
            <v>9478045</v>
          </cell>
          <cell r="BW38">
            <v>5041549</v>
          </cell>
          <cell r="BX38">
            <v>0</v>
          </cell>
          <cell r="BY38">
            <v>4436495</v>
          </cell>
          <cell r="CT38">
            <v>0</v>
          </cell>
          <cell r="DI38">
            <v>0</v>
          </cell>
          <cell r="DN38">
            <v>37107233</v>
          </cell>
        </row>
        <row r="39">
          <cell r="AY39">
            <v>35096</v>
          </cell>
          <cell r="BB39">
            <v>403614</v>
          </cell>
          <cell r="BT39">
            <v>40336428</v>
          </cell>
          <cell r="BU39">
            <v>9324726</v>
          </cell>
          <cell r="BW39">
            <v>5041549</v>
          </cell>
          <cell r="BX39">
            <v>0</v>
          </cell>
          <cell r="BY39">
            <v>4283176</v>
          </cell>
          <cell r="CT39">
            <v>0</v>
          </cell>
          <cell r="DI39">
            <v>0</v>
          </cell>
          <cell r="DN39">
            <v>31011701</v>
          </cell>
        </row>
        <row r="40">
          <cell r="AY40">
            <v>31058</v>
          </cell>
          <cell r="BB40">
            <v>357174</v>
          </cell>
          <cell r="BT40">
            <v>35622767</v>
          </cell>
          <cell r="BU40">
            <v>9250065</v>
          </cell>
          <cell r="BW40">
            <v>5041549</v>
          </cell>
          <cell r="BX40">
            <v>0</v>
          </cell>
          <cell r="BY40">
            <v>4208516</v>
          </cell>
          <cell r="CT40">
            <v>0</v>
          </cell>
          <cell r="DI40">
            <v>0</v>
          </cell>
          <cell r="DN40">
            <v>26372701</v>
          </cell>
        </row>
        <row r="41">
          <cell r="AY41">
            <v>27698</v>
          </cell>
          <cell r="BB41">
            <v>318531</v>
          </cell>
          <cell r="BT41">
            <v>31719817</v>
          </cell>
          <cell r="BU41">
            <v>9208776</v>
          </cell>
          <cell r="BW41">
            <v>5041549</v>
          </cell>
          <cell r="BX41">
            <v>0</v>
          </cell>
          <cell r="BY41">
            <v>4167227</v>
          </cell>
          <cell r="CT41">
            <v>0</v>
          </cell>
          <cell r="DI41">
            <v>0</v>
          </cell>
          <cell r="DN41">
            <v>22511040</v>
          </cell>
        </row>
        <row r="42">
          <cell r="AY42">
            <v>24666</v>
          </cell>
          <cell r="BB42">
            <v>283667</v>
          </cell>
          <cell r="BT42">
            <v>28226535</v>
          </cell>
          <cell r="BU42">
            <v>9058013</v>
          </cell>
          <cell r="BW42">
            <v>5041549</v>
          </cell>
          <cell r="BX42">
            <v>0</v>
          </cell>
          <cell r="BY42">
            <v>4016464</v>
          </cell>
          <cell r="CT42">
            <v>0</v>
          </cell>
          <cell r="DI42">
            <v>0</v>
          </cell>
          <cell r="DN42">
            <v>19168521</v>
          </cell>
        </row>
        <row r="43">
          <cell r="AY43">
            <v>22105</v>
          </cell>
          <cell r="BB43">
            <v>254213</v>
          </cell>
          <cell r="BT43">
            <v>25274983</v>
          </cell>
          <cell r="BU43">
            <v>8927054</v>
          </cell>
          <cell r="BW43">
            <v>5041549</v>
          </cell>
          <cell r="BX43">
            <v>0</v>
          </cell>
          <cell r="BY43">
            <v>3885505</v>
          </cell>
          <cell r="CT43">
            <v>0</v>
          </cell>
          <cell r="DI43">
            <v>0</v>
          </cell>
          <cell r="DN43">
            <v>16347928</v>
          </cell>
        </row>
        <row r="44">
          <cell r="AY44">
            <v>19890</v>
          </cell>
          <cell r="BB44">
            <v>228743</v>
          </cell>
          <cell r="BT44">
            <v>22720894</v>
          </cell>
          <cell r="BU44">
            <v>8881821</v>
          </cell>
          <cell r="BW44">
            <v>5041549</v>
          </cell>
          <cell r="BX44">
            <v>0</v>
          </cell>
          <cell r="BY44">
            <v>3840271</v>
          </cell>
          <cell r="CT44">
            <v>0</v>
          </cell>
          <cell r="DI44">
            <v>0</v>
          </cell>
          <cell r="DN44">
            <v>13839072</v>
          </cell>
        </row>
        <row r="45">
          <cell r="AY45">
            <v>17976</v>
          </cell>
          <cell r="BB45">
            <v>206728</v>
          </cell>
          <cell r="BT45">
            <v>20511679</v>
          </cell>
          <cell r="BU45">
            <v>8802029</v>
          </cell>
          <cell r="BW45">
            <v>5041549</v>
          </cell>
          <cell r="BX45">
            <v>0</v>
          </cell>
          <cell r="BY45">
            <v>3760480</v>
          </cell>
          <cell r="CT45">
            <v>0</v>
          </cell>
          <cell r="DI45">
            <v>0</v>
          </cell>
          <cell r="DN45">
            <v>11709650</v>
          </cell>
        </row>
        <row r="46">
          <cell r="AY46">
            <v>16197</v>
          </cell>
          <cell r="BB46">
            <v>186271</v>
          </cell>
          <cell r="BT46">
            <v>18454231</v>
          </cell>
          <cell r="BU46">
            <v>8635702</v>
          </cell>
          <cell r="BW46">
            <v>5041549</v>
          </cell>
          <cell r="BX46">
            <v>0</v>
          </cell>
          <cell r="BY46">
            <v>3594152</v>
          </cell>
          <cell r="CT46">
            <v>0</v>
          </cell>
          <cell r="DI46">
            <v>0</v>
          </cell>
          <cell r="DN46">
            <v>9818529</v>
          </cell>
        </row>
        <row r="47">
          <cell r="AY47">
            <v>14638</v>
          </cell>
          <cell r="BB47">
            <v>168347</v>
          </cell>
          <cell r="BT47">
            <v>16639340</v>
          </cell>
          <cell r="BU47">
            <v>8344319</v>
          </cell>
          <cell r="BW47">
            <v>5041549</v>
          </cell>
          <cell r="BX47">
            <v>0</v>
          </cell>
          <cell r="BY47">
            <v>3302769</v>
          </cell>
          <cell r="CT47">
            <v>0</v>
          </cell>
          <cell r="DI47">
            <v>0</v>
          </cell>
          <cell r="DN47">
            <v>8295020</v>
          </cell>
        </row>
        <row r="48">
          <cell r="AY48">
            <v>13266</v>
          </cell>
          <cell r="BB48">
            <v>152563</v>
          </cell>
          <cell r="BT48">
            <v>15065947</v>
          </cell>
          <cell r="BU48">
            <v>8124667</v>
          </cell>
          <cell r="BW48">
            <v>5041549</v>
          </cell>
          <cell r="BX48">
            <v>0</v>
          </cell>
          <cell r="BY48">
            <v>3083117</v>
          </cell>
          <cell r="CT48">
            <v>0</v>
          </cell>
          <cell r="DI48">
            <v>0</v>
          </cell>
          <cell r="DN48">
            <v>6941280</v>
          </cell>
        </row>
        <row r="49">
          <cell r="AY49">
            <v>12113</v>
          </cell>
          <cell r="BB49">
            <v>139309</v>
          </cell>
          <cell r="BT49">
            <v>13755326</v>
          </cell>
          <cell r="BU49">
            <v>8001487</v>
          </cell>
          <cell r="BW49">
            <v>5041549</v>
          </cell>
          <cell r="BX49">
            <v>0</v>
          </cell>
          <cell r="BY49">
            <v>2959938</v>
          </cell>
          <cell r="CT49">
            <v>0</v>
          </cell>
          <cell r="DI49">
            <v>0</v>
          </cell>
          <cell r="DN49">
            <v>5753838</v>
          </cell>
        </row>
        <row r="50">
          <cell r="AY50">
            <v>11016</v>
          </cell>
          <cell r="BB50">
            <v>126686</v>
          </cell>
          <cell r="BT50">
            <v>12508893</v>
          </cell>
          <cell r="BU50">
            <v>7899563</v>
          </cell>
          <cell r="BW50">
            <v>5041549</v>
          </cell>
          <cell r="BX50">
            <v>0</v>
          </cell>
          <cell r="BY50">
            <v>2858013</v>
          </cell>
          <cell r="CT50">
            <v>0</v>
          </cell>
          <cell r="DI50">
            <v>0</v>
          </cell>
          <cell r="DN50">
            <v>4609330</v>
          </cell>
        </row>
        <row r="51">
          <cell r="AY51">
            <v>10048</v>
          </cell>
          <cell r="BB51">
            <v>115553</v>
          </cell>
          <cell r="BT51">
            <v>11409678</v>
          </cell>
          <cell r="BU51">
            <v>7764221</v>
          </cell>
          <cell r="BW51">
            <v>5041549</v>
          </cell>
          <cell r="BX51">
            <v>0</v>
          </cell>
          <cell r="BY51">
            <v>2722671</v>
          </cell>
          <cell r="CT51">
            <v>0</v>
          </cell>
          <cell r="DI51">
            <v>0</v>
          </cell>
          <cell r="DN51">
            <v>3645457</v>
          </cell>
        </row>
        <row r="52">
          <cell r="AY52">
            <v>9225</v>
          </cell>
          <cell r="BB52">
            <v>106088</v>
          </cell>
          <cell r="BT52">
            <v>10475112</v>
          </cell>
          <cell r="BU52">
            <v>7746463</v>
          </cell>
          <cell r="BW52">
            <v>5041549</v>
          </cell>
          <cell r="BX52">
            <v>0</v>
          </cell>
          <cell r="BY52">
            <v>2704914</v>
          </cell>
          <cell r="CT52">
            <v>0</v>
          </cell>
          <cell r="DI52">
            <v>0</v>
          </cell>
          <cell r="DN52">
            <v>2728648</v>
          </cell>
        </row>
        <row r="53">
          <cell r="AY53">
            <v>8445</v>
          </cell>
          <cell r="BB53">
            <v>97119</v>
          </cell>
          <cell r="BT53">
            <v>9589504</v>
          </cell>
          <cell r="BU53">
            <v>7620735</v>
          </cell>
          <cell r="BW53">
            <v>5041549</v>
          </cell>
          <cell r="BX53">
            <v>0</v>
          </cell>
          <cell r="BY53">
            <v>2579185</v>
          </cell>
          <cell r="CT53">
            <v>0</v>
          </cell>
          <cell r="DI53">
            <v>0</v>
          </cell>
          <cell r="DN53">
            <v>1968768</v>
          </cell>
        </row>
        <row r="54">
          <cell r="AY54">
            <v>7712</v>
          </cell>
          <cell r="BB54">
            <v>88691</v>
          </cell>
          <cell r="BT54">
            <v>8757290</v>
          </cell>
          <cell r="BU54">
            <v>7477565</v>
          </cell>
          <cell r="BW54">
            <v>5041549</v>
          </cell>
          <cell r="BX54">
            <v>0</v>
          </cell>
          <cell r="BY54">
            <v>2436015</v>
          </cell>
          <cell r="CT54">
            <v>0</v>
          </cell>
          <cell r="DI54">
            <v>0</v>
          </cell>
          <cell r="DN54">
            <v>1279725</v>
          </cell>
        </row>
        <row r="55">
          <cell r="AY55">
            <v>7077</v>
          </cell>
          <cell r="BB55">
            <v>81394</v>
          </cell>
          <cell r="BT55">
            <v>8036859</v>
          </cell>
          <cell r="BU55">
            <v>7371910</v>
          </cell>
          <cell r="BW55">
            <v>5041549</v>
          </cell>
          <cell r="BX55">
            <v>0</v>
          </cell>
          <cell r="BY55">
            <v>2330360</v>
          </cell>
          <cell r="CT55">
            <v>0</v>
          </cell>
          <cell r="DI55">
            <v>0</v>
          </cell>
          <cell r="DN55">
            <v>664949</v>
          </cell>
        </row>
        <row r="56">
          <cell r="AY56">
            <v>6534</v>
          </cell>
          <cell r="BB56">
            <v>75142</v>
          </cell>
          <cell r="BT56">
            <v>7419503</v>
          </cell>
          <cell r="BU56">
            <v>7338465</v>
          </cell>
          <cell r="BW56">
            <v>5041549</v>
          </cell>
          <cell r="BX56">
            <v>0</v>
          </cell>
          <cell r="BY56">
            <v>2296916</v>
          </cell>
          <cell r="CT56">
            <v>0</v>
          </cell>
          <cell r="DI56">
            <v>0</v>
          </cell>
          <cell r="DN56">
            <v>81038</v>
          </cell>
        </row>
        <row r="57">
          <cell r="AY57">
            <v>0</v>
          </cell>
          <cell r="BB57">
            <v>0</v>
          </cell>
          <cell r="BT57">
            <v>0</v>
          </cell>
          <cell r="BU57">
            <v>0</v>
          </cell>
          <cell r="BW57">
            <v>0</v>
          </cell>
          <cell r="BX57">
            <v>0</v>
          </cell>
          <cell r="BY57">
            <v>0</v>
          </cell>
          <cell r="CT57">
            <v>0</v>
          </cell>
          <cell r="DI57">
            <v>29744978</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6">
        <row r="36">
          <cell r="AY36">
            <v>4035</v>
          </cell>
          <cell r="BB36">
            <v>46404</v>
          </cell>
          <cell r="BT36">
            <v>4701942</v>
          </cell>
          <cell r="BU36">
            <v>402587</v>
          </cell>
          <cell r="BW36">
            <v>0</v>
          </cell>
          <cell r="BX36">
            <v>0</v>
          </cell>
          <cell r="BY36">
            <v>519732</v>
          </cell>
          <cell r="CT36">
            <v>0</v>
          </cell>
          <cell r="DI36">
            <v>0</v>
          </cell>
          <cell r="DN36">
            <v>4299355</v>
          </cell>
        </row>
        <row r="37">
          <cell r="AY37">
            <v>5641</v>
          </cell>
          <cell r="BB37">
            <v>64875</v>
          </cell>
          <cell r="BT37">
            <v>6541156</v>
          </cell>
          <cell r="BU37">
            <v>522411</v>
          </cell>
          <cell r="BW37">
            <v>0</v>
          </cell>
          <cell r="BX37">
            <v>0</v>
          </cell>
          <cell r="BY37">
            <v>522411</v>
          </cell>
          <cell r="CT37">
            <v>0</v>
          </cell>
          <cell r="DI37">
            <v>0</v>
          </cell>
          <cell r="DN37">
            <v>6018745</v>
          </cell>
        </row>
        <row r="38">
          <cell r="AY38">
            <v>4215</v>
          </cell>
          <cell r="BB38">
            <v>48474</v>
          </cell>
          <cell r="BT38">
            <v>4884191</v>
          </cell>
          <cell r="BU38">
            <v>472807</v>
          </cell>
          <cell r="BW38">
            <v>0</v>
          </cell>
          <cell r="BX38">
            <v>0</v>
          </cell>
          <cell r="BY38">
            <v>472807</v>
          </cell>
          <cell r="CT38">
            <v>0</v>
          </cell>
          <cell r="DI38">
            <v>0</v>
          </cell>
          <cell r="DN38">
            <v>4411384</v>
          </cell>
        </row>
        <row r="39">
          <cell r="AY39">
            <v>3568</v>
          </cell>
          <cell r="BB39">
            <v>41038</v>
          </cell>
          <cell r="BT39">
            <v>4124940</v>
          </cell>
          <cell r="BU39">
            <v>461224</v>
          </cell>
          <cell r="BW39">
            <v>0</v>
          </cell>
          <cell r="BX39">
            <v>0</v>
          </cell>
          <cell r="BY39">
            <v>461224</v>
          </cell>
          <cell r="CT39">
            <v>0</v>
          </cell>
          <cell r="DI39">
            <v>0</v>
          </cell>
          <cell r="DN39">
            <v>3663715</v>
          </cell>
        </row>
        <row r="40">
          <cell r="AY40">
            <v>3147</v>
          </cell>
          <cell r="BB40">
            <v>36191</v>
          </cell>
          <cell r="BT40">
            <v>3627162</v>
          </cell>
          <cell r="BU40">
            <v>459210</v>
          </cell>
          <cell r="BW40">
            <v>0</v>
          </cell>
          <cell r="BX40">
            <v>0</v>
          </cell>
          <cell r="BY40">
            <v>459210</v>
          </cell>
          <cell r="CT40">
            <v>0</v>
          </cell>
          <cell r="DI40">
            <v>0</v>
          </cell>
          <cell r="DN40">
            <v>3167952</v>
          </cell>
        </row>
        <row r="41">
          <cell r="AY41">
            <v>2795</v>
          </cell>
          <cell r="BB41">
            <v>32150</v>
          </cell>
          <cell r="BT41">
            <v>3215040</v>
          </cell>
          <cell r="BU41">
            <v>382429</v>
          </cell>
          <cell r="BW41">
            <v>0</v>
          </cell>
          <cell r="BX41">
            <v>0</v>
          </cell>
          <cell r="BY41">
            <v>382429</v>
          </cell>
          <cell r="CT41">
            <v>0</v>
          </cell>
          <cell r="DI41">
            <v>0</v>
          </cell>
          <cell r="DN41">
            <v>2832611</v>
          </cell>
        </row>
        <row r="42">
          <cell r="AY42">
            <v>2481</v>
          </cell>
          <cell r="BB42">
            <v>28540</v>
          </cell>
          <cell r="BT42">
            <v>2851258</v>
          </cell>
          <cell r="BU42">
            <v>360702</v>
          </cell>
          <cell r="BW42">
            <v>0</v>
          </cell>
          <cell r="BX42">
            <v>0</v>
          </cell>
          <cell r="BY42">
            <v>360702</v>
          </cell>
          <cell r="CT42">
            <v>0</v>
          </cell>
          <cell r="DI42">
            <v>0</v>
          </cell>
          <cell r="DN42">
            <v>2490555</v>
          </cell>
        </row>
        <row r="43">
          <cell r="AY43">
            <v>2216</v>
          </cell>
          <cell r="BB43">
            <v>25492</v>
          </cell>
          <cell r="BT43">
            <v>2543842</v>
          </cell>
          <cell r="BU43">
            <v>359501</v>
          </cell>
          <cell r="BW43">
            <v>0</v>
          </cell>
          <cell r="BX43">
            <v>0</v>
          </cell>
          <cell r="BY43">
            <v>359501</v>
          </cell>
          <cell r="CT43">
            <v>0</v>
          </cell>
          <cell r="DI43">
            <v>0</v>
          </cell>
          <cell r="DN43">
            <v>2184340</v>
          </cell>
        </row>
        <row r="44">
          <cell r="AY44">
            <v>1985</v>
          </cell>
          <cell r="BB44">
            <v>22834</v>
          </cell>
          <cell r="BT44">
            <v>2275504</v>
          </cell>
          <cell r="BU44">
            <v>358458</v>
          </cell>
          <cell r="BW44">
            <v>0</v>
          </cell>
          <cell r="BX44">
            <v>0</v>
          </cell>
          <cell r="BY44">
            <v>358458</v>
          </cell>
          <cell r="CT44">
            <v>0</v>
          </cell>
          <cell r="DI44">
            <v>0</v>
          </cell>
          <cell r="DN44">
            <v>1917045</v>
          </cell>
        </row>
        <row r="45">
          <cell r="AY45">
            <v>1788</v>
          </cell>
          <cell r="BB45">
            <v>20562</v>
          </cell>
          <cell r="BT45">
            <v>2045725</v>
          </cell>
          <cell r="BU45">
            <v>357881</v>
          </cell>
          <cell r="BW45">
            <v>0</v>
          </cell>
          <cell r="BX45">
            <v>0</v>
          </cell>
          <cell r="BY45">
            <v>357881</v>
          </cell>
          <cell r="CT45">
            <v>0</v>
          </cell>
          <cell r="DI45">
            <v>0</v>
          </cell>
          <cell r="DN45">
            <v>1687843</v>
          </cell>
        </row>
        <row r="46">
          <cell r="AY46">
            <v>1605</v>
          </cell>
          <cell r="BB46">
            <v>18460</v>
          </cell>
          <cell r="BT46">
            <v>1831445</v>
          </cell>
          <cell r="BU46">
            <v>356749</v>
          </cell>
          <cell r="BW46">
            <v>0</v>
          </cell>
          <cell r="BX46">
            <v>0</v>
          </cell>
          <cell r="BY46">
            <v>356749</v>
          </cell>
          <cell r="CT46">
            <v>0</v>
          </cell>
          <cell r="DI46">
            <v>0</v>
          </cell>
          <cell r="DN46">
            <v>1474695</v>
          </cell>
        </row>
        <row r="47">
          <cell r="AY47">
            <v>1448</v>
          </cell>
          <cell r="BB47">
            <v>16660</v>
          </cell>
          <cell r="BT47">
            <v>1647353</v>
          </cell>
          <cell r="BU47">
            <v>356050</v>
          </cell>
          <cell r="BW47">
            <v>0</v>
          </cell>
          <cell r="BX47">
            <v>0</v>
          </cell>
          <cell r="BY47">
            <v>356050</v>
          </cell>
          <cell r="CT47">
            <v>0</v>
          </cell>
          <cell r="DI47">
            <v>0</v>
          </cell>
          <cell r="DN47">
            <v>1291302</v>
          </cell>
        </row>
        <row r="48">
          <cell r="AY48">
            <v>1310</v>
          </cell>
          <cell r="BB48">
            <v>15069</v>
          </cell>
          <cell r="BT48">
            <v>1488173</v>
          </cell>
          <cell r="BU48">
            <v>355435</v>
          </cell>
          <cell r="BW48">
            <v>0</v>
          </cell>
          <cell r="BX48">
            <v>0</v>
          </cell>
          <cell r="BY48">
            <v>355435</v>
          </cell>
          <cell r="CT48">
            <v>0</v>
          </cell>
          <cell r="DI48">
            <v>0</v>
          </cell>
          <cell r="DN48">
            <v>1132738</v>
          </cell>
        </row>
        <row r="49">
          <cell r="AY49">
            <v>1190</v>
          </cell>
          <cell r="BB49">
            <v>13692</v>
          </cell>
          <cell r="BT49">
            <v>1352030</v>
          </cell>
          <cell r="BU49">
            <v>355217</v>
          </cell>
          <cell r="BW49">
            <v>0</v>
          </cell>
          <cell r="BX49">
            <v>0</v>
          </cell>
          <cell r="BY49">
            <v>355217</v>
          </cell>
          <cell r="CT49">
            <v>0</v>
          </cell>
          <cell r="DI49">
            <v>0</v>
          </cell>
          <cell r="DN49">
            <v>996812</v>
          </cell>
        </row>
        <row r="50">
          <cell r="AY50">
            <v>1078</v>
          </cell>
          <cell r="BB50">
            <v>12398</v>
          </cell>
          <cell r="BT50">
            <v>1224190</v>
          </cell>
          <cell r="BU50">
            <v>354408</v>
          </cell>
          <cell r="BW50">
            <v>0</v>
          </cell>
          <cell r="BX50">
            <v>0</v>
          </cell>
          <cell r="BY50">
            <v>354408</v>
          </cell>
          <cell r="CT50">
            <v>0</v>
          </cell>
          <cell r="DI50">
            <v>0</v>
          </cell>
          <cell r="DN50">
            <v>869782</v>
          </cell>
        </row>
        <row r="51">
          <cell r="AY51">
            <v>980</v>
          </cell>
          <cell r="BB51">
            <v>11278</v>
          </cell>
          <cell r="BT51">
            <v>1113606</v>
          </cell>
          <cell r="BU51">
            <v>353980</v>
          </cell>
          <cell r="BW51">
            <v>0</v>
          </cell>
          <cell r="BX51">
            <v>0</v>
          </cell>
          <cell r="BY51">
            <v>353980</v>
          </cell>
          <cell r="CT51">
            <v>0</v>
          </cell>
          <cell r="DI51">
            <v>0</v>
          </cell>
          <cell r="DN51">
            <v>759626</v>
          </cell>
        </row>
        <row r="52">
          <cell r="AY52">
            <v>893</v>
          </cell>
          <cell r="BB52">
            <v>10276</v>
          </cell>
          <cell r="BT52">
            <v>1014696</v>
          </cell>
          <cell r="BU52">
            <v>353599</v>
          </cell>
          <cell r="BW52">
            <v>0</v>
          </cell>
          <cell r="BX52">
            <v>0</v>
          </cell>
          <cell r="BY52">
            <v>353599</v>
          </cell>
          <cell r="CT52">
            <v>0</v>
          </cell>
          <cell r="DI52">
            <v>0</v>
          </cell>
          <cell r="DN52">
            <v>661097</v>
          </cell>
        </row>
        <row r="53">
          <cell r="AY53">
            <v>817</v>
          </cell>
          <cell r="BB53">
            <v>9402</v>
          </cell>
          <cell r="BT53">
            <v>928431</v>
          </cell>
          <cell r="BU53">
            <v>353580</v>
          </cell>
          <cell r="BW53">
            <v>0</v>
          </cell>
          <cell r="BX53">
            <v>0</v>
          </cell>
          <cell r="BY53">
            <v>353580</v>
          </cell>
          <cell r="CT53">
            <v>0</v>
          </cell>
          <cell r="DI53">
            <v>0</v>
          </cell>
          <cell r="DN53">
            <v>574850</v>
          </cell>
        </row>
        <row r="54">
          <cell r="AY54">
            <v>745</v>
          </cell>
          <cell r="BB54">
            <v>8568</v>
          </cell>
          <cell r="BT54">
            <v>846090</v>
          </cell>
          <cell r="BU54">
            <v>352953</v>
          </cell>
          <cell r="BW54">
            <v>0</v>
          </cell>
          <cell r="BX54">
            <v>0</v>
          </cell>
          <cell r="BY54">
            <v>352953</v>
          </cell>
          <cell r="CT54">
            <v>0</v>
          </cell>
          <cell r="DI54">
            <v>0</v>
          </cell>
          <cell r="DN54">
            <v>493136</v>
          </cell>
        </row>
        <row r="55">
          <cell r="AY55">
            <v>680</v>
          </cell>
          <cell r="BB55">
            <v>7823</v>
          </cell>
          <cell r="BT55">
            <v>772487</v>
          </cell>
          <cell r="BU55">
            <v>312341</v>
          </cell>
          <cell r="BW55">
            <v>0</v>
          </cell>
          <cell r="BX55">
            <v>0</v>
          </cell>
          <cell r="BY55">
            <v>312341</v>
          </cell>
          <cell r="CT55">
            <v>0</v>
          </cell>
          <cell r="DI55">
            <v>0</v>
          </cell>
          <cell r="DN55">
            <v>460145</v>
          </cell>
        </row>
        <row r="56">
          <cell r="AY56">
            <v>622</v>
          </cell>
          <cell r="BB56">
            <v>7160</v>
          </cell>
          <cell r="BT56">
            <v>707057</v>
          </cell>
          <cell r="BU56">
            <v>283799</v>
          </cell>
          <cell r="BW56">
            <v>0</v>
          </cell>
          <cell r="BX56">
            <v>0</v>
          </cell>
          <cell r="BY56">
            <v>283799</v>
          </cell>
          <cell r="CT56">
            <v>0</v>
          </cell>
          <cell r="DI56">
            <v>0</v>
          </cell>
          <cell r="DN56">
            <v>423258</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7">
        <row r="36">
          <cell r="AY36">
            <v>0</v>
          </cell>
          <cell r="BB36">
            <v>0</v>
          </cell>
          <cell r="BT36">
            <v>0</v>
          </cell>
          <cell r="BU36">
            <v>0</v>
          </cell>
          <cell r="BW36">
            <v>0</v>
          </cell>
          <cell r="BX36">
            <v>0</v>
          </cell>
          <cell r="BY36">
            <v>0</v>
          </cell>
          <cell r="CT36">
            <v>3425793</v>
          </cell>
          <cell r="DI36">
            <v>0</v>
          </cell>
          <cell r="DN36">
            <v>0</v>
          </cell>
        </row>
        <row r="37">
          <cell r="AY37">
            <v>0</v>
          </cell>
          <cell r="BB37">
            <v>0</v>
          </cell>
          <cell r="BT37">
            <v>0</v>
          </cell>
          <cell r="BU37">
            <v>5001</v>
          </cell>
          <cell r="BW37">
            <v>0</v>
          </cell>
          <cell r="BX37">
            <v>0</v>
          </cell>
          <cell r="BY37">
            <v>5001</v>
          </cell>
          <cell r="CT37">
            <v>3702819</v>
          </cell>
          <cell r="DI37">
            <v>0</v>
          </cell>
          <cell r="DN37">
            <v>-5001</v>
          </cell>
        </row>
        <row r="38">
          <cell r="AY38">
            <v>6507</v>
          </cell>
          <cell r="BB38">
            <v>74836</v>
          </cell>
          <cell r="BT38">
            <v>7389273</v>
          </cell>
          <cell r="BU38">
            <v>1357830</v>
          </cell>
          <cell r="BW38">
            <v>0</v>
          </cell>
          <cell r="BX38">
            <v>0</v>
          </cell>
          <cell r="BY38">
            <v>1357830</v>
          </cell>
          <cell r="CT38">
            <v>64015126</v>
          </cell>
          <cell r="DI38">
            <v>0</v>
          </cell>
          <cell r="DN38">
            <v>6031442</v>
          </cell>
        </row>
        <row r="39">
          <cell r="AY39">
            <v>21946</v>
          </cell>
          <cell r="BB39">
            <v>252383</v>
          </cell>
          <cell r="BT39">
            <v>24920144</v>
          </cell>
          <cell r="BU39">
            <v>2450727</v>
          </cell>
          <cell r="BW39">
            <v>0</v>
          </cell>
          <cell r="BX39">
            <v>0</v>
          </cell>
          <cell r="BY39">
            <v>2450727</v>
          </cell>
          <cell r="CT39">
            <v>39394742</v>
          </cell>
          <cell r="DI39">
            <v>0</v>
          </cell>
          <cell r="DN39">
            <v>22469417</v>
          </cell>
        </row>
        <row r="40">
          <cell r="AY40">
            <v>47855</v>
          </cell>
          <cell r="BB40">
            <v>550333</v>
          </cell>
          <cell r="BT40">
            <v>54339413</v>
          </cell>
          <cell r="BU40">
            <v>2864289</v>
          </cell>
          <cell r="BW40">
            <v>0</v>
          </cell>
          <cell r="BX40">
            <v>0</v>
          </cell>
          <cell r="BY40">
            <v>2864289</v>
          </cell>
          <cell r="CT40">
            <v>27657931</v>
          </cell>
          <cell r="DI40">
            <v>0</v>
          </cell>
          <cell r="DN40">
            <v>51475123</v>
          </cell>
        </row>
        <row r="41">
          <cell r="AY41">
            <v>55877</v>
          </cell>
          <cell r="BB41">
            <v>642593</v>
          </cell>
          <cell r="BT41">
            <v>63449070</v>
          </cell>
          <cell r="BU41">
            <v>3176865</v>
          </cell>
          <cell r="BW41">
            <v>0</v>
          </cell>
          <cell r="BX41">
            <v>0</v>
          </cell>
          <cell r="BY41">
            <v>3176865</v>
          </cell>
          <cell r="CT41">
            <v>18406888</v>
          </cell>
          <cell r="DI41">
            <v>0</v>
          </cell>
          <cell r="DN41">
            <v>60272204</v>
          </cell>
        </row>
        <row r="42">
          <cell r="AY42">
            <v>42909</v>
          </cell>
          <cell r="BB42">
            <v>493454</v>
          </cell>
          <cell r="BT42">
            <v>48723269</v>
          </cell>
          <cell r="BU42">
            <v>2824660</v>
          </cell>
          <cell r="BW42">
            <v>0</v>
          </cell>
          <cell r="BX42">
            <v>0</v>
          </cell>
          <cell r="BY42">
            <v>2824660</v>
          </cell>
          <cell r="CT42">
            <v>9491692</v>
          </cell>
          <cell r="DI42">
            <v>0</v>
          </cell>
          <cell r="DN42">
            <v>45898608</v>
          </cell>
        </row>
        <row r="43">
          <cell r="AY43">
            <v>30643</v>
          </cell>
          <cell r="BB43">
            <v>352399</v>
          </cell>
          <cell r="BT43">
            <v>34795594</v>
          </cell>
          <cell r="BU43">
            <v>2524409</v>
          </cell>
          <cell r="BW43">
            <v>0</v>
          </cell>
          <cell r="BX43">
            <v>0</v>
          </cell>
          <cell r="BY43">
            <v>2524409</v>
          </cell>
          <cell r="CT43">
            <v>2384195</v>
          </cell>
          <cell r="DI43">
            <v>0</v>
          </cell>
          <cell r="DN43">
            <v>32271184</v>
          </cell>
        </row>
        <row r="44">
          <cell r="AY44">
            <v>22548</v>
          </cell>
          <cell r="BB44">
            <v>259306</v>
          </cell>
          <cell r="BT44">
            <v>25603646</v>
          </cell>
          <cell r="BU44">
            <v>2473652</v>
          </cell>
          <cell r="BW44">
            <v>0</v>
          </cell>
          <cell r="BX44">
            <v>0</v>
          </cell>
          <cell r="BY44">
            <v>2473652</v>
          </cell>
          <cell r="CT44">
            <v>105554</v>
          </cell>
          <cell r="DI44">
            <v>0</v>
          </cell>
          <cell r="DN44">
            <v>23129994</v>
          </cell>
        </row>
        <row r="45">
          <cell r="AY45">
            <v>16770</v>
          </cell>
          <cell r="BB45">
            <v>192863</v>
          </cell>
          <cell r="BT45">
            <v>19043205</v>
          </cell>
          <cell r="BU45">
            <v>2419252</v>
          </cell>
          <cell r="BW45">
            <v>0</v>
          </cell>
          <cell r="BX45">
            <v>0</v>
          </cell>
          <cell r="BY45">
            <v>2419252</v>
          </cell>
          <cell r="CT45">
            <v>0</v>
          </cell>
          <cell r="DI45">
            <v>0</v>
          </cell>
          <cell r="DN45">
            <v>16623953</v>
          </cell>
        </row>
        <row r="46">
          <cell r="AY46">
            <v>12610</v>
          </cell>
          <cell r="BB46">
            <v>145015</v>
          </cell>
          <cell r="BT46">
            <v>14318706</v>
          </cell>
          <cell r="BU46">
            <v>2402866</v>
          </cell>
          <cell r="BW46">
            <v>0</v>
          </cell>
          <cell r="BX46">
            <v>0</v>
          </cell>
          <cell r="BY46">
            <v>2402866</v>
          </cell>
          <cell r="CT46">
            <v>0</v>
          </cell>
          <cell r="DI46">
            <v>0</v>
          </cell>
          <cell r="DN46">
            <v>11915840</v>
          </cell>
        </row>
        <row r="47">
          <cell r="AY47">
            <v>9567</v>
          </cell>
          <cell r="BB47">
            <v>110028</v>
          </cell>
          <cell r="BT47">
            <v>10864074</v>
          </cell>
          <cell r="BU47">
            <v>2388877</v>
          </cell>
          <cell r="BW47">
            <v>0</v>
          </cell>
          <cell r="BX47">
            <v>0</v>
          </cell>
          <cell r="BY47">
            <v>2388877</v>
          </cell>
          <cell r="CT47">
            <v>0</v>
          </cell>
          <cell r="DI47">
            <v>0</v>
          </cell>
          <cell r="DN47">
            <v>8475197</v>
          </cell>
        </row>
        <row r="48">
          <cell r="AY48">
            <v>7327</v>
          </cell>
          <cell r="BB48">
            <v>84262</v>
          </cell>
          <cell r="BT48">
            <v>8320005</v>
          </cell>
          <cell r="BU48">
            <v>2377425</v>
          </cell>
          <cell r="BW48">
            <v>0</v>
          </cell>
          <cell r="BX48">
            <v>0</v>
          </cell>
          <cell r="BY48">
            <v>2377425</v>
          </cell>
          <cell r="CT48">
            <v>0</v>
          </cell>
          <cell r="DI48">
            <v>0</v>
          </cell>
          <cell r="DN48">
            <v>5942579</v>
          </cell>
        </row>
        <row r="49">
          <cell r="AY49">
            <v>5618</v>
          </cell>
          <cell r="BB49">
            <v>64617</v>
          </cell>
          <cell r="BT49">
            <v>6380242</v>
          </cell>
          <cell r="BU49">
            <v>2331781</v>
          </cell>
          <cell r="BW49">
            <v>0</v>
          </cell>
          <cell r="BX49">
            <v>0</v>
          </cell>
          <cell r="BY49">
            <v>2331781</v>
          </cell>
          <cell r="CT49">
            <v>0</v>
          </cell>
          <cell r="DI49">
            <v>0</v>
          </cell>
          <cell r="DN49">
            <v>4048461</v>
          </cell>
        </row>
        <row r="50">
          <cell r="AY50">
            <v>4366</v>
          </cell>
          <cell r="BB50">
            <v>50218</v>
          </cell>
          <cell r="BT50">
            <v>4958491</v>
          </cell>
          <cell r="BU50">
            <v>2326189</v>
          </cell>
          <cell r="BW50">
            <v>0</v>
          </cell>
          <cell r="BX50">
            <v>0</v>
          </cell>
          <cell r="BY50">
            <v>2326189</v>
          </cell>
          <cell r="CT50">
            <v>0</v>
          </cell>
          <cell r="DI50">
            <v>0</v>
          </cell>
          <cell r="DN50">
            <v>2632302</v>
          </cell>
        </row>
        <row r="51">
          <cell r="AY51">
            <v>3400</v>
          </cell>
          <cell r="BB51">
            <v>39103</v>
          </cell>
          <cell r="BT51">
            <v>3861010</v>
          </cell>
          <cell r="BU51">
            <v>2283590</v>
          </cell>
          <cell r="BW51">
            <v>0</v>
          </cell>
          <cell r="BX51">
            <v>0</v>
          </cell>
          <cell r="BY51">
            <v>2283590</v>
          </cell>
          <cell r="CT51">
            <v>0</v>
          </cell>
          <cell r="DI51">
            <v>0</v>
          </cell>
          <cell r="DN51">
            <v>1577419</v>
          </cell>
        </row>
        <row r="52">
          <cell r="AY52">
            <v>2674</v>
          </cell>
          <cell r="BB52">
            <v>30753</v>
          </cell>
          <cell r="BT52">
            <v>3036575</v>
          </cell>
          <cell r="BU52">
            <v>2275079</v>
          </cell>
          <cell r="BW52">
            <v>0</v>
          </cell>
          <cell r="BX52">
            <v>0</v>
          </cell>
          <cell r="BY52">
            <v>2275079</v>
          </cell>
          <cell r="CT52">
            <v>0</v>
          </cell>
          <cell r="DI52">
            <v>0</v>
          </cell>
          <cell r="DN52">
            <v>761495</v>
          </cell>
        </row>
        <row r="53">
          <cell r="AY53">
            <v>1934</v>
          </cell>
          <cell r="BB53">
            <v>22249</v>
          </cell>
          <cell r="BT53">
            <v>2196895</v>
          </cell>
          <cell r="BU53">
            <v>2076794</v>
          </cell>
          <cell r="BW53">
            <v>0</v>
          </cell>
          <cell r="BX53">
            <v>0</v>
          </cell>
          <cell r="BY53">
            <v>2076794</v>
          </cell>
          <cell r="CT53">
            <v>0</v>
          </cell>
          <cell r="DI53">
            <v>0</v>
          </cell>
          <cell r="DN53">
            <v>120101</v>
          </cell>
        </row>
        <row r="54">
          <cell r="AY54">
            <v>0</v>
          </cell>
          <cell r="BB54">
            <v>0</v>
          </cell>
          <cell r="BT54">
            <v>0</v>
          </cell>
          <cell r="BU54">
            <v>0</v>
          </cell>
          <cell r="BW54">
            <v>0</v>
          </cell>
          <cell r="BX54">
            <v>0</v>
          </cell>
          <cell r="BY54">
            <v>0</v>
          </cell>
          <cell r="CT54">
            <v>0</v>
          </cell>
          <cell r="DI54">
            <v>2320734</v>
          </cell>
          <cell r="DN54">
            <v>0</v>
          </cell>
        </row>
        <row r="55">
          <cell r="AY55">
            <v>0</v>
          </cell>
          <cell r="BB55">
            <v>0</v>
          </cell>
          <cell r="BT55">
            <v>0</v>
          </cell>
          <cell r="BU55">
            <v>0</v>
          </cell>
          <cell r="BW55">
            <v>0</v>
          </cell>
          <cell r="BX55">
            <v>0</v>
          </cell>
          <cell r="BY55">
            <v>0</v>
          </cell>
          <cell r="CT55">
            <v>0</v>
          </cell>
          <cell r="DI55">
            <v>0</v>
          </cell>
          <cell r="DN55">
            <v>0</v>
          </cell>
        </row>
        <row r="56">
          <cell r="AY56">
            <v>0</v>
          </cell>
          <cell r="BB56">
            <v>0</v>
          </cell>
          <cell r="BT56">
            <v>0</v>
          </cell>
          <cell r="BU56">
            <v>0</v>
          </cell>
          <cell r="BW56">
            <v>0</v>
          </cell>
          <cell r="BX56">
            <v>0</v>
          </cell>
          <cell r="BY56">
            <v>0</v>
          </cell>
          <cell r="CT56">
            <v>0</v>
          </cell>
          <cell r="DI56">
            <v>0</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8">
        <row r="36">
          <cell r="AY36">
            <v>0</v>
          </cell>
          <cell r="BB36">
            <v>0</v>
          </cell>
          <cell r="BT36">
            <v>0</v>
          </cell>
          <cell r="BU36">
            <v>0</v>
          </cell>
          <cell r="BW36">
            <v>0</v>
          </cell>
          <cell r="BX36">
            <v>0</v>
          </cell>
          <cell r="BY36">
            <v>0</v>
          </cell>
          <cell r="CT36">
            <v>663056</v>
          </cell>
          <cell r="DI36">
            <v>0</v>
          </cell>
          <cell r="DN36">
            <v>0</v>
          </cell>
        </row>
        <row r="37">
          <cell r="AY37">
            <v>0</v>
          </cell>
          <cell r="BB37">
            <v>0</v>
          </cell>
          <cell r="BT37">
            <v>0</v>
          </cell>
          <cell r="BU37">
            <v>20141</v>
          </cell>
          <cell r="BW37">
            <v>0</v>
          </cell>
          <cell r="BX37">
            <v>0</v>
          </cell>
          <cell r="BY37">
            <v>20141</v>
          </cell>
          <cell r="CT37">
            <v>1945497</v>
          </cell>
          <cell r="DI37">
            <v>0</v>
          </cell>
          <cell r="DN37">
            <v>-20141</v>
          </cell>
        </row>
        <row r="38">
          <cell r="AY38">
            <v>3389</v>
          </cell>
          <cell r="BB38">
            <v>38983</v>
          </cell>
          <cell r="BT38">
            <v>3849196</v>
          </cell>
          <cell r="BU38">
            <v>503050</v>
          </cell>
          <cell r="BW38">
            <v>0</v>
          </cell>
          <cell r="BX38">
            <v>0</v>
          </cell>
          <cell r="BY38">
            <v>503050</v>
          </cell>
          <cell r="CT38">
            <v>3754431</v>
          </cell>
          <cell r="DI38">
            <v>0</v>
          </cell>
          <cell r="DN38">
            <v>3346146</v>
          </cell>
        </row>
        <row r="39">
          <cell r="AY39">
            <v>12428</v>
          </cell>
          <cell r="BB39">
            <v>142933</v>
          </cell>
          <cell r="BT39">
            <v>14113098</v>
          </cell>
          <cell r="BU39">
            <v>856266</v>
          </cell>
          <cell r="BW39">
            <v>0</v>
          </cell>
          <cell r="BX39">
            <v>0</v>
          </cell>
          <cell r="BY39">
            <v>856266</v>
          </cell>
          <cell r="CT39">
            <v>14632525</v>
          </cell>
          <cell r="DI39">
            <v>0</v>
          </cell>
          <cell r="DN39">
            <v>13256832</v>
          </cell>
        </row>
        <row r="40">
          <cell r="AY40">
            <v>23896</v>
          </cell>
          <cell r="BB40">
            <v>274812</v>
          </cell>
          <cell r="BT40">
            <v>27134731</v>
          </cell>
          <cell r="BU40">
            <v>1186528</v>
          </cell>
          <cell r="BW40">
            <v>0</v>
          </cell>
          <cell r="BX40">
            <v>0</v>
          </cell>
          <cell r="BY40">
            <v>1186528</v>
          </cell>
          <cell r="CT40">
            <v>2672010</v>
          </cell>
          <cell r="DI40">
            <v>0</v>
          </cell>
          <cell r="DN40">
            <v>25948203</v>
          </cell>
        </row>
        <row r="41">
          <cell r="AY41">
            <v>29177</v>
          </cell>
          <cell r="BB41">
            <v>335539</v>
          </cell>
          <cell r="BT41">
            <v>33130813</v>
          </cell>
          <cell r="BU41">
            <v>1407868</v>
          </cell>
          <cell r="BW41">
            <v>0</v>
          </cell>
          <cell r="BX41">
            <v>0</v>
          </cell>
          <cell r="BY41">
            <v>1407868</v>
          </cell>
          <cell r="CT41">
            <v>1551272</v>
          </cell>
          <cell r="DI41">
            <v>0</v>
          </cell>
          <cell r="DN41">
            <v>31722944</v>
          </cell>
        </row>
        <row r="42">
          <cell r="AY42">
            <v>30322</v>
          </cell>
          <cell r="BB42">
            <v>348711</v>
          </cell>
          <cell r="BT42">
            <v>34431436</v>
          </cell>
          <cell r="BU42">
            <v>1511605</v>
          </cell>
          <cell r="BW42">
            <v>0</v>
          </cell>
          <cell r="BX42">
            <v>0</v>
          </cell>
          <cell r="BY42">
            <v>1511605</v>
          </cell>
          <cell r="CT42">
            <v>1267918</v>
          </cell>
          <cell r="DI42">
            <v>0</v>
          </cell>
          <cell r="DN42">
            <v>32919831</v>
          </cell>
        </row>
        <row r="43">
          <cell r="AY43">
            <v>26724</v>
          </cell>
          <cell r="BB43">
            <v>307331</v>
          </cell>
          <cell r="BT43">
            <v>30345628</v>
          </cell>
          <cell r="BU43">
            <v>1524605</v>
          </cell>
          <cell r="BW43">
            <v>0</v>
          </cell>
          <cell r="BX43">
            <v>0</v>
          </cell>
          <cell r="BY43">
            <v>1524605</v>
          </cell>
          <cell r="CT43">
            <v>461457</v>
          </cell>
          <cell r="DI43">
            <v>0</v>
          </cell>
          <cell r="DN43">
            <v>28821022</v>
          </cell>
        </row>
        <row r="44">
          <cell r="AY44">
            <v>21512</v>
          </cell>
          <cell r="BB44">
            <v>247392</v>
          </cell>
          <cell r="BT44">
            <v>24427340</v>
          </cell>
          <cell r="BU44">
            <v>1511570</v>
          </cell>
          <cell r="BW44">
            <v>0</v>
          </cell>
          <cell r="BX44">
            <v>0</v>
          </cell>
          <cell r="BY44">
            <v>1511570</v>
          </cell>
          <cell r="CT44">
            <v>20429</v>
          </cell>
          <cell r="DI44">
            <v>0</v>
          </cell>
          <cell r="DN44">
            <v>22915770</v>
          </cell>
        </row>
        <row r="45">
          <cell r="AY45">
            <v>17070</v>
          </cell>
          <cell r="BB45">
            <v>196306</v>
          </cell>
          <cell r="BT45">
            <v>19383147</v>
          </cell>
          <cell r="BU45">
            <v>1478217</v>
          </cell>
          <cell r="BW45">
            <v>0</v>
          </cell>
          <cell r="BX45">
            <v>0</v>
          </cell>
          <cell r="BY45">
            <v>1478217</v>
          </cell>
          <cell r="CT45">
            <v>0</v>
          </cell>
          <cell r="DI45">
            <v>0</v>
          </cell>
          <cell r="DN45">
            <v>17904930</v>
          </cell>
        </row>
        <row r="46">
          <cell r="AY46">
            <v>12481</v>
          </cell>
          <cell r="BB46">
            <v>143539</v>
          </cell>
          <cell r="BT46">
            <v>14172904</v>
          </cell>
          <cell r="BU46">
            <v>1361103</v>
          </cell>
          <cell r="BW46">
            <v>0</v>
          </cell>
          <cell r="BX46">
            <v>0</v>
          </cell>
          <cell r="BY46">
            <v>1361103</v>
          </cell>
          <cell r="CT46">
            <v>0</v>
          </cell>
          <cell r="DI46">
            <v>0</v>
          </cell>
          <cell r="DN46">
            <v>12811800</v>
          </cell>
        </row>
        <row r="47">
          <cell r="AY47">
            <v>9984</v>
          </cell>
          <cell r="BB47">
            <v>114822</v>
          </cell>
          <cell r="BT47">
            <v>11337432</v>
          </cell>
          <cell r="BU47">
            <v>1354208</v>
          </cell>
          <cell r="BW47">
            <v>0</v>
          </cell>
          <cell r="BX47">
            <v>0</v>
          </cell>
          <cell r="BY47">
            <v>1354208</v>
          </cell>
          <cell r="CT47">
            <v>0</v>
          </cell>
          <cell r="DI47">
            <v>0</v>
          </cell>
          <cell r="DN47">
            <v>9983223</v>
          </cell>
        </row>
        <row r="48">
          <cell r="AY48">
            <v>8073</v>
          </cell>
          <cell r="BB48">
            <v>92844</v>
          </cell>
          <cell r="BT48">
            <v>9167374</v>
          </cell>
          <cell r="BU48">
            <v>1351086</v>
          </cell>
          <cell r="BW48">
            <v>0</v>
          </cell>
          <cell r="BX48">
            <v>0</v>
          </cell>
          <cell r="BY48">
            <v>1351086</v>
          </cell>
          <cell r="CT48">
            <v>0</v>
          </cell>
          <cell r="DI48">
            <v>0</v>
          </cell>
          <cell r="DN48">
            <v>7816287</v>
          </cell>
        </row>
        <row r="49">
          <cell r="AY49">
            <v>6599</v>
          </cell>
          <cell r="BB49">
            <v>75898</v>
          </cell>
          <cell r="BT49">
            <v>7494162</v>
          </cell>
          <cell r="BU49">
            <v>1347655</v>
          </cell>
          <cell r="BW49">
            <v>0</v>
          </cell>
          <cell r="BX49">
            <v>0</v>
          </cell>
          <cell r="BY49">
            <v>1347655</v>
          </cell>
          <cell r="CT49">
            <v>0</v>
          </cell>
          <cell r="DI49">
            <v>0</v>
          </cell>
          <cell r="DN49">
            <v>6146506</v>
          </cell>
        </row>
        <row r="50">
          <cell r="AY50">
            <v>5377</v>
          </cell>
          <cell r="BB50">
            <v>61836</v>
          </cell>
          <cell r="BT50">
            <v>6105696</v>
          </cell>
          <cell r="BU50">
            <v>1344775</v>
          </cell>
          <cell r="BW50">
            <v>0</v>
          </cell>
          <cell r="BX50">
            <v>0</v>
          </cell>
          <cell r="BY50">
            <v>1344775</v>
          </cell>
          <cell r="CT50">
            <v>0</v>
          </cell>
          <cell r="DI50">
            <v>0</v>
          </cell>
          <cell r="DN50">
            <v>4760921</v>
          </cell>
        </row>
        <row r="51">
          <cell r="AY51">
            <v>4399</v>
          </cell>
          <cell r="BB51">
            <v>50594</v>
          </cell>
          <cell r="BT51">
            <v>4995624</v>
          </cell>
          <cell r="BU51">
            <v>1341938</v>
          </cell>
          <cell r="BW51">
            <v>0</v>
          </cell>
          <cell r="BX51">
            <v>0</v>
          </cell>
          <cell r="BY51">
            <v>1341938</v>
          </cell>
          <cell r="CT51">
            <v>0</v>
          </cell>
          <cell r="DI51">
            <v>0</v>
          </cell>
          <cell r="DN51">
            <v>3653686</v>
          </cell>
        </row>
        <row r="52">
          <cell r="AY52">
            <v>3608</v>
          </cell>
          <cell r="BB52">
            <v>41497</v>
          </cell>
          <cell r="BT52">
            <v>4097458</v>
          </cell>
          <cell r="BU52">
            <v>1341701</v>
          </cell>
          <cell r="BW52">
            <v>0</v>
          </cell>
          <cell r="BX52">
            <v>0</v>
          </cell>
          <cell r="BY52">
            <v>1341701</v>
          </cell>
          <cell r="CT52">
            <v>0</v>
          </cell>
          <cell r="DI52">
            <v>0</v>
          </cell>
          <cell r="DN52">
            <v>2755756</v>
          </cell>
        </row>
        <row r="53">
          <cell r="AY53">
            <v>3112</v>
          </cell>
          <cell r="BB53">
            <v>35790</v>
          </cell>
          <cell r="BT53">
            <v>3533965</v>
          </cell>
          <cell r="BU53">
            <v>1358323</v>
          </cell>
          <cell r="BW53">
            <v>0</v>
          </cell>
          <cell r="BX53">
            <v>0</v>
          </cell>
          <cell r="BY53">
            <v>1358323</v>
          </cell>
          <cell r="CT53">
            <v>0</v>
          </cell>
          <cell r="DI53">
            <v>0</v>
          </cell>
          <cell r="DN53">
            <v>2175641</v>
          </cell>
        </row>
        <row r="54">
          <cell r="AY54">
            <v>4046</v>
          </cell>
          <cell r="BB54">
            <v>46539</v>
          </cell>
          <cell r="BT54">
            <v>4595274</v>
          </cell>
          <cell r="BU54">
            <v>3334087</v>
          </cell>
          <cell r="BW54">
            <v>0</v>
          </cell>
          <cell r="BX54">
            <v>0</v>
          </cell>
          <cell r="BY54">
            <v>3334087</v>
          </cell>
          <cell r="CT54">
            <v>0</v>
          </cell>
          <cell r="DI54">
            <v>0</v>
          </cell>
          <cell r="DN54">
            <v>1261186</v>
          </cell>
        </row>
        <row r="55">
          <cell r="AY55">
            <v>3244</v>
          </cell>
          <cell r="BB55">
            <v>37309</v>
          </cell>
          <cell r="BT55">
            <v>3683932</v>
          </cell>
          <cell r="BU55">
            <v>3310536</v>
          </cell>
          <cell r="BW55">
            <v>0</v>
          </cell>
          <cell r="BX55">
            <v>0</v>
          </cell>
          <cell r="BY55">
            <v>3310536</v>
          </cell>
          <cell r="CT55">
            <v>0</v>
          </cell>
          <cell r="DI55">
            <v>0</v>
          </cell>
          <cell r="DN55">
            <v>373396</v>
          </cell>
        </row>
        <row r="56">
          <cell r="AY56">
            <v>0</v>
          </cell>
          <cell r="BB56">
            <v>0</v>
          </cell>
          <cell r="BT56">
            <v>0</v>
          </cell>
          <cell r="BU56">
            <v>0</v>
          </cell>
          <cell r="BW56">
            <v>0</v>
          </cell>
          <cell r="BX56">
            <v>0</v>
          </cell>
          <cell r="BY56">
            <v>0</v>
          </cell>
          <cell r="CT56">
            <v>0</v>
          </cell>
          <cell r="DI56">
            <v>966972</v>
          </cell>
          <cell r="DN56">
            <v>0</v>
          </cell>
        </row>
        <row r="57">
          <cell r="AY57">
            <v>0</v>
          </cell>
          <cell r="BB57">
            <v>0</v>
          </cell>
          <cell r="BT57">
            <v>0</v>
          </cell>
          <cell r="BU57">
            <v>0</v>
          </cell>
          <cell r="BW57">
            <v>0</v>
          </cell>
          <cell r="BX57">
            <v>0</v>
          </cell>
          <cell r="BY57">
            <v>0</v>
          </cell>
          <cell r="CT57">
            <v>0</v>
          </cell>
          <cell r="DI57">
            <v>0</v>
          </cell>
          <cell r="DN57">
            <v>0</v>
          </cell>
        </row>
        <row r="58">
          <cell r="AY58">
            <v>0</v>
          </cell>
          <cell r="BB58">
            <v>0</v>
          </cell>
          <cell r="BT58">
            <v>0</v>
          </cell>
          <cell r="BU58">
            <v>0</v>
          </cell>
          <cell r="BW58">
            <v>0</v>
          </cell>
          <cell r="BX58">
            <v>0</v>
          </cell>
          <cell r="BY58">
            <v>0</v>
          </cell>
          <cell r="CT58">
            <v>0</v>
          </cell>
          <cell r="DI58">
            <v>0</v>
          </cell>
          <cell r="DN58">
            <v>0</v>
          </cell>
        </row>
        <row r="59">
          <cell r="AY59">
            <v>0</v>
          </cell>
          <cell r="BB59">
            <v>0</v>
          </cell>
          <cell r="BT59">
            <v>0</v>
          </cell>
          <cell r="BU59">
            <v>0</v>
          </cell>
          <cell r="BW59">
            <v>0</v>
          </cell>
          <cell r="BX59">
            <v>0</v>
          </cell>
          <cell r="BY59">
            <v>0</v>
          </cell>
          <cell r="CT59">
            <v>0</v>
          </cell>
          <cell r="DI59">
            <v>0</v>
          </cell>
          <cell r="DN59">
            <v>0</v>
          </cell>
        </row>
        <row r="60">
          <cell r="AY60">
            <v>0</v>
          </cell>
          <cell r="BB60">
            <v>0</v>
          </cell>
          <cell r="BT60">
            <v>0</v>
          </cell>
          <cell r="BU60">
            <v>0</v>
          </cell>
          <cell r="BW60">
            <v>0</v>
          </cell>
          <cell r="BX60">
            <v>0</v>
          </cell>
          <cell r="BY60">
            <v>0</v>
          </cell>
          <cell r="CT60">
            <v>0</v>
          </cell>
          <cell r="DI60">
            <v>0</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9">
        <row r="36">
          <cell r="AY36">
            <v>0</v>
          </cell>
          <cell r="BB36">
            <v>0</v>
          </cell>
          <cell r="BT36">
            <v>0</v>
          </cell>
          <cell r="BU36">
            <v>0</v>
          </cell>
          <cell r="BW36">
            <v>0</v>
          </cell>
          <cell r="BX36">
            <v>0</v>
          </cell>
          <cell r="BY36">
            <v>0</v>
          </cell>
          <cell r="CT36">
            <v>147345</v>
          </cell>
          <cell r="DI36">
            <v>0</v>
          </cell>
          <cell r="DN36">
            <v>0</v>
          </cell>
        </row>
        <row r="37">
          <cell r="AY37">
            <v>0</v>
          </cell>
          <cell r="BB37">
            <v>0</v>
          </cell>
          <cell r="BT37">
            <v>0</v>
          </cell>
          <cell r="BU37">
            <v>1792</v>
          </cell>
          <cell r="BW37">
            <v>0</v>
          </cell>
          <cell r="BX37">
            <v>0</v>
          </cell>
          <cell r="BY37">
            <v>1792</v>
          </cell>
          <cell r="CT37">
            <v>106096</v>
          </cell>
          <cell r="DI37">
            <v>0</v>
          </cell>
          <cell r="DN37">
            <v>-1792</v>
          </cell>
        </row>
        <row r="38">
          <cell r="AY38">
            <v>3683</v>
          </cell>
          <cell r="BB38">
            <v>42356</v>
          </cell>
          <cell r="BT38">
            <v>4182287</v>
          </cell>
          <cell r="BU38">
            <v>285593</v>
          </cell>
          <cell r="BW38">
            <v>0</v>
          </cell>
          <cell r="BX38">
            <v>0</v>
          </cell>
          <cell r="BY38">
            <v>285593</v>
          </cell>
          <cell r="CT38">
            <v>5237057</v>
          </cell>
          <cell r="DI38">
            <v>0</v>
          </cell>
          <cell r="DN38">
            <v>3896694</v>
          </cell>
        </row>
        <row r="39">
          <cell r="AY39">
            <v>5978</v>
          </cell>
          <cell r="BB39">
            <v>68747</v>
          </cell>
          <cell r="BT39">
            <v>6788059</v>
          </cell>
          <cell r="BU39">
            <v>602050</v>
          </cell>
          <cell r="BW39">
            <v>0</v>
          </cell>
          <cell r="BX39">
            <v>0</v>
          </cell>
          <cell r="BY39">
            <v>602050</v>
          </cell>
          <cell r="CT39">
            <v>5696038</v>
          </cell>
          <cell r="DI39">
            <v>0</v>
          </cell>
          <cell r="DN39">
            <v>6186009</v>
          </cell>
        </row>
        <row r="40">
          <cell r="AY40">
            <v>10936</v>
          </cell>
          <cell r="BB40">
            <v>125766</v>
          </cell>
          <cell r="BT40">
            <v>12418048</v>
          </cell>
          <cell r="BU40">
            <v>862408</v>
          </cell>
          <cell r="BW40">
            <v>0</v>
          </cell>
          <cell r="BX40">
            <v>0</v>
          </cell>
          <cell r="BY40">
            <v>862408</v>
          </cell>
          <cell r="CT40">
            <v>593780</v>
          </cell>
          <cell r="DI40">
            <v>0</v>
          </cell>
          <cell r="DN40">
            <v>11555639</v>
          </cell>
        </row>
        <row r="41">
          <cell r="AY41">
            <v>19821</v>
          </cell>
          <cell r="BB41">
            <v>227944</v>
          </cell>
          <cell r="BT41">
            <v>22507040</v>
          </cell>
          <cell r="BU41">
            <v>1103026</v>
          </cell>
          <cell r="BW41">
            <v>0</v>
          </cell>
          <cell r="BX41">
            <v>0</v>
          </cell>
          <cell r="BY41">
            <v>1103026</v>
          </cell>
          <cell r="CT41">
            <v>344727</v>
          </cell>
          <cell r="DI41">
            <v>0</v>
          </cell>
          <cell r="DN41">
            <v>21404014</v>
          </cell>
        </row>
        <row r="42">
          <cell r="AY42">
            <v>22855</v>
          </cell>
          <cell r="BB42">
            <v>262839</v>
          </cell>
          <cell r="BT42">
            <v>25952520</v>
          </cell>
          <cell r="BU42">
            <v>1172557</v>
          </cell>
          <cell r="BW42">
            <v>0</v>
          </cell>
          <cell r="BX42">
            <v>0</v>
          </cell>
          <cell r="BY42">
            <v>1172557</v>
          </cell>
          <cell r="CT42">
            <v>281759</v>
          </cell>
          <cell r="DI42">
            <v>0</v>
          </cell>
          <cell r="DN42">
            <v>24779963</v>
          </cell>
        </row>
        <row r="43">
          <cell r="AY43">
            <v>22695</v>
          </cell>
          <cell r="BB43">
            <v>261002</v>
          </cell>
          <cell r="BT43">
            <v>25771106</v>
          </cell>
          <cell r="BU43">
            <v>1177245</v>
          </cell>
          <cell r="BW43">
            <v>0</v>
          </cell>
          <cell r="BX43">
            <v>0</v>
          </cell>
          <cell r="BY43">
            <v>1177245</v>
          </cell>
          <cell r="CT43">
            <v>102546</v>
          </cell>
          <cell r="DI43">
            <v>0</v>
          </cell>
          <cell r="DN43">
            <v>24593860</v>
          </cell>
        </row>
        <row r="44">
          <cell r="AY44">
            <v>21603</v>
          </cell>
          <cell r="BB44">
            <v>248445</v>
          </cell>
          <cell r="BT44">
            <v>24531320</v>
          </cell>
          <cell r="BU44">
            <v>1172610</v>
          </cell>
          <cell r="BW44">
            <v>0</v>
          </cell>
          <cell r="BX44">
            <v>0</v>
          </cell>
          <cell r="BY44">
            <v>1172610</v>
          </cell>
          <cell r="CT44">
            <v>4539</v>
          </cell>
          <cell r="DI44">
            <v>0</v>
          </cell>
          <cell r="DN44">
            <v>23358709</v>
          </cell>
        </row>
        <row r="45">
          <cell r="AY45">
            <v>20342</v>
          </cell>
          <cell r="BB45">
            <v>233937</v>
          </cell>
          <cell r="BT45">
            <v>23098731</v>
          </cell>
          <cell r="BU45">
            <v>1170172</v>
          </cell>
          <cell r="BW45">
            <v>0</v>
          </cell>
          <cell r="BX45">
            <v>0</v>
          </cell>
          <cell r="BY45">
            <v>1170172</v>
          </cell>
          <cell r="CT45">
            <v>0</v>
          </cell>
          <cell r="DI45">
            <v>0</v>
          </cell>
          <cell r="DN45">
            <v>21928559</v>
          </cell>
        </row>
        <row r="46">
          <cell r="AY46">
            <v>19556</v>
          </cell>
          <cell r="BB46">
            <v>224898</v>
          </cell>
          <cell r="BT46">
            <v>22206270</v>
          </cell>
          <cell r="BU46">
            <v>1180537</v>
          </cell>
          <cell r="BW46">
            <v>0</v>
          </cell>
          <cell r="BX46">
            <v>0</v>
          </cell>
          <cell r="BY46">
            <v>1180537</v>
          </cell>
          <cell r="CT46">
            <v>0</v>
          </cell>
          <cell r="DI46">
            <v>0</v>
          </cell>
          <cell r="DN46">
            <v>21025732</v>
          </cell>
        </row>
        <row r="47">
          <cell r="AY47">
            <v>17873</v>
          </cell>
          <cell r="BB47">
            <v>205540</v>
          </cell>
          <cell r="BT47">
            <v>20294900</v>
          </cell>
          <cell r="BU47">
            <v>1172533</v>
          </cell>
          <cell r="BW47">
            <v>0</v>
          </cell>
          <cell r="BX47">
            <v>0</v>
          </cell>
          <cell r="BY47">
            <v>1172533</v>
          </cell>
          <cell r="CT47">
            <v>0</v>
          </cell>
          <cell r="DI47">
            <v>0</v>
          </cell>
          <cell r="DN47">
            <v>19122367</v>
          </cell>
        </row>
        <row r="48">
          <cell r="AY48">
            <v>16192</v>
          </cell>
          <cell r="BB48">
            <v>186208</v>
          </cell>
          <cell r="BT48">
            <v>18386079</v>
          </cell>
          <cell r="BU48">
            <v>1164668</v>
          </cell>
          <cell r="BW48">
            <v>0</v>
          </cell>
          <cell r="BX48">
            <v>0</v>
          </cell>
          <cell r="BY48">
            <v>1164668</v>
          </cell>
          <cell r="CT48">
            <v>0</v>
          </cell>
          <cell r="DI48">
            <v>0</v>
          </cell>
          <cell r="DN48">
            <v>17221410</v>
          </cell>
        </row>
        <row r="49">
          <cell r="AY49">
            <v>14627</v>
          </cell>
          <cell r="BB49">
            <v>168214</v>
          </cell>
          <cell r="BT49">
            <v>16609369</v>
          </cell>
          <cell r="BU49">
            <v>1158153</v>
          </cell>
          <cell r="BW49">
            <v>0</v>
          </cell>
          <cell r="BX49">
            <v>0</v>
          </cell>
          <cell r="BY49">
            <v>1158153</v>
          </cell>
          <cell r="CT49">
            <v>0</v>
          </cell>
          <cell r="DI49">
            <v>0</v>
          </cell>
          <cell r="DN49">
            <v>15451215</v>
          </cell>
        </row>
        <row r="50">
          <cell r="AY50">
            <v>13150</v>
          </cell>
          <cell r="BB50">
            <v>151236</v>
          </cell>
          <cell r="BT50">
            <v>14932937</v>
          </cell>
          <cell r="BU50">
            <v>1150639</v>
          </cell>
          <cell r="BW50">
            <v>0</v>
          </cell>
          <cell r="BX50">
            <v>0</v>
          </cell>
          <cell r="BY50">
            <v>1150639</v>
          </cell>
          <cell r="CT50">
            <v>0</v>
          </cell>
          <cell r="DI50">
            <v>0</v>
          </cell>
          <cell r="DN50">
            <v>13782298</v>
          </cell>
        </row>
        <row r="51">
          <cell r="AY51">
            <v>11217</v>
          </cell>
          <cell r="BB51">
            <v>128996</v>
          </cell>
          <cell r="BT51">
            <v>12736965</v>
          </cell>
          <cell r="BU51">
            <v>1125878</v>
          </cell>
          <cell r="BW51">
            <v>0</v>
          </cell>
          <cell r="BX51">
            <v>0</v>
          </cell>
          <cell r="BY51">
            <v>1125878</v>
          </cell>
          <cell r="CT51">
            <v>0</v>
          </cell>
          <cell r="DI51">
            <v>0</v>
          </cell>
          <cell r="DN51">
            <v>11611086</v>
          </cell>
        </row>
        <row r="52">
          <cell r="AY52">
            <v>8980</v>
          </cell>
          <cell r="BB52">
            <v>103275</v>
          </cell>
          <cell r="BT52">
            <v>10197368</v>
          </cell>
          <cell r="BU52">
            <v>1087175</v>
          </cell>
          <cell r="BW52">
            <v>0</v>
          </cell>
          <cell r="BX52">
            <v>0</v>
          </cell>
          <cell r="BY52">
            <v>1087175</v>
          </cell>
          <cell r="CT52">
            <v>0</v>
          </cell>
          <cell r="DI52">
            <v>0</v>
          </cell>
          <cell r="DN52">
            <v>9110192</v>
          </cell>
        </row>
        <row r="53">
          <cell r="AY53">
            <v>8076</v>
          </cell>
          <cell r="BB53">
            <v>92882</v>
          </cell>
          <cell r="BT53">
            <v>9171088</v>
          </cell>
          <cell r="BU53">
            <v>1087932</v>
          </cell>
          <cell r="BW53">
            <v>0</v>
          </cell>
          <cell r="BX53">
            <v>0</v>
          </cell>
          <cell r="BY53">
            <v>1087932</v>
          </cell>
          <cell r="CT53">
            <v>0</v>
          </cell>
          <cell r="DI53">
            <v>0</v>
          </cell>
          <cell r="DN53">
            <v>8083155</v>
          </cell>
        </row>
        <row r="54">
          <cell r="AY54">
            <v>7231</v>
          </cell>
          <cell r="BB54">
            <v>83165</v>
          </cell>
          <cell r="BT54">
            <v>8211713</v>
          </cell>
          <cell r="BU54">
            <v>1084864</v>
          </cell>
          <cell r="BW54">
            <v>0</v>
          </cell>
          <cell r="BX54">
            <v>0</v>
          </cell>
          <cell r="BY54">
            <v>1084864</v>
          </cell>
          <cell r="CT54">
            <v>0</v>
          </cell>
          <cell r="DI54">
            <v>0</v>
          </cell>
          <cell r="DN54">
            <v>7126848</v>
          </cell>
        </row>
        <row r="55">
          <cell r="AY55">
            <v>6434</v>
          </cell>
          <cell r="BB55">
            <v>74000</v>
          </cell>
          <cell r="BT55">
            <v>7306780</v>
          </cell>
          <cell r="BU55">
            <v>999276</v>
          </cell>
          <cell r="BW55">
            <v>0</v>
          </cell>
          <cell r="BX55">
            <v>0</v>
          </cell>
          <cell r="BY55">
            <v>999276</v>
          </cell>
          <cell r="CT55">
            <v>0</v>
          </cell>
          <cell r="DI55">
            <v>0</v>
          </cell>
          <cell r="DN55">
            <v>6307504</v>
          </cell>
        </row>
        <row r="56">
          <cell r="AY56">
            <v>8277</v>
          </cell>
          <cell r="BB56">
            <v>95192</v>
          </cell>
          <cell r="BT56">
            <v>9399254</v>
          </cell>
          <cell r="BU56">
            <v>4183950</v>
          </cell>
          <cell r="BW56">
            <v>0</v>
          </cell>
          <cell r="BX56">
            <v>0</v>
          </cell>
          <cell r="BY56">
            <v>4183950</v>
          </cell>
          <cell r="CT56">
            <v>0</v>
          </cell>
          <cell r="DI56">
            <v>0</v>
          </cell>
          <cell r="DN56">
            <v>5215303</v>
          </cell>
        </row>
        <row r="57">
          <cell r="AY57">
            <v>13691</v>
          </cell>
          <cell r="BB57">
            <v>157450</v>
          </cell>
          <cell r="BT57">
            <v>15546507</v>
          </cell>
          <cell r="BU57">
            <v>11547499</v>
          </cell>
          <cell r="BW57">
            <v>5041549</v>
          </cell>
          <cell r="BX57">
            <v>0</v>
          </cell>
          <cell r="BY57">
            <v>6505950</v>
          </cell>
          <cell r="CT57">
            <v>0</v>
          </cell>
          <cell r="DI57">
            <v>0</v>
          </cell>
          <cell r="DN57">
            <v>3999007</v>
          </cell>
        </row>
        <row r="58">
          <cell r="AY58">
            <v>12204</v>
          </cell>
          <cell r="BB58">
            <v>140357</v>
          </cell>
          <cell r="BT58">
            <v>13858757</v>
          </cell>
          <cell r="BU58">
            <v>11385749</v>
          </cell>
          <cell r="BW58">
            <v>5041549</v>
          </cell>
          <cell r="BX58">
            <v>0</v>
          </cell>
          <cell r="BY58">
            <v>6344199</v>
          </cell>
          <cell r="CT58">
            <v>0</v>
          </cell>
          <cell r="DI58">
            <v>0</v>
          </cell>
          <cell r="DN58">
            <v>2473008</v>
          </cell>
        </row>
        <row r="59">
          <cell r="AY59">
            <v>10912</v>
          </cell>
          <cell r="BB59">
            <v>125495</v>
          </cell>
          <cell r="BT59">
            <v>12391314</v>
          </cell>
          <cell r="BU59">
            <v>11254293</v>
          </cell>
          <cell r="BW59">
            <v>5041549</v>
          </cell>
          <cell r="BX59">
            <v>0</v>
          </cell>
          <cell r="BY59">
            <v>6212744</v>
          </cell>
          <cell r="CT59">
            <v>0</v>
          </cell>
          <cell r="DI59">
            <v>0</v>
          </cell>
          <cell r="DN59">
            <v>1137021</v>
          </cell>
        </row>
        <row r="60">
          <cell r="AY60">
            <v>0</v>
          </cell>
          <cell r="BB60">
            <v>0</v>
          </cell>
          <cell r="BT60">
            <v>0</v>
          </cell>
          <cell r="BU60">
            <v>0</v>
          </cell>
          <cell r="BW60">
            <v>0</v>
          </cell>
          <cell r="BX60">
            <v>0</v>
          </cell>
          <cell r="BY60">
            <v>0</v>
          </cell>
          <cell r="CT60">
            <v>0</v>
          </cell>
          <cell r="DI60">
            <v>773578</v>
          </cell>
          <cell r="DN60">
            <v>0</v>
          </cell>
        </row>
        <row r="61">
          <cell r="AY61">
            <v>0</v>
          </cell>
          <cell r="BB61">
            <v>0</v>
          </cell>
          <cell r="BT61">
            <v>0</v>
          </cell>
          <cell r="BU61">
            <v>0</v>
          </cell>
          <cell r="BW61">
            <v>0</v>
          </cell>
          <cell r="BX61">
            <v>0</v>
          </cell>
          <cell r="BY61">
            <v>0</v>
          </cell>
          <cell r="CT61">
            <v>0</v>
          </cell>
          <cell r="DI61">
            <v>0</v>
          </cell>
          <cell r="DN61">
            <v>0</v>
          </cell>
        </row>
        <row r="62">
          <cell r="AY62">
            <v>0</v>
          </cell>
          <cell r="BB62">
            <v>0</v>
          </cell>
          <cell r="BT62">
            <v>0</v>
          </cell>
          <cell r="BU62">
            <v>0</v>
          </cell>
          <cell r="BW62">
            <v>0</v>
          </cell>
          <cell r="BX62">
            <v>0</v>
          </cell>
          <cell r="BY62">
            <v>0</v>
          </cell>
          <cell r="CT62">
            <v>0</v>
          </cell>
          <cell r="DI62">
            <v>0</v>
          </cell>
          <cell r="DN62">
            <v>0</v>
          </cell>
        </row>
        <row r="63">
          <cell r="AY63">
            <v>0</v>
          </cell>
          <cell r="BB63">
            <v>0</v>
          </cell>
          <cell r="BT63">
            <v>0</v>
          </cell>
          <cell r="BU63">
            <v>0</v>
          </cell>
          <cell r="BW63">
            <v>0</v>
          </cell>
          <cell r="BX63">
            <v>0</v>
          </cell>
          <cell r="BY63">
            <v>0</v>
          </cell>
          <cell r="CT63">
            <v>0</v>
          </cell>
          <cell r="DI63">
            <v>0</v>
          </cell>
          <cell r="DN63">
            <v>0</v>
          </cell>
        </row>
        <row r="64">
          <cell r="AY64">
            <v>0</v>
          </cell>
          <cell r="BB64">
            <v>0</v>
          </cell>
          <cell r="BT64">
            <v>0</v>
          </cell>
          <cell r="BU64">
            <v>0</v>
          </cell>
          <cell r="BW64">
            <v>0</v>
          </cell>
          <cell r="BX64">
            <v>0</v>
          </cell>
          <cell r="BY64">
            <v>0</v>
          </cell>
          <cell r="CT64">
            <v>0</v>
          </cell>
          <cell r="DI64">
            <v>0</v>
          </cell>
          <cell r="DN64">
            <v>0</v>
          </cell>
        </row>
        <row r="65">
          <cell r="AY65">
            <v>0</v>
          </cell>
          <cell r="BB65">
            <v>0</v>
          </cell>
          <cell r="BT65">
            <v>0</v>
          </cell>
          <cell r="BU65">
            <v>0</v>
          </cell>
          <cell r="BW65">
            <v>0</v>
          </cell>
          <cell r="BX65">
            <v>0</v>
          </cell>
          <cell r="BY65">
            <v>0</v>
          </cell>
          <cell r="CT65">
            <v>0</v>
          </cell>
          <cell r="DI65">
            <v>0</v>
          </cell>
          <cell r="DN65">
            <v>0</v>
          </cell>
        </row>
        <row r="66">
          <cell r="AY66">
            <v>0</v>
          </cell>
          <cell r="BB66">
            <v>0</v>
          </cell>
          <cell r="BT66">
            <v>0</v>
          </cell>
          <cell r="BU66">
            <v>0</v>
          </cell>
          <cell r="BW66">
            <v>0</v>
          </cell>
          <cell r="BX66">
            <v>0</v>
          </cell>
          <cell r="BY66">
            <v>0</v>
          </cell>
          <cell r="CT66">
            <v>0</v>
          </cell>
          <cell r="DI66">
            <v>0</v>
          </cell>
          <cell r="DN66">
            <v>0</v>
          </cell>
        </row>
        <row r="67">
          <cell r="AY67">
            <v>0</v>
          </cell>
          <cell r="BB67">
            <v>0</v>
          </cell>
          <cell r="BT67">
            <v>0</v>
          </cell>
          <cell r="BU67">
            <v>0</v>
          </cell>
          <cell r="BW67">
            <v>0</v>
          </cell>
          <cell r="BX67">
            <v>0</v>
          </cell>
          <cell r="BY67">
            <v>0</v>
          </cell>
          <cell r="CT67">
            <v>0</v>
          </cell>
          <cell r="DI67">
            <v>0</v>
          </cell>
          <cell r="DN67">
            <v>0</v>
          </cell>
        </row>
        <row r="68">
          <cell r="AY68">
            <v>0</v>
          </cell>
          <cell r="BB68">
            <v>0</v>
          </cell>
          <cell r="BT68">
            <v>0</v>
          </cell>
          <cell r="BU68">
            <v>0</v>
          </cell>
          <cell r="BW68">
            <v>0</v>
          </cell>
          <cell r="BX68">
            <v>0</v>
          </cell>
          <cell r="BY68">
            <v>0</v>
          </cell>
          <cell r="CT68">
            <v>0</v>
          </cell>
          <cell r="DI68">
            <v>0</v>
          </cell>
          <cell r="DN68">
            <v>0</v>
          </cell>
        </row>
        <row r="69">
          <cell r="AY69">
            <v>0</v>
          </cell>
          <cell r="BB69">
            <v>0</v>
          </cell>
          <cell r="BT69">
            <v>0</v>
          </cell>
          <cell r="BU69">
            <v>0</v>
          </cell>
          <cell r="BW69">
            <v>0</v>
          </cell>
          <cell r="BX69">
            <v>0</v>
          </cell>
          <cell r="BY69">
            <v>0</v>
          </cell>
          <cell r="CT69">
            <v>0</v>
          </cell>
          <cell r="DI69">
            <v>0</v>
          </cell>
          <cell r="DN69">
            <v>0</v>
          </cell>
        </row>
        <row r="70">
          <cell r="AY70">
            <v>0</v>
          </cell>
          <cell r="BB70">
            <v>0</v>
          </cell>
          <cell r="BT70">
            <v>0</v>
          </cell>
          <cell r="BU70">
            <v>0</v>
          </cell>
          <cell r="BW70">
            <v>0</v>
          </cell>
          <cell r="BX70">
            <v>0</v>
          </cell>
          <cell r="BY70">
            <v>0</v>
          </cell>
          <cell r="CT70">
            <v>0</v>
          </cell>
          <cell r="DI70">
            <v>0</v>
          </cell>
          <cell r="DN70">
            <v>0</v>
          </cell>
        </row>
        <row r="71">
          <cell r="AY71">
            <v>0</v>
          </cell>
          <cell r="BB71">
            <v>0</v>
          </cell>
          <cell r="BT71">
            <v>0</v>
          </cell>
          <cell r="BU71">
            <v>0</v>
          </cell>
          <cell r="BW71">
            <v>0</v>
          </cell>
          <cell r="BX71">
            <v>0</v>
          </cell>
          <cell r="BY71">
            <v>0</v>
          </cell>
          <cell r="CT71">
            <v>0</v>
          </cell>
          <cell r="DI71">
            <v>0</v>
          </cell>
          <cell r="DN71">
            <v>0</v>
          </cell>
        </row>
        <row r="72">
          <cell r="AY72">
            <v>0</v>
          </cell>
          <cell r="BB72">
            <v>0</v>
          </cell>
          <cell r="BT72">
            <v>0</v>
          </cell>
          <cell r="BU72">
            <v>0</v>
          </cell>
          <cell r="BW72">
            <v>0</v>
          </cell>
          <cell r="BX72">
            <v>0</v>
          </cell>
          <cell r="BY72">
            <v>0</v>
          </cell>
          <cell r="CT72">
            <v>0</v>
          </cell>
          <cell r="DI72">
            <v>0</v>
          </cell>
          <cell r="DN72">
            <v>0</v>
          </cell>
        </row>
      </sheetData>
      <sheetData sheetId="10"/>
      <sheetData sheetId="11"/>
      <sheetData sheetId="12"/>
      <sheetData sheetId="13"/>
      <sheetData sheetId="14"/>
      <sheetData sheetId="15"/>
      <sheetData sheetId="16"/>
      <sheetData sheetId="17"/>
      <sheetData sheetId="18"/>
      <sheetData sheetId="19"/>
      <sheetData sheetId="20">
        <row r="12">
          <cell r="J12">
            <v>4.9609860000000001</v>
          </cell>
          <cell r="L12">
            <v>0.33176302099999994</v>
          </cell>
        </row>
        <row r="13">
          <cell r="J13">
            <v>0.50413600000000003</v>
          </cell>
          <cell r="L13">
            <v>4.8323173999999997E-2</v>
          </cell>
        </row>
        <row r="14">
          <cell r="J14">
            <v>3.3644120000000002</v>
          </cell>
          <cell r="L14">
            <v>0</v>
          </cell>
        </row>
        <row r="17">
          <cell r="J17">
            <v>0</v>
          </cell>
          <cell r="L17">
            <v>0</v>
          </cell>
        </row>
        <row r="18">
          <cell r="J18">
            <v>2.5624470000000001</v>
          </cell>
          <cell r="L18">
            <v>0</v>
          </cell>
        </row>
        <row r="19">
          <cell r="J19">
            <v>2.5624470000000001</v>
          </cell>
          <cell r="L19">
            <v>0</v>
          </cell>
        </row>
        <row r="21">
          <cell r="J21">
            <v>0</v>
          </cell>
          <cell r="L21">
            <v>0</v>
          </cell>
        </row>
        <row r="22">
          <cell r="J22">
            <v>3.4079440000000001</v>
          </cell>
          <cell r="L22">
            <v>0</v>
          </cell>
        </row>
        <row r="23">
          <cell r="J23">
            <v>3.4079440000000001</v>
          </cell>
          <cell r="L23">
            <v>0</v>
          </cell>
        </row>
      </sheetData>
      <sheetData sheetId="2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ciones"/>
      <sheetName val="BM"/>
      <sheetName val="Semifijos Activo_Anual"/>
      <sheetName val="Lista"/>
      <sheetName val="Formulas"/>
      <sheetName val="FormulasPS"/>
    </sheetNames>
    <sheetDataSet>
      <sheetData sheetId="0"/>
      <sheetData sheetId="1"/>
      <sheetData sheetId="2"/>
      <sheetData sheetId="3">
        <row r="2">
          <cell r="A2" t="str">
            <v>PDP</v>
          </cell>
        </row>
        <row r="3">
          <cell r="A3" t="str">
            <v>PNP</v>
          </cell>
        </row>
        <row r="4">
          <cell r="A4" t="str">
            <v>PND</v>
          </cell>
        </row>
        <row r="5">
          <cell r="A5" t="str">
            <v>PRB</v>
          </cell>
        </row>
        <row r="6">
          <cell r="A6" t="str">
            <v>POS</v>
          </cell>
        </row>
      </sheetData>
      <sheetData sheetId="4"/>
      <sheetData sheetId="5"/>
    </sheetDataSet>
  </externalBook>
</externalLink>
</file>

<file path=xl/persons/person.xml><?xml version="1.0" encoding="utf-8"?>
<personList xmlns="http://schemas.microsoft.com/office/spreadsheetml/2018/threadedcomments" xmlns:x="http://schemas.openxmlformats.org/spreadsheetml/2006/main">
  <person displayName="Jaime Benazar Irausquin" id="{7C8BD1B9-112F-413D-9BC3-ABAE6430A2BC}" userId="S::jaime.benazar@quorumsoftware.com::90b285ee-16d3-4f4a-b12f-ba7161cffcd6" providerId="AD"/>
</personList>
</file>

<file path=xl/theme/theme1.xml><?xml version="1.0" encoding="utf-8"?>
<a:theme xmlns:a="http://schemas.openxmlformats.org/drawingml/2006/main" name="Ecopetrol">
  <a:themeElements>
    <a:clrScheme name="Personalizado 3">
      <a:dk1>
        <a:sysClr val="windowText" lastClr="000000"/>
      </a:dk1>
      <a:lt1>
        <a:sysClr val="window" lastClr="FFFFFF"/>
      </a:lt1>
      <a:dk2>
        <a:srgbClr val="1B1163"/>
      </a:dk2>
      <a:lt2>
        <a:srgbClr val="E7E6E6"/>
      </a:lt2>
      <a:accent1>
        <a:srgbClr val="49DB31"/>
      </a:accent1>
      <a:accent2>
        <a:srgbClr val="4E01A8"/>
      </a:accent2>
      <a:accent3>
        <a:srgbClr val="A5A5A5"/>
      </a:accent3>
      <a:accent4>
        <a:srgbClr val="FFC000"/>
      </a:accent4>
      <a:accent5>
        <a:srgbClr val="F7032C"/>
      </a:accent5>
      <a:accent6>
        <a:srgbClr val="01FFD5"/>
      </a:accent6>
      <a:hlink>
        <a:srgbClr val="7B7B7B"/>
      </a:hlink>
      <a:folHlink>
        <a:srgbClr val="1B1163"/>
      </a:folHlink>
    </a:clrScheme>
    <a:fontScheme name="Personalizado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Ecopetrol" id="{BF9CF002-F0DF-4711-908A-C88B52DBA7A4}" vid="{87172242-BEF2-476B-B7CE-8B29C8FB590B}"/>
    </a:ext>
  </a:extLst>
</a:theme>
</file>

<file path=xl/threadedComments/threadedComment1.xml><?xml version="1.0" encoding="utf-8"?>
<ThreadedComments xmlns="http://schemas.microsoft.com/office/spreadsheetml/2018/threadedcomments" xmlns:x="http://schemas.openxmlformats.org/spreadsheetml/2006/main">
  <threadedComment ref="W4" dT="2024-04-15T14:08:19.09" personId="{7C8BD1B9-112F-413D-9BC3-ABAE6430A2BC}" id="{E1A2A0C1-11D0-40BF-89CD-DAA9CC868430}">
    <text>El auditor, al hacer los cálculo anualizados, corta al límite económico en diciembre de 2043. PlanningSpace, al hacer los cálculos mensualizados, corta en abril de 2044. También impacta que PS distribuye el OPEX fijo por FNI y el auditor asigna el 100% a la PDP</text>
  </threadedComment>
  <threadedComment ref="AT4" dT="2024-03-22T13:16:44.04" personId="{7C8BD1B9-112F-413D-9BC3-ABAE6430A2BC}" id="{54C65063-5778-453E-B3CA-943E3F21B35A}">
    <text>El auditor de este campo, al cortar la curva de PDP mucho antes por la metodología que utiliza, trae la cola de PDP a la categoría PNP. PlanningSpace l utilizar metodología RSC, no realiza este movimiento</text>
  </threadedComment>
  <threadedComment ref="AV4" dT="2024-03-22T13:15:41.03" personId="{7C8BD1B9-112F-413D-9BC3-ABAE6430A2BC}" id="{4C69FAB5-9721-4D46-8EFB-64E34C03DF3E}">
    <text xml:space="preserve">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
Esto trae como consecuencia que en el cálculo del auditor, la categoría PNP al tener un mayor OPEX fijo,  alcance su límite económico mucho antes que en el cálculo de PlanningSpace
</text>
  </threadedComment>
  <threadedComment ref="BI4" dT="2024-04-15T14:10:04.77" personId="{7C8BD1B9-112F-413D-9BC3-ABAE6430A2BC}" id="{504F6CDC-955B-4F36-8F43-6CF205F41954}">
    <text>El auditor, al hacer los cálculo anualizados, corta al límite económico en diciembre de 2043. PlanningSpace, al hacer los cálculos mensualizados, corta en abril de 2044.</text>
  </threadedComment>
  <threadedComment ref="CQ4" dT="2024-04-15T14:10:55.62" personId="{7C8BD1B9-112F-413D-9BC3-ABAE6430A2BC}" id="{0958FDFC-196F-46F9-8AC9-A71BC8C3BF73}">
    <text>El auditor, al hacer los cálculo anualizados, corta al límite económico en diciembre de 2040. PlanningSpace, al hacer los cálculos mensualizados, corta en septiembre de 2040. También impacta que PS distribuye el OPEX fijo por FNI y el auditor asigna el 100% a la PDP</text>
  </threadedComment>
  <threadedComment ref="IM4" dT="2024-04-15T14:13:57.50" personId="{7C8BD1B9-112F-413D-9BC3-ABAE6430A2BC}" id="{68BDAE99-62C9-4F04-B22A-4A84595A4E9F}">
    <text>El auditor, al calcular el límite económico de PND en una fecha distinta al de PlanningSpace, trae la cola a Probables unos meses antes que PS</text>
  </threadedComment>
  <threadedComment ref="IO4" dT="2024-04-15T14:15:25.35" personId="{7C8BD1B9-112F-413D-9BC3-ABAE6430A2BC}" id="{E0A38112-CA14-4931-AEB3-E106AC5D5867}">
    <text>El auditor, al hacer los cálculo anualizados, corta al límite económico en diciembre de 2042. PlanningSpace, al hacer los cálculos mensualizados, corta en noviembre de 2042.</text>
  </threadedComment>
  <threadedComment ref="OK4" dT="2024-04-15T14:16:24.58" personId="{7C8BD1B9-112F-413D-9BC3-ABAE6430A2BC}" id="{A37AB359-13F6-476A-B538-DA48B402B71D}">
    <text>El auditor, al calcular el límite económico de Probables en una fecha distinta al de PlanningSpace, trae la cola a Posibles unos meses antes que PS</text>
  </threadedComment>
  <threadedComment ref="OM4" dT="2024-04-15T14:17:36.30" personId="{7C8BD1B9-112F-413D-9BC3-ABAE6430A2BC}" id="{89532A08-7C13-4DB9-9E2F-1F5EE8E03C04}">
    <text>El auditor, al calcular el límite económico de PDP y PNP en una fecha distinta al de PlanningSpace, trae la cola a Posibles unos meses antes que PS</text>
  </threadedComment>
  <threadedComment ref="OP4" dT="2024-04-15T14:16:29.81" personId="{7C8BD1B9-112F-413D-9BC3-ABAE6430A2BC}" id="{438E419D-5A2C-4956-BD22-A1454815C3BE}">
    <text>PlanningSpace hace el cálculo del límite económico mensualizado, por lo cual corta en abril de 2047. El auditor en cambio, al hacerlo anualizado, corta en diciembre de 2046</text>
  </threadedComment>
  <threadedComment ref="B7" dT="2024-03-22T18:38:22.37" personId="{7C8BD1B9-112F-413D-9BC3-ABAE6430A2BC}" id="{10F78211-FD4D-4F52-95E3-66DFEBE88035}">
    <text>En el año 2023 se tiene curva base pactada con la ANH. El auditor, al hacer el cálculo anualizado, con las ponderaciones que realiza se dan diferencias versus el cálculo de PlanningSpace que si es mensualizado</text>
  </threadedComment>
  <threadedComment ref="AN7" dT="2024-04-15T14:09:01.42" personId="{7C8BD1B9-112F-413D-9BC3-ABAE6430A2BC}" id="{F82EF81A-52A3-4FC6-BD24-9CE2B88263EB}">
    <text>En el año 2023 se tiene curva base pactada con la ANH. El auditor, al hacer el cálculo anualizado, con las ponderaciones que realiza se dan diferencias versus el cálculo de PlanningSpace que si es mensualizado</text>
  </threadedComment>
  <threadedComment ref="AN10" dT="2024-04-15T14:09:17.76" personId="{7C8BD1B9-112F-413D-9BC3-ABAE6430A2BC}" id="{52C43493-6E88-40AA-B91B-1CABFEDE7AF6}">
    <text>Diferencias por lo antes explicado</text>
  </threadedComment>
  <threadedComment ref="B13" dT="2024-03-22T13:13:15.63" personId="{7C8BD1B9-112F-413D-9BC3-ABAE6430A2BC}" id="{CB319BBB-A7D4-4758-A292-7F328F69D003}">
    <text>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text>
  </threadedComment>
  <threadedComment ref="AN13" dT="2024-03-22T13:16:53.55" personId="{7C8BD1B9-112F-413D-9BC3-ABAE6430A2BC}" id="{9903E4E3-EE89-4596-9D50-C139B84FE597}">
    <text>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text>
  </threadedComment>
  <threadedComment ref="CB13" dT="2024-04-15T14:11:31.15" personId="{7C8BD1B9-112F-413D-9BC3-ABAE6430A2BC}" id="{F288AE60-9F91-41E2-A837-46B0A9E239A6}">
    <text xml:space="preserve">El auditor de este activo, que es GaffneyCline, asigna el 100% del OPEX fijo a la PDP hasta que ésta alcance el límite económico, fecha en la que le carga el OPEX a PNP y luego a PND.
PlanningSpace en cambio, al utilizar la metodología de reservas de RSC, distribuye los costos fijos entre los wedges por FNI. Por eso las diferencias importantes.
</text>
  </threadedComment>
  <threadedComment ref="B22" dT="2024-03-06T21:52:13.56" personId="{7C8BD1B9-112F-413D-9BC3-ABAE6430A2BC}" id="{168B8A61-7817-4F43-A52F-A07FA1B309B1}">
    <text>Diferencias arrastradas de lo antes explicado</text>
  </threadedComment>
  <threadedComment ref="AN22" dT="2024-03-22T13:29:48.58" personId="{7C8BD1B9-112F-413D-9BC3-ABAE6430A2BC}" id="{89549F82-F3AD-445F-8672-ED3F282614C8}">
    <text>Diferencias por lo antes mencionado</text>
  </threadedComment>
  <threadedComment ref="CB22" dT="2024-04-15T14:11:52.64" personId="{7C8BD1B9-112F-413D-9BC3-ABAE6430A2BC}" id="{6FCBD959-7E5E-4A46-9C17-B9178CE12529}">
    <text>Diferencias arrastradas por lo antes mencionado</text>
  </threadedComment>
  <threadedComment ref="B28" dT="2024-03-06T21:52:27.56" personId="{7C8BD1B9-112F-413D-9BC3-ABAE6430A2BC}" id="{2141BB5C-4AC7-45BF-BD2E-A711ECDF004A}">
    <text>Diferencias arrastradas de lo antes explicado</text>
  </threadedComment>
  <threadedComment ref="AN28" dT="2024-03-22T13:29:55.90" personId="{7C8BD1B9-112F-413D-9BC3-ABAE6430A2BC}" id="{AFD235E9-9F35-44DA-8C23-8AE650A39603}">
    <text>Diferencias por lo antes mencionado</text>
  </threadedComment>
  <threadedComment ref="CB28" dT="2024-04-15T14:12:11.65" personId="{7C8BD1B9-112F-413D-9BC3-ABAE6430A2BC}" id="{79DE9559-7FE3-4A0E-8330-5263E2241F9E}">
    <text>Diferencias arrastradas por lo antes mencionado</text>
  </threadedComment>
  <threadedComment ref="W31" dT="2024-04-15T14:09:41.72" personId="{7C8BD1B9-112F-413D-9BC3-ABAE6430A2BC}" id="{C78360D4-C612-426C-9F96-19F062F27B90}">
    <text>El auditor asigna el costo de abandono 12 meses después de alcanzar el límite económico. Al cortar por límite económico mucho antes que PlanningSpace, se evidencia la diferencia en el período en el que se asigna el abandono</text>
  </threadedComment>
  <threadedComment ref="CR31" dT="2024-04-15T14:13:24.60" personId="{7C8BD1B9-112F-413D-9BC3-ABAE6430A2BC}" id="{25F1E95C-7652-4444-A47C-79F445559711}">
    <text>PlanningSpace asigna el costo de abandono de toda la 1P 12 meses después del límite económico de la categoría 1P, en cambio el auditor lo hace 12 meses después del EL del wedge, por eso la diferencia.</text>
  </threadedComment>
  <threadedComment ref="OP31" dT="2024-04-15T14:18:27.54" personId="{7C8BD1B9-112F-413D-9BC3-ABAE6430A2BC}" id="{4B7BD7D8-9262-4EA3-A3A4-4E8E8A15E947}">
    <text>Al tener fechas de límite económico distintas entre el auditor y PS, se asigna el monto de abandono en fechas diferentes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4"/>
  </sheetPr>
  <dimension ref="A2:DP74"/>
  <sheetViews>
    <sheetView topLeftCell="Y4" zoomScale="81" zoomScaleNormal="81" workbookViewId="0">
      <selection activeCell="AF34" sqref="AF34"/>
    </sheetView>
  </sheetViews>
  <sheetFormatPr defaultColWidth="11" defaultRowHeight="12.75" x14ac:dyDescent="0.2"/>
  <cols>
    <col min="1" max="1" width="11" style="1"/>
    <col min="2" max="2" width="14.25" style="1" customWidth="1"/>
    <col min="3" max="3" width="11" style="1"/>
    <col min="4" max="5" width="11.125" style="1" customWidth="1"/>
    <col min="6" max="6" width="13" style="1" customWidth="1"/>
    <col min="7" max="7" width="11.125" style="1" customWidth="1"/>
    <col min="8" max="8" width="12.75" style="1" customWidth="1"/>
    <col min="9" max="23" width="11.125" style="1" customWidth="1"/>
    <col min="24" max="24" width="13" style="1" customWidth="1"/>
    <col min="25" max="25" width="14.75" style="1" customWidth="1"/>
    <col min="26" max="83" width="11.125" style="1" customWidth="1"/>
    <col min="84" max="84" width="14.5" style="1" customWidth="1"/>
    <col min="85" max="120" width="11.125" style="1" customWidth="1"/>
    <col min="121" max="16384" width="11" style="1"/>
  </cols>
  <sheetData>
    <row r="2" spans="1:120" x14ac:dyDescent="0.2">
      <c r="A2" s="2" t="s">
        <v>0</v>
      </c>
      <c r="B2" s="1" t="str">
        <f>+VLOOKUP($B$3,Lista!$C$3:$O$307,2,FALSE)</f>
        <v>Ecopetrol S.A</v>
      </c>
      <c r="C2" s="2" t="s">
        <v>1</v>
      </c>
      <c r="D2" s="1" t="s">
        <v>2</v>
      </c>
      <c r="E2" s="2" t="s">
        <v>3</v>
      </c>
      <c r="F2" s="1" t="str">
        <f>+VLOOKUP($B$3,Lista!$C$3:$O$307,9,FALSE)</f>
        <v>OPERACIONES HUILA-TOLIMA</v>
      </c>
      <c r="M2" s="123">
        <v>0.29749999999999999</v>
      </c>
      <c r="P2" s="118">
        <f>+P36-M36*M2</f>
        <v>-64381.748507893601</v>
      </c>
      <c r="AJ2" s="1">
        <v>836.5</v>
      </c>
      <c r="AK2" s="118">
        <f>+AJ2*0.32*365/2</f>
        <v>48851.6</v>
      </c>
      <c r="AN2" s="118">
        <f>AL36*AD36/100</f>
        <v>7387.9346607151256</v>
      </c>
      <c r="AP2" s="1">
        <f>+AB36*AJ36/100</f>
        <v>94818.321880491116</v>
      </c>
      <c r="AQ2" s="1">
        <f>+AP2*AP36/100</f>
        <v>73446.731732717628</v>
      </c>
      <c r="AS2" s="130">
        <f>+AB36*AP36/100-AQ2</f>
        <v>491189.66658873181</v>
      </c>
    </row>
    <row r="3" spans="1:120" x14ac:dyDescent="0.2">
      <c r="A3" s="2" t="s">
        <v>4</v>
      </c>
      <c r="B3" s="35" t="s">
        <v>5</v>
      </c>
      <c r="C3" s="2" t="s">
        <v>6</v>
      </c>
      <c r="D3" s="1" t="str">
        <f>+VLOOKUP($B$3,Lista!$C$3:$O$307,5,FALSE)</f>
        <v>PIJAO - POTRERILLO</v>
      </c>
      <c r="E3" s="2" t="s">
        <v>7</v>
      </c>
      <c r="F3" s="1" t="str">
        <f>+VLOOKUP($B$3,Lista!$C$3:$O$307,10,FALSE)</f>
        <v>HUILA</v>
      </c>
      <c r="AK3" s="118"/>
      <c r="AN3" s="118">
        <f t="shared" ref="AN3:AN6" si="0">AL37*AD37/100</f>
        <v>4904.6713542849038</v>
      </c>
      <c r="BM3" s="1">
        <f>+BM37*1000</f>
        <v>876.89</v>
      </c>
    </row>
    <row r="4" spans="1:120" x14ac:dyDescent="0.2">
      <c r="A4" s="2" t="s">
        <v>8</v>
      </c>
      <c r="B4" s="1" t="s">
        <v>9</v>
      </c>
      <c r="C4" s="2" t="s">
        <v>10</v>
      </c>
      <c r="D4" s="1" t="str">
        <f>+VLOOKUP($B$3,Lista!$C$3:$O$307,6,FALSE)</f>
        <v>NEIVA CPI</v>
      </c>
      <c r="E4" s="2" t="s">
        <v>11</v>
      </c>
      <c r="F4" s="1" t="str">
        <f>+VLOOKUP($B$3,Lista!$C$3:$O$307,11,FALSE)</f>
        <v>COLOMBIA</v>
      </c>
      <c r="AJ4" s="128">
        <f>+AB36/365</f>
        <v>1997.0815339896183</v>
      </c>
      <c r="AK4" s="118">
        <f>+(AJ4-AJ2)*0.08*365/2</f>
        <v>16944.490396248424</v>
      </c>
      <c r="AN4" s="118">
        <f t="shared" si="0"/>
        <v>3347.0076848424292</v>
      </c>
    </row>
    <row r="5" spans="1:120" x14ac:dyDescent="0.2">
      <c r="A5" s="2" t="s">
        <v>12</v>
      </c>
      <c r="B5" s="1" t="str">
        <f>+VLOOKUP($B$3,Lista!$C$3:$O$307,3,FALSE)</f>
        <v>VAO</v>
      </c>
      <c r="C5" s="2" t="s">
        <v>13</v>
      </c>
      <c r="D5" s="1">
        <v>0</v>
      </c>
      <c r="E5" s="2" t="s">
        <v>14</v>
      </c>
      <c r="F5" s="1" t="str">
        <f>+VLOOKUP($B$3,Lista!$C$3:$O$307,12,FALSE)</f>
        <v>DIRECTA</v>
      </c>
      <c r="AJ5" s="128">
        <f>+AB37/365</f>
        <v>1693.0930187264344</v>
      </c>
      <c r="AK5" s="118">
        <f>+(AJ5)*0.08*365/2</f>
        <v>24719.158073405943</v>
      </c>
      <c r="AN5" s="118">
        <f t="shared" si="0"/>
        <v>2237.5847582480674</v>
      </c>
    </row>
    <row r="6" spans="1:120" x14ac:dyDescent="0.2">
      <c r="A6" s="2" t="s">
        <v>15</v>
      </c>
      <c r="B6" s="1" t="str">
        <f>+VLOOKUP($B$3,Lista!$C$3:$O$307,4,FALSE)</f>
        <v>GPA</v>
      </c>
      <c r="C6" s="2" t="s">
        <v>16</v>
      </c>
      <c r="D6" s="1">
        <v>2022</v>
      </c>
      <c r="E6" s="2" t="s">
        <v>17</v>
      </c>
      <c r="F6" s="1" t="str">
        <f>+VLOOKUP($B$3,Lista!$C$3:$O$307,13,FALSE)</f>
        <v>VEP</v>
      </c>
      <c r="AK6" s="117">
        <f>+AK4+AK2+AK5</f>
        <v>90515.248469654354</v>
      </c>
      <c r="AL6" s="123">
        <f>+AK6/AB36</f>
        <v>0.1241746908616357</v>
      </c>
      <c r="AN6" s="118">
        <f t="shared" si="0"/>
        <v>1379.8123349817924</v>
      </c>
    </row>
    <row r="7" spans="1:120" x14ac:dyDescent="0.2">
      <c r="A7" s="2" t="s">
        <v>18</v>
      </c>
      <c r="B7" s="1" t="s">
        <v>19</v>
      </c>
      <c r="C7" s="2" t="s">
        <v>20</v>
      </c>
      <c r="D7" s="1" t="str">
        <f>+VLOOKUP($B$3,Lista!$C$3:$O$307,8,FALSE)</f>
        <v>VSM</v>
      </c>
      <c r="E7" s="2" t="s">
        <v>21</v>
      </c>
      <c r="F7" s="1" t="s">
        <v>22</v>
      </c>
    </row>
    <row r="8" spans="1:120" x14ac:dyDescent="0.2">
      <c r="A8" s="2" t="s">
        <v>23</v>
      </c>
      <c r="B8" s="1">
        <v>2043</v>
      </c>
      <c r="C8" s="2"/>
    </row>
    <row r="9" spans="1:120" ht="12.75" customHeight="1" x14ac:dyDescent="0.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51" customHeight="1" x14ac:dyDescent="0.2">
      <c r="C10" s="3" t="s">
        <v>35</v>
      </c>
      <c r="D10" s="3" t="s">
        <v>36</v>
      </c>
      <c r="E10" s="3" t="s">
        <v>37</v>
      </c>
      <c r="F10" s="3" t="s">
        <v>38</v>
      </c>
      <c r="G10" s="3" t="s">
        <v>39</v>
      </c>
      <c r="H10" s="3" t="s">
        <v>40</v>
      </c>
      <c r="I10" s="3" t="s">
        <v>41</v>
      </c>
      <c r="J10" s="3" t="s">
        <v>42</v>
      </c>
      <c r="K10" s="5" t="s">
        <v>43</v>
      </c>
      <c r="L10" s="5" t="s">
        <v>44</v>
      </c>
      <c r="M10" s="5" t="s">
        <v>45</v>
      </c>
      <c r="N10" s="5" t="s">
        <v>46</v>
      </c>
      <c r="O10" s="5" t="s">
        <v>47</v>
      </c>
      <c r="P10" s="5" t="s">
        <v>48</v>
      </c>
      <c r="Q10" s="5" t="s">
        <v>49</v>
      </c>
      <c r="R10" s="5" t="s">
        <v>50</v>
      </c>
      <c r="S10" s="5" t="s">
        <v>51</v>
      </c>
      <c r="T10" s="5" t="s">
        <v>52</v>
      </c>
      <c r="U10" s="5" t="s">
        <v>53</v>
      </c>
      <c r="V10" s="5" t="s">
        <v>54</v>
      </c>
      <c r="W10" s="5" t="s">
        <v>55</v>
      </c>
      <c r="X10" s="5" t="s">
        <v>56</v>
      </c>
      <c r="Y10" s="5" t="s">
        <v>57</v>
      </c>
      <c r="Z10" s="5" t="s">
        <v>58</v>
      </c>
      <c r="AA10" s="5" t="s">
        <v>59</v>
      </c>
      <c r="AB10" s="3" t="s">
        <v>60</v>
      </c>
      <c r="AC10" s="3" t="s">
        <v>61</v>
      </c>
      <c r="AD10" s="3" t="s">
        <v>50</v>
      </c>
      <c r="AE10" s="3" t="s">
        <v>62</v>
      </c>
      <c r="AF10" s="3" t="s">
        <v>63</v>
      </c>
      <c r="AG10" s="88" t="s">
        <v>64</v>
      </c>
      <c r="AH10" s="88" t="s">
        <v>65</v>
      </c>
      <c r="AI10" s="88" t="s">
        <v>66</v>
      </c>
      <c r="AJ10" s="90" t="s">
        <v>67</v>
      </c>
      <c r="AK10" s="90" t="s">
        <v>68</v>
      </c>
      <c r="AL10" s="90" t="s">
        <v>69</v>
      </c>
      <c r="AM10" s="90" t="s">
        <v>70</v>
      </c>
      <c r="AN10" s="90" t="s">
        <v>71</v>
      </c>
      <c r="AO10" s="90" t="s">
        <v>72</v>
      </c>
      <c r="AP10" s="88" t="s">
        <v>73</v>
      </c>
      <c r="AQ10" s="88" t="s">
        <v>60</v>
      </c>
      <c r="AR10" s="88" t="s">
        <v>61</v>
      </c>
      <c r="AS10" s="88" t="s">
        <v>50</v>
      </c>
      <c r="AT10" s="88" t="s">
        <v>62</v>
      </c>
      <c r="AU10" s="88" t="s">
        <v>63</v>
      </c>
      <c r="AV10" s="88" t="s">
        <v>64</v>
      </c>
      <c r="AW10" s="88" t="s">
        <v>65</v>
      </c>
      <c r="AX10" s="88" t="s">
        <v>66</v>
      </c>
      <c r="AY10" s="90" t="s">
        <v>70</v>
      </c>
      <c r="AZ10" s="90" t="s">
        <v>71</v>
      </c>
      <c r="BA10" s="90" t="s">
        <v>72</v>
      </c>
      <c r="BB10" s="3" t="s">
        <v>60</v>
      </c>
      <c r="BC10" s="3" t="s">
        <v>61</v>
      </c>
      <c r="BD10" s="3" t="s">
        <v>50</v>
      </c>
      <c r="BE10" s="3" t="s">
        <v>62</v>
      </c>
      <c r="BF10" s="3" t="s">
        <v>63</v>
      </c>
      <c r="BG10" s="3" t="s">
        <v>64</v>
      </c>
      <c r="BH10" s="3" t="s">
        <v>65</v>
      </c>
      <c r="BI10" s="3" t="s">
        <v>66</v>
      </c>
      <c r="BJ10" s="28" t="s">
        <v>74</v>
      </c>
      <c r="BK10" s="28" t="s">
        <v>75</v>
      </c>
      <c r="BL10" s="28" t="s">
        <v>76</v>
      </c>
      <c r="BM10" s="28" t="s">
        <v>77</v>
      </c>
      <c r="BN10" s="28" t="s">
        <v>78</v>
      </c>
      <c r="BO10" s="28" t="s">
        <v>79</v>
      </c>
      <c r="BP10" s="28" t="s">
        <v>63</v>
      </c>
      <c r="BQ10" s="28" t="s">
        <v>64</v>
      </c>
      <c r="BR10" s="28" t="s">
        <v>65</v>
      </c>
      <c r="BS10" s="28" t="s">
        <v>66</v>
      </c>
      <c r="BT10" s="3" t="s">
        <v>80</v>
      </c>
      <c r="BU10" s="32" t="s">
        <v>81</v>
      </c>
      <c r="BV10" s="32" t="s">
        <v>82</v>
      </c>
      <c r="BW10" s="32" t="s">
        <v>83</v>
      </c>
      <c r="BX10" s="32" t="s">
        <v>84</v>
      </c>
      <c r="BY10" s="32" t="s">
        <v>85</v>
      </c>
      <c r="BZ10" s="32" t="s">
        <v>86</v>
      </c>
      <c r="CA10" s="32" t="s">
        <v>87</v>
      </c>
      <c r="CB10" s="32" t="s">
        <v>88</v>
      </c>
      <c r="CC10" s="32" t="s">
        <v>89</v>
      </c>
      <c r="CD10" s="32" t="s">
        <v>90</v>
      </c>
      <c r="CE10" s="32" t="s">
        <v>91</v>
      </c>
      <c r="CF10" s="32" t="s">
        <v>92</v>
      </c>
      <c r="CG10" s="32" t="s">
        <v>93</v>
      </c>
      <c r="CH10" s="32" t="s">
        <v>94</v>
      </c>
      <c r="CI10" s="32" t="s">
        <v>95</v>
      </c>
      <c r="CJ10" s="32" t="s">
        <v>96</v>
      </c>
      <c r="CK10" s="32" t="s">
        <v>97</v>
      </c>
      <c r="CL10" s="32" t="s">
        <v>98</v>
      </c>
      <c r="CM10" s="32" t="s">
        <v>99</v>
      </c>
      <c r="CN10" s="32" t="s">
        <v>100</v>
      </c>
      <c r="CO10" s="32" t="s">
        <v>101</v>
      </c>
      <c r="CP10" s="30" t="s">
        <v>102</v>
      </c>
      <c r="CQ10" s="30" t="s">
        <v>103</v>
      </c>
      <c r="CR10" s="30" t="s">
        <v>104</v>
      </c>
      <c r="CS10" s="30" t="s">
        <v>105</v>
      </c>
      <c r="CT10" s="30" t="s">
        <v>106</v>
      </c>
      <c r="CU10" s="30" t="s">
        <v>82</v>
      </c>
      <c r="CV10" s="30" t="s">
        <v>107</v>
      </c>
      <c r="CW10" s="30" t="s">
        <v>108</v>
      </c>
      <c r="CX10" s="30" t="s">
        <v>109</v>
      </c>
      <c r="CY10" s="30" t="s">
        <v>110</v>
      </c>
      <c r="CZ10" s="30" t="s">
        <v>111</v>
      </c>
      <c r="DA10" s="30" t="s">
        <v>112</v>
      </c>
      <c r="DB10" s="30" t="s">
        <v>113</v>
      </c>
      <c r="DC10" s="30" t="s">
        <v>114</v>
      </c>
      <c r="DD10" s="30" t="s">
        <v>115</v>
      </c>
      <c r="DE10" s="30" t="s">
        <v>116</v>
      </c>
      <c r="DF10" s="30" t="s">
        <v>117</v>
      </c>
      <c r="DG10" s="30" t="s">
        <v>118</v>
      </c>
      <c r="DH10" s="30" t="s">
        <v>119</v>
      </c>
      <c r="DI10" s="3" t="s">
        <v>120</v>
      </c>
      <c r="DJ10" s="3" t="s">
        <v>121</v>
      </c>
      <c r="DK10" s="3" t="s">
        <v>122</v>
      </c>
      <c r="DL10" s="3" t="s">
        <v>123</v>
      </c>
      <c r="DM10" s="3" t="s">
        <v>124</v>
      </c>
      <c r="DN10" s="3" t="s">
        <v>125</v>
      </c>
      <c r="DO10" s="3" t="s">
        <v>126</v>
      </c>
      <c r="DP10" s="3" t="s">
        <v>127</v>
      </c>
    </row>
    <row r="11" spans="1:120" ht="25.5" x14ac:dyDescent="0.2">
      <c r="C11" s="4"/>
      <c r="D11" s="4" t="s">
        <v>128</v>
      </c>
      <c r="E11" s="4" t="s">
        <v>128</v>
      </c>
      <c r="F11" s="4" t="s">
        <v>128</v>
      </c>
      <c r="G11" s="4" t="s">
        <v>128</v>
      </c>
      <c r="H11" s="4" t="s">
        <v>128</v>
      </c>
      <c r="I11" s="4" t="s">
        <v>128</v>
      </c>
      <c r="J11" s="4" t="s">
        <v>128</v>
      </c>
      <c r="K11" s="6" t="s">
        <v>129</v>
      </c>
      <c r="L11" s="6" t="s">
        <v>129</v>
      </c>
      <c r="M11" s="6" t="s">
        <v>130</v>
      </c>
      <c r="N11" s="6" t="s">
        <v>130</v>
      </c>
      <c r="O11" s="6" t="s">
        <v>130</v>
      </c>
      <c r="P11" s="6" t="s">
        <v>130</v>
      </c>
      <c r="Q11" s="6" t="s">
        <v>130</v>
      </c>
      <c r="R11" s="6" t="s">
        <v>130</v>
      </c>
      <c r="S11" s="6" t="s">
        <v>129</v>
      </c>
      <c r="T11" s="6" t="s">
        <v>129</v>
      </c>
      <c r="U11" s="6" t="s">
        <v>129</v>
      </c>
      <c r="V11" s="6" t="s">
        <v>129</v>
      </c>
      <c r="W11" s="6" t="s">
        <v>129</v>
      </c>
      <c r="X11" s="6" t="s">
        <v>129</v>
      </c>
      <c r="Y11" s="6" t="s">
        <v>129</v>
      </c>
      <c r="Z11" s="6" t="s">
        <v>129</v>
      </c>
      <c r="AA11" s="6" t="s">
        <v>129</v>
      </c>
      <c r="AB11" s="4" t="s">
        <v>129</v>
      </c>
      <c r="AC11" s="4" t="s">
        <v>129</v>
      </c>
      <c r="AD11" s="4" t="s">
        <v>130</v>
      </c>
      <c r="AE11" s="4" t="s">
        <v>130</v>
      </c>
      <c r="AF11" s="4" t="s">
        <v>129</v>
      </c>
      <c r="AG11" s="89" t="s">
        <v>129</v>
      </c>
      <c r="AH11" s="89" t="s">
        <v>129</v>
      </c>
      <c r="AI11" s="89" t="s">
        <v>129</v>
      </c>
      <c r="AJ11" s="91" t="s">
        <v>131</v>
      </c>
      <c r="AK11" s="91" t="s">
        <v>131</v>
      </c>
      <c r="AL11" s="91" t="s">
        <v>131</v>
      </c>
      <c r="AM11" s="91" t="s">
        <v>129</v>
      </c>
      <c r="AN11" s="91" t="s">
        <v>130</v>
      </c>
      <c r="AO11" s="91" t="s">
        <v>129</v>
      </c>
      <c r="AP11" s="89" t="s">
        <v>131</v>
      </c>
      <c r="AQ11" s="89" t="s">
        <v>129</v>
      </c>
      <c r="AR11" s="89" t="s">
        <v>129</v>
      </c>
      <c r="AS11" s="89" t="s">
        <v>130</v>
      </c>
      <c r="AT11" s="89" t="s">
        <v>130</v>
      </c>
      <c r="AU11" s="89" t="s">
        <v>129</v>
      </c>
      <c r="AV11" s="89" t="s">
        <v>129</v>
      </c>
      <c r="AW11" s="89" t="s">
        <v>129</v>
      </c>
      <c r="AX11" s="89" t="s">
        <v>129</v>
      </c>
      <c r="AY11" s="91" t="s">
        <v>129</v>
      </c>
      <c r="AZ11" s="91" t="s">
        <v>130</v>
      </c>
      <c r="BA11" s="91" t="s">
        <v>129</v>
      </c>
      <c r="BB11" s="4" t="s">
        <v>129</v>
      </c>
      <c r="BC11" s="4" t="s">
        <v>129</v>
      </c>
      <c r="BD11" s="4" t="s">
        <v>132</v>
      </c>
      <c r="BE11" s="4" t="s">
        <v>132</v>
      </c>
      <c r="BF11" s="4" t="s">
        <v>129</v>
      </c>
      <c r="BG11" s="4" t="s">
        <v>129</v>
      </c>
      <c r="BH11" s="4" t="s">
        <v>129</v>
      </c>
      <c r="BI11" s="4" t="s">
        <v>129</v>
      </c>
      <c r="BJ11" s="29" t="s">
        <v>133</v>
      </c>
      <c r="BK11" s="29" t="s">
        <v>133</v>
      </c>
      <c r="BL11" s="29" t="s">
        <v>133</v>
      </c>
      <c r="BM11" s="29" t="s">
        <v>134</v>
      </c>
      <c r="BN11" s="29" t="s">
        <v>135</v>
      </c>
      <c r="BO11" s="29" t="s">
        <v>135</v>
      </c>
      <c r="BP11" s="29" t="s">
        <v>133</v>
      </c>
      <c r="BQ11" s="29" t="s">
        <v>133</v>
      </c>
      <c r="BR11" s="29" t="s">
        <v>133</v>
      </c>
      <c r="BS11" s="29" t="s">
        <v>133</v>
      </c>
      <c r="BT11" s="4" t="s">
        <v>136</v>
      </c>
      <c r="BU11" s="33" t="s">
        <v>136</v>
      </c>
      <c r="BV11" s="33" t="s">
        <v>131</v>
      </c>
      <c r="BW11" s="33" t="s">
        <v>136</v>
      </c>
      <c r="BX11" s="33" t="s">
        <v>136</v>
      </c>
      <c r="BY11" s="33" t="s">
        <v>136</v>
      </c>
      <c r="BZ11" s="33" t="s">
        <v>133</v>
      </c>
      <c r="CA11" s="33" t="s">
        <v>133</v>
      </c>
      <c r="CB11" s="33" t="s">
        <v>137</v>
      </c>
      <c r="CC11" s="33" t="s">
        <v>133</v>
      </c>
      <c r="CD11" s="33" t="s">
        <v>133</v>
      </c>
      <c r="CE11" s="33" t="s">
        <v>133</v>
      </c>
      <c r="CF11" s="33" t="s">
        <v>133</v>
      </c>
      <c r="CG11" s="33" t="s">
        <v>133</v>
      </c>
      <c r="CH11" s="33" t="s">
        <v>133</v>
      </c>
      <c r="CI11" s="33" t="s">
        <v>138</v>
      </c>
      <c r="CJ11" s="33" t="s">
        <v>138</v>
      </c>
      <c r="CK11" s="33" t="s">
        <v>138</v>
      </c>
      <c r="CL11" s="33" t="s">
        <v>139</v>
      </c>
      <c r="CM11" s="33" t="s">
        <v>133</v>
      </c>
      <c r="CN11" s="33" t="s">
        <v>129</v>
      </c>
      <c r="CO11" s="33" t="s">
        <v>140</v>
      </c>
      <c r="CP11" s="31" t="s">
        <v>128</v>
      </c>
      <c r="CQ11" s="31" t="s">
        <v>128</v>
      </c>
      <c r="CR11" s="31" t="s">
        <v>128</v>
      </c>
      <c r="CS11" s="31" t="s">
        <v>128</v>
      </c>
      <c r="CT11" s="31" t="s">
        <v>141</v>
      </c>
      <c r="CU11" s="31" t="s">
        <v>131</v>
      </c>
      <c r="CV11" s="31" t="s">
        <v>141</v>
      </c>
      <c r="CW11" s="31" t="s">
        <v>141</v>
      </c>
      <c r="CX11" s="31" t="s">
        <v>141</v>
      </c>
      <c r="CY11" s="31" t="s">
        <v>141</v>
      </c>
      <c r="CZ11" s="31" t="s">
        <v>141</v>
      </c>
      <c r="DA11" s="31" t="s">
        <v>141</v>
      </c>
      <c r="DB11" s="31" t="s">
        <v>141</v>
      </c>
      <c r="DC11" s="31" t="s">
        <v>141</v>
      </c>
      <c r="DD11" s="31" t="s">
        <v>141</v>
      </c>
      <c r="DE11" s="31" t="s">
        <v>141</v>
      </c>
      <c r="DF11" s="31" t="s">
        <v>141</v>
      </c>
      <c r="DG11" s="31" t="s">
        <v>141</v>
      </c>
      <c r="DH11" s="31" t="s">
        <v>141</v>
      </c>
      <c r="DI11" s="4" t="s">
        <v>141</v>
      </c>
      <c r="DJ11" s="4" t="s">
        <v>131</v>
      </c>
      <c r="DK11" s="4" t="s">
        <v>141</v>
      </c>
      <c r="DL11" s="4" t="s">
        <v>141</v>
      </c>
      <c r="DM11" s="4" t="s">
        <v>141</v>
      </c>
      <c r="DN11" s="4" t="s">
        <v>141</v>
      </c>
      <c r="DO11" s="4" t="s">
        <v>141</v>
      </c>
      <c r="DP11" s="4" t="s">
        <v>141</v>
      </c>
    </row>
    <row r="12" spans="1:120" x14ac:dyDescent="0.2">
      <c r="C12" s="7">
        <v>44927</v>
      </c>
      <c r="D12" s="16">
        <v>85</v>
      </c>
      <c r="E12" s="16">
        <v>0</v>
      </c>
      <c r="F12" s="16">
        <v>78</v>
      </c>
      <c r="G12" s="16">
        <v>0</v>
      </c>
      <c r="H12" s="16">
        <v>7</v>
      </c>
      <c r="I12" s="16">
        <v>0</v>
      </c>
      <c r="J12" s="16">
        <v>0</v>
      </c>
      <c r="K12" s="96">
        <v>66581.712528899821</v>
      </c>
      <c r="L12" s="96">
        <v>0</v>
      </c>
      <c r="M12" s="96">
        <v>29396.176999360221</v>
      </c>
      <c r="N12" s="96">
        <v>8894.7283914500531</v>
      </c>
      <c r="O12" s="96">
        <v>0</v>
      </c>
      <c r="P12" s="96">
        <v>2871.1704208715746</v>
      </c>
      <c r="Q12" s="96">
        <v>225.51449092915482</v>
      </c>
      <c r="R12" s="96">
        <v>11221.684629424251</v>
      </c>
      <c r="S12" s="96">
        <v>0</v>
      </c>
      <c r="T12" s="96">
        <v>454.93164431523167</v>
      </c>
      <c r="U12" s="96">
        <v>314.43804827670544</v>
      </c>
      <c r="V12" s="96">
        <v>297.08063187587112</v>
      </c>
      <c r="W12" s="96">
        <v>570246.61050110043</v>
      </c>
      <c r="X12" s="96">
        <v>570246.61050110043</v>
      </c>
      <c r="Y12" s="96">
        <v>0</v>
      </c>
      <c r="Z12" s="96">
        <v>0</v>
      </c>
      <c r="AA12" s="96">
        <v>0</v>
      </c>
      <c r="AB12" s="96">
        <v>66581.712528899821</v>
      </c>
      <c r="AC12" s="96">
        <v>0</v>
      </c>
      <c r="AD12" s="96">
        <v>11221.684629424251</v>
      </c>
      <c r="AE12" s="96">
        <v>8894.7283914500531</v>
      </c>
      <c r="AF12" s="96">
        <v>0</v>
      </c>
      <c r="AG12" s="96">
        <v>454.93164431523167</v>
      </c>
      <c r="AH12" s="96">
        <v>314.43804827670544</v>
      </c>
      <c r="AI12" s="96">
        <v>297.08063187587112</v>
      </c>
      <c r="AJ12" s="96">
        <v>13.007792616816769</v>
      </c>
      <c r="AK12" s="96">
        <v>6.4</v>
      </c>
      <c r="AL12" s="96">
        <v>6.4</v>
      </c>
      <c r="AM12" s="96">
        <v>8660.8110864843966</v>
      </c>
      <c r="AN12" s="96">
        <v>718.18781628315207</v>
      </c>
      <c r="AO12" s="96">
        <v>0</v>
      </c>
      <c r="AP12" s="96">
        <v>77.4604847207587</v>
      </c>
      <c r="AQ12" s="96">
        <v>51574.51726026793</v>
      </c>
      <c r="AR12" s="96">
        <v>0</v>
      </c>
      <c r="AS12" s="96">
        <v>8692.3713077868997</v>
      </c>
      <c r="AT12" s="96">
        <v>6889.8997266121551</v>
      </c>
      <c r="AU12" s="96">
        <v>0</v>
      </c>
      <c r="AV12" s="96">
        <v>352.3922568346963</v>
      </c>
      <c r="AW12" s="96">
        <v>243.56523634162929</v>
      </c>
      <c r="AX12" s="96">
        <v>230.12009746254253</v>
      </c>
      <c r="AY12" s="96">
        <v>6708.7062483400214</v>
      </c>
      <c r="AZ12" s="96">
        <v>556.31176369836169</v>
      </c>
      <c r="BA12" s="96">
        <v>0</v>
      </c>
      <c r="BB12" s="96">
        <v>44865.811011927908</v>
      </c>
      <c r="BC12" s="96">
        <v>0</v>
      </c>
      <c r="BD12" s="96">
        <v>8692.3713077868997</v>
      </c>
      <c r="BE12" s="96">
        <v>6889.8997266121551</v>
      </c>
      <c r="BF12" s="96">
        <v>0</v>
      </c>
      <c r="BG12" s="96">
        <v>352.3922568346963</v>
      </c>
      <c r="BH12" s="96">
        <v>243.56523634162929</v>
      </c>
      <c r="BI12" s="96">
        <v>230.12009746254253</v>
      </c>
      <c r="BJ12" s="96">
        <v>98.739042472412734</v>
      </c>
      <c r="BK12" s="96">
        <v>1.8429266457542184</v>
      </c>
      <c r="BL12" s="96">
        <v>-1.0572175066748102</v>
      </c>
      <c r="BM12" s="96">
        <v>0.87688999999999995</v>
      </c>
      <c r="BN12" s="96">
        <v>6.0419999999999998</v>
      </c>
      <c r="BO12" s="96">
        <v>6.0419999999999998</v>
      </c>
      <c r="BP12" s="96">
        <v>0</v>
      </c>
      <c r="BQ12" s="96">
        <v>37.502214127263947</v>
      </c>
      <c r="BR12" s="96">
        <v>37.502214127263947</v>
      </c>
      <c r="BS12" s="96">
        <v>98.739042472412734</v>
      </c>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104"/>
      <c r="DO12" s="104"/>
      <c r="DP12" s="104"/>
    </row>
    <row r="13" spans="1:120" x14ac:dyDescent="0.2">
      <c r="C13" s="7">
        <v>44958</v>
      </c>
      <c r="D13" s="16">
        <v>85</v>
      </c>
      <c r="E13" s="16">
        <v>0</v>
      </c>
      <c r="F13" s="16">
        <v>78</v>
      </c>
      <c r="G13" s="16">
        <v>0</v>
      </c>
      <c r="H13" s="16">
        <v>7</v>
      </c>
      <c r="I13" s="16">
        <v>0</v>
      </c>
      <c r="J13" s="16">
        <v>0</v>
      </c>
      <c r="K13" s="96">
        <v>59312.939415633475</v>
      </c>
      <c r="L13" s="96">
        <v>0</v>
      </c>
      <c r="M13" s="96">
        <v>26107.509228560895</v>
      </c>
      <c r="N13" s="96">
        <v>8024.3969428914888</v>
      </c>
      <c r="O13" s="96">
        <v>0</v>
      </c>
      <c r="P13" s="96">
        <v>2568.3041181936569</v>
      </c>
      <c r="Q13" s="96">
        <v>218.62828762317622</v>
      </c>
      <c r="R13" s="96">
        <v>9844.2462517372187</v>
      </c>
      <c r="S13" s="96">
        <v>0</v>
      </c>
      <c r="T13" s="96">
        <v>402.540437824018</v>
      </c>
      <c r="U13" s="96">
        <v>278.22647908424733</v>
      </c>
      <c r="V13" s="96">
        <v>262.8679915294797</v>
      </c>
      <c r="W13" s="96">
        <v>515886.83622436668</v>
      </c>
      <c r="X13" s="96">
        <v>515886.83622436668</v>
      </c>
      <c r="Y13" s="96">
        <v>0</v>
      </c>
      <c r="Z13" s="96">
        <v>0</v>
      </c>
      <c r="AA13" s="96">
        <v>0</v>
      </c>
      <c r="AB13" s="96">
        <v>59312.939415633475</v>
      </c>
      <c r="AC13" s="96">
        <v>0</v>
      </c>
      <c r="AD13" s="96">
        <v>9844.2462517372187</v>
      </c>
      <c r="AE13" s="96">
        <v>8024.3969428914888</v>
      </c>
      <c r="AF13" s="96">
        <v>0</v>
      </c>
      <c r="AG13" s="96">
        <v>402.540437824018</v>
      </c>
      <c r="AH13" s="96">
        <v>278.22647908424733</v>
      </c>
      <c r="AI13" s="96">
        <v>262.8679915294797</v>
      </c>
      <c r="AJ13" s="96">
        <v>13.007792616816769</v>
      </c>
      <c r="AK13" s="96">
        <v>6.4</v>
      </c>
      <c r="AL13" s="96">
        <v>6.4</v>
      </c>
      <c r="AM13" s="96">
        <v>7715.3041541237744</v>
      </c>
      <c r="AN13" s="96">
        <v>630.03176011118205</v>
      </c>
      <c r="AO13" s="96">
        <v>0</v>
      </c>
      <c r="AP13" s="96">
        <v>77.4604847207587</v>
      </c>
      <c r="AQ13" s="96">
        <v>45944.09037347963</v>
      </c>
      <c r="AR13" s="96">
        <v>0</v>
      </c>
      <c r="AS13" s="96">
        <v>7625.4008637007701</v>
      </c>
      <c r="AT13" s="96">
        <v>6215.736767881489</v>
      </c>
      <c r="AU13" s="96">
        <v>0</v>
      </c>
      <c r="AV13" s="96">
        <v>311.80977433554864</v>
      </c>
      <c r="AW13" s="96">
        <v>215.51557932015828</v>
      </c>
      <c r="AX13" s="96">
        <v>203.61882041445787</v>
      </c>
      <c r="AY13" s="96">
        <v>5976.3119954651074</v>
      </c>
      <c r="AZ13" s="96">
        <v>488.02565527684936</v>
      </c>
      <c r="BA13" s="96">
        <v>0</v>
      </c>
      <c r="BB13" s="96">
        <v>39967.778378014526</v>
      </c>
      <c r="BC13" s="96">
        <v>0</v>
      </c>
      <c r="BD13" s="96">
        <v>7625.4008637007701</v>
      </c>
      <c r="BE13" s="96">
        <v>6215.736767881489</v>
      </c>
      <c r="BF13" s="96">
        <v>0</v>
      </c>
      <c r="BG13" s="96">
        <v>311.80977433554864</v>
      </c>
      <c r="BH13" s="96">
        <v>215.51557932015828</v>
      </c>
      <c r="BI13" s="96">
        <v>203.61882041445787</v>
      </c>
      <c r="BJ13" s="96">
        <v>98.739042472412734</v>
      </c>
      <c r="BK13" s="96">
        <v>1.8429266457542184</v>
      </c>
      <c r="BL13" s="96">
        <v>-1.0572175066748102</v>
      </c>
      <c r="BM13" s="96">
        <v>0.87688999999999995</v>
      </c>
      <c r="BN13" s="96">
        <v>6.0419999999999998</v>
      </c>
      <c r="BO13" s="96">
        <v>6.0419999999999998</v>
      </c>
      <c r="BP13" s="96">
        <v>0</v>
      </c>
      <c r="BQ13" s="96">
        <v>37.502214127263947</v>
      </c>
      <c r="BR13" s="96">
        <v>37.502214127263947</v>
      </c>
      <c r="BS13" s="96">
        <v>98.739042472412734</v>
      </c>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104"/>
      <c r="DO13" s="104"/>
      <c r="DP13" s="104"/>
    </row>
    <row r="14" spans="1:120" x14ac:dyDescent="0.2">
      <c r="C14" s="7">
        <v>44986</v>
      </c>
      <c r="D14" s="16">
        <v>85</v>
      </c>
      <c r="E14" s="16">
        <v>0</v>
      </c>
      <c r="F14" s="16">
        <v>78</v>
      </c>
      <c r="G14" s="16">
        <v>0</v>
      </c>
      <c r="H14" s="16">
        <v>7</v>
      </c>
      <c r="I14" s="16">
        <v>0</v>
      </c>
      <c r="J14" s="16">
        <v>0</v>
      </c>
      <c r="K14" s="96">
        <v>64786.120893793166</v>
      </c>
      <c r="L14" s="96">
        <v>0</v>
      </c>
      <c r="M14" s="96">
        <v>28434.832767408097</v>
      </c>
      <c r="N14" s="96">
        <v>8399.2678149992862</v>
      </c>
      <c r="O14" s="96">
        <v>0</v>
      </c>
      <c r="P14" s="96">
        <v>2683.3144714514688</v>
      </c>
      <c r="Q14" s="96">
        <v>124.17952238474027</v>
      </c>
      <c r="R14" s="96">
        <v>11045.274504334526</v>
      </c>
      <c r="S14" s="96">
        <v>0</v>
      </c>
      <c r="T14" s="96">
        <v>447.71804076927589</v>
      </c>
      <c r="U14" s="96">
        <v>309.45217523758754</v>
      </c>
      <c r="V14" s="96">
        <v>292.36998594408283</v>
      </c>
      <c r="W14" s="96">
        <v>572042.20213620702</v>
      </c>
      <c r="X14" s="96">
        <v>572042.20213620702</v>
      </c>
      <c r="Y14" s="96">
        <v>0</v>
      </c>
      <c r="Z14" s="96">
        <v>0</v>
      </c>
      <c r="AA14" s="96">
        <v>0</v>
      </c>
      <c r="AB14" s="96">
        <v>64786.120893793166</v>
      </c>
      <c r="AC14" s="96">
        <v>0</v>
      </c>
      <c r="AD14" s="96">
        <v>11045.274504334526</v>
      </c>
      <c r="AE14" s="96">
        <v>8399.2678149992862</v>
      </c>
      <c r="AF14" s="96">
        <v>0</v>
      </c>
      <c r="AG14" s="96">
        <v>447.71804076927589</v>
      </c>
      <c r="AH14" s="96">
        <v>309.45217523758754</v>
      </c>
      <c r="AI14" s="96">
        <v>292.36998594408283</v>
      </c>
      <c r="AJ14" s="96">
        <v>13.007792616816769</v>
      </c>
      <c r="AK14" s="96">
        <v>6.4</v>
      </c>
      <c r="AL14" s="96">
        <v>6.4</v>
      </c>
      <c r="AM14" s="96">
        <v>8427.2442503448128</v>
      </c>
      <c r="AN14" s="96">
        <v>706.89756827740973</v>
      </c>
      <c r="AO14" s="96">
        <v>0</v>
      </c>
      <c r="AP14" s="96">
        <v>77.4604847207587</v>
      </c>
      <c r="AQ14" s="96">
        <v>50183.643276108916</v>
      </c>
      <c r="AR14" s="96">
        <v>0</v>
      </c>
      <c r="AS14" s="96">
        <v>8555.7231697959014</v>
      </c>
      <c r="AT14" s="96">
        <v>6506.1135624931248</v>
      </c>
      <c r="AU14" s="96">
        <v>0</v>
      </c>
      <c r="AV14" s="96">
        <v>346.80456456216518</v>
      </c>
      <c r="AW14" s="96">
        <v>239.70315491796694</v>
      </c>
      <c r="AX14" s="96">
        <v>226.47120829030064</v>
      </c>
      <c r="AY14" s="96">
        <v>6527.7842449193604</v>
      </c>
      <c r="AZ14" s="96">
        <v>547.56628286693785</v>
      </c>
      <c r="BA14" s="96">
        <v>0</v>
      </c>
      <c r="BB14" s="96">
        <v>43655.859031189553</v>
      </c>
      <c r="BC14" s="96">
        <v>0</v>
      </c>
      <c r="BD14" s="96">
        <v>8555.7231697959014</v>
      </c>
      <c r="BE14" s="96">
        <v>6506.1135624931248</v>
      </c>
      <c r="BF14" s="96">
        <v>0</v>
      </c>
      <c r="BG14" s="96">
        <v>346.80456456216518</v>
      </c>
      <c r="BH14" s="96">
        <v>239.70315491796694</v>
      </c>
      <c r="BI14" s="96">
        <v>226.47120829030064</v>
      </c>
      <c r="BJ14" s="96">
        <v>98.739042472412734</v>
      </c>
      <c r="BK14" s="96">
        <v>1.8429266457542184</v>
      </c>
      <c r="BL14" s="96">
        <v>-1.0572175066748102</v>
      </c>
      <c r="BM14" s="96">
        <v>0.87688999999999995</v>
      </c>
      <c r="BN14" s="96">
        <v>6.0419999999999998</v>
      </c>
      <c r="BO14" s="96">
        <v>6.0419999999999998</v>
      </c>
      <c r="BP14" s="96">
        <v>0</v>
      </c>
      <c r="BQ14" s="96">
        <v>37.502214127263947</v>
      </c>
      <c r="BR14" s="96">
        <v>37.502214127263947</v>
      </c>
      <c r="BS14" s="96">
        <v>98.739042472412734</v>
      </c>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104"/>
      <c r="DO14" s="104"/>
      <c r="DP14" s="104"/>
    </row>
    <row r="15" spans="1:120" x14ac:dyDescent="0.2">
      <c r="C15" s="7">
        <v>45017</v>
      </c>
      <c r="D15" s="16">
        <v>85</v>
      </c>
      <c r="E15" s="16">
        <v>0</v>
      </c>
      <c r="F15" s="16">
        <v>78</v>
      </c>
      <c r="G15" s="16">
        <v>0</v>
      </c>
      <c r="H15" s="16">
        <v>7</v>
      </c>
      <c r="I15" s="16">
        <v>0</v>
      </c>
      <c r="J15" s="16">
        <v>0</v>
      </c>
      <c r="K15" s="96">
        <v>61842.618472912829</v>
      </c>
      <c r="L15" s="96">
        <v>0</v>
      </c>
      <c r="M15" s="96">
        <v>27066.502103803265</v>
      </c>
      <c r="N15" s="96">
        <v>7836.2699723081068</v>
      </c>
      <c r="O15" s="96">
        <v>0</v>
      </c>
      <c r="P15" s="96">
        <v>2508.3532268584418</v>
      </c>
      <c r="Q15" s="96">
        <v>72.368037516147979</v>
      </c>
      <c r="R15" s="96">
        <v>10665.738226612062</v>
      </c>
      <c r="S15" s="96">
        <v>0</v>
      </c>
      <c r="T15" s="96">
        <v>429.91180702739729</v>
      </c>
      <c r="U15" s="96">
        <v>297.14492544540644</v>
      </c>
      <c r="V15" s="96">
        <v>280.74211341099476</v>
      </c>
      <c r="W15" s="96">
        <v>554442.85542708728</v>
      </c>
      <c r="X15" s="96">
        <v>554442.85542708728</v>
      </c>
      <c r="Y15" s="96">
        <v>0</v>
      </c>
      <c r="Z15" s="96">
        <v>0</v>
      </c>
      <c r="AA15" s="96">
        <v>0</v>
      </c>
      <c r="AB15" s="96">
        <v>61842.618472912829</v>
      </c>
      <c r="AC15" s="96">
        <v>0</v>
      </c>
      <c r="AD15" s="96">
        <v>10665.738226612062</v>
      </c>
      <c r="AE15" s="96">
        <v>7836.2699723081068</v>
      </c>
      <c r="AF15" s="96">
        <v>0</v>
      </c>
      <c r="AG15" s="96">
        <v>429.91180702739729</v>
      </c>
      <c r="AH15" s="96">
        <v>297.14492544540644</v>
      </c>
      <c r="AI15" s="96">
        <v>280.74211341099476</v>
      </c>
      <c r="AJ15" s="96">
        <v>13.007792616816769</v>
      </c>
      <c r="AK15" s="96">
        <v>6.4</v>
      </c>
      <c r="AL15" s="96">
        <v>6.4</v>
      </c>
      <c r="AM15" s="96">
        <v>8044.3595597657177</v>
      </c>
      <c r="AN15" s="96">
        <v>682.60724650317206</v>
      </c>
      <c r="AO15" s="96">
        <v>0</v>
      </c>
      <c r="AP15" s="96">
        <v>77.4604847207587</v>
      </c>
      <c r="AQ15" s="96">
        <v>47903.592033127745</v>
      </c>
      <c r="AR15" s="96">
        <v>0</v>
      </c>
      <c r="AS15" s="96">
        <v>8261.7325293809554</v>
      </c>
      <c r="AT15" s="96">
        <v>6070.0127045771233</v>
      </c>
      <c r="AU15" s="96">
        <v>0</v>
      </c>
      <c r="AV15" s="96">
        <v>333.01176959519472</v>
      </c>
      <c r="AW15" s="96">
        <v>230.16989957314891</v>
      </c>
      <c r="AX15" s="96">
        <v>217.46420186345867</v>
      </c>
      <c r="AY15" s="96">
        <v>6231.1999076752163</v>
      </c>
      <c r="AZ15" s="96">
        <v>528.75088188038137</v>
      </c>
      <c r="BA15" s="96">
        <v>0</v>
      </c>
      <c r="BB15" s="96">
        <v>41672.392125452527</v>
      </c>
      <c r="BC15" s="96">
        <v>0</v>
      </c>
      <c r="BD15" s="96">
        <v>8261.7325293809554</v>
      </c>
      <c r="BE15" s="96">
        <v>6070.0127045771233</v>
      </c>
      <c r="BF15" s="96">
        <v>0</v>
      </c>
      <c r="BG15" s="96">
        <v>333.01176959519472</v>
      </c>
      <c r="BH15" s="96">
        <v>230.16989957314891</v>
      </c>
      <c r="BI15" s="96">
        <v>217.46420186345867</v>
      </c>
      <c r="BJ15" s="96">
        <v>98.739042472412734</v>
      </c>
      <c r="BK15" s="96">
        <v>1.8429266457542184</v>
      </c>
      <c r="BL15" s="96">
        <v>-1.0572175066748102</v>
      </c>
      <c r="BM15" s="96">
        <v>0.87688999999999995</v>
      </c>
      <c r="BN15" s="96">
        <v>6.0419999999999998</v>
      </c>
      <c r="BO15" s="96">
        <v>6.0419999999999998</v>
      </c>
      <c r="BP15" s="96">
        <v>0</v>
      </c>
      <c r="BQ15" s="96">
        <v>37.502214127263947</v>
      </c>
      <c r="BR15" s="96">
        <v>37.502214127263947</v>
      </c>
      <c r="BS15" s="96">
        <v>98.739042472412734</v>
      </c>
      <c r="BT15" s="96"/>
      <c r="BU15" s="96"/>
      <c r="BV15" s="129"/>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104"/>
      <c r="DO15" s="104"/>
      <c r="DP15" s="104"/>
    </row>
    <row r="16" spans="1:120" x14ac:dyDescent="0.2">
      <c r="C16" s="7">
        <v>45047</v>
      </c>
      <c r="D16" s="16">
        <v>85</v>
      </c>
      <c r="E16" s="16">
        <v>0</v>
      </c>
      <c r="F16" s="16">
        <v>78</v>
      </c>
      <c r="G16" s="16">
        <v>0</v>
      </c>
      <c r="H16" s="16">
        <v>7</v>
      </c>
      <c r="I16" s="16">
        <v>0</v>
      </c>
      <c r="J16" s="16">
        <v>0</v>
      </c>
      <c r="K16" s="96">
        <v>63049.73847305333</v>
      </c>
      <c r="L16" s="96">
        <v>0</v>
      </c>
      <c r="M16" s="96">
        <v>27520.976601967235</v>
      </c>
      <c r="N16" s="96">
        <v>8108.272883900996</v>
      </c>
      <c r="O16" s="96">
        <v>0</v>
      </c>
      <c r="P16" s="96">
        <v>2571.2020421548827</v>
      </c>
      <c r="Q16" s="96">
        <v>94.314147977831453</v>
      </c>
      <c r="R16" s="96">
        <v>10707.492676637718</v>
      </c>
      <c r="S16" s="96">
        <v>0</v>
      </c>
      <c r="T16" s="96">
        <v>435.43950403414408</v>
      </c>
      <c r="U16" s="96">
        <v>300.96553955301056</v>
      </c>
      <c r="V16" s="96">
        <v>284.35182432053938</v>
      </c>
      <c r="W16" s="96">
        <v>573778.584556947</v>
      </c>
      <c r="X16" s="96">
        <v>573778.584556947</v>
      </c>
      <c r="Y16" s="96">
        <v>0</v>
      </c>
      <c r="Z16" s="96">
        <v>0</v>
      </c>
      <c r="AA16" s="96">
        <v>0</v>
      </c>
      <c r="AB16" s="96">
        <v>63049.73847305333</v>
      </c>
      <c r="AC16" s="96">
        <v>0</v>
      </c>
      <c r="AD16" s="96">
        <v>10707.492676637718</v>
      </c>
      <c r="AE16" s="96">
        <v>8108.272883900996</v>
      </c>
      <c r="AF16" s="96">
        <v>0</v>
      </c>
      <c r="AG16" s="96">
        <v>435.43950403414408</v>
      </c>
      <c r="AH16" s="96">
        <v>300.96553955301056</v>
      </c>
      <c r="AI16" s="96">
        <v>284.35182432053938</v>
      </c>
      <c r="AJ16" s="96">
        <v>13.007792616816769</v>
      </c>
      <c r="AK16" s="96">
        <v>6.4</v>
      </c>
      <c r="AL16" s="96">
        <v>6.4</v>
      </c>
      <c r="AM16" s="96">
        <v>8201.3792260201117</v>
      </c>
      <c r="AN16" s="96">
        <v>685.27953130481399</v>
      </c>
      <c r="AO16" s="96">
        <v>0</v>
      </c>
      <c r="AP16" s="96">
        <v>77.4604847207587</v>
      </c>
      <c r="AQ16" s="96">
        <v>48838.633036397798</v>
      </c>
      <c r="AR16" s="96">
        <v>0</v>
      </c>
      <c r="AS16" s="96">
        <v>8294.0757287633169</v>
      </c>
      <c r="AT16" s="96">
        <v>6280.7074783515527</v>
      </c>
      <c r="AU16" s="96">
        <v>0</v>
      </c>
      <c r="AV16" s="96">
        <v>337.2935504905156</v>
      </c>
      <c r="AW16" s="96">
        <v>233.12936578020873</v>
      </c>
      <c r="AX16" s="96">
        <v>220.26030143101002</v>
      </c>
      <c r="AY16" s="96">
        <v>6352.8281022627871</v>
      </c>
      <c r="AZ16" s="96">
        <v>530.82084664085232</v>
      </c>
      <c r="BA16" s="96">
        <v>0</v>
      </c>
      <c r="BB16" s="96">
        <v>42485.804934135012</v>
      </c>
      <c r="BC16" s="96">
        <v>0</v>
      </c>
      <c r="BD16" s="96">
        <v>8294.0757287633169</v>
      </c>
      <c r="BE16" s="96">
        <v>6280.7074783515527</v>
      </c>
      <c r="BF16" s="96">
        <v>0</v>
      </c>
      <c r="BG16" s="96">
        <v>337.2935504905156</v>
      </c>
      <c r="BH16" s="96">
        <v>233.12936578020873</v>
      </c>
      <c r="BI16" s="96">
        <v>220.26030143101002</v>
      </c>
      <c r="BJ16" s="96">
        <v>98.739042472412734</v>
      </c>
      <c r="BK16" s="96">
        <v>1.8429266457542184</v>
      </c>
      <c r="BL16" s="96">
        <v>-1.0572175066748102</v>
      </c>
      <c r="BM16" s="96">
        <v>0.87688999999999995</v>
      </c>
      <c r="BN16" s="96">
        <v>6.0419999999999998</v>
      </c>
      <c r="BO16" s="96">
        <v>6.0419999999999998</v>
      </c>
      <c r="BP16" s="96">
        <v>0</v>
      </c>
      <c r="BQ16" s="96">
        <v>37.502214127263947</v>
      </c>
      <c r="BR16" s="96">
        <v>37.502214127263947</v>
      </c>
      <c r="BS16" s="96">
        <v>98.739042472412734</v>
      </c>
      <c r="BT16" s="96"/>
      <c r="BU16" s="96"/>
      <c r="BV16" s="129"/>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104"/>
      <c r="DO16" s="104"/>
      <c r="DP16" s="104"/>
    </row>
    <row r="17" spans="3:120" x14ac:dyDescent="0.2">
      <c r="C17" s="7">
        <v>45078</v>
      </c>
      <c r="D17" s="16">
        <v>83</v>
      </c>
      <c r="E17" s="16">
        <v>2</v>
      </c>
      <c r="F17" s="16">
        <v>78</v>
      </c>
      <c r="G17" s="16">
        <v>0</v>
      </c>
      <c r="H17" s="16">
        <v>7</v>
      </c>
      <c r="I17" s="16">
        <v>0</v>
      </c>
      <c r="J17" s="16">
        <v>0</v>
      </c>
      <c r="K17" s="96">
        <v>60262.062948523046</v>
      </c>
      <c r="L17" s="96">
        <v>0</v>
      </c>
      <c r="M17" s="96">
        <v>26222.637179318623</v>
      </c>
      <c r="N17" s="96">
        <v>7809.5401145342039</v>
      </c>
      <c r="O17" s="96">
        <v>0</v>
      </c>
      <c r="P17" s="96">
        <v>2451.807948283541</v>
      </c>
      <c r="Q17" s="96">
        <v>91.770602144865279</v>
      </c>
      <c r="R17" s="96">
        <v>9898.3520942932901</v>
      </c>
      <c r="S17" s="96">
        <v>0</v>
      </c>
      <c r="T17" s="96">
        <v>407.0238690782852</v>
      </c>
      <c r="U17" s="96">
        <v>281.32532127469625</v>
      </c>
      <c r="V17" s="96">
        <v>266</v>
      </c>
      <c r="W17" s="96">
        <v>556228.35409317061</v>
      </c>
      <c r="X17" s="96">
        <v>549831.13575798285</v>
      </c>
      <c r="Y17" s="96">
        <v>0</v>
      </c>
      <c r="Z17" s="96">
        <v>0</v>
      </c>
      <c r="AA17" s="96">
        <v>0</v>
      </c>
      <c r="AB17" s="96">
        <v>60262.062948523046</v>
      </c>
      <c r="AC17" s="96">
        <v>0</v>
      </c>
      <c r="AD17" s="96">
        <v>9898.3520942932901</v>
      </c>
      <c r="AE17" s="96">
        <v>7809.5401145342039</v>
      </c>
      <c r="AF17" s="96">
        <v>0</v>
      </c>
      <c r="AG17" s="96">
        <v>407.0238690782852</v>
      </c>
      <c r="AH17" s="96">
        <v>281.32532127469625</v>
      </c>
      <c r="AI17" s="96">
        <v>266</v>
      </c>
      <c r="AJ17" s="96">
        <v>13.007792616816769</v>
      </c>
      <c r="AK17" s="96">
        <v>6.4</v>
      </c>
      <c r="AL17" s="96">
        <v>6.4</v>
      </c>
      <c r="AM17" s="96">
        <v>7838.764174959455</v>
      </c>
      <c r="AN17" s="96">
        <v>633.4945340347706</v>
      </c>
      <c r="AO17" s="96">
        <v>0</v>
      </c>
      <c r="AP17" s="96">
        <v>77.4604847207587</v>
      </c>
      <c r="AQ17" s="96">
        <v>46679.286062654683</v>
      </c>
      <c r="AR17" s="96">
        <v>0</v>
      </c>
      <c r="AS17" s="96">
        <v>7667.3115116069521</v>
      </c>
      <c r="AT17" s="96">
        <v>6049.3076271802884</v>
      </c>
      <c r="AU17" s="96">
        <v>0</v>
      </c>
      <c r="AV17" s="96">
        <v>315.28266191722599</v>
      </c>
      <c r="AW17" s="96">
        <v>217.91595750161142</v>
      </c>
      <c r="AX17" s="96">
        <v>206.04488935721812</v>
      </c>
      <c r="AY17" s="96">
        <v>6071.944726040776</v>
      </c>
      <c r="AZ17" s="96">
        <v>490.70793674284511</v>
      </c>
      <c r="BA17" s="96">
        <v>0</v>
      </c>
      <c r="BB17" s="96">
        <v>40607.341336613907</v>
      </c>
      <c r="BC17" s="96">
        <v>0</v>
      </c>
      <c r="BD17" s="96">
        <v>7667.3115116069521</v>
      </c>
      <c r="BE17" s="96">
        <v>6049.3076271802884</v>
      </c>
      <c r="BF17" s="96">
        <v>0</v>
      </c>
      <c r="BG17" s="96">
        <v>315.28266191722599</v>
      </c>
      <c r="BH17" s="96">
        <v>217.91595750161142</v>
      </c>
      <c r="BI17" s="96">
        <v>206.04488935721812</v>
      </c>
      <c r="BJ17" s="96">
        <v>98.739042472412734</v>
      </c>
      <c r="BK17" s="96">
        <v>1.8429266457542184</v>
      </c>
      <c r="BL17" s="96">
        <v>-1.0572175066748102</v>
      </c>
      <c r="BM17" s="96">
        <v>0.87688999999999995</v>
      </c>
      <c r="BN17" s="96">
        <v>6.0419999999999998</v>
      </c>
      <c r="BO17" s="96">
        <v>6.0419999999999998</v>
      </c>
      <c r="BP17" s="96">
        <v>0</v>
      </c>
      <c r="BQ17" s="96">
        <v>37.502214127263947</v>
      </c>
      <c r="BR17" s="96">
        <v>37.502214127263947</v>
      </c>
      <c r="BS17" s="96">
        <v>98.739042472412734</v>
      </c>
      <c r="BT17" s="96"/>
      <c r="BU17" s="96"/>
      <c r="BV17" s="129"/>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104"/>
      <c r="DO17" s="104"/>
      <c r="DP17" s="104"/>
    </row>
    <row r="18" spans="3:120" x14ac:dyDescent="0.2">
      <c r="C18" s="7">
        <v>45108</v>
      </c>
      <c r="D18" s="16">
        <v>81</v>
      </c>
      <c r="E18" s="16">
        <v>4</v>
      </c>
      <c r="F18" s="16">
        <v>78</v>
      </c>
      <c r="G18" s="16">
        <v>0</v>
      </c>
      <c r="H18" s="16">
        <v>7</v>
      </c>
      <c r="I18" s="16">
        <v>0</v>
      </c>
      <c r="J18" s="16">
        <v>0</v>
      </c>
      <c r="K18" s="96">
        <v>61357.875345236549</v>
      </c>
      <c r="L18" s="96">
        <v>0</v>
      </c>
      <c r="M18" s="96">
        <v>26637.504438180327</v>
      </c>
      <c r="N18" s="96">
        <v>7875.6913695671774</v>
      </c>
      <c r="O18" s="96">
        <v>0</v>
      </c>
      <c r="P18" s="96">
        <v>2453.7484572204698</v>
      </c>
      <c r="Q18" s="96">
        <v>56.3730577842407</v>
      </c>
      <c r="R18" s="96">
        <v>9400.1169034494451</v>
      </c>
      <c r="S18" s="96">
        <v>0</v>
      </c>
      <c r="T18" s="96">
        <v>391.73194569632398</v>
      </c>
      <c r="U18" s="96">
        <v>270.75590364304816</v>
      </c>
      <c r="V18" s="96">
        <v>256</v>
      </c>
      <c r="W18" s="96">
        <v>574957.86012519547</v>
      </c>
      <c r="X18" s="96">
        <v>561394.43955084321</v>
      </c>
      <c r="Y18" s="96">
        <v>0</v>
      </c>
      <c r="Z18" s="96">
        <v>0</v>
      </c>
      <c r="AA18" s="96">
        <v>0</v>
      </c>
      <c r="AB18" s="96">
        <v>61357.875345236549</v>
      </c>
      <c r="AC18" s="96">
        <v>0</v>
      </c>
      <c r="AD18" s="96">
        <v>9400.1169034494451</v>
      </c>
      <c r="AE18" s="96">
        <v>7875.6913695671774</v>
      </c>
      <c r="AF18" s="96">
        <v>0</v>
      </c>
      <c r="AG18" s="96">
        <v>391.73194569632398</v>
      </c>
      <c r="AH18" s="96">
        <v>270.75590364304816</v>
      </c>
      <c r="AI18" s="96">
        <v>256</v>
      </c>
      <c r="AJ18" s="96">
        <v>13.007792616816769</v>
      </c>
      <c r="AK18" s="96">
        <v>6.4</v>
      </c>
      <c r="AL18" s="96">
        <v>6.4</v>
      </c>
      <c r="AM18" s="96">
        <v>7981.3051789933161</v>
      </c>
      <c r="AN18" s="96">
        <v>601.60748182076452</v>
      </c>
      <c r="AO18" s="96">
        <v>0</v>
      </c>
      <c r="AP18" s="96">
        <v>77.4604847207587</v>
      </c>
      <c r="AQ18" s="96">
        <v>47528.107656779132</v>
      </c>
      <c r="AR18" s="96">
        <v>0</v>
      </c>
      <c r="AS18" s="96">
        <v>7281.3761177299139</v>
      </c>
      <c r="AT18" s="96">
        <v>6100.5487099776956</v>
      </c>
      <c r="AU18" s="96">
        <v>0</v>
      </c>
      <c r="AV18" s="96">
        <v>303.4374639424318</v>
      </c>
      <c r="AW18" s="96">
        <v>209.72883537197546</v>
      </c>
      <c r="AX18" s="96">
        <v>198.29884088514228</v>
      </c>
      <c r="AY18" s="96">
        <v>6182.3576786912417</v>
      </c>
      <c r="AZ18" s="96">
        <v>466.00807153471459</v>
      </c>
      <c r="BA18" s="96">
        <v>0</v>
      </c>
      <c r="BB18" s="96">
        <v>41345.749978087886</v>
      </c>
      <c r="BC18" s="96">
        <v>0</v>
      </c>
      <c r="BD18" s="96">
        <v>7281.3761177299139</v>
      </c>
      <c r="BE18" s="96">
        <v>6100.5487099776956</v>
      </c>
      <c r="BF18" s="96">
        <v>0</v>
      </c>
      <c r="BG18" s="96">
        <v>303.4374639424318</v>
      </c>
      <c r="BH18" s="96">
        <v>209.72883537197546</v>
      </c>
      <c r="BI18" s="96">
        <v>198.29884088514228</v>
      </c>
      <c r="BJ18" s="96">
        <v>98.739042472412734</v>
      </c>
      <c r="BK18" s="96">
        <v>1.8429266457542184</v>
      </c>
      <c r="BL18" s="96">
        <v>-1.0572175066748102</v>
      </c>
      <c r="BM18" s="96">
        <v>0.87688999999999995</v>
      </c>
      <c r="BN18" s="96">
        <v>6.0419999999999998</v>
      </c>
      <c r="BO18" s="96">
        <v>6.0419999999999998</v>
      </c>
      <c r="BP18" s="96">
        <v>0</v>
      </c>
      <c r="BQ18" s="96">
        <v>37.502214127263947</v>
      </c>
      <c r="BR18" s="96">
        <v>37.502214127263947</v>
      </c>
      <c r="BS18" s="96">
        <v>98.739042472412734</v>
      </c>
      <c r="BT18" s="96"/>
      <c r="BU18" s="96"/>
      <c r="BV18" s="129"/>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104"/>
      <c r="DO18" s="104"/>
      <c r="DP18" s="104"/>
    </row>
    <row r="19" spans="3:120" x14ac:dyDescent="0.2">
      <c r="C19" s="7">
        <v>45139</v>
      </c>
      <c r="D19" s="16">
        <v>81</v>
      </c>
      <c r="E19" s="16">
        <v>4</v>
      </c>
      <c r="F19" s="16">
        <v>78</v>
      </c>
      <c r="G19" s="16">
        <v>0</v>
      </c>
      <c r="H19" s="16">
        <v>7</v>
      </c>
      <c r="I19" s="16">
        <v>0</v>
      </c>
      <c r="J19" s="16">
        <v>0</v>
      </c>
      <c r="K19" s="96">
        <v>60562.489058939049</v>
      </c>
      <c r="L19" s="96">
        <v>0</v>
      </c>
      <c r="M19" s="96">
        <v>26229.709845850182</v>
      </c>
      <c r="N19" s="96">
        <v>7887.6256108789039</v>
      </c>
      <c r="O19" s="96">
        <v>0</v>
      </c>
      <c r="P19" s="96">
        <v>2436.5820248845876</v>
      </c>
      <c r="Q19" s="96">
        <v>75.908138758071345</v>
      </c>
      <c r="R19" s="96">
        <v>9137.7424268499653</v>
      </c>
      <c r="S19" s="96">
        <v>0</v>
      </c>
      <c r="T19" s="96">
        <v>384.45596144366124</v>
      </c>
      <c r="U19" s="96">
        <v>265.72691452723564</v>
      </c>
      <c r="V19" s="96">
        <v>251</v>
      </c>
      <c r="W19" s="96">
        <v>575670.86046345031</v>
      </c>
      <c r="X19" s="96">
        <v>562126.2230767752</v>
      </c>
      <c r="Y19" s="96">
        <v>0</v>
      </c>
      <c r="Z19" s="96">
        <v>0</v>
      </c>
      <c r="AA19" s="96">
        <v>0</v>
      </c>
      <c r="AB19" s="96">
        <v>60562.489058939049</v>
      </c>
      <c r="AC19" s="96">
        <v>0</v>
      </c>
      <c r="AD19" s="96">
        <v>9137.7424268499653</v>
      </c>
      <c r="AE19" s="96">
        <v>7887.6256108789039</v>
      </c>
      <c r="AF19" s="96">
        <v>0</v>
      </c>
      <c r="AG19" s="96">
        <v>384.45596144366124</v>
      </c>
      <c r="AH19" s="96">
        <v>265.72691452723564</v>
      </c>
      <c r="AI19" s="96">
        <v>251</v>
      </c>
      <c r="AJ19" s="96">
        <v>13.007792616816769</v>
      </c>
      <c r="AK19" s="96">
        <v>6.4</v>
      </c>
      <c r="AL19" s="96">
        <v>6.4</v>
      </c>
      <c r="AM19" s="96">
        <v>7877.842980369137</v>
      </c>
      <c r="AN19" s="96">
        <v>584.81551531839784</v>
      </c>
      <c r="AO19" s="96">
        <v>0</v>
      </c>
      <c r="AP19" s="96">
        <v>77.4604847207587</v>
      </c>
      <c r="AQ19" s="96">
        <v>46911.997584010642</v>
      </c>
      <c r="AR19" s="96">
        <v>0</v>
      </c>
      <c r="AS19" s="96">
        <v>7078.1395763724031</v>
      </c>
      <c r="AT19" s="96">
        <v>6109.7930311455029</v>
      </c>
      <c r="AU19" s="96">
        <v>0</v>
      </c>
      <c r="AV19" s="96">
        <v>297.80145127211313</v>
      </c>
      <c r="AW19" s="96">
        <v>205.83335602631291</v>
      </c>
      <c r="AX19" s="96">
        <v>194.42581664910435</v>
      </c>
      <c r="AY19" s="96">
        <v>6102.2153581341972</v>
      </c>
      <c r="AZ19" s="96">
        <v>453.00093288783393</v>
      </c>
      <c r="BA19" s="96">
        <v>0</v>
      </c>
      <c r="BB19" s="96">
        <v>40809.782225876443</v>
      </c>
      <c r="BC19" s="96">
        <v>0</v>
      </c>
      <c r="BD19" s="96">
        <v>7078.1395763724031</v>
      </c>
      <c r="BE19" s="96">
        <v>6109.7930311455029</v>
      </c>
      <c r="BF19" s="96">
        <v>0</v>
      </c>
      <c r="BG19" s="96">
        <v>297.80145127211313</v>
      </c>
      <c r="BH19" s="96">
        <v>205.83335602631291</v>
      </c>
      <c r="BI19" s="96">
        <v>194.42581664910435</v>
      </c>
      <c r="BJ19" s="96">
        <v>98.739042472412734</v>
      </c>
      <c r="BK19" s="96">
        <v>1.8429266457542184</v>
      </c>
      <c r="BL19" s="96">
        <v>-1.0572175066748102</v>
      </c>
      <c r="BM19" s="96">
        <v>0.87688999999999995</v>
      </c>
      <c r="BN19" s="96">
        <v>6.0419999999999998</v>
      </c>
      <c r="BO19" s="96">
        <v>6.0419999999999998</v>
      </c>
      <c r="BP19" s="96">
        <v>0</v>
      </c>
      <c r="BQ19" s="96">
        <v>37.502214127263947</v>
      </c>
      <c r="BR19" s="96">
        <v>37.502214127263947</v>
      </c>
      <c r="BS19" s="96">
        <v>98.739042472412734</v>
      </c>
      <c r="BT19" s="96"/>
      <c r="BU19" s="96"/>
      <c r="BV19" s="129"/>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104"/>
      <c r="DO19" s="104"/>
      <c r="DP19" s="104"/>
    </row>
    <row r="20" spans="3:120" x14ac:dyDescent="0.2">
      <c r="C20" s="7">
        <v>45170</v>
      </c>
      <c r="D20" s="16">
        <v>81</v>
      </c>
      <c r="E20" s="16">
        <v>4</v>
      </c>
      <c r="F20" s="16">
        <v>78</v>
      </c>
      <c r="G20" s="16">
        <v>0</v>
      </c>
      <c r="H20" s="16">
        <v>7</v>
      </c>
      <c r="I20" s="16">
        <v>0</v>
      </c>
      <c r="J20" s="16">
        <v>0</v>
      </c>
      <c r="K20" s="96">
        <v>57970.491646358263</v>
      </c>
      <c r="L20" s="96">
        <v>0</v>
      </c>
      <c r="M20" s="96">
        <v>25047.238406167275</v>
      </c>
      <c r="N20" s="96">
        <v>7644.0907159315884</v>
      </c>
      <c r="O20" s="96">
        <v>0</v>
      </c>
      <c r="P20" s="96">
        <v>2341.9583767567442</v>
      </c>
      <c r="Q20" s="96">
        <v>87.706920201689627</v>
      </c>
      <c r="R20" s="96">
        <v>8599.6317119646956</v>
      </c>
      <c r="S20" s="96">
        <v>0</v>
      </c>
      <c r="T20" s="96">
        <v>365.30907346336301</v>
      </c>
      <c r="U20" s="96">
        <v>252.49303607026619</v>
      </c>
      <c r="V20" s="96">
        <v>239</v>
      </c>
      <c r="W20" s="96">
        <v>558131.66655572259</v>
      </c>
      <c r="X20" s="96">
        <v>544675.5497340851</v>
      </c>
      <c r="Y20" s="96">
        <v>0</v>
      </c>
      <c r="Z20" s="96">
        <v>0</v>
      </c>
      <c r="AA20" s="96">
        <v>0</v>
      </c>
      <c r="AB20" s="96">
        <v>57970.491646358263</v>
      </c>
      <c r="AC20" s="96">
        <v>0</v>
      </c>
      <c r="AD20" s="96">
        <v>8599.6317119646956</v>
      </c>
      <c r="AE20" s="96">
        <v>7644.0907159315884</v>
      </c>
      <c r="AF20" s="96">
        <v>0</v>
      </c>
      <c r="AG20" s="96">
        <v>365.30907346336301</v>
      </c>
      <c r="AH20" s="96">
        <v>252.49303607026619</v>
      </c>
      <c r="AI20" s="96">
        <v>239</v>
      </c>
      <c r="AJ20" s="96">
        <v>13.007792616816769</v>
      </c>
      <c r="AK20" s="96">
        <v>6.4</v>
      </c>
      <c r="AL20" s="96">
        <v>6.4</v>
      </c>
      <c r="AM20" s="96">
        <v>7540.681332307372</v>
      </c>
      <c r="AN20" s="96">
        <v>550.37642956574052</v>
      </c>
      <c r="AO20" s="96">
        <v>0</v>
      </c>
      <c r="AP20" s="96">
        <v>77.4604847207587</v>
      </c>
      <c r="AQ20" s="96">
        <v>44904.223824276036</v>
      </c>
      <c r="AR20" s="96">
        <v>0</v>
      </c>
      <c r="AS20" s="96">
        <v>6661.316408287933</v>
      </c>
      <c r="AT20" s="96">
        <v>5921.1497210551224</v>
      </c>
      <c r="AU20" s="96">
        <v>0</v>
      </c>
      <c r="AV20" s="96">
        <v>282.97017903363349</v>
      </c>
      <c r="AW20" s="96">
        <v>195.58232962618828</v>
      </c>
      <c r="AX20" s="96">
        <v>185.13055848261331</v>
      </c>
      <c r="AY20" s="96">
        <v>5841.0483112530555</v>
      </c>
      <c r="AZ20" s="96">
        <v>426.3242501304278</v>
      </c>
      <c r="BA20" s="96">
        <v>0</v>
      </c>
      <c r="BB20" s="96">
        <v>39063.175513022979</v>
      </c>
      <c r="BC20" s="96">
        <v>0</v>
      </c>
      <c r="BD20" s="96">
        <v>6661.316408287933</v>
      </c>
      <c r="BE20" s="96">
        <v>5921.1497210551224</v>
      </c>
      <c r="BF20" s="96">
        <v>0</v>
      </c>
      <c r="BG20" s="96">
        <v>282.97017903363349</v>
      </c>
      <c r="BH20" s="96">
        <v>195.58232962618828</v>
      </c>
      <c r="BI20" s="96">
        <v>185.13055848261331</v>
      </c>
      <c r="BJ20" s="96">
        <v>98.739042472412734</v>
      </c>
      <c r="BK20" s="96">
        <v>1.8429266457542184</v>
      </c>
      <c r="BL20" s="96">
        <v>-1.0572175066748102</v>
      </c>
      <c r="BM20" s="96">
        <v>0.87688999999999995</v>
      </c>
      <c r="BN20" s="96">
        <v>6.0419999999999998</v>
      </c>
      <c r="BO20" s="96">
        <v>6.0419999999999998</v>
      </c>
      <c r="BP20" s="96">
        <v>0</v>
      </c>
      <c r="BQ20" s="96">
        <v>37.502214127263947</v>
      </c>
      <c r="BR20" s="96">
        <v>37.502214127263947</v>
      </c>
      <c r="BS20" s="96">
        <v>98.739042472412734</v>
      </c>
      <c r="BT20" s="96"/>
      <c r="BU20" s="96"/>
      <c r="BV20" s="129"/>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104"/>
      <c r="DO20" s="104"/>
      <c r="DP20" s="104"/>
    </row>
    <row r="21" spans="3:120" x14ac:dyDescent="0.2">
      <c r="C21" s="7">
        <v>45200</v>
      </c>
      <c r="D21" s="16">
        <v>81</v>
      </c>
      <c r="E21" s="16">
        <v>4</v>
      </c>
      <c r="F21" s="16">
        <v>78</v>
      </c>
      <c r="G21" s="16">
        <v>0</v>
      </c>
      <c r="H21" s="16">
        <v>7</v>
      </c>
      <c r="I21" s="16">
        <v>0</v>
      </c>
      <c r="J21" s="16">
        <v>0</v>
      </c>
      <c r="K21" s="96">
        <v>59053.391892093714</v>
      </c>
      <c r="L21" s="96">
        <v>0</v>
      </c>
      <c r="M21" s="96">
        <v>25462.951998222594</v>
      </c>
      <c r="N21" s="96">
        <v>7909.1438825982077</v>
      </c>
      <c r="O21" s="96">
        <v>0</v>
      </c>
      <c r="P21" s="96">
        <v>2403.7832428334946</v>
      </c>
      <c r="Q21" s="96">
        <v>112.11756299346143</v>
      </c>
      <c r="R21" s="96">
        <v>8641.765694785201</v>
      </c>
      <c r="S21" s="96">
        <v>0</v>
      </c>
      <c r="T21" s="96">
        <v>370.69566598153017</v>
      </c>
      <c r="U21" s="96">
        <v>256.21612207546883</v>
      </c>
      <c r="V21" s="96">
        <v>242</v>
      </c>
      <c r="W21" s="96">
        <v>577025.7267757369</v>
      </c>
      <c r="X21" s="96">
        <v>563522.35765640507</v>
      </c>
      <c r="Y21" s="96">
        <v>0</v>
      </c>
      <c r="Z21" s="96">
        <v>0</v>
      </c>
      <c r="AA21" s="96">
        <v>0</v>
      </c>
      <c r="AB21" s="96">
        <v>59053.391892093714</v>
      </c>
      <c r="AC21" s="96">
        <v>0</v>
      </c>
      <c r="AD21" s="96">
        <v>8641.765694785201</v>
      </c>
      <c r="AE21" s="96">
        <v>7909.1438825982077</v>
      </c>
      <c r="AF21" s="96">
        <v>0</v>
      </c>
      <c r="AG21" s="96">
        <v>370.69566598153017</v>
      </c>
      <c r="AH21" s="96">
        <v>256.21612207546883</v>
      </c>
      <c r="AI21" s="96">
        <v>242</v>
      </c>
      <c r="AJ21" s="96">
        <v>13.007792616816769</v>
      </c>
      <c r="AK21" s="96">
        <v>6.4</v>
      </c>
      <c r="AL21" s="96">
        <v>6.4</v>
      </c>
      <c r="AM21" s="96">
        <v>7681.5427505196385</v>
      </c>
      <c r="AN21" s="96">
        <v>553.07300446625288</v>
      </c>
      <c r="AO21" s="96">
        <v>0</v>
      </c>
      <c r="AP21" s="96">
        <v>77.4604847207587</v>
      </c>
      <c r="AQ21" s="96">
        <v>45743.043603665006</v>
      </c>
      <c r="AR21" s="96">
        <v>0</v>
      </c>
      <c r="AS21" s="96">
        <v>6693.9535956128566</v>
      </c>
      <c r="AT21" s="96">
        <v>6126.4611887228057</v>
      </c>
      <c r="AU21" s="96">
        <v>0</v>
      </c>
      <c r="AV21" s="96">
        <v>287.1426597081379</v>
      </c>
      <c r="AW21" s="96">
        <v>198.46625009238898</v>
      </c>
      <c r="AX21" s="96">
        <v>187.45437302423605</v>
      </c>
      <c r="AY21" s="96">
        <v>5950.1602485848134</v>
      </c>
      <c r="AZ21" s="96">
        <v>428.41303011922298</v>
      </c>
      <c r="BA21" s="96">
        <v>0</v>
      </c>
      <c r="BB21" s="96">
        <v>39792.883355080194</v>
      </c>
      <c r="BC21" s="96">
        <v>0</v>
      </c>
      <c r="BD21" s="96">
        <v>6693.9535956128566</v>
      </c>
      <c r="BE21" s="96">
        <v>6126.4611887228057</v>
      </c>
      <c r="BF21" s="96">
        <v>0</v>
      </c>
      <c r="BG21" s="96">
        <v>287.1426597081379</v>
      </c>
      <c r="BH21" s="96">
        <v>198.46625009238898</v>
      </c>
      <c r="BI21" s="96">
        <v>187.45437302423605</v>
      </c>
      <c r="BJ21" s="96">
        <v>98.739042472412734</v>
      </c>
      <c r="BK21" s="96">
        <v>1.8429266457542184</v>
      </c>
      <c r="BL21" s="96">
        <v>-1.0572175066748102</v>
      </c>
      <c r="BM21" s="96">
        <v>0.87688999999999995</v>
      </c>
      <c r="BN21" s="96">
        <v>6.0419999999999998</v>
      </c>
      <c r="BO21" s="96">
        <v>6.0419999999999998</v>
      </c>
      <c r="BP21" s="96">
        <v>0</v>
      </c>
      <c r="BQ21" s="96">
        <v>37.502214127263947</v>
      </c>
      <c r="BR21" s="96">
        <v>37.502214127263947</v>
      </c>
      <c r="BS21" s="96">
        <v>98.739042472412734</v>
      </c>
      <c r="BT21" s="96"/>
      <c r="BU21" s="96"/>
      <c r="BV21" s="129"/>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104"/>
      <c r="DO21" s="104"/>
      <c r="DP21" s="104"/>
    </row>
    <row r="22" spans="3:120" x14ac:dyDescent="0.2">
      <c r="C22" s="7">
        <v>45231</v>
      </c>
      <c r="D22" s="16">
        <v>81</v>
      </c>
      <c r="E22" s="16">
        <v>4</v>
      </c>
      <c r="F22" s="16">
        <v>78</v>
      </c>
      <c r="G22" s="16">
        <v>0</v>
      </c>
      <c r="H22" s="16">
        <v>7</v>
      </c>
      <c r="I22" s="16">
        <v>0</v>
      </c>
      <c r="J22" s="16">
        <v>0</v>
      </c>
      <c r="K22" s="96">
        <v>56542.111505026449</v>
      </c>
      <c r="L22" s="96">
        <v>0</v>
      </c>
      <c r="M22" s="96">
        <v>24325.59505643318</v>
      </c>
      <c r="N22" s="96">
        <v>7677.6653144463689</v>
      </c>
      <c r="O22" s="96">
        <v>0</v>
      </c>
      <c r="P22" s="96">
        <v>2315.0806143237915</v>
      </c>
      <c r="Q22" s="96">
        <v>125.77705924480551</v>
      </c>
      <c r="R22" s="96">
        <v>8118.67057060968</v>
      </c>
      <c r="S22" s="96">
        <v>0</v>
      </c>
      <c r="T22" s="96">
        <v>351.98248542391764</v>
      </c>
      <c r="U22" s="96">
        <v>243.28201198417872</v>
      </c>
      <c r="V22" s="96">
        <v>230</v>
      </c>
      <c r="W22" s="96">
        <v>559419.73474617396</v>
      </c>
      <c r="X22" s="96">
        <v>545999.7861059577</v>
      </c>
      <c r="Y22" s="96">
        <v>0</v>
      </c>
      <c r="Z22" s="96">
        <v>0</v>
      </c>
      <c r="AA22" s="96">
        <v>0</v>
      </c>
      <c r="AB22" s="96">
        <v>56542.111505026449</v>
      </c>
      <c r="AC22" s="96">
        <v>0</v>
      </c>
      <c r="AD22" s="96">
        <v>8118.67057060968</v>
      </c>
      <c r="AE22" s="96">
        <v>7677.6653144463689</v>
      </c>
      <c r="AF22" s="96">
        <v>0</v>
      </c>
      <c r="AG22" s="96">
        <v>351.98248542391764</v>
      </c>
      <c r="AH22" s="96">
        <v>243.28201198417872</v>
      </c>
      <c r="AI22" s="96">
        <v>230</v>
      </c>
      <c r="AJ22" s="96">
        <v>13.007792616816769</v>
      </c>
      <c r="AK22" s="96">
        <v>6.4</v>
      </c>
      <c r="AL22" s="96">
        <v>6.4</v>
      </c>
      <c r="AM22" s="96">
        <v>7354.8806057431348</v>
      </c>
      <c r="AN22" s="96">
        <v>519.59491651901953</v>
      </c>
      <c r="AO22" s="96">
        <v>0</v>
      </c>
      <c r="AP22" s="96">
        <v>77.4604847207587</v>
      </c>
      <c r="AQ22" s="96">
        <v>43797.793643145356</v>
      </c>
      <c r="AR22" s="96">
        <v>0</v>
      </c>
      <c r="AS22" s="96">
        <v>6288.7615768758442</v>
      </c>
      <c r="AT22" s="96">
        <v>5947.1567678077208</v>
      </c>
      <c r="AU22" s="96">
        <v>0</v>
      </c>
      <c r="AV22" s="96">
        <v>272.64733934154043</v>
      </c>
      <c r="AW22" s="96">
        <v>188.44742572135911</v>
      </c>
      <c r="AX22" s="96">
        <v>178.15911485774501</v>
      </c>
      <c r="AY22" s="96">
        <v>5697.1261678417059</v>
      </c>
      <c r="AZ22" s="96">
        <v>402.48074092005413</v>
      </c>
      <c r="BA22" s="96">
        <v>0</v>
      </c>
      <c r="BB22" s="96">
        <v>38100.66747530365</v>
      </c>
      <c r="BC22" s="96">
        <v>0</v>
      </c>
      <c r="BD22" s="96">
        <v>6288.7615768758442</v>
      </c>
      <c r="BE22" s="96">
        <v>5947.1567678077208</v>
      </c>
      <c r="BF22" s="96">
        <v>0</v>
      </c>
      <c r="BG22" s="96">
        <v>272.64733934154043</v>
      </c>
      <c r="BH22" s="96">
        <v>188.44742572135911</v>
      </c>
      <c r="BI22" s="96">
        <v>178.15911485774501</v>
      </c>
      <c r="BJ22" s="96">
        <v>98.739042472412734</v>
      </c>
      <c r="BK22" s="96">
        <v>1.8429266457542184</v>
      </c>
      <c r="BL22" s="96">
        <v>-1.0572175066748102</v>
      </c>
      <c r="BM22" s="96">
        <v>0.87688999999999995</v>
      </c>
      <c r="BN22" s="96">
        <v>6.0419999999999998</v>
      </c>
      <c r="BO22" s="96">
        <v>6.0419999999999998</v>
      </c>
      <c r="BP22" s="96">
        <v>0</v>
      </c>
      <c r="BQ22" s="96">
        <v>37.502214127263947</v>
      </c>
      <c r="BR22" s="96">
        <v>37.502214127263947</v>
      </c>
      <c r="BS22" s="96">
        <v>98.739042472412734</v>
      </c>
      <c r="BT22" s="96"/>
      <c r="BU22" s="96"/>
      <c r="BV22" s="129"/>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104"/>
      <c r="DO22" s="104"/>
      <c r="DP22" s="104"/>
    </row>
    <row r="23" spans="3:120" x14ac:dyDescent="0.2">
      <c r="C23" s="7">
        <v>45261</v>
      </c>
      <c r="D23" s="16">
        <v>81</v>
      </c>
      <c r="E23" s="16">
        <v>4</v>
      </c>
      <c r="F23" s="16">
        <v>78</v>
      </c>
      <c r="G23" s="16">
        <v>0</v>
      </c>
      <c r="H23" s="16">
        <v>7</v>
      </c>
      <c r="I23" s="16">
        <v>0</v>
      </c>
      <c r="J23" s="16">
        <v>0</v>
      </c>
      <c r="K23" s="96">
        <v>57613.207725741107</v>
      </c>
      <c r="L23" s="96">
        <v>0</v>
      </c>
      <c r="M23" s="96">
        <v>24739.277222772616</v>
      </c>
      <c r="N23" s="96">
        <v>7943.9191732928221</v>
      </c>
      <c r="O23" s="96">
        <v>0</v>
      </c>
      <c r="P23" s="96">
        <v>2377.2428230669811</v>
      </c>
      <c r="Q23" s="96">
        <v>150.70787301744576</v>
      </c>
      <c r="R23" s="96">
        <v>8155.7633829757915</v>
      </c>
      <c r="S23" s="96">
        <v>0</v>
      </c>
      <c r="T23" s="96">
        <v>357.20538029316015</v>
      </c>
      <c r="U23" s="96">
        <v>246.89195402615377</v>
      </c>
      <c r="V23" s="96">
        <v>233</v>
      </c>
      <c r="W23" s="96">
        <v>578345.34413653647</v>
      </c>
      <c r="X23" s="96">
        <v>564864.02092423593</v>
      </c>
      <c r="Y23" s="96">
        <v>0</v>
      </c>
      <c r="Z23" s="96">
        <v>0</v>
      </c>
      <c r="AA23" s="96">
        <v>0</v>
      </c>
      <c r="AB23" s="96">
        <v>57613.207725741107</v>
      </c>
      <c r="AC23" s="96">
        <v>0</v>
      </c>
      <c r="AD23" s="96">
        <v>8155.7633829757915</v>
      </c>
      <c r="AE23" s="96">
        <v>7943.9191732928221</v>
      </c>
      <c r="AF23" s="96">
        <v>0</v>
      </c>
      <c r="AG23" s="96">
        <v>357.20538029316015</v>
      </c>
      <c r="AH23" s="96">
        <v>246.89195402615377</v>
      </c>
      <c r="AI23" s="96">
        <v>233</v>
      </c>
      <c r="AJ23" s="96">
        <v>13.007792616816769</v>
      </c>
      <c r="AK23" s="96">
        <v>6.4</v>
      </c>
      <c r="AL23" s="96">
        <v>6.4</v>
      </c>
      <c r="AM23" s="96">
        <v>7494.2065808602601</v>
      </c>
      <c r="AN23" s="96">
        <v>521.96885651045068</v>
      </c>
      <c r="AO23" s="96">
        <v>0</v>
      </c>
      <c r="AP23" s="96">
        <v>77.4604847207587</v>
      </c>
      <c r="AQ23" s="96">
        <v>44627.469967536665</v>
      </c>
      <c r="AR23" s="96">
        <v>0</v>
      </c>
      <c r="AS23" s="96">
        <v>6317.4938491311959</v>
      </c>
      <c r="AT23" s="96">
        <v>6153.3982974579067</v>
      </c>
      <c r="AU23" s="96">
        <v>0</v>
      </c>
      <c r="AV23" s="96">
        <v>276.69301902371132</v>
      </c>
      <c r="AW23" s="96">
        <v>191.24370432521144</v>
      </c>
      <c r="AX23" s="96">
        <v>180.48292939936778</v>
      </c>
      <c r="AY23" s="96">
        <v>5805.0487435093546</v>
      </c>
      <c r="AZ23" s="96">
        <v>404.31960634439662</v>
      </c>
      <c r="BA23" s="96">
        <v>0</v>
      </c>
      <c r="BB23" s="96">
        <v>38822.421224027312</v>
      </c>
      <c r="BC23" s="96">
        <v>0</v>
      </c>
      <c r="BD23" s="96">
        <v>6317.4938491311959</v>
      </c>
      <c r="BE23" s="96">
        <v>6153.3982974579067</v>
      </c>
      <c r="BF23" s="96">
        <v>0</v>
      </c>
      <c r="BG23" s="96">
        <v>276.69301902371132</v>
      </c>
      <c r="BH23" s="96">
        <v>191.24370432521144</v>
      </c>
      <c r="BI23" s="96">
        <v>180.48292939936778</v>
      </c>
      <c r="BJ23" s="96">
        <v>98.739042472412734</v>
      </c>
      <c r="BK23" s="96">
        <v>1.8429266457542184</v>
      </c>
      <c r="BL23" s="96">
        <v>-1.0572175066748102</v>
      </c>
      <c r="BM23" s="96">
        <v>0.87688999999999995</v>
      </c>
      <c r="BN23" s="96">
        <v>6.0419999999999998</v>
      </c>
      <c r="BO23" s="96">
        <v>6.0419999999999998</v>
      </c>
      <c r="BP23" s="96">
        <v>0</v>
      </c>
      <c r="BQ23" s="96">
        <v>37.502214127263947</v>
      </c>
      <c r="BR23" s="96">
        <v>37.502214127263947</v>
      </c>
      <c r="BS23" s="96">
        <v>98.739042472412734</v>
      </c>
      <c r="BT23" s="96"/>
      <c r="BU23" s="96"/>
      <c r="BV23" s="129"/>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104"/>
      <c r="DO23" s="104"/>
      <c r="DP23" s="104"/>
    </row>
    <row r="24" spans="3:120" x14ac:dyDescent="0.2">
      <c r="C24" s="8">
        <v>45292</v>
      </c>
      <c r="D24" s="16">
        <v>79</v>
      </c>
      <c r="E24" s="16">
        <v>6</v>
      </c>
      <c r="F24" s="16">
        <v>77</v>
      </c>
      <c r="G24" s="16">
        <v>0</v>
      </c>
      <c r="H24" s="16">
        <v>7</v>
      </c>
      <c r="I24" s="16">
        <v>0</v>
      </c>
      <c r="J24" s="16">
        <v>0</v>
      </c>
      <c r="K24" s="96">
        <v>56874.993377419421</v>
      </c>
      <c r="L24" s="96">
        <v>0</v>
      </c>
      <c r="M24" s="96">
        <v>24355.653825999991</v>
      </c>
      <c r="N24" s="96">
        <v>7825.6005776578013</v>
      </c>
      <c r="O24" s="96">
        <v>0</v>
      </c>
      <c r="P24" s="96">
        <v>2324.4109838311251</v>
      </c>
      <c r="Q24" s="96">
        <v>132.40213949112604</v>
      </c>
      <c r="R24" s="96">
        <v>7645.2357451250955</v>
      </c>
      <c r="S24" s="96">
        <v>0</v>
      </c>
      <c r="T24" s="96">
        <v>339.77984147663034</v>
      </c>
      <c r="U24" s="96">
        <v>234.84783160884805</v>
      </c>
      <c r="V24" s="96">
        <v>222</v>
      </c>
      <c r="W24" s="96">
        <v>578974.88828778209</v>
      </c>
      <c r="X24" s="96">
        <v>564228.48864782217</v>
      </c>
      <c r="Y24" s="96">
        <v>0</v>
      </c>
      <c r="Z24" s="96">
        <v>0</v>
      </c>
      <c r="AA24" s="96">
        <v>0</v>
      </c>
      <c r="AB24" s="96">
        <v>56874.993377419421</v>
      </c>
      <c r="AC24" s="96">
        <v>0</v>
      </c>
      <c r="AD24" s="96">
        <v>7645.2357451250955</v>
      </c>
      <c r="AE24" s="96">
        <v>7825.6005776578013</v>
      </c>
      <c r="AF24" s="96">
        <v>0</v>
      </c>
      <c r="AG24" s="96">
        <v>339.77984147663034</v>
      </c>
      <c r="AH24" s="96">
        <v>234.84783160884805</v>
      </c>
      <c r="AI24" s="96">
        <v>222</v>
      </c>
      <c r="AJ24" s="96">
        <v>8</v>
      </c>
      <c r="AK24" s="96">
        <v>6.4</v>
      </c>
      <c r="AL24" s="96">
        <v>6.4</v>
      </c>
      <c r="AM24" s="96">
        <v>4549.9994701935539</v>
      </c>
      <c r="AN24" s="96">
        <v>489.29508768800616</v>
      </c>
      <c r="AO24" s="96">
        <v>0</v>
      </c>
      <c r="AP24" s="96">
        <v>100</v>
      </c>
      <c r="AQ24" s="96">
        <v>56874.993377419421</v>
      </c>
      <c r="AR24" s="96">
        <v>0</v>
      </c>
      <c r="AS24" s="96">
        <v>7645.2357451250955</v>
      </c>
      <c r="AT24" s="96">
        <v>7825.6005776578013</v>
      </c>
      <c r="AU24" s="96">
        <v>0</v>
      </c>
      <c r="AV24" s="96">
        <v>339.77984147663034</v>
      </c>
      <c r="AW24" s="96">
        <v>234.84783160884805</v>
      </c>
      <c r="AX24" s="96">
        <v>222</v>
      </c>
      <c r="AY24" s="96">
        <v>4549.9994701935539</v>
      </c>
      <c r="AZ24" s="96">
        <v>489.29508768800616</v>
      </c>
      <c r="BA24" s="96">
        <v>0</v>
      </c>
      <c r="BB24" s="96">
        <v>52324.993907225871</v>
      </c>
      <c r="BC24" s="96">
        <v>0</v>
      </c>
      <c r="BD24" s="96">
        <v>7645.2357451250955</v>
      </c>
      <c r="BE24" s="96">
        <v>7825.6005776578013</v>
      </c>
      <c r="BF24" s="96">
        <v>0</v>
      </c>
      <c r="BG24" s="96">
        <v>339.77984147663034</v>
      </c>
      <c r="BH24" s="96">
        <v>234.84783160884805</v>
      </c>
      <c r="BI24" s="96">
        <v>222</v>
      </c>
      <c r="BJ24" s="96">
        <v>98.739042472412734</v>
      </c>
      <c r="BK24" s="96">
        <v>1.8429266457542184</v>
      </c>
      <c r="BL24" s="96">
        <v>-1.0572175066748102</v>
      </c>
      <c r="BM24" s="96">
        <v>0.87688999999999995</v>
      </c>
      <c r="BN24" s="96">
        <v>6.0419999999999998</v>
      </c>
      <c r="BO24" s="96">
        <v>6.0419999999999998</v>
      </c>
      <c r="BP24" s="96">
        <v>0</v>
      </c>
      <c r="BQ24" s="96">
        <v>37.502214127263947</v>
      </c>
      <c r="BR24" s="96">
        <v>37.502214127263947</v>
      </c>
      <c r="BS24" s="96">
        <v>98.739042472412734</v>
      </c>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104"/>
      <c r="DO24" s="104"/>
      <c r="DP24" s="104"/>
    </row>
    <row r="25" spans="3:120" x14ac:dyDescent="0.2">
      <c r="C25" s="8">
        <v>45323</v>
      </c>
      <c r="D25" s="16">
        <v>79</v>
      </c>
      <c r="E25" s="16">
        <v>6</v>
      </c>
      <c r="F25" s="16">
        <v>77</v>
      </c>
      <c r="G25" s="16">
        <v>0</v>
      </c>
      <c r="H25" s="16">
        <v>7</v>
      </c>
      <c r="I25" s="16">
        <v>0</v>
      </c>
      <c r="J25" s="16">
        <v>0</v>
      </c>
      <c r="K25" s="96">
        <v>52806.662285458064</v>
      </c>
      <c r="L25" s="96">
        <v>0</v>
      </c>
      <c r="M25" s="96">
        <v>22569.628157394851</v>
      </c>
      <c r="N25" s="96">
        <v>7319.8911660949307</v>
      </c>
      <c r="O25" s="96">
        <v>0</v>
      </c>
      <c r="P25" s="96">
        <v>2159.007677627867</v>
      </c>
      <c r="Q25" s="96">
        <v>127.74114346233046</v>
      </c>
      <c r="R25" s="96">
        <v>6950.0918985408189</v>
      </c>
      <c r="S25" s="96">
        <v>0</v>
      </c>
      <c r="T25" s="96">
        <v>312.10261988936048</v>
      </c>
      <c r="U25" s="96">
        <v>215.71798727646939</v>
      </c>
      <c r="V25" s="96">
        <v>204</v>
      </c>
      <c r="W25" s="96">
        <v>542249.78563682153</v>
      </c>
      <c r="X25" s="96">
        <v>527658.21673901402</v>
      </c>
      <c r="Y25" s="96">
        <v>0</v>
      </c>
      <c r="Z25" s="96">
        <v>0</v>
      </c>
      <c r="AA25" s="96">
        <v>0</v>
      </c>
      <c r="AB25" s="96">
        <v>52806.662285458064</v>
      </c>
      <c r="AC25" s="96">
        <v>0</v>
      </c>
      <c r="AD25" s="96">
        <v>6950.0918985408189</v>
      </c>
      <c r="AE25" s="96">
        <v>7319.8911660949307</v>
      </c>
      <c r="AF25" s="96">
        <v>0</v>
      </c>
      <c r="AG25" s="96">
        <v>312.10261988936048</v>
      </c>
      <c r="AH25" s="96">
        <v>215.71798727646939</v>
      </c>
      <c r="AI25" s="96">
        <v>204</v>
      </c>
      <c r="AJ25" s="96">
        <v>8</v>
      </c>
      <c r="AK25" s="96">
        <v>6.4</v>
      </c>
      <c r="AL25" s="96">
        <v>6.4</v>
      </c>
      <c r="AM25" s="96">
        <v>4224.5329828366448</v>
      </c>
      <c r="AN25" s="96">
        <v>444.80588150661242</v>
      </c>
      <c r="AO25" s="96">
        <v>0</v>
      </c>
      <c r="AP25" s="96">
        <v>100</v>
      </c>
      <c r="AQ25" s="96">
        <v>52806.662285458064</v>
      </c>
      <c r="AR25" s="96">
        <v>0</v>
      </c>
      <c r="AS25" s="96">
        <v>6950.091898540818</v>
      </c>
      <c r="AT25" s="96">
        <v>7319.8911660949307</v>
      </c>
      <c r="AU25" s="96">
        <v>0</v>
      </c>
      <c r="AV25" s="96">
        <v>312.10261988936048</v>
      </c>
      <c r="AW25" s="96">
        <v>215.71798727646939</v>
      </c>
      <c r="AX25" s="96">
        <v>204</v>
      </c>
      <c r="AY25" s="96">
        <v>4224.5329828366448</v>
      </c>
      <c r="AZ25" s="96">
        <v>444.80588150661242</v>
      </c>
      <c r="BA25" s="96">
        <v>0</v>
      </c>
      <c r="BB25" s="96">
        <v>48582.129302621419</v>
      </c>
      <c r="BC25" s="96">
        <v>0</v>
      </c>
      <c r="BD25" s="96">
        <v>6950.091898540818</v>
      </c>
      <c r="BE25" s="96">
        <v>7319.8911660949307</v>
      </c>
      <c r="BF25" s="96">
        <v>0</v>
      </c>
      <c r="BG25" s="96">
        <v>312.10261988936048</v>
      </c>
      <c r="BH25" s="96">
        <v>215.71798727646939</v>
      </c>
      <c r="BI25" s="96">
        <v>204</v>
      </c>
      <c r="BJ25" s="96">
        <v>98.739042472412734</v>
      </c>
      <c r="BK25" s="96">
        <v>1.8429266457542184</v>
      </c>
      <c r="BL25" s="96">
        <v>-1.0572175066748102</v>
      </c>
      <c r="BM25" s="96">
        <v>0.87688999999999995</v>
      </c>
      <c r="BN25" s="96">
        <v>6.0419999999999998</v>
      </c>
      <c r="BO25" s="96">
        <v>6.0419999999999998</v>
      </c>
      <c r="BP25" s="96">
        <v>0</v>
      </c>
      <c r="BQ25" s="96">
        <v>37.502214127263947</v>
      </c>
      <c r="BR25" s="96">
        <v>37.502214127263947</v>
      </c>
      <c r="BS25" s="96">
        <v>98.739042472412734</v>
      </c>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104"/>
      <c r="DO25" s="104"/>
      <c r="DP25" s="104"/>
    </row>
    <row r="26" spans="3:120" x14ac:dyDescent="0.2">
      <c r="C26" s="8">
        <v>45352</v>
      </c>
      <c r="D26" s="16">
        <v>78</v>
      </c>
      <c r="E26" s="16">
        <v>7</v>
      </c>
      <c r="F26" s="16">
        <v>75</v>
      </c>
      <c r="G26" s="16">
        <v>0</v>
      </c>
      <c r="H26" s="16">
        <v>7</v>
      </c>
      <c r="I26" s="16">
        <v>0</v>
      </c>
      <c r="J26" s="16">
        <v>0</v>
      </c>
      <c r="K26" s="96">
        <v>54725.791737209838</v>
      </c>
      <c r="L26" s="96">
        <v>0</v>
      </c>
      <c r="M26" s="96">
        <v>23115.607500231992</v>
      </c>
      <c r="N26" s="96">
        <v>7825.6949857826776</v>
      </c>
      <c r="O26" s="96">
        <v>0</v>
      </c>
      <c r="P26" s="96">
        <v>2292.4684550244247</v>
      </c>
      <c r="Q26" s="96">
        <v>212.06378000354562</v>
      </c>
      <c r="R26" s="96">
        <v>7221.5742580764463</v>
      </c>
      <c r="S26" s="96">
        <v>0</v>
      </c>
      <c r="T26" s="96">
        <v>327.7265043200901</v>
      </c>
      <c r="U26" s="96">
        <v>226.51684857417976</v>
      </c>
      <c r="V26" s="96">
        <v>214</v>
      </c>
      <c r="W26" s="96">
        <v>577640.87253456132</v>
      </c>
      <c r="X26" s="96">
        <v>564167.14665747667</v>
      </c>
      <c r="Y26" s="96">
        <v>0</v>
      </c>
      <c r="Z26" s="96">
        <v>0</v>
      </c>
      <c r="AA26" s="96">
        <v>0</v>
      </c>
      <c r="AB26" s="96">
        <v>54725.791737209838</v>
      </c>
      <c r="AC26" s="96">
        <v>0</v>
      </c>
      <c r="AD26" s="96">
        <v>7221.5742580764463</v>
      </c>
      <c r="AE26" s="96">
        <v>7825.6949857826776</v>
      </c>
      <c r="AF26" s="96">
        <v>0</v>
      </c>
      <c r="AG26" s="96">
        <v>327.7265043200901</v>
      </c>
      <c r="AH26" s="96">
        <v>226.51684857417976</v>
      </c>
      <c r="AI26" s="96">
        <v>214</v>
      </c>
      <c r="AJ26" s="96">
        <v>8</v>
      </c>
      <c r="AK26" s="96">
        <v>6.4</v>
      </c>
      <c r="AL26" s="96">
        <v>6.4</v>
      </c>
      <c r="AM26" s="96">
        <v>4378.0633389767872</v>
      </c>
      <c r="AN26" s="96">
        <v>462.1807525168926</v>
      </c>
      <c r="AO26" s="96">
        <v>0</v>
      </c>
      <c r="AP26" s="96">
        <v>100</v>
      </c>
      <c r="AQ26" s="96">
        <v>54725.791737209838</v>
      </c>
      <c r="AR26" s="96">
        <v>0</v>
      </c>
      <c r="AS26" s="96">
        <v>7221.5742580764463</v>
      </c>
      <c r="AT26" s="96">
        <v>7825.6949857826776</v>
      </c>
      <c r="AU26" s="96">
        <v>0</v>
      </c>
      <c r="AV26" s="96">
        <v>327.7265043200901</v>
      </c>
      <c r="AW26" s="96">
        <v>226.51684857417976</v>
      </c>
      <c r="AX26" s="96">
        <v>214</v>
      </c>
      <c r="AY26" s="96">
        <v>4378.0633389767872</v>
      </c>
      <c r="AZ26" s="96">
        <v>462.1807525168926</v>
      </c>
      <c r="BA26" s="96">
        <v>0</v>
      </c>
      <c r="BB26" s="96">
        <v>50347.728398233048</v>
      </c>
      <c r="BC26" s="96">
        <v>0</v>
      </c>
      <c r="BD26" s="96">
        <v>7221.5742580764463</v>
      </c>
      <c r="BE26" s="96">
        <v>7825.6949857826776</v>
      </c>
      <c r="BF26" s="96">
        <v>0</v>
      </c>
      <c r="BG26" s="96">
        <v>327.7265043200901</v>
      </c>
      <c r="BH26" s="96">
        <v>226.51684857417976</v>
      </c>
      <c r="BI26" s="96">
        <v>214</v>
      </c>
      <c r="BJ26" s="96">
        <v>98.739042472412734</v>
      </c>
      <c r="BK26" s="96">
        <v>1.8429266457542184</v>
      </c>
      <c r="BL26" s="96">
        <v>-1.0572175066748102</v>
      </c>
      <c r="BM26" s="96">
        <v>0.87688999999999995</v>
      </c>
      <c r="BN26" s="96">
        <v>6.0419999999999998</v>
      </c>
      <c r="BO26" s="96">
        <v>6.0419999999999998</v>
      </c>
      <c r="BP26" s="96">
        <v>0</v>
      </c>
      <c r="BQ26" s="96">
        <v>37.502214127263947</v>
      </c>
      <c r="BR26" s="96">
        <v>37.502214127263947</v>
      </c>
      <c r="BS26" s="96">
        <v>98.739042472412734</v>
      </c>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104"/>
      <c r="DO26" s="104"/>
      <c r="DP26" s="104"/>
    </row>
    <row r="27" spans="3:120" x14ac:dyDescent="0.2">
      <c r="C27" s="8">
        <v>45383</v>
      </c>
      <c r="D27" s="16">
        <v>78</v>
      </c>
      <c r="E27" s="16">
        <v>7</v>
      </c>
      <c r="F27" s="16">
        <v>74</v>
      </c>
      <c r="G27" s="16">
        <v>0</v>
      </c>
      <c r="H27" s="16">
        <v>7</v>
      </c>
      <c r="I27" s="16">
        <v>0</v>
      </c>
      <c r="J27" s="16">
        <v>0</v>
      </c>
      <c r="K27" s="96">
        <v>52402.126402220121</v>
      </c>
      <c r="L27" s="96">
        <v>0</v>
      </c>
      <c r="M27" s="96">
        <v>22082.972162392201</v>
      </c>
      <c r="N27" s="96">
        <v>7576.108430329341</v>
      </c>
      <c r="O27" s="96">
        <v>0</v>
      </c>
      <c r="P27" s="96">
        <v>2204.5289610081468</v>
      </c>
      <c r="Q27" s="96">
        <v>217.06146639284862</v>
      </c>
      <c r="R27" s="96">
        <v>6792.6495064127803</v>
      </c>
      <c r="S27" s="96">
        <v>0</v>
      </c>
      <c r="T27" s="96">
        <v>311.60938224759735</v>
      </c>
      <c r="U27" s="96">
        <v>215.37707302407472</v>
      </c>
      <c r="V27" s="96">
        <v>203</v>
      </c>
      <c r="W27" s="96">
        <v>557140.02341335244</v>
      </c>
      <c r="X27" s="96">
        <v>546556.5702398381</v>
      </c>
      <c r="Y27" s="96">
        <v>0</v>
      </c>
      <c r="Z27" s="96">
        <v>0</v>
      </c>
      <c r="AA27" s="96">
        <v>0</v>
      </c>
      <c r="AB27" s="96">
        <v>52402.126402220121</v>
      </c>
      <c r="AC27" s="96">
        <v>0</v>
      </c>
      <c r="AD27" s="96">
        <v>6792.6495064127803</v>
      </c>
      <c r="AE27" s="96">
        <v>7576.108430329341</v>
      </c>
      <c r="AF27" s="96">
        <v>0</v>
      </c>
      <c r="AG27" s="96">
        <v>311.60938224759735</v>
      </c>
      <c r="AH27" s="96">
        <v>215.37707302407472</v>
      </c>
      <c r="AI27" s="96">
        <v>203</v>
      </c>
      <c r="AJ27" s="96">
        <v>8</v>
      </c>
      <c r="AK27" s="96">
        <v>6.4</v>
      </c>
      <c r="AL27" s="96">
        <v>6.4</v>
      </c>
      <c r="AM27" s="96">
        <v>4192.1701121776096</v>
      </c>
      <c r="AN27" s="96">
        <v>434.72956841041798</v>
      </c>
      <c r="AO27" s="96">
        <v>0</v>
      </c>
      <c r="AP27" s="96">
        <v>100</v>
      </c>
      <c r="AQ27" s="96">
        <v>52402.126402220121</v>
      </c>
      <c r="AR27" s="96">
        <v>0</v>
      </c>
      <c r="AS27" s="96">
        <v>6792.6495064127803</v>
      </c>
      <c r="AT27" s="96">
        <v>7576.108430329341</v>
      </c>
      <c r="AU27" s="96">
        <v>0</v>
      </c>
      <c r="AV27" s="96">
        <v>311.60938224759735</v>
      </c>
      <c r="AW27" s="96">
        <v>215.37707302407472</v>
      </c>
      <c r="AX27" s="96">
        <v>203</v>
      </c>
      <c r="AY27" s="96">
        <v>4192.1701121776096</v>
      </c>
      <c r="AZ27" s="96">
        <v>434.72956841041798</v>
      </c>
      <c r="BA27" s="96">
        <v>0</v>
      </c>
      <c r="BB27" s="96">
        <v>48209.956290042508</v>
      </c>
      <c r="BC27" s="96">
        <v>0</v>
      </c>
      <c r="BD27" s="96">
        <v>6792.6495064127803</v>
      </c>
      <c r="BE27" s="96">
        <v>7576.108430329341</v>
      </c>
      <c r="BF27" s="96">
        <v>0</v>
      </c>
      <c r="BG27" s="96">
        <v>311.60938224759735</v>
      </c>
      <c r="BH27" s="96">
        <v>215.37707302407472</v>
      </c>
      <c r="BI27" s="96">
        <v>203</v>
      </c>
      <c r="BJ27" s="96">
        <v>98.739042472412734</v>
      </c>
      <c r="BK27" s="96">
        <v>1.8429266457542184</v>
      </c>
      <c r="BL27" s="96">
        <v>-1.0572175066748102</v>
      </c>
      <c r="BM27" s="96">
        <v>0.87688999999999995</v>
      </c>
      <c r="BN27" s="96">
        <v>6.0419999999999998</v>
      </c>
      <c r="BO27" s="96">
        <v>6.0419999999999998</v>
      </c>
      <c r="BP27" s="96">
        <v>0</v>
      </c>
      <c r="BQ27" s="96">
        <v>37.502214127263947</v>
      </c>
      <c r="BR27" s="96">
        <v>37.502214127263947</v>
      </c>
      <c r="BS27" s="96">
        <v>98.739042472412734</v>
      </c>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104"/>
      <c r="DO27" s="104"/>
      <c r="DP27" s="104"/>
    </row>
    <row r="28" spans="3:120" x14ac:dyDescent="0.2">
      <c r="C28" s="8">
        <v>45413</v>
      </c>
      <c r="D28" s="16">
        <v>78</v>
      </c>
      <c r="E28" s="16">
        <v>7</v>
      </c>
      <c r="F28" s="16">
        <v>73</v>
      </c>
      <c r="G28" s="16">
        <v>0</v>
      </c>
      <c r="H28" s="16">
        <v>7</v>
      </c>
      <c r="I28" s="16">
        <v>0</v>
      </c>
      <c r="J28" s="16">
        <v>0</v>
      </c>
      <c r="K28" s="96">
        <v>53147.456956993563</v>
      </c>
      <c r="L28" s="96">
        <v>0</v>
      </c>
      <c r="M28" s="96">
        <v>22310.935619738673</v>
      </c>
      <c r="N28" s="96">
        <v>7830.8462426912101</v>
      </c>
      <c r="O28" s="96">
        <v>0</v>
      </c>
      <c r="P28" s="96">
        <v>2263.8089879441004</v>
      </c>
      <c r="Q28" s="96">
        <v>255.82478216761979</v>
      </c>
      <c r="R28" s="96">
        <v>6821.4810802541351</v>
      </c>
      <c r="S28" s="96">
        <v>0</v>
      </c>
      <c r="T28" s="96">
        <v>316.39017101487877</v>
      </c>
      <c r="U28" s="96">
        <v>218.68144173087103</v>
      </c>
      <c r="V28" s="96">
        <v>207</v>
      </c>
      <c r="W28" s="96">
        <v>565694.85335780785</v>
      </c>
      <c r="X28" s="96">
        <v>565372.30118232989</v>
      </c>
      <c r="Y28" s="96">
        <v>0</v>
      </c>
      <c r="Z28" s="96">
        <v>0</v>
      </c>
      <c r="AA28" s="96">
        <v>0</v>
      </c>
      <c r="AB28" s="96">
        <v>53147.456956993563</v>
      </c>
      <c r="AC28" s="96">
        <v>0</v>
      </c>
      <c r="AD28" s="96">
        <v>6821.4810802541351</v>
      </c>
      <c r="AE28" s="96">
        <v>7830.8462426912101</v>
      </c>
      <c r="AF28" s="96">
        <v>0</v>
      </c>
      <c r="AG28" s="96">
        <v>316.39017101487877</v>
      </c>
      <c r="AH28" s="96">
        <v>218.68144173087103</v>
      </c>
      <c r="AI28" s="96">
        <v>207</v>
      </c>
      <c r="AJ28" s="96">
        <v>8</v>
      </c>
      <c r="AK28" s="96">
        <v>6.4</v>
      </c>
      <c r="AL28" s="96">
        <v>6.4</v>
      </c>
      <c r="AM28" s="96">
        <v>4251.796556559485</v>
      </c>
      <c r="AN28" s="96">
        <v>436.57478913626466</v>
      </c>
      <c r="AO28" s="96">
        <v>0</v>
      </c>
      <c r="AP28" s="96">
        <v>100</v>
      </c>
      <c r="AQ28" s="96">
        <v>53147.456956993563</v>
      </c>
      <c r="AR28" s="96">
        <v>0</v>
      </c>
      <c r="AS28" s="96">
        <v>6821.4810802541351</v>
      </c>
      <c r="AT28" s="96">
        <v>7830.8462426912101</v>
      </c>
      <c r="AU28" s="96">
        <v>0</v>
      </c>
      <c r="AV28" s="96">
        <v>316.39017101487877</v>
      </c>
      <c r="AW28" s="96">
        <v>218.681441730871</v>
      </c>
      <c r="AX28" s="96">
        <v>207</v>
      </c>
      <c r="AY28" s="96">
        <v>4251.796556559485</v>
      </c>
      <c r="AZ28" s="96">
        <v>436.57478913626466</v>
      </c>
      <c r="BA28" s="96">
        <v>0</v>
      </c>
      <c r="BB28" s="96">
        <v>48895.660400434077</v>
      </c>
      <c r="BC28" s="96">
        <v>0</v>
      </c>
      <c r="BD28" s="96">
        <v>6821.4810802541351</v>
      </c>
      <c r="BE28" s="96">
        <v>7830.8462426912101</v>
      </c>
      <c r="BF28" s="96">
        <v>0</v>
      </c>
      <c r="BG28" s="96">
        <v>316.39017101487877</v>
      </c>
      <c r="BH28" s="96">
        <v>218.681441730871</v>
      </c>
      <c r="BI28" s="96">
        <v>207</v>
      </c>
      <c r="BJ28" s="96">
        <v>98.739042472412734</v>
      </c>
      <c r="BK28" s="96">
        <v>1.8429266457542184</v>
      </c>
      <c r="BL28" s="96">
        <v>-1.0572175066748102</v>
      </c>
      <c r="BM28" s="96">
        <v>0.87688999999999995</v>
      </c>
      <c r="BN28" s="96">
        <v>6.0419999999999998</v>
      </c>
      <c r="BO28" s="96">
        <v>6.0419999999999998</v>
      </c>
      <c r="BP28" s="96">
        <v>0</v>
      </c>
      <c r="BQ28" s="96">
        <v>37.502214127263947</v>
      </c>
      <c r="BR28" s="96">
        <v>37.502214127263947</v>
      </c>
      <c r="BS28" s="96">
        <v>98.739042472412734</v>
      </c>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104"/>
      <c r="DO28" s="104"/>
      <c r="DP28" s="104"/>
    </row>
    <row r="29" spans="3:120" x14ac:dyDescent="0.2">
      <c r="C29" s="8">
        <v>45444</v>
      </c>
      <c r="D29" s="16">
        <v>78</v>
      </c>
      <c r="E29" s="16">
        <v>7</v>
      </c>
      <c r="F29" s="16">
        <v>73</v>
      </c>
      <c r="G29" s="16">
        <v>0</v>
      </c>
      <c r="H29" s="16">
        <v>7</v>
      </c>
      <c r="I29" s="16">
        <v>0</v>
      </c>
      <c r="J29" s="16">
        <v>0</v>
      </c>
      <c r="K29" s="96">
        <v>50926.995814213311</v>
      </c>
      <c r="L29" s="96">
        <v>0</v>
      </c>
      <c r="M29" s="96">
        <v>21338.130319996355</v>
      </c>
      <c r="N29" s="96">
        <v>7579.6423655086192</v>
      </c>
      <c r="O29" s="96">
        <v>0</v>
      </c>
      <c r="P29" s="96">
        <v>2177.271159608315</v>
      </c>
      <c r="Q29" s="96">
        <v>256.8394308086431</v>
      </c>
      <c r="R29" s="96">
        <v>6414.7851613234679</v>
      </c>
      <c r="S29" s="96">
        <v>0</v>
      </c>
      <c r="T29" s="96">
        <v>300.87283828083315</v>
      </c>
      <c r="U29" s="96">
        <v>207.95622645881136</v>
      </c>
      <c r="V29" s="96">
        <v>196</v>
      </c>
      <c r="W29" s="96">
        <v>548273.16032921709</v>
      </c>
      <c r="X29" s="96">
        <v>547702.37494151888</v>
      </c>
      <c r="Y29" s="96">
        <v>0</v>
      </c>
      <c r="Z29" s="96">
        <v>0</v>
      </c>
      <c r="AA29" s="96">
        <v>0</v>
      </c>
      <c r="AB29" s="96">
        <v>50926.995814213311</v>
      </c>
      <c r="AC29" s="96">
        <v>0</v>
      </c>
      <c r="AD29" s="96">
        <v>6414.7851613234679</v>
      </c>
      <c r="AE29" s="96">
        <v>7579.6423655086192</v>
      </c>
      <c r="AF29" s="96">
        <v>0</v>
      </c>
      <c r="AG29" s="96">
        <v>300.87283828083315</v>
      </c>
      <c r="AH29" s="96">
        <v>207.95622645881136</v>
      </c>
      <c r="AI29" s="96">
        <v>196</v>
      </c>
      <c r="AJ29" s="96">
        <v>8</v>
      </c>
      <c r="AK29" s="96">
        <v>6.4</v>
      </c>
      <c r="AL29" s="96">
        <v>6.4</v>
      </c>
      <c r="AM29" s="96">
        <v>4074.1596651370651</v>
      </c>
      <c r="AN29" s="96">
        <v>410.54625032470199</v>
      </c>
      <c r="AO29" s="96">
        <v>0</v>
      </c>
      <c r="AP29" s="96">
        <v>100</v>
      </c>
      <c r="AQ29" s="96">
        <v>50926.995814213318</v>
      </c>
      <c r="AR29" s="96">
        <v>0</v>
      </c>
      <c r="AS29" s="96">
        <v>6414.7851613234679</v>
      </c>
      <c r="AT29" s="96">
        <v>7579.6423655086201</v>
      </c>
      <c r="AU29" s="96">
        <v>0</v>
      </c>
      <c r="AV29" s="96">
        <v>300.87283828083315</v>
      </c>
      <c r="AW29" s="96">
        <v>207.95622645881136</v>
      </c>
      <c r="AX29" s="96">
        <v>196</v>
      </c>
      <c r="AY29" s="96">
        <v>4074.1596651370651</v>
      </c>
      <c r="AZ29" s="96">
        <v>410.54625032470199</v>
      </c>
      <c r="BA29" s="96">
        <v>0</v>
      </c>
      <c r="BB29" s="96">
        <v>46852.836149076255</v>
      </c>
      <c r="BC29" s="96">
        <v>0</v>
      </c>
      <c r="BD29" s="96">
        <v>6414.7851613234679</v>
      </c>
      <c r="BE29" s="96">
        <v>7579.6423655086201</v>
      </c>
      <c r="BF29" s="96">
        <v>0</v>
      </c>
      <c r="BG29" s="96">
        <v>300.87283828083315</v>
      </c>
      <c r="BH29" s="96">
        <v>207.95622645881136</v>
      </c>
      <c r="BI29" s="96">
        <v>196</v>
      </c>
      <c r="BJ29" s="96">
        <v>98.739042472412734</v>
      </c>
      <c r="BK29" s="96">
        <v>1.8429266457542184</v>
      </c>
      <c r="BL29" s="96">
        <v>-1.0572175066748102</v>
      </c>
      <c r="BM29" s="96">
        <v>0.87688999999999995</v>
      </c>
      <c r="BN29" s="96">
        <v>6.0419999999999998</v>
      </c>
      <c r="BO29" s="96">
        <v>6.0419999999999998</v>
      </c>
      <c r="BP29" s="96">
        <v>0</v>
      </c>
      <c r="BQ29" s="96">
        <v>37.502214127263947</v>
      </c>
      <c r="BR29" s="96">
        <v>37.502214127263947</v>
      </c>
      <c r="BS29" s="96">
        <v>98.739042472412734</v>
      </c>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104"/>
      <c r="DO29" s="104"/>
      <c r="DP29" s="104"/>
    </row>
    <row r="30" spans="3:120" x14ac:dyDescent="0.2">
      <c r="C30" s="8">
        <v>45474</v>
      </c>
      <c r="D30" s="16">
        <v>77</v>
      </c>
      <c r="E30" s="16">
        <v>8</v>
      </c>
      <c r="F30" s="16">
        <v>73</v>
      </c>
      <c r="G30" s="16">
        <v>0</v>
      </c>
      <c r="H30" s="16">
        <v>7</v>
      </c>
      <c r="I30" s="16">
        <v>0</v>
      </c>
      <c r="J30" s="16">
        <v>0</v>
      </c>
      <c r="K30" s="96">
        <v>51914.401789569441</v>
      </c>
      <c r="L30" s="96">
        <v>0</v>
      </c>
      <c r="M30" s="96">
        <v>21717.208157045159</v>
      </c>
      <c r="N30" s="96">
        <v>7808.9373428406907</v>
      </c>
      <c r="O30" s="96">
        <v>0</v>
      </c>
      <c r="P30" s="96">
        <v>2229.921986156844</v>
      </c>
      <c r="Q30" s="96">
        <v>275.37325202277975</v>
      </c>
      <c r="R30" s="96">
        <v>6375.1114245285116</v>
      </c>
      <c r="S30" s="96">
        <v>0</v>
      </c>
      <c r="T30" s="96">
        <v>302.94061993357047</v>
      </c>
      <c r="U30" s="96">
        <v>209.3854284834967</v>
      </c>
      <c r="V30" s="96">
        <v>198</v>
      </c>
      <c r="W30" s="96">
        <v>566668.56969949882</v>
      </c>
      <c r="X30" s="96">
        <v>566422.36572295474</v>
      </c>
      <c r="Y30" s="96">
        <v>0</v>
      </c>
      <c r="Z30" s="96">
        <v>0</v>
      </c>
      <c r="AA30" s="96">
        <v>0</v>
      </c>
      <c r="AB30" s="96">
        <v>51914.401789569441</v>
      </c>
      <c r="AC30" s="96">
        <v>0</v>
      </c>
      <c r="AD30" s="96">
        <v>6375.1114245285116</v>
      </c>
      <c r="AE30" s="96">
        <v>7808.9373428406907</v>
      </c>
      <c r="AF30" s="96">
        <v>0</v>
      </c>
      <c r="AG30" s="96">
        <v>302.94061993357047</v>
      </c>
      <c r="AH30" s="96">
        <v>209.3854284834967</v>
      </c>
      <c r="AI30" s="96">
        <v>198</v>
      </c>
      <c r="AJ30" s="96">
        <v>8</v>
      </c>
      <c r="AK30" s="96">
        <v>6.4</v>
      </c>
      <c r="AL30" s="96">
        <v>6.4</v>
      </c>
      <c r="AM30" s="96">
        <v>4153.1521431655556</v>
      </c>
      <c r="AN30" s="96">
        <v>408.00713116982479</v>
      </c>
      <c r="AO30" s="96">
        <v>0</v>
      </c>
      <c r="AP30" s="96">
        <v>100</v>
      </c>
      <c r="AQ30" s="96">
        <v>51914.401789569441</v>
      </c>
      <c r="AR30" s="96">
        <v>0</v>
      </c>
      <c r="AS30" s="96">
        <v>6375.1114245285116</v>
      </c>
      <c r="AT30" s="96">
        <v>7808.9373428406907</v>
      </c>
      <c r="AU30" s="96">
        <v>0</v>
      </c>
      <c r="AV30" s="96">
        <v>302.94061993357047</v>
      </c>
      <c r="AW30" s="96">
        <v>209.3854284834967</v>
      </c>
      <c r="AX30" s="96">
        <v>198</v>
      </c>
      <c r="AY30" s="96">
        <v>4153.1521431655556</v>
      </c>
      <c r="AZ30" s="96">
        <v>408.00713116982479</v>
      </c>
      <c r="BA30" s="96">
        <v>0</v>
      </c>
      <c r="BB30" s="96">
        <v>47761.249646403885</v>
      </c>
      <c r="BC30" s="96">
        <v>0</v>
      </c>
      <c r="BD30" s="96">
        <v>6375.1114245285116</v>
      </c>
      <c r="BE30" s="96">
        <v>7808.9373428406907</v>
      </c>
      <c r="BF30" s="96">
        <v>0</v>
      </c>
      <c r="BG30" s="96">
        <v>302.94061993357047</v>
      </c>
      <c r="BH30" s="96">
        <v>209.3854284834967</v>
      </c>
      <c r="BI30" s="96">
        <v>198</v>
      </c>
      <c r="BJ30" s="96">
        <v>98.739042472412734</v>
      </c>
      <c r="BK30" s="96">
        <v>1.8429266457542184</v>
      </c>
      <c r="BL30" s="96">
        <v>-1.0572175066748102</v>
      </c>
      <c r="BM30" s="96">
        <v>0.87688999999999995</v>
      </c>
      <c r="BN30" s="96">
        <v>6.0419999999999998</v>
      </c>
      <c r="BO30" s="96">
        <v>6.0419999999999998</v>
      </c>
      <c r="BP30" s="96">
        <v>0</v>
      </c>
      <c r="BQ30" s="96">
        <v>37.502214127263947</v>
      </c>
      <c r="BR30" s="96">
        <v>37.502214127263947</v>
      </c>
      <c r="BS30" s="96">
        <v>98.739042472412734</v>
      </c>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104"/>
      <c r="DO30" s="104"/>
      <c r="DP30" s="104"/>
    </row>
    <row r="31" spans="3:120" x14ac:dyDescent="0.2">
      <c r="C31" s="8">
        <v>45505</v>
      </c>
      <c r="D31" s="16">
        <v>77</v>
      </c>
      <c r="E31" s="16">
        <v>8</v>
      </c>
      <c r="F31" s="16">
        <v>73</v>
      </c>
      <c r="G31" s="16">
        <v>0</v>
      </c>
      <c r="H31" s="16">
        <v>7</v>
      </c>
      <c r="I31" s="16">
        <v>0</v>
      </c>
      <c r="J31" s="16">
        <v>0</v>
      </c>
      <c r="K31" s="96">
        <v>51309.713358914938</v>
      </c>
      <c r="L31" s="96">
        <v>0</v>
      </c>
      <c r="M31" s="96">
        <v>21426.88374540105</v>
      </c>
      <c r="N31" s="96">
        <v>7807.254368273997</v>
      </c>
      <c r="O31" s="96">
        <v>0</v>
      </c>
      <c r="P31" s="96">
        <v>2216.2621936869314</v>
      </c>
      <c r="Q31" s="96">
        <v>287.84265660083702</v>
      </c>
      <c r="R31" s="96">
        <v>6190.5683664048538</v>
      </c>
      <c r="S31" s="96">
        <v>0</v>
      </c>
      <c r="T31" s="96">
        <v>297.60790113623062</v>
      </c>
      <c r="U31" s="96">
        <v>205.69957872651213</v>
      </c>
      <c r="V31" s="96">
        <v>194</v>
      </c>
      <c r="W31" s="96">
        <v>567168.31027554173</v>
      </c>
      <c r="X31" s="96">
        <v>566996.24948651763</v>
      </c>
      <c r="Y31" s="96">
        <v>0</v>
      </c>
      <c r="Z31" s="96">
        <v>0</v>
      </c>
      <c r="AA31" s="96">
        <v>0</v>
      </c>
      <c r="AB31" s="96">
        <v>51309.713358914938</v>
      </c>
      <c r="AC31" s="96">
        <v>0</v>
      </c>
      <c r="AD31" s="96">
        <v>6190.5683664048538</v>
      </c>
      <c r="AE31" s="96">
        <v>7807.254368273997</v>
      </c>
      <c r="AF31" s="96">
        <v>0</v>
      </c>
      <c r="AG31" s="96">
        <v>297.60790113623062</v>
      </c>
      <c r="AH31" s="96">
        <v>205.69957872651213</v>
      </c>
      <c r="AI31" s="96">
        <v>194</v>
      </c>
      <c r="AJ31" s="96">
        <v>8</v>
      </c>
      <c r="AK31" s="96">
        <v>6.4</v>
      </c>
      <c r="AL31" s="96">
        <v>6.4</v>
      </c>
      <c r="AM31" s="96">
        <v>4104.7770687131951</v>
      </c>
      <c r="AN31" s="96">
        <v>396.1963754499107</v>
      </c>
      <c r="AO31" s="96">
        <v>0</v>
      </c>
      <c r="AP31" s="96">
        <v>100</v>
      </c>
      <c r="AQ31" s="96">
        <v>51309.713358914938</v>
      </c>
      <c r="AR31" s="96">
        <v>0</v>
      </c>
      <c r="AS31" s="96">
        <v>6190.5683664048529</v>
      </c>
      <c r="AT31" s="96">
        <v>7807.2543682739961</v>
      </c>
      <c r="AU31" s="96">
        <v>0</v>
      </c>
      <c r="AV31" s="96">
        <v>297.60790113623062</v>
      </c>
      <c r="AW31" s="96">
        <v>205.69957872651213</v>
      </c>
      <c r="AX31" s="96">
        <v>194</v>
      </c>
      <c r="AY31" s="96">
        <v>4104.7770687131951</v>
      </c>
      <c r="AZ31" s="96">
        <v>396.1963754499107</v>
      </c>
      <c r="BA31" s="96">
        <v>0</v>
      </c>
      <c r="BB31" s="96">
        <v>47204.936290201746</v>
      </c>
      <c r="BC31" s="96">
        <v>0</v>
      </c>
      <c r="BD31" s="96">
        <v>6190.5683664048529</v>
      </c>
      <c r="BE31" s="96">
        <v>7807.2543682739961</v>
      </c>
      <c r="BF31" s="96">
        <v>0</v>
      </c>
      <c r="BG31" s="96">
        <v>297.60790113623062</v>
      </c>
      <c r="BH31" s="96">
        <v>205.69957872651213</v>
      </c>
      <c r="BI31" s="96">
        <v>194</v>
      </c>
      <c r="BJ31" s="96">
        <v>98.739042472412734</v>
      </c>
      <c r="BK31" s="96">
        <v>1.8429266457542184</v>
      </c>
      <c r="BL31" s="96">
        <v>-1.0572175066748102</v>
      </c>
      <c r="BM31" s="96">
        <v>0.87688999999999995</v>
      </c>
      <c r="BN31" s="96">
        <v>6.0419999999999998</v>
      </c>
      <c r="BO31" s="96">
        <v>6.0419999999999998</v>
      </c>
      <c r="BP31" s="96">
        <v>0</v>
      </c>
      <c r="BQ31" s="96">
        <v>37.502214127263947</v>
      </c>
      <c r="BR31" s="96">
        <v>37.502214127263947</v>
      </c>
      <c r="BS31" s="96">
        <v>98.739042472412734</v>
      </c>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104"/>
      <c r="DO31" s="104"/>
      <c r="DP31" s="104"/>
    </row>
    <row r="32" spans="3:120" x14ac:dyDescent="0.2">
      <c r="C32" s="8">
        <v>45536</v>
      </c>
      <c r="D32" s="16">
        <v>76</v>
      </c>
      <c r="E32" s="16">
        <v>9</v>
      </c>
      <c r="F32" s="16">
        <v>73</v>
      </c>
      <c r="G32" s="16">
        <v>0</v>
      </c>
      <c r="H32" s="16">
        <v>7</v>
      </c>
      <c r="I32" s="16">
        <v>0</v>
      </c>
      <c r="J32" s="16">
        <v>0</v>
      </c>
      <c r="K32" s="96">
        <v>49197.211092978054</v>
      </c>
      <c r="L32" s="96">
        <v>0</v>
      </c>
      <c r="M32" s="96">
        <v>20509.983710067467</v>
      </c>
      <c r="N32" s="96">
        <v>7499.2629342508108</v>
      </c>
      <c r="O32" s="96">
        <v>0</v>
      </c>
      <c r="P32" s="96">
        <v>2118.5974156551679</v>
      </c>
      <c r="Q32" s="96">
        <v>272.69888174909602</v>
      </c>
      <c r="R32" s="96">
        <v>5709.4265632928928</v>
      </c>
      <c r="S32" s="96">
        <v>0</v>
      </c>
      <c r="T32" s="96">
        <v>278.46285567275527</v>
      </c>
      <c r="U32" s="96">
        <v>192.46697377381602</v>
      </c>
      <c r="V32" s="96">
        <v>182</v>
      </c>
      <c r="W32" s="96">
        <v>549685.77866666671</v>
      </c>
      <c r="X32" s="96">
        <v>548720.68793364719</v>
      </c>
      <c r="Y32" s="96">
        <v>0</v>
      </c>
      <c r="Z32" s="96">
        <v>0</v>
      </c>
      <c r="AA32" s="96">
        <v>0</v>
      </c>
      <c r="AB32" s="96">
        <v>49197.211092978054</v>
      </c>
      <c r="AC32" s="96">
        <v>0</v>
      </c>
      <c r="AD32" s="96">
        <v>5709.4265632928928</v>
      </c>
      <c r="AE32" s="96">
        <v>7499.2629342508108</v>
      </c>
      <c r="AF32" s="96">
        <v>0</v>
      </c>
      <c r="AG32" s="96">
        <v>278.46285567275527</v>
      </c>
      <c r="AH32" s="96">
        <v>192.46697377381602</v>
      </c>
      <c r="AI32" s="96">
        <v>182</v>
      </c>
      <c r="AJ32" s="96">
        <v>8</v>
      </c>
      <c r="AK32" s="96">
        <v>6.4</v>
      </c>
      <c r="AL32" s="96">
        <v>6.4</v>
      </c>
      <c r="AM32" s="96">
        <v>3935.7768874382441</v>
      </c>
      <c r="AN32" s="96">
        <v>365.40330005074514</v>
      </c>
      <c r="AO32" s="96">
        <v>0</v>
      </c>
      <c r="AP32" s="96">
        <v>100</v>
      </c>
      <c r="AQ32" s="96">
        <v>49197.211092978054</v>
      </c>
      <c r="AR32" s="96">
        <v>0</v>
      </c>
      <c r="AS32" s="96">
        <v>5709.4265632928928</v>
      </c>
      <c r="AT32" s="96">
        <v>7499.2629342508108</v>
      </c>
      <c r="AU32" s="96">
        <v>0</v>
      </c>
      <c r="AV32" s="96">
        <v>278.46285567275527</v>
      </c>
      <c r="AW32" s="96">
        <v>192.46697377381602</v>
      </c>
      <c r="AX32" s="96">
        <v>182</v>
      </c>
      <c r="AY32" s="96">
        <v>3935.7768874382441</v>
      </c>
      <c r="AZ32" s="96">
        <v>365.40330005074514</v>
      </c>
      <c r="BA32" s="96">
        <v>0</v>
      </c>
      <c r="BB32" s="96">
        <v>45261.434205539808</v>
      </c>
      <c r="BC32" s="96">
        <v>0</v>
      </c>
      <c r="BD32" s="96">
        <v>5709.4265632928928</v>
      </c>
      <c r="BE32" s="96">
        <v>7499.2629342508108</v>
      </c>
      <c r="BF32" s="96">
        <v>0</v>
      </c>
      <c r="BG32" s="96">
        <v>278.46285567275527</v>
      </c>
      <c r="BH32" s="96">
        <v>192.46697377381602</v>
      </c>
      <c r="BI32" s="96">
        <v>182</v>
      </c>
      <c r="BJ32" s="96">
        <v>98.739042472412734</v>
      </c>
      <c r="BK32" s="96">
        <v>1.8429266457542184</v>
      </c>
      <c r="BL32" s="96">
        <v>-1.0572175066748102</v>
      </c>
      <c r="BM32" s="96">
        <v>0.87688999999999995</v>
      </c>
      <c r="BN32" s="96">
        <v>6.0419999999999998</v>
      </c>
      <c r="BO32" s="96">
        <v>6.0419999999999998</v>
      </c>
      <c r="BP32" s="96">
        <v>0</v>
      </c>
      <c r="BQ32" s="96">
        <v>37.502214127263947</v>
      </c>
      <c r="BR32" s="96">
        <v>37.502214127263947</v>
      </c>
      <c r="BS32" s="96">
        <v>98.739042472412734</v>
      </c>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104"/>
      <c r="DO32" s="104"/>
      <c r="DP32" s="104"/>
    </row>
    <row r="33" spans="3:120" x14ac:dyDescent="0.2">
      <c r="C33" s="8">
        <v>45566</v>
      </c>
      <c r="D33" s="16">
        <v>76</v>
      </c>
      <c r="E33" s="16">
        <v>9</v>
      </c>
      <c r="F33" s="16">
        <v>72</v>
      </c>
      <c r="G33" s="16">
        <v>0</v>
      </c>
      <c r="H33" s="16">
        <v>7</v>
      </c>
      <c r="I33" s="16">
        <v>0</v>
      </c>
      <c r="J33" s="16">
        <v>0</v>
      </c>
      <c r="K33" s="96">
        <v>49967.611026772727</v>
      </c>
      <c r="L33" s="96">
        <v>0</v>
      </c>
      <c r="M33" s="96">
        <v>20763.055894319521</v>
      </c>
      <c r="N33" s="96">
        <v>7744.7917905270706</v>
      </c>
      <c r="O33" s="96">
        <v>0</v>
      </c>
      <c r="P33" s="96">
        <v>2176.3518648877348</v>
      </c>
      <c r="Q33" s="96">
        <v>307.67683439897792</v>
      </c>
      <c r="R33" s="96">
        <v>5729.7196632256182</v>
      </c>
      <c r="S33" s="96">
        <v>0</v>
      </c>
      <c r="T33" s="96">
        <v>282.75485529768395</v>
      </c>
      <c r="U33" s="96">
        <v>195.43350292634113</v>
      </c>
      <c r="V33" s="96">
        <v>185</v>
      </c>
      <c r="W33" s="96">
        <v>567822.72512234014</v>
      </c>
      <c r="X33" s="96">
        <v>567553.61998884566</v>
      </c>
      <c r="Y33" s="96">
        <v>0</v>
      </c>
      <c r="Z33" s="96">
        <v>0</v>
      </c>
      <c r="AA33" s="96">
        <v>0</v>
      </c>
      <c r="AB33" s="96">
        <v>49967.611026772727</v>
      </c>
      <c r="AC33" s="96">
        <v>0</v>
      </c>
      <c r="AD33" s="96">
        <v>5729.7196632256182</v>
      </c>
      <c r="AE33" s="96">
        <v>7744.7917905270706</v>
      </c>
      <c r="AF33" s="96">
        <v>0</v>
      </c>
      <c r="AG33" s="96">
        <v>282.75485529768395</v>
      </c>
      <c r="AH33" s="96">
        <v>195.43350292634113</v>
      </c>
      <c r="AI33" s="96">
        <v>185</v>
      </c>
      <c r="AJ33" s="96">
        <v>8</v>
      </c>
      <c r="AK33" s="96">
        <v>6.4</v>
      </c>
      <c r="AL33" s="96">
        <v>6.4</v>
      </c>
      <c r="AM33" s="96">
        <v>3997.4088821418181</v>
      </c>
      <c r="AN33" s="96">
        <v>366.70205844643954</v>
      </c>
      <c r="AO33" s="96">
        <v>0</v>
      </c>
      <c r="AP33" s="96">
        <v>100</v>
      </c>
      <c r="AQ33" s="96">
        <v>49967.611026772727</v>
      </c>
      <c r="AR33" s="96">
        <v>0</v>
      </c>
      <c r="AS33" s="96">
        <v>5729.7196632256182</v>
      </c>
      <c r="AT33" s="96">
        <v>7744.7917905270706</v>
      </c>
      <c r="AU33" s="96">
        <v>0</v>
      </c>
      <c r="AV33" s="96">
        <v>282.75485529768395</v>
      </c>
      <c r="AW33" s="96">
        <v>195.43350292634113</v>
      </c>
      <c r="AX33" s="96">
        <v>185</v>
      </c>
      <c r="AY33" s="96">
        <v>3997.4088821418177</v>
      </c>
      <c r="AZ33" s="96">
        <v>366.70205844643954</v>
      </c>
      <c r="BA33" s="96">
        <v>0</v>
      </c>
      <c r="BB33" s="96">
        <v>45970.202144630908</v>
      </c>
      <c r="BC33" s="96">
        <v>0</v>
      </c>
      <c r="BD33" s="96">
        <v>5729.7196632256182</v>
      </c>
      <c r="BE33" s="96">
        <v>7744.7917905270706</v>
      </c>
      <c r="BF33" s="96">
        <v>0</v>
      </c>
      <c r="BG33" s="96">
        <v>282.75485529768395</v>
      </c>
      <c r="BH33" s="96">
        <v>195.43350292634113</v>
      </c>
      <c r="BI33" s="96">
        <v>185</v>
      </c>
      <c r="BJ33" s="96">
        <v>98.739042472412734</v>
      </c>
      <c r="BK33" s="96">
        <v>1.8429266457542184</v>
      </c>
      <c r="BL33" s="96">
        <v>-1.0572175066748102</v>
      </c>
      <c r="BM33" s="96">
        <v>0.87688999999999995</v>
      </c>
      <c r="BN33" s="96">
        <v>6.0419999999999998</v>
      </c>
      <c r="BO33" s="96">
        <v>6.0419999999999998</v>
      </c>
      <c r="BP33" s="96">
        <v>0</v>
      </c>
      <c r="BQ33" s="96">
        <v>37.502214127263947</v>
      </c>
      <c r="BR33" s="96">
        <v>37.502214127263947</v>
      </c>
      <c r="BS33" s="96">
        <v>98.739042472412734</v>
      </c>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104"/>
      <c r="DO33" s="104"/>
      <c r="DP33" s="104"/>
    </row>
    <row r="34" spans="3:120" x14ac:dyDescent="0.2">
      <c r="C34" s="8">
        <v>45597</v>
      </c>
      <c r="D34" s="16">
        <v>76</v>
      </c>
      <c r="E34" s="16">
        <v>9</v>
      </c>
      <c r="F34" s="16">
        <v>70</v>
      </c>
      <c r="G34" s="16">
        <v>0</v>
      </c>
      <c r="H34" s="16">
        <v>7</v>
      </c>
      <c r="I34" s="16">
        <v>0</v>
      </c>
      <c r="J34" s="16">
        <v>0</v>
      </c>
      <c r="K34" s="96">
        <v>47075.863458978398</v>
      </c>
      <c r="L34" s="96">
        <v>0</v>
      </c>
      <c r="M34" s="96">
        <v>19567.964591043616</v>
      </c>
      <c r="N34" s="96">
        <v>7490.0967115661915</v>
      </c>
      <c r="O34" s="96">
        <v>0</v>
      </c>
      <c r="P34" s="96">
        <v>2093.902094103848</v>
      </c>
      <c r="Q34" s="96">
        <v>332.78528090992268</v>
      </c>
      <c r="R34" s="96">
        <v>5384.1272979300957</v>
      </c>
      <c r="S34" s="96">
        <v>0</v>
      </c>
      <c r="T34" s="96">
        <v>268.89925695943339</v>
      </c>
      <c r="U34" s="96">
        <v>185.85683936901964</v>
      </c>
      <c r="V34" s="96">
        <v>176</v>
      </c>
      <c r="W34" s="96">
        <v>548908.41290439747</v>
      </c>
      <c r="X34" s="96">
        <v>549761.55404728651</v>
      </c>
      <c r="Y34" s="96">
        <v>0</v>
      </c>
      <c r="Z34" s="96">
        <v>0</v>
      </c>
      <c r="AA34" s="96">
        <v>0</v>
      </c>
      <c r="AB34" s="96">
        <v>47075.863458978398</v>
      </c>
      <c r="AC34" s="96">
        <v>0</v>
      </c>
      <c r="AD34" s="96">
        <v>5384.1272979300957</v>
      </c>
      <c r="AE34" s="96">
        <v>7490.0967115661915</v>
      </c>
      <c r="AF34" s="96">
        <v>0</v>
      </c>
      <c r="AG34" s="96">
        <v>268.89925695943339</v>
      </c>
      <c r="AH34" s="96">
        <v>185.85683936901964</v>
      </c>
      <c r="AI34" s="96">
        <v>176</v>
      </c>
      <c r="AJ34" s="96">
        <v>8</v>
      </c>
      <c r="AK34" s="96">
        <v>6.4</v>
      </c>
      <c r="AL34" s="96">
        <v>6.4</v>
      </c>
      <c r="AM34" s="96">
        <v>3766.0690767182718</v>
      </c>
      <c r="AN34" s="96">
        <v>344.58414706752615</v>
      </c>
      <c r="AO34" s="96">
        <v>0</v>
      </c>
      <c r="AP34" s="96">
        <v>100</v>
      </c>
      <c r="AQ34" s="96">
        <v>47075.863458978391</v>
      </c>
      <c r="AR34" s="96">
        <v>0</v>
      </c>
      <c r="AS34" s="96">
        <v>5384.1272979300957</v>
      </c>
      <c r="AT34" s="96">
        <v>7490.0967115661924</v>
      </c>
      <c r="AU34" s="96">
        <v>0</v>
      </c>
      <c r="AV34" s="96">
        <v>268.89925695943339</v>
      </c>
      <c r="AW34" s="96">
        <v>185.85683936901967</v>
      </c>
      <c r="AX34" s="96">
        <v>176</v>
      </c>
      <c r="AY34" s="96">
        <v>3766.0690767182718</v>
      </c>
      <c r="AZ34" s="96">
        <v>344.58414706752615</v>
      </c>
      <c r="BA34" s="96">
        <v>0</v>
      </c>
      <c r="BB34" s="96">
        <v>43309.794382260116</v>
      </c>
      <c r="BC34" s="96">
        <v>0</v>
      </c>
      <c r="BD34" s="96">
        <v>5384.1272979300957</v>
      </c>
      <c r="BE34" s="96">
        <v>7490.0967115661924</v>
      </c>
      <c r="BF34" s="96">
        <v>0</v>
      </c>
      <c r="BG34" s="96">
        <v>268.89925695943339</v>
      </c>
      <c r="BH34" s="96">
        <v>185.85683936901967</v>
      </c>
      <c r="BI34" s="96">
        <v>176</v>
      </c>
      <c r="BJ34" s="96">
        <v>98.739042472412734</v>
      </c>
      <c r="BK34" s="96">
        <v>1.8429266457542184</v>
      </c>
      <c r="BL34" s="96">
        <v>-1.0572175066748102</v>
      </c>
      <c r="BM34" s="96">
        <v>0.87688999999999995</v>
      </c>
      <c r="BN34" s="96">
        <v>6.0419999999999998</v>
      </c>
      <c r="BO34" s="96">
        <v>6.0419999999999998</v>
      </c>
      <c r="BP34" s="96">
        <v>0</v>
      </c>
      <c r="BQ34" s="96">
        <v>37.502214127263947</v>
      </c>
      <c r="BR34" s="96">
        <v>37.502214127263947</v>
      </c>
      <c r="BS34" s="96">
        <v>98.739042472412734</v>
      </c>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104"/>
      <c r="DO34" s="104"/>
      <c r="DP34" s="104"/>
    </row>
    <row r="35" spans="3:120" x14ac:dyDescent="0.2">
      <c r="C35" s="8">
        <v>45627</v>
      </c>
      <c r="D35" s="16">
        <v>76</v>
      </c>
      <c r="E35" s="16">
        <v>9</v>
      </c>
      <c r="F35" s="16">
        <v>69</v>
      </c>
      <c r="G35" s="16">
        <v>0</v>
      </c>
      <c r="H35" s="16">
        <v>7</v>
      </c>
      <c r="I35" s="16">
        <v>0</v>
      </c>
      <c r="J35" s="16">
        <v>0</v>
      </c>
      <c r="K35" s="96">
        <v>47630.124534420574</v>
      </c>
      <c r="L35" s="96">
        <v>0</v>
      </c>
      <c r="M35" s="96">
        <v>19770.798085040646</v>
      </c>
      <c r="N35" s="96">
        <v>7734.7752420897177</v>
      </c>
      <c r="O35" s="96">
        <v>0</v>
      </c>
      <c r="P35" s="96">
        <v>2151.4288392849917</v>
      </c>
      <c r="Q35" s="96">
        <v>372.05701163133358</v>
      </c>
      <c r="R35" s="96">
        <v>5400.718945586902</v>
      </c>
      <c r="S35" s="96">
        <v>0</v>
      </c>
      <c r="T35" s="96">
        <v>273.05169915430787</v>
      </c>
      <c r="U35" s="96">
        <v>188.7269097095955</v>
      </c>
      <c r="V35" s="96">
        <v>178</v>
      </c>
      <c r="W35" s="96">
        <v>547903.14561271749</v>
      </c>
      <c r="X35" s="96">
        <v>568611.47824947105</v>
      </c>
      <c r="Y35" s="96">
        <v>0</v>
      </c>
      <c r="Z35" s="96">
        <v>0</v>
      </c>
      <c r="AA35" s="96">
        <v>0</v>
      </c>
      <c r="AB35" s="96">
        <v>47630.124534420574</v>
      </c>
      <c r="AC35" s="96">
        <v>0</v>
      </c>
      <c r="AD35" s="96">
        <v>5400.718945586902</v>
      </c>
      <c r="AE35" s="96">
        <v>7734.7752420897177</v>
      </c>
      <c r="AF35" s="96">
        <v>0</v>
      </c>
      <c r="AG35" s="96">
        <v>273.05169915430787</v>
      </c>
      <c r="AH35" s="96">
        <v>188.7269097095955</v>
      </c>
      <c r="AI35" s="96">
        <v>178</v>
      </c>
      <c r="AJ35" s="96">
        <v>8</v>
      </c>
      <c r="AK35" s="96">
        <v>6.4</v>
      </c>
      <c r="AL35" s="96">
        <v>6.4</v>
      </c>
      <c r="AM35" s="96">
        <v>3810.4099627536461</v>
      </c>
      <c r="AN35" s="96">
        <v>345.64601251756176</v>
      </c>
      <c r="AO35" s="96">
        <v>0</v>
      </c>
      <c r="AP35" s="96">
        <v>100</v>
      </c>
      <c r="AQ35" s="96">
        <v>47630.124534420574</v>
      </c>
      <c r="AR35" s="96">
        <v>0</v>
      </c>
      <c r="AS35" s="96">
        <v>5400.7189455869029</v>
      </c>
      <c r="AT35" s="96">
        <v>7734.7752420897177</v>
      </c>
      <c r="AU35" s="96">
        <v>0</v>
      </c>
      <c r="AV35" s="96">
        <v>273.05169915430787</v>
      </c>
      <c r="AW35" s="96">
        <v>188.7269097095955</v>
      </c>
      <c r="AX35" s="96">
        <v>178</v>
      </c>
      <c r="AY35" s="96">
        <v>3810.4099627536461</v>
      </c>
      <c r="AZ35" s="96">
        <v>345.64601251756176</v>
      </c>
      <c r="BA35" s="96">
        <v>0</v>
      </c>
      <c r="BB35" s="96">
        <v>43819.714571666926</v>
      </c>
      <c r="BC35" s="96">
        <v>0</v>
      </c>
      <c r="BD35" s="96">
        <v>5400.7189455869029</v>
      </c>
      <c r="BE35" s="96">
        <v>7734.7752420897177</v>
      </c>
      <c r="BF35" s="96">
        <v>0</v>
      </c>
      <c r="BG35" s="96">
        <v>273.05169915430787</v>
      </c>
      <c r="BH35" s="96">
        <v>188.7269097095955</v>
      </c>
      <c r="BI35" s="96">
        <v>178</v>
      </c>
      <c r="BJ35" s="96">
        <v>98.739042472412734</v>
      </c>
      <c r="BK35" s="96">
        <v>1.8429266457542184</v>
      </c>
      <c r="BL35" s="96">
        <v>-1.0572175066748102</v>
      </c>
      <c r="BM35" s="96">
        <v>0.87688999999999995</v>
      </c>
      <c r="BN35" s="96">
        <v>6.0419999999999998</v>
      </c>
      <c r="BO35" s="96">
        <v>6.0419999999999998</v>
      </c>
      <c r="BP35" s="96">
        <v>0</v>
      </c>
      <c r="BQ35" s="96">
        <v>37.502214127263947</v>
      </c>
      <c r="BR35" s="96">
        <v>37.502214127263947</v>
      </c>
      <c r="BS35" s="96">
        <v>98.739042472412734</v>
      </c>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105"/>
      <c r="DO35" s="105"/>
      <c r="DP35" s="105"/>
    </row>
    <row r="36" spans="3:120" x14ac:dyDescent="0.2">
      <c r="C36" s="10">
        <v>2023</v>
      </c>
      <c r="D36" s="18">
        <v>85</v>
      </c>
      <c r="E36" s="18">
        <v>2</v>
      </c>
      <c r="F36" s="18">
        <v>78</v>
      </c>
      <c r="G36" s="18">
        <v>0</v>
      </c>
      <c r="H36" s="18">
        <v>7</v>
      </c>
      <c r="I36" s="18">
        <v>0</v>
      </c>
      <c r="J36" s="18">
        <v>0</v>
      </c>
      <c r="K36" s="98">
        <v>728934.7599062107</v>
      </c>
      <c r="L36" s="98">
        <v>0</v>
      </c>
      <c r="M36" s="98">
        <v>317190.91184804449</v>
      </c>
      <c r="N36" s="124">
        <v>96010.61218679919</v>
      </c>
      <c r="O36" s="124">
        <v>0</v>
      </c>
      <c r="P36" s="124">
        <v>29982.547766899635</v>
      </c>
      <c r="Q36" s="124">
        <v>1435.3657005756304</v>
      </c>
      <c r="R36" s="98">
        <v>115436.47907367384</v>
      </c>
      <c r="S36" s="98">
        <v>0</v>
      </c>
      <c r="T36" s="98">
        <v>4798.9458153503083</v>
      </c>
      <c r="U36" s="98">
        <v>3316.9184311980048</v>
      </c>
      <c r="V36" s="98">
        <v>3133.8199331204405</v>
      </c>
      <c r="W36" s="98">
        <v>6766176.6357416948</v>
      </c>
      <c r="X36" s="98">
        <v>6678810.6016519936</v>
      </c>
      <c r="Y36" s="98">
        <v>0</v>
      </c>
      <c r="Z36" s="98">
        <v>0</v>
      </c>
      <c r="AA36" s="98">
        <v>0</v>
      </c>
      <c r="AB36" s="124">
        <v>728934.7599062107</v>
      </c>
      <c r="AC36" s="98">
        <v>0</v>
      </c>
      <c r="AD36" s="98">
        <v>115436.47907367384</v>
      </c>
      <c r="AE36" s="98">
        <v>96010.61218679919</v>
      </c>
      <c r="AF36" s="98">
        <v>0</v>
      </c>
      <c r="AG36" s="98">
        <v>4798.9458153503083</v>
      </c>
      <c r="AH36" s="98">
        <v>3316.9184311980048</v>
      </c>
      <c r="AI36" s="98">
        <v>3133.8199331204405</v>
      </c>
      <c r="AJ36" s="98">
        <v>13.007792616816769</v>
      </c>
      <c r="AK36" s="98">
        <v>6.4</v>
      </c>
      <c r="AL36" s="98">
        <v>6.4</v>
      </c>
      <c r="AM36" s="124">
        <v>94818.321880491116</v>
      </c>
      <c r="AN36" s="98">
        <v>10594.050751495288</v>
      </c>
      <c r="AO36" s="98">
        <v>0</v>
      </c>
      <c r="AP36" s="98">
        <v>77.4604847207587</v>
      </c>
      <c r="AQ36" s="98">
        <v>564636.39832144941</v>
      </c>
      <c r="AR36" s="98">
        <v>0</v>
      </c>
      <c r="AS36" s="98">
        <v>89417.656235044939</v>
      </c>
      <c r="AT36" s="98">
        <v>74370.285583262477</v>
      </c>
      <c r="AU36" s="98">
        <v>0</v>
      </c>
      <c r="AV36" s="98">
        <v>3717.2866900569147</v>
      </c>
      <c r="AW36" s="98">
        <v>2569.3010945981596</v>
      </c>
      <c r="AX36" s="98">
        <v>2427.4721104708497</v>
      </c>
      <c r="AY36" s="98">
        <v>73446.731732717628</v>
      </c>
      <c r="AZ36" s="98">
        <v>8206.2030636714317</v>
      </c>
      <c r="BA36" s="98">
        <v>0</v>
      </c>
      <c r="BB36" s="98">
        <v>491189.66658873181</v>
      </c>
      <c r="BC36" s="98">
        <v>0</v>
      </c>
      <c r="BD36" s="98">
        <v>89417.656235044939</v>
      </c>
      <c r="BE36" s="98">
        <v>74370.285583262477</v>
      </c>
      <c r="BF36" s="98">
        <v>0</v>
      </c>
      <c r="BG36" s="98">
        <v>3717.2866900569147</v>
      </c>
      <c r="BH36" s="98">
        <v>2569.3010945981596</v>
      </c>
      <c r="BI36" s="98">
        <v>2427.4721104708497</v>
      </c>
      <c r="BJ36" s="98">
        <v>98.739042472412706</v>
      </c>
      <c r="BK36" s="98">
        <v>1.8429266457542184</v>
      </c>
      <c r="BL36" s="98">
        <v>-1.0572175066748102</v>
      </c>
      <c r="BM36" s="98">
        <v>0.87688999999999995</v>
      </c>
      <c r="BN36" s="98">
        <v>6.0419999999999998</v>
      </c>
      <c r="BO36" s="98">
        <v>6.0419999999999998</v>
      </c>
      <c r="BP36" s="98">
        <v>0</v>
      </c>
      <c r="BQ36" s="98">
        <v>37.502214127263947</v>
      </c>
      <c r="BR36" s="98">
        <v>37.502214127263947</v>
      </c>
      <c r="BS36" s="98">
        <v>98.739042472412734</v>
      </c>
      <c r="BT36" s="124">
        <v>49448794.472657286</v>
      </c>
      <c r="BU36" s="98">
        <v>7990054.3500111373</v>
      </c>
      <c r="BV36" s="98">
        <v>77.4604847207587</v>
      </c>
      <c r="BW36" s="98">
        <v>5041549.3743117871</v>
      </c>
      <c r="BX36" s="98">
        <v>0</v>
      </c>
      <c r="BY36" s="98">
        <v>5273457.5338103287</v>
      </c>
      <c r="BZ36" s="98">
        <v>7.234471209040497</v>
      </c>
      <c r="CA36" s="98">
        <v>0.13074107245791619</v>
      </c>
      <c r="CB36" s="98">
        <v>0.42278700282048415</v>
      </c>
      <c r="CC36" s="98">
        <v>0.10346984826255597</v>
      </c>
      <c r="CD36" s="98">
        <v>8.7486294039308771E-2</v>
      </c>
      <c r="CE36" s="98">
        <v>0</v>
      </c>
      <c r="CF36" s="98">
        <v>0</v>
      </c>
      <c r="CG36" s="98">
        <v>0</v>
      </c>
      <c r="CH36" s="98">
        <v>0</v>
      </c>
      <c r="CI36" s="98">
        <v>47099.115856987788</v>
      </c>
      <c r="CJ36" s="98">
        <v>1499.7375447909378</v>
      </c>
      <c r="CK36" s="98">
        <v>0</v>
      </c>
      <c r="CL36" s="98">
        <v>0</v>
      </c>
      <c r="CM36" s="98">
        <v>0</v>
      </c>
      <c r="CN36" s="98">
        <v>0</v>
      </c>
      <c r="CO36" s="98">
        <v>0</v>
      </c>
      <c r="CP36" s="98">
        <v>0</v>
      </c>
      <c r="CQ36" s="98">
        <v>0</v>
      </c>
      <c r="CR36" s="98">
        <v>0</v>
      </c>
      <c r="CS36" s="98">
        <v>0</v>
      </c>
      <c r="CT36" s="98">
        <v>255403.23000000004</v>
      </c>
      <c r="CU36" s="98">
        <v>100</v>
      </c>
      <c r="CV36" s="98">
        <v>0</v>
      </c>
      <c r="CW36" s="98">
        <v>0</v>
      </c>
      <c r="CX36" s="98">
        <v>0</v>
      </c>
      <c r="CY36" s="98">
        <v>0</v>
      </c>
      <c r="CZ36" s="98">
        <v>0</v>
      </c>
      <c r="DA36" s="98">
        <v>0</v>
      </c>
      <c r="DB36" s="98">
        <v>0</v>
      </c>
      <c r="DC36" s="98">
        <v>0</v>
      </c>
      <c r="DD36" s="98">
        <v>255403.23</v>
      </c>
      <c r="DE36" s="98">
        <v>0</v>
      </c>
      <c r="DF36" s="98">
        <v>0</v>
      </c>
      <c r="DG36" s="98">
        <v>0</v>
      </c>
      <c r="DH36" s="98">
        <v>0</v>
      </c>
      <c r="DI36" s="98">
        <v>0</v>
      </c>
      <c r="DJ36" s="98">
        <v>0</v>
      </c>
      <c r="DK36" s="124">
        <v>43477.853798006159</v>
      </c>
      <c r="DL36" s="98">
        <v>377.00628197570819</v>
      </c>
      <c r="DM36" s="98">
        <v>0</v>
      </c>
      <c r="DN36" s="106">
        <v>41458740.122646146</v>
      </c>
      <c r="DO36" s="106">
        <v>41159482.032566167</v>
      </c>
      <c r="DP36" s="106">
        <v>39244026.31077797</v>
      </c>
    </row>
    <row r="37" spans="3:120" x14ac:dyDescent="0.2">
      <c r="C37" s="11">
        <v>2024</v>
      </c>
      <c r="D37" s="20">
        <v>80</v>
      </c>
      <c r="E37" s="20">
        <v>8</v>
      </c>
      <c r="F37" s="20">
        <v>73</v>
      </c>
      <c r="G37" s="20">
        <v>0</v>
      </c>
      <c r="H37" s="20">
        <v>7</v>
      </c>
      <c r="I37" s="20">
        <v>0</v>
      </c>
      <c r="J37" s="20">
        <v>0</v>
      </c>
      <c r="K37" s="99">
        <v>617978.9518351485</v>
      </c>
      <c r="L37" s="99">
        <v>0</v>
      </c>
      <c r="M37" s="99">
        <v>259528.82176867154</v>
      </c>
      <c r="N37" s="125">
        <v>92042.902157613076</v>
      </c>
      <c r="O37" s="125">
        <v>0</v>
      </c>
      <c r="P37" s="125">
        <v>26407.960618819499</v>
      </c>
      <c r="Q37" s="125">
        <v>3050.3666596390603</v>
      </c>
      <c r="R37" s="99">
        <v>76635.489910701624</v>
      </c>
      <c r="S37" s="99">
        <v>0</v>
      </c>
      <c r="T37" s="99">
        <v>3612.1985453833722</v>
      </c>
      <c r="U37" s="99">
        <v>2496.666641662036</v>
      </c>
      <c r="V37" s="99">
        <v>2358.8471800831876</v>
      </c>
      <c r="W37" s="99">
        <v>6718130.5258407043</v>
      </c>
      <c r="X37" s="99">
        <v>6683751.0538367219</v>
      </c>
      <c r="Y37" s="99">
        <v>0</v>
      </c>
      <c r="Z37" s="99">
        <v>0</v>
      </c>
      <c r="AA37" s="99">
        <v>0</v>
      </c>
      <c r="AB37" s="125">
        <v>617978.9518351485</v>
      </c>
      <c r="AC37" s="99">
        <v>0</v>
      </c>
      <c r="AD37" s="99">
        <v>76635.489910701624</v>
      </c>
      <c r="AE37" s="99">
        <v>92042.902157613076</v>
      </c>
      <c r="AF37" s="99">
        <v>0</v>
      </c>
      <c r="AG37" s="99">
        <v>3612.1985453833722</v>
      </c>
      <c r="AH37" s="99">
        <v>2496.666641662036</v>
      </c>
      <c r="AI37" s="99">
        <v>2358.8471800831876</v>
      </c>
      <c r="AJ37" s="99">
        <v>8</v>
      </c>
      <c r="AK37" s="99">
        <v>6.4</v>
      </c>
      <c r="AL37" s="99">
        <v>6.4</v>
      </c>
      <c r="AM37" s="125">
        <v>49438.316146811878</v>
      </c>
      <c r="AN37" s="99">
        <v>7317.9363347733215</v>
      </c>
      <c r="AO37" s="99">
        <v>0</v>
      </c>
      <c r="AP37" s="99">
        <v>100</v>
      </c>
      <c r="AQ37" s="99">
        <v>617978.9518351485</v>
      </c>
      <c r="AR37" s="99">
        <v>0</v>
      </c>
      <c r="AS37" s="99">
        <v>76635.489910701624</v>
      </c>
      <c r="AT37" s="99">
        <v>92042.902157613076</v>
      </c>
      <c r="AU37" s="99">
        <v>0</v>
      </c>
      <c r="AV37" s="99">
        <v>3612.1985453833722</v>
      </c>
      <c r="AW37" s="99">
        <v>2496.666641662036</v>
      </c>
      <c r="AX37" s="99">
        <v>2358.8471800831876</v>
      </c>
      <c r="AY37" s="99">
        <v>49438.316146811878</v>
      </c>
      <c r="AZ37" s="99">
        <v>7317.9363347733215</v>
      </c>
      <c r="BA37" s="99">
        <v>0</v>
      </c>
      <c r="BB37" s="99">
        <v>568540.63568833657</v>
      </c>
      <c r="BC37" s="99">
        <v>0</v>
      </c>
      <c r="BD37" s="99">
        <v>76635.489910701624</v>
      </c>
      <c r="BE37" s="99">
        <v>92042.902157613076</v>
      </c>
      <c r="BF37" s="99">
        <v>0</v>
      </c>
      <c r="BG37" s="99">
        <v>3612.1985453833722</v>
      </c>
      <c r="BH37" s="99">
        <v>2496.666641662036</v>
      </c>
      <c r="BI37" s="99">
        <v>2358.8471800831876</v>
      </c>
      <c r="BJ37" s="99">
        <v>98.739042472412734</v>
      </c>
      <c r="BK37" s="99">
        <v>1.8429266457542184</v>
      </c>
      <c r="BL37" s="99">
        <v>-1.0572175066748102</v>
      </c>
      <c r="BM37" s="99">
        <v>0.87688999999999995</v>
      </c>
      <c r="BN37" s="99">
        <v>6.0419999999999998</v>
      </c>
      <c r="BO37" s="99">
        <v>6.0419999999999998</v>
      </c>
      <c r="BP37" s="99">
        <v>0</v>
      </c>
      <c r="BQ37" s="99">
        <v>37.502214127263947</v>
      </c>
      <c r="BR37" s="99">
        <v>37.502214127263947</v>
      </c>
      <c r="BS37" s="99">
        <v>98.739042472412734</v>
      </c>
      <c r="BT37" s="125">
        <v>57005192.062808692</v>
      </c>
      <c r="BU37" s="99">
        <v>10036381.161744252</v>
      </c>
      <c r="BV37" s="99">
        <v>100</v>
      </c>
      <c r="BW37" s="99">
        <v>5041549.3743117871</v>
      </c>
      <c r="BX37" s="99">
        <v>0</v>
      </c>
      <c r="BY37" s="99">
        <v>4994831.7874324657</v>
      </c>
      <c r="BZ37" s="99">
        <v>8.0825273621372187</v>
      </c>
      <c r="CA37" s="99">
        <v>0.13074107245791619</v>
      </c>
      <c r="CB37" s="99">
        <v>0.42278700282048415</v>
      </c>
      <c r="CC37" s="99">
        <v>0.10346984826255597</v>
      </c>
      <c r="CD37" s="99">
        <v>8.7486294039308771E-2</v>
      </c>
      <c r="CE37" s="99">
        <v>0</v>
      </c>
      <c r="CF37" s="99">
        <v>0</v>
      </c>
      <c r="CG37" s="99">
        <v>0</v>
      </c>
      <c r="CH37" s="99">
        <v>0</v>
      </c>
      <c r="CI37" s="99">
        <v>47099.115856987788</v>
      </c>
      <c r="CJ37" s="99">
        <v>1499.7375447909378</v>
      </c>
      <c r="CK37" s="99">
        <v>0</v>
      </c>
      <c r="CL37" s="99">
        <v>0</v>
      </c>
      <c r="CM37" s="99">
        <v>0</v>
      </c>
      <c r="CN37" s="99">
        <v>0</v>
      </c>
      <c r="CO37" s="99">
        <v>0</v>
      </c>
      <c r="CP37" s="99">
        <v>0</v>
      </c>
      <c r="CQ37" s="99">
        <v>0</v>
      </c>
      <c r="CR37" s="99">
        <v>0</v>
      </c>
      <c r="CS37" s="99">
        <v>0</v>
      </c>
      <c r="CT37" s="99">
        <v>0</v>
      </c>
      <c r="CU37" s="99">
        <v>0</v>
      </c>
      <c r="CV37" s="99">
        <v>0</v>
      </c>
      <c r="CW37" s="99">
        <v>0</v>
      </c>
      <c r="CX37" s="99">
        <v>0</v>
      </c>
      <c r="CY37" s="99">
        <v>0</v>
      </c>
      <c r="CZ37" s="99">
        <v>0</v>
      </c>
      <c r="DA37" s="99">
        <v>0</v>
      </c>
      <c r="DB37" s="99">
        <v>0</v>
      </c>
      <c r="DC37" s="99">
        <v>0</v>
      </c>
      <c r="DD37" s="99">
        <v>0</v>
      </c>
      <c r="DE37" s="99">
        <v>0</v>
      </c>
      <c r="DF37" s="99">
        <v>0</v>
      </c>
      <c r="DG37" s="99">
        <v>0</v>
      </c>
      <c r="DH37" s="99">
        <v>0</v>
      </c>
      <c r="DI37" s="99">
        <v>0</v>
      </c>
      <c r="DJ37" s="99">
        <v>0</v>
      </c>
      <c r="DK37" s="125">
        <v>38771.666213685436</v>
      </c>
      <c r="DL37" s="99">
        <v>1034.3269909678434</v>
      </c>
      <c r="DM37" s="99">
        <v>0</v>
      </c>
      <c r="DN37" s="107">
        <v>46968810.901064441</v>
      </c>
      <c r="DO37" s="107">
        <v>46929004.907859795</v>
      </c>
      <c r="DP37" s="107">
        <v>40677318.663788274</v>
      </c>
    </row>
    <row r="38" spans="3:120" x14ac:dyDescent="0.2">
      <c r="C38" s="12">
        <v>2025</v>
      </c>
      <c r="D38" s="22">
        <v>72</v>
      </c>
      <c r="E38" s="22">
        <v>10</v>
      </c>
      <c r="F38" s="22">
        <v>65</v>
      </c>
      <c r="G38" s="22">
        <v>0</v>
      </c>
      <c r="H38" s="22">
        <v>7</v>
      </c>
      <c r="I38" s="22">
        <v>0</v>
      </c>
      <c r="J38" s="22">
        <v>0</v>
      </c>
      <c r="K38" s="100">
        <v>505729.40674571134</v>
      </c>
      <c r="L38" s="100">
        <v>0</v>
      </c>
      <c r="M38" s="100">
        <v>203275.25704016234</v>
      </c>
      <c r="N38" s="126">
        <v>90490.662616281013</v>
      </c>
      <c r="O38" s="126">
        <v>0</v>
      </c>
      <c r="P38" s="126">
        <v>24454.626926250603</v>
      </c>
      <c r="Q38" s="126">
        <v>6159.8537926359986</v>
      </c>
      <c r="R38" s="100">
        <v>52296.995075662948</v>
      </c>
      <c r="S38" s="100">
        <v>0</v>
      </c>
      <c r="T38" s="100">
        <v>2875.5049002112064</v>
      </c>
      <c r="U38" s="100">
        <v>1987.4813280871583</v>
      </c>
      <c r="V38" s="100">
        <v>1877.7696020744918</v>
      </c>
      <c r="W38" s="100">
        <v>5862356.7176695066</v>
      </c>
      <c r="X38" s="100">
        <v>6507169.1077889046</v>
      </c>
      <c r="Y38" s="100">
        <v>0</v>
      </c>
      <c r="Z38" s="100">
        <v>0</v>
      </c>
      <c r="AA38" s="100">
        <v>0</v>
      </c>
      <c r="AB38" s="126">
        <v>505729.40674571134</v>
      </c>
      <c r="AC38" s="100">
        <v>0</v>
      </c>
      <c r="AD38" s="100">
        <v>52296.995075662948</v>
      </c>
      <c r="AE38" s="100">
        <v>90490.662616281013</v>
      </c>
      <c r="AF38" s="100">
        <v>0</v>
      </c>
      <c r="AG38" s="100">
        <v>2875.5049002112064</v>
      </c>
      <c r="AH38" s="100">
        <v>1987.4813280871583</v>
      </c>
      <c r="AI38" s="100">
        <v>1877.7696020744918</v>
      </c>
      <c r="AJ38" s="100">
        <v>8</v>
      </c>
      <c r="AK38" s="100">
        <v>6.4</v>
      </c>
      <c r="AL38" s="100">
        <v>6.4</v>
      </c>
      <c r="AM38" s="126">
        <v>40458.352539656909</v>
      </c>
      <c r="AN38" s="100">
        <v>5268.0967915781312</v>
      </c>
      <c r="AO38" s="100">
        <v>0</v>
      </c>
      <c r="AP38" s="100">
        <v>100</v>
      </c>
      <c r="AQ38" s="100">
        <v>505729.40674571134</v>
      </c>
      <c r="AR38" s="100">
        <v>0</v>
      </c>
      <c r="AS38" s="100">
        <v>52296.995075662948</v>
      </c>
      <c r="AT38" s="100">
        <v>90490.662616281013</v>
      </c>
      <c r="AU38" s="100">
        <v>0</v>
      </c>
      <c r="AV38" s="100">
        <v>2875.5049002112064</v>
      </c>
      <c r="AW38" s="100">
        <v>1987.4813280871583</v>
      </c>
      <c r="AX38" s="100">
        <v>1877.7696020744918</v>
      </c>
      <c r="AY38" s="100">
        <v>40458.352539656909</v>
      </c>
      <c r="AZ38" s="100">
        <v>5268.0967915781312</v>
      </c>
      <c r="BA38" s="100">
        <v>0</v>
      </c>
      <c r="BB38" s="100">
        <v>465271.05420605442</v>
      </c>
      <c r="BC38" s="100">
        <v>0</v>
      </c>
      <c r="BD38" s="100">
        <v>52296.995075662948</v>
      </c>
      <c r="BE38" s="100">
        <v>90490.662616281013</v>
      </c>
      <c r="BF38" s="100">
        <v>0</v>
      </c>
      <c r="BG38" s="100">
        <v>2875.5049002112064</v>
      </c>
      <c r="BH38" s="100">
        <v>1987.4813280871583</v>
      </c>
      <c r="BI38" s="100">
        <v>1877.7696020744918</v>
      </c>
      <c r="BJ38" s="100">
        <v>98.739042472412734</v>
      </c>
      <c r="BK38" s="100">
        <v>1.8429266457542184</v>
      </c>
      <c r="BL38" s="100">
        <v>-1.05721750667481</v>
      </c>
      <c r="BM38" s="100">
        <v>0.87688999999999995</v>
      </c>
      <c r="BN38" s="100">
        <v>6.0419999999999998</v>
      </c>
      <c r="BO38" s="100">
        <v>6.0419999999999998</v>
      </c>
      <c r="BP38" s="100">
        <v>0</v>
      </c>
      <c r="BQ38" s="100">
        <v>37.502214127263898</v>
      </c>
      <c r="BR38" s="100">
        <v>37.502214127263947</v>
      </c>
      <c r="BS38" s="100">
        <v>98.739042472412734</v>
      </c>
      <c r="BT38" s="126">
        <v>46585278.643735968</v>
      </c>
      <c r="BU38" s="100">
        <v>9478045.1191705391</v>
      </c>
      <c r="BV38" s="100">
        <v>100</v>
      </c>
      <c r="BW38" s="100">
        <v>5041549.3743117871</v>
      </c>
      <c r="BX38" s="100">
        <v>0</v>
      </c>
      <c r="BY38" s="100">
        <v>4436495.7448587529</v>
      </c>
      <c r="BZ38" s="100">
        <v>8.7724693990149802</v>
      </c>
      <c r="CA38" s="100">
        <v>0.13074107245791619</v>
      </c>
      <c r="CB38" s="100">
        <v>0.42278700282048415</v>
      </c>
      <c r="CC38" s="100">
        <v>0.10346984826255597</v>
      </c>
      <c r="CD38" s="100">
        <v>8.7486294039308771E-2</v>
      </c>
      <c r="CE38" s="100">
        <v>0</v>
      </c>
      <c r="CF38" s="100">
        <v>0</v>
      </c>
      <c r="CG38" s="100">
        <v>0</v>
      </c>
      <c r="CH38" s="100">
        <v>0</v>
      </c>
      <c r="CI38" s="100">
        <v>47099.115856987788</v>
      </c>
      <c r="CJ38" s="100">
        <v>1499.7375447909378</v>
      </c>
      <c r="CK38" s="100">
        <v>0</v>
      </c>
      <c r="CL38" s="100">
        <v>0</v>
      </c>
      <c r="CM38" s="100">
        <v>0</v>
      </c>
      <c r="CN38" s="100">
        <v>0</v>
      </c>
      <c r="CO38" s="100">
        <v>0</v>
      </c>
      <c r="CP38" s="100">
        <v>0</v>
      </c>
      <c r="CQ38" s="100">
        <v>0</v>
      </c>
      <c r="CR38" s="100">
        <v>0</v>
      </c>
      <c r="CS38" s="100">
        <v>0</v>
      </c>
      <c r="CT38" s="100">
        <v>0</v>
      </c>
      <c r="CU38" s="100">
        <v>0</v>
      </c>
      <c r="CV38" s="100">
        <v>0</v>
      </c>
      <c r="CW38" s="100">
        <v>0</v>
      </c>
      <c r="CX38" s="100">
        <v>0</v>
      </c>
      <c r="CY38" s="100">
        <v>0</v>
      </c>
      <c r="CZ38" s="100">
        <v>0</v>
      </c>
      <c r="DA38" s="100">
        <v>0</v>
      </c>
      <c r="DB38" s="100">
        <v>0</v>
      </c>
      <c r="DC38" s="100">
        <v>0</v>
      </c>
      <c r="DD38" s="100">
        <v>0</v>
      </c>
      <c r="DE38" s="100">
        <v>0</v>
      </c>
      <c r="DF38" s="100">
        <v>0</v>
      </c>
      <c r="DG38" s="100">
        <v>0</v>
      </c>
      <c r="DH38" s="100">
        <v>0</v>
      </c>
      <c r="DI38" s="100">
        <v>0</v>
      </c>
      <c r="DJ38" s="100">
        <v>0</v>
      </c>
      <c r="DK38" s="126">
        <v>27911.269112015489</v>
      </c>
      <c r="DL38" s="100">
        <v>2088.7007199629384</v>
      </c>
      <c r="DM38" s="100">
        <v>0</v>
      </c>
      <c r="DN38" s="108">
        <v>37107233.524565428</v>
      </c>
      <c r="DO38" s="108">
        <v>37077233.554733448</v>
      </c>
      <c r="DP38" s="108">
        <v>29216326.53484273</v>
      </c>
    </row>
    <row r="39" spans="3:120" x14ac:dyDescent="0.2">
      <c r="C39" s="12">
        <v>2026</v>
      </c>
      <c r="D39" s="22">
        <v>70</v>
      </c>
      <c r="E39" s="22">
        <v>11</v>
      </c>
      <c r="F39" s="22">
        <v>63</v>
      </c>
      <c r="G39" s="22">
        <v>0</v>
      </c>
      <c r="H39" s="22">
        <v>7</v>
      </c>
      <c r="I39" s="22">
        <v>0</v>
      </c>
      <c r="J39" s="22">
        <v>0</v>
      </c>
      <c r="K39" s="100">
        <v>438711.30075375666</v>
      </c>
      <c r="L39" s="100">
        <v>0</v>
      </c>
      <c r="M39" s="100">
        <v>170911.86857743442</v>
      </c>
      <c r="N39" s="126">
        <v>88782.744483883173</v>
      </c>
      <c r="O39" s="126">
        <v>0</v>
      </c>
      <c r="P39" s="126">
        <v>22998.748701217519</v>
      </c>
      <c r="Q39" s="126">
        <v>7616.6805292484214</v>
      </c>
      <c r="R39" s="100">
        <v>34962.261847626047</v>
      </c>
      <c r="S39" s="100">
        <v>0</v>
      </c>
      <c r="T39" s="100">
        <v>2335.3325095698397</v>
      </c>
      <c r="U39" s="100">
        <v>1614.1268816144479</v>
      </c>
      <c r="V39" s="100">
        <v>1525.0248389020246</v>
      </c>
      <c r="W39" s="100">
        <v>5690397.1128000189</v>
      </c>
      <c r="X39" s="100">
        <v>6460316.1140994346</v>
      </c>
      <c r="Y39" s="100">
        <v>0</v>
      </c>
      <c r="Z39" s="100">
        <v>0</v>
      </c>
      <c r="AA39" s="100">
        <v>0</v>
      </c>
      <c r="AB39" s="126">
        <v>438711.30075375666</v>
      </c>
      <c r="AC39" s="100">
        <v>0</v>
      </c>
      <c r="AD39" s="100">
        <v>34962.261847626047</v>
      </c>
      <c r="AE39" s="100">
        <v>88782.744483883173</v>
      </c>
      <c r="AF39" s="100">
        <v>0</v>
      </c>
      <c r="AG39" s="100">
        <v>2335.3325095698397</v>
      </c>
      <c r="AH39" s="100">
        <v>1614.1268816144479</v>
      </c>
      <c r="AI39" s="100">
        <v>1525.0248389020246</v>
      </c>
      <c r="AJ39" s="100">
        <v>8</v>
      </c>
      <c r="AK39" s="100">
        <v>6.4</v>
      </c>
      <c r="AL39" s="100">
        <v>6.4</v>
      </c>
      <c r="AM39" s="126">
        <v>35096.904060300534</v>
      </c>
      <c r="AN39" s="100">
        <v>3797.7914003618889</v>
      </c>
      <c r="AO39" s="100">
        <v>0</v>
      </c>
      <c r="AP39" s="100">
        <v>100</v>
      </c>
      <c r="AQ39" s="100">
        <v>438711.30075375666</v>
      </c>
      <c r="AR39" s="100">
        <v>0</v>
      </c>
      <c r="AS39" s="100">
        <v>34962.261847626047</v>
      </c>
      <c r="AT39" s="100">
        <v>88782.744483883173</v>
      </c>
      <c r="AU39" s="100">
        <v>0</v>
      </c>
      <c r="AV39" s="100">
        <v>2335.3325095698397</v>
      </c>
      <c r="AW39" s="100">
        <v>1614.1268816144479</v>
      </c>
      <c r="AX39" s="100">
        <v>1525.0248389020244</v>
      </c>
      <c r="AY39" s="100">
        <v>35096.904060300534</v>
      </c>
      <c r="AZ39" s="100">
        <v>3797.7914003618889</v>
      </c>
      <c r="BA39" s="100">
        <v>0</v>
      </c>
      <c r="BB39" s="100">
        <v>403614.3966934561</v>
      </c>
      <c r="BC39" s="100">
        <v>0</v>
      </c>
      <c r="BD39" s="100">
        <v>34962.261847626047</v>
      </c>
      <c r="BE39" s="100">
        <v>88782.744483883173</v>
      </c>
      <c r="BF39" s="100">
        <v>0</v>
      </c>
      <c r="BG39" s="100">
        <v>2335.3325095698397</v>
      </c>
      <c r="BH39" s="100">
        <v>1614.1268816144479</v>
      </c>
      <c r="BI39" s="100">
        <v>1525.0248389020244</v>
      </c>
      <c r="BJ39" s="100">
        <v>98.739042472412734</v>
      </c>
      <c r="BK39" s="100">
        <v>1.8429266457542199</v>
      </c>
      <c r="BL39" s="100">
        <v>-1.0572175066748102</v>
      </c>
      <c r="BM39" s="100">
        <v>0.87688999999999995</v>
      </c>
      <c r="BN39" s="100">
        <v>6.0419999999999998</v>
      </c>
      <c r="BO39" s="100">
        <v>6.0419999999999998</v>
      </c>
      <c r="BP39" s="100">
        <v>0</v>
      </c>
      <c r="BQ39" s="100">
        <v>37.502214127263947</v>
      </c>
      <c r="BR39" s="100">
        <v>37.502214127263947</v>
      </c>
      <c r="BS39" s="100">
        <v>98.739042472412734</v>
      </c>
      <c r="BT39" s="126">
        <v>40336428.006883994</v>
      </c>
      <c r="BU39" s="100">
        <v>9324726.2134894691</v>
      </c>
      <c r="BV39" s="100">
        <v>100</v>
      </c>
      <c r="BW39" s="100">
        <v>5041549.3743117871</v>
      </c>
      <c r="BX39" s="100">
        <v>0</v>
      </c>
      <c r="BY39" s="100">
        <v>4283176.8391776811</v>
      </c>
      <c r="BZ39" s="100">
        <v>9.7630875516967279</v>
      </c>
      <c r="CA39" s="100">
        <v>0.13074107245791619</v>
      </c>
      <c r="CB39" s="100">
        <v>0.42278700282048415</v>
      </c>
      <c r="CC39" s="100">
        <v>0.10346984826255597</v>
      </c>
      <c r="CD39" s="100">
        <v>8.7486294039308771E-2</v>
      </c>
      <c r="CE39" s="100">
        <v>0</v>
      </c>
      <c r="CF39" s="100">
        <v>0</v>
      </c>
      <c r="CG39" s="100">
        <v>0</v>
      </c>
      <c r="CH39" s="100">
        <v>0</v>
      </c>
      <c r="CI39" s="100">
        <v>47099.115856987788</v>
      </c>
      <c r="CJ39" s="100">
        <v>1499.7375447909378</v>
      </c>
      <c r="CK39" s="100">
        <v>0</v>
      </c>
      <c r="CL39" s="100">
        <v>0</v>
      </c>
      <c r="CM39" s="100">
        <v>0</v>
      </c>
      <c r="CN39" s="100">
        <v>0</v>
      </c>
      <c r="CO39" s="100">
        <v>0</v>
      </c>
      <c r="CP39" s="100">
        <v>0</v>
      </c>
      <c r="CQ39" s="100">
        <v>0</v>
      </c>
      <c r="CR39" s="100">
        <v>0</v>
      </c>
      <c r="CS39" s="100">
        <v>0</v>
      </c>
      <c r="CT39" s="100">
        <v>0</v>
      </c>
      <c r="CU39" s="100">
        <v>0</v>
      </c>
      <c r="CV39" s="100">
        <v>0</v>
      </c>
      <c r="CW39" s="100">
        <v>0</v>
      </c>
      <c r="CX39" s="100">
        <v>0</v>
      </c>
      <c r="CY39" s="100">
        <v>0</v>
      </c>
      <c r="CZ39" s="100">
        <v>0</v>
      </c>
      <c r="DA39" s="100">
        <v>0</v>
      </c>
      <c r="DB39" s="100">
        <v>0</v>
      </c>
      <c r="DC39" s="100">
        <v>0</v>
      </c>
      <c r="DD39" s="100">
        <v>0</v>
      </c>
      <c r="DE39" s="100">
        <v>0</v>
      </c>
      <c r="DF39" s="100">
        <v>0</v>
      </c>
      <c r="DG39" s="100">
        <v>0</v>
      </c>
      <c r="DH39" s="100">
        <v>0</v>
      </c>
      <c r="DI39" s="100">
        <v>0</v>
      </c>
      <c r="DJ39" s="100">
        <v>0</v>
      </c>
      <c r="DK39" s="126">
        <v>20121.342109024677</v>
      </c>
      <c r="DL39" s="100">
        <v>2582.6856676675957</v>
      </c>
      <c r="DM39" s="100">
        <v>0</v>
      </c>
      <c r="DN39" s="108">
        <v>31011701.793394521</v>
      </c>
      <c r="DO39" s="108">
        <v>30988997.765617829</v>
      </c>
      <c r="DP39" s="108">
        <v>22198985.760880426</v>
      </c>
    </row>
    <row r="40" spans="3:120" x14ac:dyDescent="0.2">
      <c r="C40" s="12">
        <v>2027</v>
      </c>
      <c r="D40" s="22">
        <v>68</v>
      </c>
      <c r="E40" s="22">
        <v>12</v>
      </c>
      <c r="F40" s="22">
        <v>61</v>
      </c>
      <c r="G40" s="22">
        <v>0</v>
      </c>
      <c r="H40" s="22">
        <v>7</v>
      </c>
      <c r="I40" s="22">
        <v>0</v>
      </c>
      <c r="J40" s="22">
        <v>0</v>
      </c>
      <c r="K40" s="100">
        <v>388233.49236634024</v>
      </c>
      <c r="L40" s="100">
        <v>0</v>
      </c>
      <c r="M40" s="100">
        <v>148567.48022904628</v>
      </c>
      <c r="N40" s="126">
        <v>86428.270831167742</v>
      </c>
      <c r="O40" s="126">
        <v>0</v>
      </c>
      <c r="P40" s="126">
        <v>21801.428059867139</v>
      </c>
      <c r="Q40" s="126">
        <v>8430.3548392529738</v>
      </c>
      <c r="R40" s="100">
        <v>21559.567734090506</v>
      </c>
      <c r="S40" s="100">
        <v>0</v>
      </c>
      <c r="T40" s="100">
        <v>1887.7179650116718</v>
      </c>
      <c r="U40" s="100">
        <v>1304.7462405227727</v>
      </c>
      <c r="V40" s="100">
        <v>1232.7224383197795</v>
      </c>
      <c r="W40" s="100">
        <v>5674260.5251846928</v>
      </c>
      <c r="X40" s="100">
        <v>6452346.3526379121</v>
      </c>
      <c r="Y40" s="100">
        <v>0</v>
      </c>
      <c r="Z40" s="100">
        <v>0</v>
      </c>
      <c r="AA40" s="100">
        <v>0</v>
      </c>
      <c r="AB40" s="126">
        <v>388233.49236634024</v>
      </c>
      <c r="AC40" s="100">
        <v>0</v>
      </c>
      <c r="AD40" s="100">
        <v>21559.567734090506</v>
      </c>
      <c r="AE40" s="100">
        <v>86428.270831167742</v>
      </c>
      <c r="AF40" s="100">
        <v>0</v>
      </c>
      <c r="AG40" s="100">
        <v>1887.7179650116718</v>
      </c>
      <c r="AH40" s="100">
        <v>1304.7462405227727</v>
      </c>
      <c r="AI40" s="100">
        <v>1232.7224383197795</v>
      </c>
      <c r="AJ40" s="100">
        <v>8</v>
      </c>
      <c r="AK40" s="100">
        <v>6.4</v>
      </c>
      <c r="AL40" s="100">
        <v>6.4</v>
      </c>
      <c r="AM40" s="126">
        <v>31058.679389307221</v>
      </c>
      <c r="AN40" s="100">
        <v>2640.9732597664606</v>
      </c>
      <c r="AO40" s="100">
        <v>0</v>
      </c>
      <c r="AP40" s="100">
        <v>100</v>
      </c>
      <c r="AQ40" s="100">
        <v>388233.49236634024</v>
      </c>
      <c r="AR40" s="100">
        <v>0</v>
      </c>
      <c r="AS40" s="100">
        <v>21559.567734090506</v>
      </c>
      <c r="AT40" s="100">
        <v>86428.270831167742</v>
      </c>
      <c r="AU40" s="100">
        <v>0</v>
      </c>
      <c r="AV40" s="100">
        <v>1887.7179650116718</v>
      </c>
      <c r="AW40" s="100">
        <v>1304.7462405227727</v>
      </c>
      <c r="AX40" s="100">
        <v>1232.7224383197795</v>
      </c>
      <c r="AY40" s="100">
        <v>31058.679389307221</v>
      </c>
      <c r="AZ40" s="100">
        <v>2640.9732597664606</v>
      </c>
      <c r="BA40" s="100">
        <v>0</v>
      </c>
      <c r="BB40" s="100">
        <v>357174.81297703303</v>
      </c>
      <c r="BC40" s="100">
        <v>0</v>
      </c>
      <c r="BD40" s="100">
        <v>21559.567734090506</v>
      </c>
      <c r="BE40" s="100">
        <v>86428.270831167742</v>
      </c>
      <c r="BF40" s="100">
        <v>0</v>
      </c>
      <c r="BG40" s="100">
        <v>1887.7179650116718</v>
      </c>
      <c r="BH40" s="100">
        <v>1304.7462405227727</v>
      </c>
      <c r="BI40" s="100">
        <v>1232.7224383197795</v>
      </c>
      <c r="BJ40" s="100">
        <v>98.739042472412734</v>
      </c>
      <c r="BK40" s="100">
        <v>1.8429266457542184</v>
      </c>
      <c r="BL40" s="100">
        <v>-1.0572175066748102</v>
      </c>
      <c r="BM40" s="100">
        <v>0.87688999999999995</v>
      </c>
      <c r="BN40" s="100">
        <v>6.0419999999999998</v>
      </c>
      <c r="BO40" s="100">
        <v>6.0419999999999998</v>
      </c>
      <c r="BP40" s="100">
        <v>0</v>
      </c>
      <c r="BQ40" s="100">
        <v>37.502214127263947</v>
      </c>
      <c r="BR40" s="100">
        <v>37.502214127263947</v>
      </c>
      <c r="BS40" s="100">
        <v>98.739042472412734</v>
      </c>
      <c r="BT40" s="126">
        <v>35622767.579653658</v>
      </c>
      <c r="BU40" s="100">
        <v>9250065.9051863458</v>
      </c>
      <c r="BV40" s="100">
        <v>100</v>
      </c>
      <c r="BW40" s="100">
        <v>5041549.3743117871</v>
      </c>
      <c r="BX40" s="100">
        <v>0</v>
      </c>
      <c r="BY40" s="100">
        <v>4208516.5308745587</v>
      </c>
      <c r="BZ40" s="100">
        <v>10.840168644964223</v>
      </c>
      <c r="CA40" s="100">
        <v>0.13074107245791619</v>
      </c>
      <c r="CB40" s="100">
        <v>0.42278700282048415</v>
      </c>
      <c r="CC40" s="100">
        <v>0.10346984826255597</v>
      </c>
      <c r="CD40" s="100">
        <v>8.7486294039308771E-2</v>
      </c>
      <c r="CE40" s="100">
        <v>0</v>
      </c>
      <c r="CF40" s="100">
        <v>0</v>
      </c>
      <c r="CG40" s="100">
        <v>0</v>
      </c>
      <c r="CH40" s="100">
        <v>0</v>
      </c>
      <c r="CI40" s="100">
        <v>47099.115856987788</v>
      </c>
      <c r="CJ40" s="100">
        <v>1499.7375447909378</v>
      </c>
      <c r="CK40" s="100">
        <v>0</v>
      </c>
      <c r="CL40" s="100">
        <v>0</v>
      </c>
      <c r="CM40" s="100">
        <v>0</v>
      </c>
      <c r="CN40" s="100">
        <v>0</v>
      </c>
      <c r="CO40" s="100">
        <v>0</v>
      </c>
      <c r="CP40" s="100">
        <v>0</v>
      </c>
      <c r="CQ40" s="100">
        <v>0</v>
      </c>
      <c r="CR40" s="100">
        <v>0</v>
      </c>
      <c r="CS40" s="100">
        <v>0</v>
      </c>
      <c r="CT40" s="100">
        <v>0</v>
      </c>
      <c r="CU40" s="100">
        <v>0</v>
      </c>
      <c r="CV40" s="100">
        <v>0</v>
      </c>
      <c r="CW40" s="100">
        <v>0</v>
      </c>
      <c r="CX40" s="100">
        <v>0</v>
      </c>
      <c r="CY40" s="100">
        <v>0</v>
      </c>
      <c r="CZ40" s="100">
        <v>0</v>
      </c>
      <c r="DA40" s="100">
        <v>0</v>
      </c>
      <c r="DB40" s="100">
        <v>0</v>
      </c>
      <c r="DC40" s="100">
        <v>0</v>
      </c>
      <c r="DD40" s="100">
        <v>0</v>
      </c>
      <c r="DE40" s="100">
        <v>0</v>
      </c>
      <c r="DF40" s="100">
        <v>0</v>
      </c>
      <c r="DG40" s="100">
        <v>0</v>
      </c>
      <c r="DH40" s="100">
        <v>0</v>
      </c>
      <c r="DI40" s="100">
        <v>0</v>
      </c>
      <c r="DJ40" s="100">
        <v>0</v>
      </c>
      <c r="DK40" s="126">
        <v>13992.323658293444</v>
      </c>
      <c r="DL40" s="100">
        <v>2858.5886637993549</v>
      </c>
      <c r="DM40" s="100">
        <v>0</v>
      </c>
      <c r="DN40" s="108">
        <v>26372701.674467314</v>
      </c>
      <c r="DO40" s="108">
        <v>26355850.762145225</v>
      </c>
      <c r="DP40" s="108">
        <v>17163662.119694963</v>
      </c>
    </row>
    <row r="41" spans="3:120" x14ac:dyDescent="0.2">
      <c r="C41" s="12">
        <v>2028</v>
      </c>
      <c r="D41" s="22">
        <v>68</v>
      </c>
      <c r="E41" s="22">
        <v>12</v>
      </c>
      <c r="F41" s="22">
        <v>61</v>
      </c>
      <c r="G41" s="22">
        <v>0</v>
      </c>
      <c r="H41" s="22">
        <v>7</v>
      </c>
      <c r="I41" s="22">
        <v>0</v>
      </c>
      <c r="J41" s="22">
        <v>0</v>
      </c>
      <c r="K41" s="100">
        <v>346230.18378823373</v>
      </c>
      <c r="L41" s="100">
        <v>0</v>
      </c>
      <c r="M41" s="100">
        <v>130302.30493776125</v>
      </c>
      <c r="N41" s="126">
        <v>81098.79434337189</v>
      </c>
      <c r="O41" s="126">
        <v>0</v>
      </c>
      <c r="P41" s="126">
        <v>20847.347680024504</v>
      </c>
      <c r="Q41" s="126">
        <v>9120.1402356259932</v>
      </c>
      <c r="R41" s="100">
        <v>13978.478061096112</v>
      </c>
      <c r="S41" s="100">
        <v>0</v>
      </c>
      <c r="T41" s="100">
        <v>1518.6290951827204</v>
      </c>
      <c r="U41" s="100">
        <v>1049.6406981409984</v>
      </c>
      <c r="V41" s="100">
        <v>991.69907571729402</v>
      </c>
      <c r="W41" s="100">
        <v>5710729.1791583309</v>
      </c>
      <c r="X41" s="100">
        <v>6496890.3621200547</v>
      </c>
      <c r="Y41" s="100">
        <v>0</v>
      </c>
      <c r="Z41" s="100">
        <v>0</v>
      </c>
      <c r="AA41" s="100">
        <v>0</v>
      </c>
      <c r="AB41" s="126">
        <v>346230.18378823373</v>
      </c>
      <c r="AC41" s="100">
        <v>0</v>
      </c>
      <c r="AD41" s="100">
        <v>13978.478061096112</v>
      </c>
      <c r="AE41" s="100">
        <v>81098.79434337189</v>
      </c>
      <c r="AF41" s="100">
        <v>0</v>
      </c>
      <c r="AG41" s="100">
        <v>1518.6290951827204</v>
      </c>
      <c r="AH41" s="100">
        <v>1049.6406981409984</v>
      </c>
      <c r="AI41" s="100">
        <v>991.69907571729402</v>
      </c>
      <c r="AJ41" s="100">
        <v>8</v>
      </c>
      <c r="AK41" s="100">
        <v>6.4</v>
      </c>
      <c r="AL41" s="100">
        <v>6.4</v>
      </c>
      <c r="AM41" s="126">
        <v>27698.414703058697</v>
      </c>
      <c r="AN41" s="100">
        <v>1909.1998312725859</v>
      </c>
      <c r="AO41" s="100">
        <v>0</v>
      </c>
      <c r="AP41" s="100">
        <v>100</v>
      </c>
      <c r="AQ41" s="100">
        <v>346230.18378823367</v>
      </c>
      <c r="AR41" s="100">
        <v>0</v>
      </c>
      <c r="AS41" s="100">
        <v>13978.478061096112</v>
      </c>
      <c r="AT41" s="100">
        <v>81098.79434337189</v>
      </c>
      <c r="AU41" s="100">
        <v>0</v>
      </c>
      <c r="AV41" s="100">
        <v>1518.6290951827204</v>
      </c>
      <c r="AW41" s="100">
        <v>1049.6406981409984</v>
      </c>
      <c r="AX41" s="100">
        <v>991.69907571729402</v>
      </c>
      <c r="AY41" s="100">
        <v>27698.414703058697</v>
      </c>
      <c r="AZ41" s="100">
        <v>1909.1998312725859</v>
      </c>
      <c r="BA41" s="100">
        <v>0</v>
      </c>
      <c r="BB41" s="100">
        <v>318531.76908517495</v>
      </c>
      <c r="BC41" s="100">
        <v>0</v>
      </c>
      <c r="BD41" s="100">
        <v>13978.478061096112</v>
      </c>
      <c r="BE41" s="100">
        <v>81098.79434337189</v>
      </c>
      <c r="BF41" s="100">
        <v>0</v>
      </c>
      <c r="BG41" s="100">
        <v>1518.6290951827204</v>
      </c>
      <c r="BH41" s="100">
        <v>1049.6406981409984</v>
      </c>
      <c r="BI41" s="100">
        <v>991.69907571729402</v>
      </c>
      <c r="BJ41" s="100">
        <v>98.739042472412734</v>
      </c>
      <c r="BK41" s="100">
        <v>1.8429266457542184</v>
      </c>
      <c r="BL41" s="100">
        <v>-1.0572175066748102</v>
      </c>
      <c r="BM41" s="100">
        <v>0.87688999999999995</v>
      </c>
      <c r="BN41" s="100">
        <v>6.0419999999999998</v>
      </c>
      <c r="BO41" s="100">
        <v>6.0419999999999998</v>
      </c>
      <c r="BP41" s="100">
        <v>0</v>
      </c>
      <c r="BQ41" s="100">
        <v>37.502214127263947</v>
      </c>
      <c r="BR41" s="100">
        <v>37.502214127263947</v>
      </c>
      <c r="BS41" s="100">
        <v>98.739042472412734</v>
      </c>
      <c r="BT41" s="126">
        <v>31719817.44183908</v>
      </c>
      <c r="BU41" s="100">
        <v>9208776.9787264802</v>
      </c>
      <c r="BV41" s="100">
        <v>100</v>
      </c>
      <c r="BW41" s="100">
        <v>5041549.3743117871</v>
      </c>
      <c r="BX41" s="100">
        <v>0</v>
      </c>
      <c r="BY41" s="100">
        <v>4167227.6044146931</v>
      </c>
      <c r="BZ41" s="100">
        <v>12.036003212716754</v>
      </c>
      <c r="CA41" s="100">
        <v>0.13074107245791619</v>
      </c>
      <c r="CB41" s="100">
        <v>0.42278700282048415</v>
      </c>
      <c r="CC41" s="100">
        <v>0.10346984826255597</v>
      </c>
      <c r="CD41" s="100">
        <v>8.7486294039308771E-2</v>
      </c>
      <c r="CE41" s="100">
        <v>0</v>
      </c>
      <c r="CF41" s="100">
        <v>0</v>
      </c>
      <c r="CG41" s="100">
        <v>0</v>
      </c>
      <c r="CH41" s="100">
        <v>0</v>
      </c>
      <c r="CI41" s="100">
        <v>47099.115856987788</v>
      </c>
      <c r="CJ41" s="100">
        <v>1499.7375447909378</v>
      </c>
      <c r="CK41" s="100">
        <v>0</v>
      </c>
      <c r="CL41" s="100">
        <v>0</v>
      </c>
      <c r="CM41" s="100">
        <v>0</v>
      </c>
      <c r="CN41" s="100">
        <v>0</v>
      </c>
      <c r="CO41" s="100">
        <v>0</v>
      </c>
      <c r="CP41" s="100">
        <v>0</v>
      </c>
      <c r="CQ41" s="100">
        <v>0</v>
      </c>
      <c r="CR41" s="100">
        <v>0</v>
      </c>
      <c r="CS41" s="100">
        <v>0</v>
      </c>
      <c r="CT41" s="100">
        <v>0</v>
      </c>
      <c r="CU41" s="100">
        <v>0</v>
      </c>
      <c r="CV41" s="100">
        <v>0</v>
      </c>
      <c r="CW41" s="100">
        <v>0</v>
      </c>
      <c r="CX41" s="100">
        <v>0</v>
      </c>
      <c r="CY41" s="100">
        <v>0</v>
      </c>
      <c r="CZ41" s="100">
        <v>0</v>
      </c>
      <c r="DA41" s="100">
        <v>0</v>
      </c>
      <c r="DB41" s="100">
        <v>0</v>
      </c>
      <c r="DC41" s="100">
        <v>0</v>
      </c>
      <c r="DD41" s="100">
        <v>0</v>
      </c>
      <c r="DE41" s="100">
        <v>0</v>
      </c>
      <c r="DF41" s="100">
        <v>0</v>
      </c>
      <c r="DG41" s="100">
        <v>0</v>
      </c>
      <c r="DH41" s="100">
        <v>0</v>
      </c>
      <c r="DI41" s="100">
        <v>0</v>
      </c>
      <c r="DJ41" s="100">
        <v>0</v>
      </c>
      <c r="DK41" s="126">
        <v>10115.26408634958</v>
      </c>
      <c r="DL41" s="100">
        <v>3092.4830552127764</v>
      </c>
      <c r="DM41" s="100">
        <v>0</v>
      </c>
      <c r="DN41" s="108">
        <v>22511040.4631126</v>
      </c>
      <c r="DO41" s="108">
        <v>22497832.715971041</v>
      </c>
      <c r="DP41" s="108">
        <v>13319285.092165798</v>
      </c>
    </row>
    <row r="42" spans="3:120" x14ac:dyDescent="0.2">
      <c r="C42" s="12">
        <v>2029</v>
      </c>
      <c r="D42" s="22">
        <v>66</v>
      </c>
      <c r="E42" s="22">
        <v>14</v>
      </c>
      <c r="F42" s="22">
        <v>59</v>
      </c>
      <c r="G42" s="22">
        <v>0</v>
      </c>
      <c r="H42" s="22">
        <v>7</v>
      </c>
      <c r="I42" s="22">
        <v>0</v>
      </c>
      <c r="J42" s="22">
        <v>0</v>
      </c>
      <c r="K42" s="100">
        <v>308334.60850705521</v>
      </c>
      <c r="L42" s="100">
        <v>0</v>
      </c>
      <c r="M42" s="100">
        <v>114033.58451734736</v>
      </c>
      <c r="N42" s="126">
        <v>71333.084462564657</v>
      </c>
      <c r="O42" s="126">
        <v>0</v>
      </c>
      <c r="P42" s="126">
        <v>19903.052508194938</v>
      </c>
      <c r="Q42" s="126">
        <v>9640.029901633683</v>
      </c>
      <c r="R42" s="100">
        <v>12176.502981341684</v>
      </c>
      <c r="S42" s="100">
        <v>0</v>
      </c>
      <c r="T42" s="100">
        <v>1195.6936817180776</v>
      </c>
      <c r="U42" s="100">
        <v>826.43533883455359</v>
      </c>
      <c r="V42" s="100">
        <v>780.81496183777153</v>
      </c>
      <c r="W42" s="100">
        <v>5393743.1436229609</v>
      </c>
      <c r="X42" s="100">
        <v>6180988.0288834013</v>
      </c>
      <c r="Y42" s="100">
        <v>0</v>
      </c>
      <c r="Z42" s="100">
        <v>0</v>
      </c>
      <c r="AA42" s="100">
        <v>0</v>
      </c>
      <c r="AB42" s="126">
        <v>308334.60850705521</v>
      </c>
      <c r="AC42" s="100">
        <v>0</v>
      </c>
      <c r="AD42" s="100">
        <v>12176.502981341684</v>
      </c>
      <c r="AE42" s="100">
        <v>71333.084462564657</v>
      </c>
      <c r="AF42" s="100">
        <v>0</v>
      </c>
      <c r="AG42" s="100">
        <v>1195.6936817180776</v>
      </c>
      <c r="AH42" s="100">
        <v>826.43533883455359</v>
      </c>
      <c r="AI42" s="100">
        <v>780.81496183777153</v>
      </c>
      <c r="AJ42" s="100">
        <v>8</v>
      </c>
      <c r="AK42" s="100">
        <v>6.4</v>
      </c>
      <c r="AL42" s="100">
        <v>6.4</v>
      </c>
      <c r="AM42" s="126">
        <v>24666.768680564419</v>
      </c>
      <c r="AN42" s="100">
        <v>1578.124287663775</v>
      </c>
      <c r="AO42" s="100">
        <v>0</v>
      </c>
      <c r="AP42" s="100">
        <v>100</v>
      </c>
      <c r="AQ42" s="100">
        <v>308334.60850705521</v>
      </c>
      <c r="AR42" s="100">
        <v>0</v>
      </c>
      <c r="AS42" s="100">
        <v>12176.502981341684</v>
      </c>
      <c r="AT42" s="100">
        <v>71333.084462564657</v>
      </c>
      <c r="AU42" s="100">
        <v>0</v>
      </c>
      <c r="AV42" s="100">
        <v>1195.6936817180776</v>
      </c>
      <c r="AW42" s="100">
        <v>826.43533883455359</v>
      </c>
      <c r="AX42" s="100">
        <v>780.81496183777153</v>
      </c>
      <c r="AY42" s="100">
        <v>24666.768680564419</v>
      </c>
      <c r="AZ42" s="100">
        <v>1578.124287663775</v>
      </c>
      <c r="BA42" s="100">
        <v>0</v>
      </c>
      <c r="BB42" s="100">
        <v>283667.83982649079</v>
      </c>
      <c r="BC42" s="100">
        <v>0</v>
      </c>
      <c r="BD42" s="100">
        <v>12176.502981341684</v>
      </c>
      <c r="BE42" s="100">
        <v>71333.084462564657</v>
      </c>
      <c r="BF42" s="100">
        <v>0</v>
      </c>
      <c r="BG42" s="100">
        <v>1195.6936817180776</v>
      </c>
      <c r="BH42" s="100">
        <v>826.43533883455359</v>
      </c>
      <c r="BI42" s="100">
        <v>780.81496183777153</v>
      </c>
      <c r="BJ42" s="100">
        <v>98.739042472412734</v>
      </c>
      <c r="BK42" s="100">
        <v>1.8429266457542184</v>
      </c>
      <c r="BL42" s="100">
        <v>-1.0572175066748102</v>
      </c>
      <c r="BM42" s="100">
        <v>0.87688999999999995</v>
      </c>
      <c r="BN42" s="100">
        <v>6.0419999999999998</v>
      </c>
      <c r="BO42" s="100">
        <v>6.0419999999999998</v>
      </c>
      <c r="BP42" s="100">
        <v>0</v>
      </c>
      <c r="BQ42" s="100">
        <v>37.502214127263947</v>
      </c>
      <c r="BR42" s="100">
        <v>37.502214127263947</v>
      </c>
      <c r="BS42" s="100">
        <v>98.739042472412734</v>
      </c>
      <c r="BT42" s="126">
        <v>28226535.297138385</v>
      </c>
      <c r="BU42" s="100">
        <v>9058013.9960840344</v>
      </c>
      <c r="BV42" s="100">
        <v>100</v>
      </c>
      <c r="BW42" s="100">
        <v>5041549.3743117871</v>
      </c>
      <c r="BX42" s="100">
        <v>0</v>
      </c>
      <c r="BY42" s="100">
        <v>4016464.6217722469</v>
      </c>
      <c r="BZ42" s="100">
        <v>13.026317873364331</v>
      </c>
      <c r="CA42" s="100">
        <v>0.13074107245791619</v>
      </c>
      <c r="CB42" s="100">
        <v>0.42278700282048415</v>
      </c>
      <c r="CC42" s="100">
        <v>0.10346984826255597</v>
      </c>
      <c r="CD42" s="100">
        <v>8.7486294039308771E-2</v>
      </c>
      <c r="CE42" s="100">
        <v>0</v>
      </c>
      <c r="CF42" s="100">
        <v>0</v>
      </c>
      <c r="CG42" s="100">
        <v>0</v>
      </c>
      <c r="CH42" s="100">
        <v>0</v>
      </c>
      <c r="CI42" s="100">
        <v>47099.115856987788</v>
      </c>
      <c r="CJ42" s="100">
        <v>1499.7375447909378</v>
      </c>
      <c r="CK42" s="100">
        <v>0</v>
      </c>
      <c r="CL42" s="100">
        <v>0</v>
      </c>
      <c r="CM42" s="100">
        <v>0</v>
      </c>
      <c r="CN42" s="100">
        <v>0</v>
      </c>
      <c r="CO42" s="100">
        <v>0</v>
      </c>
      <c r="CP42" s="100">
        <v>0</v>
      </c>
      <c r="CQ42" s="100">
        <v>0</v>
      </c>
      <c r="CR42" s="100">
        <v>0</v>
      </c>
      <c r="CS42" s="100">
        <v>0</v>
      </c>
      <c r="CT42" s="100">
        <v>0</v>
      </c>
      <c r="CU42" s="100">
        <v>0</v>
      </c>
      <c r="CV42" s="100">
        <v>0</v>
      </c>
      <c r="CW42" s="100">
        <v>0</v>
      </c>
      <c r="CX42" s="100">
        <v>0</v>
      </c>
      <c r="CY42" s="100">
        <v>0</v>
      </c>
      <c r="CZ42" s="100">
        <v>0</v>
      </c>
      <c r="DA42" s="100">
        <v>0</v>
      </c>
      <c r="DB42" s="100">
        <v>0</v>
      </c>
      <c r="DC42" s="100">
        <v>0</v>
      </c>
      <c r="DD42" s="100">
        <v>0</v>
      </c>
      <c r="DE42" s="100">
        <v>0</v>
      </c>
      <c r="DF42" s="100">
        <v>0</v>
      </c>
      <c r="DG42" s="100">
        <v>0</v>
      </c>
      <c r="DH42" s="100">
        <v>0</v>
      </c>
      <c r="DI42" s="100">
        <v>0</v>
      </c>
      <c r="DJ42" s="100">
        <v>0</v>
      </c>
      <c r="DK42" s="126">
        <v>8361.1697787345238</v>
      </c>
      <c r="DL42" s="100">
        <v>3268.7687198156787</v>
      </c>
      <c r="DM42" s="100">
        <v>0</v>
      </c>
      <c r="DN42" s="108">
        <v>19168521.301054355</v>
      </c>
      <c r="DO42" s="108">
        <v>19156891.362555806</v>
      </c>
      <c r="DP42" s="108">
        <v>10310330.403773267</v>
      </c>
    </row>
    <row r="43" spans="3:120" x14ac:dyDescent="0.2">
      <c r="C43" s="12">
        <v>2030</v>
      </c>
      <c r="D43" s="22">
        <v>65</v>
      </c>
      <c r="E43" s="22">
        <v>15</v>
      </c>
      <c r="F43" s="22">
        <v>58</v>
      </c>
      <c r="G43" s="22">
        <v>0</v>
      </c>
      <c r="H43" s="22">
        <v>7</v>
      </c>
      <c r="I43" s="22">
        <v>0</v>
      </c>
      <c r="J43" s="22">
        <v>0</v>
      </c>
      <c r="K43" s="100">
        <v>276318.91622446699</v>
      </c>
      <c r="L43" s="100">
        <v>0</v>
      </c>
      <c r="M43" s="100">
        <v>100666.1992791454</v>
      </c>
      <c r="N43" s="126">
        <v>63487.16581946404</v>
      </c>
      <c r="O43" s="126">
        <v>0</v>
      </c>
      <c r="P43" s="126">
        <v>19162.475520876225</v>
      </c>
      <c r="Q43" s="126">
        <v>10102.517585753139</v>
      </c>
      <c r="R43" s="100">
        <v>10504.327138942708</v>
      </c>
      <c r="S43" s="100">
        <v>0</v>
      </c>
      <c r="T43" s="100">
        <v>926.81734013908783</v>
      </c>
      <c r="U43" s="100">
        <v>640.59433803731054</v>
      </c>
      <c r="V43" s="100">
        <v>605.23264205214332</v>
      </c>
      <c r="W43" s="100">
        <v>5146040.2389532793</v>
      </c>
      <c r="X43" s="100">
        <v>5934880.6117896074</v>
      </c>
      <c r="Y43" s="100">
        <v>0</v>
      </c>
      <c r="Z43" s="100">
        <v>0</v>
      </c>
      <c r="AA43" s="100">
        <v>0</v>
      </c>
      <c r="AB43" s="126">
        <v>276318.91622446699</v>
      </c>
      <c r="AC43" s="100">
        <v>0</v>
      </c>
      <c r="AD43" s="100">
        <v>10504.327138942708</v>
      </c>
      <c r="AE43" s="100">
        <v>63487.16581946404</v>
      </c>
      <c r="AF43" s="100">
        <v>0</v>
      </c>
      <c r="AG43" s="100">
        <v>926.81734013908783</v>
      </c>
      <c r="AH43" s="100">
        <v>640.59433803731054</v>
      </c>
      <c r="AI43" s="100">
        <v>605.23264205214332</v>
      </c>
      <c r="AJ43" s="100">
        <v>8</v>
      </c>
      <c r="AK43" s="100">
        <v>6.4</v>
      </c>
      <c r="AL43" s="100">
        <v>6.4</v>
      </c>
      <c r="AM43" s="126">
        <v>22105.513297957357</v>
      </c>
      <c r="AN43" s="100">
        <v>1291.472089696344</v>
      </c>
      <c r="AO43" s="100">
        <v>0</v>
      </c>
      <c r="AP43" s="100">
        <v>100</v>
      </c>
      <c r="AQ43" s="100">
        <v>276318.91622446699</v>
      </c>
      <c r="AR43" s="100">
        <v>0</v>
      </c>
      <c r="AS43" s="100">
        <v>10504.327138942708</v>
      </c>
      <c r="AT43" s="100">
        <v>63487.16581946404</v>
      </c>
      <c r="AU43" s="100">
        <v>0</v>
      </c>
      <c r="AV43" s="100">
        <v>926.81734013908795</v>
      </c>
      <c r="AW43" s="100">
        <v>640.59433803731054</v>
      </c>
      <c r="AX43" s="100">
        <v>605.23264205214332</v>
      </c>
      <c r="AY43" s="100">
        <v>22105.513297957357</v>
      </c>
      <c r="AZ43" s="100">
        <v>1291.472089696344</v>
      </c>
      <c r="BA43" s="100">
        <v>0</v>
      </c>
      <c r="BB43" s="100">
        <v>254213.40292650962</v>
      </c>
      <c r="BC43" s="100">
        <v>0</v>
      </c>
      <c r="BD43" s="100">
        <v>10504.327138942708</v>
      </c>
      <c r="BE43" s="100">
        <v>63487.16581946404</v>
      </c>
      <c r="BF43" s="100">
        <v>0</v>
      </c>
      <c r="BG43" s="100">
        <v>926.81734013908795</v>
      </c>
      <c r="BH43" s="100">
        <v>640.59433803731054</v>
      </c>
      <c r="BI43" s="100">
        <v>605.23264205214332</v>
      </c>
      <c r="BJ43" s="100">
        <v>98.739042472412734</v>
      </c>
      <c r="BK43" s="100">
        <v>1.8429266457542184</v>
      </c>
      <c r="BL43" s="100">
        <v>-1.0572175066748102</v>
      </c>
      <c r="BM43" s="100">
        <v>0.87688999999999995</v>
      </c>
      <c r="BN43" s="100">
        <v>6.0419999999999998</v>
      </c>
      <c r="BO43" s="100">
        <v>6.0419999999999998</v>
      </c>
      <c r="BP43" s="100">
        <v>0</v>
      </c>
      <c r="BQ43" s="100">
        <v>37.502214127263947</v>
      </c>
      <c r="BR43" s="100">
        <v>37.502214127263947</v>
      </c>
      <c r="BS43" s="100">
        <v>98.739042472412734</v>
      </c>
      <c r="BT43" s="126">
        <v>25274983.192952078</v>
      </c>
      <c r="BU43" s="100">
        <v>8927054.532973649</v>
      </c>
      <c r="BV43" s="100">
        <v>100</v>
      </c>
      <c r="BW43" s="100">
        <v>5041549.3743117871</v>
      </c>
      <c r="BX43" s="100">
        <v>0</v>
      </c>
      <c r="BY43" s="100">
        <v>3885505.1586618614</v>
      </c>
      <c r="BZ43" s="100">
        <v>14.06166907337419</v>
      </c>
      <c r="CA43" s="100">
        <v>0.13074107245791619</v>
      </c>
      <c r="CB43" s="100">
        <v>0.42278700282048415</v>
      </c>
      <c r="CC43" s="100">
        <v>0.10346984826255597</v>
      </c>
      <c r="CD43" s="100">
        <v>8.7486294039308771E-2</v>
      </c>
      <c r="CE43" s="100">
        <v>0</v>
      </c>
      <c r="CF43" s="100">
        <v>0</v>
      </c>
      <c r="CG43" s="100">
        <v>0</v>
      </c>
      <c r="CH43" s="100">
        <v>0</v>
      </c>
      <c r="CI43" s="100">
        <v>47099.115856987788</v>
      </c>
      <c r="CJ43" s="100">
        <v>1499.7375447909378</v>
      </c>
      <c r="CK43" s="100">
        <v>0</v>
      </c>
      <c r="CL43" s="100">
        <v>0</v>
      </c>
      <c r="CM43" s="100">
        <v>0</v>
      </c>
      <c r="CN43" s="100">
        <v>0</v>
      </c>
      <c r="CO43" s="100">
        <v>0</v>
      </c>
      <c r="CP43" s="100">
        <v>0</v>
      </c>
      <c r="CQ43" s="100">
        <v>0</v>
      </c>
      <c r="CR43" s="100">
        <v>0</v>
      </c>
      <c r="CS43" s="100">
        <v>0</v>
      </c>
      <c r="CT43" s="100">
        <v>0</v>
      </c>
      <c r="CU43" s="100">
        <v>0</v>
      </c>
      <c r="CV43" s="100">
        <v>0</v>
      </c>
      <c r="CW43" s="100">
        <v>0</v>
      </c>
      <c r="CX43" s="100">
        <v>0</v>
      </c>
      <c r="CY43" s="100">
        <v>0</v>
      </c>
      <c r="CZ43" s="100">
        <v>0</v>
      </c>
      <c r="DA43" s="100">
        <v>0</v>
      </c>
      <c r="DB43" s="100">
        <v>0</v>
      </c>
      <c r="DC43" s="100">
        <v>0</v>
      </c>
      <c r="DD43" s="100">
        <v>0</v>
      </c>
      <c r="DE43" s="100">
        <v>0</v>
      </c>
      <c r="DF43" s="100">
        <v>0</v>
      </c>
      <c r="DG43" s="100">
        <v>0</v>
      </c>
      <c r="DH43" s="100">
        <v>0</v>
      </c>
      <c r="DI43" s="100">
        <v>0</v>
      </c>
      <c r="DJ43" s="100">
        <v>0</v>
      </c>
      <c r="DK43" s="126">
        <v>6842.4378807537823</v>
      </c>
      <c r="DL43" s="100">
        <v>3425.590357359923</v>
      </c>
      <c r="DM43" s="100">
        <v>0</v>
      </c>
      <c r="DN43" s="108">
        <v>16347928.659978429</v>
      </c>
      <c r="DO43" s="108">
        <v>16337660.631740317</v>
      </c>
      <c r="DP43" s="108">
        <v>7993642.6935212361</v>
      </c>
    </row>
    <row r="44" spans="3:120" x14ac:dyDescent="0.2">
      <c r="C44" s="12">
        <v>2031</v>
      </c>
      <c r="D44" s="22">
        <v>64</v>
      </c>
      <c r="E44" s="22">
        <v>16</v>
      </c>
      <c r="F44" s="22">
        <v>57</v>
      </c>
      <c r="G44" s="22">
        <v>0</v>
      </c>
      <c r="H44" s="22">
        <v>7</v>
      </c>
      <c r="I44" s="22">
        <v>0</v>
      </c>
      <c r="J44" s="22">
        <v>0</v>
      </c>
      <c r="K44" s="100">
        <v>248634.74638113598</v>
      </c>
      <c r="L44" s="100">
        <v>0</v>
      </c>
      <c r="M44" s="100">
        <v>89172.866568017416</v>
      </c>
      <c r="N44" s="126">
        <v>57059.046528657906</v>
      </c>
      <c r="O44" s="126">
        <v>0</v>
      </c>
      <c r="P44" s="126">
        <v>18548.58044630774</v>
      </c>
      <c r="Q44" s="126">
        <v>10523.022455186172</v>
      </c>
      <c r="R44" s="100">
        <v>8734.6461519348286</v>
      </c>
      <c r="S44" s="100">
        <v>0</v>
      </c>
      <c r="T44" s="100">
        <v>693.15918784137398</v>
      </c>
      <c r="U44" s="100">
        <v>479.09532100800857</v>
      </c>
      <c r="V44" s="100">
        <v>452.64859476733011</v>
      </c>
      <c r="W44" s="100">
        <v>5153617.6797707323</v>
      </c>
      <c r="X44" s="100">
        <v>5942312.2135942122</v>
      </c>
      <c r="Y44" s="100">
        <v>0</v>
      </c>
      <c r="Z44" s="100">
        <v>0</v>
      </c>
      <c r="AA44" s="100">
        <v>0</v>
      </c>
      <c r="AB44" s="126">
        <v>248634.74638113598</v>
      </c>
      <c r="AC44" s="100">
        <v>0</v>
      </c>
      <c r="AD44" s="100">
        <v>8734.6461519348286</v>
      </c>
      <c r="AE44" s="100">
        <v>57059.046528657906</v>
      </c>
      <c r="AF44" s="100">
        <v>0</v>
      </c>
      <c r="AG44" s="100">
        <v>693.15918784137398</v>
      </c>
      <c r="AH44" s="100">
        <v>479.09532100800857</v>
      </c>
      <c r="AI44" s="100">
        <v>452.64859476733011</v>
      </c>
      <c r="AJ44" s="100">
        <v>8</v>
      </c>
      <c r="AK44" s="100">
        <v>6.4</v>
      </c>
      <c r="AL44" s="100">
        <v>6.4</v>
      </c>
      <c r="AM44" s="100">
        <v>19890.779710490879</v>
      </c>
      <c r="AN44" s="100">
        <v>1022.108397282135</v>
      </c>
      <c r="AO44" s="100">
        <v>0</v>
      </c>
      <c r="AP44" s="100">
        <v>100</v>
      </c>
      <c r="AQ44" s="100">
        <v>248634.74638113601</v>
      </c>
      <c r="AR44" s="100">
        <v>0</v>
      </c>
      <c r="AS44" s="100">
        <v>8734.6461519348286</v>
      </c>
      <c r="AT44" s="100">
        <v>57059.046528657906</v>
      </c>
      <c r="AU44" s="100">
        <v>0</v>
      </c>
      <c r="AV44" s="100">
        <v>693.15918784137398</v>
      </c>
      <c r="AW44" s="100">
        <v>479.09532100800857</v>
      </c>
      <c r="AX44" s="100">
        <v>452.64859476733017</v>
      </c>
      <c r="AY44" s="100">
        <v>19890.779710490879</v>
      </c>
      <c r="AZ44" s="100">
        <v>1022.108397282135</v>
      </c>
      <c r="BA44" s="100">
        <v>0</v>
      </c>
      <c r="BB44" s="100">
        <v>228743.96667064514</v>
      </c>
      <c r="BC44" s="100">
        <v>0</v>
      </c>
      <c r="BD44" s="100">
        <v>8734.6461519348286</v>
      </c>
      <c r="BE44" s="100">
        <v>57059.046528657906</v>
      </c>
      <c r="BF44" s="100">
        <v>0</v>
      </c>
      <c r="BG44" s="100">
        <v>693.15918784137398</v>
      </c>
      <c r="BH44" s="100">
        <v>479.09532100800857</v>
      </c>
      <c r="BI44" s="100">
        <v>452.64859476733017</v>
      </c>
      <c r="BJ44" s="100">
        <v>98.739042472412734</v>
      </c>
      <c r="BK44" s="100">
        <v>1.8429266457542184</v>
      </c>
      <c r="BL44" s="100">
        <v>-1.0572175066748102</v>
      </c>
      <c r="BM44" s="100">
        <v>0.87688999999999995</v>
      </c>
      <c r="BN44" s="100">
        <v>6.0419999999999998</v>
      </c>
      <c r="BO44" s="100">
        <v>6.0419999999999998</v>
      </c>
      <c r="BP44" s="100">
        <v>0</v>
      </c>
      <c r="BQ44" s="100">
        <v>37.502214127263947</v>
      </c>
      <c r="BR44" s="100">
        <v>37.502214127263947</v>
      </c>
      <c r="BS44" s="100">
        <v>98.739042472412734</v>
      </c>
      <c r="BT44" s="126">
        <v>22720894.103614639</v>
      </c>
      <c r="BU44" s="100">
        <v>8881821.2294354234</v>
      </c>
      <c r="BV44" s="100">
        <v>100</v>
      </c>
      <c r="BW44" s="100">
        <v>5041549.3743117871</v>
      </c>
      <c r="BX44" s="100">
        <v>0</v>
      </c>
      <c r="BY44" s="100">
        <v>3840271.8551236363</v>
      </c>
      <c r="BZ44" s="100">
        <v>15.44543516551313</v>
      </c>
      <c r="CA44" s="100">
        <v>0.13074107245791619</v>
      </c>
      <c r="CB44" s="100">
        <v>0.42278700282048415</v>
      </c>
      <c r="CC44" s="100">
        <v>0.10346984826255597</v>
      </c>
      <c r="CD44" s="100">
        <v>8.7486294039308771E-2</v>
      </c>
      <c r="CE44" s="100">
        <v>0</v>
      </c>
      <c r="CF44" s="100">
        <v>0</v>
      </c>
      <c r="CG44" s="100">
        <v>0</v>
      </c>
      <c r="CH44" s="100">
        <v>0</v>
      </c>
      <c r="CI44" s="100">
        <v>47099.115856987788</v>
      </c>
      <c r="CJ44" s="100">
        <v>1499.7375447909378</v>
      </c>
      <c r="CK44" s="100">
        <v>0</v>
      </c>
      <c r="CL44" s="100">
        <v>0</v>
      </c>
      <c r="CM44" s="100">
        <v>0</v>
      </c>
      <c r="CN44" s="100">
        <v>0</v>
      </c>
      <c r="CO44" s="100">
        <v>0</v>
      </c>
      <c r="CP44" s="100">
        <v>0</v>
      </c>
      <c r="CQ44" s="100">
        <v>0</v>
      </c>
      <c r="CR44" s="100">
        <v>0</v>
      </c>
      <c r="CS44" s="100">
        <v>0</v>
      </c>
      <c r="CT44" s="100">
        <v>0</v>
      </c>
      <c r="CU44" s="100">
        <v>0</v>
      </c>
      <c r="CV44" s="100">
        <v>0</v>
      </c>
      <c r="CW44" s="100">
        <v>0</v>
      </c>
      <c r="CX44" s="100">
        <v>0</v>
      </c>
      <c r="CY44" s="100">
        <v>0</v>
      </c>
      <c r="CZ44" s="100">
        <v>0</v>
      </c>
      <c r="DA44" s="100">
        <v>0</v>
      </c>
      <c r="DB44" s="100">
        <v>0</v>
      </c>
      <c r="DC44" s="100">
        <v>0</v>
      </c>
      <c r="DD44" s="100">
        <v>0</v>
      </c>
      <c r="DE44" s="100">
        <v>0</v>
      </c>
      <c r="DF44" s="100">
        <v>0</v>
      </c>
      <c r="DG44" s="100">
        <v>0</v>
      </c>
      <c r="DH44" s="100">
        <v>0</v>
      </c>
      <c r="DI44" s="100">
        <v>0</v>
      </c>
      <c r="DJ44" s="100">
        <v>0</v>
      </c>
      <c r="DK44" s="126">
        <v>5415.3034135210819</v>
      </c>
      <c r="DL44" s="100">
        <v>3568.1763428556674</v>
      </c>
      <c r="DM44" s="100">
        <v>0</v>
      </c>
      <c r="DN44" s="108">
        <v>13839072.874179216</v>
      </c>
      <c r="DO44" s="108">
        <v>13830089.394422838</v>
      </c>
      <c r="DP44" s="108">
        <v>6151586.9004300293</v>
      </c>
    </row>
    <row r="45" spans="3:120" x14ac:dyDescent="0.2">
      <c r="C45" s="12">
        <v>2032</v>
      </c>
      <c r="D45" s="22">
        <v>63</v>
      </c>
      <c r="E45" s="22">
        <v>18</v>
      </c>
      <c r="F45" s="22">
        <v>56</v>
      </c>
      <c r="G45" s="22">
        <v>0</v>
      </c>
      <c r="H45" s="22">
        <v>7</v>
      </c>
      <c r="I45" s="22">
        <v>0</v>
      </c>
      <c r="J45" s="22">
        <v>0</v>
      </c>
      <c r="K45" s="100">
        <v>224704.45484941144</v>
      </c>
      <c r="L45" s="100">
        <v>0</v>
      </c>
      <c r="M45" s="100">
        <v>79347.915476883674</v>
      </c>
      <c r="N45" s="126">
        <v>51885.925772582959</v>
      </c>
      <c r="O45" s="126">
        <v>0</v>
      </c>
      <c r="P45" s="126">
        <v>18032.995006644418</v>
      </c>
      <c r="Q45" s="126">
        <v>10891.682613724886</v>
      </c>
      <c r="R45" s="100">
        <v>6898.0406813570471</v>
      </c>
      <c r="S45" s="100">
        <v>0</v>
      </c>
      <c r="T45" s="100">
        <v>492.55358370686218</v>
      </c>
      <c r="U45" s="100">
        <v>340.44144756209596</v>
      </c>
      <c r="V45" s="100">
        <v>321.64860745313445</v>
      </c>
      <c r="W45" s="100">
        <v>5135995.7600613656</v>
      </c>
      <c r="X45" s="100">
        <v>5925325.3373640766</v>
      </c>
      <c r="Y45" s="100">
        <v>0</v>
      </c>
      <c r="Z45" s="100">
        <v>0</v>
      </c>
      <c r="AA45" s="100">
        <v>0</v>
      </c>
      <c r="AB45" s="126">
        <v>224704.45484941144</v>
      </c>
      <c r="AC45" s="100">
        <v>0</v>
      </c>
      <c r="AD45" s="100">
        <v>6898.0406813570471</v>
      </c>
      <c r="AE45" s="100">
        <v>51885.925772582959</v>
      </c>
      <c r="AF45" s="100">
        <v>0</v>
      </c>
      <c r="AG45" s="100">
        <v>492.55358370686218</v>
      </c>
      <c r="AH45" s="100">
        <v>340.44144756209596</v>
      </c>
      <c r="AI45" s="100">
        <v>321.64860745313445</v>
      </c>
      <c r="AJ45" s="100">
        <v>8</v>
      </c>
      <c r="AK45" s="100">
        <v>6.4</v>
      </c>
      <c r="AL45" s="100">
        <v>6.4</v>
      </c>
      <c r="AM45" s="100">
        <v>17976.356387952914</v>
      </c>
      <c r="AN45" s="100">
        <v>770.54353479642509</v>
      </c>
      <c r="AO45" s="100">
        <v>0</v>
      </c>
      <c r="AP45" s="100">
        <v>100</v>
      </c>
      <c r="AQ45" s="100">
        <v>224704.45484941144</v>
      </c>
      <c r="AR45" s="100">
        <v>0</v>
      </c>
      <c r="AS45" s="100">
        <v>6898.0406813570471</v>
      </c>
      <c r="AT45" s="100">
        <v>51885.925772582967</v>
      </c>
      <c r="AU45" s="100">
        <v>0</v>
      </c>
      <c r="AV45" s="100">
        <v>492.55358370686218</v>
      </c>
      <c r="AW45" s="100">
        <v>340.4414475620959</v>
      </c>
      <c r="AX45" s="100">
        <v>321.64860745313445</v>
      </c>
      <c r="AY45" s="100">
        <v>17976.356387952914</v>
      </c>
      <c r="AZ45" s="100">
        <v>770.54353479642509</v>
      </c>
      <c r="BA45" s="100">
        <v>0</v>
      </c>
      <c r="BB45" s="100">
        <v>206728.09846145852</v>
      </c>
      <c r="BC45" s="100">
        <v>0</v>
      </c>
      <c r="BD45" s="100">
        <v>6898.0406813570471</v>
      </c>
      <c r="BE45" s="100">
        <v>51885.925772582967</v>
      </c>
      <c r="BF45" s="100">
        <v>0</v>
      </c>
      <c r="BG45" s="100">
        <v>492.55358370686218</v>
      </c>
      <c r="BH45" s="100">
        <v>340.4414475620959</v>
      </c>
      <c r="BI45" s="100">
        <v>321.64860745313445</v>
      </c>
      <c r="BJ45" s="100">
        <v>98.739042472412734</v>
      </c>
      <c r="BK45" s="100">
        <v>1.8429266457542184</v>
      </c>
      <c r="BL45" s="100">
        <v>-1.0572175066748102</v>
      </c>
      <c r="BM45" s="100">
        <v>0.87688999999999995</v>
      </c>
      <c r="BN45" s="100">
        <v>6.0419999999999998</v>
      </c>
      <c r="BO45" s="100">
        <v>6.0419999999999998</v>
      </c>
      <c r="BP45" s="100">
        <v>0</v>
      </c>
      <c r="BQ45" s="100">
        <v>37.502214127263947</v>
      </c>
      <c r="BR45" s="100">
        <v>37.502214127263947</v>
      </c>
      <c r="BS45" s="100">
        <v>98.739042472412734</v>
      </c>
      <c r="BT45" s="126">
        <v>20511679.915689137</v>
      </c>
      <c r="BU45" s="100">
        <v>8802029.4285268225</v>
      </c>
      <c r="BV45" s="100">
        <v>100</v>
      </c>
      <c r="BW45" s="100">
        <v>5041549.3743117871</v>
      </c>
      <c r="BX45" s="100">
        <v>0</v>
      </c>
      <c r="BY45" s="100">
        <v>3760480.0542150363</v>
      </c>
      <c r="BZ45" s="100">
        <v>16.735226975073413</v>
      </c>
      <c r="CA45" s="100">
        <v>0.13074107245791619</v>
      </c>
      <c r="CB45" s="100">
        <v>0.42278700282048415</v>
      </c>
      <c r="CC45" s="100">
        <v>0.10346984826255597</v>
      </c>
      <c r="CD45" s="100">
        <v>8.7486294039308771E-2</v>
      </c>
      <c r="CE45" s="100">
        <v>0</v>
      </c>
      <c r="CF45" s="100">
        <v>0</v>
      </c>
      <c r="CG45" s="100">
        <v>0</v>
      </c>
      <c r="CH45" s="100">
        <v>0</v>
      </c>
      <c r="CI45" s="100">
        <v>47099.115856987788</v>
      </c>
      <c r="CJ45" s="100">
        <v>1499.7375447909378</v>
      </c>
      <c r="CK45" s="100">
        <v>0</v>
      </c>
      <c r="CL45" s="100">
        <v>0</v>
      </c>
      <c r="CM45" s="100">
        <v>0</v>
      </c>
      <c r="CN45" s="100">
        <v>0</v>
      </c>
      <c r="CO45" s="100">
        <v>0</v>
      </c>
      <c r="CP45" s="100">
        <v>0</v>
      </c>
      <c r="CQ45" s="100">
        <v>0</v>
      </c>
      <c r="CR45" s="100">
        <v>0</v>
      </c>
      <c r="CS45" s="100">
        <v>0</v>
      </c>
      <c r="CT45" s="100">
        <v>0</v>
      </c>
      <c r="CU45" s="100">
        <v>0</v>
      </c>
      <c r="CV45" s="100">
        <v>0</v>
      </c>
      <c r="CW45" s="100">
        <v>0</v>
      </c>
      <c r="CX45" s="100">
        <v>0</v>
      </c>
      <c r="CY45" s="100">
        <v>0</v>
      </c>
      <c r="CZ45" s="100">
        <v>0</v>
      </c>
      <c r="DA45" s="100">
        <v>0</v>
      </c>
      <c r="DB45" s="100">
        <v>0</v>
      </c>
      <c r="DC45" s="100">
        <v>0</v>
      </c>
      <c r="DD45" s="100">
        <v>0</v>
      </c>
      <c r="DE45" s="100">
        <v>0</v>
      </c>
      <c r="DF45" s="100">
        <v>0</v>
      </c>
      <c r="DG45" s="100">
        <v>0</v>
      </c>
      <c r="DH45" s="100">
        <v>0</v>
      </c>
      <c r="DI45" s="100">
        <v>0</v>
      </c>
      <c r="DJ45" s="100">
        <v>0</v>
      </c>
      <c r="DK45" s="126">
        <v>4082.4701620153833</v>
      </c>
      <c r="DL45" s="100">
        <v>3693.1826765257956</v>
      </c>
      <c r="DM45" s="100">
        <v>0</v>
      </c>
      <c r="DN45" s="108">
        <v>11709650.487162314</v>
      </c>
      <c r="DO45" s="108">
        <v>11701874.834323773</v>
      </c>
      <c r="DP45" s="108">
        <v>4731784.3059658334</v>
      </c>
    </row>
    <row r="46" spans="3:120" x14ac:dyDescent="0.2">
      <c r="C46" s="12">
        <v>2033</v>
      </c>
      <c r="D46" s="22">
        <v>61</v>
      </c>
      <c r="E46" s="22">
        <v>19</v>
      </c>
      <c r="F46" s="22">
        <v>54</v>
      </c>
      <c r="G46" s="22">
        <v>0</v>
      </c>
      <c r="H46" s="22">
        <v>7</v>
      </c>
      <c r="I46" s="22">
        <v>0</v>
      </c>
      <c r="J46" s="22">
        <v>0</v>
      </c>
      <c r="K46" s="100">
        <v>202468.62431403802</v>
      </c>
      <c r="L46" s="100">
        <v>0</v>
      </c>
      <c r="M46" s="100">
        <v>70503.986441462417</v>
      </c>
      <c r="N46" s="126">
        <v>47881.259574777701</v>
      </c>
      <c r="O46" s="126">
        <v>0</v>
      </c>
      <c r="P46" s="126">
        <v>17776.00464728348</v>
      </c>
      <c r="Q46" s="126">
        <v>11430.645867551861</v>
      </c>
      <c r="R46" s="100">
        <v>4599.0606308460983</v>
      </c>
      <c r="S46" s="100">
        <v>0</v>
      </c>
      <c r="T46" s="100">
        <v>294.21997250690913</v>
      </c>
      <c r="U46" s="100">
        <v>203.35792217389297</v>
      </c>
      <c r="V46" s="100">
        <v>192.13228280573855</v>
      </c>
      <c r="W46" s="100">
        <v>4725557.1338551231</v>
      </c>
      <c r="X46" s="100">
        <v>5509101.8529535392</v>
      </c>
      <c r="Y46" s="100">
        <v>0</v>
      </c>
      <c r="Z46" s="100">
        <v>0</v>
      </c>
      <c r="AA46" s="100">
        <v>0</v>
      </c>
      <c r="AB46" s="126">
        <v>202468.62431403802</v>
      </c>
      <c r="AC46" s="100">
        <v>0</v>
      </c>
      <c r="AD46" s="100">
        <v>4599.0606308460983</v>
      </c>
      <c r="AE46" s="100">
        <v>47881.259574777701</v>
      </c>
      <c r="AF46" s="100">
        <v>0</v>
      </c>
      <c r="AG46" s="100">
        <v>294.21997250690913</v>
      </c>
      <c r="AH46" s="100">
        <v>203.35792217389297</v>
      </c>
      <c r="AI46" s="100">
        <v>192.13228280573855</v>
      </c>
      <c r="AJ46" s="100">
        <v>8</v>
      </c>
      <c r="AK46" s="100">
        <v>6.4</v>
      </c>
      <c r="AL46" s="100">
        <v>6.4</v>
      </c>
      <c r="AM46" s="100">
        <v>16197.489945123041</v>
      </c>
      <c r="AN46" s="100">
        <v>490.90458945379231</v>
      </c>
      <c r="AO46" s="100">
        <v>0</v>
      </c>
      <c r="AP46" s="100">
        <v>100</v>
      </c>
      <c r="AQ46" s="100">
        <v>202468.624314038</v>
      </c>
      <c r="AR46" s="100">
        <v>0</v>
      </c>
      <c r="AS46" s="100">
        <v>4599.0606308460983</v>
      </c>
      <c r="AT46" s="100">
        <v>47881.259574777701</v>
      </c>
      <c r="AU46" s="100">
        <v>0</v>
      </c>
      <c r="AV46" s="100">
        <v>294.21997250690913</v>
      </c>
      <c r="AW46" s="100">
        <v>203.35792217389297</v>
      </c>
      <c r="AX46" s="100">
        <v>192.13228280573855</v>
      </c>
      <c r="AY46" s="100">
        <v>16197.489945123041</v>
      </c>
      <c r="AZ46" s="100">
        <v>490.90458945379231</v>
      </c>
      <c r="BA46" s="100">
        <v>0</v>
      </c>
      <c r="BB46" s="100">
        <v>186271.13436891497</v>
      </c>
      <c r="BC46" s="100">
        <v>0</v>
      </c>
      <c r="BD46" s="100">
        <v>4599.0606308460983</v>
      </c>
      <c r="BE46" s="100">
        <v>47881.259574777701</v>
      </c>
      <c r="BF46" s="100">
        <v>0</v>
      </c>
      <c r="BG46" s="100">
        <v>294.21997250690913</v>
      </c>
      <c r="BH46" s="100">
        <v>203.35792217389297</v>
      </c>
      <c r="BI46" s="100">
        <v>192.13228280573855</v>
      </c>
      <c r="BJ46" s="100">
        <v>98.739042472412734</v>
      </c>
      <c r="BK46" s="100">
        <v>1.8429266457542184</v>
      </c>
      <c r="BL46" s="100">
        <v>-1.0572175066748102</v>
      </c>
      <c r="BM46" s="100">
        <v>0.87688999999999995</v>
      </c>
      <c r="BN46" s="100">
        <v>6.0419999999999998</v>
      </c>
      <c r="BO46" s="100">
        <v>6.0419999999999998</v>
      </c>
      <c r="BP46" s="100">
        <v>0</v>
      </c>
      <c r="BQ46" s="100">
        <v>37.502214127263947</v>
      </c>
      <c r="BR46" s="100">
        <v>37.502214127263947</v>
      </c>
      <c r="BS46" s="100">
        <v>98.739042472412734</v>
      </c>
      <c r="BT46" s="126">
        <v>18454231.280431502</v>
      </c>
      <c r="BU46" s="100">
        <v>8635702.0569879357</v>
      </c>
      <c r="BV46" s="100">
        <v>100</v>
      </c>
      <c r="BW46" s="100">
        <v>5041549.3743117871</v>
      </c>
      <c r="BX46" s="100">
        <v>0</v>
      </c>
      <c r="BY46" s="100">
        <v>3594152.6826761486</v>
      </c>
      <c r="BZ46" s="100">
        <v>17.751652607178556</v>
      </c>
      <c r="CA46" s="100">
        <v>0.13074107245791619</v>
      </c>
      <c r="CB46" s="100">
        <v>0.42278700282048415</v>
      </c>
      <c r="CC46" s="100">
        <v>0.10346984826255597</v>
      </c>
      <c r="CD46" s="100">
        <v>8.7486294039308771E-2</v>
      </c>
      <c r="CE46" s="100">
        <v>0</v>
      </c>
      <c r="CF46" s="100">
        <v>0</v>
      </c>
      <c r="CG46" s="100">
        <v>0</v>
      </c>
      <c r="CH46" s="100">
        <v>0</v>
      </c>
      <c r="CI46" s="100">
        <v>47099.115856987788</v>
      </c>
      <c r="CJ46" s="100">
        <v>1499.7375447909378</v>
      </c>
      <c r="CK46" s="100">
        <v>0</v>
      </c>
      <c r="CL46" s="100">
        <v>0</v>
      </c>
      <c r="CM46" s="100">
        <v>0</v>
      </c>
      <c r="CN46" s="100">
        <v>0</v>
      </c>
      <c r="CO46" s="100">
        <v>0</v>
      </c>
      <c r="CP46" s="100">
        <v>0</v>
      </c>
      <c r="CQ46" s="100">
        <v>0</v>
      </c>
      <c r="CR46" s="100">
        <v>0</v>
      </c>
      <c r="CS46" s="100">
        <v>0</v>
      </c>
      <c r="CT46" s="100">
        <v>0</v>
      </c>
      <c r="CU46" s="100">
        <v>0</v>
      </c>
      <c r="CV46" s="100">
        <v>0</v>
      </c>
      <c r="CW46" s="100">
        <v>0</v>
      </c>
      <c r="CX46" s="100">
        <v>0</v>
      </c>
      <c r="CY46" s="100">
        <v>0</v>
      </c>
      <c r="CZ46" s="100">
        <v>0</v>
      </c>
      <c r="DA46" s="100">
        <v>0</v>
      </c>
      <c r="DB46" s="100">
        <v>0</v>
      </c>
      <c r="DC46" s="100">
        <v>0</v>
      </c>
      <c r="DD46" s="100">
        <v>0</v>
      </c>
      <c r="DE46" s="100">
        <v>0</v>
      </c>
      <c r="DF46" s="100">
        <v>0</v>
      </c>
      <c r="DG46" s="100">
        <v>0</v>
      </c>
      <c r="DH46" s="100">
        <v>0</v>
      </c>
      <c r="DI46" s="100">
        <v>0</v>
      </c>
      <c r="DJ46" s="100">
        <v>0</v>
      </c>
      <c r="DK46" s="126">
        <v>2600.8956643455531</v>
      </c>
      <c r="DL46" s="100">
        <v>3875.9358674615546</v>
      </c>
      <c r="DM46" s="100">
        <v>0</v>
      </c>
      <c r="DN46" s="108">
        <v>9818529.223443564</v>
      </c>
      <c r="DO46" s="108">
        <v>9812052.3919117581</v>
      </c>
      <c r="DP46" s="108">
        <v>3606921.2820169092</v>
      </c>
    </row>
    <row r="47" spans="3:120" x14ac:dyDescent="0.2">
      <c r="C47" s="12">
        <v>2034</v>
      </c>
      <c r="D47" s="22">
        <v>58</v>
      </c>
      <c r="E47" s="22">
        <v>22</v>
      </c>
      <c r="F47" s="22">
        <v>51</v>
      </c>
      <c r="G47" s="22">
        <v>0</v>
      </c>
      <c r="H47" s="22">
        <v>7</v>
      </c>
      <c r="I47" s="22">
        <v>0</v>
      </c>
      <c r="J47" s="22">
        <v>0</v>
      </c>
      <c r="K47" s="100">
        <v>182986.70124880681</v>
      </c>
      <c r="L47" s="100">
        <v>0</v>
      </c>
      <c r="M47" s="100">
        <v>62685.194159288571</v>
      </c>
      <c r="N47" s="126">
        <v>46895.596386488513</v>
      </c>
      <c r="O47" s="126">
        <v>0</v>
      </c>
      <c r="P47" s="126">
        <v>17396.444830039025</v>
      </c>
      <c r="Q47" s="126">
        <v>11754.777355703058</v>
      </c>
      <c r="R47" s="100">
        <v>0</v>
      </c>
      <c r="S47" s="100">
        <v>0</v>
      </c>
      <c r="T47" s="100">
        <v>131.68660684092086</v>
      </c>
      <c r="U47" s="100">
        <v>91.018684140048336</v>
      </c>
      <c r="V47" s="100">
        <v>85.994326529596037</v>
      </c>
      <c r="W47" s="100">
        <v>4003567.8775085346</v>
      </c>
      <c r="X47" s="100">
        <v>4782268.4848279599</v>
      </c>
      <c r="Y47" s="100">
        <v>0</v>
      </c>
      <c r="Z47" s="100">
        <v>0</v>
      </c>
      <c r="AA47" s="100">
        <v>0</v>
      </c>
      <c r="AB47" s="126">
        <v>182986.70124880681</v>
      </c>
      <c r="AC47" s="100">
        <v>0</v>
      </c>
      <c r="AD47" s="100">
        <v>0</v>
      </c>
      <c r="AE47" s="100">
        <v>46895.596386488513</v>
      </c>
      <c r="AF47" s="100">
        <v>0</v>
      </c>
      <c r="AG47" s="100">
        <v>131.68660684092086</v>
      </c>
      <c r="AH47" s="100">
        <v>91.018684140048336</v>
      </c>
      <c r="AI47" s="100">
        <v>85.994326529596037</v>
      </c>
      <c r="AJ47" s="100">
        <v>8</v>
      </c>
      <c r="AK47" s="100">
        <v>0</v>
      </c>
      <c r="AL47" s="100">
        <v>6.4</v>
      </c>
      <c r="AM47" s="100">
        <v>14638.936099904544</v>
      </c>
      <c r="AN47" s="100">
        <v>87.978186330511477</v>
      </c>
      <c r="AO47" s="100">
        <v>0</v>
      </c>
      <c r="AP47" s="100">
        <v>100</v>
      </c>
      <c r="AQ47" s="100">
        <v>182986.70124880681</v>
      </c>
      <c r="AR47" s="100">
        <v>0</v>
      </c>
      <c r="AS47" s="100">
        <v>0</v>
      </c>
      <c r="AT47" s="100">
        <v>46895.596386488505</v>
      </c>
      <c r="AU47" s="100">
        <v>0</v>
      </c>
      <c r="AV47" s="100">
        <v>131.68660684092086</v>
      </c>
      <c r="AW47" s="100">
        <v>91.018684140048336</v>
      </c>
      <c r="AX47" s="100">
        <v>85.994326529596037</v>
      </c>
      <c r="AY47" s="100">
        <v>14638.936099904544</v>
      </c>
      <c r="AZ47" s="100">
        <v>87.978186330511477</v>
      </c>
      <c r="BA47" s="100">
        <v>0</v>
      </c>
      <c r="BB47" s="100">
        <v>168347.76514890228</v>
      </c>
      <c r="BC47" s="100">
        <v>0</v>
      </c>
      <c r="BD47" s="100">
        <v>0</v>
      </c>
      <c r="BE47" s="100">
        <v>46895.596386488505</v>
      </c>
      <c r="BF47" s="100">
        <v>0</v>
      </c>
      <c r="BG47" s="100">
        <v>131.68660684092086</v>
      </c>
      <c r="BH47" s="100">
        <v>91.018684140048336</v>
      </c>
      <c r="BI47" s="100">
        <v>85.994326529596037</v>
      </c>
      <c r="BJ47" s="100">
        <v>98.739042472412734</v>
      </c>
      <c r="BK47" s="100">
        <v>1.8429266457542184</v>
      </c>
      <c r="BL47" s="100">
        <v>-1.0572175066748102</v>
      </c>
      <c r="BM47" s="100">
        <v>0.87688999999999995</v>
      </c>
      <c r="BN47" s="100">
        <v>6.0419999999999998</v>
      </c>
      <c r="BO47" s="100">
        <v>6.0419999999999998</v>
      </c>
      <c r="BP47" s="100">
        <v>0</v>
      </c>
      <c r="BQ47" s="100">
        <v>37.502214127263947</v>
      </c>
      <c r="BR47" s="100">
        <v>37.502214127263947</v>
      </c>
      <c r="BS47" s="100">
        <v>98.739042472412734</v>
      </c>
      <c r="BT47" s="126">
        <v>16639340.072142459</v>
      </c>
      <c r="BU47" s="100">
        <v>8344319.1436395952</v>
      </c>
      <c r="BV47" s="100">
        <v>100</v>
      </c>
      <c r="BW47" s="100">
        <v>5041549.3743117871</v>
      </c>
      <c r="BX47" s="100">
        <v>0</v>
      </c>
      <c r="BY47" s="100">
        <v>3302769.7693278072</v>
      </c>
      <c r="BZ47" s="100">
        <v>18.049233888516493</v>
      </c>
      <c r="CA47" s="100">
        <v>0.13074107245791619</v>
      </c>
      <c r="CB47" s="100">
        <v>0.42278700282048415</v>
      </c>
      <c r="CC47" s="100">
        <v>0.10346984826255597</v>
      </c>
      <c r="CD47" s="100">
        <v>8.7486294039308771E-2</v>
      </c>
      <c r="CE47" s="100">
        <v>0</v>
      </c>
      <c r="CF47" s="100">
        <v>0</v>
      </c>
      <c r="CG47" s="100">
        <v>0</v>
      </c>
      <c r="CH47" s="100">
        <v>0</v>
      </c>
      <c r="CI47" s="100">
        <v>47099.115856987788</v>
      </c>
      <c r="CJ47" s="100">
        <v>1499.7375447909378</v>
      </c>
      <c r="CK47" s="100">
        <v>0</v>
      </c>
      <c r="CL47" s="100">
        <v>0</v>
      </c>
      <c r="CM47" s="100">
        <v>0</v>
      </c>
      <c r="CN47" s="100">
        <v>0</v>
      </c>
      <c r="CO47" s="100">
        <v>0</v>
      </c>
      <c r="CP47" s="100">
        <v>0</v>
      </c>
      <c r="CQ47" s="100">
        <v>0</v>
      </c>
      <c r="CR47" s="100">
        <v>0</v>
      </c>
      <c r="CS47" s="100">
        <v>0</v>
      </c>
      <c r="CT47" s="100">
        <v>0</v>
      </c>
      <c r="CU47" s="100">
        <v>0</v>
      </c>
      <c r="CV47" s="100">
        <v>0</v>
      </c>
      <c r="CW47" s="100">
        <v>0</v>
      </c>
      <c r="CX47" s="100">
        <v>0</v>
      </c>
      <c r="CY47" s="100">
        <v>0</v>
      </c>
      <c r="CZ47" s="100">
        <v>0</v>
      </c>
      <c r="DA47" s="100">
        <v>0</v>
      </c>
      <c r="DB47" s="100">
        <v>0</v>
      </c>
      <c r="DC47" s="100">
        <v>0</v>
      </c>
      <c r="DD47" s="100">
        <v>0</v>
      </c>
      <c r="DE47" s="100">
        <v>0</v>
      </c>
      <c r="DF47" s="100">
        <v>0</v>
      </c>
      <c r="DG47" s="100">
        <v>0</v>
      </c>
      <c r="DH47" s="100">
        <v>0</v>
      </c>
      <c r="DI47" s="100">
        <v>0</v>
      </c>
      <c r="DJ47" s="100">
        <v>0</v>
      </c>
      <c r="DK47" s="126">
        <v>466.12333292425041</v>
      </c>
      <c r="DL47" s="100">
        <v>3985.8432931010107</v>
      </c>
      <c r="DM47" s="100">
        <v>0</v>
      </c>
      <c r="DN47" s="108">
        <v>8295020.9285028651</v>
      </c>
      <c r="DO47" s="108">
        <v>8290568.9618768403</v>
      </c>
      <c r="DP47" s="108">
        <v>2770565.7226646459</v>
      </c>
    </row>
    <row r="48" spans="3:120" x14ac:dyDescent="0.2">
      <c r="C48" s="12">
        <v>2035</v>
      </c>
      <c r="D48" s="22">
        <v>55</v>
      </c>
      <c r="E48" s="22">
        <v>25</v>
      </c>
      <c r="F48" s="22">
        <v>48</v>
      </c>
      <c r="G48" s="22">
        <v>0</v>
      </c>
      <c r="H48" s="22">
        <v>7</v>
      </c>
      <c r="I48" s="22">
        <v>0</v>
      </c>
      <c r="J48" s="22">
        <v>0</v>
      </c>
      <c r="K48" s="100">
        <v>165829.99201857208</v>
      </c>
      <c r="L48" s="100">
        <v>0</v>
      </c>
      <c r="M48" s="100">
        <v>55864.562400573341</v>
      </c>
      <c r="N48" s="126">
        <v>41742.406599778711</v>
      </c>
      <c r="O48" s="126">
        <v>0</v>
      </c>
      <c r="P48" s="126">
        <v>16980.275933479224</v>
      </c>
      <c r="Q48" s="126">
        <v>11952.465317427623</v>
      </c>
      <c r="R48" s="100">
        <v>0</v>
      </c>
      <c r="S48" s="100">
        <v>0</v>
      </c>
      <c r="T48" s="100">
        <v>15.358755830448313</v>
      </c>
      <c r="U48" s="100">
        <v>10.61561064751575</v>
      </c>
      <c r="V48" s="100">
        <v>10.029614215570248</v>
      </c>
      <c r="W48" s="100">
        <v>3632299.6980795106</v>
      </c>
      <c r="X48" s="100">
        <v>4404635.2945344979</v>
      </c>
      <c r="Y48" s="100">
        <v>0</v>
      </c>
      <c r="Z48" s="100">
        <v>0</v>
      </c>
      <c r="AA48" s="100">
        <v>0</v>
      </c>
      <c r="AB48" s="100">
        <v>165829.99201857208</v>
      </c>
      <c r="AC48" s="100">
        <v>0</v>
      </c>
      <c r="AD48" s="100">
        <v>0</v>
      </c>
      <c r="AE48" s="100">
        <v>41742.406599778711</v>
      </c>
      <c r="AF48" s="100">
        <v>0</v>
      </c>
      <c r="AG48" s="100">
        <v>15.358755830448313</v>
      </c>
      <c r="AH48" s="100">
        <v>10.61561064751575</v>
      </c>
      <c r="AI48" s="100">
        <v>10.029614215570248</v>
      </c>
      <c r="AJ48" s="100">
        <v>8</v>
      </c>
      <c r="AK48" s="100">
        <v>0</v>
      </c>
      <c r="AL48" s="100">
        <v>6.4</v>
      </c>
      <c r="AM48" s="100">
        <v>13266.399361485768</v>
      </c>
      <c r="AN48" s="100">
        <v>10.260993996817927</v>
      </c>
      <c r="AO48" s="100">
        <v>0</v>
      </c>
      <c r="AP48" s="100">
        <v>100</v>
      </c>
      <c r="AQ48" s="100">
        <v>165829.99201857208</v>
      </c>
      <c r="AR48" s="100">
        <v>0</v>
      </c>
      <c r="AS48" s="100">
        <v>0</v>
      </c>
      <c r="AT48" s="100">
        <v>41742.406599778711</v>
      </c>
      <c r="AU48" s="100">
        <v>0</v>
      </c>
      <c r="AV48" s="100">
        <v>15.358755830448313</v>
      </c>
      <c r="AW48" s="100">
        <v>10.61561064751575</v>
      </c>
      <c r="AX48" s="100">
        <v>10.029614215570248</v>
      </c>
      <c r="AY48" s="100">
        <v>13266.399361485768</v>
      </c>
      <c r="AZ48" s="100">
        <v>10.260993996817927</v>
      </c>
      <c r="BA48" s="100">
        <v>0</v>
      </c>
      <c r="BB48" s="100">
        <v>152563.59265708632</v>
      </c>
      <c r="BC48" s="100">
        <v>0</v>
      </c>
      <c r="BD48" s="100">
        <v>0</v>
      </c>
      <c r="BE48" s="100">
        <v>41742.406599778711</v>
      </c>
      <c r="BF48" s="100">
        <v>0</v>
      </c>
      <c r="BG48" s="100">
        <v>15.358755830448313</v>
      </c>
      <c r="BH48" s="100">
        <v>10.61561064751575</v>
      </c>
      <c r="BI48" s="100">
        <v>10.029614215570248</v>
      </c>
      <c r="BJ48" s="100">
        <v>98.739042472412734</v>
      </c>
      <c r="BK48" s="100">
        <v>1.8429266457542184</v>
      </c>
      <c r="BL48" s="100">
        <v>-1.0572175066748102</v>
      </c>
      <c r="BM48" s="100">
        <v>0.87688999999999995</v>
      </c>
      <c r="BN48" s="100">
        <v>6.0419999999999998</v>
      </c>
      <c r="BO48" s="100">
        <v>6.0419999999999998</v>
      </c>
      <c r="BP48" s="100">
        <v>0</v>
      </c>
      <c r="BQ48" s="100">
        <v>37.502214127263947</v>
      </c>
      <c r="BR48" s="100">
        <v>37.502214127263947</v>
      </c>
      <c r="BS48" s="100">
        <v>98.739042472412734</v>
      </c>
      <c r="BT48" s="126">
        <v>15065947.465869412</v>
      </c>
      <c r="BU48" s="100">
        <v>8124667.042429422</v>
      </c>
      <c r="BV48" s="100">
        <v>100</v>
      </c>
      <c r="BW48" s="100">
        <v>5041549.3743117871</v>
      </c>
      <c r="BX48" s="100">
        <v>0</v>
      </c>
      <c r="BY48" s="100">
        <v>3083117.6681176345</v>
      </c>
      <c r="BZ48" s="100">
        <v>18.592038934503123</v>
      </c>
      <c r="CA48" s="100">
        <v>0.13074107245791619</v>
      </c>
      <c r="CB48" s="100">
        <v>0.42278700282048415</v>
      </c>
      <c r="CC48" s="100">
        <v>0.10346984826255597</v>
      </c>
      <c r="CD48" s="100">
        <v>8.7486294039308771E-2</v>
      </c>
      <c r="CE48" s="100">
        <v>0</v>
      </c>
      <c r="CF48" s="100">
        <v>0</v>
      </c>
      <c r="CG48" s="100">
        <v>0</v>
      </c>
      <c r="CH48" s="100">
        <v>0</v>
      </c>
      <c r="CI48" s="100">
        <v>47099.115856987788</v>
      </c>
      <c r="CJ48" s="100">
        <v>1499.7375447909378</v>
      </c>
      <c r="CK48" s="100">
        <v>0</v>
      </c>
      <c r="CL48" s="100">
        <v>0</v>
      </c>
      <c r="CM48" s="100">
        <v>0</v>
      </c>
      <c r="CN48" s="100">
        <v>0</v>
      </c>
      <c r="CO48" s="100">
        <v>0</v>
      </c>
      <c r="CP48" s="100">
        <v>0</v>
      </c>
      <c r="CQ48" s="100">
        <v>0</v>
      </c>
      <c r="CR48" s="100">
        <v>0</v>
      </c>
      <c r="CS48" s="100">
        <v>0</v>
      </c>
      <c r="CT48" s="100">
        <v>0</v>
      </c>
      <c r="CU48" s="100">
        <v>0</v>
      </c>
      <c r="CV48" s="100">
        <v>0</v>
      </c>
      <c r="CW48" s="100">
        <v>0</v>
      </c>
      <c r="CX48" s="100">
        <v>0</v>
      </c>
      <c r="CY48" s="100">
        <v>0</v>
      </c>
      <c r="CZ48" s="100">
        <v>0</v>
      </c>
      <c r="DA48" s="100">
        <v>0</v>
      </c>
      <c r="DB48" s="100">
        <v>0</v>
      </c>
      <c r="DC48" s="100">
        <v>0</v>
      </c>
      <c r="DD48" s="100">
        <v>0</v>
      </c>
      <c r="DE48" s="100">
        <v>0</v>
      </c>
      <c r="DF48" s="100">
        <v>0</v>
      </c>
      <c r="DG48" s="100">
        <v>0</v>
      </c>
      <c r="DH48" s="100">
        <v>0</v>
      </c>
      <c r="DI48" s="100">
        <v>0</v>
      </c>
      <c r="DJ48" s="100">
        <v>0</v>
      </c>
      <c r="DK48" s="126">
        <v>54.364484202304546</v>
      </c>
      <c r="DL48" s="100">
        <v>4052.8758886596474</v>
      </c>
      <c r="DM48" s="100">
        <v>0</v>
      </c>
      <c r="DN48" s="108">
        <v>6941280.4234399898</v>
      </c>
      <c r="DO48" s="108">
        <v>6937173.1830671271</v>
      </c>
      <c r="DP48" s="108">
        <v>2107531.0031713578</v>
      </c>
    </row>
    <row r="49" spans="3:120" x14ac:dyDescent="0.2">
      <c r="C49" s="12">
        <v>2036</v>
      </c>
      <c r="D49" s="22">
        <v>53</v>
      </c>
      <c r="E49" s="22">
        <v>28</v>
      </c>
      <c r="F49" s="22">
        <v>46</v>
      </c>
      <c r="G49" s="22">
        <v>0</v>
      </c>
      <c r="H49" s="22">
        <v>7</v>
      </c>
      <c r="I49" s="22">
        <v>0</v>
      </c>
      <c r="J49" s="22">
        <v>0</v>
      </c>
      <c r="K49" s="100">
        <v>151423.80581834345</v>
      </c>
      <c r="L49" s="100">
        <v>0</v>
      </c>
      <c r="M49" s="100">
        <v>50489.39989115706</v>
      </c>
      <c r="N49" s="126">
        <v>35785.521186397644</v>
      </c>
      <c r="O49" s="126">
        <v>0</v>
      </c>
      <c r="P49" s="126">
        <v>17039.33359075792</v>
      </c>
      <c r="Q49" s="126">
        <v>12495.287600553784</v>
      </c>
      <c r="R49" s="100">
        <v>0</v>
      </c>
      <c r="S49" s="100">
        <v>0</v>
      </c>
      <c r="T49" s="100">
        <v>0</v>
      </c>
      <c r="U49" s="100">
        <v>0</v>
      </c>
      <c r="V49" s="100">
        <v>0</v>
      </c>
      <c r="W49" s="100">
        <v>3510581.2740618489</v>
      </c>
      <c r="X49" s="100">
        <v>4147278.8431959678</v>
      </c>
      <c r="Y49" s="100">
        <v>0</v>
      </c>
      <c r="Z49" s="100">
        <v>0</v>
      </c>
      <c r="AA49" s="100">
        <v>0</v>
      </c>
      <c r="AB49" s="100">
        <v>151423.80581834345</v>
      </c>
      <c r="AC49" s="100">
        <v>0</v>
      </c>
      <c r="AD49" s="100">
        <v>0</v>
      </c>
      <c r="AE49" s="100">
        <v>35785.521186397644</v>
      </c>
      <c r="AF49" s="100">
        <v>0</v>
      </c>
      <c r="AG49" s="100">
        <v>0</v>
      </c>
      <c r="AH49" s="100">
        <v>0</v>
      </c>
      <c r="AI49" s="100">
        <v>0</v>
      </c>
      <c r="AJ49" s="100">
        <v>8</v>
      </c>
      <c r="AK49" s="100">
        <v>0</v>
      </c>
      <c r="AL49" s="100">
        <v>0</v>
      </c>
      <c r="AM49" s="100">
        <v>12113.904465467476</v>
      </c>
      <c r="AN49" s="100">
        <v>0</v>
      </c>
      <c r="AO49" s="100">
        <v>0</v>
      </c>
      <c r="AP49" s="100">
        <v>100</v>
      </c>
      <c r="AQ49" s="100">
        <v>151423.80581834345</v>
      </c>
      <c r="AR49" s="100">
        <v>0</v>
      </c>
      <c r="AS49" s="100">
        <v>0</v>
      </c>
      <c r="AT49" s="100">
        <v>35785.521186397644</v>
      </c>
      <c r="AU49" s="100">
        <v>0</v>
      </c>
      <c r="AV49" s="100">
        <v>0</v>
      </c>
      <c r="AW49" s="100">
        <v>0</v>
      </c>
      <c r="AX49" s="100">
        <v>0</v>
      </c>
      <c r="AY49" s="100">
        <v>12113.904465467476</v>
      </c>
      <c r="AZ49" s="100">
        <v>0</v>
      </c>
      <c r="BA49" s="100">
        <v>0</v>
      </c>
      <c r="BB49" s="100">
        <v>139309.90135287598</v>
      </c>
      <c r="BC49" s="100">
        <v>0</v>
      </c>
      <c r="BD49" s="100">
        <v>0</v>
      </c>
      <c r="BE49" s="100">
        <v>35785.521186397644</v>
      </c>
      <c r="BF49" s="100">
        <v>0</v>
      </c>
      <c r="BG49" s="100">
        <v>0</v>
      </c>
      <c r="BH49" s="100">
        <v>0</v>
      </c>
      <c r="BI49" s="100">
        <v>0</v>
      </c>
      <c r="BJ49" s="100">
        <v>98.739042472412734</v>
      </c>
      <c r="BK49" s="100">
        <v>1.8429266457542184</v>
      </c>
      <c r="BL49" s="100">
        <v>-1.0572175066748102</v>
      </c>
      <c r="BM49" s="100">
        <v>0.87688999999999995</v>
      </c>
      <c r="BN49" s="100">
        <v>6.0419999999999998</v>
      </c>
      <c r="BO49" s="100">
        <v>6.0419999999999998</v>
      </c>
      <c r="BP49" s="100">
        <v>0</v>
      </c>
      <c r="BQ49" s="100">
        <v>37.502214127263947</v>
      </c>
      <c r="BR49" s="100">
        <v>37.502214127263947</v>
      </c>
      <c r="BS49" s="100">
        <v>98.739042472412734</v>
      </c>
      <c r="BT49" s="126">
        <v>13755326.266509248</v>
      </c>
      <c r="BU49" s="100">
        <v>8001487.6056600586</v>
      </c>
      <c r="BV49" s="100">
        <v>100</v>
      </c>
      <c r="BW49" s="100">
        <v>5041549.3743117871</v>
      </c>
      <c r="BX49" s="100">
        <v>0</v>
      </c>
      <c r="BY49" s="100">
        <v>2959938.2313482715</v>
      </c>
      <c r="BZ49" s="100">
        <v>19.547377080848044</v>
      </c>
      <c r="CA49" s="100">
        <v>0.13074107245791619</v>
      </c>
      <c r="CB49" s="100">
        <v>0.42278700282048415</v>
      </c>
      <c r="CC49" s="100">
        <v>0.10346984826255597</v>
      </c>
      <c r="CD49" s="100">
        <v>8.7486294039308771E-2</v>
      </c>
      <c r="CE49" s="100">
        <v>0</v>
      </c>
      <c r="CF49" s="100">
        <v>0</v>
      </c>
      <c r="CG49" s="100">
        <v>0</v>
      </c>
      <c r="CH49" s="100">
        <v>0</v>
      </c>
      <c r="CI49" s="100">
        <v>47099.115856987788</v>
      </c>
      <c r="CJ49" s="100">
        <v>1499.7375447909378</v>
      </c>
      <c r="CK49" s="100">
        <v>0</v>
      </c>
      <c r="CL49" s="100">
        <v>0</v>
      </c>
      <c r="CM49" s="100">
        <v>0</v>
      </c>
      <c r="CN49" s="100">
        <v>0</v>
      </c>
      <c r="CO49" s="100">
        <v>0</v>
      </c>
      <c r="CP49" s="100">
        <v>0</v>
      </c>
      <c r="CQ49" s="100">
        <v>0</v>
      </c>
      <c r="CR49" s="100">
        <v>0</v>
      </c>
      <c r="CS49" s="100">
        <v>0</v>
      </c>
      <c r="CT49" s="100">
        <v>0</v>
      </c>
      <c r="CU49" s="100">
        <v>0</v>
      </c>
      <c r="CV49" s="100">
        <v>0</v>
      </c>
      <c r="CW49" s="100">
        <v>0</v>
      </c>
      <c r="CX49" s="100">
        <v>0</v>
      </c>
      <c r="CY49" s="100">
        <v>0</v>
      </c>
      <c r="CZ49" s="100">
        <v>0</v>
      </c>
      <c r="DA49" s="100">
        <v>0</v>
      </c>
      <c r="DB49" s="100">
        <v>0</v>
      </c>
      <c r="DC49" s="100">
        <v>0</v>
      </c>
      <c r="DD49" s="100">
        <v>0</v>
      </c>
      <c r="DE49" s="100">
        <v>0</v>
      </c>
      <c r="DF49" s="100">
        <v>0</v>
      </c>
      <c r="DG49" s="100">
        <v>0</v>
      </c>
      <c r="DH49" s="100">
        <v>0</v>
      </c>
      <c r="DI49" s="100">
        <v>0</v>
      </c>
      <c r="DJ49" s="100">
        <v>0</v>
      </c>
      <c r="DK49" s="126">
        <v>0</v>
      </c>
      <c r="DL49" s="100">
        <v>4236.9376102110537</v>
      </c>
      <c r="DM49" s="100">
        <v>0</v>
      </c>
      <c r="DN49" s="108">
        <v>5753838.6608491903</v>
      </c>
      <c r="DO49" s="108">
        <v>5749601.7232389795</v>
      </c>
      <c r="DP49" s="108">
        <v>1587948.8619882599</v>
      </c>
    </row>
    <row r="50" spans="3:120" x14ac:dyDescent="0.2">
      <c r="C50" s="12">
        <v>2037</v>
      </c>
      <c r="D50" s="22">
        <v>51</v>
      </c>
      <c r="E50" s="22">
        <v>31</v>
      </c>
      <c r="F50" s="22">
        <v>44</v>
      </c>
      <c r="G50" s="22">
        <v>0</v>
      </c>
      <c r="H50" s="22">
        <v>7</v>
      </c>
      <c r="I50" s="22">
        <v>0</v>
      </c>
      <c r="J50" s="22">
        <v>0</v>
      </c>
      <c r="K50" s="100">
        <v>137702.60475159573</v>
      </c>
      <c r="L50" s="100">
        <v>0</v>
      </c>
      <c r="M50" s="100">
        <v>45231.777592789484</v>
      </c>
      <c r="N50" s="126">
        <v>29903.064622859772</v>
      </c>
      <c r="O50" s="126">
        <v>0</v>
      </c>
      <c r="P50" s="126">
        <v>16960.798423372758</v>
      </c>
      <c r="Q50" s="126">
        <v>12889.938440021704</v>
      </c>
      <c r="R50" s="100">
        <v>0</v>
      </c>
      <c r="S50" s="100">
        <v>0</v>
      </c>
      <c r="T50" s="100">
        <v>0</v>
      </c>
      <c r="U50" s="100">
        <v>0</v>
      </c>
      <c r="V50" s="100">
        <v>0</v>
      </c>
      <c r="W50" s="100">
        <v>3460451.2800319246</v>
      </c>
      <c r="X50" s="100">
        <v>3956078.9954325585</v>
      </c>
      <c r="Y50" s="100">
        <v>0</v>
      </c>
      <c r="Z50" s="100">
        <v>0</v>
      </c>
      <c r="AA50" s="100">
        <v>0</v>
      </c>
      <c r="AB50" s="100">
        <v>137702.60475159573</v>
      </c>
      <c r="AC50" s="100">
        <v>0</v>
      </c>
      <c r="AD50" s="100">
        <v>0</v>
      </c>
      <c r="AE50" s="100">
        <v>29903.064622859772</v>
      </c>
      <c r="AF50" s="100">
        <v>0</v>
      </c>
      <c r="AG50" s="100">
        <v>0</v>
      </c>
      <c r="AH50" s="100">
        <v>0</v>
      </c>
      <c r="AI50" s="100">
        <v>0</v>
      </c>
      <c r="AJ50" s="100">
        <v>8</v>
      </c>
      <c r="AK50" s="100">
        <v>0</v>
      </c>
      <c r="AL50" s="100">
        <v>0</v>
      </c>
      <c r="AM50" s="100">
        <v>11016.20838012766</v>
      </c>
      <c r="AN50" s="100">
        <v>0</v>
      </c>
      <c r="AO50" s="100">
        <v>0</v>
      </c>
      <c r="AP50" s="100">
        <v>100</v>
      </c>
      <c r="AQ50" s="100">
        <v>137702.60475159573</v>
      </c>
      <c r="AR50" s="100">
        <v>0</v>
      </c>
      <c r="AS50" s="100">
        <v>0</v>
      </c>
      <c r="AT50" s="100">
        <v>29903.064622859772</v>
      </c>
      <c r="AU50" s="100">
        <v>0</v>
      </c>
      <c r="AV50" s="100">
        <v>0</v>
      </c>
      <c r="AW50" s="100">
        <v>0</v>
      </c>
      <c r="AX50" s="100">
        <v>0</v>
      </c>
      <c r="AY50" s="100">
        <v>11016.20838012766</v>
      </c>
      <c r="AZ50" s="100">
        <v>0</v>
      </c>
      <c r="BA50" s="100">
        <v>0</v>
      </c>
      <c r="BB50" s="100">
        <v>126686.39637146807</v>
      </c>
      <c r="BC50" s="100">
        <v>0</v>
      </c>
      <c r="BD50" s="100">
        <v>0</v>
      </c>
      <c r="BE50" s="100">
        <v>29903.064622859772</v>
      </c>
      <c r="BF50" s="100">
        <v>0</v>
      </c>
      <c r="BG50" s="100">
        <v>0</v>
      </c>
      <c r="BH50" s="100">
        <v>0</v>
      </c>
      <c r="BI50" s="100">
        <v>0</v>
      </c>
      <c r="BJ50" s="100">
        <v>98.739042472412734</v>
      </c>
      <c r="BK50" s="100">
        <v>1.8429266457542184</v>
      </c>
      <c r="BL50" s="100">
        <v>-1.0572175066748102</v>
      </c>
      <c r="BM50" s="100">
        <v>0.87688999999999995</v>
      </c>
      <c r="BN50" s="100">
        <v>6.0419999999999998</v>
      </c>
      <c r="BO50" s="100">
        <v>6.0419999999999998</v>
      </c>
      <c r="BP50" s="100">
        <v>0</v>
      </c>
      <c r="BQ50" s="100">
        <v>37.502214127263947</v>
      </c>
      <c r="BR50" s="100">
        <v>37.502214127263947</v>
      </c>
      <c r="BS50" s="100">
        <v>98.739042472412734</v>
      </c>
      <c r="BT50" s="126">
        <v>12508893.471999301</v>
      </c>
      <c r="BU50" s="100">
        <v>7899563.1870670589</v>
      </c>
      <c r="BV50" s="100">
        <v>100</v>
      </c>
      <c r="BW50" s="100">
        <v>5041549.3743117871</v>
      </c>
      <c r="BX50" s="100">
        <v>0</v>
      </c>
      <c r="BY50" s="100">
        <v>2858013.8127552713</v>
      </c>
      <c r="BZ50" s="100">
        <v>20.754972775648618</v>
      </c>
      <c r="CA50" s="100">
        <v>0.13074107245791619</v>
      </c>
      <c r="CB50" s="100">
        <v>0.42278700282048415</v>
      </c>
      <c r="CC50" s="100">
        <v>0.10346984826255597</v>
      </c>
      <c r="CD50" s="100">
        <v>8.7486294039308771E-2</v>
      </c>
      <c r="CE50" s="100">
        <v>0</v>
      </c>
      <c r="CF50" s="100">
        <v>0</v>
      </c>
      <c r="CG50" s="100">
        <v>0</v>
      </c>
      <c r="CH50" s="100">
        <v>0</v>
      </c>
      <c r="CI50" s="100">
        <v>47099.115856987788</v>
      </c>
      <c r="CJ50" s="100">
        <v>1499.7375447909378</v>
      </c>
      <c r="CK50" s="100">
        <v>0</v>
      </c>
      <c r="CL50" s="100">
        <v>0</v>
      </c>
      <c r="CM50" s="100">
        <v>0</v>
      </c>
      <c r="CN50" s="100">
        <v>0</v>
      </c>
      <c r="CO50" s="100">
        <v>0</v>
      </c>
      <c r="CP50" s="100">
        <v>0</v>
      </c>
      <c r="CQ50" s="100">
        <v>0</v>
      </c>
      <c r="CR50" s="100">
        <v>0</v>
      </c>
      <c r="CS50" s="100">
        <v>0</v>
      </c>
      <c r="CT50" s="100">
        <v>0</v>
      </c>
      <c r="CU50" s="100">
        <v>0</v>
      </c>
      <c r="CV50" s="100">
        <v>0</v>
      </c>
      <c r="CW50" s="100">
        <v>0</v>
      </c>
      <c r="CX50" s="100">
        <v>0</v>
      </c>
      <c r="CY50" s="100">
        <v>0</v>
      </c>
      <c r="CZ50" s="100">
        <v>0</v>
      </c>
      <c r="DA50" s="100">
        <v>0</v>
      </c>
      <c r="DB50" s="100">
        <v>0</v>
      </c>
      <c r="DC50" s="100">
        <v>0</v>
      </c>
      <c r="DD50" s="100">
        <v>0</v>
      </c>
      <c r="DE50" s="100">
        <v>0</v>
      </c>
      <c r="DF50" s="100">
        <v>0</v>
      </c>
      <c r="DG50" s="100">
        <v>0</v>
      </c>
      <c r="DH50" s="100">
        <v>0</v>
      </c>
      <c r="DI50" s="100">
        <v>0</v>
      </c>
      <c r="DJ50" s="100">
        <v>0</v>
      </c>
      <c r="DK50" s="126">
        <v>0</v>
      </c>
      <c r="DL50" s="100">
        <v>4370.7569377925092</v>
      </c>
      <c r="DM50" s="100">
        <v>0</v>
      </c>
      <c r="DN50" s="108">
        <v>4609330.2849322408</v>
      </c>
      <c r="DO50" s="108">
        <v>4604959.5279944493</v>
      </c>
      <c r="DP50" s="108">
        <v>1156197.1189041517</v>
      </c>
    </row>
    <row r="51" spans="3:120" x14ac:dyDescent="0.2">
      <c r="C51" s="12">
        <v>2038</v>
      </c>
      <c r="D51" s="22">
        <v>49</v>
      </c>
      <c r="E51" s="22">
        <v>34</v>
      </c>
      <c r="F51" s="22">
        <v>42</v>
      </c>
      <c r="G51" s="22">
        <v>0</v>
      </c>
      <c r="H51" s="22">
        <v>7</v>
      </c>
      <c r="I51" s="22">
        <v>0</v>
      </c>
      <c r="J51" s="22">
        <v>0</v>
      </c>
      <c r="K51" s="100">
        <v>125602.0316316774</v>
      </c>
      <c r="L51" s="100">
        <v>0</v>
      </c>
      <c r="M51" s="100">
        <v>40456.832136587822</v>
      </c>
      <c r="N51" s="126">
        <v>24988.140963527883</v>
      </c>
      <c r="O51" s="126">
        <v>0</v>
      </c>
      <c r="P51" s="126">
        <v>16825.346149226298</v>
      </c>
      <c r="Q51" s="126">
        <v>13184.231256933392</v>
      </c>
      <c r="R51" s="100">
        <v>0</v>
      </c>
      <c r="S51" s="100">
        <v>0</v>
      </c>
      <c r="T51" s="100">
        <v>0</v>
      </c>
      <c r="U51" s="100">
        <v>0</v>
      </c>
      <c r="V51" s="100">
        <v>0</v>
      </c>
      <c r="W51" s="100">
        <v>3380014.5847522109</v>
      </c>
      <c r="X51" s="100">
        <v>3860708.1962449979</v>
      </c>
      <c r="Y51" s="100">
        <v>0</v>
      </c>
      <c r="Z51" s="100">
        <v>0</v>
      </c>
      <c r="AA51" s="100">
        <v>0</v>
      </c>
      <c r="AB51" s="100">
        <v>125602.0316316774</v>
      </c>
      <c r="AC51" s="100">
        <v>0</v>
      </c>
      <c r="AD51" s="100">
        <v>0</v>
      </c>
      <c r="AE51" s="100">
        <v>24988.140963527883</v>
      </c>
      <c r="AF51" s="100">
        <v>0</v>
      </c>
      <c r="AG51" s="100">
        <v>0</v>
      </c>
      <c r="AH51" s="100">
        <v>0</v>
      </c>
      <c r="AI51" s="100">
        <v>0</v>
      </c>
      <c r="AJ51" s="100">
        <v>8</v>
      </c>
      <c r="AK51" s="100">
        <v>0</v>
      </c>
      <c r="AL51" s="100">
        <v>0</v>
      </c>
      <c r="AM51" s="100">
        <v>10048.162530534191</v>
      </c>
      <c r="AN51" s="100">
        <v>0</v>
      </c>
      <c r="AO51" s="100">
        <v>0</v>
      </c>
      <c r="AP51" s="100">
        <v>100</v>
      </c>
      <c r="AQ51" s="100">
        <v>125602.0316316774</v>
      </c>
      <c r="AR51" s="100">
        <v>0</v>
      </c>
      <c r="AS51" s="100">
        <v>0</v>
      </c>
      <c r="AT51" s="100">
        <v>24988.140963527883</v>
      </c>
      <c r="AU51" s="100">
        <v>0</v>
      </c>
      <c r="AV51" s="100">
        <v>0</v>
      </c>
      <c r="AW51" s="100">
        <v>0</v>
      </c>
      <c r="AX51" s="100">
        <v>0</v>
      </c>
      <c r="AY51" s="100">
        <v>10048.162530534191</v>
      </c>
      <c r="AZ51" s="100">
        <v>0</v>
      </c>
      <c r="BA51" s="100">
        <v>0</v>
      </c>
      <c r="BB51" s="100">
        <v>115553.86910114321</v>
      </c>
      <c r="BC51" s="100">
        <v>0</v>
      </c>
      <c r="BD51" s="100">
        <v>0</v>
      </c>
      <c r="BE51" s="100">
        <v>24988.140963527883</v>
      </c>
      <c r="BF51" s="100">
        <v>0</v>
      </c>
      <c r="BG51" s="100">
        <v>0</v>
      </c>
      <c r="BH51" s="100">
        <v>0</v>
      </c>
      <c r="BI51" s="100">
        <v>0</v>
      </c>
      <c r="BJ51" s="100">
        <v>98.739042472412734</v>
      </c>
      <c r="BK51" s="100">
        <v>1.8429266457542184</v>
      </c>
      <c r="BL51" s="100">
        <v>-1.0572175066748102</v>
      </c>
      <c r="BM51" s="100">
        <v>0.87688999999999995</v>
      </c>
      <c r="BN51" s="100">
        <v>6.0419999999999998</v>
      </c>
      <c r="BO51" s="100">
        <v>6.0419999999999998</v>
      </c>
      <c r="BP51" s="100">
        <v>0</v>
      </c>
      <c r="BQ51" s="100">
        <v>37.502214127263947</v>
      </c>
      <c r="BR51" s="100">
        <v>37.502214127263947</v>
      </c>
      <c r="BS51" s="100">
        <v>98.739042472412734</v>
      </c>
      <c r="BT51" s="126">
        <v>11409678.389029399</v>
      </c>
      <c r="BU51" s="100">
        <v>7764221.0420604646</v>
      </c>
      <c r="BV51" s="100">
        <v>100</v>
      </c>
      <c r="BW51" s="100">
        <v>5041549.3743117871</v>
      </c>
      <c r="BX51" s="100">
        <v>0</v>
      </c>
      <c r="BY51" s="100">
        <v>2722671.6677486771</v>
      </c>
      <c r="BZ51" s="100">
        <v>21.676971561517377</v>
      </c>
      <c r="CA51" s="100">
        <v>0.13074107245791619</v>
      </c>
      <c r="CB51" s="100">
        <v>0.42278700282048415</v>
      </c>
      <c r="CC51" s="100">
        <v>0.10346984826255597</v>
      </c>
      <c r="CD51" s="100">
        <v>8.7486294039308771E-2</v>
      </c>
      <c r="CE51" s="100">
        <v>0</v>
      </c>
      <c r="CF51" s="100">
        <v>0</v>
      </c>
      <c r="CG51" s="100">
        <v>0</v>
      </c>
      <c r="CH51" s="100">
        <v>0</v>
      </c>
      <c r="CI51" s="100">
        <v>47099.115856987788</v>
      </c>
      <c r="CJ51" s="100">
        <v>1499.7375447909378</v>
      </c>
      <c r="CK51" s="100">
        <v>0</v>
      </c>
      <c r="CL51" s="100">
        <v>0</v>
      </c>
      <c r="CM51" s="100">
        <v>0</v>
      </c>
      <c r="CN51" s="100">
        <v>0</v>
      </c>
      <c r="CO51" s="100">
        <v>0</v>
      </c>
      <c r="CP51" s="100">
        <v>0</v>
      </c>
      <c r="CQ51" s="100">
        <v>0</v>
      </c>
      <c r="CR51" s="100">
        <v>0</v>
      </c>
      <c r="CS51" s="100">
        <v>0</v>
      </c>
      <c r="CT51" s="100">
        <v>0</v>
      </c>
      <c r="CU51" s="100">
        <v>0</v>
      </c>
      <c r="CV51" s="100">
        <v>0</v>
      </c>
      <c r="CW51" s="100">
        <v>0</v>
      </c>
      <c r="CX51" s="100">
        <v>0</v>
      </c>
      <c r="CY51" s="100">
        <v>0</v>
      </c>
      <c r="CZ51" s="100">
        <v>0</v>
      </c>
      <c r="DA51" s="100">
        <v>0</v>
      </c>
      <c r="DB51" s="100">
        <v>0</v>
      </c>
      <c r="DC51" s="100">
        <v>0</v>
      </c>
      <c r="DD51" s="100">
        <v>0</v>
      </c>
      <c r="DE51" s="100">
        <v>0</v>
      </c>
      <c r="DF51" s="100">
        <v>0</v>
      </c>
      <c r="DG51" s="100">
        <v>0</v>
      </c>
      <c r="DH51" s="100">
        <v>0</v>
      </c>
      <c r="DI51" s="100">
        <v>0</v>
      </c>
      <c r="DJ51" s="100">
        <v>0</v>
      </c>
      <c r="DK51" s="126">
        <v>0</v>
      </c>
      <c r="DL51" s="100">
        <v>4470.546582036699</v>
      </c>
      <c r="DM51" s="100">
        <v>0</v>
      </c>
      <c r="DN51" s="108">
        <v>3645457.3469689339</v>
      </c>
      <c r="DO51" s="108">
        <v>3640986.8003868973</v>
      </c>
      <c r="DP51" s="108">
        <v>831060.20071379689</v>
      </c>
    </row>
    <row r="52" spans="3:120" x14ac:dyDescent="0.2">
      <c r="C52" s="12">
        <v>2039</v>
      </c>
      <c r="D52" s="22">
        <v>49</v>
      </c>
      <c r="E52" s="22">
        <v>34</v>
      </c>
      <c r="F52" s="22">
        <v>42</v>
      </c>
      <c r="G52" s="22">
        <v>0</v>
      </c>
      <c r="H52" s="22">
        <v>7</v>
      </c>
      <c r="I52" s="22">
        <v>0</v>
      </c>
      <c r="J52" s="22">
        <v>0</v>
      </c>
      <c r="K52" s="100">
        <v>115313.97896928272</v>
      </c>
      <c r="L52" s="100">
        <v>0</v>
      </c>
      <c r="M52" s="100">
        <v>36807.668258415186</v>
      </c>
      <c r="N52" s="126">
        <v>20905.200395103773</v>
      </c>
      <c r="O52" s="126">
        <v>0</v>
      </c>
      <c r="P52" s="126">
        <v>17088.21992529292</v>
      </c>
      <c r="Q52" s="126">
        <v>13775.529782035557</v>
      </c>
      <c r="R52" s="100">
        <v>0</v>
      </c>
      <c r="S52" s="100">
        <v>0</v>
      </c>
      <c r="T52" s="100">
        <v>0</v>
      </c>
      <c r="U52" s="100">
        <v>0</v>
      </c>
      <c r="V52" s="100">
        <v>0</v>
      </c>
      <c r="W52" s="100">
        <v>3396736.5998144485</v>
      </c>
      <c r="X52" s="100">
        <v>3862591.9616174037</v>
      </c>
      <c r="Y52" s="100">
        <v>0</v>
      </c>
      <c r="Z52" s="100">
        <v>0</v>
      </c>
      <c r="AA52" s="100">
        <v>0</v>
      </c>
      <c r="AB52" s="100">
        <v>115313.97896928272</v>
      </c>
      <c r="AC52" s="100">
        <v>0</v>
      </c>
      <c r="AD52" s="100">
        <v>0</v>
      </c>
      <c r="AE52" s="100">
        <v>20905.200395103773</v>
      </c>
      <c r="AF52" s="100">
        <v>0</v>
      </c>
      <c r="AG52" s="100">
        <v>0</v>
      </c>
      <c r="AH52" s="100">
        <v>0</v>
      </c>
      <c r="AI52" s="100">
        <v>0</v>
      </c>
      <c r="AJ52" s="100">
        <v>8</v>
      </c>
      <c r="AK52" s="100">
        <v>0</v>
      </c>
      <c r="AL52" s="100">
        <v>0</v>
      </c>
      <c r="AM52" s="100">
        <v>9225.1183175426177</v>
      </c>
      <c r="AN52" s="100">
        <v>0</v>
      </c>
      <c r="AO52" s="100">
        <v>0</v>
      </c>
      <c r="AP52" s="100">
        <v>100</v>
      </c>
      <c r="AQ52" s="100">
        <v>115313.97896928272</v>
      </c>
      <c r="AR52" s="100">
        <v>0</v>
      </c>
      <c r="AS52" s="100">
        <v>0</v>
      </c>
      <c r="AT52" s="100">
        <v>20905.200395103773</v>
      </c>
      <c r="AU52" s="100">
        <v>0</v>
      </c>
      <c r="AV52" s="100">
        <v>0</v>
      </c>
      <c r="AW52" s="100">
        <v>0</v>
      </c>
      <c r="AX52" s="100">
        <v>0</v>
      </c>
      <c r="AY52" s="100">
        <v>9225.1183175426177</v>
      </c>
      <c r="AZ52" s="100">
        <v>0</v>
      </c>
      <c r="BA52" s="100">
        <v>0</v>
      </c>
      <c r="BB52" s="100">
        <v>106088.86065174011</v>
      </c>
      <c r="BC52" s="100">
        <v>0</v>
      </c>
      <c r="BD52" s="100">
        <v>0</v>
      </c>
      <c r="BE52" s="100">
        <v>20905.200395103773</v>
      </c>
      <c r="BF52" s="100">
        <v>0</v>
      </c>
      <c r="BG52" s="100">
        <v>0</v>
      </c>
      <c r="BH52" s="100">
        <v>0</v>
      </c>
      <c r="BI52" s="100">
        <v>0</v>
      </c>
      <c r="BJ52" s="100">
        <v>98.739042472412734</v>
      </c>
      <c r="BK52" s="100">
        <v>1.8429266457542184</v>
      </c>
      <c r="BL52" s="100">
        <v>-1.0572175066748102</v>
      </c>
      <c r="BM52" s="100">
        <v>0.87688999999999995</v>
      </c>
      <c r="BN52" s="100">
        <v>6.0419999999999998</v>
      </c>
      <c r="BO52" s="100">
        <v>6.0419999999999998</v>
      </c>
      <c r="BP52" s="100">
        <v>0</v>
      </c>
      <c r="BQ52" s="100">
        <v>37.502214127263947</v>
      </c>
      <c r="BR52" s="100">
        <v>37.502214127263947</v>
      </c>
      <c r="BS52" s="100">
        <v>98.739042472412734</v>
      </c>
      <c r="BT52" s="126">
        <v>10475112.517742041</v>
      </c>
      <c r="BU52" s="100">
        <v>7746463.9714418733</v>
      </c>
      <c r="BV52" s="100">
        <v>100</v>
      </c>
      <c r="BW52" s="100">
        <v>5041549.3743117871</v>
      </c>
      <c r="BX52" s="100">
        <v>0</v>
      </c>
      <c r="BY52" s="100">
        <v>2704914.5971300863</v>
      </c>
      <c r="BZ52" s="100">
        <v>23.456953105838281</v>
      </c>
      <c r="CA52" s="100">
        <v>0.13074107245791619</v>
      </c>
      <c r="CB52" s="100">
        <v>0.42278700282048415</v>
      </c>
      <c r="CC52" s="100">
        <v>0.10346984826255597</v>
      </c>
      <c r="CD52" s="100">
        <v>8.7486294039308771E-2</v>
      </c>
      <c r="CE52" s="100">
        <v>0</v>
      </c>
      <c r="CF52" s="100">
        <v>0</v>
      </c>
      <c r="CG52" s="100">
        <v>0</v>
      </c>
      <c r="CH52" s="100">
        <v>0</v>
      </c>
      <c r="CI52" s="100">
        <v>47099.115856987788</v>
      </c>
      <c r="CJ52" s="100">
        <v>1499.7375447909378</v>
      </c>
      <c r="CK52" s="100">
        <v>0</v>
      </c>
      <c r="CL52" s="100">
        <v>0</v>
      </c>
      <c r="CM52" s="100">
        <v>0</v>
      </c>
      <c r="CN52" s="100">
        <v>0</v>
      </c>
      <c r="CO52" s="100">
        <v>0</v>
      </c>
      <c r="CP52" s="100">
        <v>0</v>
      </c>
      <c r="CQ52" s="100">
        <v>0</v>
      </c>
      <c r="CR52" s="100">
        <v>0</v>
      </c>
      <c r="CS52" s="100">
        <v>0</v>
      </c>
      <c r="CT52" s="100">
        <v>0</v>
      </c>
      <c r="CU52" s="100">
        <v>0</v>
      </c>
      <c r="CV52" s="100">
        <v>0</v>
      </c>
      <c r="CW52" s="100">
        <v>0</v>
      </c>
      <c r="CX52" s="100">
        <v>0</v>
      </c>
      <c r="CY52" s="100">
        <v>0</v>
      </c>
      <c r="CZ52" s="100">
        <v>0</v>
      </c>
      <c r="DA52" s="100">
        <v>0</v>
      </c>
      <c r="DB52" s="100">
        <v>0</v>
      </c>
      <c r="DC52" s="100">
        <v>0</v>
      </c>
      <c r="DD52" s="100">
        <v>0</v>
      </c>
      <c r="DE52" s="100">
        <v>0</v>
      </c>
      <c r="DF52" s="100">
        <v>0</v>
      </c>
      <c r="DG52" s="100">
        <v>0</v>
      </c>
      <c r="DH52" s="100">
        <v>0</v>
      </c>
      <c r="DI52" s="100">
        <v>0</v>
      </c>
      <c r="DJ52" s="100">
        <v>0</v>
      </c>
      <c r="DK52" s="100">
        <v>0</v>
      </c>
      <c r="DL52" s="100">
        <v>4671.0457654053671</v>
      </c>
      <c r="DM52" s="100">
        <v>0</v>
      </c>
      <c r="DN52" s="108">
        <v>2728648.5463001691</v>
      </c>
      <c r="DO52" s="108">
        <v>2723977.500534764</v>
      </c>
      <c r="DP52" s="108">
        <v>565228.70720195817</v>
      </c>
    </row>
    <row r="53" spans="3:120" x14ac:dyDescent="0.2">
      <c r="C53" s="12">
        <v>2040</v>
      </c>
      <c r="D53" s="22">
        <v>46</v>
      </c>
      <c r="E53" s="22">
        <v>37</v>
      </c>
      <c r="F53" s="22">
        <v>39</v>
      </c>
      <c r="G53" s="22">
        <v>0</v>
      </c>
      <c r="H53" s="22">
        <v>7</v>
      </c>
      <c r="I53" s="22">
        <v>0</v>
      </c>
      <c r="J53" s="22">
        <v>0</v>
      </c>
      <c r="K53" s="100">
        <v>105564.86871412267</v>
      </c>
      <c r="L53" s="100">
        <v>0</v>
      </c>
      <c r="M53" s="100">
        <v>33334.186462440091</v>
      </c>
      <c r="N53" s="126">
        <v>17301.715538656263</v>
      </c>
      <c r="O53" s="126">
        <v>0</v>
      </c>
      <c r="P53" s="126">
        <v>17054.662105099211</v>
      </c>
      <c r="Q53" s="126">
        <v>14054.585323479603</v>
      </c>
      <c r="R53" s="100">
        <v>0</v>
      </c>
      <c r="S53" s="100">
        <v>0</v>
      </c>
      <c r="T53" s="100">
        <v>0</v>
      </c>
      <c r="U53" s="100">
        <v>0</v>
      </c>
      <c r="V53" s="100">
        <v>0</v>
      </c>
      <c r="W53" s="100">
        <v>3400964.3749197605</v>
      </c>
      <c r="X53" s="100">
        <v>3809253.336880425</v>
      </c>
      <c r="Y53" s="100">
        <v>0</v>
      </c>
      <c r="Z53" s="100">
        <v>0</v>
      </c>
      <c r="AA53" s="100">
        <v>0</v>
      </c>
      <c r="AB53" s="100">
        <v>105564.86871412267</v>
      </c>
      <c r="AC53" s="100">
        <v>0</v>
      </c>
      <c r="AD53" s="100">
        <v>0</v>
      </c>
      <c r="AE53" s="100">
        <v>17301.715538656263</v>
      </c>
      <c r="AF53" s="100">
        <v>0</v>
      </c>
      <c r="AG53" s="100">
        <v>0</v>
      </c>
      <c r="AH53" s="100">
        <v>0</v>
      </c>
      <c r="AI53" s="100">
        <v>0</v>
      </c>
      <c r="AJ53" s="100">
        <v>8</v>
      </c>
      <c r="AK53" s="100">
        <v>0</v>
      </c>
      <c r="AL53" s="100">
        <v>0</v>
      </c>
      <c r="AM53" s="100">
        <v>8445.1894971298134</v>
      </c>
      <c r="AN53" s="100">
        <v>0</v>
      </c>
      <c r="AO53" s="100">
        <v>0</v>
      </c>
      <c r="AP53" s="100">
        <v>100</v>
      </c>
      <c r="AQ53" s="100">
        <v>105564.86871412265</v>
      </c>
      <c r="AR53" s="100">
        <v>0</v>
      </c>
      <c r="AS53" s="100">
        <v>0</v>
      </c>
      <c r="AT53" s="100">
        <v>17301.715538656263</v>
      </c>
      <c r="AU53" s="100">
        <v>0</v>
      </c>
      <c r="AV53" s="100">
        <v>0</v>
      </c>
      <c r="AW53" s="100">
        <v>0</v>
      </c>
      <c r="AX53" s="100">
        <v>0</v>
      </c>
      <c r="AY53" s="100">
        <v>8445.1894971298134</v>
      </c>
      <c r="AZ53" s="100">
        <v>0</v>
      </c>
      <c r="BA53" s="100">
        <v>0</v>
      </c>
      <c r="BB53" s="100">
        <v>97119.679216992838</v>
      </c>
      <c r="BC53" s="100">
        <v>0</v>
      </c>
      <c r="BD53" s="100">
        <v>0</v>
      </c>
      <c r="BE53" s="100">
        <v>17301.715538656263</v>
      </c>
      <c r="BF53" s="100">
        <v>0</v>
      </c>
      <c r="BG53" s="100">
        <v>0</v>
      </c>
      <c r="BH53" s="100">
        <v>0</v>
      </c>
      <c r="BI53" s="100">
        <v>0</v>
      </c>
      <c r="BJ53" s="100">
        <v>98.739042472412734</v>
      </c>
      <c r="BK53" s="100">
        <v>1.8429266457542184</v>
      </c>
      <c r="BL53" s="100">
        <v>-1.0572175066748102</v>
      </c>
      <c r="BM53" s="100">
        <v>0.87688999999999995</v>
      </c>
      <c r="BN53" s="100">
        <v>6.0419999999999998</v>
      </c>
      <c r="BO53" s="100">
        <v>6.0419999999999998</v>
      </c>
      <c r="BP53" s="100">
        <v>0</v>
      </c>
      <c r="BQ53" s="100">
        <v>37.502214127263947</v>
      </c>
      <c r="BR53" s="100">
        <v>37.502214127263947</v>
      </c>
      <c r="BS53" s="100">
        <v>98.739042472412734</v>
      </c>
      <c r="BT53" s="126">
        <v>9589504.1311137564</v>
      </c>
      <c r="BU53" s="100">
        <v>7620735.3393937098</v>
      </c>
      <c r="BV53" s="100">
        <v>100</v>
      </c>
      <c r="BW53" s="100">
        <v>5041549.3743117871</v>
      </c>
      <c r="BX53" s="100">
        <v>0</v>
      </c>
      <c r="BY53" s="100">
        <v>2579185.9650819213</v>
      </c>
      <c r="BZ53" s="100">
        <v>24.432237698950246</v>
      </c>
      <c r="CA53" s="100">
        <v>0.13074107245791619</v>
      </c>
      <c r="CB53" s="100">
        <v>0.42278700282048415</v>
      </c>
      <c r="CC53" s="100">
        <v>0.10346984826255597</v>
      </c>
      <c r="CD53" s="100">
        <v>8.7486294039308771E-2</v>
      </c>
      <c r="CE53" s="100">
        <v>0</v>
      </c>
      <c r="CF53" s="100">
        <v>0</v>
      </c>
      <c r="CG53" s="100">
        <v>0</v>
      </c>
      <c r="CH53" s="100">
        <v>0</v>
      </c>
      <c r="CI53" s="100">
        <v>47099.115856987788</v>
      </c>
      <c r="CJ53" s="100">
        <v>1499.7375447909378</v>
      </c>
      <c r="CK53" s="100">
        <v>0</v>
      </c>
      <c r="CL53" s="100">
        <v>0</v>
      </c>
      <c r="CM53" s="100">
        <v>0</v>
      </c>
      <c r="CN53" s="100">
        <v>0</v>
      </c>
      <c r="CO53" s="100">
        <v>0</v>
      </c>
      <c r="CP53" s="100">
        <v>0</v>
      </c>
      <c r="CQ53" s="100">
        <v>0</v>
      </c>
      <c r="CR53" s="100">
        <v>0</v>
      </c>
      <c r="CS53" s="100">
        <v>0</v>
      </c>
      <c r="CT53" s="100">
        <v>0</v>
      </c>
      <c r="CU53" s="100">
        <v>0</v>
      </c>
      <c r="CV53" s="100">
        <v>0</v>
      </c>
      <c r="CW53" s="100">
        <v>0</v>
      </c>
      <c r="CX53" s="100">
        <v>0</v>
      </c>
      <c r="CY53" s="100">
        <v>0</v>
      </c>
      <c r="CZ53" s="100">
        <v>0</v>
      </c>
      <c r="DA53" s="100">
        <v>0</v>
      </c>
      <c r="DB53" s="100">
        <v>0</v>
      </c>
      <c r="DC53" s="100">
        <v>0</v>
      </c>
      <c r="DD53" s="100">
        <v>0</v>
      </c>
      <c r="DE53" s="100">
        <v>0</v>
      </c>
      <c r="DF53" s="100">
        <v>0</v>
      </c>
      <c r="DG53" s="100">
        <v>0</v>
      </c>
      <c r="DH53" s="100">
        <v>0</v>
      </c>
      <c r="DI53" s="100">
        <v>0</v>
      </c>
      <c r="DJ53" s="100">
        <v>0</v>
      </c>
      <c r="DK53" s="100">
        <v>0</v>
      </c>
      <c r="DL53" s="100">
        <v>4765.668711005249</v>
      </c>
      <c r="DM53" s="100">
        <v>0</v>
      </c>
      <c r="DN53" s="108">
        <v>1968768.7917200467</v>
      </c>
      <c r="DO53" s="108">
        <v>1964003.1230090417</v>
      </c>
      <c r="DP53" s="108">
        <v>370484.62002250046</v>
      </c>
    </row>
    <row r="54" spans="3:120" x14ac:dyDescent="0.2">
      <c r="C54" s="12">
        <v>2041</v>
      </c>
      <c r="D54" s="22">
        <v>44</v>
      </c>
      <c r="E54" s="22">
        <v>39</v>
      </c>
      <c r="F54" s="22">
        <v>37</v>
      </c>
      <c r="G54" s="22">
        <v>0</v>
      </c>
      <c r="H54" s="22">
        <v>7</v>
      </c>
      <c r="I54" s="22">
        <v>0</v>
      </c>
      <c r="J54" s="22">
        <v>0</v>
      </c>
      <c r="K54" s="100">
        <v>96403.550063436982</v>
      </c>
      <c r="L54" s="100">
        <v>0</v>
      </c>
      <c r="M54" s="100">
        <v>29952.244781489804</v>
      </c>
      <c r="N54" s="126">
        <v>14151.469263773144</v>
      </c>
      <c r="O54" s="126">
        <v>0</v>
      </c>
      <c r="P54" s="126">
        <v>16848.932687426342</v>
      </c>
      <c r="Q54" s="126">
        <v>14153.230657092259</v>
      </c>
      <c r="R54" s="100">
        <v>0</v>
      </c>
      <c r="S54" s="100">
        <v>0</v>
      </c>
      <c r="T54" s="100">
        <v>0</v>
      </c>
      <c r="U54" s="100">
        <v>0</v>
      </c>
      <c r="V54" s="100">
        <v>0</v>
      </c>
      <c r="W54" s="100">
        <v>3129016.9728753576</v>
      </c>
      <c r="X54" s="100">
        <v>3611986.4816056234</v>
      </c>
      <c r="Y54" s="100">
        <v>0</v>
      </c>
      <c r="Z54" s="100">
        <v>0</v>
      </c>
      <c r="AA54" s="100">
        <v>0</v>
      </c>
      <c r="AB54" s="100">
        <v>96403.550063436982</v>
      </c>
      <c r="AC54" s="100">
        <v>0</v>
      </c>
      <c r="AD54" s="100">
        <v>0</v>
      </c>
      <c r="AE54" s="100">
        <v>14151.469263773144</v>
      </c>
      <c r="AF54" s="100">
        <v>0</v>
      </c>
      <c r="AG54" s="100">
        <v>0</v>
      </c>
      <c r="AH54" s="100">
        <v>0</v>
      </c>
      <c r="AI54" s="100">
        <v>0</v>
      </c>
      <c r="AJ54" s="100">
        <v>8</v>
      </c>
      <c r="AK54" s="100">
        <v>0</v>
      </c>
      <c r="AL54" s="100">
        <v>0</v>
      </c>
      <c r="AM54" s="100">
        <v>7712.2840050749583</v>
      </c>
      <c r="AN54" s="100">
        <v>0</v>
      </c>
      <c r="AO54" s="100">
        <v>0</v>
      </c>
      <c r="AP54" s="100">
        <v>100</v>
      </c>
      <c r="AQ54" s="100">
        <v>96403.550063436982</v>
      </c>
      <c r="AR54" s="100">
        <v>0</v>
      </c>
      <c r="AS54" s="100">
        <v>0</v>
      </c>
      <c r="AT54" s="100">
        <v>14151.469263773144</v>
      </c>
      <c r="AU54" s="100">
        <v>0</v>
      </c>
      <c r="AV54" s="100">
        <v>0</v>
      </c>
      <c r="AW54" s="100">
        <v>0</v>
      </c>
      <c r="AX54" s="100">
        <v>0</v>
      </c>
      <c r="AY54" s="100">
        <v>7712.2840050749583</v>
      </c>
      <c r="AZ54" s="100">
        <v>0</v>
      </c>
      <c r="BA54" s="100">
        <v>0</v>
      </c>
      <c r="BB54" s="100">
        <v>88691.266058362031</v>
      </c>
      <c r="BC54" s="100">
        <v>0</v>
      </c>
      <c r="BD54" s="100">
        <v>0</v>
      </c>
      <c r="BE54" s="100">
        <v>14151.469263773144</v>
      </c>
      <c r="BF54" s="100">
        <v>0</v>
      </c>
      <c r="BG54" s="100">
        <v>0</v>
      </c>
      <c r="BH54" s="100">
        <v>0</v>
      </c>
      <c r="BI54" s="100">
        <v>0</v>
      </c>
      <c r="BJ54" s="100">
        <v>98.739042472412734</v>
      </c>
      <c r="BK54" s="100">
        <v>1.8429266457542184</v>
      </c>
      <c r="BL54" s="100">
        <v>-1.0572175066748102</v>
      </c>
      <c r="BM54" s="100">
        <v>0.87688999999999995</v>
      </c>
      <c r="BN54" s="100">
        <v>6.0419999999999998</v>
      </c>
      <c r="BO54" s="100">
        <v>6.0419999999999998</v>
      </c>
      <c r="BP54" s="100">
        <v>0</v>
      </c>
      <c r="BQ54" s="100">
        <v>37.502214127263947</v>
      </c>
      <c r="BR54" s="100">
        <v>37.502214127263947</v>
      </c>
      <c r="BS54" s="100">
        <v>98.739042472412734</v>
      </c>
      <c r="BT54" s="126">
        <v>8757290.6862686668</v>
      </c>
      <c r="BU54" s="100">
        <v>7477565.0832868284</v>
      </c>
      <c r="BV54" s="100">
        <v>100</v>
      </c>
      <c r="BW54" s="100">
        <v>5041549.3743117871</v>
      </c>
      <c r="BX54" s="100">
        <v>0</v>
      </c>
      <c r="BY54" s="100">
        <v>2436015.7089750404</v>
      </c>
      <c r="BZ54" s="100">
        <v>25.268941935976994</v>
      </c>
      <c r="CA54" s="100">
        <v>0.13074107245791619</v>
      </c>
      <c r="CB54" s="100">
        <v>0.42278700282048415</v>
      </c>
      <c r="CC54" s="100">
        <v>0.10346984826255597</v>
      </c>
      <c r="CD54" s="100">
        <v>8.7486294039308771E-2</v>
      </c>
      <c r="CE54" s="100">
        <v>0</v>
      </c>
      <c r="CF54" s="100">
        <v>0</v>
      </c>
      <c r="CG54" s="100">
        <v>0</v>
      </c>
      <c r="CH54" s="100">
        <v>0</v>
      </c>
      <c r="CI54" s="100">
        <v>47099.115856987788</v>
      </c>
      <c r="CJ54" s="100">
        <v>1499.7375447909378</v>
      </c>
      <c r="CK54" s="100">
        <v>0</v>
      </c>
      <c r="CL54" s="100">
        <v>0</v>
      </c>
      <c r="CM54" s="100">
        <v>0</v>
      </c>
      <c r="CN54" s="100">
        <v>0</v>
      </c>
      <c r="CO54" s="100">
        <v>0</v>
      </c>
      <c r="CP54" s="100">
        <v>0</v>
      </c>
      <c r="CQ54" s="100">
        <v>0</v>
      </c>
      <c r="CR54" s="100">
        <v>0</v>
      </c>
      <c r="CS54" s="100">
        <v>0</v>
      </c>
      <c r="CT54" s="100">
        <v>0</v>
      </c>
      <c r="CU54" s="100">
        <v>0</v>
      </c>
      <c r="CV54" s="100">
        <v>0</v>
      </c>
      <c r="CW54" s="100">
        <v>0</v>
      </c>
      <c r="CX54" s="100">
        <v>0</v>
      </c>
      <c r="CY54" s="100">
        <v>0</v>
      </c>
      <c r="CZ54" s="100">
        <v>0</v>
      </c>
      <c r="DA54" s="100">
        <v>0</v>
      </c>
      <c r="DB54" s="100">
        <v>0</v>
      </c>
      <c r="DC54" s="100">
        <v>0</v>
      </c>
      <c r="DD54" s="100">
        <v>0</v>
      </c>
      <c r="DE54" s="100">
        <v>0</v>
      </c>
      <c r="DF54" s="100">
        <v>0</v>
      </c>
      <c r="DG54" s="100">
        <v>0</v>
      </c>
      <c r="DH54" s="100">
        <v>0</v>
      </c>
      <c r="DI54" s="100">
        <v>0</v>
      </c>
      <c r="DJ54" s="100">
        <v>0</v>
      </c>
      <c r="DK54" s="100">
        <v>0</v>
      </c>
      <c r="DL54" s="100">
        <v>4799.1176509109428</v>
      </c>
      <c r="DM54" s="100">
        <v>0</v>
      </c>
      <c r="DN54" s="108">
        <v>1279725.6029818377</v>
      </c>
      <c r="DO54" s="108">
        <v>1274926.4853309267</v>
      </c>
      <c r="DP54" s="108">
        <v>218635.39316520537</v>
      </c>
    </row>
    <row r="55" spans="3:120" x14ac:dyDescent="0.2">
      <c r="C55" s="12">
        <v>2042</v>
      </c>
      <c r="D55" s="22">
        <v>43</v>
      </c>
      <c r="E55" s="22">
        <v>41</v>
      </c>
      <c r="F55" s="22">
        <v>36</v>
      </c>
      <c r="G55" s="22">
        <v>0</v>
      </c>
      <c r="H55" s="22">
        <v>7</v>
      </c>
      <c r="I55" s="22">
        <v>0</v>
      </c>
      <c r="J55" s="22">
        <v>0</v>
      </c>
      <c r="K55" s="100">
        <v>88472.773415000236</v>
      </c>
      <c r="L55" s="100">
        <v>0</v>
      </c>
      <c r="M55" s="100">
        <v>27176.622835399357</v>
      </c>
      <c r="N55" s="126">
        <v>11341.386861185018</v>
      </c>
      <c r="O55" s="126">
        <v>0</v>
      </c>
      <c r="P55" s="126">
        <v>16796.993043990875</v>
      </c>
      <c r="Q55" s="126">
        <v>14351.096988804935</v>
      </c>
      <c r="R55" s="100">
        <v>0</v>
      </c>
      <c r="S55" s="100">
        <v>0</v>
      </c>
      <c r="T55" s="100">
        <v>0</v>
      </c>
      <c r="U55" s="100">
        <v>0</v>
      </c>
      <c r="V55" s="100">
        <v>0</v>
      </c>
      <c r="W55" s="100">
        <v>2995149.5432278356</v>
      </c>
      <c r="X55" s="100">
        <v>3494547.1538043311</v>
      </c>
      <c r="Y55" s="100">
        <v>0</v>
      </c>
      <c r="Z55" s="100">
        <v>0</v>
      </c>
      <c r="AA55" s="100">
        <v>0</v>
      </c>
      <c r="AB55" s="100">
        <v>88472.773415000236</v>
      </c>
      <c r="AC55" s="100">
        <v>0</v>
      </c>
      <c r="AD55" s="100">
        <v>0</v>
      </c>
      <c r="AE55" s="100">
        <v>11341.386861185018</v>
      </c>
      <c r="AF55" s="100">
        <v>0</v>
      </c>
      <c r="AG55" s="100">
        <v>0</v>
      </c>
      <c r="AH55" s="100">
        <v>0</v>
      </c>
      <c r="AI55" s="100">
        <v>0</v>
      </c>
      <c r="AJ55" s="100">
        <v>8</v>
      </c>
      <c r="AK55" s="100">
        <v>0</v>
      </c>
      <c r="AL55" s="100">
        <v>0</v>
      </c>
      <c r="AM55" s="100">
        <v>7077.8218732000187</v>
      </c>
      <c r="AN55" s="100">
        <v>0</v>
      </c>
      <c r="AO55" s="100">
        <v>0</v>
      </c>
      <c r="AP55" s="100">
        <v>100</v>
      </c>
      <c r="AQ55" s="100">
        <v>88472.773415000236</v>
      </c>
      <c r="AR55" s="100">
        <v>0</v>
      </c>
      <c r="AS55" s="100">
        <v>0</v>
      </c>
      <c r="AT55" s="100">
        <v>11341.386861185018</v>
      </c>
      <c r="AU55" s="100">
        <v>0</v>
      </c>
      <c r="AV55" s="100">
        <v>0</v>
      </c>
      <c r="AW55" s="100">
        <v>0</v>
      </c>
      <c r="AX55" s="100">
        <v>0</v>
      </c>
      <c r="AY55" s="100">
        <v>7077.8218732000187</v>
      </c>
      <c r="AZ55" s="100">
        <v>0</v>
      </c>
      <c r="BA55" s="100">
        <v>0</v>
      </c>
      <c r="BB55" s="100">
        <v>81394.951541800212</v>
      </c>
      <c r="BC55" s="100">
        <v>0</v>
      </c>
      <c r="BD55" s="100">
        <v>0</v>
      </c>
      <c r="BE55" s="100">
        <v>11341.386861185018</v>
      </c>
      <c r="BF55" s="100">
        <v>0</v>
      </c>
      <c r="BG55" s="100">
        <v>0</v>
      </c>
      <c r="BH55" s="100">
        <v>0</v>
      </c>
      <c r="BI55" s="100">
        <v>0</v>
      </c>
      <c r="BJ55" s="100">
        <v>98.739042472412734</v>
      </c>
      <c r="BK55" s="100">
        <v>1.8429266457542184</v>
      </c>
      <c r="BL55" s="100">
        <v>-1.0572175066748102</v>
      </c>
      <c r="BM55" s="100">
        <v>0.87688999999999995</v>
      </c>
      <c r="BN55" s="100">
        <v>6.0419999999999998</v>
      </c>
      <c r="BO55" s="100">
        <v>6.0419999999999998</v>
      </c>
      <c r="BP55" s="100">
        <v>0</v>
      </c>
      <c r="BQ55" s="100">
        <v>37.502214127263947</v>
      </c>
      <c r="BR55" s="100">
        <v>37.502214127263947</v>
      </c>
      <c r="BS55" s="100">
        <v>98.739042472412734</v>
      </c>
      <c r="BT55" s="126">
        <v>8036859.5773257883</v>
      </c>
      <c r="BU55" s="100">
        <v>7371910.0112773757</v>
      </c>
      <c r="BV55" s="100">
        <v>100</v>
      </c>
      <c r="BW55" s="100">
        <v>5041549.3743117871</v>
      </c>
      <c r="BX55" s="100">
        <v>0</v>
      </c>
      <c r="BY55" s="100">
        <v>2330360.6369655882</v>
      </c>
      <c r="BZ55" s="100">
        <v>26.339861937350367</v>
      </c>
      <c r="CA55" s="100">
        <v>0.13074107245791619</v>
      </c>
      <c r="CB55" s="100">
        <v>0.42278700282048415</v>
      </c>
      <c r="CC55" s="100">
        <v>0.10346984826255597</v>
      </c>
      <c r="CD55" s="100">
        <v>8.7486294039308771E-2</v>
      </c>
      <c r="CE55" s="100">
        <v>0</v>
      </c>
      <c r="CF55" s="100">
        <v>0</v>
      </c>
      <c r="CG55" s="100">
        <v>0</v>
      </c>
      <c r="CH55" s="100">
        <v>0</v>
      </c>
      <c r="CI55" s="100">
        <v>47099.115856987788</v>
      </c>
      <c r="CJ55" s="100">
        <v>1499.7375447909378</v>
      </c>
      <c r="CK55" s="100">
        <v>0</v>
      </c>
      <c r="CL55" s="100">
        <v>0</v>
      </c>
      <c r="CM55" s="100">
        <v>0</v>
      </c>
      <c r="CN55" s="100">
        <v>0</v>
      </c>
      <c r="CO55" s="100">
        <v>0</v>
      </c>
      <c r="CP55" s="100">
        <v>0</v>
      </c>
      <c r="CQ55" s="100">
        <v>0</v>
      </c>
      <c r="CR55" s="100">
        <v>0</v>
      </c>
      <c r="CS55" s="100">
        <v>0</v>
      </c>
      <c r="CT55" s="100">
        <v>0</v>
      </c>
      <c r="CU55" s="100">
        <v>0</v>
      </c>
      <c r="CV55" s="100">
        <v>0</v>
      </c>
      <c r="CW55" s="100">
        <v>0</v>
      </c>
      <c r="CX55" s="100">
        <v>0</v>
      </c>
      <c r="CY55" s="100">
        <v>0</v>
      </c>
      <c r="CZ55" s="100">
        <v>0</v>
      </c>
      <c r="DA55" s="100">
        <v>0</v>
      </c>
      <c r="DB55" s="100">
        <v>0</v>
      </c>
      <c r="DC55" s="100">
        <v>0</v>
      </c>
      <c r="DD55" s="100">
        <v>0</v>
      </c>
      <c r="DE55" s="100">
        <v>0</v>
      </c>
      <c r="DF55" s="100">
        <v>0</v>
      </c>
      <c r="DG55" s="100">
        <v>0</v>
      </c>
      <c r="DH55" s="100">
        <v>0</v>
      </c>
      <c r="DI55" s="100">
        <v>0</v>
      </c>
      <c r="DJ55" s="100">
        <v>0</v>
      </c>
      <c r="DK55" s="100">
        <v>0</v>
      </c>
      <c r="DL55" s="100">
        <v>4866.2107286717765</v>
      </c>
      <c r="DM55" s="100">
        <v>0</v>
      </c>
      <c r="DN55" s="108">
        <v>664949.56604841258</v>
      </c>
      <c r="DO55" s="108">
        <v>660083.35531974083</v>
      </c>
      <c r="DP55" s="108">
        <v>102906.1715055955</v>
      </c>
    </row>
    <row r="56" spans="3:120" x14ac:dyDescent="0.2">
      <c r="C56" s="12">
        <v>2043</v>
      </c>
      <c r="D56" s="22">
        <v>42</v>
      </c>
      <c r="E56" s="22">
        <v>42</v>
      </c>
      <c r="F56" s="22">
        <v>35</v>
      </c>
      <c r="G56" s="22">
        <v>0</v>
      </c>
      <c r="H56" s="22">
        <v>7</v>
      </c>
      <c r="I56" s="22">
        <v>0</v>
      </c>
      <c r="J56" s="22">
        <v>0</v>
      </c>
      <c r="K56" s="100">
        <v>81676.688665185764</v>
      </c>
      <c r="L56" s="100">
        <v>0</v>
      </c>
      <c r="M56" s="100">
        <v>24884.671453324787</v>
      </c>
      <c r="N56" s="100">
        <v>8808.6868999539092</v>
      </c>
      <c r="O56" s="100">
        <v>0</v>
      </c>
      <c r="P56" s="100">
        <v>16871.212213883693</v>
      </c>
      <c r="Q56" s="100">
        <v>14631.591783084466</v>
      </c>
      <c r="R56" s="100">
        <v>0</v>
      </c>
      <c r="S56" s="100">
        <v>0</v>
      </c>
      <c r="T56" s="100">
        <v>0</v>
      </c>
      <c r="U56" s="100">
        <v>0</v>
      </c>
      <c r="V56" s="100">
        <v>0</v>
      </c>
      <c r="W56" s="100">
        <v>2961650.5224536923</v>
      </c>
      <c r="X56" s="100">
        <v>3450332.0927223857</v>
      </c>
      <c r="Y56" s="100">
        <v>0</v>
      </c>
      <c r="Z56" s="100">
        <v>0</v>
      </c>
      <c r="AA56" s="100">
        <v>0</v>
      </c>
      <c r="AB56" s="100">
        <v>81676.688665185764</v>
      </c>
      <c r="AC56" s="100">
        <v>0</v>
      </c>
      <c r="AD56" s="100">
        <v>0</v>
      </c>
      <c r="AE56" s="100">
        <v>8808.6868999539092</v>
      </c>
      <c r="AF56" s="100">
        <v>0</v>
      </c>
      <c r="AG56" s="100">
        <v>0</v>
      </c>
      <c r="AH56" s="100">
        <v>0</v>
      </c>
      <c r="AI56" s="100">
        <v>0</v>
      </c>
      <c r="AJ56" s="100">
        <v>8</v>
      </c>
      <c r="AK56" s="100">
        <v>0</v>
      </c>
      <c r="AL56" s="100">
        <v>0</v>
      </c>
      <c r="AM56" s="100">
        <v>6534.1350932148616</v>
      </c>
      <c r="AN56" s="100">
        <v>0</v>
      </c>
      <c r="AO56" s="100">
        <v>0</v>
      </c>
      <c r="AP56" s="100">
        <v>100</v>
      </c>
      <c r="AQ56" s="100">
        <v>81676.688665185764</v>
      </c>
      <c r="AR56" s="100">
        <v>0</v>
      </c>
      <c r="AS56" s="100">
        <v>0</v>
      </c>
      <c r="AT56" s="100">
        <v>8808.6868999539092</v>
      </c>
      <c r="AU56" s="100">
        <v>0</v>
      </c>
      <c r="AV56" s="100">
        <v>0</v>
      </c>
      <c r="AW56" s="100">
        <v>0</v>
      </c>
      <c r="AX56" s="100">
        <v>0</v>
      </c>
      <c r="AY56" s="100">
        <v>6534.1350932148616</v>
      </c>
      <c r="AZ56" s="100">
        <v>0</v>
      </c>
      <c r="BA56" s="100">
        <v>0</v>
      </c>
      <c r="BB56" s="100">
        <v>75142.553571970901</v>
      </c>
      <c r="BC56" s="100">
        <v>0</v>
      </c>
      <c r="BD56" s="100">
        <v>0</v>
      </c>
      <c r="BE56" s="100">
        <v>8808.6868999539092</v>
      </c>
      <c r="BF56" s="100">
        <v>0</v>
      </c>
      <c r="BG56" s="100">
        <v>0</v>
      </c>
      <c r="BH56" s="100">
        <v>0</v>
      </c>
      <c r="BI56" s="100">
        <v>0</v>
      </c>
      <c r="BJ56" s="100">
        <v>98.739042472412734</v>
      </c>
      <c r="BK56" s="100">
        <v>1.8429266457542184</v>
      </c>
      <c r="BL56" s="100">
        <v>-1.0572175066748102</v>
      </c>
      <c r="BM56" s="100">
        <v>0.87688999999999995</v>
      </c>
      <c r="BN56" s="100">
        <v>6.0419999999999998</v>
      </c>
      <c r="BO56" s="100">
        <v>6.0419999999999998</v>
      </c>
      <c r="BP56" s="100">
        <v>0</v>
      </c>
      <c r="BQ56" s="100">
        <v>37.502214127263947</v>
      </c>
      <c r="BR56" s="100">
        <v>37.502214127263947</v>
      </c>
      <c r="BS56" s="100">
        <v>98.739042472412734</v>
      </c>
      <c r="BT56" s="126">
        <v>7419503.7886283845</v>
      </c>
      <c r="BU56" s="100">
        <v>7338465.3783956701</v>
      </c>
      <c r="BV56" s="100">
        <v>100</v>
      </c>
      <c r="BW56" s="100">
        <v>5041549.3743117871</v>
      </c>
      <c r="BX56" s="100">
        <v>0</v>
      </c>
      <c r="BY56" s="100">
        <v>2296916.0040838826</v>
      </c>
      <c r="BZ56" s="100">
        <v>28.122050999147941</v>
      </c>
      <c r="CA56" s="100">
        <v>0.13074107245791619</v>
      </c>
      <c r="CB56" s="100">
        <v>0.42278700282048415</v>
      </c>
      <c r="CC56" s="100">
        <v>0.10346984826255597</v>
      </c>
      <c r="CD56" s="100">
        <v>8.7486294039308771E-2</v>
      </c>
      <c r="CE56" s="100">
        <v>0</v>
      </c>
      <c r="CF56" s="100">
        <v>0</v>
      </c>
      <c r="CG56" s="100">
        <v>0</v>
      </c>
      <c r="CH56" s="100">
        <v>0</v>
      </c>
      <c r="CI56" s="100">
        <v>47099.115856987788</v>
      </c>
      <c r="CJ56" s="100">
        <v>1499.7375447909378</v>
      </c>
      <c r="CK56" s="100">
        <v>0</v>
      </c>
      <c r="CL56" s="100">
        <v>0</v>
      </c>
      <c r="CM56" s="100">
        <v>0</v>
      </c>
      <c r="CN56" s="100">
        <v>0</v>
      </c>
      <c r="CO56" s="100">
        <v>0</v>
      </c>
      <c r="CP56" s="100">
        <v>0</v>
      </c>
      <c r="CQ56" s="100">
        <v>0</v>
      </c>
      <c r="CR56" s="100">
        <v>0</v>
      </c>
      <c r="CS56" s="100">
        <v>0</v>
      </c>
      <c r="CT56" s="100">
        <v>0</v>
      </c>
      <c r="CU56" s="100">
        <v>0</v>
      </c>
      <c r="CV56" s="100">
        <v>0</v>
      </c>
      <c r="CW56" s="100">
        <v>0</v>
      </c>
      <c r="CX56" s="100">
        <v>0</v>
      </c>
      <c r="CY56" s="100">
        <v>0</v>
      </c>
      <c r="CZ56" s="100">
        <v>0</v>
      </c>
      <c r="DA56" s="100">
        <v>0</v>
      </c>
      <c r="DB56" s="100">
        <v>0</v>
      </c>
      <c r="DC56" s="100">
        <v>0</v>
      </c>
      <c r="DD56" s="100">
        <v>0</v>
      </c>
      <c r="DE56" s="100">
        <v>0</v>
      </c>
      <c r="DF56" s="100">
        <v>0</v>
      </c>
      <c r="DG56" s="100">
        <v>0</v>
      </c>
      <c r="DH56" s="100">
        <v>0</v>
      </c>
      <c r="DI56" s="100">
        <v>0</v>
      </c>
      <c r="DJ56" s="100">
        <v>0</v>
      </c>
      <c r="DK56" s="100">
        <v>0</v>
      </c>
      <c r="DL56" s="100">
        <v>4961.3217002110532</v>
      </c>
      <c r="DM56" s="100">
        <v>0</v>
      </c>
      <c r="DN56" s="108">
        <v>81038.410232714858</v>
      </c>
      <c r="DO56" s="108">
        <v>76077.088532503811</v>
      </c>
      <c r="DP56" s="108">
        <v>10782.111982288248</v>
      </c>
    </row>
    <row r="57" spans="3:120" x14ac:dyDescent="0.2">
      <c r="C57" s="12">
        <v>2044</v>
      </c>
      <c r="D57" s="22">
        <v>0</v>
      </c>
      <c r="E57" s="22">
        <v>0</v>
      </c>
      <c r="F57" s="22">
        <v>0</v>
      </c>
      <c r="G57" s="22">
        <v>0</v>
      </c>
      <c r="H57" s="22">
        <v>0</v>
      </c>
      <c r="I57" s="22">
        <v>0</v>
      </c>
      <c r="J57" s="22">
        <v>131</v>
      </c>
      <c r="K57" s="98">
        <v>74976.717201370688</v>
      </c>
      <c r="L57" s="100">
        <v>0</v>
      </c>
      <c r="M57" s="100">
        <v>22574.291424257055</v>
      </c>
      <c r="N57" s="100">
        <v>6086.382788114548</v>
      </c>
      <c r="O57" s="100">
        <v>0</v>
      </c>
      <c r="P57" s="100">
        <v>17162.92652457174</v>
      </c>
      <c r="Q57" s="100">
        <v>15131.240296388605</v>
      </c>
      <c r="R57" s="100">
        <v>0</v>
      </c>
      <c r="S57" s="100">
        <v>0</v>
      </c>
      <c r="T57" s="100">
        <v>0</v>
      </c>
      <c r="U57" s="100">
        <v>0</v>
      </c>
      <c r="V57" s="100">
        <v>0</v>
      </c>
      <c r="W57" s="100">
        <v>2771808.2722916799</v>
      </c>
      <c r="X57" s="100">
        <v>3253548.9074136633</v>
      </c>
      <c r="Y57" s="100">
        <v>0</v>
      </c>
      <c r="Z57" s="100">
        <v>0</v>
      </c>
      <c r="AA57" s="100">
        <v>0</v>
      </c>
      <c r="AB57" s="100">
        <v>0</v>
      </c>
      <c r="AC57" s="100">
        <v>0</v>
      </c>
      <c r="AD57" s="100">
        <v>0</v>
      </c>
      <c r="AE57" s="100">
        <v>0</v>
      </c>
      <c r="AF57" s="100">
        <v>0</v>
      </c>
      <c r="AG57" s="100">
        <v>0</v>
      </c>
      <c r="AH57" s="100">
        <v>0</v>
      </c>
      <c r="AI57" s="100">
        <v>0</v>
      </c>
      <c r="AJ57" s="100">
        <v>0</v>
      </c>
      <c r="AK57" s="100">
        <v>0</v>
      </c>
      <c r="AL57" s="100">
        <v>0</v>
      </c>
      <c r="AM57" s="100">
        <v>0</v>
      </c>
      <c r="AN57" s="100">
        <v>0</v>
      </c>
      <c r="AO57" s="100">
        <v>0</v>
      </c>
      <c r="AP57" s="100">
        <v>0</v>
      </c>
      <c r="AQ57" s="100">
        <v>0</v>
      </c>
      <c r="AR57" s="100">
        <v>0</v>
      </c>
      <c r="AS57" s="100">
        <v>0</v>
      </c>
      <c r="AT57" s="100">
        <v>0</v>
      </c>
      <c r="AU57" s="100">
        <v>0</v>
      </c>
      <c r="AV57" s="100">
        <v>0</v>
      </c>
      <c r="AW57" s="100">
        <v>0</v>
      </c>
      <c r="AX57" s="100">
        <v>0</v>
      </c>
      <c r="AY57" s="100">
        <v>0</v>
      </c>
      <c r="AZ57" s="100">
        <v>0</v>
      </c>
      <c r="BA57" s="100">
        <v>0</v>
      </c>
      <c r="BB57" s="100">
        <v>0</v>
      </c>
      <c r="BC57" s="100">
        <v>0</v>
      </c>
      <c r="BD57" s="100">
        <v>0</v>
      </c>
      <c r="BE57" s="100">
        <v>0</v>
      </c>
      <c r="BF57" s="100">
        <v>0</v>
      </c>
      <c r="BG57" s="100">
        <v>0</v>
      </c>
      <c r="BH57" s="100">
        <v>0</v>
      </c>
      <c r="BI57" s="100">
        <v>0</v>
      </c>
      <c r="BJ57" s="100">
        <v>98.739042472412734</v>
      </c>
      <c r="BK57" s="100">
        <v>1.8429266457542184</v>
      </c>
      <c r="BL57" s="100">
        <v>-1.0572175066748102</v>
      </c>
      <c r="BM57" s="100">
        <v>0.87688999999999995</v>
      </c>
      <c r="BN57" s="100">
        <v>6.0419999999999998</v>
      </c>
      <c r="BO57" s="100">
        <v>6.0419999999999998</v>
      </c>
      <c r="BP57" s="100">
        <v>0</v>
      </c>
      <c r="BQ57" s="100">
        <v>37.502214127263947</v>
      </c>
      <c r="BR57" s="100">
        <v>37.502214127263947</v>
      </c>
      <c r="BS57" s="100">
        <v>98.739042472412734</v>
      </c>
      <c r="BT57" s="100">
        <v>0</v>
      </c>
      <c r="BU57" s="100">
        <v>0</v>
      </c>
      <c r="BV57" s="100">
        <v>0</v>
      </c>
      <c r="BW57" s="100">
        <v>0</v>
      </c>
      <c r="BX57" s="100">
        <v>0</v>
      </c>
      <c r="BY57" s="100">
        <v>0</v>
      </c>
      <c r="BZ57" s="100">
        <v>0</v>
      </c>
      <c r="CA57" s="100">
        <v>0.13074107245791619</v>
      </c>
      <c r="CB57" s="100">
        <v>0.42278700282048415</v>
      </c>
      <c r="CC57" s="100">
        <v>0.10346984826255597</v>
      </c>
      <c r="CD57" s="100">
        <v>8.7486294039308771E-2</v>
      </c>
      <c r="CE57" s="100">
        <v>0</v>
      </c>
      <c r="CF57" s="100">
        <v>0</v>
      </c>
      <c r="CG57" s="100">
        <v>0</v>
      </c>
      <c r="CH57" s="100">
        <v>0</v>
      </c>
      <c r="CI57" s="100">
        <v>47099.115856987788</v>
      </c>
      <c r="CJ57" s="100">
        <v>1499.7375447909378</v>
      </c>
      <c r="CK57" s="100">
        <v>0</v>
      </c>
      <c r="CL57" s="100">
        <v>0</v>
      </c>
      <c r="CM57" s="100">
        <v>0</v>
      </c>
      <c r="CN57" s="100">
        <v>0</v>
      </c>
      <c r="CO57" s="100">
        <v>0</v>
      </c>
      <c r="CP57" s="100">
        <v>0</v>
      </c>
      <c r="CQ57" s="100">
        <v>0</v>
      </c>
      <c r="CR57" s="100">
        <v>0</v>
      </c>
      <c r="CS57" s="100">
        <v>0</v>
      </c>
      <c r="CT57" s="100">
        <v>0</v>
      </c>
      <c r="CU57" s="100">
        <v>0</v>
      </c>
      <c r="CV57" s="100">
        <v>0</v>
      </c>
      <c r="CW57" s="100">
        <v>0</v>
      </c>
      <c r="CX57" s="100">
        <v>0</v>
      </c>
      <c r="CY57" s="100">
        <v>0</v>
      </c>
      <c r="CZ57" s="100">
        <v>0</v>
      </c>
      <c r="DA57" s="100">
        <v>0</v>
      </c>
      <c r="DB57" s="100">
        <v>0</v>
      </c>
      <c r="DC57" s="100">
        <v>0</v>
      </c>
      <c r="DD57" s="100">
        <v>0</v>
      </c>
      <c r="DE57" s="100">
        <v>0</v>
      </c>
      <c r="DF57" s="100">
        <v>0</v>
      </c>
      <c r="DG57" s="100">
        <v>0</v>
      </c>
      <c r="DH57" s="100">
        <v>0</v>
      </c>
      <c r="DI57" s="100">
        <v>29744978.1814932</v>
      </c>
      <c r="DJ57" s="100">
        <v>100</v>
      </c>
      <c r="DK57" s="100">
        <v>0</v>
      </c>
      <c r="DL57" s="100">
        <v>0</v>
      </c>
      <c r="DM57" s="100">
        <v>0</v>
      </c>
      <c r="DN57" s="108">
        <v>0</v>
      </c>
      <c r="DO57" s="108">
        <v>-29744978.181493226</v>
      </c>
      <c r="DP57" s="108">
        <v>-3832400.8145137271</v>
      </c>
    </row>
    <row r="58" spans="3:120" x14ac:dyDescent="0.2">
      <c r="C58" s="12">
        <v>2045</v>
      </c>
      <c r="D58" s="22">
        <v>0</v>
      </c>
      <c r="E58" s="22">
        <v>0</v>
      </c>
      <c r="F58" s="22">
        <v>0</v>
      </c>
      <c r="G58" s="22">
        <v>0</v>
      </c>
      <c r="H58" s="22">
        <v>0</v>
      </c>
      <c r="I58" s="22">
        <v>0</v>
      </c>
      <c r="J58" s="22">
        <v>0</v>
      </c>
      <c r="K58" s="98">
        <v>68561.853922553099</v>
      </c>
      <c r="L58" s="100">
        <v>0</v>
      </c>
      <c r="M58" s="100">
        <v>20203.303726118964</v>
      </c>
      <c r="N58" s="100">
        <v>3876.412831516936</v>
      </c>
      <c r="O58" s="100">
        <v>0</v>
      </c>
      <c r="P58" s="100">
        <v>16939.82080324295</v>
      </c>
      <c r="Q58" s="100">
        <v>15121.523467892239</v>
      </c>
      <c r="R58" s="100">
        <v>0</v>
      </c>
      <c r="S58" s="100">
        <v>0</v>
      </c>
      <c r="T58" s="100">
        <v>0</v>
      </c>
      <c r="U58" s="100">
        <v>0</v>
      </c>
      <c r="V58" s="100">
        <v>0</v>
      </c>
      <c r="W58" s="100">
        <v>2487953.1027802452</v>
      </c>
      <c r="X58" s="100">
        <v>2969623.7278073137</v>
      </c>
      <c r="Y58" s="100">
        <v>0</v>
      </c>
      <c r="Z58" s="100">
        <v>0</v>
      </c>
      <c r="AA58" s="100">
        <v>0</v>
      </c>
      <c r="AB58" s="100">
        <v>0</v>
      </c>
      <c r="AC58" s="100">
        <v>0</v>
      </c>
      <c r="AD58" s="100">
        <v>0</v>
      </c>
      <c r="AE58" s="100">
        <v>0</v>
      </c>
      <c r="AF58" s="100">
        <v>0</v>
      </c>
      <c r="AG58" s="100">
        <v>0</v>
      </c>
      <c r="AH58" s="100">
        <v>0</v>
      </c>
      <c r="AI58" s="100">
        <v>0</v>
      </c>
      <c r="AJ58" s="100">
        <v>0</v>
      </c>
      <c r="AK58" s="100">
        <v>0</v>
      </c>
      <c r="AL58" s="100">
        <v>0</v>
      </c>
      <c r="AM58" s="100">
        <v>0</v>
      </c>
      <c r="AN58" s="100">
        <v>0</v>
      </c>
      <c r="AO58" s="100">
        <v>0</v>
      </c>
      <c r="AP58" s="100">
        <v>0</v>
      </c>
      <c r="AQ58" s="100">
        <v>0</v>
      </c>
      <c r="AR58" s="100">
        <v>0</v>
      </c>
      <c r="AS58" s="100">
        <v>0</v>
      </c>
      <c r="AT58" s="100">
        <v>0</v>
      </c>
      <c r="AU58" s="100">
        <v>0</v>
      </c>
      <c r="AV58" s="100">
        <v>0</v>
      </c>
      <c r="AW58" s="100">
        <v>0</v>
      </c>
      <c r="AX58" s="100">
        <v>0</v>
      </c>
      <c r="AY58" s="100">
        <v>0</v>
      </c>
      <c r="AZ58" s="100">
        <v>0</v>
      </c>
      <c r="BA58" s="100">
        <v>0</v>
      </c>
      <c r="BB58" s="100">
        <v>0</v>
      </c>
      <c r="BC58" s="100">
        <v>0</v>
      </c>
      <c r="BD58" s="100">
        <v>0</v>
      </c>
      <c r="BE58" s="100">
        <v>0</v>
      </c>
      <c r="BF58" s="100">
        <v>0</v>
      </c>
      <c r="BG58" s="100">
        <v>0</v>
      </c>
      <c r="BH58" s="100">
        <v>0</v>
      </c>
      <c r="BI58" s="100">
        <v>0</v>
      </c>
      <c r="BJ58" s="100">
        <v>98.739042472412734</v>
      </c>
      <c r="BK58" s="100">
        <v>1.8429266457542184</v>
      </c>
      <c r="BL58" s="100">
        <v>-1.0572175066748102</v>
      </c>
      <c r="BM58" s="100">
        <v>0.87688999999999995</v>
      </c>
      <c r="BN58" s="100">
        <v>6.0419999999999998</v>
      </c>
      <c r="BO58" s="100">
        <v>6.0419999999999998</v>
      </c>
      <c r="BP58" s="100">
        <v>0</v>
      </c>
      <c r="BQ58" s="100">
        <v>37.502214127263947</v>
      </c>
      <c r="BR58" s="100">
        <v>37.502214127263947</v>
      </c>
      <c r="BS58" s="100">
        <v>98.739042472412734</v>
      </c>
      <c r="BT58" s="100">
        <v>0</v>
      </c>
      <c r="BU58" s="100">
        <v>0</v>
      </c>
      <c r="BV58" s="100">
        <v>0</v>
      </c>
      <c r="BW58" s="100">
        <v>0</v>
      </c>
      <c r="BX58" s="100">
        <v>0</v>
      </c>
      <c r="BY58" s="100">
        <v>0</v>
      </c>
      <c r="BZ58" s="100">
        <v>0</v>
      </c>
      <c r="CA58" s="100">
        <v>0.13074107245791619</v>
      </c>
      <c r="CB58" s="100">
        <v>0.42278700282048415</v>
      </c>
      <c r="CC58" s="100">
        <v>0.10346984826255597</v>
      </c>
      <c r="CD58" s="100">
        <v>8.7486294039308771E-2</v>
      </c>
      <c r="CE58" s="100">
        <v>0</v>
      </c>
      <c r="CF58" s="100">
        <v>0</v>
      </c>
      <c r="CG58" s="100">
        <v>0</v>
      </c>
      <c r="CH58" s="100">
        <v>0</v>
      </c>
      <c r="CI58" s="100">
        <v>47099.115856987788</v>
      </c>
      <c r="CJ58" s="100">
        <v>1499.7375447909378</v>
      </c>
      <c r="CK58" s="100">
        <v>0</v>
      </c>
      <c r="CL58" s="100">
        <v>0</v>
      </c>
      <c r="CM58" s="100">
        <v>0</v>
      </c>
      <c r="CN58" s="100">
        <v>0</v>
      </c>
      <c r="CO58" s="100">
        <v>0</v>
      </c>
      <c r="CP58" s="100">
        <v>0</v>
      </c>
      <c r="CQ58" s="100">
        <v>0</v>
      </c>
      <c r="CR58" s="100">
        <v>0</v>
      </c>
      <c r="CS58" s="100">
        <v>0</v>
      </c>
      <c r="CT58" s="100">
        <v>0</v>
      </c>
      <c r="CU58" s="100">
        <v>0</v>
      </c>
      <c r="CV58" s="100">
        <v>0</v>
      </c>
      <c r="CW58" s="100">
        <v>0</v>
      </c>
      <c r="CX58" s="100">
        <v>0</v>
      </c>
      <c r="CY58" s="100">
        <v>0</v>
      </c>
      <c r="CZ58" s="100">
        <v>0</v>
      </c>
      <c r="DA58" s="100">
        <v>0</v>
      </c>
      <c r="DB58" s="100">
        <v>0</v>
      </c>
      <c r="DC58" s="100">
        <v>0</v>
      </c>
      <c r="DD58" s="100">
        <v>0</v>
      </c>
      <c r="DE58" s="100">
        <v>0</v>
      </c>
      <c r="DF58" s="100">
        <v>0</v>
      </c>
      <c r="DG58" s="100">
        <v>0</v>
      </c>
      <c r="DH58" s="100">
        <v>0</v>
      </c>
      <c r="DI58" s="100">
        <v>0</v>
      </c>
      <c r="DJ58" s="100">
        <v>0</v>
      </c>
      <c r="DK58" s="100">
        <v>0</v>
      </c>
      <c r="DL58" s="100">
        <v>0</v>
      </c>
      <c r="DM58" s="100">
        <v>0</v>
      </c>
      <c r="DN58" s="108">
        <v>0</v>
      </c>
      <c r="DO58" s="108">
        <v>0</v>
      </c>
      <c r="DP58" s="108">
        <v>0</v>
      </c>
    </row>
    <row r="59" spans="3:120" x14ac:dyDescent="0.2">
      <c r="C59" s="12">
        <v>2046</v>
      </c>
      <c r="D59" s="22">
        <v>0</v>
      </c>
      <c r="E59" s="22">
        <v>0</v>
      </c>
      <c r="F59" s="22">
        <v>0</v>
      </c>
      <c r="G59" s="22">
        <v>0</v>
      </c>
      <c r="H59" s="22">
        <v>0</v>
      </c>
      <c r="I59" s="22">
        <v>0</v>
      </c>
      <c r="J59" s="22">
        <v>0</v>
      </c>
      <c r="K59" s="98">
        <v>62894.128503967717</v>
      </c>
      <c r="L59" s="100">
        <v>0</v>
      </c>
      <c r="M59" s="100">
        <v>18210.069025228309</v>
      </c>
      <c r="N59" s="100">
        <v>2088.820473558319</v>
      </c>
      <c r="O59" s="100">
        <v>0</v>
      </c>
      <c r="P59" s="100">
        <v>16674.440159514008</v>
      </c>
      <c r="Q59" s="100">
        <v>15035.533947243461</v>
      </c>
      <c r="R59" s="100">
        <v>0</v>
      </c>
      <c r="S59" s="100">
        <v>0</v>
      </c>
      <c r="T59" s="100">
        <v>0</v>
      </c>
      <c r="U59" s="100">
        <v>0</v>
      </c>
      <c r="V59" s="100">
        <v>0</v>
      </c>
      <c r="W59" s="100">
        <v>2197217.6614077385</v>
      </c>
      <c r="X59" s="100">
        <v>2679918.7761851517</v>
      </c>
      <c r="Y59" s="100">
        <v>0</v>
      </c>
      <c r="Z59" s="100">
        <v>0</v>
      </c>
      <c r="AA59" s="100">
        <v>0</v>
      </c>
      <c r="AB59" s="100">
        <v>0</v>
      </c>
      <c r="AC59" s="100">
        <v>0</v>
      </c>
      <c r="AD59" s="100">
        <v>0</v>
      </c>
      <c r="AE59" s="100">
        <v>0</v>
      </c>
      <c r="AF59" s="100">
        <v>0</v>
      </c>
      <c r="AG59" s="100">
        <v>0</v>
      </c>
      <c r="AH59" s="100">
        <v>0</v>
      </c>
      <c r="AI59" s="100">
        <v>0</v>
      </c>
      <c r="AJ59" s="100">
        <v>0</v>
      </c>
      <c r="AK59" s="100">
        <v>0</v>
      </c>
      <c r="AL59" s="100">
        <v>0</v>
      </c>
      <c r="AM59" s="100">
        <v>0</v>
      </c>
      <c r="AN59" s="100">
        <v>0</v>
      </c>
      <c r="AO59" s="100">
        <v>0</v>
      </c>
      <c r="AP59" s="100">
        <v>0</v>
      </c>
      <c r="AQ59" s="100">
        <v>0</v>
      </c>
      <c r="AR59" s="100">
        <v>0</v>
      </c>
      <c r="AS59" s="100">
        <v>0</v>
      </c>
      <c r="AT59" s="100">
        <v>0</v>
      </c>
      <c r="AU59" s="100">
        <v>0</v>
      </c>
      <c r="AV59" s="100">
        <v>0</v>
      </c>
      <c r="AW59" s="100">
        <v>0</v>
      </c>
      <c r="AX59" s="100">
        <v>0</v>
      </c>
      <c r="AY59" s="100">
        <v>0</v>
      </c>
      <c r="AZ59" s="100">
        <v>0</v>
      </c>
      <c r="BA59" s="100">
        <v>0</v>
      </c>
      <c r="BB59" s="100">
        <v>0</v>
      </c>
      <c r="BC59" s="100">
        <v>0</v>
      </c>
      <c r="BD59" s="100">
        <v>0</v>
      </c>
      <c r="BE59" s="100">
        <v>0</v>
      </c>
      <c r="BF59" s="100">
        <v>0</v>
      </c>
      <c r="BG59" s="100">
        <v>0</v>
      </c>
      <c r="BH59" s="100">
        <v>0</v>
      </c>
      <c r="BI59" s="100">
        <v>0</v>
      </c>
      <c r="BJ59" s="100">
        <v>98.739042472412734</v>
      </c>
      <c r="BK59" s="100">
        <v>1.8429266457542184</v>
      </c>
      <c r="BL59" s="100">
        <v>-1.0572175066748102</v>
      </c>
      <c r="BM59" s="100">
        <v>0.87688999999999995</v>
      </c>
      <c r="BN59" s="100">
        <v>6.0419999999999998</v>
      </c>
      <c r="BO59" s="100">
        <v>6.0419999999999998</v>
      </c>
      <c r="BP59" s="100">
        <v>0</v>
      </c>
      <c r="BQ59" s="100">
        <v>37.502214127263947</v>
      </c>
      <c r="BR59" s="100">
        <v>37.502214127263947</v>
      </c>
      <c r="BS59" s="100">
        <v>98.739042472412734</v>
      </c>
      <c r="BT59" s="100">
        <v>0</v>
      </c>
      <c r="BU59" s="100">
        <v>0</v>
      </c>
      <c r="BV59" s="100">
        <v>0</v>
      </c>
      <c r="BW59" s="100">
        <v>0</v>
      </c>
      <c r="BX59" s="100">
        <v>0</v>
      </c>
      <c r="BY59" s="100">
        <v>0</v>
      </c>
      <c r="BZ59" s="100">
        <v>0</v>
      </c>
      <c r="CA59" s="100">
        <v>0.13074107245791619</v>
      </c>
      <c r="CB59" s="100">
        <v>0.42278700282048415</v>
      </c>
      <c r="CC59" s="100">
        <v>0.10346984826255597</v>
      </c>
      <c r="CD59" s="100">
        <v>8.7486294039308771E-2</v>
      </c>
      <c r="CE59" s="100">
        <v>0</v>
      </c>
      <c r="CF59" s="100">
        <v>0</v>
      </c>
      <c r="CG59" s="100">
        <v>0</v>
      </c>
      <c r="CH59" s="100">
        <v>0</v>
      </c>
      <c r="CI59" s="100">
        <v>47099.115856987788</v>
      </c>
      <c r="CJ59" s="100">
        <v>1499.7375447909378</v>
      </c>
      <c r="CK59" s="100">
        <v>0</v>
      </c>
      <c r="CL59" s="100">
        <v>0</v>
      </c>
      <c r="CM59" s="100">
        <v>0</v>
      </c>
      <c r="CN59" s="100">
        <v>0</v>
      </c>
      <c r="CO59" s="100">
        <v>0</v>
      </c>
      <c r="CP59" s="100">
        <v>0</v>
      </c>
      <c r="CQ59" s="100">
        <v>0</v>
      </c>
      <c r="CR59" s="100">
        <v>0</v>
      </c>
      <c r="CS59" s="100">
        <v>0</v>
      </c>
      <c r="CT59" s="100">
        <v>0</v>
      </c>
      <c r="CU59" s="100">
        <v>0</v>
      </c>
      <c r="CV59" s="100">
        <v>0</v>
      </c>
      <c r="CW59" s="100">
        <v>0</v>
      </c>
      <c r="CX59" s="100">
        <v>0</v>
      </c>
      <c r="CY59" s="100">
        <v>0</v>
      </c>
      <c r="CZ59" s="100">
        <v>0</v>
      </c>
      <c r="DA59" s="100">
        <v>0</v>
      </c>
      <c r="DB59" s="100">
        <v>0</v>
      </c>
      <c r="DC59" s="100">
        <v>0</v>
      </c>
      <c r="DD59" s="100">
        <v>0</v>
      </c>
      <c r="DE59" s="100">
        <v>0</v>
      </c>
      <c r="DF59" s="100">
        <v>0</v>
      </c>
      <c r="DG59" s="100">
        <v>0</v>
      </c>
      <c r="DH59" s="100">
        <v>0</v>
      </c>
      <c r="DI59" s="100">
        <v>0</v>
      </c>
      <c r="DJ59" s="100">
        <v>0</v>
      </c>
      <c r="DK59" s="100">
        <v>0</v>
      </c>
      <c r="DL59" s="100">
        <v>0</v>
      </c>
      <c r="DM59" s="100">
        <v>0</v>
      </c>
      <c r="DN59" s="108">
        <v>0</v>
      </c>
      <c r="DO59" s="108">
        <v>0</v>
      </c>
      <c r="DP59" s="108">
        <v>0</v>
      </c>
    </row>
    <row r="60" spans="3:120" x14ac:dyDescent="0.2">
      <c r="C60" s="12">
        <v>2047</v>
      </c>
      <c r="D60" s="22">
        <v>0</v>
      </c>
      <c r="E60" s="22">
        <v>0</v>
      </c>
      <c r="F60" s="22">
        <v>0</v>
      </c>
      <c r="G60" s="22">
        <v>0</v>
      </c>
      <c r="H60" s="22">
        <v>0</v>
      </c>
      <c r="I60" s="22">
        <v>0</v>
      </c>
      <c r="J60" s="22">
        <v>0</v>
      </c>
      <c r="K60" s="98">
        <v>58088.545124319797</v>
      </c>
      <c r="L60" s="100">
        <v>0</v>
      </c>
      <c r="M60" s="100">
        <v>16671.433980236296</v>
      </c>
      <c r="N60" s="100">
        <v>326.81796465209811</v>
      </c>
      <c r="O60" s="100">
        <v>0</v>
      </c>
      <c r="P60" s="100">
        <v>16844.146074268352</v>
      </c>
      <c r="Q60" s="100">
        <v>15343.717016047085</v>
      </c>
      <c r="R60" s="100">
        <v>0</v>
      </c>
      <c r="S60" s="100">
        <v>0</v>
      </c>
      <c r="T60" s="100">
        <v>0</v>
      </c>
      <c r="U60" s="100">
        <v>0</v>
      </c>
      <c r="V60" s="100">
        <v>0</v>
      </c>
      <c r="W60" s="100">
        <v>2158007.7440285818</v>
      </c>
      <c r="X60" s="100">
        <v>2641672.8566324632</v>
      </c>
      <c r="Y60" s="100">
        <v>0</v>
      </c>
      <c r="Z60" s="100">
        <v>0</v>
      </c>
      <c r="AA60" s="100">
        <v>0</v>
      </c>
      <c r="AB60" s="100">
        <v>0</v>
      </c>
      <c r="AC60" s="100">
        <v>0</v>
      </c>
      <c r="AD60" s="100">
        <v>0</v>
      </c>
      <c r="AE60" s="100">
        <v>0</v>
      </c>
      <c r="AF60" s="100">
        <v>0</v>
      </c>
      <c r="AG60" s="100">
        <v>0</v>
      </c>
      <c r="AH60" s="100">
        <v>0</v>
      </c>
      <c r="AI60" s="100">
        <v>0</v>
      </c>
      <c r="AJ60" s="100">
        <v>0</v>
      </c>
      <c r="AK60" s="100">
        <v>0</v>
      </c>
      <c r="AL60" s="100">
        <v>0</v>
      </c>
      <c r="AM60" s="100">
        <v>0</v>
      </c>
      <c r="AN60" s="100">
        <v>0</v>
      </c>
      <c r="AO60" s="100">
        <v>0</v>
      </c>
      <c r="AP60" s="100">
        <v>0</v>
      </c>
      <c r="AQ60" s="100">
        <v>0</v>
      </c>
      <c r="AR60" s="100">
        <v>0</v>
      </c>
      <c r="AS60" s="100">
        <v>0</v>
      </c>
      <c r="AT60" s="100">
        <v>0</v>
      </c>
      <c r="AU60" s="100">
        <v>0</v>
      </c>
      <c r="AV60" s="100">
        <v>0</v>
      </c>
      <c r="AW60" s="100">
        <v>0</v>
      </c>
      <c r="AX60" s="100">
        <v>0</v>
      </c>
      <c r="AY60" s="100">
        <v>0</v>
      </c>
      <c r="AZ60" s="100">
        <v>0</v>
      </c>
      <c r="BA60" s="100">
        <v>0</v>
      </c>
      <c r="BB60" s="100">
        <v>0</v>
      </c>
      <c r="BC60" s="100">
        <v>0</v>
      </c>
      <c r="BD60" s="100">
        <v>0</v>
      </c>
      <c r="BE60" s="100">
        <v>0</v>
      </c>
      <c r="BF60" s="100">
        <v>0</v>
      </c>
      <c r="BG60" s="100">
        <v>0</v>
      </c>
      <c r="BH60" s="100">
        <v>0</v>
      </c>
      <c r="BI60" s="100">
        <v>0</v>
      </c>
      <c r="BJ60" s="100">
        <v>98.739042472412734</v>
      </c>
      <c r="BK60" s="100">
        <v>1.8429266457542184</v>
      </c>
      <c r="BL60" s="100">
        <v>-1.0572175066748102</v>
      </c>
      <c r="BM60" s="100">
        <v>0.87688999999999995</v>
      </c>
      <c r="BN60" s="100">
        <v>6.0419999999999998</v>
      </c>
      <c r="BO60" s="100">
        <v>6.0419999999999998</v>
      </c>
      <c r="BP60" s="100">
        <v>0</v>
      </c>
      <c r="BQ60" s="100">
        <v>37.502214127263947</v>
      </c>
      <c r="BR60" s="100">
        <v>37.502214127263947</v>
      </c>
      <c r="BS60" s="100">
        <v>98.739042472412734</v>
      </c>
      <c r="BT60" s="100">
        <v>0</v>
      </c>
      <c r="BU60" s="100">
        <v>0</v>
      </c>
      <c r="BV60" s="100">
        <v>0</v>
      </c>
      <c r="BW60" s="100">
        <v>0</v>
      </c>
      <c r="BX60" s="100">
        <v>0</v>
      </c>
      <c r="BY60" s="100">
        <v>0</v>
      </c>
      <c r="BZ60" s="100">
        <v>0</v>
      </c>
      <c r="CA60" s="100">
        <v>0.13074107245791619</v>
      </c>
      <c r="CB60" s="100">
        <v>0.42278700282048415</v>
      </c>
      <c r="CC60" s="100">
        <v>0.10346984826255597</v>
      </c>
      <c r="CD60" s="100">
        <v>8.7486294039308771E-2</v>
      </c>
      <c r="CE60" s="100">
        <v>0</v>
      </c>
      <c r="CF60" s="100">
        <v>0</v>
      </c>
      <c r="CG60" s="100">
        <v>0</v>
      </c>
      <c r="CH60" s="100">
        <v>0</v>
      </c>
      <c r="CI60" s="100">
        <v>47099.115856987788</v>
      </c>
      <c r="CJ60" s="100">
        <v>1499.7375447909378</v>
      </c>
      <c r="CK60" s="100">
        <v>0</v>
      </c>
      <c r="CL60" s="100">
        <v>0</v>
      </c>
      <c r="CM60" s="100">
        <v>0</v>
      </c>
      <c r="CN60" s="100">
        <v>0</v>
      </c>
      <c r="CO60" s="100">
        <v>0</v>
      </c>
      <c r="CP60" s="100">
        <v>0</v>
      </c>
      <c r="CQ60" s="100">
        <v>0</v>
      </c>
      <c r="CR60" s="100">
        <v>0</v>
      </c>
      <c r="CS60" s="100">
        <v>0</v>
      </c>
      <c r="CT60" s="100">
        <v>0</v>
      </c>
      <c r="CU60" s="100">
        <v>0</v>
      </c>
      <c r="CV60" s="100">
        <v>0</v>
      </c>
      <c r="CW60" s="100">
        <v>0</v>
      </c>
      <c r="CX60" s="100">
        <v>0</v>
      </c>
      <c r="CY60" s="100">
        <v>0</v>
      </c>
      <c r="CZ60" s="100">
        <v>0</v>
      </c>
      <c r="DA60" s="100">
        <v>0</v>
      </c>
      <c r="DB60" s="100">
        <v>0</v>
      </c>
      <c r="DC60" s="100">
        <v>0</v>
      </c>
      <c r="DD60" s="100">
        <v>0</v>
      </c>
      <c r="DE60" s="100">
        <v>0</v>
      </c>
      <c r="DF60" s="100">
        <v>0</v>
      </c>
      <c r="DG60" s="100">
        <v>0</v>
      </c>
      <c r="DH60" s="100">
        <v>0</v>
      </c>
      <c r="DI60" s="100">
        <v>0</v>
      </c>
      <c r="DJ60" s="100">
        <v>0</v>
      </c>
      <c r="DK60" s="100">
        <v>0</v>
      </c>
      <c r="DL60" s="100">
        <v>0</v>
      </c>
      <c r="DM60" s="100">
        <v>0</v>
      </c>
      <c r="DN60" s="108">
        <v>0</v>
      </c>
      <c r="DO60" s="108">
        <v>0</v>
      </c>
      <c r="DP60" s="108">
        <v>0</v>
      </c>
    </row>
    <row r="61" spans="3:120" x14ac:dyDescent="0.2">
      <c r="C61" s="12">
        <v>2048</v>
      </c>
      <c r="D61" s="22">
        <v>0</v>
      </c>
      <c r="E61" s="22">
        <v>0</v>
      </c>
      <c r="F61" s="22">
        <v>0</v>
      </c>
      <c r="G61" s="22">
        <v>0</v>
      </c>
      <c r="H61" s="22">
        <v>0</v>
      </c>
      <c r="I61" s="22">
        <v>0</v>
      </c>
      <c r="J61" s="22">
        <v>0</v>
      </c>
      <c r="K61" s="98">
        <v>53935.408942410861</v>
      </c>
      <c r="L61" s="100">
        <v>0</v>
      </c>
      <c r="M61" s="100">
        <v>15370.019665428279</v>
      </c>
      <c r="N61" s="100">
        <v>0</v>
      </c>
      <c r="O61" s="100">
        <v>0</v>
      </c>
      <c r="P61" s="100">
        <v>15792.20341813917</v>
      </c>
      <c r="Q61" s="100">
        <v>14408.901648250629</v>
      </c>
      <c r="R61" s="100">
        <v>0</v>
      </c>
      <c r="S61" s="100">
        <v>0</v>
      </c>
      <c r="T61" s="100">
        <v>0</v>
      </c>
      <c r="U61" s="100">
        <v>0</v>
      </c>
      <c r="V61" s="100">
        <v>0</v>
      </c>
      <c r="W61" s="100">
        <v>2151550.1174663519</v>
      </c>
      <c r="X61" s="100">
        <v>2612608.9916110365</v>
      </c>
      <c r="Y61" s="100">
        <v>0</v>
      </c>
      <c r="Z61" s="100">
        <v>0</v>
      </c>
      <c r="AA61" s="100">
        <v>0</v>
      </c>
      <c r="AB61" s="100">
        <v>0</v>
      </c>
      <c r="AC61" s="100">
        <v>0</v>
      </c>
      <c r="AD61" s="100">
        <v>0</v>
      </c>
      <c r="AE61" s="100">
        <v>0</v>
      </c>
      <c r="AF61" s="100">
        <v>0</v>
      </c>
      <c r="AG61" s="100">
        <v>0</v>
      </c>
      <c r="AH61" s="100">
        <v>0</v>
      </c>
      <c r="AI61" s="100">
        <v>0</v>
      </c>
      <c r="AJ61" s="100">
        <v>0</v>
      </c>
      <c r="AK61" s="100">
        <v>0</v>
      </c>
      <c r="AL61" s="100">
        <v>0</v>
      </c>
      <c r="AM61" s="100">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c r="BC61" s="100">
        <v>0</v>
      </c>
      <c r="BD61" s="100">
        <v>0</v>
      </c>
      <c r="BE61" s="100">
        <v>0</v>
      </c>
      <c r="BF61" s="100">
        <v>0</v>
      </c>
      <c r="BG61" s="100">
        <v>0</v>
      </c>
      <c r="BH61" s="100">
        <v>0</v>
      </c>
      <c r="BI61" s="100">
        <v>0</v>
      </c>
      <c r="BJ61" s="100">
        <v>98.739042472412734</v>
      </c>
      <c r="BK61" s="100">
        <v>1.8429266457542184</v>
      </c>
      <c r="BL61" s="100">
        <v>-1.0572175066748102</v>
      </c>
      <c r="BM61" s="100">
        <v>0.87688999999999995</v>
      </c>
      <c r="BN61" s="100">
        <v>6.0419999999999998</v>
      </c>
      <c r="BO61" s="100">
        <v>6.0419999999999998</v>
      </c>
      <c r="BP61" s="100">
        <v>0</v>
      </c>
      <c r="BQ61" s="100">
        <v>37.502214127263947</v>
      </c>
      <c r="BR61" s="100">
        <v>37.502214127263947</v>
      </c>
      <c r="BS61" s="100">
        <v>98.739042472412734</v>
      </c>
      <c r="BT61" s="100">
        <v>0</v>
      </c>
      <c r="BU61" s="100">
        <v>0</v>
      </c>
      <c r="BV61" s="100">
        <v>0</v>
      </c>
      <c r="BW61" s="100">
        <v>0</v>
      </c>
      <c r="BX61" s="100">
        <v>0</v>
      </c>
      <c r="BY61" s="100">
        <v>0</v>
      </c>
      <c r="BZ61" s="100">
        <v>0</v>
      </c>
      <c r="CA61" s="100">
        <v>0.13074107245791619</v>
      </c>
      <c r="CB61" s="100">
        <v>0.42278700282048415</v>
      </c>
      <c r="CC61" s="100">
        <v>0.10346984826255597</v>
      </c>
      <c r="CD61" s="100">
        <v>8.7486294039308771E-2</v>
      </c>
      <c r="CE61" s="100">
        <v>0</v>
      </c>
      <c r="CF61" s="100">
        <v>0</v>
      </c>
      <c r="CG61" s="100">
        <v>0</v>
      </c>
      <c r="CH61" s="100">
        <v>0</v>
      </c>
      <c r="CI61" s="100">
        <v>47099.115856987788</v>
      </c>
      <c r="CJ61" s="100">
        <v>1499.7375447909378</v>
      </c>
      <c r="CK61" s="100">
        <v>0</v>
      </c>
      <c r="CL61" s="100">
        <v>0</v>
      </c>
      <c r="CM61" s="100">
        <v>0</v>
      </c>
      <c r="CN61" s="100">
        <v>0</v>
      </c>
      <c r="CO61" s="100">
        <v>0</v>
      </c>
      <c r="CP61" s="100">
        <v>0</v>
      </c>
      <c r="CQ61" s="100">
        <v>0</v>
      </c>
      <c r="CR61" s="100">
        <v>0</v>
      </c>
      <c r="CS61" s="100">
        <v>0</v>
      </c>
      <c r="CT61" s="100">
        <v>0</v>
      </c>
      <c r="CU61" s="100">
        <v>0</v>
      </c>
      <c r="CV61" s="100">
        <v>0</v>
      </c>
      <c r="CW61" s="100">
        <v>0</v>
      </c>
      <c r="CX61" s="100">
        <v>0</v>
      </c>
      <c r="CY61" s="100">
        <v>0</v>
      </c>
      <c r="CZ61" s="100">
        <v>0</v>
      </c>
      <c r="DA61" s="100">
        <v>0</v>
      </c>
      <c r="DB61" s="100">
        <v>0</v>
      </c>
      <c r="DC61" s="100">
        <v>0</v>
      </c>
      <c r="DD61" s="100">
        <v>0</v>
      </c>
      <c r="DE61" s="100">
        <v>0</v>
      </c>
      <c r="DF61" s="100">
        <v>0</v>
      </c>
      <c r="DG61" s="100">
        <v>0</v>
      </c>
      <c r="DH61" s="100">
        <v>0</v>
      </c>
      <c r="DI61" s="100">
        <v>0</v>
      </c>
      <c r="DJ61" s="100">
        <v>0</v>
      </c>
      <c r="DK61" s="100">
        <v>0</v>
      </c>
      <c r="DL61" s="100">
        <v>0</v>
      </c>
      <c r="DM61" s="100">
        <v>0</v>
      </c>
      <c r="DN61" s="108">
        <v>0</v>
      </c>
      <c r="DO61" s="108">
        <v>0</v>
      </c>
      <c r="DP61" s="108">
        <v>0</v>
      </c>
    </row>
    <row r="62" spans="3:120" x14ac:dyDescent="0.2">
      <c r="C62" s="12">
        <v>2049</v>
      </c>
      <c r="D62" s="22">
        <v>0</v>
      </c>
      <c r="E62" s="22">
        <v>0</v>
      </c>
      <c r="F62" s="22">
        <v>0</v>
      </c>
      <c r="G62" s="22">
        <v>0</v>
      </c>
      <c r="H62" s="22">
        <v>0</v>
      </c>
      <c r="I62" s="22">
        <v>0</v>
      </c>
      <c r="J62" s="22">
        <v>0</v>
      </c>
      <c r="K62" s="98">
        <v>50127.781380850327</v>
      </c>
      <c r="L62" s="100">
        <v>0</v>
      </c>
      <c r="M62" s="100">
        <v>14216.855773688932</v>
      </c>
      <c r="N62" s="100">
        <v>0</v>
      </c>
      <c r="O62" s="100">
        <v>0</v>
      </c>
      <c r="P62" s="100">
        <v>14375.409755253588</v>
      </c>
      <c r="Q62" s="100">
        <v>13095.892735621585</v>
      </c>
      <c r="R62" s="100">
        <v>0</v>
      </c>
      <c r="S62" s="100">
        <v>0</v>
      </c>
      <c r="T62" s="100">
        <v>0</v>
      </c>
      <c r="U62" s="100">
        <v>0</v>
      </c>
      <c r="V62" s="100">
        <v>0</v>
      </c>
      <c r="W62" s="100">
        <v>2148455.8784339796</v>
      </c>
      <c r="X62" s="100">
        <v>2355572.1992831957</v>
      </c>
      <c r="Y62" s="100">
        <v>0</v>
      </c>
      <c r="Z62" s="100">
        <v>0</v>
      </c>
      <c r="AA62" s="100">
        <v>0</v>
      </c>
      <c r="AB62" s="100">
        <v>0</v>
      </c>
      <c r="AC62" s="100">
        <v>0</v>
      </c>
      <c r="AD62" s="100">
        <v>0</v>
      </c>
      <c r="AE62" s="100">
        <v>0</v>
      </c>
      <c r="AF62" s="100">
        <v>0</v>
      </c>
      <c r="AG62" s="100">
        <v>0</v>
      </c>
      <c r="AH62" s="100">
        <v>0</v>
      </c>
      <c r="AI62" s="100">
        <v>0</v>
      </c>
      <c r="AJ62" s="100">
        <v>0</v>
      </c>
      <c r="AK62" s="100">
        <v>0</v>
      </c>
      <c r="AL62" s="100">
        <v>0</v>
      </c>
      <c r="AM62" s="100">
        <v>0</v>
      </c>
      <c r="AN62" s="100">
        <v>0</v>
      </c>
      <c r="AO62" s="100">
        <v>0</v>
      </c>
      <c r="AP62" s="100">
        <v>0</v>
      </c>
      <c r="AQ62" s="100">
        <v>0</v>
      </c>
      <c r="AR62" s="100">
        <v>0</v>
      </c>
      <c r="AS62" s="100">
        <v>0</v>
      </c>
      <c r="AT62" s="100">
        <v>0</v>
      </c>
      <c r="AU62" s="100">
        <v>0</v>
      </c>
      <c r="AV62" s="100">
        <v>0</v>
      </c>
      <c r="AW62" s="100">
        <v>0</v>
      </c>
      <c r="AX62" s="100">
        <v>0</v>
      </c>
      <c r="AY62" s="100">
        <v>0</v>
      </c>
      <c r="AZ62" s="100">
        <v>0</v>
      </c>
      <c r="BA62" s="100">
        <v>0</v>
      </c>
      <c r="BB62" s="100">
        <v>0</v>
      </c>
      <c r="BC62" s="100">
        <v>0</v>
      </c>
      <c r="BD62" s="100">
        <v>0</v>
      </c>
      <c r="BE62" s="100">
        <v>0</v>
      </c>
      <c r="BF62" s="100">
        <v>0</v>
      </c>
      <c r="BG62" s="100">
        <v>0</v>
      </c>
      <c r="BH62" s="100">
        <v>0</v>
      </c>
      <c r="BI62" s="100">
        <v>0</v>
      </c>
      <c r="BJ62" s="100">
        <v>98.739042472412734</v>
      </c>
      <c r="BK62" s="100">
        <v>1.8429266457542184</v>
      </c>
      <c r="BL62" s="100">
        <v>-1.0572175066748102</v>
      </c>
      <c r="BM62" s="100">
        <v>0.87688999999999995</v>
      </c>
      <c r="BN62" s="100">
        <v>6.0419999999999998</v>
      </c>
      <c r="BO62" s="100">
        <v>6.0419999999999998</v>
      </c>
      <c r="BP62" s="100">
        <v>0</v>
      </c>
      <c r="BQ62" s="100">
        <v>37.502214127263947</v>
      </c>
      <c r="BR62" s="100">
        <v>37.502214127263947</v>
      </c>
      <c r="BS62" s="100">
        <v>98.739042472412734</v>
      </c>
      <c r="BT62" s="100">
        <v>0</v>
      </c>
      <c r="BU62" s="100">
        <v>0</v>
      </c>
      <c r="BV62" s="100">
        <v>0</v>
      </c>
      <c r="BW62" s="100">
        <v>0</v>
      </c>
      <c r="BX62" s="100">
        <v>0</v>
      </c>
      <c r="BY62" s="100">
        <v>0</v>
      </c>
      <c r="BZ62" s="100">
        <v>0</v>
      </c>
      <c r="CA62" s="100">
        <v>0.13074107245791619</v>
      </c>
      <c r="CB62" s="100">
        <v>0.42278700282048415</v>
      </c>
      <c r="CC62" s="100">
        <v>0.10346984826255597</v>
      </c>
      <c r="CD62" s="100">
        <v>8.7486294039308771E-2</v>
      </c>
      <c r="CE62" s="100">
        <v>0</v>
      </c>
      <c r="CF62" s="100">
        <v>0</v>
      </c>
      <c r="CG62" s="100">
        <v>0</v>
      </c>
      <c r="CH62" s="100">
        <v>0</v>
      </c>
      <c r="CI62" s="100">
        <v>47099.115856987788</v>
      </c>
      <c r="CJ62" s="100">
        <v>1499.7375447909378</v>
      </c>
      <c r="CK62" s="100">
        <v>0</v>
      </c>
      <c r="CL62" s="100">
        <v>0</v>
      </c>
      <c r="CM62" s="100">
        <v>0</v>
      </c>
      <c r="CN62" s="100">
        <v>0</v>
      </c>
      <c r="CO62" s="100">
        <v>0</v>
      </c>
      <c r="CP62" s="100">
        <v>0</v>
      </c>
      <c r="CQ62" s="100">
        <v>0</v>
      </c>
      <c r="CR62" s="100">
        <v>0</v>
      </c>
      <c r="CS62" s="100">
        <v>0</v>
      </c>
      <c r="CT62" s="100">
        <v>0</v>
      </c>
      <c r="CU62" s="100">
        <v>0</v>
      </c>
      <c r="CV62" s="100">
        <v>0</v>
      </c>
      <c r="CW62" s="100">
        <v>0</v>
      </c>
      <c r="CX62" s="100">
        <v>0</v>
      </c>
      <c r="CY62" s="100">
        <v>0</v>
      </c>
      <c r="CZ62" s="100">
        <v>0</v>
      </c>
      <c r="DA62" s="100">
        <v>0</v>
      </c>
      <c r="DB62" s="100">
        <v>0</v>
      </c>
      <c r="DC62" s="100">
        <v>0</v>
      </c>
      <c r="DD62" s="100">
        <v>0</v>
      </c>
      <c r="DE62" s="100">
        <v>0</v>
      </c>
      <c r="DF62" s="100">
        <v>0</v>
      </c>
      <c r="DG62" s="100">
        <v>0</v>
      </c>
      <c r="DH62" s="100">
        <v>0</v>
      </c>
      <c r="DI62" s="100">
        <v>0</v>
      </c>
      <c r="DJ62" s="100">
        <v>0</v>
      </c>
      <c r="DK62" s="100">
        <v>0</v>
      </c>
      <c r="DL62" s="100">
        <v>0</v>
      </c>
      <c r="DM62" s="100">
        <v>0</v>
      </c>
      <c r="DN62" s="108">
        <v>0</v>
      </c>
      <c r="DO62" s="108">
        <v>0</v>
      </c>
      <c r="DP62" s="108">
        <v>0</v>
      </c>
    </row>
    <row r="63" spans="3:120" x14ac:dyDescent="0.2">
      <c r="C63" s="12">
        <v>2050</v>
      </c>
      <c r="D63" s="22">
        <v>0</v>
      </c>
      <c r="E63" s="22">
        <v>0</v>
      </c>
      <c r="F63" s="22">
        <v>0</v>
      </c>
      <c r="G63" s="22">
        <v>0</v>
      </c>
      <c r="H63" s="22">
        <v>0</v>
      </c>
      <c r="I63" s="22">
        <v>0</v>
      </c>
      <c r="J63" s="22">
        <v>0</v>
      </c>
      <c r="K63" s="98">
        <v>46736.81946305278</v>
      </c>
      <c r="L63" s="100">
        <v>0</v>
      </c>
      <c r="M63" s="100">
        <v>13196.039060341956</v>
      </c>
      <c r="N63" s="100">
        <v>0</v>
      </c>
      <c r="O63" s="100">
        <v>0</v>
      </c>
      <c r="P63" s="100">
        <v>13338.204409981434</v>
      </c>
      <c r="Q63" s="100">
        <v>12150.560894550657</v>
      </c>
      <c r="R63" s="100">
        <v>0</v>
      </c>
      <c r="S63" s="100">
        <v>0</v>
      </c>
      <c r="T63" s="100">
        <v>0</v>
      </c>
      <c r="U63" s="100">
        <v>0</v>
      </c>
      <c r="V63" s="100">
        <v>0</v>
      </c>
      <c r="W63" s="100">
        <v>2150980.0591855142</v>
      </c>
      <c r="X63" s="100">
        <v>2349489.1581148813</v>
      </c>
      <c r="Y63" s="100">
        <v>0</v>
      </c>
      <c r="Z63" s="100">
        <v>0</v>
      </c>
      <c r="AA63" s="100">
        <v>0</v>
      </c>
      <c r="AB63" s="100">
        <v>0</v>
      </c>
      <c r="AC63" s="100">
        <v>0</v>
      </c>
      <c r="AD63" s="100">
        <v>0</v>
      </c>
      <c r="AE63" s="100">
        <v>0</v>
      </c>
      <c r="AF63" s="100">
        <v>0</v>
      </c>
      <c r="AG63" s="100">
        <v>0</v>
      </c>
      <c r="AH63" s="100">
        <v>0</v>
      </c>
      <c r="AI63" s="100">
        <v>0</v>
      </c>
      <c r="AJ63" s="100">
        <v>0</v>
      </c>
      <c r="AK63" s="100">
        <v>0</v>
      </c>
      <c r="AL63" s="100">
        <v>0</v>
      </c>
      <c r="AM63" s="100">
        <v>0</v>
      </c>
      <c r="AN63" s="100">
        <v>0</v>
      </c>
      <c r="AO63" s="100">
        <v>0</v>
      </c>
      <c r="AP63" s="100">
        <v>0</v>
      </c>
      <c r="AQ63" s="100">
        <v>0</v>
      </c>
      <c r="AR63" s="100">
        <v>0</v>
      </c>
      <c r="AS63" s="100">
        <v>0</v>
      </c>
      <c r="AT63" s="100">
        <v>0</v>
      </c>
      <c r="AU63" s="100">
        <v>0</v>
      </c>
      <c r="AV63" s="100">
        <v>0</v>
      </c>
      <c r="AW63" s="100">
        <v>0</v>
      </c>
      <c r="AX63" s="100">
        <v>0</v>
      </c>
      <c r="AY63" s="100">
        <v>0</v>
      </c>
      <c r="AZ63" s="100">
        <v>0</v>
      </c>
      <c r="BA63" s="100">
        <v>0</v>
      </c>
      <c r="BB63" s="100">
        <v>0</v>
      </c>
      <c r="BC63" s="100">
        <v>0</v>
      </c>
      <c r="BD63" s="100">
        <v>0</v>
      </c>
      <c r="BE63" s="100">
        <v>0</v>
      </c>
      <c r="BF63" s="100">
        <v>0</v>
      </c>
      <c r="BG63" s="100">
        <v>0</v>
      </c>
      <c r="BH63" s="100">
        <v>0</v>
      </c>
      <c r="BI63" s="100">
        <v>0</v>
      </c>
      <c r="BJ63" s="100">
        <v>98.739042472412734</v>
      </c>
      <c r="BK63" s="100">
        <v>1.8429266457542184</v>
      </c>
      <c r="BL63" s="100">
        <v>-1.0572175066748102</v>
      </c>
      <c r="BM63" s="100">
        <v>0.87688999999999995</v>
      </c>
      <c r="BN63" s="100">
        <v>6.0419999999999998</v>
      </c>
      <c r="BO63" s="100">
        <v>6.0419999999999998</v>
      </c>
      <c r="BP63" s="100">
        <v>0</v>
      </c>
      <c r="BQ63" s="100">
        <v>37.502214127263947</v>
      </c>
      <c r="BR63" s="100">
        <v>37.502214127263947</v>
      </c>
      <c r="BS63" s="100">
        <v>98.739042472412734</v>
      </c>
      <c r="BT63" s="100">
        <v>0</v>
      </c>
      <c r="BU63" s="100">
        <v>0</v>
      </c>
      <c r="BV63" s="100">
        <v>0</v>
      </c>
      <c r="BW63" s="100">
        <v>0</v>
      </c>
      <c r="BX63" s="100">
        <v>0</v>
      </c>
      <c r="BY63" s="100">
        <v>0</v>
      </c>
      <c r="BZ63" s="100">
        <v>0</v>
      </c>
      <c r="CA63" s="100">
        <v>0.13074107245791619</v>
      </c>
      <c r="CB63" s="100">
        <v>0.42278700282048415</v>
      </c>
      <c r="CC63" s="100">
        <v>0.10346984826255597</v>
      </c>
      <c r="CD63" s="100">
        <v>8.7486294039308771E-2</v>
      </c>
      <c r="CE63" s="100">
        <v>0</v>
      </c>
      <c r="CF63" s="100">
        <v>0</v>
      </c>
      <c r="CG63" s="100">
        <v>0</v>
      </c>
      <c r="CH63" s="100">
        <v>0</v>
      </c>
      <c r="CI63" s="100">
        <v>47099.115856987788</v>
      </c>
      <c r="CJ63" s="100">
        <v>1499.7375447909378</v>
      </c>
      <c r="CK63" s="100">
        <v>0</v>
      </c>
      <c r="CL63" s="100">
        <v>0</v>
      </c>
      <c r="CM63" s="100">
        <v>0</v>
      </c>
      <c r="CN63" s="100">
        <v>0</v>
      </c>
      <c r="CO63" s="100">
        <v>0</v>
      </c>
      <c r="CP63" s="100">
        <v>0</v>
      </c>
      <c r="CQ63" s="100">
        <v>0</v>
      </c>
      <c r="CR63" s="100">
        <v>0</v>
      </c>
      <c r="CS63" s="100">
        <v>0</v>
      </c>
      <c r="CT63" s="100">
        <v>0</v>
      </c>
      <c r="CU63" s="100">
        <v>0</v>
      </c>
      <c r="CV63" s="100">
        <v>0</v>
      </c>
      <c r="CW63" s="100">
        <v>0</v>
      </c>
      <c r="CX63" s="100">
        <v>0</v>
      </c>
      <c r="CY63" s="100">
        <v>0</v>
      </c>
      <c r="CZ63" s="100">
        <v>0</v>
      </c>
      <c r="DA63" s="100">
        <v>0</v>
      </c>
      <c r="DB63" s="100">
        <v>0</v>
      </c>
      <c r="DC63" s="100">
        <v>0</v>
      </c>
      <c r="DD63" s="100">
        <v>0</v>
      </c>
      <c r="DE63" s="100">
        <v>0</v>
      </c>
      <c r="DF63" s="100">
        <v>0</v>
      </c>
      <c r="DG63" s="100">
        <v>0</v>
      </c>
      <c r="DH63" s="100">
        <v>0</v>
      </c>
      <c r="DI63" s="100">
        <v>0</v>
      </c>
      <c r="DJ63" s="100">
        <v>0</v>
      </c>
      <c r="DK63" s="100">
        <v>0</v>
      </c>
      <c r="DL63" s="100">
        <v>0</v>
      </c>
      <c r="DM63" s="100">
        <v>0</v>
      </c>
      <c r="DN63" s="108">
        <v>0</v>
      </c>
      <c r="DO63" s="108">
        <v>0</v>
      </c>
      <c r="DP63" s="108">
        <v>0</v>
      </c>
    </row>
    <row r="64" spans="3:120" x14ac:dyDescent="0.2">
      <c r="C64" s="12">
        <v>2051</v>
      </c>
      <c r="D64" s="22">
        <v>0</v>
      </c>
      <c r="E64" s="22">
        <v>0</v>
      </c>
      <c r="F64" s="22">
        <v>0</v>
      </c>
      <c r="G64" s="22">
        <v>0</v>
      </c>
      <c r="H64" s="22">
        <v>0</v>
      </c>
      <c r="I64" s="22">
        <v>0</v>
      </c>
      <c r="J64" s="22">
        <v>0</v>
      </c>
      <c r="K64" s="98">
        <v>43556.192540209013</v>
      </c>
      <c r="L64" s="100">
        <v>0</v>
      </c>
      <c r="M64" s="100">
        <v>12202.166591939376</v>
      </c>
      <c r="N64" s="100">
        <v>0</v>
      </c>
      <c r="O64" s="100">
        <v>0</v>
      </c>
      <c r="P64" s="100">
        <v>12334.620058669696</v>
      </c>
      <c r="Q64" s="100">
        <v>11236.425065395149</v>
      </c>
      <c r="R64" s="100">
        <v>0</v>
      </c>
      <c r="S64" s="100">
        <v>0</v>
      </c>
      <c r="T64" s="100">
        <v>0</v>
      </c>
      <c r="U64" s="100">
        <v>0</v>
      </c>
      <c r="V64" s="100">
        <v>0</v>
      </c>
      <c r="W64" s="100">
        <v>2119234.9231478996</v>
      </c>
      <c r="X64" s="100">
        <v>2318416.2951780208</v>
      </c>
      <c r="Y64" s="100">
        <v>0</v>
      </c>
      <c r="Z64" s="100">
        <v>0</v>
      </c>
      <c r="AA64" s="100">
        <v>0</v>
      </c>
      <c r="AB64" s="100">
        <v>0</v>
      </c>
      <c r="AC64" s="100">
        <v>0</v>
      </c>
      <c r="AD64" s="100">
        <v>0</v>
      </c>
      <c r="AE64" s="100">
        <v>0</v>
      </c>
      <c r="AF64" s="100">
        <v>0</v>
      </c>
      <c r="AG64" s="100">
        <v>0</v>
      </c>
      <c r="AH64" s="100">
        <v>0</v>
      </c>
      <c r="AI64" s="100">
        <v>0</v>
      </c>
      <c r="AJ64" s="100">
        <v>0</v>
      </c>
      <c r="AK64" s="100">
        <v>0</v>
      </c>
      <c r="AL64" s="100">
        <v>0</v>
      </c>
      <c r="AM64" s="100">
        <v>0</v>
      </c>
      <c r="AN64" s="100">
        <v>0</v>
      </c>
      <c r="AO64" s="100">
        <v>0</v>
      </c>
      <c r="AP64" s="100">
        <v>0</v>
      </c>
      <c r="AQ64" s="100">
        <v>0</v>
      </c>
      <c r="AR64" s="100">
        <v>0</v>
      </c>
      <c r="AS64" s="100">
        <v>0</v>
      </c>
      <c r="AT64" s="100">
        <v>0</v>
      </c>
      <c r="AU64" s="100">
        <v>0</v>
      </c>
      <c r="AV64" s="100">
        <v>0</v>
      </c>
      <c r="AW64" s="100">
        <v>0</v>
      </c>
      <c r="AX64" s="100">
        <v>0</v>
      </c>
      <c r="AY64" s="100">
        <v>0</v>
      </c>
      <c r="AZ64" s="100">
        <v>0</v>
      </c>
      <c r="BA64" s="100">
        <v>0</v>
      </c>
      <c r="BB64" s="100">
        <v>0</v>
      </c>
      <c r="BC64" s="100">
        <v>0</v>
      </c>
      <c r="BD64" s="100">
        <v>0</v>
      </c>
      <c r="BE64" s="100">
        <v>0</v>
      </c>
      <c r="BF64" s="100">
        <v>0</v>
      </c>
      <c r="BG64" s="100">
        <v>0</v>
      </c>
      <c r="BH64" s="100">
        <v>0</v>
      </c>
      <c r="BI64" s="100">
        <v>0</v>
      </c>
      <c r="BJ64" s="100">
        <v>98.739042472412734</v>
      </c>
      <c r="BK64" s="100">
        <v>1.8429266457542184</v>
      </c>
      <c r="BL64" s="100">
        <v>-1.0572175066748102</v>
      </c>
      <c r="BM64" s="100">
        <v>0.87688999999999995</v>
      </c>
      <c r="BN64" s="100">
        <v>6.0419999999999998</v>
      </c>
      <c r="BO64" s="100">
        <v>6.0419999999999998</v>
      </c>
      <c r="BP64" s="100">
        <v>0</v>
      </c>
      <c r="BQ64" s="100">
        <v>37.502214127263947</v>
      </c>
      <c r="BR64" s="100">
        <v>37.502214127263947</v>
      </c>
      <c r="BS64" s="100">
        <v>98.739042472412734</v>
      </c>
      <c r="BT64" s="100">
        <v>0</v>
      </c>
      <c r="BU64" s="100">
        <v>0</v>
      </c>
      <c r="BV64" s="100">
        <v>0</v>
      </c>
      <c r="BW64" s="100">
        <v>0</v>
      </c>
      <c r="BX64" s="100">
        <v>0</v>
      </c>
      <c r="BY64" s="100">
        <v>0</v>
      </c>
      <c r="BZ64" s="100">
        <v>0</v>
      </c>
      <c r="CA64" s="100">
        <v>0.13074107245791619</v>
      </c>
      <c r="CB64" s="100">
        <v>0.42278700282048415</v>
      </c>
      <c r="CC64" s="100">
        <v>0.10346984826255597</v>
      </c>
      <c r="CD64" s="100">
        <v>8.7486294039308771E-2</v>
      </c>
      <c r="CE64" s="100">
        <v>0</v>
      </c>
      <c r="CF64" s="100">
        <v>0</v>
      </c>
      <c r="CG64" s="100">
        <v>0</v>
      </c>
      <c r="CH64" s="100">
        <v>0</v>
      </c>
      <c r="CI64" s="100">
        <v>47099.115856987788</v>
      </c>
      <c r="CJ64" s="100">
        <v>1499.7375447909378</v>
      </c>
      <c r="CK64" s="100">
        <v>0</v>
      </c>
      <c r="CL64" s="100">
        <v>0</v>
      </c>
      <c r="CM64" s="100">
        <v>0</v>
      </c>
      <c r="CN64" s="100">
        <v>0</v>
      </c>
      <c r="CO64" s="100">
        <v>0</v>
      </c>
      <c r="CP64" s="100">
        <v>0</v>
      </c>
      <c r="CQ64" s="100">
        <v>0</v>
      </c>
      <c r="CR64" s="100">
        <v>0</v>
      </c>
      <c r="CS64" s="100">
        <v>0</v>
      </c>
      <c r="CT64" s="100">
        <v>0</v>
      </c>
      <c r="CU64" s="100">
        <v>0</v>
      </c>
      <c r="CV64" s="100">
        <v>0</v>
      </c>
      <c r="CW64" s="100">
        <v>0</v>
      </c>
      <c r="CX64" s="100">
        <v>0</v>
      </c>
      <c r="CY64" s="100">
        <v>0</v>
      </c>
      <c r="CZ64" s="100">
        <v>0</v>
      </c>
      <c r="DA64" s="100">
        <v>0</v>
      </c>
      <c r="DB64" s="100">
        <v>0</v>
      </c>
      <c r="DC64" s="100">
        <v>0</v>
      </c>
      <c r="DD64" s="100">
        <v>0</v>
      </c>
      <c r="DE64" s="100">
        <v>0</v>
      </c>
      <c r="DF64" s="100">
        <v>0</v>
      </c>
      <c r="DG64" s="100">
        <v>0</v>
      </c>
      <c r="DH64" s="100">
        <v>0</v>
      </c>
      <c r="DI64" s="100">
        <v>0</v>
      </c>
      <c r="DJ64" s="100">
        <v>0</v>
      </c>
      <c r="DK64" s="100">
        <v>0</v>
      </c>
      <c r="DL64" s="100">
        <v>0</v>
      </c>
      <c r="DM64" s="100">
        <v>0</v>
      </c>
      <c r="DN64" s="108">
        <v>0</v>
      </c>
      <c r="DO64" s="108">
        <v>0</v>
      </c>
      <c r="DP64" s="108">
        <v>0</v>
      </c>
    </row>
    <row r="65" spans="3:120" x14ac:dyDescent="0.2">
      <c r="C65" s="12">
        <v>2052</v>
      </c>
      <c r="D65" s="22">
        <v>0</v>
      </c>
      <c r="E65" s="22">
        <v>0</v>
      </c>
      <c r="F65" s="22">
        <v>0</v>
      </c>
      <c r="G65" s="22">
        <v>0</v>
      </c>
      <c r="H65" s="22">
        <v>0</v>
      </c>
      <c r="I65" s="22">
        <v>0</v>
      </c>
      <c r="J65" s="22">
        <v>0</v>
      </c>
      <c r="K65" s="98">
        <v>39724.079886977917</v>
      </c>
      <c r="L65" s="100">
        <v>0</v>
      </c>
      <c r="M65" s="100">
        <v>10736.53118220646</v>
      </c>
      <c r="N65" s="100">
        <v>0</v>
      </c>
      <c r="O65" s="100">
        <v>0</v>
      </c>
      <c r="P65" s="100">
        <v>10861.456298787223</v>
      </c>
      <c r="Q65" s="100">
        <v>9895.1684923886423</v>
      </c>
      <c r="R65" s="100">
        <v>0</v>
      </c>
      <c r="S65" s="100">
        <v>0</v>
      </c>
      <c r="T65" s="100">
        <v>0</v>
      </c>
      <c r="U65" s="100">
        <v>0</v>
      </c>
      <c r="V65" s="100">
        <v>0</v>
      </c>
      <c r="W65" s="100">
        <v>2028467.3836743466</v>
      </c>
      <c r="X65" s="100">
        <v>2228855.4437166476</v>
      </c>
      <c r="Y65" s="100">
        <v>0</v>
      </c>
      <c r="Z65" s="100">
        <v>0</v>
      </c>
      <c r="AA65" s="100">
        <v>0</v>
      </c>
      <c r="AB65" s="100">
        <v>0</v>
      </c>
      <c r="AC65" s="100">
        <v>0</v>
      </c>
      <c r="AD65" s="100">
        <v>0</v>
      </c>
      <c r="AE65" s="100">
        <v>0</v>
      </c>
      <c r="AF65" s="100">
        <v>0</v>
      </c>
      <c r="AG65" s="100">
        <v>0</v>
      </c>
      <c r="AH65" s="100">
        <v>0</v>
      </c>
      <c r="AI65" s="100">
        <v>0</v>
      </c>
      <c r="AJ65" s="100">
        <v>0</v>
      </c>
      <c r="AK65" s="100">
        <v>0</v>
      </c>
      <c r="AL65" s="100">
        <v>0</v>
      </c>
      <c r="AM65" s="100">
        <v>0</v>
      </c>
      <c r="AN65" s="100">
        <v>0</v>
      </c>
      <c r="AO65" s="100">
        <v>0</v>
      </c>
      <c r="AP65" s="100">
        <v>0</v>
      </c>
      <c r="AQ65" s="100">
        <v>0</v>
      </c>
      <c r="AR65" s="100">
        <v>0</v>
      </c>
      <c r="AS65" s="100">
        <v>0</v>
      </c>
      <c r="AT65" s="100">
        <v>0</v>
      </c>
      <c r="AU65" s="100">
        <v>0</v>
      </c>
      <c r="AV65" s="100">
        <v>0</v>
      </c>
      <c r="AW65" s="100">
        <v>0</v>
      </c>
      <c r="AX65" s="100">
        <v>0</v>
      </c>
      <c r="AY65" s="100">
        <v>0</v>
      </c>
      <c r="AZ65" s="100">
        <v>0</v>
      </c>
      <c r="BA65" s="100">
        <v>0</v>
      </c>
      <c r="BB65" s="100">
        <v>0</v>
      </c>
      <c r="BC65" s="100">
        <v>0</v>
      </c>
      <c r="BD65" s="100">
        <v>0</v>
      </c>
      <c r="BE65" s="100">
        <v>0</v>
      </c>
      <c r="BF65" s="100">
        <v>0</v>
      </c>
      <c r="BG65" s="100">
        <v>0</v>
      </c>
      <c r="BH65" s="100">
        <v>0</v>
      </c>
      <c r="BI65" s="100">
        <v>0</v>
      </c>
      <c r="BJ65" s="100">
        <v>98.739042472412734</v>
      </c>
      <c r="BK65" s="100">
        <v>1.8429266457542184</v>
      </c>
      <c r="BL65" s="100">
        <v>-1.0572175066748102</v>
      </c>
      <c r="BM65" s="100">
        <v>0.87688999999999995</v>
      </c>
      <c r="BN65" s="100">
        <v>6.0419999999999998</v>
      </c>
      <c r="BO65" s="100">
        <v>6.0419999999999998</v>
      </c>
      <c r="BP65" s="100">
        <v>0</v>
      </c>
      <c r="BQ65" s="100">
        <v>37.502214127263947</v>
      </c>
      <c r="BR65" s="100">
        <v>37.502214127263947</v>
      </c>
      <c r="BS65" s="100">
        <v>98.739042472412734</v>
      </c>
      <c r="BT65" s="100">
        <v>0</v>
      </c>
      <c r="BU65" s="100">
        <v>0</v>
      </c>
      <c r="BV65" s="100">
        <v>0</v>
      </c>
      <c r="BW65" s="100">
        <v>0</v>
      </c>
      <c r="BX65" s="100">
        <v>0</v>
      </c>
      <c r="BY65" s="100">
        <v>0</v>
      </c>
      <c r="BZ65" s="100">
        <v>0</v>
      </c>
      <c r="CA65" s="100">
        <v>0.13074107245791619</v>
      </c>
      <c r="CB65" s="100">
        <v>0.42278700282048415</v>
      </c>
      <c r="CC65" s="100">
        <v>0.10346984826255597</v>
      </c>
      <c r="CD65" s="100">
        <v>8.7486294039308771E-2</v>
      </c>
      <c r="CE65" s="100">
        <v>0</v>
      </c>
      <c r="CF65" s="100">
        <v>0</v>
      </c>
      <c r="CG65" s="100">
        <v>0</v>
      </c>
      <c r="CH65" s="100">
        <v>0</v>
      </c>
      <c r="CI65" s="100">
        <v>47099.115856987788</v>
      </c>
      <c r="CJ65" s="100">
        <v>1499.7375447909378</v>
      </c>
      <c r="CK65" s="100">
        <v>0</v>
      </c>
      <c r="CL65" s="100">
        <v>0</v>
      </c>
      <c r="CM65" s="100">
        <v>0</v>
      </c>
      <c r="CN65" s="100">
        <v>0</v>
      </c>
      <c r="CO65" s="100">
        <v>0</v>
      </c>
      <c r="CP65" s="100">
        <v>0</v>
      </c>
      <c r="CQ65" s="100">
        <v>0</v>
      </c>
      <c r="CR65" s="100">
        <v>0</v>
      </c>
      <c r="CS65" s="100">
        <v>0</v>
      </c>
      <c r="CT65" s="100">
        <v>0</v>
      </c>
      <c r="CU65" s="100">
        <v>0</v>
      </c>
      <c r="CV65" s="100">
        <v>0</v>
      </c>
      <c r="CW65" s="100">
        <v>0</v>
      </c>
      <c r="CX65" s="100">
        <v>0</v>
      </c>
      <c r="CY65" s="100">
        <v>0</v>
      </c>
      <c r="CZ65" s="100">
        <v>0</v>
      </c>
      <c r="DA65" s="100">
        <v>0</v>
      </c>
      <c r="DB65" s="100">
        <v>0</v>
      </c>
      <c r="DC65" s="100">
        <v>0</v>
      </c>
      <c r="DD65" s="100">
        <v>0</v>
      </c>
      <c r="DE65" s="100">
        <v>0</v>
      </c>
      <c r="DF65" s="100">
        <v>0</v>
      </c>
      <c r="DG65" s="100">
        <v>0</v>
      </c>
      <c r="DH65" s="100">
        <v>0</v>
      </c>
      <c r="DI65" s="100">
        <v>0</v>
      </c>
      <c r="DJ65" s="100">
        <v>0</v>
      </c>
      <c r="DK65" s="100">
        <v>0</v>
      </c>
      <c r="DL65" s="100">
        <v>0</v>
      </c>
      <c r="DM65" s="100">
        <v>0</v>
      </c>
      <c r="DN65" s="108">
        <v>0</v>
      </c>
      <c r="DO65" s="108">
        <v>0</v>
      </c>
      <c r="DP65" s="108">
        <v>0</v>
      </c>
    </row>
    <row r="66" spans="3:120" x14ac:dyDescent="0.2">
      <c r="C66" s="12">
        <v>2053</v>
      </c>
      <c r="D66" s="22">
        <v>0</v>
      </c>
      <c r="E66" s="22">
        <v>0</v>
      </c>
      <c r="F66" s="22">
        <v>0</v>
      </c>
      <c r="G66" s="22">
        <v>0</v>
      </c>
      <c r="H66" s="22">
        <v>0</v>
      </c>
      <c r="I66" s="22">
        <v>0</v>
      </c>
      <c r="J66" s="22">
        <v>0</v>
      </c>
      <c r="K66" s="98">
        <v>35882.154436158467</v>
      </c>
      <c r="L66" s="100">
        <v>0</v>
      </c>
      <c r="M66" s="100">
        <v>9242.1456084207312</v>
      </c>
      <c r="N66" s="100">
        <v>0</v>
      </c>
      <c r="O66" s="100">
        <v>0</v>
      </c>
      <c r="P66" s="100">
        <v>9356.9919525913228</v>
      </c>
      <c r="Q66" s="100">
        <v>8525.1988478334551</v>
      </c>
      <c r="R66" s="100">
        <v>0</v>
      </c>
      <c r="S66" s="100">
        <v>0</v>
      </c>
      <c r="T66" s="100">
        <v>0</v>
      </c>
      <c r="U66" s="100">
        <v>0</v>
      </c>
      <c r="V66" s="100">
        <v>0</v>
      </c>
      <c r="W66" s="100">
        <v>1832236.0277016491</v>
      </c>
      <c r="X66" s="100">
        <v>2032647.9259792455</v>
      </c>
      <c r="Y66" s="100">
        <v>0</v>
      </c>
      <c r="Z66" s="100">
        <v>0</v>
      </c>
      <c r="AA66" s="100">
        <v>0</v>
      </c>
      <c r="AB66" s="100">
        <v>0</v>
      </c>
      <c r="AC66" s="100">
        <v>0</v>
      </c>
      <c r="AD66" s="100">
        <v>0</v>
      </c>
      <c r="AE66" s="100">
        <v>0</v>
      </c>
      <c r="AF66" s="100">
        <v>0</v>
      </c>
      <c r="AG66" s="100">
        <v>0</v>
      </c>
      <c r="AH66" s="100">
        <v>0</v>
      </c>
      <c r="AI66" s="100">
        <v>0</v>
      </c>
      <c r="AJ66" s="100">
        <v>0</v>
      </c>
      <c r="AK66" s="100">
        <v>0</v>
      </c>
      <c r="AL66" s="100">
        <v>0</v>
      </c>
      <c r="AM66" s="100">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c r="BC66" s="100">
        <v>0</v>
      </c>
      <c r="BD66" s="100">
        <v>0</v>
      </c>
      <c r="BE66" s="100">
        <v>0</v>
      </c>
      <c r="BF66" s="100">
        <v>0</v>
      </c>
      <c r="BG66" s="100">
        <v>0</v>
      </c>
      <c r="BH66" s="100">
        <v>0</v>
      </c>
      <c r="BI66" s="100">
        <v>0</v>
      </c>
      <c r="BJ66" s="100">
        <v>98.739042472412734</v>
      </c>
      <c r="BK66" s="100">
        <v>1.8429266457542184</v>
      </c>
      <c r="BL66" s="100">
        <v>-1.0572175066748102</v>
      </c>
      <c r="BM66" s="100">
        <v>0.87688999999999995</v>
      </c>
      <c r="BN66" s="100">
        <v>6.0419999999999998</v>
      </c>
      <c r="BO66" s="100">
        <v>6.0419999999999998</v>
      </c>
      <c r="BP66" s="100">
        <v>0</v>
      </c>
      <c r="BQ66" s="100">
        <v>37.502214127263947</v>
      </c>
      <c r="BR66" s="100">
        <v>37.502214127263947</v>
      </c>
      <c r="BS66" s="100">
        <v>98.739042472412734</v>
      </c>
      <c r="BT66" s="100">
        <v>0</v>
      </c>
      <c r="BU66" s="100">
        <v>0</v>
      </c>
      <c r="BV66" s="100">
        <v>0</v>
      </c>
      <c r="BW66" s="100">
        <v>0</v>
      </c>
      <c r="BX66" s="100">
        <v>0</v>
      </c>
      <c r="BY66" s="100">
        <v>0</v>
      </c>
      <c r="BZ66" s="100">
        <v>0</v>
      </c>
      <c r="CA66" s="100">
        <v>0.13074107245791619</v>
      </c>
      <c r="CB66" s="100">
        <v>0.42278700282048415</v>
      </c>
      <c r="CC66" s="100">
        <v>0.10346984826255597</v>
      </c>
      <c r="CD66" s="100">
        <v>8.7486294039308771E-2</v>
      </c>
      <c r="CE66" s="100">
        <v>0</v>
      </c>
      <c r="CF66" s="100">
        <v>0</v>
      </c>
      <c r="CG66" s="100">
        <v>0</v>
      </c>
      <c r="CH66" s="100">
        <v>0</v>
      </c>
      <c r="CI66" s="100">
        <v>47099.115856987788</v>
      </c>
      <c r="CJ66" s="100">
        <v>1499.7375447909378</v>
      </c>
      <c r="CK66" s="100">
        <v>0</v>
      </c>
      <c r="CL66" s="100">
        <v>0</v>
      </c>
      <c r="CM66" s="100">
        <v>0</v>
      </c>
      <c r="CN66" s="100">
        <v>0</v>
      </c>
      <c r="CO66" s="100">
        <v>0</v>
      </c>
      <c r="CP66" s="100">
        <v>0</v>
      </c>
      <c r="CQ66" s="100">
        <v>0</v>
      </c>
      <c r="CR66" s="100">
        <v>0</v>
      </c>
      <c r="CS66" s="100">
        <v>0</v>
      </c>
      <c r="CT66" s="100">
        <v>0</v>
      </c>
      <c r="CU66" s="100">
        <v>0</v>
      </c>
      <c r="CV66" s="100">
        <v>0</v>
      </c>
      <c r="CW66" s="100">
        <v>0</v>
      </c>
      <c r="CX66" s="100">
        <v>0</v>
      </c>
      <c r="CY66" s="100">
        <v>0</v>
      </c>
      <c r="CZ66" s="100">
        <v>0</v>
      </c>
      <c r="DA66" s="100">
        <v>0</v>
      </c>
      <c r="DB66" s="100">
        <v>0</v>
      </c>
      <c r="DC66" s="100">
        <v>0</v>
      </c>
      <c r="DD66" s="100">
        <v>0</v>
      </c>
      <c r="DE66" s="100">
        <v>0</v>
      </c>
      <c r="DF66" s="100">
        <v>0</v>
      </c>
      <c r="DG66" s="100">
        <v>0</v>
      </c>
      <c r="DH66" s="100">
        <v>0</v>
      </c>
      <c r="DI66" s="100">
        <v>0</v>
      </c>
      <c r="DJ66" s="100">
        <v>0</v>
      </c>
      <c r="DK66" s="100">
        <v>0</v>
      </c>
      <c r="DL66" s="100">
        <v>0</v>
      </c>
      <c r="DM66" s="100">
        <v>0</v>
      </c>
      <c r="DN66" s="108">
        <v>0</v>
      </c>
      <c r="DO66" s="108">
        <v>0</v>
      </c>
      <c r="DP66" s="108">
        <v>0</v>
      </c>
    </row>
    <row r="67" spans="3:120" x14ac:dyDescent="0.2">
      <c r="C67" s="12">
        <v>2054</v>
      </c>
      <c r="D67" s="22">
        <v>0</v>
      </c>
      <c r="E67" s="22">
        <v>0</v>
      </c>
      <c r="F67" s="22">
        <v>0</v>
      </c>
      <c r="G67" s="22">
        <v>0</v>
      </c>
      <c r="H67" s="22">
        <v>0</v>
      </c>
      <c r="I67" s="22">
        <v>0</v>
      </c>
      <c r="J67" s="22">
        <v>0</v>
      </c>
      <c r="K67" s="98">
        <v>32479.877433646245</v>
      </c>
      <c r="L67" s="100">
        <v>0</v>
      </c>
      <c r="M67" s="100">
        <v>8053.2215800623708</v>
      </c>
      <c r="N67" s="100">
        <v>0</v>
      </c>
      <c r="O67" s="100">
        <v>0</v>
      </c>
      <c r="P67" s="100">
        <v>8160.1869147894331</v>
      </c>
      <c r="Q67" s="100">
        <v>7435.3969725838206</v>
      </c>
      <c r="R67" s="100">
        <v>0</v>
      </c>
      <c r="S67" s="100">
        <v>0</v>
      </c>
      <c r="T67" s="100">
        <v>0</v>
      </c>
      <c r="U67" s="100">
        <v>0</v>
      </c>
      <c r="V67" s="100">
        <v>0</v>
      </c>
      <c r="W67" s="100">
        <v>1572362.4041349099</v>
      </c>
      <c r="X67" s="100">
        <v>1773336.74445386</v>
      </c>
      <c r="Y67" s="100">
        <v>0</v>
      </c>
      <c r="Z67" s="100">
        <v>0</v>
      </c>
      <c r="AA67" s="100">
        <v>0</v>
      </c>
      <c r="AB67" s="100">
        <v>0</v>
      </c>
      <c r="AC67" s="100">
        <v>0</v>
      </c>
      <c r="AD67" s="100">
        <v>0</v>
      </c>
      <c r="AE67" s="100">
        <v>0</v>
      </c>
      <c r="AF67" s="100">
        <v>0</v>
      </c>
      <c r="AG67" s="100">
        <v>0</v>
      </c>
      <c r="AH67" s="100">
        <v>0</v>
      </c>
      <c r="AI67" s="100">
        <v>0</v>
      </c>
      <c r="AJ67" s="100">
        <v>0</v>
      </c>
      <c r="AK67" s="100">
        <v>0</v>
      </c>
      <c r="AL67" s="100">
        <v>0</v>
      </c>
      <c r="AM67" s="100">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c r="BC67" s="100">
        <v>0</v>
      </c>
      <c r="BD67" s="100">
        <v>0</v>
      </c>
      <c r="BE67" s="100">
        <v>0</v>
      </c>
      <c r="BF67" s="100">
        <v>0</v>
      </c>
      <c r="BG67" s="100">
        <v>0</v>
      </c>
      <c r="BH67" s="100">
        <v>0</v>
      </c>
      <c r="BI67" s="100">
        <v>0</v>
      </c>
      <c r="BJ67" s="100">
        <v>98.739042472412734</v>
      </c>
      <c r="BK67" s="100">
        <v>1.8429266457542184</v>
      </c>
      <c r="BL67" s="100">
        <v>-1.0572175066748102</v>
      </c>
      <c r="BM67" s="100">
        <v>0.87688999999999995</v>
      </c>
      <c r="BN67" s="100">
        <v>6.0419999999999998</v>
      </c>
      <c r="BO67" s="100">
        <v>6.0419999999999998</v>
      </c>
      <c r="BP67" s="100">
        <v>0</v>
      </c>
      <c r="BQ67" s="100">
        <v>37.502214127263947</v>
      </c>
      <c r="BR67" s="100">
        <v>37.502214127263947</v>
      </c>
      <c r="BS67" s="100">
        <v>98.739042472412734</v>
      </c>
      <c r="BT67" s="100">
        <v>0</v>
      </c>
      <c r="BU67" s="100">
        <v>0</v>
      </c>
      <c r="BV67" s="100">
        <v>0</v>
      </c>
      <c r="BW67" s="100">
        <v>0</v>
      </c>
      <c r="BX67" s="100">
        <v>0</v>
      </c>
      <c r="BY67" s="100">
        <v>0</v>
      </c>
      <c r="BZ67" s="100">
        <v>0</v>
      </c>
      <c r="CA67" s="100">
        <v>0.13074107245791619</v>
      </c>
      <c r="CB67" s="100">
        <v>0.42278700282048415</v>
      </c>
      <c r="CC67" s="100">
        <v>0.10346984826255597</v>
      </c>
      <c r="CD67" s="100">
        <v>8.7486294039308771E-2</v>
      </c>
      <c r="CE67" s="100">
        <v>0</v>
      </c>
      <c r="CF67" s="100">
        <v>0</v>
      </c>
      <c r="CG67" s="100">
        <v>0</v>
      </c>
      <c r="CH67" s="100">
        <v>0</v>
      </c>
      <c r="CI67" s="100">
        <v>47099.115856987788</v>
      </c>
      <c r="CJ67" s="100">
        <v>1499.7375447909378</v>
      </c>
      <c r="CK67" s="100">
        <v>0</v>
      </c>
      <c r="CL67" s="100">
        <v>0</v>
      </c>
      <c r="CM67" s="100">
        <v>0</v>
      </c>
      <c r="CN67" s="100">
        <v>0</v>
      </c>
      <c r="CO67" s="100">
        <v>0</v>
      </c>
      <c r="CP67" s="100">
        <v>0</v>
      </c>
      <c r="CQ67" s="100">
        <v>0</v>
      </c>
      <c r="CR67" s="100">
        <v>0</v>
      </c>
      <c r="CS67" s="100">
        <v>0</v>
      </c>
      <c r="CT67" s="100">
        <v>0</v>
      </c>
      <c r="CU67" s="100">
        <v>0</v>
      </c>
      <c r="CV67" s="100">
        <v>0</v>
      </c>
      <c r="CW67" s="100">
        <v>0</v>
      </c>
      <c r="CX67" s="100">
        <v>0</v>
      </c>
      <c r="CY67" s="100">
        <v>0</v>
      </c>
      <c r="CZ67" s="100">
        <v>0</v>
      </c>
      <c r="DA67" s="100">
        <v>0</v>
      </c>
      <c r="DB67" s="100">
        <v>0</v>
      </c>
      <c r="DC67" s="100">
        <v>0</v>
      </c>
      <c r="DD67" s="100">
        <v>0</v>
      </c>
      <c r="DE67" s="100">
        <v>0</v>
      </c>
      <c r="DF67" s="100">
        <v>0</v>
      </c>
      <c r="DG67" s="100">
        <v>0</v>
      </c>
      <c r="DH67" s="100">
        <v>0</v>
      </c>
      <c r="DI67" s="100">
        <v>0</v>
      </c>
      <c r="DJ67" s="100">
        <v>0</v>
      </c>
      <c r="DK67" s="100">
        <v>0</v>
      </c>
      <c r="DL67" s="100">
        <v>0</v>
      </c>
      <c r="DM67" s="100">
        <v>0</v>
      </c>
      <c r="DN67" s="108">
        <v>0</v>
      </c>
      <c r="DO67" s="108">
        <v>0</v>
      </c>
      <c r="DP67" s="108">
        <v>0</v>
      </c>
    </row>
    <row r="68" spans="3:120" x14ac:dyDescent="0.2">
      <c r="C68" s="12">
        <v>2055</v>
      </c>
      <c r="D68" s="22">
        <v>0</v>
      </c>
      <c r="E68" s="22">
        <v>0</v>
      </c>
      <c r="F68" s="22">
        <v>0</v>
      </c>
      <c r="G68" s="22">
        <v>0</v>
      </c>
      <c r="H68" s="22">
        <v>0</v>
      </c>
      <c r="I68" s="22">
        <v>0</v>
      </c>
      <c r="J68" s="22">
        <v>0</v>
      </c>
      <c r="K68" s="98">
        <v>29892.491998902209</v>
      </c>
      <c r="L68" s="100">
        <v>0</v>
      </c>
      <c r="M68" s="100">
        <v>7424.448610681884</v>
      </c>
      <c r="N68" s="100">
        <v>0</v>
      </c>
      <c r="O68" s="100">
        <v>0</v>
      </c>
      <c r="P68" s="100">
        <v>7524.0625338340396</v>
      </c>
      <c r="Q68" s="100">
        <v>6855.8621588726701</v>
      </c>
      <c r="R68" s="100">
        <v>0</v>
      </c>
      <c r="S68" s="100">
        <v>0</v>
      </c>
      <c r="T68" s="100">
        <v>0</v>
      </c>
      <c r="U68" s="100">
        <v>0</v>
      </c>
      <c r="V68" s="100">
        <v>0</v>
      </c>
      <c r="W68" s="100">
        <v>1441653.4632112246</v>
      </c>
      <c r="X68" s="100">
        <v>1643157.7816843758</v>
      </c>
      <c r="Y68" s="100">
        <v>0</v>
      </c>
      <c r="Z68" s="100">
        <v>0</v>
      </c>
      <c r="AA68" s="100">
        <v>0</v>
      </c>
      <c r="AB68" s="100">
        <v>0</v>
      </c>
      <c r="AC68" s="100">
        <v>0</v>
      </c>
      <c r="AD68" s="100">
        <v>0</v>
      </c>
      <c r="AE68" s="100">
        <v>0</v>
      </c>
      <c r="AF68" s="100">
        <v>0</v>
      </c>
      <c r="AG68" s="100">
        <v>0</v>
      </c>
      <c r="AH68" s="100">
        <v>0</v>
      </c>
      <c r="AI68" s="100">
        <v>0</v>
      </c>
      <c r="AJ68" s="100">
        <v>0</v>
      </c>
      <c r="AK68" s="100">
        <v>0</v>
      </c>
      <c r="AL68" s="100">
        <v>0</v>
      </c>
      <c r="AM68" s="100">
        <v>0</v>
      </c>
      <c r="AN68" s="100">
        <v>0</v>
      </c>
      <c r="AO68" s="100">
        <v>0</v>
      </c>
      <c r="AP68" s="100">
        <v>0</v>
      </c>
      <c r="AQ68" s="100">
        <v>0</v>
      </c>
      <c r="AR68" s="100">
        <v>0</v>
      </c>
      <c r="AS68" s="100">
        <v>0</v>
      </c>
      <c r="AT68" s="100">
        <v>0</v>
      </c>
      <c r="AU68" s="100">
        <v>0</v>
      </c>
      <c r="AV68" s="100">
        <v>0</v>
      </c>
      <c r="AW68" s="100">
        <v>0</v>
      </c>
      <c r="AX68" s="100">
        <v>0</v>
      </c>
      <c r="AY68" s="100">
        <v>0</v>
      </c>
      <c r="AZ68" s="100">
        <v>0</v>
      </c>
      <c r="BA68" s="100">
        <v>0</v>
      </c>
      <c r="BB68" s="100">
        <v>0</v>
      </c>
      <c r="BC68" s="100">
        <v>0</v>
      </c>
      <c r="BD68" s="100">
        <v>0</v>
      </c>
      <c r="BE68" s="100">
        <v>0</v>
      </c>
      <c r="BF68" s="100">
        <v>0</v>
      </c>
      <c r="BG68" s="100">
        <v>0</v>
      </c>
      <c r="BH68" s="100">
        <v>0</v>
      </c>
      <c r="BI68" s="100">
        <v>0</v>
      </c>
      <c r="BJ68" s="100">
        <v>98.739042472412734</v>
      </c>
      <c r="BK68" s="100">
        <v>1.8429266457542184</v>
      </c>
      <c r="BL68" s="100">
        <v>-1.0572175066748102</v>
      </c>
      <c r="BM68" s="100">
        <v>0.87688999999999995</v>
      </c>
      <c r="BN68" s="100">
        <v>6.0419999999999998</v>
      </c>
      <c r="BO68" s="100">
        <v>6.0419999999999998</v>
      </c>
      <c r="BP68" s="100">
        <v>0</v>
      </c>
      <c r="BQ68" s="100">
        <v>37.502214127263947</v>
      </c>
      <c r="BR68" s="100">
        <v>37.502214127263947</v>
      </c>
      <c r="BS68" s="100">
        <v>98.739042472412734</v>
      </c>
      <c r="BT68" s="100">
        <v>0</v>
      </c>
      <c r="BU68" s="100">
        <v>0</v>
      </c>
      <c r="BV68" s="100">
        <v>0</v>
      </c>
      <c r="BW68" s="100">
        <v>0</v>
      </c>
      <c r="BX68" s="100">
        <v>0</v>
      </c>
      <c r="BY68" s="100">
        <v>0</v>
      </c>
      <c r="BZ68" s="100">
        <v>0</v>
      </c>
      <c r="CA68" s="100">
        <v>0.13074107245791619</v>
      </c>
      <c r="CB68" s="100">
        <v>0.42278700282048415</v>
      </c>
      <c r="CC68" s="100">
        <v>0.10346984826255597</v>
      </c>
      <c r="CD68" s="100">
        <v>8.7486294039308771E-2</v>
      </c>
      <c r="CE68" s="100">
        <v>0</v>
      </c>
      <c r="CF68" s="100">
        <v>0</v>
      </c>
      <c r="CG68" s="100">
        <v>0</v>
      </c>
      <c r="CH68" s="100">
        <v>0</v>
      </c>
      <c r="CI68" s="100">
        <v>47099.115856987788</v>
      </c>
      <c r="CJ68" s="100">
        <v>1499.7375447909378</v>
      </c>
      <c r="CK68" s="100">
        <v>0</v>
      </c>
      <c r="CL68" s="100">
        <v>0</v>
      </c>
      <c r="CM68" s="100">
        <v>0</v>
      </c>
      <c r="CN68" s="100">
        <v>0</v>
      </c>
      <c r="CO68" s="100">
        <v>0</v>
      </c>
      <c r="CP68" s="100">
        <v>0</v>
      </c>
      <c r="CQ68" s="100">
        <v>0</v>
      </c>
      <c r="CR68" s="100">
        <v>0</v>
      </c>
      <c r="CS68" s="100">
        <v>0</v>
      </c>
      <c r="CT68" s="100">
        <v>0</v>
      </c>
      <c r="CU68" s="100">
        <v>0</v>
      </c>
      <c r="CV68" s="100">
        <v>0</v>
      </c>
      <c r="CW68" s="100">
        <v>0</v>
      </c>
      <c r="CX68" s="100">
        <v>0</v>
      </c>
      <c r="CY68" s="100">
        <v>0</v>
      </c>
      <c r="CZ68" s="100">
        <v>0</v>
      </c>
      <c r="DA68" s="100">
        <v>0</v>
      </c>
      <c r="DB68" s="100">
        <v>0</v>
      </c>
      <c r="DC68" s="100">
        <v>0</v>
      </c>
      <c r="DD68" s="100">
        <v>0</v>
      </c>
      <c r="DE68" s="100">
        <v>0</v>
      </c>
      <c r="DF68" s="100">
        <v>0</v>
      </c>
      <c r="DG68" s="100">
        <v>0</v>
      </c>
      <c r="DH68" s="100">
        <v>0</v>
      </c>
      <c r="DI68" s="100">
        <v>0</v>
      </c>
      <c r="DJ68" s="100">
        <v>0</v>
      </c>
      <c r="DK68" s="100">
        <v>0</v>
      </c>
      <c r="DL68" s="100">
        <v>0</v>
      </c>
      <c r="DM68" s="100">
        <v>0</v>
      </c>
      <c r="DN68" s="108">
        <v>0</v>
      </c>
      <c r="DO68" s="108">
        <v>0</v>
      </c>
      <c r="DP68" s="108">
        <v>0</v>
      </c>
    </row>
    <row r="69" spans="3:120" x14ac:dyDescent="0.2">
      <c r="C69" s="12">
        <v>2056</v>
      </c>
      <c r="D69" s="22">
        <v>0</v>
      </c>
      <c r="E69" s="22">
        <v>0</v>
      </c>
      <c r="F69" s="22">
        <v>0</v>
      </c>
      <c r="G69" s="22">
        <v>0</v>
      </c>
      <c r="H69" s="22">
        <v>0</v>
      </c>
      <c r="I69" s="22">
        <v>0</v>
      </c>
      <c r="J69" s="22">
        <v>0</v>
      </c>
      <c r="K69" s="98">
        <v>26667.091531379672</v>
      </c>
      <c r="L69" s="100">
        <v>0</v>
      </c>
      <c r="M69" s="100">
        <v>6472.5184350703612</v>
      </c>
      <c r="N69" s="100">
        <v>0</v>
      </c>
      <c r="O69" s="100">
        <v>0</v>
      </c>
      <c r="P69" s="100">
        <v>6566.47305328522</v>
      </c>
      <c r="Q69" s="100">
        <v>5983.9463941288868</v>
      </c>
      <c r="R69" s="100">
        <v>0</v>
      </c>
      <c r="S69" s="100">
        <v>0</v>
      </c>
      <c r="T69" s="100">
        <v>0</v>
      </c>
      <c r="U69" s="100">
        <v>0</v>
      </c>
      <c r="V69" s="100">
        <v>0</v>
      </c>
      <c r="W69" s="100">
        <v>1076409.5545505835</v>
      </c>
      <c r="X69" s="100">
        <v>1278987.0398906069</v>
      </c>
      <c r="Y69" s="100">
        <v>0</v>
      </c>
      <c r="Z69" s="100">
        <v>0</v>
      </c>
      <c r="AA69" s="100">
        <v>0</v>
      </c>
      <c r="AB69" s="100">
        <v>0</v>
      </c>
      <c r="AC69" s="100">
        <v>0</v>
      </c>
      <c r="AD69" s="100">
        <v>0</v>
      </c>
      <c r="AE69" s="100">
        <v>0</v>
      </c>
      <c r="AF69" s="100">
        <v>0</v>
      </c>
      <c r="AG69" s="100">
        <v>0</v>
      </c>
      <c r="AH69" s="100">
        <v>0</v>
      </c>
      <c r="AI69" s="100">
        <v>0</v>
      </c>
      <c r="AJ69" s="100">
        <v>0</v>
      </c>
      <c r="AK69" s="100">
        <v>0</v>
      </c>
      <c r="AL69" s="100">
        <v>0</v>
      </c>
      <c r="AM69" s="100">
        <v>0</v>
      </c>
      <c r="AN69" s="100">
        <v>0</v>
      </c>
      <c r="AO69" s="100">
        <v>0</v>
      </c>
      <c r="AP69" s="100">
        <v>0</v>
      </c>
      <c r="AQ69" s="100">
        <v>0</v>
      </c>
      <c r="AR69" s="100">
        <v>0</v>
      </c>
      <c r="AS69" s="100">
        <v>0</v>
      </c>
      <c r="AT69" s="100">
        <v>0</v>
      </c>
      <c r="AU69" s="100">
        <v>0</v>
      </c>
      <c r="AV69" s="100">
        <v>0</v>
      </c>
      <c r="AW69" s="100">
        <v>0</v>
      </c>
      <c r="AX69" s="100">
        <v>0</v>
      </c>
      <c r="AY69" s="100">
        <v>0</v>
      </c>
      <c r="AZ69" s="100">
        <v>0</v>
      </c>
      <c r="BA69" s="100">
        <v>0</v>
      </c>
      <c r="BB69" s="100">
        <v>0</v>
      </c>
      <c r="BC69" s="100">
        <v>0</v>
      </c>
      <c r="BD69" s="100">
        <v>0</v>
      </c>
      <c r="BE69" s="100">
        <v>0</v>
      </c>
      <c r="BF69" s="100">
        <v>0</v>
      </c>
      <c r="BG69" s="100">
        <v>0</v>
      </c>
      <c r="BH69" s="100">
        <v>0</v>
      </c>
      <c r="BI69" s="100">
        <v>0</v>
      </c>
      <c r="BJ69" s="100">
        <v>98.739042472412734</v>
      </c>
      <c r="BK69" s="100">
        <v>1.8429266457542184</v>
      </c>
      <c r="BL69" s="100">
        <v>-1.0572175066748102</v>
      </c>
      <c r="BM69" s="100">
        <v>0.87688999999999995</v>
      </c>
      <c r="BN69" s="100">
        <v>6.0419999999999998</v>
      </c>
      <c r="BO69" s="100">
        <v>6.0419999999999998</v>
      </c>
      <c r="BP69" s="100">
        <v>0</v>
      </c>
      <c r="BQ69" s="100">
        <v>37.502214127263947</v>
      </c>
      <c r="BR69" s="100">
        <v>37.502214127263947</v>
      </c>
      <c r="BS69" s="100">
        <v>98.739042472412734</v>
      </c>
      <c r="BT69" s="100">
        <v>0</v>
      </c>
      <c r="BU69" s="100">
        <v>0</v>
      </c>
      <c r="BV69" s="100">
        <v>0</v>
      </c>
      <c r="BW69" s="100">
        <v>0</v>
      </c>
      <c r="BX69" s="100">
        <v>0</v>
      </c>
      <c r="BY69" s="100">
        <v>0</v>
      </c>
      <c r="BZ69" s="100">
        <v>0</v>
      </c>
      <c r="CA69" s="100">
        <v>0.13074107245791619</v>
      </c>
      <c r="CB69" s="100">
        <v>0.42278700282048415</v>
      </c>
      <c r="CC69" s="100">
        <v>0.10346984826255597</v>
      </c>
      <c r="CD69" s="100">
        <v>8.7486294039308771E-2</v>
      </c>
      <c r="CE69" s="100">
        <v>0</v>
      </c>
      <c r="CF69" s="100">
        <v>0</v>
      </c>
      <c r="CG69" s="100">
        <v>0</v>
      </c>
      <c r="CH69" s="100">
        <v>0</v>
      </c>
      <c r="CI69" s="100">
        <v>47099.115856987788</v>
      </c>
      <c r="CJ69" s="100">
        <v>1499.7375447909378</v>
      </c>
      <c r="CK69" s="100">
        <v>0</v>
      </c>
      <c r="CL69" s="100">
        <v>0</v>
      </c>
      <c r="CM69" s="100">
        <v>0</v>
      </c>
      <c r="CN69" s="100">
        <v>0</v>
      </c>
      <c r="CO69" s="100">
        <v>0</v>
      </c>
      <c r="CP69" s="100">
        <v>0</v>
      </c>
      <c r="CQ69" s="100">
        <v>0</v>
      </c>
      <c r="CR69" s="100">
        <v>0</v>
      </c>
      <c r="CS69" s="100">
        <v>0</v>
      </c>
      <c r="CT69" s="100">
        <v>0</v>
      </c>
      <c r="CU69" s="100">
        <v>0</v>
      </c>
      <c r="CV69" s="100">
        <v>0</v>
      </c>
      <c r="CW69" s="100">
        <v>0</v>
      </c>
      <c r="CX69" s="100">
        <v>0</v>
      </c>
      <c r="CY69" s="100">
        <v>0</v>
      </c>
      <c r="CZ69" s="100">
        <v>0</v>
      </c>
      <c r="DA69" s="100">
        <v>0</v>
      </c>
      <c r="DB69" s="100">
        <v>0</v>
      </c>
      <c r="DC69" s="100">
        <v>0</v>
      </c>
      <c r="DD69" s="100">
        <v>0</v>
      </c>
      <c r="DE69" s="100">
        <v>0</v>
      </c>
      <c r="DF69" s="100">
        <v>0</v>
      </c>
      <c r="DG69" s="100">
        <v>0</v>
      </c>
      <c r="DH69" s="100">
        <v>0</v>
      </c>
      <c r="DI69" s="100">
        <v>0</v>
      </c>
      <c r="DJ69" s="100">
        <v>0</v>
      </c>
      <c r="DK69" s="100">
        <v>0</v>
      </c>
      <c r="DL69" s="100">
        <v>0</v>
      </c>
      <c r="DM69" s="100">
        <v>0</v>
      </c>
      <c r="DN69" s="108">
        <v>0</v>
      </c>
      <c r="DO69" s="108">
        <v>0</v>
      </c>
      <c r="DP69" s="108">
        <v>0</v>
      </c>
    </row>
    <row r="70" spans="3:120" x14ac:dyDescent="0.2">
      <c r="C70" s="12">
        <v>2057</v>
      </c>
      <c r="D70" s="22">
        <v>0</v>
      </c>
      <c r="E70" s="22">
        <v>0</v>
      </c>
      <c r="F70" s="22">
        <v>0</v>
      </c>
      <c r="G70" s="22">
        <v>0</v>
      </c>
      <c r="H70" s="22">
        <v>0</v>
      </c>
      <c r="I70" s="22">
        <v>0</v>
      </c>
      <c r="J70" s="22">
        <v>0</v>
      </c>
      <c r="K70" s="98">
        <v>24284.042184701979</v>
      </c>
      <c r="L70" s="100">
        <v>0</v>
      </c>
      <c r="M70" s="100">
        <v>5890.049305728372</v>
      </c>
      <c r="N70" s="100">
        <v>0</v>
      </c>
      <c r="O70" s="100">
        <v>0</v>
      </c>
      <c r="P70" s="100">
        <v>5976.3397114790496</v>
      </c>
      <c r="Q70" s="100">
        <v>5446.2352739634944</v>
      </c>
      <c r="R70" s="100">
        <v>0</v>
      </c>
      <c r="S70" s="100">
        <v>0</v>
      </c>
      <c r="T70" s="100">
        <v>0</v>
      </c>
      <c r="U70" s="100">
        <v>0</v>
      </c>
      <c r="V70" s="100">
        <v>0</v>
      </c>
      <c r="W70" s="100">
        <v>966967.42750268755</v>
      </c>
      <c r="X70" s="100">
        <v>1169441.8181575278</v>
      </c>
      <c r="Y70" s="100">
        <v>0</v>
      </c>
      <c r="Z70" s="100">
        <v>0</v>
      </c>
      <c r="AA70" s="100">
        <v>0</v>
      </c>
      <c r="AB70" s="100">
        <v>0</v>
      </c>
      <c r="AC70" s="100">
        <v>0</v>
      </c>
      <c r="AD70" s="100">
        <v>0</v>
      </c>
      <c r="AE70" s="100">
        <v>0</v>
      </c>
      <c r="AF70" s="100">
        <v>0</v>
      </c>
      <c r="AG70" s="100">
        <v>0</v>
      </c>
      <c r="AH70" s="100">
        <v>0</v>
      </c>
      <c r="AI70" s="100">
        <v>0</v>
      </c>
      <c r="AJ70" s="100">
        <v>0</v>
      </c>
      <c r="AK70" s="100">
        <v>0</v>
      </c>
      <c r="AL70" s="100">
        <v>0</v>
      </c>
      <c r="AM70" s="100">
        <v>0</v>
      </c>
      <c r="AN70" s="100">
        <v>0</v>
      </c>
      <c r="AO70" s="100">
        <v>0</v>
      </c>
      <c r="AP70" s="100">
        <v>0</v>
      </c>
      <c r="AQ70" s="100">
        <v>0</v>
      </c>
      <c r="AR70" s="100">
        <v>0</v>
      </c>
      <c r="AS70" s="100">
        <v>0</v>
      </c>
      <c r="AT70" s="100">
        <v>0</v>
      </c>
      <c r="AU70" s="100">
        <v>0</v>
      </c>
      <c r="AV70" s="100">
        <v>0</v>
      </c>
      <c r="AW70" s="100">
        <v>0</v>
      </c>
      <c r="AX70" s="100">
        <v>0</v>
      </c>
      <c r="AY70" s="100">
        <v>0</v>
      </c>
      <c r="AZ70" s="100">
        <v>0</v>
      </c>
      <c r="BA70" s="100">
        <v>0</v>
      </c>
      <c r="BB70" s="100">
        <v>0</v>
      </c>
      <c r="BC70" s="100">
        <v>0</v>
      </c>
      <c r="BD70" s="100">
        <v>0</v>
      </c>
      <c r="BE70" s="100">
        <v>0</v>
      </c>
      <c r="BF70" s="100">
        <v>0</v>
      </c>
      <c r="BG70" s="100">
        <v>0</v>
      </c>
      <c r="BH70" s="100">
        <v>0</v>
      </c>
      <c r="BI70" s="100">
        <v>0</v>
      </c>
      <c r="BJ70" s="100">
        <v>98.739042472412734</v>
      </c>
      <c r="BK70" s="100">
        <v>1.8429266457542184</v>
      </c>
      <c r="BL70" s="100">
        <v>-1.0572175066748102</v>
      </c>
      <c r="BM70" s="100">
        <v>0.87688999999999995</v>
      </c>
      <c r="BN70" s="100">
        <v>6.0419999999999998</v>
      </c>
      <c r="BO70" s="100">
        <v>6.0419999999999998</v>
      </c>
      <c r="BP70" s="100">
        <v>0</v>
      </c>
      <c r="BQ70" s="100">
        <v>37.502214127263947</v>
      </c>
      <c r="BR70" s="100">
        <v>37.502214127263947</v>
      </c>
      <c r="BS70" s="100">
        <v>98.739042472412734</v>
      </c>
      <c r="BT70" s="100">
        <v>0</v>
      </c>
      <c r="BU70" s="100">
        <v>0</v>
      </c>
      <c r="BV70" s="100">
        <v>0</v>
      </c>
      <c r="BW70" s="100">
        <v>0</v>
      </c>
      <c r="BX70" s="100">
        <v>0</v>
      </c>
      <c r="BY70" s="100">
        <v>0</v>
      </c>
      <c r="BZ70" s="100">
        <v>0</v>
      </c>
      <c r="CA70" s="100">
        <v>0.13074107245791619</v>
      </c>
      <c r="CB70" s="100">
        <v>0.42278700282048415</v>
      </c>
      <c r="CC70" s="100">
        <v>0.10346984826255597</v>
      </c>
      <c r="CD70" s="100">
        <v>8.7486294039308771E-2</v>
      </c>
      <c r="CE70" s="100">
        <v>0</v>
      </c>
      <c r="CF70" s="100">
        <v>0</v>
      </c>
      <c r="CG70" s="100">
        <v>0</v>
      </c>
      <c r="CH70" s="100">
        <v>0</v>
      </c>
      <c r="CI70" s="100">
        <v>47099.115856987788</v>
      </c>
      <c r="CJ70" s="100">
        <v>1499.7375447909378</v>
      </c>
      <c r="CK70" s="100">
        <v>0</v>
      </c>
      <c r="CL70" s="100">
        <v>0</v>
      </c>
      <c r="CM70" s="100">
        <v>0</v>
      </c>
      <c r="CN70" s="100">
        <v>0</v>
      </c>
      <c r="CO70" s="100">
        <v>0</v>
      </c>
      <c r="CP70" s="100">
        <v>0</v>
      </c>
      <c r="CQ70" s="100">
        <v>0</v>
      </c>
      <c r="CR70" s="100">
        <v>0</v>
      </c>
      <c r="CS70" s="100">
        <v>0</v>
      </c>
      <c r="CT70" s="100">
        <v>0</v>
      </c>
      <c r="CU70" s="100">
        <v>0</v>
      </c>
      <c r="CV70" s="100">
        <v>0</v>
      </c>
      <c r="CW70" s="100">
        <v>0</v>
      </c>
      <c r="CX70" s="100">
        <v>0</v>
      </c>
      <c r="CY70" s="100">
        <v>0</v>
      </c>
      <c r="CZ70" s="100">
        <v>0</v>
      </c>
      <c r="DA70" s="100">
        <v>0</v>
      </c>
      <c r="DB70" s="100">
        <v>0</v>
      </c>
      <c r="DC70" s="100">
        <v>0</v>
      </c>
      <c r="DD70" s="100">
        <v>0</v>
      </c>
      <c r="DE70" s="100">
        <v>0</v>
      </c>
      <c r="DF70" s="100">
        <v>0</v>
      </c>
      <c r="DG70" s="100">
        <v>0</v>
      </c>
      <c r="DH70" s="100">
        <v>0</v>
      </c>
      <c r="DI70" s="100">
        <v>0</v>
      </c>
      <c r="DJ70" s="100">
        <v>0</v>
      </c>
      <c r="DK70" s="100">
        <v>0</v>
      </c>
      <c r="DL70" s="100">
        <v>0</v>
      </c>
      <c r="DM70" s="100">
        <v>0</v>
      </c>
      <c r="DN70" s="108">
        <v>0</v>
      </c>
      <c r="DO70" s="108">
        <v>0</v>
      </c>
      <c r="DP70" s="108">
        <v>0</v>
      </c>
    </row>
    <row r="71" spans="3:120" x14ac:dyDescent="0.2">
      <c r="C71" s="12">
        <v>2058</v>
      </c>
      <c r="D71" s="22">
        <v>0</v>
      </c>
      <c r="E71" s="22">
        <v>0</v>
      </c>
      <c r="F71" s="22">
        <v>0</v>
      </c>
      <c r="G71" s="22">
        <v>0</v>
      </c>
      <c r="H71" s="22">
        <v>0</v>
      </c>
      <c r="I71" s="22">
        <v>0</v>
      </c>
      <c r="J71" s="22">
        <v>0</v>
      </c>
      <c r="K71" s="98">
        <v>21857.956198786636</v>
      </c>
      <c r="L71" s="100">
        <v>0</v>
      </c>
      <c r="M71" s="100">
        <v>5326.4879206124724</v>
      </c>
      <c r="N71" s="100">
        <v>0</v>
      </c>
      <c r="O71" s="100">
        <v>0</v>
      </c>
      <c r="P71" s="100">
        <v>5298.7589289887264</v>
      </c>
      <c r="Q71" s="100">
        <v>4819.3750161336038</v>
      </c>
      <c r="R71" s="100">
        <v>0</v>
      </c>
      <c r="S71" s="100">
        <v>0</v>
      </c>
      <c r="T71" s="100">
        <v>0</v>
      </c>
      <c r="U71" s="100">
        <v>0</v>
      </c>
      <c r="V71" s="100">
        <v>0</v>
      </c>
      <c r="W71" s="100">
        <v>931584.07033168327</v>
      </c>
      <c r="X71" s="100">
        <v>1075952.9672154621</v>
      </c>
      <c r="Y71" s="100">
        <v>0</v>
      </c>
      <c r="Z71" s="100">
        <v>0</v>
      </c>
      <c r="AA71" s="100">
        <v>0</v>
      </c>
      <c r="AB71" s="100">
        <v>0</v>
      </c>
      <c r="AC71" s="100">
        <v>0</v>
      </c>
      <c r="AD71" s="100">
        <v>0</v>
      </c>
      <c r="AE71" s="100">
        <v>0</v>
      </c>
      <c r="AF71" s="100">
        <v>0</v>
      </c>
      <c r="AG71" s="100">
        <v>0</v>
      </c>
      <c r="AH71" s="100">
        <v>0</v>
      </c>
      <c r="AI71" s="100">
        <v>0</v>
      </c>
      <c r="AJ71" s="100">
        <v>0</v>
      </c>
      <c r="AK71" s="100">
        <v>0</v>
      </c>
      <c r="AL71" s="100">
        <v>0</v>
      </c>
      <c r="AM71" s="100">
        <v>0</v>
      </c>
      <c r="AN71" s="100">
        <v>0</v>
      </c>
      <c r="AO71" s="100">
        <v>0</v>
      </c>
      <c r="AP71" s="100">
        <v>0</v>
      </c>
      <c r="AQ71" s="100">
        <v>0</v>
      </c>
      <c r="AR71" s="100">
        <v>0</v>
      </c>
      <c r="AS71" s="100">
        <v>0</v>
      </c>
      <c r="AT71" s="100">
        <v>0</v>
      </c>
      <c r="AU71" s="100">
        <v>0</v>
      </c>
      <c r="AV71" s="100">
        <v>0</v>
      </c>
      <c r="AW71" s="100">
        <v>0</v>
      </c>
      <c r="AX71" s="100">
        <v>0</v>
      </c>
      <c r="AY71" s="100">
        <v>0</v>
      </c>
      <c r="AZ71" s="100">
        <v>0</v>
      </c>
      <c r="BA71" s="100">
        <v>0</v>
      </c>
      <c r="BB71" s="100">
        <v>0</v>
      </c>
      <c r="BC71" s="100">
        <v>0</v>
      </c>
      <c r="BD71" s="100">
        <v>0</v>
      </c>
      <c r="BE71" s="100">
        <v>0</v>
      </c>
      <c r="BF71" s="100">
        <v>0</v>
      </c>
      <c r="BG71" s="100">
        <v>0</v>
      </c>
      <c r="BH71" s="100">
        <v>0</v>
      </c>
      <c r="BI71" s="100">
        <v>0</v>
      </c>
      <c r="BJ71" s="100">
        <v>98.739042472412734</v>
      </c>
      <c r="BK71" s="100">
        <v>1.8429266457542184</v>
      </c>
      <c r="BL71" s="100">
        <v>-1.0572175066748102</v>
      </c>
      <c r="BM71" s="100">
        <v>0.87688999999999995</v>
      </c>
      <c r="BN71" s="100">
        <v>6.0419999999999998</v>
      </c>
      <c r="BO71" s="100">
        <v>6.0419999999999998</v>
      </c>
      <c r="BP71" s="100">
        <v>0</v>
      </c>
      <c r="BQ71" s="100">
        <v>37.502214127263947</v>
      </c>
      <c r="BR71" s="100">
        <v>37.502214127263947</v>
      </c>
      <c r="BS71" s="100">
        <v>98.739042472412734</v>
      </c>
      <c r="BT71" s="100">
        <v>0</v>
      </c>
      <c r="BU71" s="100">
        <v>0</v>
      </c>
      <c r="BV71" s="100">
        <v>0</v>
      </c>
      <c r="BW71" s="100">
        <v>0</v>
      </c>
      <c r="BX71" s="100">
        <v>0</v>
      </c>
      <c r="BY71" s="100">
        <v>0</v>
      </c>
      <c r="BZ71" s="100">
        <v>0</v>
      </c>
      <c r="CA71" s="100">
        <v>0.13074107245791619</v>
      </c>
      <c r="CB71" s="100">
        <v>0.42278700282048415</v>
      </c>
      <c r="CC71" s="100">
        <v>0.10346984826255597</v>
      </c>
      <c r="CD71" s="100">
        <v>8.7486294039308771E-2</v>
      </c>
      <c r="CE71" s="100">
        <v>0</v>
      </c>
      <c r="CF71" s="100">
        <v>0</v>
      </c>
      <c r="CG71" s="100">
        <v>0</v>
      </c>
      <c r="CH71" s="100">
        <v>0</v>
      </c>
      <c r="CI71" s="100">
        <v>47099.115856987788</v>
      </c>
      <c r="CJ71" s="100">
        <v>1499.7375447909378</v>
      </c>
      <c r="CK71" s="100">
        <v>0</v>
      </c>
      <c r="CL71" s="100">
        <v>0</v>
      </c>
      <c r="CM71" s="100">
        <v>0</v>
      </c>
      <c r="CN71" s="100">
        <v>0</v>
      </c>
      <c r="CO71" s="100">
        <v>0</v>
      </c>
      <c r="CP71" s="100">
        <v>0</v>
      </c>
      <c r="CQ71" s="100">
        <v>0</v>
      </c>
      <c r="CR71" s="100">
        <v>0</v>
      </c>
      <c r="CS71" s="100">
        <v>0</v>
      </c>
      <c r="CT71" s="100">
        <v>0</v>
      </c>
      <c r="CU71" s="100">
        <v>0</v>
      </c>
      <c r="CV71" s="100">
        <v>0</v>
      </c>
      <c r="CW71" s="100">
        <v>0</v>
      </c>
      <c r="CX71" s="100">
        <v>0</v>
      </c>
      <c r="CY71" s="100">
        <v>0</v>
      </c>
      <c r="CZ71" s="100">
        <v>0</v>
      </c>
      <c r="DA71" s="100">
        <v>0</v>
      </c>
      <c r="DB71" s="100">
        <v>0</v>
      </c>
      <c r="DC71" s="100">
        <v>0</v>
      </c>
      <c r="DD71" s="100">
        <v>0</v>
      </c>
      <c r="DE71" s="100">
        <v>0</v>
      </c>
      <c r="DF71" s="100">
        <v>0</v>
      </c>
      <c r="DG71" s="100">
        <v>0</v>
      </c>
      <c r="DH71" s="100">
        <v>0</v>
      </c>
      <c r="DI71" s="100">
        <v>0</v>
      </c>
      <c r="DJ71" s="100">
        <v>0</v>
      </c>
      <c r="DK71" s="100">
        <v>0</v>
      </c>
      <c r="DL71" s="100">
        <v>0</v>
      </c>
      <c r="DM71" s="100">
        <v>0</v>
      </c>
      <c r="DN71" s="108">
        <v>0</v>
      </c>
      <c r="DO71" s="108">
        <v>0</v>
      </c>
      <c r="DP71" s="108">
        <v>0</v>
      </c>
    </row>
    <row r="72" spans="3:120" x14ac:dyDescent="0.2">
      <c r="C72" s="12">
        <v>2059</v>
      </c>
      <c r="D72" s="22">
        <v>0</v>
      </c>
      <c r="E72" s="22">
        <v>0</v>
      </c>
      <c r="F72" s="22">
        <v>0</v>
      </c>
      <c r="G72" s="22">
        <v>0</v>
      </c>
      <c r="H72" s="22">
        <v>0</v>
      </c>
      <c r="I72" s="22">
        <v>0</v>
      </c>
      <c r="J72" s="22">
        <v>0</v>
      </c>
      <c r="K72" s="98">
        <v>17736.835123644985</v>
      </c>
      <c r="L72" s="100">
        <v>0</v>
      </c>
      <c r="M72" s="100">
        <v>13307.609180940201</v>
      </c>
      <c r="N72" s="100">
        <v>0</v>
      </c>
      <c r="O72" s="100">
        <v>0</v>
      </c>
      <c r="P72" s="100">
        <v>9434.7409177657901</v>
      </c>
      <c r="Q72" s="100">
        <v>11154.653214964739</v>
      </c>
      <c r="R72" s="100">
        <v>0</v>
      </c>
      <c r="S72" s="100">
        <v>0</v>
      </c>
      <c r="T72" s="100">
        <v>0</v>
      </c>
      <c r="U72" s="100">
        <v>0</v>
      </c>
      <c r="V72" s="100">
        <v>0</v>
      </c>
      <c r="W72" s="100">
        <v>1169324.4842902604</v>
      </c>
      <c r="X72" s="100">
        <v>1089278.0560692518</v>
      </c>
      <c r="Y72" s="100">
        <v>0</v>
      </c>
      <c r="Z72" s="100">
        <v>0</v>
      </c>
      <c r="AA72" s="100">
        <v>0</v>
      </c>
      <c r="AB72" s="100">
        <v>0</v>
      </c>
      <c r="AC72" s="100">
        <v>0</v>
      </c>
      <c r="AD72" s="100">
        <v>0</v>
      </c>
      <c r="AE72" s="100">
        <v>0</v>
      </c>
      <c r="AF72" s="100">
        <v>0</v>
      </c>
      <c r="AG72" s="100">
        <v>0</v>
      </c>
      <c r="AH72" s="100">
        <v>0</v>
      </c>
      <c r="AI72" s="100">
        <v>0</v>
      </c>
      <c r="AJ72" s="100">
        <v>0</v>
      </c>
      <c r="AK72" s="100">
        <v>0</v>
      </c>
      <c r="AL72" s="100">
        <v>0</v>
      </c>
      <c r="AM72" s="100">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c r="BC72" s="100">
        <v>0</v>
      </c>
      <c r="BD72" s="100">
        <v>0</v>
      </c>
      <c r="BE72" s="100">
        <v>0</v>
      </c>
      <c r="BF72" s="100">
        <v>0</v>
      </c>
      <c r="BG72" s="100">
        <v>0</v>
      </c>
      <c r="BH72" s="100">
        <v>0</v>
      </c>
      <c r="BI72" s="100">
        <v>0</v>
      </c>
      <c r="BJ72" s="101">
        <v>98.739042472412734</v>
      </c>
      <c r="BK72" s="101">
        <v>1.8429266457542184</v>
      </c>
      <c r="BL72" s="101">
        <v>-1.0572175066748102</v>
      </c>
      <c r="BM72" s="100">
        <v>0.87688999999999995</v>
      </c>
      <c r="BN72" s="101">
        <v>6.0419999999999998</v>
      </c>
      <c r="BO72" s="100">
        <v>6.0419999999999998</v>
      </c>
      <c r="BP72" s="101">
        <v>0</v>
      </c>
      <c r="BQ72" s="101">
        <v>37.502214127263947</v>
      </c>
      <c r="BR72" s="101">
        <v>37.502214127263947</v>
      </c>
      <c r="BS72" s="101">
        <v>98.739042472412734</v>
      </c>
      <c r="BT72" s="101">
        <v>0</v>
      </c>
      <c r="BU72" s="101">
        <v>0</v>
      </c>
      <c r="BV72" s="101">
        <v>0</v>
      </c>
      <c r="BW72" s="101">
        <v>0</v>
      </c>
      <c r="BX72" s="101">
        <v>0</v>
      </c>
      <c r="BY72" s="101">
        <v>0</v>
      </c>
      <c r="BZ72" s="101">
        <v>0</v>
      </c>
      <c r="CA72" s="101">
        <v>0.13074107245791619</v>
      </c>
      <c r="CB72" s="101">
        <v>0.42278700282048415</v>
      </c>
      <c r="CC72" s="101">
        <v>0.10346984826255597</v>
      </c>
      <c r="CD72" s="101">
        <v>8.7486294039308771E-2</v>
      </c>
      <c r="CE72" s="101">
        <v>0</v>
      </c>
      <c r="CF72" s="101">
        <v>0</v>
      </c>
      <c r="CG72" s="101">
        <v>0</v>
      </c>
      <c r="CH72" s="101">
        <v>0</v>
      </c>
      <c r="CI72" s="101">
        <v>47099.115856987788</v>
      </c>
      <c r="CJ72" s="101">
        <v>1499.7375447909378</v>
      </c>
      <c r="CK72" s="101">
        <v>0</v>
      </c>
      <c r="CL72" s="101">
        <v>0</v>
      </c>
      <c r="CM72" s="101">
        <v>0</v>
      </c>
      <c r="CN72" s="101">
        <v>0</v>
      </c>
      <c r="CO72" s="101">
        <v>0</v>
      </c>
      <c r="CP72" s="101">
        <v>0</v>
      </c>
      <c r="CQ72" s="101">
        <v>0</v>
      </c>
      <c r="CR72" s="101">
        <v>0</v>
      </c>
      <c r="CS72" s="101">
        <v>0</v>
      </c>
      <c r="CT72" s="101">
        <v>0</v>
      </c>
      <c r="CU72" s="101">
        <v>0</v>
      </c>
      <c r="CV72" s="101">
        <v>0</v>
      </c>
      <c r="CW72" s="101">
        <v>0</v>
      </c>
      <c r="CX72" s="101">
        <v>0</v>
      </c>
      <c r="CY72" s="101">
        <v>0</v>
      </c>
      <c r="CZ72" s="101">
        <v>0</v>
      </c>
      <c r="DA72" s="101">
        <v>0</v>
      </c>
      <c r="DB72" s="101">
        <v>0</v>
      </c>
      <c r="DC72" s="101">
        <v>0</v>
      </c>
      <c r="DD72" s="101">
        <v>0</v>
      </c>
      <c r="DE72" s="101">
        <v>0</v>
      </c>
      <c r="DF72" s="101">
        <v>0</v>
      </c>
      <c r="DG72" s="101">
        <v>0</v>
      </c>
      <c r="DH72" s="101">
        <v>0</v>
      </c>
      <c r="DI72" s="101">
        <v>0</v>
      </c>
      <c r="DJ72" s="101">
        <v>0</v>
      </c>
      <c r="DK72" s="101">
        <v>0</v>
      </c>
      <c r="DL72" s="101">
        <v>0</v>
      </c>
      <c r="DM72" s="100">
        <v>0</v>
      </c>
      <c r="DN72" s="109">
        <v>0</v>
      </c>
      <c r="DO72" s="109">
        <v>0</v>
      </c>
      <c r="DP72" s="109">
        <v>0</v>
      </c>
    </row>
    <row r="73" spans="3:120" ht="4.5" customHeight="1" x14ac:dyDescent="0.2">
      <c r="C73" s="14"/>
      <c r="D73" s="25"/>
      <c r="E73" s="25"/>
      <c r="F73" s="25"/>
      <c r="G73" s="25"/>
      <c r="H73" s="25"/>
      <c r="I73" s="25"/>
      <c r="J73" s="25"/>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10"/>
      <c r="DO73" s="110"/>
      <c r="DP73" s="110"/>
    </row>
    <row r="74" spans="3:120" x14ac:dyDescent="0.2">
      <c r="C74" s="15" t="s">
        <v>142</v>
      </c>
      <c r="D74" s="26">
        <v>85</v>
      </c>
      <c r="E74" s="27">
        <v>42</v>
      </c>
      <c r="F74" s="26">
        <v>78</v>
      </c>
      <c r="G74" s="27">
        <v>0</v>
      </c>
      <c r="H74" s="26">
        <v>7</v>
      </c>
      <c r="I74" s="27">
        <v>0</v>
      </c>
      <c r="J74" s="27">
        <v>85</v>
      </c>
      <c r="K74" s="103">
        <v>6224658.4168404648</v>
      </c>
      <c r="L74" s="103">
        <v>0</v>
      </c>
      <c r="M74" s="103">
        <v>2289481.5477264049</v>
      </c>
      <c r="N74" s="103">
        <v>1090702.09155273</v>
      </c>
      <c r="O74" s="103">
        <v>0</v>
      </c>
      <c r="P74" s="103">
        <v>596418.76830011583</v>
      </c>
      <c r="Q74" s="103">
        <v>393283.02612822287</v>
      </c>
      <c r="R74" s="103">
        <v>357781.84928727336</v>
      </c>
      <c r="S74" s="103">
        <v>0</v>
      </c>
      <c r="T74" s="103">
        <v>20777.817959292803</v>
      </c>
      <c r="U74" s="103">
        <v>14361.138883628842</v>
      </c>
      <c r="V74" s="103">
        <v>13568.384097878503</v>
      </c>
      <c r="W74" s="103">
        <v>125051649.95452285</v>
      </c>
      <c r="X74" s="103">
        <v>141624081.16697872</v>
      </c>
      <c r="Y74" s="103">
        <v>0</v>
      </c>
      <c r="Z74" s="103">
        <v>0</v>
      </c>
      <c r="AA74" s="103">
        <v>0</v>
      </c>
      <c r="AB74" s="103">
        <v>5537256.4409675328</v>
      </c>
      <c r="AC74" s="103">
        <v>0</v>
      </c>
      <c r="AD74" s="103">
        <v>357781.84928727336</v>
      </c>
      <c r="AE74" s="103">
        <v>1078323.6574948882</v>
      </c>
      <c r="AF74" s="103">
        <v>0</v>
      </c>
      <c r="AG74" s="103">
        <v>20777.817959292803</v>
      </c>
      <c r="AH74" s="103">
        <v>14361.138883628842</v>
      </c>
      <c r="AI74" s="103">
        <v>13568.384097878503</v>
      </c>
      <c r="AJ74" s="103">
        <v>8.2384663150865123</v>
      </c>
      <c r="AK74" s="103">
        <v>6.3999999999999995</v>
      </c>
      <c r="AL74" s="103">
        <v>6.4</v>
      </c>
      <c r="AM74" s="103">
        <v>479484.05636539689</v>
      </c>
      <c r="AN74" s="103">
        <v>36779.440448467467</v>
      </c>
      <c r="AO74" s="103">
        <v>0</v>
      </c>
      <c r="AP74" s="103">
        <v>98.926689748607558</v>
      </c>
      <c r="AQ74" s="103">
        <v>5372958.0793827707</v>
      </c>
      <c r="AR74" s="103">
        <v>0</v>
      </c>
      <c r="AS74" s="103">
        <v>331763.02644864446</v>
      </c>
      <c r="AT74" s="103">
        <v>1056683.3308913512</v>
      </c>
      <c r="AU74" s="103">
        <v>0</v>
      </c>
      <c r="AV74" s="103">
        <v>19696.158833999409</v>
      </c>
      <c r="AW74" s="103">
        <v>13613.521547028997</v>
      </c>
      <c r="AX74" s="103">
        <v>12862.036275228909</v>
      </c>
      <c r="AY74" s="103">
        <v>458112.46621762344</v>
      </c>
      <c r="AZ74" s="103">
        <v>34391.592760643616</v>
      </c>
      <c r="BA74" s="103">
        <v>0</v>
      </c>
      <c r="BB74" s="103">
        <v>4914845.6131651485</v>
      </c>
      <c r="BC74" s="103">
        <v>0</v>
      </c>
      <c r="BD74" s="103">
        <v>331763.02644864446</v>
      </c>
      <c r="BE74" s="103">
        <v>1056683.3308913512</v>
      </c>
      <c r="BF74" s="103">
        <v>0</v>
      </c>
      <c r="BG74" s="103">
        <v>19696.158833999409</v>
      </c>
      <c r="BH74" s="103">
        <v>13613.521547028997</v>
      </c>
      <c r="BI74" s="103">
        <v>12862.036275228909</v>
      </c>
      <c r="BJ74" s="103">
        <v>98.739042472412663</v>
      </c>
      <c r="BK74" s="103">
        <v>1.8429266457542184</v>
      </c>
      <c r="BL74" s="103">
        <v>-1.0572175066748102</v>
      </c>
      <c r="BM74" s="103">
        <v>0.87688999999999961</v>
      </c>
      <c r="BN74" s="103">
        <v>6.0420000000000007</v>
      </c>
      <c r="BO74" s="103">
        <v>6.0420000000000007</v>
      </c>
      <c r="BP74" s="103">
        <v>0</v>
      </c>
      <c r="BQ74" s="103">
        <v>37.50221412726394</v>
      </c>
      <c r="BR74" s="103">
        <v>37.50221412726394</v>
      </c>
      <c r="BS74" s="103">
        <v>98.739042472412663</v>
      </c>
      <c r="BT74" s="103">
        <v>489564058.36403286</v>
      </c>
      <c r="BU74" s="103">
        <v>177282068.77698815</v>
      </c>
      <c r="BV74" s="103">
        <v>98.926689748607558</v>
      </c>
      <c r="BW74" s="103">
        <v>105872536.86054756</v>
      </c>
      <c r="BX74" s="103">
        <v>0</v>
      </c>
      <c r="BY74" s="103">
        <v>73734484.474551588</v>
      </c>
      <c r="BZ74" s="103">
        <v>13.316068211872061</v>
      </c>
      <c r="CA74" s="103">
        <v>0.13074107245791622</v>
      </c>
      <c r="CB74" s="103">
        <v>0.42278700282048443</v>
      </c>
      <c r="CC74" s="103">
        <v>0.1034698482625559</v>
      </c>
      <c r="CD74" s="103">
        <v>8.7486294039308743E-2</v>
      </c>
      <c r="CE74" s="103">
        <v>0</v>
      </c>
      <c r="CF74" s="103">
        <v>0</v>
      </c>
      <c r="CG74" s="103">
        <v>0</v>
      </c>
      <c r="CH74" s="103">
        <v>0</v>
      </c>
      <c r="CI74" s="103">
        <v>47099.115856987817</v>
      </c>
      <c r="CJ74" s="103">
        <v>1499.7375447909369</v>
      </c>
      <c r="CK74" s="103">
        <v>0</v>
      </c>
      <c r="CL74" s="103">
        <v>0</v>
      </c>
      <c r="CM74" s="103">
        <v>0</v>
      </c>
      <c r="CN74" s="103">
        <v>0</v>
      </c>
      <c r="CO74" s="103">
        <v>0</v>
      </c>
      <c r="CP74" s="103">
        <v>0</v>
      </c>
      <c r="CQ74" s="103">
        <v>0</v>
      </c>
      <c r="CR74" s="103">
        <v>0</v>
      </c>
      <c r="CS74" s="103">
        <v>0</v>
      </c>
      <c r="CT74" s="103">
        <v>255403.23000000004</v>
      </c>
      <c r="CU74" s="103">
        <v>100</v>
      </c>
      <c r="CV74" s="103">
        <v>0</v>
      </c>
      <c r="CW74" s="103">
        <v>0</v>
      </c>
      <c r="CX74" s="103">
        <v>0</v>
      </c>
      <c r="CY74" s="103">
        <v>0</v>
      </c>
      <c r="CZ74" s="103">
        <v>0</v>
      </c>
      <c r="DA74" s="103">
        <v>0</v>
      </c>
      <c r="DB74" s="103">
        <v>0</v>
      </c>
      <c r="DC74" s="103">
        <v>0</v>
      </c>
      <c r="DD74" s="103">
        <v>255403.23000000004</v>
      </c>
      <c r="DE74" s="103">
        <v>0</v>
      </c>
      <c r="DF74" s="103">
        <v>0</v>
      </c>
      <c r="DG74" s="103">
        <v>0</v>
      </c>
      <c r="DH74" s="103">
        <v>0</v>
      </c>
      <c r="DI74" s="103">
        <v>29744978.181493226</v>
      </c>
      <c r="DJ74" s="103">
        <v>100</v>
      </c>
      <c r="DK74" s="103">
        <v>182212.48369387165</v>
      </c>
      <c r="DL74" s="103">
        <v>75045.770211610143</v>
      </c>
      <c r="DM74" s="103">
        <v>0</v>
      </c>
      <c r="DN74" s="111">
        <v>312281989.58704472</v>
      </c>
      <c r="DO74" s="111">
        <v>282024349.92164612</v>
      </c>
      <c r="DP74" s="111">
        <v>200502809.16466346</v>
      </c>
    </row>
  </sheetData>
  <mergeCells count="11">
    <mergeCell ref="DN9:DP9"/>
    <mergeCell ref="BU9:CO9"/>
    <mergeCell ref="CP9:DH9"/>
    <mergeCell ref="D9:J9"/>
    <mergeCell ref="BB9:BI9"/>
    <mergeCell ref="BJ9:BS9"/>
    <mergeCell ref="K9:AA9"/>
    <mergeCell ref="AB9:AI9"/>
    <mergeCell ref="AQ9:AX9"/>
    <mergeCell ref="AJ9:AO9"/>
    <mergeCell ref="AY9:BA9"/>
  </mergeCells>
  <dataValidations count="1">
    <dataValidation type="list" allowBlank="1" showInputMessage="1" showErrorMessage="1" sqref="B3" xr:uid="{00000000-0002-0000-0000-000000000000}">
      <formula1>Campo</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theme="4"/>
  </sheetPr>
  <dimension ref="A2:DP74"/>
  <sheetViews>
    <sheetView topLeftCell="A7" zoomScale="60" zoomScaleNormal="60" workbookViewId="0">
      <selection activeCell="K57" sqref="K57:K72"/>
    </sheetView>
  </sheetViews>
  <sheetFormatPr defaultColWidth="11" defaultRowHeight="12.75" x14ac:dyDescent="0.2"/>
  <cols>
    <col min="1" max="1" width="11" style="1"/>
    <col min="2" max="2" width="11" style="1" customWidth="1"/>
    <col min="3"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OPERACIONES HUILA-TOLIMA</v>
      </c>
    </row>
    <row r="3" spans="1:120" x14ac:dyDescent="0.2">
      <c r="A3" s="2" t="str">
        <f>+'D-PDP'!A3</f>
        <v>Campo:</v>
      </c>
      <c r="B3" s="35" t="str">
        <f>+'D-PDP'!B3</f>
        <v>DINA TERCIARIOS</v>
      </c>
      <c r="C3" s="2" t="str">
        <f>+'D-PDP'!C3</f>
        <v>Contrato:</v>
      </c>
      <c r="D3" s="1" t="str">
        <f>+'D-PDP'!D3</f>
        <v>PIJAO - POTRERILLO</v>
      </c>
      <c r="E3" s="2" t="str">
        <f>+'D-PDP'!E3</f>
        <v>Departamento:</v>
      </c>
      <c r="F3" s="1" t="str">
        <f>+'D-PDP'!F3</f>
        <v>HUILA</v>
      </c>
    </row>
    <row r="4" spans="1:120" x14ac:dyDescent="0.2">
      <c r="A4" s="2" t="str">
        <f>+'D-PDP'!A4</f>
        <v>Fecha:</v>
      </c>
      <c r="B4" s="1" t="str">
        <f>+'D-PDP'!B4</f>
        <v>31.12.2022</v>
      </c>
      <c r="C4" s="2" t="str">
        <f>+'D-PDP'!C4</f>
        <v>UGE:</v>
      </c>
      <c r="D4" s="1" t="str">
        <f>+'D-PDP'!D4</f>
        <v>NEIVA CPI</v>
      </c>
      <c r="E4" s="2" t="str">
        <f>+'D-PDP'!E4</f>
        <v>País:</v>
      </c>
      <c r="F4" s="1" t="str">
        <f>+'D-PDP'!F4</f>
        <v>COLOMBIA</v>
      </c>
    </row>
    <row r="5" spans="1:120" x14ac:dyDescent="0.2">
      <c r="A5" s="2" t="str">
        <f>+'D-PDP'!A5</f>
        <v>Vice:</v>
      </c>
      <c r="B5" s="1" t="str">
        <f>+'D-PDP'!B5</f>
        <v>VAO</v>
      </c>
      <c r="C5" s="2" t="str">
        <f>+'D-PDP'!C5</f>
        <v>Id Int :</v>
      </c>
      <c r="D5" s="1">
        <f>+'D-PDP'!D5</f>
        <v>0</v>
      </c>
      <c r="E5" s="2" t="str">
        <f>+'D-PDP'!E5</f>
        <v>Operación:</v>
      </c>
      <c r="F5" s="1" t="str">
        <f>+'D-PDP'!F5</f>
        <v>DIRECTA</v>
      </c>
    </row>
    <row r="6" spans="1:120" x14ac:dyDescent="0.2">
      <c r="A6" s="2" t="str">
        <f>+'D-PDP'!A6</f>
        <v>Gerencia:</v>
      </c>
      <c r="B6" s="1" t="str">
        <f>+'D-PDP'!B6</f>
        <v>GPA</v>
      </c>
      <c r="C6" s="2" t="str">
        <f>+'D-PDP'!C6</f>
        <v>Año:</v>
      </c>
      <c r="D6" s="1">
        <f>+'D-PDP'!D6</f>
        <v>2022</v>
      </c>
      <c r="E6" s="2" t="str">
        <f>+'D-PDP'!E6</f>
        <v>Negocio:</v>
      </c>
      <c r="F6" s="1" t="str">
        <f>+'D-PDP'!F6</f>
        <v>VEP</v>
      </c>
    </row>
    <row r="7" spans="1:120" x14ac:dyDescent="0.2">
      <c r="A7" s="2" t="str">
        <f>+'D-PDP'!A7</f>
        <v>Clase Reserva:</v>
      </c>
      <c r="B7" s="1" t="s">
        <v>143</v>
      </c>
      <c r="C7" s="2" t="str">
        <f>+'D-PDP'!C7</f>
        <v>Cuenca:</v>
      </c>
      <c r="D7" s="1" t="str">
        <f>+'D-PDP'!D7</f>
        <v>VSM</v>
      </c>
      <c r="E7" s="2" t="str">
        <f>+'D-PDP'!E7</f>
        <v>Auditor:</v>
      </c>
      <c r="F7" s="1" t="s">
        <v>22</v>
      </c>
    </row>
    <row r="8" spans="1:120" x14ac:dyDescent="0.2">
      <c r="A8" s="2" t="str">
        <f>+'D-PDP'!A8</f>
        <v>Limite E:</v>
      </c>
      <c r="B8" s="1">
        <v>2043</v>
      </c>
      <c r="C8" s="2"/>
    </row>
    <row r="9" spans="1:120" ht="12.75" customHeight="1" x14ac:dyDescent="0.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51" customHeight="1"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18" customHeight="1"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16">
        <v>7</v>
      </c>
      <c r="E12" s="16">
        <v>0</v>
      </c>
      <c r="F12" s="16">
        <v>7</v>
      </c>
      <c r="G12" s="16">
        <v>0</v>
      </c>
      <c r="H12" s="16">
        <v>0</v>
      </c>
      <c r="I12" s="16">
        <v>0</v>
      </c>
      <c r="J12" s="16">
        <v>0</v>
      </c>
      <c r="K12" s="96">
        <v>0</v>
      </c>
      <c r="L12" s="96">
        <v>0</v>
      </c>
      <c r="M12" s="96">
        <v>0</v>
      </c>
      <c r="N12" s="96">
        <v>0</v>
      </c>
      <c r="O12" s="96">
        <v>0</v>
      </c>
      <c r="P12" s="96">
        <v>0</v>
      </c>
      <c r="Q12" s="96">
        <v>0</v>
      </c>
      <c r="R12" s="96">
        <v>0</v>
      </c>
      <c r="S12" s="96">
        <v>0</v>
      </c>
      <c r="T12" s="96">
        <v>0</v>
      </c>
      <c r="U12" s="96">
        <v>0</v>
      </c>
      <c r="V12" s="96">
        <v>0</v>
      </c>
      <c r="W12" s="96">
        <v>119015.8968300001</v>
      </c>
      <c r="X12" s="96">
        <v>0</v>
      </c>
      <c r="Y12" s="96">
        <v>0</v>
      </c>
      <c r="Z12" s="96">
        <v>0</v>
      </c>
      <c r="AA12" s="96">
        <v>0</v>
      </c>
      <c r="AB12" s="96">
        <v>0</v>
      </c>
      <c r="AC12" s="96">
        <v>0</v>
      </c>
      <c r="AD12" s="96">
        <v>0</v>
      </c>
      <c r="AE12" s="96">
        <v>0</v>
      </c>
      <c r="AF12" s="96">
        <v>0</v>
      </c>
      <c r="AG12" s="96">
        <v>0</v>
      </c>
      <c r="AH12" s="96">
        <v>0</v>
      </c>
      <c r="AI12" s="96">
        <v>0</v>
      </c>
      <c r="AJ12" s="96">
        <v>0</v>
      </c>
      <c r="AK12" s="96">
        <v>0</v>
      </c>
      <c r="AL12" s="96">
        <v>9.1934366208695124</v>
      </c>
      <c r="AM12" s="96">
        <v>0</v>
      </c>
      <c r="AN12" s="96">
        <v>0</v>
      </c>
      <c r="AO12" s="96">
        <v>0</v>
      </c>
      <c r="AP12" s="96">
        <v>77.4604847207587</v>
      </c>
      <c r="AQ12" s="96">
        <v>0</v>
      </c>
      <c r="AR12" s="96">
        <v>0</v>
      </c>
      <c r="AS12" s="96">
        <v>0</v>
      </c>
      <c r="AT12" s="96">
        <v>0</v>
      </c>
      <c r="AU12" s="96">
        <v>0</v>
      </c>
      <c r="AV12" s="96">
        <v>0</v>
      </c>
      <c r="AW12" s="96">
        <v>0</v>
      </c>
      <c r="AX12" s="96">
        <v>0</v>
      </c>
      <c r="AY12" s="96">
        <v>0</v>
      </c>
      <c r="AZ12" s="96">
        <v>0</v>
      </c>
      <c r="BA12" s="96">
        <v>0</v>
      </c>
      <c r="BB12" s="96">
        <v>0</v>
      </c>
      <c r="BC12" s="96">
        <v>0</v>
      </c>
      <c r="BD12" s="96">
        <v>0</v>
      </c>
      <c r="BE12" s="96">
        <v>0</v>
      </c>
      <c r="BF12" s="96">
        <v>0</v>
      </c>
      <c r="BG12" s="96">
        <v>0</v>
      </c>
      <c r="BH12" s="96">
        <v>0</v>
      </c>
      <c r="BI12" s="96">
        <v>0</v>
      </c>
      <c r="BJ12" s="96">
        <v>98.739042472412734</v>
      </c>
      <c r="BK12" s="96">
        <v>1.8429266457542184</v>
      </c>
      <c r="BL12" s="96">
        <v>-1.0572175066748102</v>
      </c>
      <c r="BM12" s="96">
        <v>0.87688999999999995</v>
      </c>
      <c r="BN12" s="96">
        <v>6.0419999999999998</v>
      </c>
      <c r="BO12" s="96">
        <v>6.0419999999999998</v>
      </c>
      <c r="BP12" s="96">
        <v>0</v>
      </c>
      <c r="BQ12" s="96">
        <v>37.502214127263947</v>
      </c>
      <c r="BR12" s="96">
        <v>37.502214127263947</v>
      </c>
      <c r="BS12" s="96">
        <v>98.739042472412734</v>
      </c>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104"/>
      <c r="DO12" s="104"/>
      <c r="DP12" s="104"/>
    </row>
    <row r="13" spans="1:120" x14ac:dyDescent="0.2">
      <c r="C13" s="7">
        <f>+'D-PDP'!C13</f>
        <v>44958</v>
      </c>
      <c r="D13" s="16">
        <v>7</v>
      </c>
      <c r="E13" s="16">
        <v>0</v>
      </c>
      <c r="F13" s="16">
        <v>7</v>
      </c>
      <c r="G13" s="16">
        <v>0</v>
      </c>
      <c r="H13" s="16">
        <v>0</v>
      </c>
      <c r="I13" s="16">
        <v>0</v>
      </c>
      <c r="J13" s="16">
        <v>0</v>
      </c>
      <c r="K13" s="96">
        <v>0</v>
      </c>
      <c r="L13" s="96">
        <v>0</v>
      </c>
      <c r="M13" s="96">
        <v>0</v>
      </c>
      <c r="N13" s="96">
        <v>0</v>
      </c>
      <c r="O13" s="96">
        <v>0</v>
      </c>
      <c r="P13" s="96">
        <v>0</v>
      </c>
      <c r="Q13" s="96">
        <v>0</v>
      </c>
      <c r="R13" s="96">
        <v>0</v>
      </c>
      <c r="S13" s="96">
        <v>0</v>
      </c>
      <c r="T13" s="96">
        <v>0</v>
      </c>
      <c r="U13" s="96">
        <v>0</v>
      </c>
      <c r="V13" s="96">
        <v>0</v>
      </c>
      <c r="W13" s="96">
        <v>123681.53476000007</v>
      </c>
      <c r="X13" s="96">
        <v>0</v>
      </c>
      <c r="Y13" s="96">
        <v>0</v>
      </c>
      <c r="Z13" s="96">
        <v>0</v>
      </c>
      <c r="AA13" s="96">
        <v>0</v>
      </c>
      <c r="AB13" s="96">
        <v>0</v>
      </c>
      <c r="AC13" s="96">
        <v>0</v>
      </c>
      <c r="AD13" s="96">
        <v>0</v>
      </c>
      <c r="AE13" s="96">
        <v>0</v>
      </c>
      <c r="AF13" s="96">
        <v>0</v>
      </c>
      <c r="AG13" s="96">
        <v>0</v>
      </c>
      <c r="AH13" s="96">
        <v>0</v>
      </c>
      <c r="AI13" s="96">
        <v>0</v>
      </c>
      <c r="AJ13" s="96">
        <v>0</v>
      </c>
      <c r="AK13" s="96">
        <v>0</v>
      </c>
      <c r="AL13" s="96">
        <v>9.1934366208695124</v>
      </c>
      <c r="AM13" s="96">
        <v>0</v>
      </c>
      <c r="AN13" s="96">
        <v>0</v>
      </c>
      <c r="AO13" s="96">
        <v>0</v>
      </c>
      <c r="AP13" s="96">
        <v>77.4604847207587</v>
      </c>
      <c r="AQ13" s="96">
        <v>0</v>
      </c>
      <c r="AR13" s="96">
        <v>0</v>
      </c>
      <c r="AS13" s="96">
        <v>0</v>
      </c>
      <c r="AT13" s="96">
        <v>0</v>
      </c>
      <c r="AU13" s="96">
        <v>0</v>
      </c>
      <c r="AV13" s="96">
        <v>0</v>
      </c>
      <c r="AW13" s="96">
        <v>0</v>
      </c>
      <c r="AX13" s="96">
        <v>0</v>
      </c>
      <c r="AY13" s="96">
        <v>0</v>
      </c>
      <c r="AZ13" s="96">
        <v>0</v>
      </c>
      <c r="BA13" s="96">
        <v>0</v>
      </c>
      <c r="BB13" s="96">
        <v>0</v>
      </c>
      <c r="BC13" s="96">
        <v>0</v>
      </c>
      <c r="BD13" s="96">
        <v>0</v>
      </c>
      <c r="BE13" s="96">
        <v>0</v>
      </c>
      <c r="BF13" s="96">
        <v>0</v>
      </c>
      <c r="BG13" s="96">
        <v>0</v>
      </c>
      <c r="BH13" s="96">
        <v>0</v>
      </c>
      <c r="BI13" s="96">
        <v>0</v>
      </c>
      <c r="BJ13" s="96">
        <v>98.739042472412734</v>
      </c>
      <c r="BK13" s="96">
        <v>1.8429266457542184</v>
      </c>
      <c r="BL13" s="96">
        <v>-1.0572175066748102</v>
      </c>
      <c r="BM13" s="96">
        <v>0.87688999999999995</v>
      </c>
      <c r="BN13" s="96">
        <v>6.0419999999999998</v>
      </c>
      <c r="BO13" s="96">
        <v>6.0419999999999998</v>
      </c>
      <c r="BP13" s="96">
        <v>0</v>
      </c>
      <c r="BQ13" s="96">
        <v>37.502214127263947</v>
      </c>
      <c r="BR13" s="96">
        <v>37.502214127263947</v>
      </c>
      <c r="BS13" s="96">
        <v>98.739042472412734</v>
      </c>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104"/>
      <c r="DO13" s="104"/>
      <c r="DP13" s="104"/>
    </row>
    <row r="14" spans="1:120" x14ac:dyDescent="0.2">
      <c r="C14" s="7">
        <f>+'D-PDP'!C14</f>
        <v>44986</v>
      </c>
      <c r="D14" s="16">
        <v>7</v>
      </c>
      <c r="E14" s="16">
        <v>0</v>
      </c>
      <c r="F14" s="16">
        <v>7</v>
      </c>
      <c r="G14" s="16">
        <v>0</v>
      </c>
      <c r="H14" s="16">
        <v>0</v>
      </c>
      <c r="I14" s="16">
        <v>0</v>
      </c>
      <c r="J14" s="16">
        <v>0</v>
      </c>
      <c r="K14" s="96">
        <v>3894.6748381103826</v>
      </c>
      <c r="L14" s="96">
        <v>0</v>
      </c>
      <c r="M14" s="96">
        <v>2919.53630851669</v>
      </c>
      <c r="N14" s="96">
        <v>862.39182594922931</v>
      </c>
      <c r="O14" s="96">
        <v>0</v>
      </c>
      <c r="P14" s="96">
        <v>275.50835591866644</v>
      </c>
      <c r="Q14" s="96">
        <v>12.750088152164494</v>
      </c>
      <c r="R14" s="96">
        <v>1134.0696186509613</v>
      </c>
      <c r="S14" s="96">
        <v>0</v>
      </c>
      <c r="T14" s="96">
        <v>45.96929008501445</v>
      </c>
      <c r="U14" s="96">
        <v>31.772891676407028</v>
      </c>
      <c r="V14" s="96">
        <v>30.018983985818977</v>
      </c>
      <c r="W14" s="96">
        <v>133038.45293188968</v>
      </c>
      <c r="X14" s="96">
        <v>0</v>
      </c>
      <c r="Y14" s="96">
        <v>0</v>
      </c>
      <c r="Z14" s="96">
        <v>0</v>
      </c>
      <c r="AA14" s="96">
        <v>0</v>
      </c>
      <c r="AB14" s="96">
        <v>3894.6748381103826</v>
      </c>
      <c r="AC14" s="96">
        <v>0</v>
      </c>
      <c r="AD14" s="96">
        <v>1134.0696186509613</v>
      </c>
      <c r="AE14" s="96">
        <v>862.39182594922931</v>
      </c>
      <c r="AF14" s="96">
        <v>0</v>
      </c>
      <c r="AG14" s="96">
        <v>45.96929008501445</v>
      </c>
      <c r="AH14" s="96">
        <v>31.772891676407028</v>
      </c>
      <c r="AI14" s="96">
        <v>30.018983985818977</v>
      </c>
      <c r="AJ14" s="96">
        <v>8.0000000000000107</v>
      </c>
      <c r="AK14" s="96">
        <v>6.4</v>
      </c>
      <c r="AL14" s="96">
        <v>9.1934366208695124</v>
      </c>
      <c r="AM14" s="96">
        <v>311.57398704883099</v>
      </c>
      <c r="AN14" s="96">
        <v>104.25997162721271</v>
      </c>
      <c r="AO14" s="96">
        <v>0</v>
      </c>
      <c r="AP14" s="96">
        <v>77.4604847207587</v>
      </c>
      <c r="AQ14" s="96">
        <v>3016.8340078977271</v>
      </c>
      <c r="AR14" s="96">
        <v>0</v>
      </c>
      <c r="AS14" s="96">
        <v>878.45582367789393</v>
      </c>
      <c r="AT14" s="96">
        <v>668.01288857247528</v>
      </c>
      <c r="AU14" s="96">
        <v>0</v>
      </c>
      <c r="AV14" s="96">
        <v>35.608034922543823</v>
      </c>
      <c r="AW14" s="96">
        <v>24.611435902346471</v>
      </c>
      <c r="AX14" s="96">
        <v>23.252850503662302</v>
      </c>
      <c r="AY14" s="96">
        <v>241.34672063181844</v>
      </c>
      <c r="AZ14" s="96">
        <v>80.760279392164421</v>
      </c>
      <c r="BA14" s="96">
        <v>0</v>
      </c>
      <c r="BB14" s="96">
        <v>2775.4872872659089</v>
      </c>
      <c r="BC14" s="96">
        <v>0</v>
      </c>
      <c r="BD14" s="96">
        <v>878.45582367789393</v>
      </c>
      <c r="BE14" s="96">
        <v>668.01288857247528</v>
      </c>
      <c r="BF14" s="96">
        <v>0</v>
      </c>
      <c r="BG14" s="96">
        <v>35.608034922543823</v>
      </c>
      <c r="BH14" s="96">
        <v>24.611435902346471</v>
      </c>
      <c r="BI14" s="96">
        <v>23.252850503662302</v>
      </c>
      <c r="BJ14" s="96">
        <v>98.739042472412734</v>
      </c>
      <c r="BK14" s="96">
        <v>1.8429266457542184</v>
      </c>
      <c r="BL14" s="96">
        <v>-1.0572175066748102</v>
      </c>
      <c r="BM14" s="96">
        <v>0.87688999999999995</v>
      </c>
      <c r="BN14" s="96">
        <v>6.0419999999999998</v>
      </c>
      <c r="BO14" s="96">
        <v>6.0419999999999998</v>
      </c>
      <c r="BP14" s="96">
        <v>0</v>
      </c>
      <c r="BQ14" s="96">
        <v>37.502214127263947</v>
      </c>
      <c r="BR14" s="96">
        <v>37.502214127263947</v>
      </c>
      <c r="BS14" s="96">
        <v>98.739042472412734</v>
      </c>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104"/>
      <c r="DO14" s="104"/>
      <c r="DP14" s="104"/>
    </row>
    <row r="15" spans="1:120" x14ac:dyDescent="0.2">
      <c r="C15" s="7">
        <f>+'D-PDP'!C15</f>
        <v>45017</v>
      </c>
      <c r="D15" s="16">
        <v>7</v>
      </c>
      <c r="E15" s="16">
        <v>0</v>
      </c>
      <c r="F15" s="16">
        <v>7</v>
      </c>
      <c r="G15" s="16">
        <v>0</v>
      </c>
      <c r="H15" s="16">
        <v>0</v>
      </c>
      <c r="I15" s="16">
        <v>0</v>
      </c>
      <c r="J15" s="16">
        <v>0</v>
      </c>
      <c r="K15" s="96">
        <v>7106.3942508379259</v>
      </c>
      <c r="L15" s="96">
        <v>0</v>
      </c>
      <c r="M15" s="96">
        <v>4397.5555181868112</v>
      </c>
      <c r="N15" s="96">
        <v>1273.176420306002</v>
      </c>
      <c r="O15" s="96">
        <v>0</v>
      </c>
      <c r="P15" s="96">
        <v>407.53779457830478</v>
      </c>
      <c r="Q15" s="96">
        <v>11.757797941491958</v>
      </c>
      <c r="R15" s="96">
        <v>1732.8864961602576</v>
      </c>
      <c r="S15" s="96">
        <v>0</v>
      </c>
      <c r="T15" s="96">
        <v>69.848738934808296</v>
      </c>
      <c r="U15" s="96">
        <v>48.277804851999804</v>
      </c>
      <c r="V15" s="96">
        <v>45.612803061259569</v>
      </c>
      <c r="W15" s="96">
        <v>125409.53584916203</v>
      </c>
      <c r="X15" s="96">
        <v>0</v>
      </c>
      <c r="Y15" s="96">
        <v>0</v>
      </c>
      <c r="Z15" s="96">
        <v>0</v>
      </c>
      <c r="AA15" s="96">
        <v>0</v>
      </c>
      <c r="AB15" s="96">
        <v>7106.3942508379259</v>
      </c>
      <c r="AC15" s="96">
        <v>0</v>
      </c>
      <c r="AD15" s="96">
        <v>1732.8864961602576</v>
      </c>
      <c r="AE15" s="96">
        <v>1273.176420306002</v>
      </c>
      <c r="AF15" s="96">
        <v>0</v>
      </c>
      <c r="AG15" s="96">
        <v>69.848738934808296</v>
      </c>
      <c r="AH15" s="96">
        <v>48.277804851999804</v>
      </c>
      <c r="AI15" s="96">
        <v>45.612803061259569</v>
      </c>
      <c r="AJ15" s="96">
        <v>8.0000000000000107</v>
      </c>
      <c r="AK15" s="96">
        <v>6.4</v>
      </c>
      <c r="AL15" s="96">
        <v>9.1934366208695124</v>
      </c>
      <c r="AM15" s="96">
        <v>568.51154006703484</v>
      </c>
      <c r="AN15" s="96">
        <v>159.31182173609969</v>
      </c>
      <c r="AO15" s="96">
        <v>0</v>
      </c>
      <c r="AP15" s="96">
        <v>77.4604847207587</v>
      </c>
      <c r="AQ15" s="96">
        <v>5504.6474328671829</v>
      </c>
      <c r="AR15" s="96">
        <v>0</v>
      </c>
      <c r="AS15" s="96">
        <v>1342.3022795863089</v>
      </c>
      <c r="AT15" s="96">
        <v>986.20862651943298</v>
      </c>
      <c r="AU15" s="96">
        <v>0</v>
      </c>
      <c r="AV15" s="96">
        <v>54.105171750239833</v>
      </c>
      <c r="AW15" s="96">
        <v>37.396221650900969</v>
      </c>
      <c r="AX15" s="96">
        <v>35.331898345976725</v>
      </c>
      <c r="AY15" s="96">
        <v>440.37179462937553</v>
      </c>
      <c r="AZ15" s="96">
        <v>123.40370933425379</v>
      </c>
      <c r="BA15" s="96">
        <v>0</v>
      </c>
      <c r="BB15" s="96">
        <v>5064.2756382378075</v>
      </c>
      <c r="BC15" s="96">
        <v>0</v>
      </c>
      <c r="BD15" s="96">
        <v>1342.3022795863089</v>
      </c>
      <c r="BE15" s="96">
        <v>986.20862651943298</v>
      </c>
      <c r="BF15" s="96">
        <v>0</v>
      </c>
      <c r="BG15" s="96">
        <v>54.105171750239833</v>
      </c>
      <c r="BH15" s="96">
        <v>37.396221650900969</v>
      </c>
      <c r="BI15" s="96">
        <v>35.331898345976725</v>
      </c>
      <c r="BJ15" s="96">
        <v>98.739042472412734</v>
      </c>
      <c r="BK15" s="96">
        <v>1.8429266457542184</v>
      </c>
      <c r="BL15" s="96">
        <v>-1.0572175066748102</v>
      </c>
      <c r="BM15" s="96">
        <v>0.87688999999999995</v>
      </c>
      <c r="BN15" s="96">
        <v>6.0419999999999998</v>
      </c>
      <c r="BO15" s="96">
        <v>6.0419999999999998</v>
      </c>
      <c r="BP15" s="96">
        <v>0</v>
      </c>
      <c r="BQ15" s="96">
        <v>37.502214127263947</v>
      </c>
      <c r="BR15" s="96">
        <v>37.502214127263947</v>
      </c>
      <c r="BS15" s="96">
        <v>98.739042472412734</v>
      </c>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104"/>
      <c r="DO15" s="104"/>
      <c r="DP15" s="104"/>
    </row>
    <row r="16" spans="1:120" x14ac:dyDescent="0.2">
      <c r="C16" s="7">
        <f>+'D-PDP'!C16</f>
        <v>45047</v>
      </c>
      <c r="D16" s="16">
        <v>7</v>
      </c>
      <c r="E16" s="16">
        <v>0</v>
      </c>
      <c r="F16" s="16">
        <v>7</v>
      </c>
      <c r="G16" s="16">
        <v>0</v>
      </c>
      <c r="H16" s="16">
        <v>0</v>
      </c>
      <c r="I16" s="16">
        <v>0</v>
      </c>
      <c r="J16" s="16">
        <v>0</v>
      </c>
      <c r="K16" s="96">
        <v>7222.9920043888051</v>
      </c>
      <c r="L16" s="96">
        <v>0</v>
      </c>
      <c r="M16" s="96">
        <v>4412.7138212904647</v>
      </c>
      <c r="N16" s="96">
        <v>1300.0806017555005</v>
      </c>
      <c r="O16" s="96">
        <v>0</v>
      </c>
      <c r="P16" s="96">
        <v>412.26657588655826</v>
      </c>
      <c r="Q16" s="96">
        <v>15.12233197041644</v>
      </c>
      <c r="R16" s="96">
        <v>1716.8395442110977</v>
      </c>
      <c r="S16" s="96">
        <v>0</v>
      </c>
      <c r="T16" s="96">
        <v>69.818376926710584</v>
      </c>
      <c r="U16" s="96">
        <v>48.256819346402779</v>
      </c>
      <c r="V16" s="96">
        <v>45.592975984678958</v>
      </c>
      <c r="W16" s="96">
        <v>129710.13576561131</v>
      </c>
      <c r="X16" s="96">
        <v>0</v>
      </c>
      <c r="Y16" s="96">
        <v>0</v>
      </c>
      <c r="Z16" s="96">
        <v>0</v>
      </c>
      <c r="AA16" s="96">
        <v>0</v>
      </c>
      <c r="AB16" s="96">
        <v>7222.9920043888051</v>
      </c>
      <c r="AC16" s="96">
        <v>0</v>
      </c>
      <c r="AD16" s="96">
        <v>1716.8395442110977</v>
      </c>
      <c r="AE16" s="96">
        <v>1300.0806017555005</v>
      </c>
      <c r="AF16" s="96">
        <v>0</v>
      </c>
      <c r="AG16" s="96">
        <v>69.818376926710584</v>
      </c>
      <c r="AH16" s="96">
        <v>48.256819346402779</v>
      </c>
      <c r="AI16" s="96">
        <v>45.592975984678958</v>
      </c>
      <c r="AJ16" s="96">
        <v>8.0000000000000107</v>
      </c>
      <c r="AK16" s="96">
        <v>6.4</v>
      </c>
      <c r="AL16" s="96">
        <v>9.1934366208695124</v>
      </c>
      <c r="AM16" s="96">
        <v>577.83936035110526</v>
      </c>
      <c r="AN16" s="96">
        <v>157.83655537907228</v>
      </c>
      <c r="AO16" s="96">
        <v>0</v>
      </c>
      <c r="AP16" s="96">
        <v>77.4604847207587</v>
      </c>
      <c r="AQ16" s="96">
        <v>5594.9646179412157</v>
      </c>
      <c r="AR16" s="96">
        <v>0</v>
      </c>
      <c r="AS16" s="96">
        <v>1329.8722328235799</v>
      </c>
      <c r="AT16" s="96">
        <v>1007.0487358803657</v>
      </c>
      <c r="AU16" s="96">
        <v>0</v>
      </c>
      <c r="AV16" s="96">
        <v>54.081653191596445</v>
      </c>
      <c r="AW16" s="96">
        <v>37.379966176544485</v>
      </c>
      <c r="AX16" s="96">
        <v>35.31654019635144</v>
      </c>
      <c r="AY16" s="96">
        <v>447.59716943529776</v>
      </c>
      <c r="AZ16" s="96">
        <v>122.26096086317808</v>
      </c>
      <c r="BA16" s="96">
        <v>0</v>
      </c>
      <c r="BB16" s="96">
        <v>5147.3674485059182</v>
      </c>
      <c r="BC16" s="96">
        <v>0</v>
      </c>
      <c r="BD16" s="96">
        <v>1329.8722328235799</v>
      </c>
      <c r="BE16" s="96">
        <v>1007.0487358803657</v>
      </c>
      <c r="BF16" s="96">
        <v>0</v>
      </c>
      <c r="BG16" s="96">
        <v>54.081653191596445</v>
      </c>
      <c r="BH16" s="96">
        <v>37.379966176544485</v>
      </c>
      <c r="BI16" s="96">
        <v>35.31654019635144</v>
      </c>
      <c r="BJ16" s="96">
        <v>98.739042472412734</v>
      </c>
      <c r="BK16" s="96">
        <v>1.8429266457542184</v>
      </c>
      <c r="BL16" s="96">
        <v>-1.0572175066748102</v>
      </c>
      <c r="BM16" s="96">
        <v>0.87688999999999995</v>
      </c>
      <c r="BN16" s="96">
        <v>6.0419999999999998</v>
      </c>
      <c r="BO16" s="96">
        <v>6.0419999999999998</v>
      </c>
      <c r="BP16" s="96">
        <v>0</v>
      </c>
      <c r="BQ16" s="96">
        <v>37.502214127263947</v>
      </c>
      <c r="BR16" s="96">
        <v>37.502214127263947</v>
      </c>
      <c r="BS16" s="96">
        <v>98.739042472412734</v>
      </c>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104"/>
      <c r="DO16" s="104"/>
      <c r="DP16" s="104"/>
    </row>
    <row r="17" spans="3:120" x14ac:dyDescent="0.2">
      <c r="C17" s="7">
        <f>+'D-PDP'!C17</f>
        <v>45078</v>
      </c>
      <c r="D17" s="16">
        <v>7</v>
      </c>
      <c r="E17" s="16">
        <v>0</v>
      </c>
      <c r="F17" s="16">
        <v>7</v>
      </c>
      <c r="G17" s="16">
        <v>0</v>
      </c>
      <c r="H17" s="16">
        <v>0</v>
      </c>
      <c r="I17" s="16">
        <v>0</v>
      </c>
      <c r="J17" s="16">
        <v>0</v>
      </c>
      <c r="K17" s="96">
        <v>6878.269521588154</v>
      </c>
      <c r="L17" s="96">
        <v>0</v>
      </c>
      <c r="M17" s="96">
        <v>4151.1591310426629</v>
      </c>
      <c r="N17" s="96">
        <v>1252.0031689920688</v>
      </c>
      <c r="O17" s="96">
        <v>0</v>
      </c>
      <c r="P17" s="96">
        <v>393.06684849444855</v>
      </c>
      <c r="Q17" s="96">
        <v>19.462526700609089</v>
      </c>
      <c r="R17" s="96">
        <v>1586.8755404419408</v>
      </c>
      <c r="S17" s="96">
        <v>0</v>
      </c>
      <c r="T17" s="96">
        <v>65.252904328262161</v>
      </c>
      <c r="U17" s="96">
        <v>45.101272109239858</v>
      </c>
      <c r="V17" s="96">
        <v>42</v>
      </c>
      <c r="W17" s="96">
        <v>125637.66057841189</v>
      </c>
      <c r="X17" s="96">
        <v>0</v>
      </c>
      <c r="Y17" s="96">
        <v>0</v>
      </c>
      <c r="Z17" s="96">
        <v>0</v>
      </c>
      <c r="AA17" s="96">
        <v>0</v>
      </c>
      <c r="AB17" s="96">
        <v>6878.269521588154</v>
      </c>
      <c r="AC17" s="96">
        <v>0</v>
      </c>
      <c r="AD17" s="96">
        <v>1586.8755404419408</v>
      </c>
      <c r="AE17" s="96">
        <v>1252.0031689920688</v>
      </c>
      <c r="AF17" s="96">
        <v>0</v>
      </c>
      <c r="AG17" s="96">
        <v>65.252904328262161</v>
      </c>
      <c r="AH17" s="96">
        <v>45.101272109239858</v>
      </c>
      <c r="AI17" s="96">
        <v>42</v>
      </c>
      <c r="AJ17" s="96">
        <v>8.0000000000000107</v>
      </c>
      <c r="AK17" s="96">
        <v>6.4</v>
      </c>
      <c r="AL17" s="96">
        <v>9.1934366208695124</v>
      </c>
      <c r="AM17" s="96">
        <v>550.26156172705305</v>
      </c>
      <c r="AN17" s="96">
        <v>145.88839706261035</v>
      </c>
      <c r="AO17" s="96">
        <v>0</v>
      </c>
      <c r="AP17" s="96">
        <v>77.4604847207587</v>
      </c>
      <c r="AQ17" s="96">
        <v>5327.9409118223994</v>
      </c>
      <c r="AR17" s="96">
        <v>0</v>
      </c>
      <c r="AS17" s="96">
        <v>1229.2014855414882</v>
      </c>
      <c r="AT17" s="96">
        <v>969.8077234205166</v>
      </c>
      <c r="AU17" s="96">
        <v>0</v>
      </c>
      <c r="AV17" s="96">
        <v>50.545215987044799</v>
      </c>
      <c r="AW17" s="96">
        <v>34.935663991045544</v>
      </c>
      <c r="AX17" s="96">
        <v>32.533403582718677</v>
      </c>
      <c r="AY17" s="96">
        <v>426.23527294579219</v>
      </c>
      <c r="AZ17" s="96">
        <v>113.00585951604303</v>
      </c>
      <c r="BA17" s="96">
        <v>0</v>
      </c>
      <c r="BB17" s="96">
        <v>4901.7056388766068</v>
      </c>
      <c r="BC17" s="96">
        <v>0</v>
      </c>
      <c r="BD17" s="96">
        <v>1229.2014855414882</v>
      </c>
      <c r="BE17" s="96">
        <v>969.8077234205166</v>
      </c>
      <c r="BF17" s="96">
        <v>0</v>
      </c>
      <c r="BG17" s="96">
        <v>50.545215987044799</v>
      </c>
      <c r="BH17" s="96">
        <v>34.935663991045544</v>
      </c>
      <c r="BI17" s="96">
        <v>32.533403582718677</v>
      </c>
      <c r="BJ17" s="96">
        <v>98.739042472412734</v>
      </c>
      <c r="BK17" s="96">
        <v>1.8429266457542184</v>
      </c>
      <c r="BL17" s="96">
        <v>-1.0572175066748102</v>
      </c>
      <c r="BM17" s="96">
        <v>0.87688999999999995</v>
      </c>
      <c r="BN17" s="96">
        <v>6.0419999999999998</v>
      </c>
      <c r="BO17" s="96">
        <v>6.0419999999999998</v>
      </c>
      <c r="BP17" s="96">
        <v>0</v>
      </c>
      <c r="BQ17" s="96">
        <v>37.502214127263947</v>
      </c>
      <c r="BR17" s="96">
        <v>37.502214127263947</v>
      </c>
      <c r="BS17" s="96">
        <v>98.739042472412734</v>
      </c>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104"/>
      <c r="DO17" s="104"/>
      <c r="DP17" s="104"/>
    </row>
    <row r="18" spans="3:120" x14ac:dyDescent="0.2">
      <c r="C18" s="7">
        <f>+'D-PDP'!C18</f>
        <v>45108</v>
      </c>
      <c r="D18" s="16">
        <v>7</v>
      </c>
      <c r="E18" s="16">
        <v>0</v>
      </c>
      <c r="F18" s="16">
        <v>7</v>
      </c>
      <c r="G18" s="16">
        <v>0</v>
      </c>
      <c r="H18" s="16">
        <v>0</v>
      </c>
      <c r="I18" s="16">
        <v>0</v>
      </c>
      <c r="J18" s="16">
        <v>0</v>
      </c>
      <c r="K18" s="96">
        <v>6996.6420099095558</v>
      </c>
      <c r="L18" s="96">
        <v>0</v>
      </c>
      <c r="M18" s="96">
        <v>4174.0162259756435</v>
      </c>
      <c r="N18" s="96">
        <v>1302.0217730861677</v>
      </c>
      <c r="O18" s="96">
        <v>0</v>
      </c>
      <c r="P18" s="96">
        <v>405.65758192645126</v>
      </c>
      <c r="Q18" s="96">
        <v>29.996121588643689</v>
      </c>
      <c r="R18" s="96">
        <v>1554.0422171874834</v>
      </c>
      <c r="S18" s="96">
        <v>0</v>
      </c>
      <c r="T18" s="96">
        <v>64.761745804426084</v>
      </c>
      <c r="U18" s="96">
        <v>44.761794894235777</v>
      </c>
      <c r="V18" s="96">
        <v>42</v>
      </c>
      <c r="W18" s="96">
        <v>129936.48576009041</v>
      </c>
      <c r="X18" s="96">
        <v>0</v>
      </c>
      <c r="Y18" s="96">
        <v>0</v>
      </c>
      <c r="Z18" s="96">
        <v>0</v>
      </c>
      <c r="AA18" s="96">
        <v>0</v>
      </c>
      <c r="AB18" s="96">
        <v>6996.6420099095558</v>
      </c>
      <c r="AC18" s="96">
        <v>0</v>
      </c>
      <c r="AD18" s="96">
        <v>1554.0422171874834</v>
      </c>
      <c r="AE18" s="96">
        <v>1302.0217730861677</v>
      </c>
      <c r="AF18" s="96">
        <v>0</v>
      </c>
      <c r="AG18" s="96">
        <v>64.761745804426084</v>
      </c>
      <c r="AH18" s="96">
        <v>44.761794894235777</v>
      </c>
      <c r="AI18" s="96">
        <v>42</v>
      </c>
      <c r="AJ18" s="96">
        <v>8.0000000000000107</v>
      </c>
      <c r="AK18" s="96">
        <v>6.4</v>
      </c>
      <c r="AL18" s="96">
        <v>9.1934366208695124</v>
      </c>
      <c r="AM18" s="96">
        <v>559.73136079276514</v>
      </c>
      <c r="AN18" s="96">
        <v>142.86988629868662</v>
      </c>
      <c r="AO18" s="96">
        <v>0</v>
      </c>
      <c r="AP18" s="96">
        <v>77.4604847207587</v>
      </c>
      <c r="AQ18" s="96">
        <v>5419.6328150521658</v>
      </c>
      <c r="AR18" s="96">
        <v>0</v>
      </c>
      <c r="AS18" s="96">
        <v>1203.7686341986509</v>
      </c>
      <c r="AT18" s="96">
        <v>1008.5523766023616</v>
      </c>
      <c r="AU18" s="96">
        <v>0</v>
      </c>
      <c r="AV18" s="96">
        <v>50.164762213734036</v>
      </c>
      <c r="AW18" s="96">
        <v>34.672703294786857</v>
      </c>
      <c r="AX18" s="96">
        <v>32.53340358271862</v>
      </c>
      <c r="AY18" s="96">
        <v>433.57062520417458</v>
      </c>
      <c r="AZ18" s="96">
        <v>110.66770644695944</v>
      </c>
      <c r="BA18" s="96">
        <v>0</v>
      </c>
      <c r="BB18" s="96">
        <v>4986.0621898479912</v>
      </c>
      <c r="BC18" s="96">
        <v>0</v>
      </c>
      <c r="BD18" s="96">
        <v>1203.7686341986509</v>
      </c>
      <c r="BE18" s="96">
        <v>1008.5523766023616</v>
      </c>
      <c r="BF18" s="96">
        <v>0</v>
      </c>
      <c r="BG18" s="96">
        <v>50.164762213734036</v>
      </c>
      <c r="BH18" s="96">
        <v>34.672703294786857</v>
      </c>
      <c r="BI18" s="96">
        <v>32.53340358271862</v>
      </c>
      <c r="BJ18" s="96">
        <v>98.739042472412734</v>
      </c>
      <c r="BK18" s="96">
        <v>1.8429266457542184</v>
      </c>
      <c r="BL18" s="96">
        <v>-1.0572175066748102</v>
      </c>
      <c r="BM18" s="96">
        <v>0.87688999999999995</v>
      </c>
      <c r="BN18" s="96">
        <v>6.0419999999999998</v>
      </c>
      <c r="BO18" s="96">
        <v>6.0419999999999998</v>
      </c>
      <c r="BP18" s="96">
        <v>0</v>
      </c>
      <c r="BQ18" s="96">
        <v>37.502214127263947</v>
      </c>
      <c r="BR18" s="96">
        <v>37.502214127263947</v>
      </c>
      <c r="BS18" s="96">
        <v>98.739042472412734</v>
      </c>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104"/>
      <c r="DO18" s="104"/>
      <c r="DP18" s="104"/>
    </row>
    <row r="19" spans="3:120" x14ac:dyDescent="0.2">
      <c r="C19" s="7">
        <f>+'D-PDP'!C19</f>
        <v>45139</v>
      </c>
      <c r="D19" s="16">
        <v>7</v>
      </c>
      <c r="E19" s="16">
        <v>0</v>
      </c>
      <c r="F19" s="16">
        <v>7</v>
      </c>
      <c r="G19" s="16">
        <v>0</v>
      </c>
      <c r="H19" s="16">
        <v>0</v>
      </c>
      <c r="I19" s="16">
        <v>0</v>
      </c>
      <c r="J19" s="16">
        <v>0</v>
      </c>
      <c r="K19" s="96">
        <v>6888.2145897912924</v>
      </c>
      <c r="L19" s="96">
        <v>0</v>
      </c>
      <c r="M19" s="96">
        <v>4063.7751589809086</v>
      </c>
      <c r="N19" s="96">
        <v>1288.4415946669887</v>
      </c>
      <c r="O19" s="96">
        <v>0</v>
      </c>
      <c r="P19" s="96">
        <v>398.01504084438966</v>
      </c>
      <c r="Q19" s="96">
        <v>32.27527653610764</v>
      </c>
      <c r="R19" s="96">
        <v>1492.6478518286167</v>
      </c>
      <c r="S19" s="96">
        <v>0</v>
      </c>
      <c r="T19" s="96">
        <v>62.80078143649439</v>
      </c>
      <c r="U19" s="96">
        <v>43.406422463459194</v>
      </c>
      <c r="V19" s="96">
        <v>41</v>
      </c>
      <c r="W19" s="96">
        <v>130044.91318020876</v>
      </c>
      <c r="X19" s="96">
        <v>0</v>
      </c>
      <c r="Y19" s="96">
        <v>0</v>
      </c>
      <c r="Z19" s="96">
        <v>0</v>
      </c>
      <c r="AA19" s="96">
        <v>0</v>
      </c>
      <c r="AB19" s="96">
        <v>6888.2145897912924</v>
      </c>
      <c r="AC19" s="96">
        <v>0</v>
      </c>
      <c r="AD19" s="96">
        <v>1492.6478518286167</v>
      </c>
      <c r="AE19" s="96">
        <v>1288.4415946669887</v>
      </c>
      <c r="AF19" s="96">
        <v>0</v>
      </c>
      <c r="AG19" s="96">
        <v>62.80078143649439</v>
      </c>
      <c r="AH19" s="96">
        <v>43.406422463459194</v>
      </c>
      <c r="AI19" s="96">
        <v>41</v>
      </c>
      <c r="AJ19" s="96">
        <v>8.0000000000000107</v>
      </c>
      <c r="AK19" s="96">
        <v>6.4</v>
      </c>
      <c r="AL19" s="96">
        <v>9.1934366208695124</v>
      </c>
      <c r="AM19" s="96">
        <v>551.05716718330416</v>
      </c>
      <c r="AN19" s="96">
        <v>137.22563423063414</v>
      </c>
      <c r="AO19" s="96">
        <v>0</v>
      </c>
      <c r="AP19" s="96">
        <v>77.4604847207587</v>
      </c>
      <c r="AQ19" s="96">
        <v>5335.6444098583524</v>
      </c>
      <c r="AR19" s="96">
        <v>0</v>
      </c>
      <c r="AS19" s="96">
        <v>1156.2122612004368</v>
      </c>
      <c r="AT19" s="96">
        <v>998.03310457292264</v>
      </c>
      <c r="AU19" s="96">
        <v>0</v>
      </c>
      <c r="AV19" s="96">
        <v>48.645789709132885</v>
      </c>
      <c r="AW19" s="96">
        <v>33.622825240135739</v>
      </c>
      <c r="AX19" s="96">
        <v>31.75879873551105</v>
      </c>
      <c r="AY19" s="96">
        <v>426.8515527886691</v>
      </c>
      <c r="AZ19" s="96">
        <v>106.29564143618454</v>
      </c>
      <c r="BA19" s="96">
        <v>0</v>
      </c>
      <c r="BB19" s="96">
        <v>4908.7928570696831</v>
      </c>
      <c r="BC19" s="96">
        <v>0</v>
      </c>
      <c r="BD19" s="96">
        <v>1156.2122612004368</v>
      </c>
      <c r="BE19" s="96">
        <v>998.03310457292264</v>
      </c>
      <c r="BF19" s="96">
        <v>0</v>
      </c>
      <c r="BG19" s="96">
        <v>48.645789709132885</v>
      </c>
      <c r="BH19" s="96">
        <v>33.622825240135739</v>
      </c>
      <c r="BI19" s="96">
        <v>31.75879873551105</v>
      </c>
      <c r="BJ19" s="96">
        <v>98.739042472412734</v>
      </c>
      <c r="BK19" s="96">
        <v>1.8429266457542184</v>
      </c>
      <c r="BL19" s="96">
        <v>-1.0572175066748102</v>
      </c>
      <c r="BM19" s="96">
        <v>0.87688999999999995</v>
      </c>
      <c r="BN19" s="96">
        <v>6.0419999999999998</v>
      </c>
      <c r="BO19" s="96">
        <v>6.0419999999999998</v>
      </c>
      <c r="BP19" s="96">
        <v>0</v>
      </c>
      <c r="BQ19" s="96">
        <v>37.502214127263947</v>
      </c>
      <c r="BR19" s="96">
        <v>37.502214127263947</v>
      </c>
      <c r="BS19" s="96">
        <v>98.739042472412734</v>
      </c>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104"/>
      <c r="DO19" s="104"/>
      <c r="DP19" s="104"/>
    </row>
    <row r="20" spans="3:120" x14ac:dyDescent="0.2">
      <c r="C20" s="7">
        <f>+'D-PDP'!C20</f>
        <v>45170</v>
      </c>
      <c r="D20" s="16">
        <v>7</v>
      </c>
      <c r="E20" s="16">
        <v>0</v>
      </c>
      <c r="F20" s="16">
        <v>7</v>
      </c>
      <c r="G20" s="16">
        <v>0</v>
      </c>
      <c r="H20" s="16">
        <v>0</v>
      </c>
      <c r="I20" s="16">
        <v>0</v>
      </c>
      <c r="J20" s="16">
        <v>0</v>
      </c>
      <c r="K20" s="96">
        <v>6566.5837605799388</v>
      </c>
      <c r="L20" s="96">
        <v>0</v>
      </c>
      <c r="M20" s="96">
        <v>3834.0042267556128</v>
      </c>
      <c r="N20" s="96">
        <v>1234.9470788030449</v>
      </c>
      <c r="O20" s="96">
        <v>0</v>
      </c>
      <c r="P20" s="96">
        <v>378.35692478455758</v>
      </c>
      <c r="Q20" s="96">
        <v>33.296544376552561</v>
      </c>
      <c r="R20" s="96">
        <v>1389.3202548393037</v>
      </c>
      <c r="S20" s="96">
        <v>0</v>
      </c>
      <c r="T20" s="96">
        <v>59.017794254270143</v>
      </c>
      <c r="U20" s="96">
        <v>40.791710734569136</v>
      </c>
      <c r="V20" s="96">
        <v>38</v>
      </c>
      <c r="W20" s="96">
        <v>125949.34633942018</v>
      </c>
      <c r="X20" s="96">
        <v>0</v>
      </c>
      <c r="Y20" s="96">
        <v>0</v>
      </c>
      <c r="Z20" s="96">
        <v>0</v>
      </c>
      <c r="AA20" s="96">
        <v>0</v>
      </c>
      <c r="AB20" s="96">
        <v>6566.5837605799388</v>
      </c>
      <c r="AC20" s="96">
        <v>0</v>
      </c>
      <c r="AD20" s="96">
        <v>1389.3202548393037</v>
      </c>
      <c r="AE20" s="96">
        <v>1234.9470788030449</v>
      </c>
      <c r="AF20" s="96">
        <v>0</v>
      </c>
      <c r="AG20" s="96">
        <v>59.017794254270143</v>
      </c>
      <c r="AH20" s="96">
        <v>40.791710734569136</v>
      </c>
      <c r="AI20" s="96">
        <v>38</v>
      </c>
      <c r="AJ20" s="96">
        <v>8.0000000000000107</v>
      </c>
      <c r="AK20" s="96">
        <v>6.4</v>
      </c>
      <c r="AL20" s="96">
        <v>9.1934366208695124</v>
      </c>
      <c r="AM20" s="96">
        <v>525.32670084639585</v>
      </c>
      <c r="AN20" s="96">
        <v>127.72627708955419</v>
      </c>
      <c r="AO20" s="96">
        <v>0</v>
      </c>
      <c r="AP20" s="96">
        <v>77.4604847207587</v>
      </c>
      <c r="AQ20" s="96">
        <v>5086.5076105398548</v>
      </c>
      <c r="AR20" s="96">
        <v>0</v>
      </c>
      <c r="AS20" s="96">
        <v>1076.1742037222048</v>
      </c>
      <c r="AT20" s="96">
        <v>956.59599328568856</v>
      </c>
      <c r="AU20" s="96">
        <v>0</v>
      </c>
      <c r="AV20" s="96">
        <v>45.715469500857694</v>
      </c>
      <c r="AW20" s="96">
        <v>31.597456860887007</v>
      </c>
      <c r="AX20" s="96">
        <v>29.434984193888312</v>
      </c>
      <c r="AY20" s="96">
        <v>406.92060884318823</v>
      </c>
      <c r="AZ20" s="96">
        <v>98.937393349348</v>
      </c>
      <c r="BA20" s="96">
        <v>0</v>
      </c>
      <c r="BB20" s="96">
        <v>4679.5870016966664</v>
      </c>
      <c r="BC20" s="96">
        <v>0</v>
      </c>
      <c r="BD20" s="96">
        <v>1076.1742037222048</v>
      </c>
      <c r="BE20" s="96">
        <v>956.59599328568856</v>
      </c>
      <c r="BF20" s="96">
        <v>0</v>
      </c>
      <c r="BG20" s="96">
        <v>45.715469500857694</v>
      </c>
      <c r="BH20" s="96">
        <v>31.597456860887007</v>
      </c>
      <c r="BI20" s="96">
        <v>29.434984193888312</v>
      </c>
      <c r="BJ20" s="96">
        <v>98.739042472412734</v>
      </c>
      <c r="BK20" s="96">
        <v>1.8429266457542184</v>
      </c>
      <c r="BL20" s="96">
        <v>-1.0572175066748102</v>
      </c>
      <c r="BM20" s="96">
        <v>0.87688999999999995</v>
      </c>
      <c r="BN20" s="96">
        <v>6.0419999999999998</v>
      </c>
      <c r="BO20" s="96">
        <v>6.0419999999999998</v>
      </c>
      <c r="BP20" s="96">
        <v>0</v>
      </c>
      <c r="BQ20" s="96">
        <v>37.502214127263947</v>
      </c>
      <c r="BR20" s="96">
        <v>37.502214127263947</v>
      </c>
      <c r="BS20" s="96">
        <v>98.739042472412734</v>
      </c>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104"/>
      <c r="DO20" s="104"/>
      <c r="DP20" s="104"/>
    </row>
    <row r="21" spans="3:120" x14ac:dyDescent="0.2">
      <c r="C21" s="7">
        <f>+'D-PDP'!C21</f>
        <v>45200</v>
      </c>
      <c r="D21" s="16">
        <v>7</v>
      </c>
      <c r="E21" s="16">
        <v>0</v>
      </c>
      <c r="F21" s="16">
        <v>7</v>
      </c>
      <c r="G21" s="16">
        <v>0</v>
      </c>
      <c r="H21" s="16">
        <v>0</v>
      </c>
      <c r="I21" s="16">
        <v>0</v>
      </c>
      <c r="J21" s="16">
        <v>0</v>
      </c>
      <c r="K21" s="96">
        <v>6686.3898379634047</v>
      </c>
      <c r="L21" s="96">
        <v>0</v>
      </c>
      <c r="M21" s="96">
        <v>3865.8087724452707</v>
      </c>
      <c r="N21" s="96">
        <v>1264.6593252895327</v>
      </c>
      <c r="O21" s="96">
        <v>0</v>
      </c>
      <c r="P21" s="96">
        <v>384.36105590551506</v>
      </c>
      <c r="Q21" s="96">
        <v>36.438266385440556</v>
      </c>
      <c r="R21" s="96">
        <v>1381.8043691079074</v>
      </c>
      <c r="S21" s="96">
        <v>0</v>
      </c>
      <c r="T21" s="96">
        <v>59.273637929311519</v>
      </c>
      <c r="U21" s="96">
        <v>40.968543862906472</v>
      </c>
      <c r="V21" s="96">
        <v>39</v>
      </c>
      <c r="W21" s="96">
        <v>130246.73793203651</v>
      </c>
      <c r="X21" s="96">
        <v>0</v>
      </c>
      <c r="Y21" s="96">
        <v>0</v>
      </c>
      <c r="Z21" s="96">
        <v>0</v>
      </c>
      <c r="AA21" s="96">
        <v>0</v>
      </c>
      <c r="AB21" s="96">
        <v>6686.3898379634047</v>
      </c>
      <c r="AC21" s="96">
        <v>0</v>
      </c>
      <c r="AD21" s="96">
        <v>1381.8043691079074</v>
      </c>
      <c r="AE21" s="96">
        <v>1264.6593252895327</v>
      </c>
      <c r="AF21" s="96">
        <v>0</v>
      </c>
      <c r="AG21" s="96">
        <v>59.273637929311519</v>
      </c>
      <c r="AH21" s="96">
        <v>40.968543862906472</v>
      </c>
      <c r="AI21" s="96">
        <v>39</v>
      </c>
      <c r="AJ21" s="96">
        <v>8.0000000000000107</v>
      </c>
      <c r="AK21" s="96">
        <v>6.4</v>
      </c>
      <c r="AL21" s="96">
        <v>9.1934366208695124</v>
      </c>
      <c r="AM21" s="96">
        <v>534.91118703707309</v>
      </c>
      <c r="AN21" s="96">
        <v>127.03530889834128</v>
      </c>
      <c r="AO21" s="96">
        <v>0</v>
      </c>
      <c r="AP21" s="96">
        <v>77.4604847207587</v>
      </c>
      <c r="AQ21" s="96">
        <v>5179.3099788060063</v>
      </c>
      <c r="AR21" s="96">
        <v>0</v>
      </c>
      <c r="AS21" s="96">
        <v>1070.3523622036082</v>
      </c>
      <c r="AT21" s="96">
        <v>979.6112434355482</v>
      </c>
      <c r="AU21" s="96">
        <v>0</v>
      </c>
      <c r="AV21" s="96">
        <v>45.913647251672216</v>
      </c>
      <c r="AW21" s="96">
        <v>31.734432659244021</v>
      </c>
      <c r="AX21" s="96">
        <v>30.209589041095882</v>
      </c>
      <c r="AY21" s="96">
        <v>414.344798304481</v>
      </c>
      <c r="AZ21" s="96">
        <v>98.402166039168236</v>
      </c>
      <c r="BA21" s="96">
        <v>0</v>
      </c>
      <c r="BB21" s="96">
        <v>4764.9651805015255</v>
      </c>
      <c r="BC21" s="96">
        <v>0</v>
      </c>
      <c r="BD21" s="96">
        <v>1070.3523622036082</v>
      </c>
      <c r="BE21" s="96">
        <v>979.6112434355482</v>
      </c>
      <c r="BF21" s="96">
        <v>0</v>
      </c>
      <c r="BG21" s="96">
        <v>45.913647251672216</v>
      </c>
      <c r="BH21" s="96">
        <v>31.734432659244021</v>
      </c>
      <c r="BI21" s="96">
        <v>30.209589041095882</v>
      </c>
      <c r="BJ21" s="96">
        <v>98.739042472412734</v>
      </c>
      <c r="BK21" s="96">
        <v>1.8429266457542184</v>
      </c>
      <c r="BL21" s="96">
        <v>-1.0572175066748102</v>
      </c>
      <c r="BM21" s="96">
        <v>0.87688999999999995</v>
      </c>
      <c r="BN21" s="96">
        <v>6.0419999999999998</v>
      </c>
      <c r="BO21" s="96">
        <v>6.0419999999999998</v>
      </c>
      <c r="BP21" s="96">
        <v>0</v>
      </c>
      <c r="BQ21" s="96">
        <v>37.502214127263947</v>
      </c>
      <c r="BR21" s="96">
        <v>37.502214127263947</v>
      </c>
      <c r="BS21" s="96">
        <v>98.739042472412734</v>
      </c>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104"/>
      <c r="DO21" s="104"/>
      <c r="DP21" s="104"/>
    </row>
    <row r="22" spans="3:120" x14ac:dyDescent="0.2">
      <c r="C22" s="7">
        <f>+'D-PDP'!C22</f>
        <v>45231</v>
      </c>
      <c r="D22" s="16">
        <v>7</v>
      </c>
      <c r="E22" s="16">
        <v>0</v>
      </c>
      <c r="F22" s="16">
        <v>7</v>
      </c>
      <c r="G22" s="16">
        <v>0</v>
      </c>
      <c r="H22" s="16">
        <v>0</v>
      </c>
      <c r="I22" s="16">
        <v>0</v>
      </c>
      <c r="J22" s="16">
        <v>0</v>
      </c>
      <c r="K22" s="96">
        <v>6378.0889343112285</v>
      </c>
      <c r="L22" s="96">
        <v>0</v>
      </c>
      <c r="M22" s="96">
        <v>3653.4761465009833</v>
      </c>
      <c r="N22" s="96">
        <v>1215.8840339349426</v>
      </c>
      <c r="O22" s="96">
        <v>0</v>
      </c>
      <c r="P22" s="96">
        <v>366.63092762484848</v>
      </c>
      <c r="Q22" s="96">
        <v>37.818074439759869</v>
      </c>
      <c r="R22" s="96">
        <v>1285.7244382622084</v>
      </c>
      <c r="S22" s="96">
        <v>0</v>
      </c>
      <c r="T22" s="96">
        <v>55.742190721234977</v>
      </c>
      <c r="U22" s="96">
        <v>38.527690645559517</v>
      </c>
      <c r="V22" s="96">
        <v>36</v>
      </c>
      <c r="W22" s="96">
        <v>126137.84116568882</v>
      </c>
      <c r="X22" s="96">
        <v>0</v>
      </c>
      <c r="Y22" s="96">
        <v>0</v>
      </c>
      <c r="Z22" s="96">
        <v>0</v>
      </c>
      <c r="AA22" s="96">
        <v>0</v>
      </c>
      <c r="AB22" s="96">
        <v>6378.0889343112285</v>
      </c>
      <c r="AC22" s="96">
        <v>0</v>
      </c>
      <c r="AD22" s="96">
        <v>1285.7244382622084</v>
      </c>
      <c r="AE22" s="96">
        <v>1215.8840339349426</v>
      </c>
      <c r="AF22" s="96">
        <v>0</v>
      </c>
      <c r="AG22" s="96">
        <v>55.742190721234977</v>
      </c>
      <c r="AH22" s="96">
        <v>38.527690645559517</v>
      </c>
      <c r="AI22" s="96">
        <v>36</v>
      </c>
      <c r="AJ22" s="96">
        <v>8.0000000000000107</v>
      </c>
      <c r="AK22" s="96">
        <v>6.4</v>
      </c>
      <c r="AL22" s="96">
        <v>9.1934366208695124</v>
      </c>
      <c r="AM22" s="96">
        <v>510.24711474489891</v>
      </c>
      <c r="AN22" s="96">
        <v>118.20226135066669</v>
      </c>
      <c r="AO22" s="96">
        <v>0</v>
      </c>
      <c r="AP22" s="96">
        <v>77.4604847207587</v>
      </c>
      <c r="AQ22" s="96">
        <v>4940.4986044385587</v>
      </c>
      <c r="AR22" s="96">
        <v>0</v>
      </c>
      <c r="AS22" s="96">
        <v>995.92838205115822</v>
      </c>
      <c r="AT22" s="96">
        <v>941.82966632831995</v>
      </c>
      <c r="AU22" s="96">
        <v>0</v>
      </c>
      <c r="AV22" s="96">
        <v>43.178171126638404</v>
      </c>
      <c r="AW22" s="96">
        <v>29.843735925764804</v>
      </c>
      <c r="AX22" s="96">
        <v>27.885774499473115</v>
      </c>
      <c r="AY22" s="96">
        <v>395.23988835508453</v>
      </c>
      <c r="AZ22" s="96">
        <v>91.560044593124402</v>
      </c>
      <c r="BA22" s="96">
        <v>0</v>
      </c>
      <c r="BB22" s="96">
        <v>4545.2587160834737</v>
      </c>
      <c r="BC22" s="96">
        <v>0</v>
      </c>
      <c r="BD22" s="96">
        <v>995.92838205115822</v>
      </c>
      <c r="BE22" s="96">
        <v>941.82966632831995</v>
      </c>
      <c r="BF22" s="96">
        <v>0</v>
      </c>
      <c r="BG22" s="96">
        <v>43.178171126638404</v>
      </c>
      <c r="BH22" s="96">
        <v>29.843735925764804</v>
      </c>
      <c r="BI22" s="96">
        <v>27.885774499473115</v>
      </c>
      <c r="BJ22" s="96">
        <v>98.739042472412734</v>
      </c>
      <c r="BK22" s="96">
        <v>1.8429266457542184</v>
      </c>
      <c r="BL22" s="96">
        <v>-1.0572175066748102</v>
      </c>
      <c r="BM22" s="96">
        <v>0.87688999999999995</v>
      </c>
      <c r="BN22" s="96">
        <v>6.0419999999999998</v>
      </c>
      <c r="BO22" s="96">
        <v>6.0419999999999998</v>
      </c>
      <c r="BP22" s="96">
        <v>0</v>
      </c>
      <c r="BQ22" s="96">
        <v>37.502214127263947</v>
      </c>
      <c r="BR22" s="96">
        <v>37.502214127263947</v>
      </c>
      <c r="BS22" s="96">
        <v>98.739042472412734</v>
      </c>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104"/>
      <c r="DO22" s="104"/>
      <c r="DP22" s="104"/>
    </row>
    <row r="23" spans="3:120" x14ac:dyDescent="0.2">
      <c r="C23" s="7">
        <f>+'D-PDP'!C23</f>
        <v>45261</v>
      </c>
      <c r="D23" s="16">
        <v>7</v>
      </c>
      <c r="E23" s="16">
        <v>0</v>
      </c>
      <c r="F23" s="16">
        <v>7</v>
      </c>
      <c r="G23" s="16">
        <v>0</v>
      </c>
      <c r="H23" s="16">
        <v>0</v>
      </c>
      <c r="I23" s="16">
        <v>0</v>
      </c>
      <c r="J23" s="16">
        <v>0</v>
      </c>
      <c r="K23" s="96">
        <v>6498.1876905846584</v>
      </c>
      <c r="L23" s="96">
        <v>0</v>
      </c>
      <c r="M23" s="96">
        <v>3689.7834034523803</v>
      </c>
      <c r="N23" s="96">
        <v>1246.8212891661233</v>
      </c>
      <c r="O23" s="96">
        <v>0</v>
      </c>
      <c r="P23" s="96">
        <v>373.11519624748189</v>
      </c>
      <c r="Q23" s="96">
        <v>41.034689936767677</v>
      </c>
      <c r="R23" s="96">
        <v>1280.0708558922424</v>
      </c>
      <c r="S23" s="96">
        <v>0</v>
      </c>
      <c r="T23" s="96">
        <v>56.064426517771665</v>
      </c>
      <c r="U23" s="96">
        <v>38.750412446106736</v>
      </c>
      <c r="V23" s="96">
        <v>37</v>
      </c>
      <c r="W23" s="96">
        <v>130434.94007941545</v>
      </c>
      <c r="X23" s="96">
        <v>0</v>
      </c>
      <c r="Y23" s="96">
        <v>0</v>
      </c>
      <c r="Z23" s="96">
        <v>0</v>
      </c>
      <c r="AA23" s="96">
        <v>0</v>
      </c>
      <c r="AB23" s="96">
        <v>6498.1876905846584</v>
      </c>
      <c r="AC23" s="96">
        <v>0</v>
      </c>
      <c r="AD23" s="96">
        <v>1280.0708558922424</v>
      </c>
      <c r="AE23" s="96">
        <v>1246.8212891661233</v>
      </c>
      <c r="AF23" s="96">
        <v>0</v>
      </c>
      <c r="AG23" s="96">
        <v>56.064426517771665</v>
      </c>
      <c r="AH23" s="96">
        <v>38.750412446106736</v>
      </c>
      <c r="AI23" s="96">
        <v>37</v>
      </c>
      <c r="AJ23" s="96">
        <v>8.0000000000000107</v>
      </c>
      <c r="AK23" s="96">
        <v>6.4</v>
      </c>
      <c r="AL23" s="96">
        <v>9.1934366208695124</v>
      </c>
      <c r="AM23" s="96">
        <v>519.85501524677341</v>
      </c>
      <c r="AN23" s="96">
        <v>117.68250283867523</v>
      </c>
      <c r="AO23" s="96">
        <v>0</v>
      </c>
      <c r="AP23" s="96">
        <v>77.4604847207587</v>
      </c>
      <c r="AQ23" s="96">
        <v>5033.5276831915544</v>
      </c>
      <c r="AR23" s="96">
        <v>0</v>
      </c>
      <c r="AS23" s="96">
        <v>991.54908974329646</v>
      </c>
      <c r="AT23" s="96">
        <v>965.79381418969297</v>
      </c>
      <c r="AU23" s="96">
        <v>0</v>
      </c>
      <c r="AV23" s="96">
        <v>43.427776536579529</v>
      </c>
      <c r="AW23" s="96">
        <v>30.016257312047486</v>
      </c>
      <c r="AX23" s="96">
        <v>28.660379346680713</v>
      </c>
      <c r="AY23" s="96">
        <v>402.6822146553248</v>
      </c>
      <c r="AZ23" s="96">
        <v>91.157437130358417</v>
      </c>
      <c r="BA23" s="96">
        <v>0</v>
      </c>
      <c r="BB23" s="96">
        <v>4630.8454685362294</v>
      </c>
      <c r="BC23" s="96">
        <v>0</v>
      </c>
      <c r="BD23" s="96">
        <v>991.54908974329646</v>
      </c>
      <c r="BE23" s="96">
        <v>965.79381418969297</v>
      </c>
      <c r="BF23" s="96">
        <v>0</v>
      </c>
      <c r="BG23" s="96">
        <v>43.427776536579529</v>
      </c>
      <c r="BH23" s="96">
        <v>30.016257312047486</v>
      </c>
      <c r="BI23" s="96">
        <v>28.660379346680713</v>
      </c>
      <c r="BJ23" s="96">
        <v>98.739042472412734</v>
      </c>
      <c r="BK23" s="96">
        <v>1.8429266457542184</v>
      </c>
      <c r="BL23" s="96">
        <v>-1.0572175066748102</v>
      </c>
      <c r="BM23" s="96">
        <v>0.87688999999999995</v>
      </c>
      <c r="BN23" s="96">
        <v>6.0419999999999998</v>
      </c>
      <c r="BO23" s="96">
        <v>6.0419999999999998</v>
      </c>
      <c r="BP23" s="96">
        <v>0</v>
      </c>
      <c r="BQ23" s="96">
        <v>37.502214127263947</v>
      </c>
      <c r="BR23" s="96">
        <v>37.502214127263947</v>
      </c>
      <c r="BS23" s="96">
        <v>98.739042472412734</v>
      </c>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104"/>
      <c r="DO23" s="104"/>
      <c r="DP23" s="104"/>
    </row>
    <row r="24" spans="3:120" x14ac:dyDescent="0.2">
      <c r="C24" s="8">
        <f>+'D-PDP'!C24</f>
        <v>45292</v>
      </c>
      <c r="D24" s="16">
        <v>7</v>
      </c>
      <c r="E24" s="16">
        <v>0</v>
      </c>
      <c r="F24" s="16">
        <v>7</v>
      </c>
      <c r="G24" s="16">
        <v>0</v>
      </c>
      <c r="H24" s="16">
        <v>0</v>
      </c>
      <c r="I24" s="16">
        <v>0</v>
      </c>
      <c r="J24" s="16">
        <v>0</v>
      </c>
      <c r="K24" s="96">
        <v>6407.200604295409</v>
      </c>
      <c r="L24" s="96">
        <v>0</v>
      </c>
      <c r="M24" s="96">
        <v>3607.6605661769063</v>
      </c>
      <c r="N24" s="96">
        <v>1250.2205243722246</v>
      </c>
      <c r="O24" s="96">
        <v>0</v>
      </c>
      <c r="P24" s="96">
        <v>371.34866394263145</v>
      </c>
      <c r="Q24" s="96">
        <v>46.659212986709917</v>
      </c>
      <c r="R24" s="96">
        <v>1221.4053793530493</v>
      </c>
      <c r="S24" s="96">
        <v>0</v>
      </c>
      <c r="T24" s="96">
        <v>54.283339325397378</v>
      </c>
      <c r="U24" s="96">
        <v>37.519366886671804</v>
      </c>
      <c r="V24" s="96">
        <v>35</v>
      </c>
      <c r="W24" s="96">
        <v>130525.92716570455</v>
      </c>
      <c r="X24" s="96">
        <v>0</v>
      </c>
      <c r="Y24" s="96">
        <v>0</v>
      </c>
      <c r="Z24" s="96">
        <v>0</v>
      </c>
      <c r="AA24" s="96">
        <v>0</v>
      </c>
      <c r="AB24" s="96">
        <v>6407.200604295409</v>
      </c>
      <c r="AC24" s="96">
        <v>0</v>
      </c>
      <c r="AD24" s="96">
        <v>1221.4053793530493</v>
      </c>
      <c r="AE24" s="96">
        <v>1250.2205243722246</v>
      </c>
      <c r="AF24" s="96">
        <v>0</v>
      </c>
      <c r="AG24" s="96">
        <v>54.283339325397378</v>
      </c>
      <c r="AH24" s="96">
        <v>37.519366886671804</v>
      </c>
      <c r="AI24" s="96">
        <v>35</v>
      </c>
      <c r="AJ24" s="96">
        <v>8</v>
      </c>
      <c r="AK24" s="96">
        <v>6.4</v>
      </c>
      <c r="AL24" s="96">
        <v>9.5476758534247548</v>
      </c>
      <c r="AM24" s="96">
        <v>512.57604834363269</v>
      </c>
      <c r="AN24" s="96">
        <v>116.61582647692212</v>
      </c>
      <c r="AO24" s="96">
        <v>0</v>
      </c>
      <c r="AP24" s="96">
        <v>100</v>
      </c>
      <c r="AQ24" s="96">
        <v>6407.2006042954017</v>
      </c>
      <c r="AR24" s="96">
        <v>0</v>
      </c>
      <c r="AS24" s="96">
        <v>1221.4053793530493</v>
      </c>
      <c r="AT24" s="96">
        <v>1250.2205243722246</v>
      </c>
      <c r="AU24" s="96">
        <v>0</v>
      </c>
      <c r="AV24" s="96">
        <v>54.283339325397378</v>
      </c>
      <c r="AW24" s="96">
        <v>37.519366886671804</v>
      </c>
      <c r="AX24" s="96">
        <v>35</v>
      </c>
      <c r="AY24" s="96">
        <v>512.57604834363269</v>
      </c>
      <c r="AZ24" s="96">
        <v>116.61582647692212</v>
      </c>
      <c r="BA24" s="96">
        <v>0</v>
      </c>
      <c r="BB24" s="96">
        <v>5894.6245559517693</v>
      </c>
      <c r="BC24" s="96">
        <v>0</v>
      </c>
      <c r="BD24" s="96">
        <v>1221.4053793530493</v>
      </c>
      <c r="BE24" s="96">
        <v>1250.2205243722246</v>
      </c>
      <c r="BF24" s="96">
        <v>0</v>
      </c>
      <c r="BG24" s="96">
        <v>54.283339325397378</v>
      </c>
      <c r="BH24" s="96">
        <v>37.519366886671804</v>
      </c>
      <c r="BI24" s="96">
        <v>35</v>
      </c>
      <c r="BJ24" s="96">
        <v>98.739042472412734</v>
      </c>
      <c r="BK24" s="96">
        <v>1.8429266457542184</v>
      </c>
      <c r="BL24" s="96">
        <v>-1.0572175066748102</v>
      </c>
      <c r="BM24" s="96">
        <v>0.87688999999999995</v>
      </c>
      <c r="BN24" s="96">
        <v>6.0419999999999998</v>
      </c>
      <c r="BO24" s="96">
        <v>6.0419999999999998</v>
      </c>
      <c r="BP24" s="96">
        <v>0</v>
      </c>
      <c r="BQ24" s="96">
        <v>37.502214127263947</v>
      </c>
      <c r="BR24" s="96">
        <v>37.502214127263947</v>
      </c>
      <c r="BS24" s="96">
        <v>98.739042472412734</v>
      </c>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104"/>
      <c r="DO24" s="104"/>
      <c r="DP24" s="104"/>
    </row>
    <row r="25" spans="3:120" x14ac:dyDescent="0.2">
      <c r="C25" s="8">
        <f>+'D-PDP'!C25</f>
        <v>45323</v>
      </c>
      <c r="D25" s="16">
        <v>7</v>
      </c>
      <c r="E25" s="16">
        <v>0</v>
      </c>
      <c r="F25" s="16">
        <v>7</v>
      </c>
      <c r="G25" s="16">
        <v>0</v>
      </c>
      <c r="H25" s="16">
        <v>0</v>
      </c>
      <c r="I25" s="16">
        <v>0</v>
      </c>
      <c r="J25" s="16">
        <v>0</v>
      </c>
      <c r="K25" s="96">
        <v>5914.0057956109958</v>
      </c>
      <c r="L25" s="96">
        <v>0</v>
      </c>
      <c r="M25" s="96">
        <v>3304.4920418188303</v>
      </c>
      <c r="N25" s="96">
        <v>1161.4823895704558</v>
      </c>
      <c r="O25" s="96">
        <v>0</v>
      </c>
      <c r="P25" s="96">
        <v>342.58014765675443</v>
      </c>
      <c r="Q25" s="96">
        <v>45.175863893059841</v>
      </c>
      <c r="R25" s="96">
        <v>1102.8045585489181</v>
      </c>
      <c r="S25" s="96">
        <v>0</v>
      </c>
      <c r="T25" s="96">
        <v>49.522826024978201</v>
      </c>
      <c r="U25" s="96">
        <v>34.22901210549955</v>
      </c>
      <c r="V25" s="96">
        <v>32</v>
      </c>
      <c r="W25" s="96">
        <v>122184.72663438914</v>
      </c>
      <c r="X25" s="96">
        <v>0</v>
      </c>
      <c r="Y25" s="96">
        <v>0</v>
      </c>
      <c r="Z25" s="96">
        <v>0</v>
      </c>
      <c r="AA25" s="96">
        <v>0</v>
      </c>
      <c r="AB25" s="96">
        <v>5914.0057956109958</v>
      </c>
      <c r="AC25" s="96">
        <v>0</v>
      </c>
      <c r="AD25" s="96">
        <v>1102.8045585489181</v>
      </c>
      <c r="AE25" s="96">
        <v>1161.4823895704558</v>
      </c>
      <c r="AF25" s="96">
        <v>0</v>
      </c>
      <c r="AG25" s="96">
        <v>49.522826024978201</v>
      </c>
      <c r="AH25" s="96">
        <v>34.22901210549955</v>
      </c>
      <c r="AI25" s="96">
        <v>32</v>
      </c>
      <c r="AJ25" s="96">
        <v>8</v>
      </c>
      <c r="AK25" s="96">
        <v>6.4</v>
      </c>
      <c r="AL25" s="96">
        <v>9.5476758534247548</v>
      </c>
      <c r="AM25" s="96">
        <v>473.12046364887965</v>
      </c>
      <c r="AN25" s="96">
        <v>105.29220454704252</v>
      </c>
      <c r="AO25" s="96">
        <v>0</v>
      </c>
      <c r="AP25" s="96">
        <v>100</v>
      </c>
      <c r="AQ25" s="96">
        <v>5914.0057956109958</v>
      </c>
      <c r="AR25" s="96">
        <v>0</v>
      </c>
      <c r="AS25" s="96">
        <v>1102.8045585489199</v>
      </c>
      <c r="AT25" s="96">
        <v>1161.4823895704558</v>
      </c>
      <c r="AU25" s="96">
        <v>0</v>
      </c>
      <c r="AV25" s="96">
        <v>49.522826024978201</v>
      </c>
      <c r="AW25" s="96">
        <v>34.22901210549955</v>
      </c>
      <c r="AX25" s="96">
        <v>32</v>
      </c>
      <c r="AY25" s="96">
        <v>473.12046364887965</v>
      </c>
      <c r="AZ25" s="96">
        <v>105.29220454704252</v>
      </c>
      <c r="BA25" s="96">
        <v>0</v>
      </c>
      <c r="BB25" s="96">
        <v>5440.8853319621157</v>
      </c>
      <c r="BC25" s="96">
        <v>0</v>
      </c>
      <c r="BD25" s="96">
        <v>1102.8045585489199</v>
      </c>
      <c r="BE25" s="96">
        <v>1161.4823895704558</v>
      </c>
      <c r="BF25" s="96">
        <v>0</v>
      </c>
      <c r="BG25" s="96">
        <v>49.522826024978201</v>
      </c>
      <c r="BH25" s="96">
        <v>34.22901210549955</v>
      </c>
      <c r="BI25" s="96">
        <v>32</v>
      </c>
      <c r="BJ25" s="96">
        <v>98.739042472412734</v>
      </c>
      <c r="BK25" s="96">
        <v>1.8429266457542184</v>
      </c>
      <c r="BL25" s="96">
        <v>-1.0572175066748102</v>
      </c>
      <c r="BM25" s="96">
        <v>0.87688999999999995</v>
      </c>
      <c r="BN25" s="96">
        <v>6.0419999999999998</v>
      </c>
      <c r="BO25" s="96">
        <v>6.0419999999999998</v>
      </c>
      <c r="BP25" s="96">
        <v>0</v>
      </c>
      <c r="BQ25" s="96">
        <v>37.502214127263947</v>
      </c>
      <c r="BR25" s="96">
        <v>37.502214127263947</v>
      </c>
      <c r="BS25" s="96">
        <v>98.739042472412734</v>
      </c>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104"/>
      <c r="DO25" s="104"/>
      <c r="DP25" s="104"/>
    </row>
    <row r="26" spans="3:120" x14ac:dyDescent="0.2">
      <c r="C26" s="8">
        <f>+'D-PDP'!C26</f>
        <v>45352</v>
      </c>
      <c r="D26" s="16">
        <v>7</v>
      </c>
      <c r="E26" s="16">
        <v>0</v>
      </c>
      <c r="F26" s="16">
        <v>7</v>
      </c>
      <c r="G26" s="16">
        <v>0</v>
      </c>
      <c r="H26" s="16">
        <v>0</v>
      </c>
      <c r="I26" s="16">
        <v>0</v>
      </c>
      <c r="J26" s="16">
        <v>0</v>
      </c>
      <c r="K26" s="96">
        <v>6239.0846973279404</v>
      </c>
      <c r="L26" s="96">
        <v>0</v>
      </c>
      <c r="M26" s="96">
        <v>3460.9938631999539</v>
      </c>
      <c r="N26" s="96">
        <v>1233.5666047030854</v>
      </c>
      <c r="O26" s="96">
        <v>0</v>
      </c>
      <c r="P26" s="96">
        <v>361.36247752960162</v>
      </c>
      <c r="Q26" s="96">
        <v>49.873029841605842</v>
      </c>
      <c r="R26" s="96">
        <v>1138.338876525434</v>
      </c>
      <c r="S26" s="96">
        <v>0</v>
      </c>
      <c r="T26" s="96">
        <v>51.659625367434614</v>
      </c>
      <c r="U26" s="96">
        <v>35.705917533373935</v>
      </c>
      <c r="V26" s="96">
        <v>34</v>
      </c>
      <c r="W26" s="96">
        <v>130694.04307267221</v>
      </c>
      <c r="X26" s="96">
        <v>0</v>
      </c>
      <c r="Y26" s="96">
        <v>0</v>
      </c>
      <c r="Z26" s="96">
        <v>0</v>
      </c>
      <c r="AA26" s="96">
        <v>0</v>
      </c>
      <c r="AB26" s="96">
        <v>6239.0846973279404</v>
      </c>
      <c r="AC26" s="96">
        <v>0</v>
      </c>
      <c r="AD26" s="96">
        <v>1138.338876525434</v>
      </c>
      <c r="AE26" s="96">
        <v>1233.5666047030854</v>
      </c>
      <c r="AF26" s="96">
        <v>0</v>
      </c>
      <c r="AG26" s="96">
        <v>51.659625367434614</v>
      </c>
      <c r="AH26" s="96">
        <v>35.705917533373935</v>
      </c>
      <c r="AI26" s="96">
        <v>34</v>
      </c>
      <c r="AJ26" s="96">
        <v>8</v>
      </c>
      <c r="AK26" s="96">
        <v>6.4</v>
      </c>
      <c r="AL26" s="96">
        <v>9.5476758534247548</v>
      </c>
      <c r="AM26" s="96">
        <v>499.12677578623521</v>
      </c>
      <c r="AN26" s="96">
        <v>108.68490604416549</v>
      </c>
      <c r="AO26" s="96">
        <v>0</v>
      </c>
      <c r="AP26" s="96">
        <v>100</v>
      </c>
      <c r="AQ26" s="96">
        <v>6239.0846973279404</v>
      </c>
      <c r="AR26" s="96">
        <v>0</v>
      </c>
      <c r="AS26" s="96">
        <v>1138.338876525434</v>
      </c>
      <c r="AT26" s="96">
        <v>1233.5666047030854</v>
      </c>
      <c r="AU26" s="96">
        <v>0</v>
      </c>
      <c r="AV26" s="96">
        <v>51.659625367434614</v>
      </c>
      <c r="AW26" s="96">
        <v>35.705917533373935</v>
      </c>
      <c r="AX26" s="96">
        <v>34</v>
      </c>
      <c r="AY26" s="96">
        <v>499.12677578623521</v>
      </c>
      <c r="AZ26" s="96">
        <v>108.68490604416549</v>
      </c>
      <c r="BA26" s="96">
        <v>0</v>
      </c>
      <c r="BB26" s="96">
        <v>5739.9579215417052</v>
      </c>
      <c r="BC26" s="96">
        <v>0</v>
      </c>
      <c r="BD26" s="96">
        <v>1138.338876525434</v>
      </c>
      <c r="BE26" s="96">
        <v>1233.5666047030854</v>
      </c>
      <c r="BF26" s="96">
        <v>0</v>
      </c>
      <c r="BG26" s="96">
        <v>51.659625367434614</v>
      </c>
      <c r="BH26" s="96">
        <v>35.705917533373935</v>
      </c>
      <c r="BI26" s="96">
        <v>34</v>
      </c>
      <c r="BJ26" s="96">
        <v>98.739042472412734</v>
      </c>
      <c r="BK26" s="96">
        <v>1.8429266457542184</v>
      </c>
      <c r="BL26" s="96">
        <v>-1.0572175066748102</v>
      </c>
      <c r="BM26" s="96">
        <v>0.87688999999999995</v>
      </c>
      <c r="BN26" s="96">
        <v>6.0419999999999998</v>
      </c>
      <c r="BO26" s="96">
        <v>6.0419999999999998</v>
      </c>
      <c r="BP26" s="96">
        <v>0</v>
      </c>
      <c r="BQ26" s="96">
        <v>37.502214127263947</v>
      </c>
      <c r="BR26" s="96">
        <v>37.502214127263947</v>
      </c>
      <c r="BS26" s="96">
        <v>98.739042472412734</v>
      </c>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104"/>
      <c r="DO26" s="104"/>
      <c r="DP26" s="104"/>
    </row>
    <row r="27" spans="3:120" x14ac:dyDescent="0.2">
      <c r="C27" s="8">
        <f>+'D-PDP'!C27</f>
        <v>45383</v>
      </c>
      <c r="D27" s="16">
        <v>7</v>
      </c>
      <c r="E27" s="16">
        <v>0</v>
      </c>
      <c r="F27" s="16">
        <v>7</v>
      </c>
      <c r="G27" s="16">
        <v>0</v>
      </c>
      <c r="H27" s="16">
        <v>0</v>
      </c>
      <c r="I27" s="16">
        <v>0</v>
      </c>
      <c r="J27" s="16">
        <v>0</v>
      </c>
      <c r="K27" s="96">
        <v>5958.7037767658621</v>
      </c>
      <c r="L27" s="96">
        <v>0</v>
      </c>
      <c r="M27" s="96">
        <v>3282.594305843988</v>
      </c>
      <c r="N27" s="96">
        <v>1186.347310397925</v>
      </c>
      <c r="O27" s="96">
        <v>0</v>
      </c>
      <c r="P27" s="96">
        <v>345.20849690012346</v>
      </c>
      <c r="Q27" s="96">
        <v>49.775009374164597</v>
      </c>
      <c r="R27" s="96">
        <v>1063.6650130492244</v>
      </c>
      <c r="S27" s="96">
        <v>0</v>
      </c>
      <c r="T27" s="96">
        <v>48.795097895414585</v>
      </c>
      <c r="U27" s="96">
        <v>33.726023545360079</v>
      </c>
      <c r="V27" s="96">
        <v>32</v>
      </c>
      <c r="W27" s="96">
        <v>126557.22632323415</v>
      </c>
      <c r="X27" s="96">
        <v>0</v>
      </c>
      <c r="Y27" s="96">
        <v>0</v>
      </c>
      <c r="Z27" s="96">
        <v>0</v>
      </c>
      <c r="AA27" s="96">
        <v>0</v>
      </c>
      <c r="AB27" s="96">
        <v>5958.7037767658621</v>
      </c>
      <c r="AC27" s="96">
        <v>0</v>
      </c>
      <c r="AD27" s="96">
        <v>1063.6650130492244</v>
      </c>
      <c r="AE27" s="96">
        <v>1186.347310397925</v>
      </c>
      <c r="AF27" s="96">
        <v>0</v>
      </c>
      <c r="AG27" s="96">
        <v>48.795097895414585</v>
      </c>
      <c r="AH27" s="96">
        <v>33.726023545360079</v>
      </c>
      <c r="AI27" s="96">
        <v>32</v>
      </c>
      <c r="AJ27" s="96">
        <v>8</v>
      </c>
      <c r="AK27" s="96">
        <v>6.4</v>
      </c>
      <c r="AL27" s="96">
        <v>9.5476758534247548</v>
      </c>
      <c r="AM27" s="96">
        <v>476.69630214126897</v>
      </c>
      <c r="AN27" s="96">
        <v>101.55528761222806</v>
      </c>
      <c r="AO27" s="96">
        <v>0</v>
      </c>
      <c r="AP27" s="96">
        <v>100</v>
      </c>
      <c r="AQ27" s="96">
        <v>5958.7037767658621</v>
      </c>
      <c r="AR27" s="96">
        <v>0</v>
      </c>
      <c r="AS27" s="96">
        <v>1063.6650130492244</v>
      </c>
      <c r="AT27" s="96">
        <v>1186.347310397925</v>
      </c>
      <c r="AU27" s="96">
        <v>0</v>
      </c>
      <c r="AV27" s="96">
        <v>48.795097895414642</v>
      </c>
      <c r="AW27" s="96">
        <v>33.726023545360079</v>
      </c>
      <c r="AX27" s="96">
        <v>32</v>
      </c>
      <c r="AY27" s="96">
        <v>476.69630214126897</v>
      </c>
      <c r="AZ27" s="96">
        <v>101.55528761222806</v>
      </c>
      <c r="BA27" s="96">
        <v>0</v>
      </c>
      <c r="BB27" s="96">
        <v>5482.0074746245928</v>
      </c>
      <c r="BC27" s="96">
        <v>0</v>
      </c>
      <c r="BD27" s="96">
        <v>1063.6650130492244</v>
      </c>
      <c r="BE27" s="96">
        <v>1186.347310397925</v>
      </c>
      <c r="BF27" s="96">
        <v>0</v>
      </c>
      <c r="BG27" s="96">
        <v>48.795097895414642</v>
      </c>
      <c r="BH27" s="96">
        <v>33.726023545360079</v>
      </c>
      <c r="BI27" s="96">
        <v>32</v>
      </c>
      <c r="BJ27" s="96">
        <v>98.739042472412734</v>
      </c>
      <c r="BK27" s="96">
        <v>1.8429266457542184</v>
      </c>
      <c r="BL27" s="96">
        <v>-1.0572175066748102</v>
      </c>
      <c r="BM27" s="96">
        <v>0.87688999999999995</v>
      </c>
      <c r="BN27" s="96">
        <v>6.0419999999999998</v>
      </c>
      <c r="BO27" s="96">
        <v>6.0419999999999998</v>
      </c>
      <c r="BP27" s="96">
        <v>0</v>
      </c>
      <c r="BQ27" s="96">
        <v>37.502214127263947</v>
      </c>
      <c r="BR27" s="96">
        <v>37.502214127263947</v>
      </c>
      <c r="BS27" s="96">
        <v>98.739042472412734</v>
      </c>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104"/>
      <c r="DO27" s="104"/>
      <c r="DP27" s="104"/>
    </row>
    <row r="28" spans="3:120" x14ac:dyDescent="0.2">
      <c r="C28" s="8">
        <f>+'D-PDP'!C28</f>
        <v>45413</v>
      </c>
      <c r="D28" s="16">
        <v>7</v>
      </c>
      <c r="E28" s="16">
        <v>0</v>
      </c>
      <c r="F28" s="16">
        <v>7</v>
      </c>
      <c r="G28" s="16">
        <v>0</v>
      </c>
      <c r="H28" s="16">
        <v>0</v>
      </c>
      <c r="I28" s="16">
        <v>0</v>
      </c>
      <c r="J28" s="16">
        <v>0</v>
      </c>
      <c r="K28" s="96">
        <v>6077.8812759015127</v>
      </c>
      <c r="L28" s="96">
        <v>0</v>
      </c>
      <c r="M28" s="96">
        <v>3326.4418782047796</v>
      </c>
      <c r="N28" s="96">
        <v>1218.7679377953027</v>
      </c>
      <c r="O28" s="96">
        <v>0</v>
      </c>
      <c r="P28" s="96">
        <v>352.33201192964589</v>
      </c>
      <c r="Q28" s="96">
        <v>52.95224289121586</v>
      </c>
      <c r="R28" s="96">
        <v>1061.6735626306745</v>
      </c>
      <c r="S28" s="96">
        <v>0</v>
      </c>
      <c r="T28" s="96">
        <v>49.241957295024918</v>
      </c>
      <c r="U28" s="96">
        <v>34.034882248031778</v>
      </c>
      <c r="V28" s="96">
        <v>32</v>
      </c>
      <c r="W28" s="96">
        <v>130855.24649409845</v>
      </c>
      <c r="X28" s="96">
        <v>0</v>
      </c>
      <c r="Y28" s="96">
        <v>0</v>
      </c>
      <c r="Z28" s="96">
        <v>0</v>
      </c>
      <c r="AA28" s="96">
        <v>0</v>
      </c>
      <c r="AB28" s="96">
        <v>6077.8812759015127</v>
      </c>
      <c r="AC28" s="96">
        <v>0</v>
      </c>
      <c r="AD28" s="96">
        <v>1061.6735626306745</v>
      </c>
      <c r="AE28" s="96">
        <v>1218.7679377953027</v>
      </c>
      <c r="AF28" s="96">
        <v>0</v>
      </c>
      <c r="AG28" s="96">
        <v>49.241957295024918</v>
      </c>
      <c r="AH28" s="96">
        <v>34.034882248031778</v>
      </c>
      <c r="AI28" s="96">
        <v>32</v>
      </c>
      <c r="AJ28" s="96">
        <v>8</v>
      </c>
      <c r="AK28" s="96">
        <v>6.4</v>
      </c>
      <c r="AL28" s="96">
        <v>9.5476758534247548</v>
      </c>
      <c r="AM28" s="96">
        <v>486.230502072121</v>
      </c>
      <c r="AN28" s="96">
        <v>101.36515038148326</v>
      </c>
      <c r="AO28" s="96">
        <v>0</v>
      </c>
      <c r="AP28" s="96">
        <v>100</v>
      </c>
      <c r="AQ28" s="96">
        <v>6077.88127590152</v>
      </c>
      <c r="AR28" s="96">
        <v>0</v>
      </c>
      <c r="AS28" s="96">
        <v>1061.6735626306745</v>
      </c>
      <c r="AT28" s="96">
        <v>1218.7679377953027</v>
      </c>
      <c r="AU28" s="96">
        <v>0</v>
      </c>
      <c r="AV28" s="96">
        <v>49.241957295024918</v>
      </c>
      <c r="AW28" s="96">
        <v>34.034882248031806</v>
      </c>
      <c r="AX28" s="96">
        <v>32</v>
      </c>
      <c r="AY28" s="96">
        <v>486.230502072121</v>
      </c>
      <c r="AZ28" s="96">
        <v>101.36515038148326</v>
      </c>
      <c r="BA28" s="96">
        <v>0</v>
      </c>
      <c r="BB28" s="96">
        <v>5591.6507738293985</v>
      </c>
      <c r="BC28" s="96">
        <v>0</v>
      </c>
      <c r="BD28" s="96">
        <v>1061.6735626306745</v>
      </c>
      <c r="BE28" s="96">
        <v>1218.7679377953027</v>
      </c>
      <c r="BF28" s="96">
        <v>0</v>
      </c>
      <c r="BG28" s="96">
        <v>49.241957295024918</v>
      </c>
      <c r="BH28" s="96">
        <v>34.034882248031806</v>
      </c>
      <c r="BI28" s="96">
        <v>32</v>
      </c>
      <c r="BJ28" s="96">
        <v>98.739042472412734</v>
      </c>
      <c r="BK28" s="96">
        <v>1.8429266457542184</v>
      </c>
      <c r="BL28" s="96">
        <v>-1.0572175066748102</v>
      </c>
      <c r="BM28" s="96">
        <v>0.87688999999999995</v>
      </c>
      <c r="BN28" s="96">
        <v>6.0419999999999998</v>
      </c>
      <c r="BO28" s="96">
        <v>6.0419999999999998</v>
      </c>
      <c r="BP28" s="96">
        <v>0</v>
      </c>
      <c r="BQ28" s="96">
        <v>37.502214127263947</v>
      </c>
      <c r="BR28" s="96">
        <v>37.502214127263947</v>
      </c>
      <c r="BS28" s="96">
        <v>98.739042472412734</v>
      </c>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104"/>
      <c r="DO28" s="104"/>
      <c r="DP28" s="104"/>
    </row>
    <row r="29" spans="3:120" x14ac:dyDescent="0.2">
      <c r="C29" s="8">
        <f>+'D-PDP'!C29</f>
        <v>45444</v>
      </c>
      <c r="D29" s="16">
        <v>7</v>
      </c>
      <c r="E29" s="16">
        <v>0</v>
      </c>
      <c r="F29" s="16">
        <v>7</v>
      </c>
      <c r="G29" s="16">
        <v>0</v>
      </c>
      <c r="H29" s="16">
        <v>0</v>
      </c>
      <c r="I29" s="16">
        <v>0</v>
      </c>
      <c r="J29" s="16">
        <v>0</v>
      </c>
      <c r="K29" s="96">
        <v>5807.0184980949634</v>
      </c>
      <c r="L29" s="96">
        <v>0</v>
      </c>
      <c r="M29" s="96">
        <v>3158.696692261201</v>
      </c>
      <c r="N29" s="96">
        <v>1173.0378590874197</v>
      </c>
      <c r="O29" s="96">
        <v>0</v>
      </c>
      <c r="P29" s="96">
        <v>336.95804848812759</v>
      </c>
      <c r="Q29" s="96">
        <v>52.675346184619457</v>
      </c>
      <c r="R29" s="96">
        <v>992.76265149215669</v>
      </c>
      <c r="S29" s="96">
        <v>0</v>
      </c>
      <c r="T29" s="96">
        <v>46.56357293063661</v>
      </c>
      <c r="U29" s="96">
        <v>32.183645996175358</v>
      </c>
      <c r="V29" s="96">
        <v>31</v>
      </c>
      <c r="W29" s="96">
        <v>126708.91160190513</v>
      </c>
      <c r="X29" s="96">
        <v>0</v>
      </c>
      <c r="Y29" s="96">
        <v>0</v>
      </c>
      <c r="Z29" s="96">
        <v>0</v>
      </c>
      <c r="AA29" s="96">
        <v>0</v>
      </c>
      <c r="AB29" s="96">
        <v>5807.0184980949634</v>
      </c>
      <c r="AC29" s="96">
        <v>0</v>
      </c>
      <c r="AD29" s="96">
        <v>992.76265149215669</v>
      </c>
      <c r="AE29" s="96">
        <v>1173.0378590874197</v>
      </c>
      <c r="AF29" s="96">
        <v>0</v>
      </c>
      <c r="AG29" s="96">
        <v>46.56357293063661</v>
      </c>
      <c r="AH29" s="96">
        <v>32.183645996175358</v>
      </c>
      <c r="AI29" s="96">
        <v>31</v>
      </c>
      <c r="AJ29" s="96">
        <v>8</v>
      </c>
      <c r="AK29" s="96">
        <v>6.4</v>
      </c>
      <c r="AL29" s="96">
        <v>9.5476758534247548</v>
      </c>
      <c r="AM29" s="96">
        <v>464.56147984759707</v>
      </c>
      <c r="AN29" s="96">
        <v>94.785759958336001</v>
      </c>
      <c r="AO29" s="96">
        <v>0</v>
      </c>
      <c r="AP29" s="96">
        <v>100</v>
      </c>
      <c r="AQ29" s="96">
        <v>5807.0184980949562</v>
      </c>
      <c r="AR29" s="96">
        <v>0</v>
      </c>
      <c r="AS29" s="96">
        <v>992.7626514921576</v>
      </c>
      <c r="AT29" s="96">
        <v>1173.0378590874188</v>
      </c>
      <c r="AU29" s="96">
        <v>0</v>
      </c>
      <c r="AV29" s="96">
        <v>46.56357293063661</v>
      </c>
      <c r="AW29" s="96">
        <v>32.183645996175358</v>
      </c>
      <c r="AX29" s="96">
        <v>31</v>
      </c>
      <c r="AY29" s="96">
        <v>464.56147984759707</v>
      </c>
      <c r="AZ29" s="96">
        <v>94.785759958336001</v>
      </c>
      <c r="BA29" s="96">
        <v>0</v>
      </c>
      <c r="BB29" s="96">
        <v>5342.457018247359</v>
      </c>
      <c r="BC29" s="96">
        <v>0</v>
      </c>
      <c r="BD29" s="96">
        <v>992.7626514921576</v>
      </c>
      <c r="BE29" s="96">
        <v>1173.0378590874188</v>
      </c>
      <c r="BF29" s="96">
        <v>0</v>
      </c>
      <c r="BG29" s="96">
        <v>46.56357293063661</v>
      </c>
      <c r="BH29" s="96">
        <v>32.183645996175358</v>
      </c>
      <c r="BI29" s="96">
        <v>31</v>
      </c>
      <c r="BJ29" s="96">
        <v>98.739042472412734</v>
      </c>
      <c r="BK29" s="96">
        <v>1.8429266457542184</v>
      </c>
      <c r="BL29" s="96">
        <v>-1.0572175066748102</v>
      </c>
      <c r="BM29" s="96">
        <v>0.87688999999999995</v>
      </c>
      <c r="BN29" s="96">
        <v>6.0419999999999998</v>
      </c>
      <c r="BO29" s="96">
        <v>6.0419999999999998</v>
      </c>
      <c r="BP29" s="96">
        <v>0</v>
      </c>
      <c r="BQ29" s="96">
        <v>37.502214127263947</v>
      </c>
      <c r="BR29" s="96">
        <v>37.502214127263947</v>
      </c>
      <c r="BS29" s="96">
        <v>98.739042472412734</v>
      </c>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104"/>
      <c r="DO29" s="104"/>
      <c r="DP29" s="104"/>
    </row>
    <row r="30" spans="3:120" x14ac:dyDescent="0.2">
      <c r="C30" s="8">
        <f>+'D-PDP'!C30</f>
        <v>45474</v>
      </c>
      <c r="D30" s="16">
        <v>7</v>
      </c>
      <c r="E30" s="16">
        <v>0</v>
      </c>
      <c r="F30" s="16">
        <v>7</v>
      </c>
      <c r="G30" s="16">
        <v>0</v>
      </c>
      <c r="H30" s="16">
        <v>0</v>
      </c>
      <c r="I30" s="16">
        <v>0</v>
      </c>
      <c r="J30" s="16">
        <v>0</v>
      </c>
      <c r="K30" s="96">
        <v>5925.3377697617107</v>
      </c>
      <c r="L30" s="96">
        <v>0</v>
      </c>
      <c r="M30" s="96">
        <v>3204.4474222592871</v>
      </c>
      <c r="N30" s="96">
        <v>1209.9392133726615</v>
      </c>
      <c r="O30" s="96">
        <v>0</v>
      </c>
      <c r="P30" s="96">
        <v>345.51052663863857</v>
      </c>
      <c r="Q30" s="96">
        <v>57.110258635302557</v>
      </c>
      <c r="R30" s="96">
        <v>987.77810136086009</v>
      </c>
      <c r="S30" s="96">
        <v>0</v>
      </c>
      <c r="T30" s="96">
        <v>46.938491024914924</v>
      </c>
      <c r="U30" s="96">
        <v>32.442780561338168</v>
      </c>
      <c r="V30" s="96">
        <v>30</v>
      </c>
      <c r="W30" s="96">
        <v>131007.79000023822</v>
      </c>
      <c r="X30" s="96">
        <v>0</v>
      </c>
      <c r="Y30" s="96">
        <v>0</v>
      </c>
      <c r="Z30" s="96">
        <v>0</v>
      </c>
      <c r="AA30" s="96">
        <v>0</v>
      </c>
      <c r="AB30" s="96">
        <v>5925.3377697617107</v>
      </c>
      <c r="AC30" s="96">
        <v>0</v>
      </c>
      <c r="AD30" s="96">
        <v>987.77810136086009</v>
      </c>
      <c r="AE30" s="96">
        <v>1209.9392133726615</v>
      </c>
      <c r="AF30" s="96">
        <v>0</v>
      </c>
      <c r="AG30" s="96">
        <v>46.938491024914924</v>
      </c>
      <c r="AH30" s="96">
        <v>32.442780561338168</v>
      </c>
      <c r="AI30" s="96">
        <v>30</v>
      </c>
      <c r="AJ30" s="96">
        <v>8</v>
      </c>
      <c r="AK30" s="96">
        <v>6.4</v>
      </c>
      <c r="AL30" s="96">
        <v>9.5476758534247548</v>
      </c>
      <c r="AM30" s="96">
        <v>474.02702158093683</v>
      </c>
      <c r="AN30" s="96">
        <v>94.309851269048337</v>
      </c>
      <c r="AO30" s="96">
        <v>0</v>
      </c>
      <c r="AP30" s="96">
        <v>100</v>
      </c>
      <c r="AQ30" s="96">
        <v>5925.3377697617107</v>
      </c>
      <c r="AR30" s="96">
        <v>0</v>
      </c>
      <c r="AS30" s="96">
        <v>987.77810136086009</v>
      </c>
      <c r="AT30" s="96">
        <v>1209.9392133726615</v>
      </c>
      <c r="AU30" s="96">
        <v>0</v>
      </c>
      <c r="AV30" s="96">
        <v>46.938491024914924</v>
      </c>
      <c r="AW30" s="96">
        <v>32.442780561338168</v>
      </c>
      <c r="AX30" s="96">
        <v>30</v>
      </c>
      <c r="AY30" s="96">
        <v>474.02702158093683</v>
      </c>
      <c r="AZ30" s="96">
        <v>94.309851269048337</v>
      </c>
      <c r="BA30" s="96">
        <v>0</v>
      </c>
      <c r="BB30" s="96">
        <v>5451.3107481807738</v>
      </c>
      <c r="BC30" s="96">
        <v>0</v>
      </c>
      <c r="BD30" s="96">
        <v>987.77810136086009</v>
      </c>
      <c r="BE30" s="96">
        <v>1209.9392133726615</v>
      </c>
      <c r="BF30" s="96">
        <v>0</v>
      </c>
      <c r="BG30" s="96">
        <v>46.938491024914924</v>
      </c>
      <c r="BH30" s="96">
        <v>32.442780561338168</v>
      </c>
      <c r="BI30" s="96">
        <v>30</v>
      </c>
      <c r="BJ30" s="96">
        <v>98.739042472412734</v>
      </c>
      <c r="BK30" s="96">
        <v>1.8429266457542184</v>
      </c>
      <c r="BL30" s="96">
        <v>-1.0572175066748102</v>
      </c>
      <c r="BM30" s="96">
        <v>0.87688999999999995</v>
      </c>
      <c r="BN30" s="96">
        <v>6.0419999999999998</v>
      </c>
      <c r="BO30" s="96">
        <v>6.0419999999999998</v>
      </c>
      <c r="BP30" s="96">
        <v>0</v>
      </c>
      <c r="BQ30" s="96">
        <v>37.502214127263947</v>
      </c>
      <c r="BR30" s="96">
        <v>37.502214127263947</v>
      </c>
      <c r="BS30" s="96">
        <v>98.739042472412734</v>
      </c>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104"/>
      <c r="DO30" s="104"/>
      <c r="DP30" s="104"/>
    </row>
    <row r="31" spans="3:120" x14ac:dyDescent="0.2">
      <c r="C31" s="8">
        <f>+'D-PDP'!C31</f>
        <v>45505</v>
      </c>
      <c r="D31" s="16">
        <v>7</v>
      </c>
      <c r="E31" s="16">
        <v>0</v>
      </c>
      <c r="F31" s="16">
        <v>7</v>
      </c>
      <c r="G31" s="16">
        <v>0</v>
      </c>
      <c r="H31" s="16">
        <v>0</v>
      </c>
      <c r="I31" s="16">
        <v>0</v>
      </c>
      <c r="J31" s="16">
        <v>0</v>
      </c>
      <c r="K31" s="96">
        <v>5850.8176201651804</v>
      </c>
      <c r="L31" s="96">
        <v>0</v>
      </c>
      <c r="M31" s="96">
        <v>3146.6752248341036</v>
      </c>
      <c r="N31" s="96">
        <v>1203.8777587116901</v>
      </c>
      <c r="O31" s="96">
        <v>0</v>
      </c>
      <c r="P31" s="96">
        <v>341.7473847522574</v>
      </c>
      <c r="Q31" s="96">
        <v>58.546614517187834</v>
      </c>
      <c r="R31" s="96">
        <v>954.58495631756614</v>
      </c>
      <c r="S31" s="96">
        <v>0</v>
      </c>
      <c r="T31" s="96">
        <v>45.891105386641016</v>
      </c>
      <c r="U31" s="96">
        <v>31.718852252531235</v>
      </c>
      <c r="V31" s="96">
        <v>30</v>
      </c>
      <c r="W31" s="96">
        <v>131082.31014983484</v>
      </c>
      <c r="X31" s="96">
        <v>0</v>
      </c>
      <c r="Y31" s="96">
        <v>0</v>
      </c>
      <c r="Z31" s="96">
        <v>0</v>
      </c>
      <c r="AA31" s="96">
        <v>0</v>
      </c>
      <c r="AB31" s="96">
        <v>5850.8176201651804</v>
      </c>
      <c r="AC31" s="96">
        <v>0</v>
      </c>
      <c r="AD31" s="96">
        <v>954.58495631756614</v>
      </c>
      <c r="AE31" s="96">
        <v>1203.8777587116901</v>
      </c>
      <c r="AF31" s="96">
        <v>0</v>
      </c>
      <c r="AG31" s="96">
        <v>45.891105386641016</v>
      </c>
      <c r="AH31" s="96">
        <v>31.718852252531235</v>
      </c>
      <c r="AI31" s="96">
        <v>30</v>
      </c>
      <c r="AJ31" s="96">
        <v>8</v>
      </c>
      <c r="AK31" s="96">
        <v>6.4</v>
      </c>
      <c r="AL31" s="96">
        <v>9.5476758534247548</v>
      </c>
      <c r="AM31" s="96">
        <v>468.06540961321446</v>
      </c>
      <c r="AN31" s="96">
        <v>91.140677374757502</v>
      </c>
      <c r="AO31" s="96">
        <v>0</v>
      </c>
      <c r="AP31" s="96">
        <v>100</v>
      </c>
      <c r="AQ31" s="96">
        <v>5850.8176201651804</v>
      </c>
      <c r="AR31" s="96">
        <v>0</v>
      </c>
      <c r="AS31" s="96">
        <v>954.58495631756614</v>
      </c>
      <c r="AT31" s="96">
        <v>1203.8777587116911</v>
      </c>
      <c r="AU31" s="96">
        <v>0</v>
      </c>
      <c r="AV31" s="96">
        <v>45.891105386641016</v>
      </c>
      <c r="AW31" s="96">
        <v>31.718852252531235</v>
      </c>
      <c r="AX31" s="96">
        <v>30</v>
      </c>
      <c r="AY31" s="96">
        <v>468.06540961321446</v>
      </c>
      <c r="AZ31" s="96">
        <v>91.140677374757502</v>
      </c>
      <c r="BA31" s="96">
        <v>0</v>
      </c>
      <c r="BB31" s="96">
        <v>5382.7522105519656</v>
      </c>
      <c r="BC31" s="96">
        <v>0</v>
      </c>
      <c r="BD31" s="96">
        <v>954.58495631756614</v>
      </c>
      <c r="BE31" s="96">
        <v>1203.8777587116911</v>
      </c>
      <c r="BF31" s="96">
        <v>0</v>
      </c>
      <c r="BG31" s="96">
        <v>45.891105386641016</v>
      </c>
      <c r="BH31" s="96">
        <v>31.718852252531235</v>
      </c>
      <c r="BI31" s="96">
        <v>30</v>
      </c>
      <c r="BJ31" s="96">
        <v>98.739042472412734</v>
      </c>
      <c r="BK31" s="96">
        <v>1.8429266457542184</v>
      </c>
      <c r="BL31" s="96">
        <v>-1.0572175066748102</v>
      </c>
      <c r="BM31" s="96">
        <v>0.87688999999999995</v>
      </c>
      <c r="BN31" s="96">
        <v>6.0419999999999998</v>
      </c>
      <c r="BO31" s="96">
        <v>6.0419999999999998</v>
      </c>
      <c r="BP31" s="96">
        <v>0</v>
      </c>
      <c r="BQ31" s="96">
        <v>37.502214127263947</v>
      </c>
      <c r="BR31" s="96">
        <v>37.502214127263947</v>
      </c>
      <c r="BS31" s="96">
        <v>98.739042472412734</v>
      </c>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104"/>
      <c r="DO31" s="104"/>
      <c r="DP31" s="104"/>
    </row>
    <row r="32" spans="3:120" x14ac:dyDescent="0.2">
      <c r="C32" s="8">
        <f>+'D-PDP'!C32</f>
        <v>45536</v>
      </c>
      <c r="D32" s="16">
        <v>7</v>
      </c>
      <c r="E32" s="16">
        <v>0</v>
      </c>
      <c r="F32" s="16">
        <v>7</v>
      </c>
      <c r="G32" s="16">
        <v>0</v>
      </c>
      <c r="H32" s="16">
        <v>0</v>
      </c>
      <c r="I32" s="16">
        <v>0</v>
      </c>
      <c r="J32" s="16">
        <v>0</v>
      </c>
      <c r="K32" s="96">
        <v>5592.8918210168631</v>
      </c>
      <c r="L32" s="96">
        <v>0</v>
      </c>
      <c r="M32" s="96">
        <v>2992.5830656375256</v>
      </c>
      <c r="N32" s="96">
        <v>1165.82834201489</v>
      </c>
      <c r="O32" s="96">
        <v>0</v>
      </c>
      <c r="P32" s="96">
        <v>329.35515585266558</v>
      </c>
      <c r="Q32" s="96">
        <v>60.02267994528836</v>
      </c>
      <c r="R32" s="96">
        <v>887.58206806419821</v>
      </c>
      <c r="S32" s="96">
        <v>0</v>
      </c>
      <c r="T32" s="96">
        <v>43.28957288042227</v>
      </c>
      <c r="U32" s="96">
        <v>29.920734196762425</v>
      </c>
      <c r="V32" s="96">
        <v>28</v>
      </c>
      <c r="W32" s="96">
        <v>126923.03827898321</v>
      </c>
      <c r="X32" s="96">
        <v>0</v>
      </c>
      <c r="Y32" s="96">
        <v>0</v>
      </c>
      <c r="Z32" s="96">
        <v>0</v>
      </c>
      <c r="AA32" s="96">
        <v>0</v>
      </c>
      <c r="AB32" s="96">
        <v>5592.8918210168631</v>
      </c>
      <c r="AC32" s="96">
        <v>0</v>
      </c>
      <c r="AD32" s="96">
        <v>887.58206806419821</v>
      </c>
      <c r="AE32" s="96">
        <v>1165.82834201489</v>
      </c>
      <c r="AF32" s="96">
        <v>0</v>
      </c>
      <c r="AG32" s="96">
        <v>43.28957288042227</v>
      </c>
      <c r="AH32" s="96">
        <v>29.920734196762425</v>
      </c>
      <c r="AI32" s="96">
        <v>28</v>
      </c>
      <c r="AJ32" s="96">
        <v>8</v>
      </c>
      <c r="AK32" s="96">
        <v>6.4</v>
      </c>
      <c r="AL32" s="96">
        <v>9.5476758534247548</v>
      </c>
      <c r="AM32" s="96">
        <v>447.43134568134906</v>
      </c>
      <c r="AN32" s="96">
        <v>84.743458791893516</v>
      </c>
      <c r="AO32" s="96">
        <v>0</v>
      </c>
      <c r="AP32" s="96">
        <v>100</v>
      </c>
      <c r="AQ32" s="96">
        <v>5592.8918210168631</v>
      </c>
      <c r="AR32" s="96">
        <v>0</v>
      </c>
      <c r="AS32" s="96">
        <v>887.58206806419821</v>
      </c>
      <c r="AT32" s="96">
        <v>1165.82834201489</v>
      </c>
      <c r="AU32" s="96">
        <v>0</v>
      </c>
      <c r="AV32" s="96">
        <v>43.28957288042227</v>
      </c>
      <c r="AW32" s="96">
        <v>29.920734196762425</v>
      </c>
      <c r="AX32" s="96">
        <v>28</v>
      </c>
      <c r="AY32" s="96">
        <v>447.43134568134911</v>
      </c>
      <c r="AZ32" s="96">
        <v>84.743458791893516</v>
      </c>
      <c r="BA32" s="96">
        <v>0</v>
      </c>
      <c r="BB32" s="96">
        <v>5145.4604753355143</v>
      </c>
      <c r="BC32" s="96">
        <v>0</v>
      </c>
      <c r="BD32" s="96">
        <v>887.58206806419821</v>
      </c>
      <c r="BE32" s="96">
        <v>1165.82834201489</v>
      </c>
      <c r="BF32" s="96">
        <v>0</v>
      </c>
      <c r="BG32" s="96">
        <v>43.28957288042227</v>
      </c>
      <c r="BH32" s="96">
        <v>29.920734196762425</v>
      </c>
      <c r="BI32" s="96">
        <v>28</v>
      </c>
      <c r="BJ32" s="96">
        <v>98.739042472412734</v>
      </c>
      <c r="BK32" s="96">
        <v>1.8429266457542184</v>
      </c>
      <c r="BL32" s="96">
        <v>-1.0572175066748102</v>
      </c>
      <c r="BM32" s="96">
        <v>0.87688999999999995</v>
      </c>
      <c r="BN32" s="96">
        <v>6.0419999999999998</v>
      </c>
      <c r="BO32" s="96">
        <v>6.0419999999999998</v>
      </c>
      <c r="BP32" s="96">
        <v>0</v>
      </c>
      <c r="BQ32" s="96">
        <v>37.502214127263947</v>
      </c>
      <c r="BR32" s="96">
        <v>37.502214127263947</v>
      </c>
      <c r="BS32" s="96">
        <v>98.739042472412734</v>
      </c>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104"/>
      <c r="DO32" s="104"/>
      <c r="DP32" s="104"/>
    </row>
    <row r="33" spans="3:120" x14ac:dyDescent="0.2">
      <c r="C33" s="8">
        <f>+'D-PDP'!C33</f>
        <v>45566</v>
      </c>
      <c r="D33" s="16">
        <v>7</v>
      </c>
      <c r="E33" s="16">
        <v>0</v>
      </c>
      <c r="F33" s="16">
        <v>7</v>
      </c>
      <c r="G33" s="16">
        <v>0</v>
      </c>
      <c r="H33" s="16">
        <v>0</v>
      </c>
      <c r="I33" s="16">
        <v>0</v>
      </c>
      <c r="J33" s="16">
        <v>0</v>
      </c>
      <c r="K33" s="96">
        <v>5709.5474521152792</v>
      </c>
      <c r="L33" s="96">
        <v>0</v>
      </c>
      <c r="M33" s="96">
        <v>3040.3144957315235</v>
      </c>
      <c r="N33" s="96">
        <v>1199.2760958910703</v>
      </c>
      <c r="O33" s="96">
        <v>0</v>
      </c>
      <c r="P33" s="96">
        <v>337.00670571935234</v>
      </c>
      <c r="Q33" s="96">
        <v>63.37840110351533</v>
      </c>
      <c r="R33" s="96">
        <v>887.24345522991553</v>
      </c>
      <c r="S33" s="96">
        <v>0</v>
      </c>
      <c r="T33" s="96">
        <v>43.784409978641122</v>
      </c>
      <c r="U33" s="96">
        <v>30.262753955825588</v>
      </c>
      <c r="V33" s="96">
        <v>28</v>
      </c>
      <c r="W33" s="96">
        <v>131223.58031788468</v>
      </c>
      <c r="X33" s="96">
        <v>0</v>
      </c>
      <c r="Y33" s="96">
        <v>0</v>
      </c>
      <c r="Z33" s="96">
        <v>0</v>
      </c>
      <c r="AA33" s="96">
        <v>0</v>
      </c>
      <c r="AB33" s="96">
        <v>5709.5474521152792</v>
      </c>
      <c r="AC33" s="96">
        <v>0</v>
      </c>
      <c r="AD33" s="96">
        <v>887.24345522991553</v>
      </c>
      <c r="AE33" s="96">
        <v>1199.2760958910703</v>
      </c>
      <c r="AF33" s="96">
        <v>0</v>
      </c>
      <c r="AG33" s="96">
        <v>43.784409978641122</v>
      </c>
      <c r="AH33" s="96">
        <v>30.262753955825588</v>
      </c>
      <c r="AI33" s="96">
        <v>28</v>
      </c>
      <c r="AJ33" s="96">
        <v>8</v>
      </c>
      <c r="AK33" s="96">
        <v>6.4</v>
      </c>
      <c r="AL33" s="96">
        <v>9.5476758534247548</v>
      </c>
      <c r="AM33" s="96">
        <v>456.76379616922236</v>
      </c>
      <c r="AN33" s="96">
        <v>84.711129136078128</v>
      </c>
      <c r="AO33" s="96">
        <v>0</v>
      </c>
      <c r="AP33" s="96">
        <v>100</v>
      </c>
      <c r="AQ33" s="96">
        <v>5709.5474521152792</v>
      </c>
      <c r="AR33" s="96">
        <v>0</v>
      </c>
      <c r="AS33" s="96">
        <v>887.24345522991553</v>
      </c>
      <c r="AT33" s="96">
        <v>1199.2760958910703</v>
      </c>
      <c r="AU33" s="96">
        <v>0</v>
      </c>
      <c r="AV33" s="96">
        <v>43.784409978641122</v>
      </c>
      <c r="AW33" s="96">
        <v>30.262753955825588</v>
      </c>
      <c r="AX33" s="96">
        <v>28</v>
      </c>
      <c r="AY33" s="96">
        <v>456.76379616922236</v>
      </c>
      <c r="AZ33" s="96">
        <v>84.711129136078128</v>
      </c>
      <c r="BA33" s="96">
        <v>0</v>
      </c>
      <c r="BB33" s="96">
        <v>5252.7836559460566</v>
      </c>
      <c r="BC33" s="96">
        <v>0</v>
      </c>
      <c r="BD33" s="96">
        <v>887.24345522991553</v>
      </c>
      <c r="BE33" s="96">
        <v>1199.2760958910703</v>
      </c>
      <c r="BF33" s="96">
        <v>0</v>
      </c>
      <c r="BG33" s="96">
        <v>43.784409978641122</v>
      </c>
      <c r="BH33" s="96">
        <v>30.262753955825588</v>
      </c>
      <c r="BI33" s="96">
        <v>28</v>
      </c>
      <c r="BJ33" s="96">
        <v>98.739042472412734</v>
      </c>
      <c r="BK33" s="96">
        <v>1.8429266457542184</v>
      </c>
      <c r="BL33" s="96">
        <v>-1.0572175066748102</v>
      </c>
      <c r="BM33" s="96">
        <v>0.87688999999999995</v>
      </c>
      <c r="BN33" s="96">
        <v>6.0419999999999998</v>
      </c>
      <c r="BO33" s="96">
        <v>6.0419999999999998</v>
      </c>
      <c r="BP33" s="96">
        <v>0</v>
      </c>
      <c r="BQ33" s="96">
        <v>37.502214127263947</v>
      </c>
      <c r="BR33" s="96">
        <v>37.502214127263947</v>
      </c>
      <c r="BS33" s="96">
        <v>98.739042472412734</v>
      </c>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104"/>
      <c r="DO33" s="104"/>
      <c r="DP33" s="104"/>
    </row>
    <row r="34" spans="3:120" x14ac:dyDescent="0.2">
      <c r="C34" s="8">
        <f>+'D-PDP'!C34</f>
        <v>45597</v>
      </c>
      <c r="D34" s="16">
        <v>7</v>
      </c>
      <c r="E34" s="16">
        <v>0</v>
      </c>
      <c r="F34" s="16">
        <v>7</v>
      </c>
      <c r="G34" s="16">
        <v>0</v>
      </c>
      <c r="H34" s="16">
        <v>0</v>
      </c>
      <c r="I34" s="16">
        <v>0</v>
      </c>
      <c r="J34" s="16">
        <v>0</v>
      </c>
      <c r="K34" s="96">
        <v>5459.4056926351623</v>
      </c>
      <c r="L34" s="96">
        <v>0</v>
      </c>
      <c r="M34" s="96">
        <v>2893.9561045333176</v>
      </c>
      <c r="N34" s="96">
        <v>1155.6783711817097</v>
      </c>
      <c r="O34" s="96">
        <v>0</v>
      </c>
      <c r="P34" s="96">
        <v>323.07691805783179</v>
      </c>
      <c r="Q34" s="96">
        <v>62.620868649833426</v>
      </c>
      <c r="R34" s="96">
        <v>830.73953588587756</v>
      </c>
      <c r="S34" s="96">
        <v>0</v>
      </c>
      <c r="T34" s="96">
        <v>41.489591825292962</v>
      </c>
      <c r="U34" s="96">
        <v>28.676629643952396</v>
      </c>
      <c r="V34" s="96">
        <v>27</v>
      </c>
      <c r="W34" s="96">
        <v>127056.52440736478</v>
      </c>
      <c r="X34" s="96">
        <v>0</v>
      </c>
      <c r="Y34" s="96">
        <v>0</v>
      </c>
      <c r="Z34" s="96">
        <v>0</v>
      </c>
      <c r="AA34" s="96">
        <v>0</v>
      </c>
      <c r="AB34" s="96">
        <v>5459.4056926351623</v>
      </c>
      <c r="AC34" s="96">
        <v>0</v>
      </c>
      <c r="AD34" s="96">
        <v>830.73953588587756</v>
      </c>
      <c r="AE34" s="96">
        <v>1155.6783711817097</v>
      </c>
      <c r="AF34" s="96">
        <v>0</v>
      </c>
      <c r="AG34" s="96">
        <v>41.489591825292962</v>
      </c>
      <c r="AH34" s="96">
        <v>28.676629643952396</v>
      </c>
      <c r="AI34" s="96">
        <v>27</v>
      </c>
      <c r="AJ34" s="96">
        <v>8</v>
      </c>
      <c r="AK34" s="96">
        <v>6.4</v>
      </c>
      <c r="AL34" s="96">
        <v>9.5476758534247548</v>
      </c>
      <c r="AM34" s="96">
        <v>436.75245541081296</v>
      </c>
      <c r="AN34" s="96">
        <v>79.316318072628803</v>
      </c>
      <c r="AO34" s="96">
        <v>0</v>
      </c>
      <c r="AP34" s="96">
        <v>100</v>
      </c>
      <c r="AQ34" s="96">
        <v>5459.4056926351695</v>
      </c>
      <c r="AR34" s="96">
        <v>0</v>
      </c>
      <c r="AS34" s="96">
        <v>830.73953588587756</v>
      </c>
      <c r="AT34" s="96">
        <v>1155.6783711817088</v>
      </c>
      <c r="AU34" s="96">
        <v>0</v>
      </c>
      <c r="AV34" s="96">
        <v>41.489591825292962</v>
      </c>
      <c r="AW34" s="96">
        <v>28.676629643952339</v>
      </c>
      <c r="AX34" s="96">
        <v>27</v>
      </c>
      <c r="AY34" s="96">
        <v>436.7524554108129</v>
      </c>
      <c r="AZ34" s="96">
        <v>79.316318072628803</v>
      </c>
      <c r="BA34" s="96">
        <v>0</v>
      </c>
      <c r="BB34" s="96">
        <v>5022.6532372243564</v>
      </c>
      <c r="BC34" s="96">
        <v>0</v>
      </c>
      <c r="BD34" s="96">
        <v>830.73953588587756</v>
      </c>
      <c r="BE34" s="96">
        <v>1155.6783711817088</v>
      </c>
      <c r="BF34" s="96">
        <v>0</v>
      </c>
      <c r="BG34" s="96">
        <v>41.489591825292962</v>
      </c>
      <c r="BH34" s="96">
        <v>28.676629643952339</v>
      </c>
      <c r="BI34" s="96">
        <v>27</v>
      </c>
      <c r="BJ34" s="96">
        <v>98.739042472412734</v>
      </c>
      <c r="BK34" s="96">
        <v>1.8429266457542184</v>
      </c>
      <c r="BL34" s="96">
        <v>-1.0572175066748102</v>
      </c>
      <c r="BM34" s="96">
        <v>0.87688999999999995</v>
      </c>
      <c r="BN34" s="96">
        <v>6.0419999999999998</v>
      </c>
      <c r="BO34" s="96">
        <v>6.0419999999999998</v>
      </c>
      <c r="BP34" s="96">
        <v>0</v>
      </c>
      <c r="BQ34" s="96">
        <v>37.502214127263947</v>
      </c>
      <c r="BR34" s="96">
        <v>37.502214127263947</v>
      </c>
      <c r="BS34" s="96">
        <v>98.739042472412734</v>
      </c>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104"/>
      <c r="DO34" s="104"/>
      <c r="DP34" s="104"/>
    </row>
    <row r="35" spans="3:120" x14ac:dyDescent="0.2">
      <c r="C35" s="9">
        <f>+'D-PDP'!C35</f>
        <v>45627</v>
      </c>
      <c r="D35" s="16">
        <v>7</v>
      </c>
      <c r="E35" s="16">
        <v>0</v>
      </c>
      <c r="F35" s="16">
        <v>7</v>
      </c>
      <c r="G35" s="16">
        <v>0</v>
      </c>
      <c r="H35" s="16">
        <v>0</v>
      </c>
      <c r="I35" s="16">
        <v>0</v>
      </c>
      <c r="J35" s="16">
        <v>0</v>
      </c>
      <c r="K35" s="96">
        <v>5574.76981744144</v>
      </c>
      <c r="L35" s="96">
        <v>0</v>
      </c>
      <c r="M35" s="96">
        <v>2942.5268250644367</v>
      </c>
      <c r="N35" s="96">
        <v>1189.5325056498186</v>
      </c>
      <c r="O35" s="96">
        <v>0</v>
      </c>
      <c r="P35" s="96">
        <v>330.86863649195539</v>
      </c>
      <c r="Q35" s="96">
        <v>66.041222236155875</v>
      </c>
      <c r="R35" s="96">
        <v>830.57755895680839</v>
      </c>
      <c r="S35" s="96">
        <v>0</v>
      </c>
      <c r="T35" s="96">
        <v>41.992670982797904</v>
      </c>
      <c r="U35" s="96">
        <v>29.024346120463264</v>
      </c>
      <c r="V35" s="96">
        <v>28</v>
      </c>
      <c r="W35" s="96">
        <v>131358.35795255867</v>
      </c>
      <c r="X35" s="96">
        <v>0</v>
      </c>
      <c r="Y35" s="96">
        <v>0</v>
      </c>
      <c r="Z35" s="96">
        <v>0</v>
      </c>
      <c r="AA35" s="96">
        <v>0</v>
      </c>
      <c r="AB35" s="96">
        <v>5574.76981744144</v>
      </c>
      <c r="AC35" s="96">
        <v>0</v>
      </c>
      <c r="AD35" s="96">
        <v>830.57755895680839</v>
      </c>
      <c r="AE35" s="96">
        <v>1189.5325056498186</v>
      </c>
      <c r="AF35" s="96">
        <v>0</v>
      </c>
      <c r="AG35" s="96">
        <v>41.992670982797904</v>
      </c>
      <c r="AH35" s="96">
        <v>29.024346120463264</v>
      </c>
      <c r="AI35" s="96">
        <v>28</v>
      </c>
      <c r="AJ35" s="96">
        <v>8</v>
      </c>
      <c r="AK35" s="96">
        <v>6.4</v>
      </c>
      <c r="AL35" s="96">
        <v>9.5476758534247548</v>
      </c>
      <c r="AM35" s="96">
        <v>445.98158539531522</v>
      </c>
      <c r="AN35" s="96">
        <v>79.300853040483958</v>
      </c>
      <c r="AO35" s="96">
        <v>0</v>
      </c>
      <c r="AP35" s="96">
        <v>100</v>
      </c>
      <c r="AQ35" s="96">
        <v>5574.76981744144</v>
      </c>
      <c r="AR35" s="96">
        <v>0</v>
      </c>
      <c r="AS35" s="96">
        <v>830.57755895680748</v>
      </c>
      <c r="AT35" s="96">
        <v>1189.5325056498186</v>
      </c>
      <c r="AU35" s="96">
        <v>0</v>
      </c>
      <c r="AV35" s="96">
        <v>41.992670982797904</v>
      </c>
      <c r="AW35" s="96">
        <v>29.024346120463264</v>
      </c>
      <c r="AX35" s="96">
        <v>28</v>
      </c>
      <c r="AY35" s="96">
        <v>445.98158539531528</v>
      </c>
      <c r="AZ35" s="96">
        <v>79.300853040483958</v>
      </c>
      <c r="BA35" s="96">
        <v>0</v>
      </c>
      <c r="BB35" s="96">
        <v>5128.7882320461249</v>
      </c>
      <c r="BC35" s="96">
        <v>0</v>
      </c>
      <c r="BD35" s="96">
        <v>830.57755895680748</v>
      </c>
      <c r="BE35" s="96">
        <v>1189.5325056498186</v>
      </c>
      <c r="BF35" s="96">
        <v>0</v>
      </c>
      <c r="BG35" s="96">
        <v>41.992670982797904</v>
      </c>
      <c r="BH35" s="96">
        <v>29.024346120463264</v>
      </c>
      <c r="BI35" s="96">
        <v>28</v>
      </c>
      <c r="BJ35" s="96">
        <v>98.739042472412734</v>
      </c>
      <c r="BK35" s="96">
        <v>1.8429266457542184</v>
      </c>
      <c r="BL35" s="96">
        <v>-1.0572175066748102</v>
      </c>
      <c r="BM35" s="96">
        <v>0.87688999999999995</v>
      </c>
      <c r="BN35" s="96">
        <v>6.0419999999999998</v>
      </c>
      <c r="BO35" s="96">
        <v>6.0419999999999998</v>
      </c>
      <c r="BP35" s="96">
        <v>0</v>
      </c>
      <c r="BQ35" s="96">
        <v>37.502214127263947</v>
      </c>
      <c r="BR35" s="96">
        <v>37.502214127263947</v>
      </c>
      <c r="BS35" s="96">
        <v>98.739042472412734</v>
      </c>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105"/>
      <c r="DO35" s="105"/>
      <c r="DP35" s="105"/>
    </row>
    <row r="36" spans="3:120" x14ac:dyDescent="0.2">
      <c r="C36" s="10">
        <f>+'D-PDP'!C36</f>
        <v>2023</v>
      </c>
      <c r="D36" s="18">
        <v>7</v>
      </c>
      <c r="E36" s="18">
        <v>0</v>
      </c>
      <c r="F36" s="18">
        <v>7</v>
      </c>
      <c r="G36" s="18">
        <v>0</v>
      </c>
      <c r="H36" s="18">
        <v>0</v>
      </c>
      <c r="I36" s="18">
        <v>0</v>
      </c>
      <c r="J36" s="18">
        <v>0</v>
      </c>
      <c r="K36" s="98">
        <v>65116.437438065535</v>
      </c>
      <c r="L36" s="98">
        <v>0</v>
      </c>
      <c r="M36" s="98">
        <v>39161.828713147494</v>
      </c>
      <c r="N36" s="98">
        <v>12240.427111949612</v>
      </c>
      <c r="O36" s="98">
        <v>0</v>
      </c>
      <c r="P36" s="98">
        <v>3794.516302211221</v>
      </c>
      <c r="Q36" s="98">
        <v>269.95171802795403</v>
      </c>
      <c r="R36" s="98">
        <v>14554.281186582011</v>
      </c>
      <c r="S36" s="98">
        <v>0</v>
      </c>
      <c r="T36" s="98">
        <v>608.54988693830364</v>
      </c>
      <c r="U36" s="98">
        <v>420.61536303088678</v>
      </c>
      <c r="V36" s="98">
        <v>397.39681158417898</v>
      </c>
      <c r="W36" s="98">
        <v>1529243.4811719358</v>
      </c>
      <c r="X36" s="98">
        <v>0</v>
      </c>
      <c r="Y36" s="98">
        <v>0</v>
      </c>
      <c r="Z36" s="98">
        <v>0</v>
      </c>
      <c r="AA36" s="98">
        <v>0</v>
      </c>
      <c r="AB36" s="98">
        <v>65116.437438065535</v>
      </c>
      <c r="AC36" s="98">
        <v>0</v>
      </c>
      <c r="AD36" s="98">
        <v>14554.281186582011</v>
      </c>
      <c r="AE36" s="98">
        <v>12240.427111949612</v>
      </c>
      <c r="AF36" s="98">
        <v>0</v>
      </c>
      <c r="AG36" s="98">
        <v>608.54988693830364</v>
      </c>
      <c r="AH36" s="98">
        <v>420.61536303088678</v>
      </c>
      <c r="AI36" s="98">
        <v>397.39681158417898</v>
      </c>
      <c r="AJ36" s="98">
        <v>8.0000000000000107</v>
      </c>
      <c r="AK36" s="98">
        <v>6.4</v>
      </c>
      <c r="AL36" s="98">
        <v>9.1934366208695124</v>
      </c>
      <c r="AM36" s="98">
        <v>5209.3149950452353</v>
      </c>
      <c r="AN36" s="98">
        <v>1338.0386165115524</v>
      </c>
      <c r="AO36" s="98">
        <v>0</v>
      </c>
      <c r="AP36" s="98">
        <v>77.4604847207587</v>
      </c>
      <c r="AQ36" s="98">
        <v>50439.50807241525</v>
      </c>
      <c r="AR36" s="98">
        <v>0</v>
      </c>
      <c r="AS36" s="98">
        <v>11273.816754748608</v>
      </c>
      <c r="AT36" s="98">
        <v>9481.4941728073318</v>
      </c>
      <c r="AU36" s="98">
        <v>0</v>
      </c>
      <c r="AV36" s="98">
        <v>471.38569219003921</v>
      </c>
      <c r="AW36" s="98">
        <v>325.81069901370392</v>
      </c>
      <c r="AX36" s="98">
        <v>307.82549651794443</v>
      </c>
      <c r="AY36" s="98">
        <v>4035.1606457932066</v>
      </c>
      <c r="AZ36" s="98">
        <v>1036.4511981007818</v>
      </c>
      <c r="BA36" s="98">
        <v>0</v>
      </c>
      <c r="BB36" s="98">
        <v>46404.347426622044</v>
      </c>
      <c r="BC36" s="98">
        <v>0</v>
      </c>
      <c r="BD36" s="98">
        <v>11273.816754748608</v>
      </c>
      <c r="BE36" s="98">
        <v>9481.4941728073318</v>
      </c>
      <c r="BF36" s="98">
        <v>0</v>
      </c>
      <c r="BG36" s="98">
        <v>471.38569219003921</v>
      </c>
      <c r="BH36" s="98">
        <v>325.81069901370392</v>
      </c>
      <c r="BI36" s="98">
        <v>307.82549651794443</v>
      </c>
      <c r="BJ36" s="98">
        <v>98.739042472412734</v>
      </c>
      <c r="BK36" s="98">
        <v>1.8429266457542184</v>
      </c>
      <c r="BL36" s="98">
        <v>-1.0572175066748102</v>
      </c>
      <c r="BM36" s="98">
        <v>0.87688999999999995</v>
      </c>
      <c r="BN36" s="98">
        <v>6.0419999999999998</v>
      </c>
      <c r="BO36" s="98">
        <v>6.0419999999999998</v>
      </c>
      <c r="BP36" s="98">
        <v>0</v>
      </c>
      <c r="BQ36" s="98">
        <v>37.502214127263947</v>
      </c>
      <c r="BR36" s="98">
        <v>37.502214127263947</v>
      </c>
      <c r="BS36" s="98">
        <v>98.739042472412734</v>
      </c>
      <c r="BT36" s="98">
        <v>4701942.4467267394</v>
      </c>
      <c r="BU36" s="98">
        <v>402587.3098049229</v>
      </c>
      <c r="BV36" s="98">
        <v>77.4604847207587</v>
      </c>
      <c r="BW36" s="98">
        <v>0</v>
      </c>
      <c r="BX36" s="98">
        <v>0</v>
      </c>
      <c r="BY36" s="98">
        <v>519732.49490528461</v>
      </c>
      <c r="BZ36" s="98">
        <v>7.981586759865662</v>
      </c>
      <c r="CA36" s="98">
        <v>0.13074107245791619</v>
      </c>
      <c r="CB36" s="98">
        <v>0.42278700282048415</v>
      </c>
      <c r="CC36" s="98">
        <v>0.10346984826255597</v>
      </c>
      <c r="CD36" s="98">
        <v>8.7486294039308771E-2</v>
      </c>
      <c r="CE36" s="98">
        <v>0</v>
      </c>
      <c r="CF36" s="98">
        <v>0</v>
      </c>
      <c r="CG36" s="98">
        <v>0</v>
      </c>
      <c r="CH36" s="98">
        <v>0</v>
      </c>
      <c r="CI36" s="98">
        <v>47099.115856987788</v>
      </c>
      <c r="CJ36" s="98">
        <v>1499.7375447909378</v>
      </c>
      <c r="CK36" s="98">
        <v>0</v>
      </c>
      <c r="CL36" s="98">
        <v>0</v>
      </c>
      <c r="CM36" s="98">
        <v>0</v>
      </c>
      <c r="CN36" s="98">
        <v>0</v>
      </c>
      <c r="CO36" s="98">
        <v>0</v>
      </c>
      <c r="CP36" s="98">
        <v>0</v>
      </c>
      <c r="CQ36" s="98">
        <v>0</v>
      </c>
      <c r="CR36" s="98">
        <v>0</v>
      </c>
      <c r="CS36" s="98">
        <v>0</v>
      </c>
      <c r="CT36" s="98">
        <v>0</v>
      </c>
      <c r="CU36" s="98">
        <v>0</v>
      </c>
      <c r="CV36" s="98">
        <v>0</v>
      </c>
      <c r="CW36" s="98">
        <v>0</v>
      </c>
      <c r="CX36" s="98">
        <v>0</v>
      </c>
      <c r="CY36" s="98">
        <v>0</v>
      </c>
      <c r="CZ36" s="98">
        <v>0</v>
      </c>
      <c r="DA36" s="98">
        <v>0</v>
      </c>
      <c r="DB36" s="98">
        <v>0</v>
      </c>
      <c r="DC36" s="98">
        <v>0</v>
      </c>
      <c r="DD36" s="98">
        <v>0</v>
      </c>
      <c r="DE36" s="98">
        <v>0</v>
      </c>
      <c r="DF36" s="98">
        <v>0</v>
      </c>
      <c r="DG36" s="98">
        <v>0</v>
      </c>
      <c r="DH36" s="98">
        <v>0</v>
      </c>
      <c r="DI36" s="98">
        <v>0</v>
      </c>
      <c r="DJ36" s="98">
        <v>0</v>
      </c>
      <c r="DK36" s="98">
        <v>5491.2940016418725</v>
      </c>
      <c r="DL36" s="98">
        <v>70.904225651943079</v>
      </c>
      <c r="DM36" s="98">
        <v>0</v>
      </c>
      <c r="DN36" s="106">
        <v>4299355.136921823</v>
      </c>
      <c r="DO36" s="106">
        <v>4293792.9386945292</v>
      </c>
      <c r="DP36" s="106">
        <v>4093970.9330121265</v>
      </c>
    </row>
    <row r="37" spans="3:120" x14ac:dyDescent="0.2">
      <c r="C37" s="11">
        <f>+'D-PDP'!C37</f>
        <v>2024</v>
      </c>
      <c r="D37" s="20">
        <v>7</v>
      </c>
      <c r="E37" s="20">
        <v>0</v>
      </c>
      <c r="F37" s="20">
        <v>7</v>
      </c>
      <c r="G37" s="20">
        <v>0</v>
      </c>
      <c r="H37" s="20">
        <v>0</v>
      </c>
      <c r="I37" s="20">
        <v>0</v>
      </c>
      <c r="J37" s="20">
        <v>0</v>
      </c>
      <c r="K37" s="99">
        <v>70516.664821132203</v>
      </c>
      <c r="L37" s="99">
        <v>0</v>
      </c>
      <c r="M37" s="99">
        <v>38361.382485565817</v>
      </c>
      <c r="N37" s="99">
        <v>14347.554912748237</v>
      </c>
      <c r="O37" s="99">
        <v>0</v>
      </c>
      <c r="P37" s="99">
        <v>4117.355173959586</v>
      </c>
      <c r="Q37" s="99">
        <v>664.83075025865901</v>
      </c>
      <c r="R37" s="99">
        <v>11959.155717414673</v>
      </c>
      <c r="S37" s="99">
        <v>0</v>
      </c>
      <c r="T37" s="99">
        <v>563.4522609175965</v>
      </c>
      <c r="U37" s="99">
        <v>389.44494504598515</v>
      </c>
      <c r="V37" s="99">
        <v>367.94704390644347</v>
      </c>
      <c r="W37" s="99">
        <v>1546177.6823988697</v>
      </c>
      <c r="X37" s="99">
        <v>0</v>
      </c>
      <c r="Y37" s="99">
        <v>0</v>
      </c>
      <c r="Z37" s="99">
        <v>0</v>
      </c>
      <c r="AA37" s="99">
        <v>0</v>
      </c>
      <c r="AB37" s="99">
        <v>70516.664821132203</v>
      </c>
      <c r="AC37" s="99">
        <v>0</v>
      </c>
      <c r="AD37" s="99">
        <v>11959.155717414673</v>
      </c>
      <c r="AE37" s="99">
        <v>14347.554912748237</v>
      </c>
      <c r="AF37" s="99">
        <v>0</v>
      </c>
      <c r="AG37" s="99">
        <v>563.4522609175965</v>
      </c>
      <c r="AH37" s="99">
        <v>389.44494504598515</v>
      </c>
      <c r="AI37" s="99">
        <v>367.94704390644347</v>
      </c>
      <c r="AJ37" s="99">
        <v>8</v>
      </c>
      <c r="AK37" s="99">
        <v>6.4</v>
      </c>
      <c r="AL37" s="99">
        <v>9.5476758534247548</v>
      </c>
      <c r="AM37" s="99">
        <v>5641.3331856905861</v>
      </c>
      <c r="AN37" s="99">
        <v>1141.8214227050667</v>
      </c>
      <c r="AO37" s="99">
        <v>0</v>
      </c>
      <c r="AP37" s="99">
        <v>100</v>
      </c>
      <c r="AQ37" s="99">
        <v>70516.664821132203</v>
      </c>
      <c r="AR37" s="99">
        <v>0</v>
      </c>
      <c r="AS37" s="99">
        <v>11959.155717414673</v>
      </c>
      <c r="AT37" s="99">
        <v>14347.554912748237</v>
      </c>
      <c r="AU37" s="99">
        <v>0</v>
      </c>
      <c r="AV37" s="99">
        <v>563.4522609175965</v>
      </c>
      <c r="AW37" s="99">
        <v>389.44494504598515</v>
      </c>
      <c r="AX37" s="99">
        <v>367.94704390644347</v>
      </c>
      <c r="AY37" s="99">
        <v>5641.3331856905861</v>
      </c>
      <c r="AZ37" s="99">
        <v>1141.8214227050667</v>
      </c>
      <c r="BA37" s="99">
        <v>0</v>
      </c>
      <c r="BB37" s="99">
        <v>64875.331635441617</v>
      </c>
      <c r="BC37" s="99">
        <v>0</v>
      </c>
      <c r="BD37" s="99">
        <v>11959.155717414673</v>
      </c>
      <c r="BE37" s="99">
        <v>14347.554912748237</v>
      </c>
      <c r="BF37" s="99">
        <v>0</v>
      </c>
      <c r="BG37" s="99">
        <v>563.4522609175965</v>
      </c>
      <c r="BH37" s="99">
        <v>389.44494504598515</v>
      </c>
      <c r="BI37" s="99">
        <v>367.94704390644347</v>
      </c>
      <c r="BJ37" s="99">
        <v>98.739042472412734</v>
      </c>
      <c r="BK37" s="99">
        <v>1.8429266457542184</v>
      </c>
      <c r="BL37" s="99">
        <v>-1.0572175066748102</v>
      </c>
      <c r="BM37" s="99">
        <v>0.87688999999999995</v>
      </c>
      <c r="BN37" s="99">
        <v>6.0419999999999998</v>
      </c>
      <c r="BO37" s="99">
        <v>6.0419999999999998</v>
      </c>
      <c r="BP37" s="99">
        <v>0</v>
      </c>
      <c r="BQ37" s="99">
        <v>37.502214127263947</v>
      </c>
      <c r="BR37" s="99">
        <v>37.502214127263947</v>
      </c>
      <c r="BS37" s="99">
        <v>98.739042472412734</v>
      </c>
      <c r="BT37" s="99">
        <v>6541156.2522516176</v>
      </c>
      <c r="BU37" s="99">
        <v>522411.04810269363</v>
      </c>
      <c r="BV37" s="99">
        <v>100</v>
      </c>
      <c r="BW37" s="99">
        <v>0</v>
      </c>
      <c r="BX37" s="99">
        <v>0</v>
      </c>
      <c r="BY37" s="99">
        <v>522411.04810269177</v>
      </c>
      <c r="BZ37" s="99">
        <v>7.4083346032856809</v>
      </c>
      <c r="CA37" s="99">
        <v>0.13074107245791619</v>
      </c>
      <c r="CB37" s="99">
        <v>0.42278700282048415</v>
      </c>
      <c r="CC37" s="99">
        <v>0.10346984826255597</v>
      </c>
      <c r="CD37" s="99">
        <v>8.7486294039308771E-2</v>
      </c>
      <c r="CE37" s="99">
        <v>0</v>
      </c>
      <c r="CF37" s="99">
        <v>0</v>
      </c>
      <c r="CG37" s="99">
        <v>0</v>
      </c>
      <c r="CH37" s="99">
        <v>0</v>
      </c>
      <c r="CI37" s="99">
        <v>47099.115856987788</v>
      </c>
      <c r="CJ37" s="99">
        <v>1499.7375447909378</v>
      </c>
      <c r="CK37" s="99">
        <v>0</v>
      </c>
      <c r="CL37" s="99">
        <v>0</v>
      </c>
      <c r="CM37" s="99">
        <v>0</v>
      </c>
      <c r="CN37" s="99">
        <v>0</v>
      </c>
      <c r="CO37" s="99">
        <v>0</v>
      </c>
      <c r="CP37" s="99">
        <v>0</v>
      </c>
      <c r="CQ37" s="99">
        <v>0</v>
      </c>
      <c r="CR37" s="99">
        <v>0</v>
      </c>
      <c r="CS37" s="99">
        <v>0</v>
      </c>
      <c r="CT37" s="99">
        <v>0</v>
      </c>
      <c r="CU37" s="99">
        <v>0</v>
      </c>
      <c r="CV37" s="99">
        <v>0</v>
      </c>
      <c r="CW37" s="99">
        <v>0</v>
      </c>
      <c r="CX37" s="99">
        <v>0</v>
      </c>
      <c r="CY37" s="99">
        <v>0</v>
      </c>
      <c r="CZ37" s="99">
        <v>0</v>
      </c>
      <c r="DA37" s="99">
        <v>0</v>
      </c>
      <c r="DB37" s="99">
        <v>0</v>
      </c>
      <c r="DC37" s="99">
        <v>0</v>
      </c>
      <c r="DD37" s="99">
        <v>0</v>
      </c>
      <c r="DE37" s="99">
        <v>0</v>
      </c>
      <c r="DF37" s="99">
        <v>0</v>
      </c>
      <c r="DG37" s="99">
        <v>0</v>
      </c>
      <c r="DH37" s="99">
        <v>0</v>
      </c>
      <c r="DI37" s="99">
        <v>0</v>
      </c>
      <c r="DJ37" s="99">
        <v>0</v>
      </c>
      <c r="DK37" s="99">
        <v>6049.5632992040119</v>
      </c>
      <c r="DL37" s="99">
        <v>225.43269912978212</v>
      </c>
      <c r="DM37" s="99">
        <v>0</v>
      </c>
      <c r="DN37" s="107">
        <v>6018745.2041489184</v>
      </c>
      <c r="DO37" s="107">
        <v>6012470.2081505731</v>
      </c>
      <c r="DP37" s="107">
        <v>5211514.0112956632</v>
      </c>
    </row>
    <row r="38" spans="3:120" x14ac:dyDescent="0.2">
      <c r="C38" s="12">
        <f>+'D-PDP'!C38</f>
        <v>2025</v>
      </c>
      <c r="D38" s="22">
        <v>6</v>
      </c>
      <c r="E38" s="22">
        <v>0</v>
      </c>
      <c r="F38" s="22">
        <v>6</v>
      </c>
      <c r="G38" s="22">
        <v>0</v>
      </c>
      <c r="H38" s="22">
        <v>0</v>
      </c>
      <c r="I38" s="22">
        <v>0</v>
      </c>
      <c r="J38" s="22">
        <v>0</v>
      </c>
      <c r="K38" s="100">
        <v>52689.215435401653</v>
      </c>
      <c r="L38" s="100">
        <v>0</v>
      </c>
      <c r="M38" s="100">
        <v>28625.062399747112</v>
      </c>
      <c r="N38" s="100">
        <v>13733.112093417803</v>
      </c>
      <c r="O38" s="100">
        <v>0</v>
      </c>
      <c r="P38" s="100">
        <v>3711.599224798003</v>
      </c>
      <c r="Q38" s="100">
        <v>1135.3436088207527</v>
      </c>
      <c r="R38" s="100">
        <v>7941.3654633366605</v>
      </c>
      <c r="S38" s="100">
        <v>0</v>
      </c>
      <c r="T38" s="100">
        <v>436.53074268574528</v>
      </c>
      <c r="U38" s="100">
        <v>301.71977803279447</v>
      </c>
      <c r="V38" s="100">
        <v>285.06442779008535</v>
      </c>
      <c r="W38" s="100">
        <v>1526246.1741146008</v>
      </c>
      <c r="X38" s="100">
        <v>0</v>
      </c>
      <c r="Y38" s="100">
        <v>0</v>
      </c>
      <c r="Z38" s="100">
        <v>0</v>
      </c>
      <c r="AA38" s="100">
        <v>0</v>
      </c>
      <c r="AB38" s="100">
        <v>52689.215435401653</v>
      </c>
      <c r="AC38" s="100">
        <v>0</v>
      </c>
      <c r="AD38" s="100">
        <v>7941.3654633366605</v>
      </c>
      <c r="AE38" s="100">
        <v>13733.112093417803</v>
      </c>
      <c r="AF38" s="100">
        <v>0</v>
      </c>
      <c r="AG38" s="100">
        <v>436.53074268574528</v>
      </c>
      <c r="AH38" s="100">
        <v>301.71977803279447</v>
      </c>
      <c r="AI38" s="100">
        <v>285.06442779008535</v>
      </c>
      <c r="AJ38" s="100">
        <v>7.9999999999999991</v>
      </c>
      <c r="AK38" s="100">
        <v>6.4</v>
      </c>
      <c r="AL38" s="100">
        <v>10.072425961483036</v>
      </c>
      <c r="AM38" s="100">
        <v>4215.1372348321165</v>
      </c>
      <c r="AN38" s="100">
        <v>799.88815662536945</v>
      </c>
      <c r="AO38" s="100">
        <v>0</v>
      </c>
      <c r="AP38" s="100">
        <v>100</v>
      </c>
      <c r="AQ38" s="100">
        <v>52689.215435401653</v>
      </c>
      <c r="AR38" s="100">
        <v>0</v>
      </c>
      <c r="AS38" s="100">
        <v>7941.3654633366605</v>
      </c>
      <c r="AT38" s="100">
        <v>13733.112093417803</v>
      </c>
      <c r="AU38" s="100">
        <v>0</v>
      </c>
      <c r="AV38" s="100">
        <v>436.53074268574528</v>
      </c>
      <c r="AW38" s="100">
        <v>301.71977803279447</v>
      </c>
      <c r="AX38" s="100">
        <v>285.06442779008535</v>
      </c>
      <c r="AY38" s="100">
        <v>4215.1372348321165</v>
      </c>
      <c r="AZ38" s="100">
        <v>799.88815662536945</v>
      </c>
      <c r="BA38" s="100">
        <v>0</v>
      </c>
      <c r="BB38" s="100">
        <v>48474.078200569536</v>
      </c>
      <c r="BC38" s="100">
        <v>0</v>
      </c>
      <c r="BD38" s="100">
        <v>7941.3654633366605</v>
      </c>
      <c r="BE38" s="100">
        <v>13733.112093417803</v>
      </c>
      <c r="BF38" s="100">
        <v>0</v>
      </c>
      <c r="BG38" s="100">
        <v>436.53074268574528</v>
      </c>
      <c r="BH38" s="100">
        <v>301.71977803279447</v>
      </c>
      <c r="BI38" s="100">
        <v>285.06442779008535</v>
      </c>
      <c r="BJ38" s="100">
        <v>98.739042472412734</v>
      </c>
      <c r="BK38" s="100">
        <v>1.8429266457542184</v>
      </c>
      <c r="BL38" s="100">
        <v>-1.0572175066748102</v>
      </c>
      <c r="BM38" s="100">
        <v>0.87688999999999995</v>
      </c>
      <c r="BN38" s="100">
        <v>6.0419999999999998</v>
      </c>
      <c r="BO38" s="100">
        <v>6.0419999999999998</v>
      </c>
      <c r="BP38" s="100">
        <v>0</v>
      </c>
      <c r="BQ38" s="100">
        <v>37.502214127263947</v>
      </c>
      <c r="BR38" s="100">
        <v>37.502214127263947</v>
      </c>
      <c r="BS38" s="100">
        <v>98.739042472412734</v>
      </c>
      <c r="BT38" s="100">
        <v>4884191.7833408117</v>
      </c>
      <c r="BU38" s="100">
        <v>472807.70182840526</v>
      </c>
      <c r="BV38" s="100">
        <v>100</v>
      </c>
      <c r="BW38" s="100">
        <v>0</v>
      </c>
      <c r="BX38" s="100">
        <v>0</v>
      </c>
      <c r="BY38" s="100">
        <v>472807.70182840433</v>
      </c>
      <c r="BZ38" s="100">
        <v>8.9735194939100751</v>
      </c>
      <c r="CA38" s="100">
        <v>0.13074107245791619</v>
      </c>
      <c r="CB38" s="100">
        <v>0.42278700282048415</v>
      </c>
      <c r="CC38" s="100">
        <v>0.10346984826255597</v>
      </c>
      <c r="CD38" s="100">
        <v>8.7486294039308771E-2</v>
      </c>
      <c r="CE38" s="100">
        <v>0</v>
      </c>
      <c r="CF38" s="100">
        <v>0</v>
      </c>
      <c r="CG38" s="100">
        <v>0</v>
      </c>
      <c r="CH38" s="100">
        <v>0</v>
      </c>
      <c r="CI38" s="100">
        <v>47099.115856987788</v>
      </c>
      <c r="CJ38" s="100">
        <v>1499.7375447909378</v>
      </c>
      <c r="CK38" s="100">
        <v>0</v>
      </c>
      <c r="CL38" s="100">
        <v>0</v>
      </c>
      <c r="CM38" s="100">
        <v>0</v>
      </c>
      <c r="CN38" s="100">
        <v>0</v>
      </c>
      <c r="CO38" s="100">
        <v>0</v>
      </c>
      <c r="CP38" s="100">
        <v>0</v>
      </c>
      <c r="CQ38" s="100">
        <v>0</v>
      </c>
      <c r="CR38" s="100">
        <v>0</v>
      </c>
      <c r="CS38" s="100">
        <v>0</v>
      </c>
      <c r="CT38" s="100">
        <v>0</v>
      </c>
      <c r="CU38" s="100">
        <v>0</v>
      </c>
      <c r="CV38" s="100">
        <v>0</v>
      </c>
      <c r="CW38" s="100">
        <v>0</v>
      </c>
      <c r="CX38" s="100">
        <v>0</v>
      </c>
      <c r="CY38" s="100">
        <v>0</v>
      </c>
      <c r="CZ38" s="100">
        <v>0</v>
      </c>
      <c r="DA38" s="100">
        <v>0</v>
      </c>
      <c r="DB38" s="100">
        <v>0</v>
      </c>
      <c r="DC38" s="100">
        <v>0</v>
      </c>
      <c r="DD38" s="100">
        <v>0</v>
      </c>
      <c r="DE38" s="100">
        <v>0</v>
      </c>
      <c r="DF38" s="100">
        <v>0</v>
      </c>
      <c r="DG38" s="100">
        <v>0</v>
      </c>
      <c r="DH38" s="100">
        <v>0</v>
      </c>
      <c r="DI38" s="100">
        <v>0</v>
      </c>
      <c r="DJ38" s="100">
        <v>0</v>
      </c>
      <c r="DK38" s="100">
        <v>4237.9429388571807</v>
      </c>
      <c r="DL38" s="100">
        <v>384.97553561809991</v>
      </c>
      <c r="DM38" s="100">
        <v>0</v>
      </c>
      <c r="DN38" s="108">
        <v>4411384.0815124065</v>
      </c>
      <c r="DO38" s="108">
        <v>4406761.163037926</v>
      </c>
      <c r="DP38" s="108">
        <v>3472464.3873529406</v>
      </c>
    </row>
    <row r="39" spans="3:120" x14ac:dyDescent="0.2">
      <c r="C39" s="12">
        <f>+'D-PDP'!C39</f>
        <v>2026</v>
      </c>
      <c r="D39" s="22">
        <v>6</v>
      </c>
      <c r="E39" s="22">
        <v>0</v>
      </c>
      <c r="F39" s="22">
        <v>6</v>
      </c>
      <c r="G39" s="22">
        <v>0</v>
      </c>
      <c r="H39" s="22">
        <v>0</v>
      </c>
      <c r="I39" s="22">
        <v>0</v>
      </c>
      <c r="J39" s="22">
        <v>0</v>
      </c>
      <c r="K39" s="100">
        <v>44607.570382578589</v>
      </c>
      <c r="L39" s="100">
        <v>0</v>
      </c>
      <c r="M39" s="100">
        <v>23867.425665862247</v>
      </c>
      <c r="N39" s="100">
        <v>13354.943943253864</v>
      </c>
      <c r="O39" s="100">
        <v>0</v>
      </c>
      <c r="P39" s="100">
        <v>3459.5264726189598</v>
      </c>
      <c r="Q39" s="100">
        <v>1311.4581626913559</v>
      </c>
      <c r="R39" s="100">
        <v>5258.9621279315834</v>
      </c>
      <c r="S39" s="100">
        <v>0</v>
      </c>
      <c r="T39" s="100">
        <v>351.28234755060703</v>
      </c>
      <c r="U39" s="100">
        <v>242.79809315997795</v>
      </c>
      <c r="V39" s="100">
        <v>229.39530164857251</v>
      </c>
      <c r="W39" s="100">
        <v>1527899.1791674225</v>
      </c>
      <c r="X39" s="100">
        <v>0</v>
      </c>
      <c r="Y39" s="100">
        <v>0</v>
      </c>
      <c r="Z39" s="100">
        <v>0</v>
      </c>
      <c r="AA39" s="100">
        <v>0</v>
      </c>
      <c r="AB39" s="100">
        <v>44607.570382578589</v>
      </c>
      <c r="AC39" s="100">
        <v>0</v>
      </c>
      <c r="AD39" s="100">
        <v>5258.9621279315834</v>
      </c>
      <c r="AE39" s="100">
        <v>13354.943943253864</v>
      </c>
      <c r="AF39" s="100">
        <v>0</v>
      </c>
      <c r="AG39" s="100">
        <v>351.28234755060703</v>
      </c>
      <c r="AH39" s="100">
        <v>242.79809315997795</v>
      </c>
      <c r="AI39" s="100">
        <v>229.39530164857251</v>
      </c>
      <c r="AJ39" s="100">
        <v>7.9999999999999929</v>
      </c>
      <c r="AK39" s="100">
        <v>6.4</v>
      </c>
      <c r="AL39" s="100">
        <v>10.862617667831936</v>
      </c>
      <c r="AM39" s="100">
        <v>3568.6056306062746</v>
      </c>
      <c r="AN39" s="100">
        <v>571.26094925328653</v>
      </c>
      <c r="AO39" s="100">
        <v>0</v>
      </c>
      <c r="AP39" s="100">
        <v>100</v>
      </c>
      <c r="AQ39" s="100">
        <v>44607.570382578648</v>
      </c>
      <c r="AR39" s="100">
        <v>0</v>
      </c>
      <c r="AS39" s="100">
        <v>5258.9621279315834</v>
      </c>
      <c r="AT39" s="100">
        <v>13354.943943253864</v>
      </c>
      <c r="AU39" s="100">
        <v>0</v>
      </c>
      <c r="AV39" s="100">
        <v>351.28234755060657</v>
      </c>
      <c r="AW39" s="100">
        <v>242.79809315997795</v>
      </c>
      <c r="AX39" s="100">
        <v>229.39530164857251</v>
      </c>
      <c r="AY39" s="100">
        <v>3568.6056306062746</v>
      </c>
      <c r="AZ39" s="100">
        <v>571.26094925328653</v>
      </c>
      <c r="BA39" s="100">
        <v>0</v>
      </c>
      <c r="BB39" s="100">
        <v>41038.964751972373</v>
      </c>
      <c r="BC39" s="100">
        <v>0</v>
      </c>
      <c r="BD39" s="100">
        <v>5258.9621279315834</v>
      </c>
      <c r="BE39" s="100">
        <v>13354.943943253864</v>
      </c>
      <c r="BF39" s="100">
        <v>0</v>
      </c>
      <c r="BG39" s="100">
        <v>351.28234755060657</v>
      </c>
      <c r="BH39" s="100">
        <v>242.79809315997795</v>
      </c>
      <c r="BI39" s="100">
        <v>229.39530164857251</v>
      </c>
      <c r="BJ39" s="100">
        <v>98.739042472412734</v>
      </c>
      <c r="BK39" s="100">
        <v>1.8429266457542184</v>
      </c>
      <c r="BL39" s="100">
        <v>-1.0572175066748102</v>
      </c>
      <c r="BM39" s="100">
        <v>0.87688999999999995</v>
      </c>
      <c r="BN39" s="100">
        <v>6.0419999999999998</v>
      </c>
      <c r="BO39" s="100">
        <v>6.0419999999999998</v>
      </c>
      <c r="BP39" s="100">
        <v>0</v>
      </c>
      <c r="BQ39" s="100">
        <v>37.502214127263947</v>
      </c>
      <c r="BR39" s="100">
        <v>37.502214127263947</v>
      </c>
      <c r="BS39" s="100">
        <v>98.739042472412734</v>
      </c>
      <c r="BT39" s="100">
        <v>4124940.5601144284</v>
      </c>
      <c r="BU39" s="100">
        <v>461224.60886358097</v>
      </c>
      <c r="BV39" s="100">
        <v>100</v>
      </c>
      <c r="BW39" s="100">
        <v>0</v>
      </c>
      <c r="BX39" s="100">
        <v>0</v>
      </c>
      <c r="BY39" s="100">
        <v>461224.6088635819</v>
      </c>
      <c r="BZ39" s="100">
        <v>10.339603903729138</v>
      </c>
      <c r="CA39" s="100">
        <v>0.13074107245791619</v>
      </c>
      <c r="CB39" s="100">
        <v>0.42278700282048415</v>
      </c>
      <c r="CC39" s="100">
        <v>0.10346984826255597</v>
      </c>
      <c r="CD39" s="100">
        <v>8.7486294039308771E-2</v>
      </c>
      <c r="CE39" s="100">
        <v>0</v>
      </c>
      <c r="CF39" s="100">
        <v>0</v>
      </c>
      <c r="CG39" s="100">
        <v>0</v>
      </c>
      <c r="CH39" s="100">
        <v>0</v>
      </c>
      <c r="CI39" s="100">
        <v>47099.115856987788</v>
      </c>
      <c r="CJ39" s="100">
        <v>1499.7375447909378</v>
      </c>
      <c r="CK39" s="100">
        <v>0</v>
      </c>
      <c r="CL39" s="100">
        <v>0</v>
      </c>
      <c r="CM39" s="100">
        <v>0</v>
      </c>
      <c r="CN39" s="100">
        <v>0</v>
      </c>
      <c r="CO39" s="100">
        <v>0</v>
      </c>
      <c r="CP39" s="100">
        <v>0</v>
      </c>
      <c r="CQ39" s="100">
        <v>0</v>
      </c>
      <c r="CR39" s="100">
        <v>0</v>
      </c>
      <c r="CS39" s="100">
        <v>0</v>
      </c>
      <c r="CT39" s="100">
        <v>0</v>
      </c>
      <c r="CU39" s="100">
        <v>0</v>
      </c>
      <c r="CV39" s="100">
        <v>0</v>
      </c>
      <c r="CW39" s="100">
        <v>0</v>
      </c>
      <c r="CX39" s="100">
        <v>0</v>
      </c>
      <c r="CY39" s="100">
        <v>0</v>
      </c>
      <c r="CZ39" s="100">
        <v>0</v>
      </c>
      <c r="DA39" s="100">
        <v>0</v>
      </c>
      <c r="DB39" s="100">
        <v>0</v>
      </c>
      <c r="DC39" s="100">
        <v>0</v>
      </c>
      <c r="DD39" s="100">
        <v>0</v>
      </c>
      <c r="DE39" s="100">
        <v>0</v>
      </c>
      <c r="DF39" s="100">
        <v>0</v>
      </c>
      <c r="DG39" s="100">
        <v>0</v>
      </c>
      <c r="DH39" s="100">
        <v>0</v>
      </c>
      <c r="DI39" s="100">
        <v>0</v>
      </c>
      <c r="DJ39" s="100">
        <v>0</v>
      </c>
      <c r="DK39" s="100">
        <v>3026.6372693234989</v>
      </c>
      <c r="DL39" s="100">
        <v>444.69295876623346</v>
      </c>
      <c r="DM39" s="100">
        <v>0</v>
      </c>
      <c r="DN39" s="108">
        <v>3663715.9512508512</v>
      </c>
      <c r="DO39" s="108">
        <v>3660244.6210227571</v>
      </c>
      <c r="DP39" s="108">
        <v>2622018.2671920429</v>
      </c>
    </row>
    <row r="40" spans="3:120" x14ac:dyDescent="0.2">
      <c r="C40" s="12">
        <f>+'D-PDP'!C40</f>
        <v>2027</v>
      </c>
      <c r="D40" s="22">
        <v>6</v>
      </c>
      <c r="E40" s="22">
        <v>0</v>
      </c>
      <c r="F40" s="22">
        <v>6</v>
      </c>
      <c r="G40" s="22">
        <v>0</v>
      </c>
      <c r="H40" s="22">
        <v>0</v>
      </c>
      <c r="I40" s="22">
        <v>0</v>
      </c>
      <c r="J40" s="22">
        <v>0</v>
      </c>
      <c r="K40" s="100">
        <v>39338.98932009394</v>
      </c>
      <c r="L40" s="100">
        <v>0</v>
      </c>
      <c r="M40" s="100">
        <v>20732.019205721997</v>
      </c>
      <c r="N40" s="100">
        <v>13029.309846277029</v>
      </c>
      <c r="O40" s="100">
        <v>0</v>
      </c>
      <c r="P40" s="100">
        <v>3286.6023756855466</v>
      </c>
      <c r="Q40" s="100">
        <v>1420.7206471705631</v>
      </c>
      <c r="R40" s="100">
        <v>3249.50669392286</v>
      </c>
      <c r="S40" s="100">
        <v>0</v>
      </c>
      <c r="T40" s="100">
        <v>284.55800914415158</v>
      </c>
      <c r="U40" s="100">
        <v>196.67980043786952</v>
      </c>
      <c r="V40" s="100">
        <v>185.82280265231884</v>
      </c>
      <c r="W40" s="100">
        <v>1533167.760229907</v>
      </c>
      <c r="X40" s="100">
        <v>0</v>
      </c>
      <c r="Y40" s="100">
        <v>0</v>
      </c>
      <c r="Z40" s="100">
        <v>0</v>
      </c>
      <c r="AA40" s="100">
        <v>0</v>
      </c>
      <c r="AB40" s="100">
        <v>39338.98932009394</v>
      </c>
      <c r="AC40" s="100">
        <v>0</v>
      </c>
      <c r="AD40" s="100">
        <v>3249.50669392286</v>
      </c>
      <c r="AE40" s="100">
        <v>13029.309846277029</v>
      </c>
      <c r="AF40" s="100">
        <v>0</v>
      </c>
      <c r="AG40" s="100">
        <v>284.55800914415158</v>
      </c>
      <c r="AH40" s="100">
        <v>196.67980043786952</v>
      </c>
      <c r="AI40" s="100">
        <v>185.82280265231884</v>
      </c>
      <c r="AJ40" s="100">
        <v>7.9999999999999973</v>
      </c>
      <c r="AK40" s="100">
        <v>6.4</v>
      </c>
      <c r="AL40" s="100">
        <v>12.250416363975411</v>
      </c>
      <c r="AM40" s="100">
        <v>3147.1191456075139</v>
      </c>
      <c r="AN40" s="100">
        <v>398.0780997808024</v>
      </c>
      <c r="AO40" s="100">
        <v>0</v>
      </c>
      <c r="AP40" s="100">
        <v>100</v>
      </c>
      <c r="AQ40" s="100">
        <v>39338.989320093882</v>
      </c>
      <c r="AR40" s="100">
        <v>0</v>
      </c>
      <c r="AS40" s="100">
        <v>3249.50669392286</v>
      </c>
      <c r="AT40" s="100">
        <v>13029.309846277029</v>
      </c>
      <c r="AU40" s="100">
        <v>0</v>
      </c>
      <c r="AV40" s="100">
        <v>284.55800914415158</v>
      </c>
      <c r="AW40" s="100">
        <v>196.67980043786952</v>
      </c>
      <c r="AX40" s="100">
        <v>185.82280265231884</v>
      </c>
      <c r="AY40" s="100">
        <v>3147.1191456075139</v>
      </c>
      <c r="AZ40" s="100">
        <v>398.0780997808024</v>
      </c>
      <c r="BA40" s="100">
        <v>0</v>
      </c>
      <c r="BB40" s="100">
        <v>36191.870174486365</v>
      </c>
      <c r="BC40" s="100">
        <v>0</v>
      </c>
      <c r="BD40" s="100">
        <v>3249.50669392286</v>
      </c>
      <c r="BE40" s="100">
        <v>13029.309846277029</v>
      </c>
      <c r="BF40" s="100">
        <v>0</v>
      </c>
      <c r="BG40" s="100">
        <v>284.55800914415158</v>
      </c>
      <c r="BH40" s="100">
        <v>196.67980043786952</v>
      </c>
      <c r="BI40" s="100">
        <v>185.82280265231884</v>
      </c>
      <c r="BJ40" s="100">
        <v>98.739042472412734</v>
      </c>
      <c r="BK40" s="100">
        <v>1.8429266457542184</v>
      </c>
      <c r="BL40" s="100">
        <v>-1.0572175066748102</v>
      </c>
      <c r="BM40" s="100">
        <v>0.87688999999999995</v>
      </c>
      <c r="BN40" s="100">
        <v>6.0419999999999998</v>
      </c>
      <c r="BO40" s="100">
        <v>6.0419999999999998</v>
      </c>
      <c r="BP40" s="100">
        <v>0</v>
      </c>
      <c r="BQ40" s="100">
        <v>37.502214127263947</v>
      </c>
      <c r="BR40" s="100">
        <v>37.502214127263947</v>
      </c>
      <c r="BS40" s="100">
        <v>98.739042472412734</v>
      </c>
      <c r="BT40" s="100">
        <v>3627162.4921650141</v>
      </c>
      <c r="BU40" s="100">
        <v>459210.1798252333</v>
      </c>
      <c r="BV40" s="100">
        <v>100</v>
      </c>
      <c r="BW40" s="100">
        <v>0</v>
      </c>
      <c r="BX40" s="100">
        <v>0</v>
      </c>
      <c r="BY40" s="100">
        <v>459210.1798252333</v>
      </c>
      <c r="BZ40" s="100">
        <v>11.673156523893551</v>
      </c>
      <c r="CA40" s="100">
        <v>0.13074107245791619</v>
      </c>
      <c r="CB40" s="100">
        <v>0.42278700282048415</v>
      </c>
      <c r="CC40" s="100">
        <v>0.10346984826255597</v>
      </c>
      <c r="CD40" s="100">
        <v>8.7486294039308771E-2</v>
      </c>
      <c r="CE40" s="100">
        <v>0</v>
      </c>
      <c r="CF40" s="100">
        <v>0</v>
      </c>
      <c r="CG40" s="100">
        <v>0</v>
      </c>
      <c r="CH40" s="100">
        <v>0</v>
      </c>
      <c r="CI40" s="100">
        <v>47099.115856987788</v>
      </c>
      <c r="CJ40" s="100">
        <v>1499.7375447909378</v>
      </c>
      <c r="CK40" s="100">
        <v>0</v>
      </c>
      <c r="CL40" s="100">
        <v>0</v>
      </c>
      <c r="CM40" s="100">
        <v>0</v>
      </c>
      <c r="CN40" s="100">
        <v>0</v>
      </c>
      <c r="CO40" s="100">
        <v>0</v>
      </c>
      <c r="CP40" s="100">
        <v>0</v>
      </c>
      <c r="CQ40" s="100">
        <v>0</v>
      </c>
      <c r="CR40" s="100">
        <v>0</v>
      </c>
      <c r="CS40" s="100">
        <v>0</v>
      </c>
      <c r="CT40" s="100">
        <v>0</v>
      </c>
      <c r="CU40" s="100">
        <v>0</v>
      </c>
      <c r="CV40" s="100">
        <v>0</v>
      </c>
      <c r="CW40" s="100">
        <v>0</v>
      </c>
      <c r="CX40" s="100">
        <v>0</v>
      </c>
      <c r="CY40" s="100">
        <v>0</v>
      </c>
      <c r="CZ40" s="100">
        <v>0</v>
      </c>
      <c r="DA40" s="100">
        <v>0</v>
      </c>
      <c r="DB40" s="100">
        <v>0</v>
      </c>
      <c r="DC40" s="100">
        <v>0</v>
      </c>
      <c r="DD40" s="100">
        <v>0</v>
      </c>
      <c r="DE40" s="100">
        <v>0</v>
      </c>
      <c r="DF40" s="100">
        <v>0</v>
      </c>
      <c r="DG40" s="100">
        <v>0</v>
      </c>
      <c r="DH40" s="100">
        <v>0</v>
      </c>
      <c r="DI40" s="100">
        <v>0</v>
      </c>
      <c r="DJ40" s="100">
        <v>0</v>
      </c>
      <c r="DK40" s="100">
        <v>2109.0851991072323</v>
      </c>
      <c r="DL40" s="100">
        <v>481.74199234386333</v>
      </c>
      <c r="DM40" s="100">
        <v>0</v>
      </c>
      <c r="DN40" s="108">
        <v>3167952.312339779</v>
      </c>
      <c r="DO40" s="108">
        <v>3165361.4851483218</v>
      </c>
      <c r="DP40" s="108">
        <v>2061371.3254065921</v>
      </c>
    </row>
    <row r="41" spans="3:120" x14ac:dyDescent="0.2">
      <c r="C41" s="12">
        <f>+'D-PDP'!C41</f>
        <v>2028</v>
      </c>
      <c r="D41" s="22">
        <v>5</v>
      </c>
      <c r="E41" s="22">
        <v>1</v>
      </c>
      <c r="F41" s="22">
        <v>5</v>
      </c>
      <c r="G41" s="22">
        <v>0</v>
      </c>
      <c r="H41" s="22">
        <v>0</v>
      </c>
      <c r="I41" s="22">
        <v>0</v>
      </c>
      <c r="J41" s="22">
        <v>0</v>
      </c>
      <c r="K41" s="100">
        <v>34945.792016083666</v>
      </c>
      <c r="L41" s="100">
        <v>0</v>
      </c>
      <c r="M41" s="100">
        <v>18197.273235602363</v>
      </c>
      <c r="N41" s="100">
        <v>12263.283278873438</v>
      </c>
      <c r="O41" s="100">
        <v>0</v>
      </c>
      <c r="P41" s="100">
        <v>3152.594366021407</v>
      </c>
      <c r="Q41" s="100">
        <v>1514.8397748171956</v>
      </c>
      <c r="R41" s="100">
        <v>2113.7422013180967</v>
      </c>
      <c r="S41" s="100">
        <v>0</v>
      </c>
      <c r="T41" s="100">
        <v>229.62243069590295</v>
      </c>
      <c r="U41" s="100">
        <v>158.70962121628577</v>
      </c>
      <c r="V41" s="100">
        <v>149.94862998965971</v>
      </c>
      <c r="W41" s="100">
        <v>1152809.3233639169</v>
      </c>
      <c r="X41" s="100">
        <v>0</v>
      </c>
      <c r="Y41" s="100">
        <v>0</v>
      </c>
      <c r="Z41" s="100">
        <v>0</v>
      </c>
      <c r="AA41" s="100">
        <v>0</v>
      </c>
      <c r="AB41" s="100">
        <v>34945.792016083666</v>
      </c>
      <c r="AC41" s="100">
        <v>0</v>
      </c>
      <c r="AD41" s="100">
        <v>2113.7422013180967</v>
      </c>
      <c r="AE41" s="100">
        <v>12263.283278873438</v>
      </c>
      <c r="AF41" s="100">
        <v>0</v>
      </c>
      <c r="AG41" s="100">
        <v>229.62243069590295</v>
      </c>
      <c r="AH41" s="100">
        <v>158.70962121628577</v>
      </c>
      <c r="AI41" s="100">
        <v>149.94862998965971</v>
      </c>
      <c r="AJ41" s="100">
        <v>8.0000000000000036</v>
      </c>
      <c r="AK41" s="100">
        <v>6.4</v>
      </c>
      <c r="AL41" s="100">
        <v>13.65764445996304</v>
      </c>
      <c r="AM41" s="100">
        <v>2795.6633612866935</v>
      </c>
      <c r="AN41" s="100">
        <v>288.68739465622184</v>
      </c>
      <c r="AO41" s="100">
        <v>0</v>
      </c>
      <c r="AP41" s="100">
        <v>100</v>
      </c>
      <c r="AQ41" s="100">
        <v>34945.792016083724</v>
      </c>
      <c r="AR41" s="100">
        <v>0</v>
      </c>
      <c r="AS41" s="100">
        <v>2113.7422013180967</v>
      </c>
      <c r="AT41" s="100">
        <v>12263.283278873438</v>
      </c>
      <c r="AU41" s="100">
        <v>0</v>
      </c>
      <c r="AV41" s="100">
        <v>229.62243069590295</v>
      </c>
      <c r="AW41" s="100">
        <v>158.70962121628577</v>
      </c>
      <c r="AX41" s="100">
        <v>149.94862998965971</v>
      </c>
      <c r="AY41" s="100">
        <v>2795.6633612866935</v>
      </c>
      <c r="AZ41" s="100">
        <v>288.68739465622184</v>
      </c>
      <c r="BA41" s="100">
        <v>0</v>
      </c>
      <c r="BB41" s="100">
        <v>32150.12865479703</v>
      </c>
      <c r="BC41" s="100">
        <v>0</v>
      </c>
      <c r="BD41" s="100">
        <v>2113.7422013180967</v>
      </c>
      <c r="BE41" s="100">
        <v>12263.283278873438</v>
      </c>
      <c r="BF41" s="100">
        <v>0</v>
      </c>
      <c r="BG41" s="100">
        <v>229.62243069590295</v>
      </c>
      <c r="BH41" s="100">
        <v>158.70962121628577</v>
      </c>
      <c r="BI41" s="100">
        <v>149.94862998965971</v>
      </c>
      <c r="BJ41" s="100">
        <v>98.739042472412734</v>
      </c>
      <c r="BK41" s="100">
        <v>1.8429266457542184</v>
      </c>
      <c r="BL41" s="100">
        <v>-1.0572175066748102</v>
      </c>
      <c r="BM41" s="100">
        <v>0.87688999999999995</v>
      </c>
      <c r="BN41" s="100">
        <v>6.0419999999999998</v>
      </c>
      <c r="BO41" s="100">
        <v>6.0419999999999998</v>
      </c>
      <c r="BP41" s="100">
        <v>0</v>
      </c>
      <c r="BQ41" s="100">
        <v>37.502214127263947</v>
      </c>
      <c r="BR41" s="100">
        <v>37.502214127263947</v>
      </c>
      <c r="BS41" s="100">
        <v>98.739042472412734</v>
      </c>
      <c r="BT41" s="100">
        <v>3215040.9788562767</v>
      </c>
      <c r="BU41" s="100">
        <v>382429.62074748613</v>
      </c>
      <c r="BV41" s="100">
        <v>100</v>
      </c>
      <c r="BW41" s="100">
        <v>0</v>
      </c>
      <c r="BX41" s="100">
        <v>0</v>
      </c>
      <c r="BY41" s="100">
        <v>382429.62074748799</v>
      </c>
      <c r="BZ41" s="100">
        <v>10.943509895883208</v>
      </c>
      <c r="CA41" s="100">
        <v>0.13074107245791619</v>
      </c>
      <c r="CB41" s="100">
        <v>0.42278700282048415</v>
      </c>
      <c r="CC41" s="100">
        <v>0.10346984826255597</v>
      </c>
      <c r="CD41" s="100">
        <v>8.7486294039308771E-2</v>
      </c>
      <c r="CE41" s="100">
        <v>0</v>
      </c>
      <c r="CF41" s="100">
        <v>0</v>
      </c>
      <c r="CG41" s="100">
        <v>0</v>
      </c>
      <c r="CH41" s="100">
        <v>0</v>
      </c>
      <c r="CI41" s="100">
        <v>47099.115856987788</v>
      </c>
      <c r="CJ41" s="100">
        <v>1499.7375447909378</v>
      </c>
      <c r="CK41" s="100">
        <v>0</v>
      </c>
      <c r="CL41" s="100">
        <v>0</v>
      </c>
      <c r="CM41" s="100">
        <v>0</v>
      </c>
      <c r="CN41" s="100">
        <v>0</v>
      </c>
      <c r="CO41" s="100">
        <v>0</v>
      </c>
      <c r="CP41" s="100">
        <v>0</v>
      </c>
      <c r="CQ41" s="100">
        <v>0</v>
      </c>
      <c r="CR41" s="100">
        <v>0</v>
      </c>
      <c r="CS41" s="100">
        <v>0</v>
      </c>
      <c r="CT41" s="100">
        <v>0</v>
      </c>
      <c r="CU41" s="100">
        <v>0</v>
      </c>
      <c r="CV41" s="100">
        <v>0</v>
      </c>
      <c r="CW41" s="100">
        <v>0</v>
      </c>
      <c r="CX41" s="100">
        <v>0</v>
      </c>
      <c r="CY41" s="100">
        <v>0</v>
      </c>
      <c r="CZ41" s="100">
        <v>0</v>
      </c>
      <c r="DA41" s="100">
        <v>0</v>
      </c>
      <c r="DB41" s="100">
        <v>0</v>
      </c>
      <c r="DC41" s="100">
        <v>0</v>
      </c>
      <c r="DD41" s="100">
        <v>0</v>
      </c>
      <c r="DE41" s="100">
        <v>0</v>
      </c>
      <c r="DF41" s="100">
        <v>0</v>
      </c>
      <c r="DG41" s="100">
        <v>0</v>
      </c>
      <c r="DH41" s="100">
        <v>0</v>
      </c>
      <c r="DI41" s="100">
        <v>0</v>
      </c>
      <c r="DJ41" s="100">
        <v>0</v>
      </c>
      <c r="DK41" s="100">
        <v>1529.514714759569</v>
      </c>
      <c r="DL41" s="100">
        <v>513.65617347472289</v>
      </c>
      <c r="DM41" s="100">
        <v>0</v>
      </c>
      <c r="DN41" s="108">
        <v>2832611.3581087887</v>
      </c>
      <c r="DO41" s="108">
        <v>2830568.1872205511</v>
      </c>
      <c r="DP41" s="108">
        <v>1675767.8454796979</v>
      </c>
    </row>
    <row r="42" spans="3:120" x14ac:dyDescent="0.2">
      <c r="C42" s="12">
        <f>+'D-PDP'!C42</f>
        <v>2029</v>
      </c>
      <c r="D42" s="22">
        <v>5</v>
      </c>
      <c r="E42" s="22">
        <v>1</v>
      </c>
      <c r="F42" s="22">
        <v>5</v>
      </c>
      <c r="G42" s="22">
        <v>0</v>
      </c>
      <c r="H42" s="22">
        <v>0</v>
      </c>
      <c r="I42" s="22">
        <v>0</v>
      </c>
      <c r="J42" s="22">
        <v>0</v>
      </c>
      <c r="K42" s="100">
        <v>31022.744954278693</v>
      </c>
      <c r="L42" s="100">
        <v>0</v>
      </c>
      <c r="M42" s="100">
        <v>16030.5700412976</v>
      </c>
      <c r="N42" s="100">
        <v>10876.844859401681</v>
      </c>
      <c r="O42" s="100">
        <v>0</v>
      </c>
      <c r="P42" s="100">
        <v>3034.9245554841946</v>
      </c>
      <c r="Q42" s="100">
        <v>1592.1732517674063</v>
      </c>
      <c r="R42" s="100">
        <v>1856.6573437921506</v>
      </c>
      <c r="S42" s="100">
        <v>0</v>
      </c>
      <c r="T42" s="100">
        <v>182.30868809130925</v>
      </c>
      <c r="U42" s="100">
        <v>126.0074755925225</v>
      </c>
      <c r="V42" s="100">
        <v>119.05168816328421</v>
      </c>
      <c r="W42" s="100">
        <v>1074356.1979457224</v>
      </c>
      <c r="X42" s="100">
        <v>0</v>
      </c>
      <c r="Y42" s="100">
        <v>0</v>
      </c>
      <c r="Z42" s="100">
        <v>0</v>
      </c>
      <c r="AA42" s="100">
        <v>0</v>
      </c>
      <c r="AB42" s="100">
        <v>31022.744954278693</v>
      </c>
      <c r="AC42" s="100">
        <v>0</v>
      </c>
      <c r="AD42" s="100">
        <v>1856.6573437921506</v>
      </c>
      <c r="AE42" s="100">
        <v>10876.844859401681</v>
      </c>
      <c r="AF42" s="100">
        <v>0</v>
      </c>
      <c r="AG42" s="100">
        <v>182.30868809130925</v>
      </c>
      <c r="AH42" s="100">
        <v>126.0074755925225</v>
      </c>
      <c r="AI42" s="100">
        <v>119.05168816328421</v>
      </c>
      <c r="AJ42" s="100">
        <v>8.0000000000000018</v>
      </c>
      <c r="AK42" s="100">
        <v>6.4</v>
      </c>
      <c r="AL42" s="100">
        <v>12.960078004504133</v>
      </c>
      <c r="AM42" s="100">
        <v>2481.8195963422877</v>
      </c>
      <c r="AN42" s="100">
        <v>240.62424003181718</v>
      </c>
      <c r="AO42" s="100">
        <v>0</v>
      </c>
      <c r="AP42" s="100">
        <v>100</v>
      </c>
      <c r="AQ42" s="100">
        <v>31022.744954278693</v>
      </c>
      <c r="AR42" s="100">
        <v>0</v>
      </c>
      <c r="AS42" s="100">
        <v>1856.6573437921506</v>
      </c>
      <c r="AT42" s="100">
        <v>10876.844859401681</v>
      </c>
      <c r="AU42" s="100">
        <v>0</v>
      </c>
      <c r="AV42" s="100">
        <v>182.30868809130948</v>
      </c>
      <c r="AW42" s="100">
        <v>126.0074755925225</v>
      </c>
      <c r="AX42" s="100">
        <v>119.0516881632841</v>
      </c>
      <c r="AY42" s="100">
        <v>2481.8195963422877</v>
      </c>
      <c r="AZ42" s="100">
        <v>240.62424003181718</v>
      </c>
      <c r="BA42" s="100">
        <v>0</v>
      </c>
      <c r="BB42" s="100">
        <v>28540.925357936405</v>
      </c>
      <c r="BC42" s="100">
        <v>0</v>
      </c>
      <c r="BD42" s="100">
        <v>1856.6573437921506</v>
      </c>
      <c r="BE42" s="100">
        <v>10876.844859401681</v>
      </c>
      <c r="BF42" s="100">
        <v>0</v>
      </c>
      <c r="BG42" s="100">
        <v>182.30868809130948</v>
      </c>
      <c r="BH42" s="100">
        <v>126.0074755925225</v>
      </c>
      <c r="BI42" s="100">
        <v>119.0516881632841</v>
      </c>
      <c r="BJ42" s="100">
        <v>98.739042472412734</v>
      </c>
      <c r="BK42" s="100">
        <v>1.8429266457542184</v>
      </c>
      <c r="BL42" s="100">
        <v>-1.0572175066748102</v>
      </c>
      <c r="BM42" s="100">
        <v>0.87688999999999995</v>
      </c>
      <c r="BN42" s="100">
        <v>6.0419999999999998</v>
      </c>
      <c r="BO42" s="100">
        <v>6.0419999999999998</v>
      </c>
      <c r="BP42" s="100">
        <v>0</v>
      </c>
      <c r="BQ42" s="100">
        <v>37.502214127263947</v>
      </c>
      <c r="BR42" s="100">
        <v>37.502214127263947</v>
      </c>
      <c r="BS42" s="100">
        <v>98.739042472412734</v>
      </c>
      <c r="BT42" s="100">
        <v>2851258.114690613</v>
      </c>
      <c r="BU42" s="100">
        <v>360702.43438659981</v>
      </c>
      <c r="BV42" s="100">
        <v>100</v>
      </c>
      <c r="BW42" s="100">
        <v>0</v>
      </c>
      <c r="BX42" s="100">
        <v>0</v>
      </c>
      <c r="BY42" s="100">
        <v>360702.43438660214</v>
      </c>
      <c r="BZ42" s="100">
        <v>11.62703155114756</v>
      </c>
      <c r="CA42" s="100">
        <v>0.13074107245791619</v>
      </c>
      <c r="CB42" s="100">
        <v>0.42278700282048415</v>
      </c>
      <c r="CC42" s="100">
        <v>0.10346984826255597</v>
      </c>
      <c r="CD42" s="100">
        <v>8.7486294039308771E-2</v>
      </c>
      <c r="CE42" s="100">
        <v>0</v>
      </c>
      <c r="CF42" s="100">
        <v>0</v>
      </c>
      <c r="CG42" s="100">
        <v>0</v>
      </c>
      <c r="CH42" s="100">
        <v>0</v>
      </c>
      <c r="CI42" s="100">
        <v>47099.115856987788</v>
      </c>
      <c r="CJ42" s="100">
        <v>1499.7375447909378</v>
      </c>
      <c r="CK42" s="100">
        <v>0</v>
      </c>
      <c r="CL42" s="100">
        <v>0</v>
      </c>
      <c r="CM42" s="100">
        <v>0</v>
      </c>
      <c r="CN42" s="100">
        <v>0</v>
      </c>
      <c r="CO42" s="100">
        <v>0</v>
      </c>
      <c r="CP42" s="100">
        <v>0</v>
      </c>
      <c r="CQ42" s="100">
        <v>0</v>
      </c>
      <c r="CR42" s="100">
        <v>0</v>
      </c>
      <c r="CS42" s="100">
        <v>0</v>
      </c>
      <c r="CT42" s="100">
        <v>0</v>
      </c>
      <c r="CU42" s="100">
        <v>0</v>
      </c>
      <c r="CV42" s="100">
        <v>0</v>
      </c>
      <c r="CW42" s="100">
        <v>0</v>
      </c>
      <c r="CX42" s="100">
        <v>0</v>
      </c>
      <c r="CY42" s="100">
        <v>0</v>
      </c>
      <c r="CZ42" s="100">
        <v>0</v>
      </c>
      <c r="DA42" s="100">
        <v>0</v>
      </c>
      <c r="DB42" s="100">
        <v>0</v>
      </c>
      <c r="DC42" s="100">
        <v>0</v>
      </c>
      <c r="DD42" s="100">
        <v>0</v>
      </c>
      <c r="DE42" s="100">
        <v>0</v>
      </c>
      <c r="DF42" s="100">
        <v>0</v>
      </c>
      <c r="DG42" s="100">
        <v>0</v>
      </c>
      <c r="DH42" s="100">
        <v>0</v>
      </c>
      <c r="DI42" s="100">
        <v>0</v>
      </c>
      <c r="DJ42" s="100">
        <v>0</v>
      </c>
      <c r="DK42" s="100">
        <v>1274.8679806223445</v>
      </c>
      <c r="DL42" s="100">
        <v>539.8786284908233</v>
      </c>
      <c r="DM42" s="100">
        <v>0</v>
      </c>
      <c r="DN42" s="108">
        <v>2490555.6803040095</v>
      </c>
      <c r="DO42" s="108">
        <v>2488740.9336948954</v>
      </c>
      <c r="DP42" s="108">
        <v>1339452.2540303308</v>
      </c>
    </row>
    <row r="43" spans="3:120" x14ac:dyDescent="0.2">
      <c r="C43" s="12">
        <f>+'D-PDP'!C43</f>
        <v>2030</v>
      </c>
      <c r="D43" s="22">
        <v>5</v>
      </c>
      <c r="E43" s="22">
        <v>1</v>
      </c>
      <c r="F43" s="22">
        <v>5</v>
      </c>
      <c r="G43" s="22">
        <v>0</v>
      </c>
      <c r="H43" s="22">
        <v>0</v>
      </c>
      <c r="I43" s="22">
        <v>0</v>
      </c>
      <c r="J43" s="22">
        <v>0</v>
      </c>
      <c r="K43" s="100">
        <v>27709.429403662158</v>
      </c>
      <c r="L43" s="100">
        <v>0</v>
      </c>
      <c r="M43" s="100">
        <v>14215.277711972274</v>
      </c>
      <c r="N43" s="100">
        <v>9739.1273519557362</v>
      </c>
      <c r="O43" s="100">
        <v>0</v>
      </c>
      <c r="P43" s="100">
        <v>2939.7272780064486</v>
      </c>
      <c r="Q43" s="100">
        <v>1660.352283928949</v>
      </c>
      <c r="R43" s="100">
        <v>1611.339770959481</v>
      </c>
      <c r="S43" s="100">
        <v>0</v>
      </c>
      <c r="T43" s="100">
        <v>142.16214052529278</v>
      </c>
      <c r="U43" s="100">
        <v>98.259126539540716</v>
      </c>
      <c r="V43" s="100">
        <v>92.835086465903714</v>
      </c>
      <c r="W43" s="100">
        <v>1077669.5134963393</v>
      </c>
      <c r="X43" s="100">
        <v>0</v>
      </c>
      <c r="Y43" s="100">
        <v>0</v>
      </c>
      <c r="Z43" s="100">
        <v>0</v>
      </c>
      <c r="AA43" s="100">
        <v>0</v>
      </c>
      <c r="AB43" s="100">
        <v>27709.429403662158</v>
      </c>
      <c r="AC43" s="100">
        <v>0</v>
      </c>
      <c r="AD43" s="100">
        <v>1611.339770959481</v>
      </c>
      <c r="AE43" s="100">
        <v>9739.1273519557362</v>
      </c>
      <c r="AF43" s="100">
        <v>0</v>
      </c>
      <c r="AG43" s="100">
        <v>142.16214052529278</v>
      </c>
      <c r="AH43" s="100">
        <v>98.259126539540716</v>
      </c>
      <c r="AI43" s="100">
        <v>92.835086465903714</v>
      </c>
      <c r="AJ43" s="100">
        <v>7.9999999999999973</v>
      </c>
      <c r="AK43" s="100">
        <v>6.4</v>
      </c>
      <c r="AL43" s="100">
        <v>12.294272702661969</v>
      </c>
      <c r="AM43" s="100">
        <v>2216.7543522929736</v>
      </c>
      <c r="AN43" s="100">
        <v>198.10250560820737</v>
      </c>
      <c r="AO43" s="100">
        <v>0</v>
      </c>
      <c r="AP43" s="100">
        <v>100</v>
      </c>
      <c r="AQ43" s="100">
        <v>27709.429403662158</v>
      </c>
      <c r="AR43" s="100">
        <v>0</v>
      </c>
      <c r="AS43" s="100">
        <v>1611.339770959481</v>
      </c>
      <c r="AT43" s="100">
        <v>9739.1273519557362</v>
      </c>
      <c r="AU43" s="100">
        <v>0</v>
      </c>
      <c r="AV43" s="100">
        <v>142.16214052529267</v>
      </c>
      <c r="AW43" s="100">
        <v>98.259126539540716</v>
      </c>
      <c r="AX43" s="100">
        <v>92.835086465903714</v>
      </c>
      <c r="AY43" s="100">
        <v>2216.7543522929736</v>
      </c>
      <c r="AZ43" s="100">
        <v>198.10250560820737</v>
      </c>
      <c r="BA43" s="100">
        <v>0</v>
      </c>
      <c r="BB43" s="100">
        <v>25492.675051369184</v>
      </c>
      <c r="BC43" s="100">
        <v>0</v>
      </c>
      <c r="BD43" s="100">
        <v>1611.339770959481</v>
      </c>
      <c r="BE43" s="100">
        <v>9739.1273519557362</v>
      </c>
      <c r="BF43" s="100">
        <v>0</v>
      </c>
      <c r="BG43" s="100">
        <v>142.16214052529267</v>
      </c>
      <c r="BH43" s="100">
        <v>98.259126539540716</v>
      </c>
      <c r="BI43" s="100">
        <v>92.835086465903714</v>
      </c>
      <c r="BJ43" s="100">
        <v>98.739042472412734</v>
      </c>
      <c r="BK43" s="100">
        <v>1.8429266457542184</v>
      </c>
      <c r="BL43" s="100">
        <v>-1.0572175066748102</v>
      </c>
      <c r="BM43" s="100">
        <v>0.87688999999999995</v>
      </c>
      <c r="BN43" s="100">
        <v>6.0419999999999998</v>
      </c>
      <c r="BO43" s="100">
        <v>6.0419999999999998</v>
      </c>
      <c r="BP43" s="100">
        <v>0</v>
      </c>
      <c r="BQ43" s="100">
        <v>37.502214127263947</v>
      </c>
      <c r="BR43" s="100">
        <v>37.502214127263947</v>
      </c>
      <c r="BS43" s="100">
        <v>98.739042472412734</v>
      </c>
      <c r="BT43" s="100">
        <v>2543842.2530515306</v>
      </c>
      <c r="BU43" s="100">
        <v>359501.76595496573</v>
      </c>
      <c r="BV43" s="100">
        <v>100</v>
      </c>
      <c r="BW43" s="100">
        <v>0</v>
      </c>
      <c r="BX43" s="100">
        <v>0</v>
      </c>
      <c r="BY43" s="100">
        <v>359501.76595496433</v>
      </c>
      <c r="BZ43" s="100">
        <v>12.973986606431222</v>
      </c>
      <c r="CA43" s="100">
        <v>0.13074107245791619</v>
      </c>
      <c r="CB43" s="100">
        <v>0.42278700282048415</v>
      </c>
      <c r="CC43" s="100">
        <v>0.10346984826255597</v>
      </c>
      <c r="CD43" s="100">
        <v>8.7486294039308771E-2</v>
      </c>
      <c r="CE43" s="100">
        <v>0</v>
      </c>
      <c r="CF43" s="100">
        <v>0</v>
      </c>
      <c r="CG43" s="100">
        <v>0</v>
      </c>
      <c r="CH43" s="100">
        <v>0</v>
      </c>
      <c r="CI43" s="100">
        <v>47099.115856987788</v>
      </c>
      <c r="CJ43" s="100">
        <v>1499.7375447909378</v>
      </c>
      <c r="CK43" s="100">
        <v>0</v>
      </c>
      <c r="CL43" s="100">
        <v>0</v>
      </c>
      <c r="CM43" s="100">
        <v>0</v>
      </c>
      <c r="CN43" s="100">
        <v>0</v>
      </c>
      <c r="CO43" s="100">
        <v>0</v>
      </c>
      <c r="CP43" s="100">
        <v>0</v>
      </c>
      <c r="CQ43" s="100">
        <v>0</v>
      </c>
      <c r="CR43" s="100">
        <v>0</v>
      </c>
      <c r="CS43" s="100">
        <v>0</v>
      </c>
      <c r="CT43" s="100">
        <v>0</v>
      </c>
      <c r="CU43" s="100">
        <v>0</v>
      </c>
      <c r="CV43" s="100">
        <v>0</v>
      </c>
      <c r="CW43" s="100">
        <v>0</v>
      </c>
      <c r="CX43" s="100">
        <v>0</v>
      </c>
      <c r="CY43" s="100">
        <v>0</v>
      </c>
      <c r="CZ43" s="100">
        <v>0</v>
      </c>
      <c r="DA43" s="100">
        <v>0</v>
      </c>
      <c r="DB43" s="100">
        <v>0</v>
      </c>
      <c r="DC43" s="100">
        <v>0</v>
      </c>
      <c r="DD43" s="100">
        <v>0</v>
      </c>
      <c r="DE43" s="100">
        <v>0</v>
      </c>
      <c r="DF43" s="100">
        <v>0</v>
      </c>
      <c r="DG43" s="100">
        <v>0</v>
      </c>
      <c r="DH43" s="100">
        <v>0</v>
      </c>
      <c r="DI43" s="100">
        <v>0</v>
      </c>
      <c r="DJ43" s="100">
        <v>0</v>
      </c>
      <c r="DK43" s="100">
        <v>1049.5806293146834</v>
      </c>
      <c r="DL43" s="100">
        <v>562.9969683664267</v>
      </c>
      <c r="DM43" s="100">
        <v>0</v>
      </c>
      <c r="DN43" s="108">
        <v>2184340.4870965611</v>
      </c>
      <c r="DO43" s="108">
        <v>2182727.9094988778</v>
      </c>
      <c r="DP43" s="108">
        <v>1067958.7120210612</v>
      </c>
    </row>
    <row r="44" spans="3:120" x14ac:dyDescent="0.2">
      <c r="C44" s="12">
        <f>+'D-PDP'!C44</f>
        <v>2031</v>
      </c>
      <c r="D44" s="22">
        <v>5</v>
      </c>
      <c r="E44" s="22">
        <v>1</v>
      </c>
      <c r="F44" s="22">
        <v>5</v>
      </c>
      <c r="G44" s="22">
        <v>0</v>
      </c>
      <c r="H44" s="22">
        <v>0</v>
      </c>
      <c r="I44" s="22">
        <v>0</v>
      </c>
      <c r="J44" s="22">
        <v>0</v>
      </c>
      <c r="K44" s="100">
        <v>24820.555892446806</v>
      </c>
      <c r="L44" s="100">
        <v>0</v>
      </c>
      <c r="M44" s="100">
        <v>12640.658936436579</v>
      </c>
      <c r="N44" s="100">
        <v>8799.2376388590565</v>
      </c>
      <c r="O44" s="100">
        <v>0</v>
      </c>
      <c r="P44" s="100">
        <v>2860.5127092185685</v>
      </c>
      <c r="Q44" s="100">
        <v>1722.8534049392783</v>
      </c>
      <c r="R44" s="100">
        <v>1346.9331296930286</v>
      </c>
      <c r="S44" s="100">
        <v>0</v>
      </c>
      <c r="T44" s="100">
        <v>106.88465540305106</v>
      </c>
      <c r="U44" s="100">
        <v>73.87615888152061</v>
      </c>
      <c r="V44" s="100">
        <v>69.798092442587972</v>
      </c>
      <c r="W44" s="100">
        <v>1080558.3870075541</v>
      </c>
      <c r="X44" s="100">
        <v>0</v>
      </c>
      <c r="Y44" s="100">
        <v>0</v>
      </c>
      <c r="Z44" s="100">
        <v>0</v>
      </c>
      <c r="AA44" s="100">
        <v>0</v>
      </c>
      <c r="AB44" s="100">
        <v>24820.555892446806</v>
      </c>
      <c r="AC44" s="100">
        <v>0</v>
      </c>
      <c r="AD44" s="100">
        <v>1346.9331296930286</v>
      </c>
      <c r="AE44" s="100">
        <v>8799.2376388590565</v>
      </c>
      <c r="AF44" s="100">
        <v>0</v>
      </c>
      <c r="AG44" s="100">
        <v>106.88465540305106</v>
      </c>
      <c r="AH44" s="100">
        <v>73.87615888152061</v>
      </c>
      <c r="AI44" s="100">
        <v>69.798092442587972</v>
      </c>
      <c r="AJ44" s="100">
        <v>8.0000000000000036</v>
      </c>
      <c r="AK44" s="100">
        <v>6.4</v>
      </c>
      <c r="AL44" s="100">
        <v>11.701548315175591</v>
      </c>
      <c r="AM44" s="100">
        <v>1985.6444713957462</v>
      </c>
      <c r="AN44" s="100">
        <v>157.61203094413645</v>
      </c>
      <c r="AO44" s="100">
        <v>0</v>
      </c>
      <c r="AP44" s="100">
        <v>100</v>
      </c>
      <c r="AQ44" s="100">
        <v>24820.555892446777</v>
      </c>
      <c r="AR44" s="100">
        <v>0</v>
      </c>
      <c r="AS44" s="100">
        <v>1346.9331296930286</v>
      </c>
      <c r="AT44" s="100">
        <v>8799.2376388590565</v>
      </c>
      <c r="AU44" s="100">
        <v>0</v>
      </c>
      <c r="AV44" s="100">
        <v>106.88465540305106</v>
      </c>
      <c r="AW44" s="100">
        <v>73.87615888152061</v>
      </c>
      <c r="AX44" s="100">
        <v>69.798092442587915</v>
      </c>
      <c r="AY44" s="100">
        <v>1985.6444713957462</v>
      </c>
      <c r="AZ44" s="100">
        <v>157.61203094413645</v>
      </c>
      <c r="BA44" s="100">
        <v>0</v>
      </c>
      <c r="BB44" s="100">
        <v>22834.911421051031</v>
      </c>
      <c r="BC44" s="100">
        <v>0</v>
      </c>
      <c r="BD44" s="100">
        <v>1346.9331296930286</v>
      </c>
      <c r="BE44" s="100">
        <v>8799.2376388590565</v>
      </c>
      <c r="BF44" s="100">
        <v>0</v>
      </c>
      <c r="BG44" s="100">
        <v>106.88465540305106</v>
      </c>
      <c r="BH44" s="100">
        <v>73.87615888152061</v>
      </c>
      <c r="BI44" s="100">
        <v>69.798092442587915</v>
      </c>
      <c r="BJ44" s="100">
        <v>98.739042472412734</v>
      </c>
      <c r="BK44" s="100">
        <v>1.8429266457542184</v>
      </c>
      <c r="BL44" s="100">
        <v>-1.0572175066748102</v>
      </c>
      <c r="BM44" s="100">
        <v>0.87688999999999995</v>
      </c>
      <c r="BN44" s="100">
        <v>6.0419999999999998</v>
      </c>
      <c r="BO44" s="100">
        <v>6.0419999999999998</v>
      </c>
      <c r="BP44" s="100">
        <v>0</v>
      </c>
      <c r="BQ44" s="100">
        <v>37.502214127263947</v>
      </c>
      <c r="BR44" s="100">
        <v>37.502214127263947</v>
      </c>
      <c r="BS44" s="100">
        <v>98.739042472412734</v>
      </c>
      <c r="BT44" s="100">
        <v>2275504.2960988842</v>
      </c>
      <c r="BU44" s="100">
        <v>358458.34318121895</v>
      </c>
      <c r="BV44" s="100">
        <v>100</v>
      </c>
      <c r="BW44" s="100">
        <v>0</v>
      </c>
      <c r="BX44" s="100">
        <v>0</v>
      </c>
      <c r="BY44" s="100">
        <v>358458.34318121988</v>
      </c>
      <c r="BZ44" s="100">
        <v>14.441994963146779</v>
      </c>
      <c r="CA44" s="100">
        <v>0.13074107245791619</v>
      </c>
      <c r="CB44" s="100">
        <v>0.42278700282048415</v>
      </c>
      <c r="CC44" s="100">
        <v>0.10346984826255597</v>
      </c>
      <c r="CD44" s="100">
        <v>8.7486294039308771E-2</v>
      </c>
      <c r="CE44" s="100">
        <v>0</v>
      </c>
      <c r="CF44" s="100">
        <v>0</v>
      </c>
      <c r="CG44" s="100">
        <v>0</v>
      </c>
      <c r="CH44" s="100">
        <v>0</v>
      </c>
      <c r="CI44" s="100">
        <v>47099.115856987788</v>
      </c>
      <c r="CJ44" s="100">
        <v>1499.7375447909378</v>
      </c>
      <c r="CK44" s="100">
        <v>0</v>
      </c>
      <c r="CL44" s="100">
        <v>0</v>
      </c>
      <c r="CM44" s="100">
        <v>0</v>
      </c>
      <c r="CN44" s="100">
        <v>0</v>
      </c>
      <c r="CO44" s="100">
        <v>0</v>
      </c>
      <c r="CP44" s="100">
        <v>0</v>
      </c>
      <c r="CQ44" s="100">
        <v>0</v>
      </c>
      <c r="CR44" s="100">
        <v>0</v>
      </c>
      <c r="CS44" s="100">
        <v>0</v>
      </c>
      <c r="CT44" s="100">
        <v>0</v>
      </c>
      <c r="CU44" s="100">
        <v>0</v>
      </c>
      <c r="CV44" s="100">
        <v>0</v>
      </c>
      <c r="CW44" s="100">
        <v>0</v>
      </c>
      <c r="CX44" s="100">
        <v>0</v>
      </c>
      <c r="CY44" s="100">
        <v>0</v>
      </c>
      <c r="CZ44" s="100">
        <v>0</v>
      </c>
      <c r="DA44" s="100">
        <v>0</v>
      </c>
      <c r="DB44" s="100">
        <v>0</v>
      </c>
      <c r="DC44" s="100">
        <v>0</v>
      </c>
      <c r="DD44" s="100">
        <v>0</v>
      </c>
      <c r="DE44" s="100">
        <v>0</v>
      </c>
      <c r="DF44" s="100">
        <v>0</v>
      </c>
      <c r="DG44" s="100">
        <v>0</v>
      </c>
      <c r="DH44" s="100">
        <v>0</v>
      </c>
      <c r="DI44" s="100">
        <v>0</v>
      </c>
      <c r="DJ44" s="100">
        <v>0</v>
      </c>
      <c r="DK44" s="100">
        <v>835.05523626783634</v>
      </c>
      <c r="DL44" s="100">
        <v>584.19002600179419</v>
      </c>
      <c r="DM44" s="100">
        <v>0</v>
      </c>
      <c r="DN44" s="108">
        <v>1917045.9529176652</v>
      </c>
      <c r="DO44" s="108">
        <v>1915626.7076553944</v>
      </c>
      <c r="DP44" s="108">
        <v>852065.65372447541</v>
      </c>
    </row>
    <row r="45" spans="3:120" x14ac:dyDescent="0.2">
      <c r="C45" s="12">
        <f>+'D-PDP'!C45</f>
        <v>2032</v>
      </c>
      <c r="D45" s="22">
        <v>5</v>
      </c>
      <c r="E45" s="22">
        <v>1</v>
      </c>
      <c r="F45" s="22">
        <v>5</v>
      </c>
      <c r="G45" s="22">
        <v>0</v>
      </c>
      <c r="H45" s="22">
        <v>0</v>
      </c>
      <c r="I45" s="22">
        <v>0</v>
      </c>
      <c r="J45" s="22">
        <v>0</v>
      </c>
      <c r="K45" s="100">
        <v>22350.169489846914</v>
      </c>
      <c r="L45" s="100">
        <v>0</v>
      </c>
      <c r="M45" s="100">
        <v>11299.251339642695</v>
      </c>
      <c r="N45" s="100">
        <v>8047.2032840248648</v>
      </c>
      <c r="O45" s="100">
        <v>0</v>
      </c>
      <c r="P45" s="100">
        <v>2796.8680856467108</v>
      </c>
      <c r="Q45" s="100">
        <v>1779.9354650788682</v>
      </c>
      <c r="R45" s="100">
        <v>1069.7832234786983</v>
      </c>
      <c r="S45" s="100">
        <v>0</v>
      </c>
      <c r="T45" s="100">
        <v>76.38511671340126</v>
      </c>
      <c r="U45" s="100">
        <v>52.795595375439063</v>
      </c>
      <c r="V45" s="100">
        <v>49.881205281480106</v>
      </c>
      <c r="W45" s="100">
        <v>1086057.2088701539</v>
      </c>
      <c r="X45" s="100">
        <v>0</v>
      </c>
      <c r="Y45" s="100">
        <v>0</v>
      </c>
      <c r="Z45" s="100">
        <v>0</v>
      </c>
      <c r="AA45" s="100">
        <v>0</v>
      </c>
      <c r="AB45" s="100">
        <v>22350.169489846914</v>
      </c>
      <c r="AC45" s="100">
        <v>0</v>
      </c>
      <c r="AD45" s="100">
        <v>1069.7832234786983</v>
      </c>
      <c r="AE45" s="100">
        <v>8047.2032840248648</v>
      </c>
      <c r="AF45" s="100">
        <v>0</v>
      </c>
      <c r="AG45" s="100">
        <v>76.38511671340126</v>
      </c>
      <c r="AH45" s="100">
        <v>52.795595375439063</v>
      </c>
      <c r="AI45" s="100">
        <v>49.881205281480106</v>
      </c>
      <c r="AJ45" s="100">
        <v>7.9999999999999947</v>
      </c>
      <c r="AK45" s="100">
        <v>6.4</v>
      </c>
      <c r="AL45" s="100">
        <v>11.17030734496058</v>
      </c>
      <c r="AM45" s="100">
        <v>1788.0135591877515</v>
      </c>
      <c r="AN45" s="100">
        <v>119.49807398739711</v>
      </c>
      <c r="AO45" s="100">
        <v>0</v>
      </c>
      <c r="AP45" s="100">
        <v>100</v>
      </c>
      <c r="AQ45" s="100">
        <v>22350.169489846943</v>
      </c>
      <c r="AR45" s="100">
        <v>0</v>
      </c>
      <c r="AS45" s="100">
        <v>1069.7832234786993</v>
      </c>
      <c r="AT45" s="100">
        <v>8047.2032840248503</v>
      </c>
      <c r="AU45" s="100">
        <v>0</v>
      </c>
      <c r="AV45" s="100">
        <v>76.38511671340126</v>
      </c>
      <c r="AW45" s="100">
        <v>52.79559537543912</v>
      </c>
      <c r="AX45" s="100">
        <v>49.881205281480106</v>
      </c>
      <c r="AY45" s="100">
        <v>1788.0135591877515</v>
      </c>
      <c r="AZ45" s="100">
        <v>119.49807398739711</v>
      </c>
      <c r="BA45" s="100">
        <v>0</v>
      </c>
      <c r="BB45" s="100">
        <v>20562.155930659192</v>
      </c>
      <c r="BC45" s="100">
        <v>0</v>
      </c>
      <c r="BD45" s="100">
        <v>1069.7832234786993</v>
      </c>
      <c r="BE45" s="100">
        <v>8047.2032840248503</v>
      </c>
      <c r="BF45" s="100">
        <v>0</v>
      </c>
      <c r="BG45" s="100">
        <v>76.38511671340126</v>
      </c>
      <c r="BH45" s="100">
        <v>52.79559537543912</v>
      </c>
      <c r="BI45" s="100">
        <v>49.881205281480106</v>
      </c>
      <c r="BJ45" s="100">
        <v>98.739042472412734</v>
      </c>
      <c r="BK45" s="100">
        <v>1.8429266457542184</v>
      </c>
      <c r="BL45" s="100">
        <v>-1.0572175066748102</v>
      </c>
      <c r="BM45" s="100">
        <v>0.87688999999999995</v>
      </c>
      <c r="BN45" s="100">
        <v>6.0419999999999998</v>
      </c>
      <c r="BO45" s="100">
        <v>6.0419999999999998</v>
      </c>
      <c r="BP45" s="100">
        <v>0</v>
      </c>
      <c r="BQ45" s="100">
        <v>37.502214127263947</v>
      </c>
      <c r="BR45" s="100">
        <v>37.502214127263947</v>
      </c>
      <c r="BS45" s="100">
        <v>98.739042472412734</v>
      </c>
      <c r="BT45" s="100">
        <v>2045725.2656523362</v>
      </c>
      <c r="BU45" s="100">
        <v>357881.58427366801</v>
      </c>
      <c r="BV45" s="100">
        <v>100</v>
      </c>
      <c r="BW45" s="100">
        <v>0</v>
      </c>
      <c r="BX45" s="100">
        <v>0</v>
      </c>
      <c r="BY45" s="100">
        <v>357881.58427366754</v>
      </c>
      <c r="BZ45" s="100">
        <v>16.012477419298481</v>
      </c>
      <c r="CA45" s="100">
        <v>0.13074107245791619</v>
      </c>
      <c r="CB45" s="100">
        <v>0.42278700282048415</v>
      </c>
      <c r="CC45" s="100">
        <v>0.10346984826255597</v>
      </c>
      <c r="CD45" s="100">
        <v>8.7486294039308771E-2</v>
      </c>
      <c r="CE45" s="100">
        <v>0</v>
      </c>
      <c r="CF45" s="100">
        <v>0</v>
      </c>
      <c r="CG45" s="100">
        <v>0</v>
      </c>
      <c r="CH45" s="100">
        <v>0</v>
      </c>
      <c r="CI45" s="100">
        <v>47099.115856987788</v>
      </c>
      <c r="CJ45" s="100">
        <v>1499.7375447909378</v>
      </c>
      <c r="CK45" s="100">
        <v>0</v>
      </c>
      <c r="CL45" s="100">
        <v>0</v>
      </c>
      <c r="CM45" s="100">
        <v>0</v>
      </c>
      <c r="CN45" s="100">
        <v>0</v>
      </c>
      <c r="CO45" s="100">
        <v>0</v>
      </c>
      <c r="CP45" s="100">
        <v>0</v>
      </c>
      <c r="CQ45" s="100">
        <v>0</v>
      </c>
      <c r="CR45" s="100">
        <v>0</v>
      </c>
      <c r="CS45" s="100">
        <v>0</v>
      </c>
      <c r="CT45" s="100">
        <v>0</v>
      </c>
      <c r="CU45" s="100">
        <v>0</v>
      </c>
      <c r="CV45" s="100">
        <v>0</v>
      </c>
      <c r="CW45" s="100">
        <v>0</v>
      </c>
      <c r="CX45" s="100">
        <v>0</v>
      </c>
      <c r="CY45" s="100">
        <v>0</v>
      </c>
      <c r="CZ45" s="100">
        <v>0</v>
      </c>
      <c r="DA45" s="100">
        <v>0</v>
      </c>
      <c r="DB45" s="100">
        <v>0</v>
      </c>
      <c r="DC45" s="100">
        <v>0</v>
      </c>
      <c r="DD45" s="100">
        <v>0</v>
      </c>
      <c r="DE45" s="100">
        <v>0</v>
      </c>
      <c r="DF45" s="100">
        <v>0</v>
      </c>
      <c r="DG45" s="100">
        <v>0</v>
      </c>
      <c r="DH45" s="100">
        <v>0</v>
      </c>
      <c r="DI45" s="100">
        <v>0</v>
      </c>
      <c r="DJ45" s="100">
        <v>0</v>
      </c>
      <c r="DK45" s="100">
        <v>633.12103656900172</v>
      </c>
      <c r="DL45" s="100">
        <v>603.54557308524363</v>
      </c>
      <c r="DM45" s="100">
        <v>0</v>
      </c>
      <c r="DN45" s="108">
        <v>1687843.6813786682</v>
      </c>
      <c r="DO45" s="108">
        <v>1686607.0147690121</v>
      </c>
      <c r="DP45" s="108">
        <v>681998.4588629452</v>
      </c>
    </row>
    <row r="46" spans="3:120" x14ac:dyDescent="0.2">
      <c r="C46" s="12">
        <f>+'D-PDP'!C46</f>
        <v>2033</v>
      </c>
      <c r="D46" s="22">
        <v>5</v>
      </c>
      <c r="E46" s="22">
        <v>2</v>
      </c>
      <c r="F46" s="22">
        <v>5</v>
      </c>
      <c r="G46" s="22">
        <v>0</v>
      </c>
      <c r="H46" s="22">
        <v>0</v>
      </c>
      <c r="I46" s="22">
        <v>0</v>
      </c>
      <c r="J46" s="22">
        <v>0</v>
      </c>
      <c r="K46" s="100">
        <v>20065.909591139876</v>
      </c>
      <c r="L46" s="100">
        <v>0</v>
      </c>
      <c r="M46" s="100">
        <v>10070.100045499785</v>
      </c>
      <c r="N46" s="100">
        <v>6648.9286053621472</v>
      </c>
      <c r="O46" s="100">
        <v>0</v>
      </c>
      <c r="P46" s="100">
        <v>2466.7099597115957</v>
      </c>
      <c r="Q46" s="100">
        <v>1560.4009556166147</v>
      </c>
      <c r="R46" s="100">
        <v>641.91663488146696</v>
      </c>
      <c r="S46" s="100">
        <v>0</v>
      </c>
      <c r="T46" s="100">
        <v>41.119954254904258</v>
      </c>
      <c r="U46" s="100">
        <v>28.421144852654464</v>
      </c>
      <c r="V46" s="100">
        <v>26.852258235721109</v>
      </c>
      <c r="W46" s="100">
        <v>1085313.0333088599</v>
      </c>
      <c r="X46" s="100">
        <v>0</v>
      </c>
      <c r="Y46" s="100">
        <v>0</v>
      </c>
      <c r="Z46" s="100">
        <v>0</v>
      </c>
      <c r="AA46" s="100">
        <v>0</v>
      </c>
      <c r="AB46" s="100">
        <v>20065.909591139876</v>
      </c>
      <c r="AC46" s="100">
        <v>0</v>
      </c>
      <c r="AD46" s="100">
        <v>641.91663488146696</v>
      </c>
      <c r="AE46" s="100">
        <v>6648.9286053621472</v>
      </c>
      <c r="AF46" s="100">
        <v>0</v>
      </c>
      <c r="AG46" s="100">
        <v>41.119954254904258</v>
      </c>
      <c r="AH46" s="100">
        <v>28.421144852654464</v>
      </c>
      <c r="AI46" s="100">
        <v>26.852258235721109</v>
      </c>
      <c r="AJ46" s="100">
        <v>8.0000000000000124</v>
      </c>
      <c r="AK46" s="100">
        <v>6.4</v>
      </c>
      <c r="AL46" s="100">
        <v>10.67964149665651</v>
      </c>
      <c r="AM46" s="100">
        <v>1605.2727672911969</v>
      </c>
      <c r="AN46" s="100">
        <v>68.554395312742201</v>
      </c>
      <c r="AO46" s="100">
        <v>0</v>
      </c>
      <c r="AP46" s="100">
        <v>100</v>
      </c>
      <c r="AQ46" s="100">
        <v>20065.909591139905</v>
      </c>
      <c r="AR46" s="100">
        <v>0</v>
      </c>
      <c r="AS46" s="100">
        <v>641.91663488146696</v>
      </c>
      <c r="AT46" s="100">
        <v>6648.9286053621472</v>
      </c>
      <c r="AU46" s="100">
        <v>0</v>
      </c>
      <c r="AV46" s="100">
        <v>41.119954254904258</v>
      </c>
      <c r="AW46" s="100">
        <v>28.421144852654493</v>
      </c>
      <c r="AX46" s="100">
        <v>26.852258235721109</v>
      </c>
      <c r="AY46" s="100">
        <v>1605.2727672911969</v>
      </c>
      <c r="AZ46" s="100">
        <v>68.554395312742201</v>
      </c>
      <c r="BA46" s="100">
        <v>0</v>
      </c>
      <c r="BB46" s="100">
        <v>18460.636823848708</v>
      </c>
      <c r="BC46" s="100">
        <v>0</v>
      </c>
      <c r="BD46" s="100">
        <v>641.91663488146696</v>
      </c>
      <c r="BE46" s="100">
        <v>6648.9286053621472</v>
      </c>
      <c r="BF46" s="100">
        <v>0</v>
      </c>
      <c r="BG46" s="100">
        <v>41.119954254904258</v>
      </c>
      <c r="BH46" s="100">
        <v>28.421144852654493</v>
      </c>
      <c r="BI46" s="100">
        <v>26.852258235721109</v>
      </c>
      <c r="BJ46" s="100">
        <v>98.739042472412734</v>
      </c>
      <c r="BK46" s="100">
        <v>1.8429266457542184</v>
      </c>
      <c r="BL46" s="100">
        <v>-1.0572175066748102</v>
      </c>
      <c r="BM46" s="100">
        <v>0.87688999999999995</v>
      </c>
      <c r="BN46" s="100">
        <v>6.0419999999999998</v>
      </c>
      <c r="BO46" s="100">
        <v>6.0419999999999998</v>
      </c>
      <c r="BP46" s="100">
        <v>0</v>
      </c>
      <c r="BQ46" s="100">
        <v>37.502214127263947</v>
      </c>
      <c r="BR46" s="100">
        <v>37.502214127263947</v>
      </c>
      <c r="BS46" s="100">
        <v>98.739042472412734</v>
      </c>
      <c r="BT46" s="100">
        <v>1831445.8979330137</v>
      </c>
      <c r="BU46" s="100">
        <v>356749.91673555411</v>
      </c>
      <c r="BV46" s="100">
        <v>100</v>
      </c>
      <c r="BW46" s="100">
        <v>0</v>
      </c>
      <c r="BX46" s="100">
        <v>0</v>
      </c>
      <c r="BY46" s="100">
        <v>356749.91673555458</v>
      </c>
      <c r="BZ46" s="100">
        <v>17.778905816115003</v>
      </c>
      <c r="CA46" s="100">
        <v>0.13074107245791619</v>
      </c>
      <c r="CB46" s="100">
        <v>0.42278700282048415</v>
      </c>
      <c r="CC46" s="100">
        <v>0.10346984826255597</v>
      </c>
      <c r="CD46" s="100">
        <v>8.7486294039308771E-2</v>
      </c>
      <c r="CE46" s="100">
        <v>0</v>
      </c>
      <c r="CF46" s="100">
        <v>0</v>
      </c>
      <c r="CG46" s="100">
        <v>0</v>
      </c>
      <c r="CH46" s="100">
        <v>0</v>
      </c>
      <c r="CI46" s="100">
        <v>47099.115856987788</v>
      </c>
      <c r="CJ46" s="100">
        <v>1499.7375447909378</v>
      </c>
      <c r="CK46" s="100">
        <v>0</v>
      </c>
      <c r="CL46" s="100">
        <v>0</v>
      </c>
      <c r="CM46" s="100">
        <v>0</v>
      </c>
      <c r="CN46" s="100">
        <v>0</v>
      </c>
      <c r="CO46" s="100">
        <v>0</v>
      </c>
      <c r="CP46" s="100">
        <v>0</v>
      </c>
      <c r="CQ46" s="100">
        <v>0</v>
      </c>
      <c r="CR46" s="100">
        <v>0</v>
      </c>
      <c r="CS46" s="100">
        <v>0</v>
      </c>
      <c r="CT46" s="100">
        <v>0</v>
      </c>
      <c r="CU46" s="100">
        <v>0</v>
      </c>
      <c r="CV46" s="100">
        <v>0</v>
      </c>
      <c r="CW46" s="100">
        <v>0</v>
      </c>
      <c r="CX46" s="100">
        <v>0</v>
      </c>
      <c r="CY46" s="100">
        <v>0</v>
      </c>
      <c r="CZ46" s="100">
        <v>0</v>
      </c>
      <c r="DA46" s="100">
        <v>0</v>
      </c>
      <c r="DB46" s="100">
        <v>0</v>
      </c>
      <c r="DC46" s="100">
        <v>0</v>
      </c>
      <c r="DD46" s="100">
        <v>0</v>
      </c>
      <c r="DE46" s="100">
        <v>0</v>
      </c>
      <c r="DF46" s="100">
        <v>0</v>
      </c>
      <c r="DG46" s="100">
        <v>0</v>
      </c>
      <c r="DH46" s="100">
        <v>0</v>
      </c>
      <c r="DI46" s="100">
        <v>0</v>
      </c>
      <c r="DJ46" s="100">
        <v>0</v>
      </c>
      <c r="DK46" s="100">
        <v>363.2127981103863</v>
      </c>
      <c r="DL46" s="100">
        <v>529.10518806852406</v>
      </c>
      <c r="DM46" s="100">
        <v>0</v>
      </c>
      <c r="DN46" s="108">
        <v>1474695.9811974615</v>
      </c>
      <c r="DO46" s="108">
        <v>1473803.6632112805</v>
      </c>
      <c r="DP46" s="108">
        <v>541771.85221037245</v>
      </c>
    </row>
    <row r="47" spans="3:120" x14ac:dyDescent="0.2">
      <c r="C47" s="12">
        <f>+'D-PDP'!C47</f>
        <v>2034</v>
      </c>
      <c r="D47" s="22">
        <v>5</v>
      </c>
      <c r="E47" s="22">
        <v>2</v>
      </c>
      <c r="F47" s="22">
        <v>5</v>
      </c>
      <c r="G47" s="22">
        <v>0</v>
      </c>
      <c r="H47" s="22">
        <v>0</v>
      </c>
      <c r="I47" s="22">
        <v>0</v>
      </c>
      <c r="J47" s="22">
        <v>0</v>
      </c>
      <c r="K47" s="100">
        <v>18109.410493059491</v>
      </c>
      <c r="L47" s="100">
        <v>0</v>
      </c>
      <c r="M47" s="100">
        <v>9021.8470367916743</v>
      </c>
      <c r="N47" s="100">
        <v>6396.1404381146931</v>
      </c>
      <c r="O47" s="100">
        <v>0</v>
      </c>
      <c r="P47" s="100">
        <v>2372.8402240642608</v>
      </c>
      <c r="Q47" s="100">
        <v>1560.8739907530071</v>
      </c>
      <c r="R47" s="100">
        <v>0</v>
      </c>
      <c r="S47" s="100">
        <v>0</v>
      </c>
      <c r="T47" s="100">
        <v>17.950415260446874</v>
      </c>
      <c r="U47" s="100">
        <v>12.406904665308858</v>
      </c>
      <c r="V47" s="100">
        <v>11.72202631899718</v>
      </c>
      <c r="W47" s="100">
        <v>1087269.5324069406</v>
      </c>
      <c r="X47" s="100">
        <v>0</v>
      </c>
      <c r="Y47" s="100">
        <v>0</v>
      </c>
      <c r="Z47" s="100">
        <v>0</v>
      </c>
      <c r="AA47" s="100">
        <v>0</v>
      </c>
      <c r="AB47" s="100">
        <v>18109.410493059491</v>
      </c>
      <c r="AC47" s="100">
        <v>0</v>
      </c>
      <c r="AD47" s="100">
        <v>0</v>
      </c>
      <c r="AE47" s="100">
        <v>6396.1404381146931</v>
      </c>
      <c r="AF47" s="100">
        <v>0</v>
      </c>
      <c r="AG47" s="100">
        <v>17.950415260446874</v>
      </c>
      <c r="AH47" s="100">
        <v>12.406904665308858</v>
      </c>
      <c r="AI47" s="100">
        <v>11.72202631899718</v>
      </c>
      <c r="AJ47" s="100">
        <v>7.9999999999999991</v>
      </c>
      <c r="AK47" s="100">
        <v>0</v>
      </c>
      <c r="AL47" s="100">
        <v>0</v>
      </c>
      <c r="AM47" s="100">
        <v>1448.7528394447618</v>
      </c>
      <c r="AN47" s="100">
        <v>0</v>
      </c>
      <c r="AO47" s="100">
        <v>0</v>
      </c>
      <c r="AP47" s="100">
        <v>100</v>
      </c>
      <c r="AQ47" s="100">
        <v>18109.41049305952</v>
      </c>
      <c r="AR47" s="100">
        <v>0</v>
      </c>
      <c r="AS47" s="100">
        <v>0</v>
      </c>
      <c r="AT47" s="100">
        <v>6396.1404381146931</v>
      </c>
      <c r="AU47" s="100">
        <v>0</v>
      </c>
      <c r="AV47" s="100">
        <v>17.950415260446874</v>
      </c>
      <c r="AW47" s="100">
        <v>12.406904665308872</v>
      </c>
      <c r="AX47" s="100">
        <v>11.72202631899718</v>
      </c>
      <c r="AY47" s="100">
        <v>1448.7528394447618</v>
      </c>
      <c r="AZ47" s="100">
        <v>11.992449470593442</v>
      </c>
      <c r="BA47" s="100">
        <v>0</v>
      </c>
      <c r="BB47" s="100">
        <v>16660.657653614759</v>
      </c>
      <c r="BC47" s="100">
        <v>0</v>
      </c>
      <c r="BD47" s="100">
        <v>0</v>
      </c>
      <c r="BE47" s="100">
        <v>6396.1404381146931</v>
      </c>
      <c r="BF47" s="100">
        <v>0</v>
      </c>
      <c r="BG47" s="100">
        <v>17.950415260446874</v>
      </c>
      <c r="BH47" s="100">
        <v>12.406904665308872</v>
      </c>
      <c r="BI47" s="100">
        <v>11.72202631899718</v>
      </c>
      <c r="BJ47" s="100">
        <v>98.739042472412734</v>
      </c>
      <c r="BK47" s="100">
        <v>1.8429266457542184</v>
      </c>
      <c r="BL47" s="100">
        <v>-1.0572175066748102</v>
      </c>
      <c r="BM47" s="100">
        <v>0.87688999999999995</v>
      </c>
      <c r="BN47" s="100">
        <v>6.0419999999999998</v>
      </c>
      <c r="BO47" s="100">
        <v>6.0419999999999998</v>
      </c>
      <c r="BP47" s="100">
        <v>0</v>
      </c>
      <c r="BQ47" s="100">
        <v>37.502214127263947</v>
      </c>
      <c r="BR47" s="100">
        <v>37.502214127263947</v>
      </c>
      <c r="BS47" s="100">
        <v>98.739042472412734</v>
      </c>
      <c r="BT47" s="100">
        <v>1647353.2720453553</v>
      </c>
      <c r="BU47" s="100">
        <v>356050.93419745844</v>
      </c>
      <c r="BV47" s="100">
        <v>100</v>
      </c>
      <c r="BW47" s="100">
        <v>0</v>
      </c>
      <c r="BX47" s="100">
        <v>0</v>
      </c>
      <c r="BY47" s="100">
        <v>356050.9341974603</v>
      </c>
      <c r="BZ47" s="100">
        <v>19.661100196161456</v>
      </c>
      <c r="CA47" s="100">
        <v>0.13074107245791619</v>
      </c>
      <c r="CB47" s="100">
        <v>0.42278700282048415</v>
      </c>
      <c r="CC47" s="100">
        <v>0.10346984826255597</v>
      </c>
      <c r="CD47" s="100">
        <v>8.7486294039308771E-2</v>
      </c>
      <c r="CE47" s="100">
        <v>0</v>
      </c>
      <c r="CF47" s="100">
        <v>0</v>
      </c>
      <c r="CG47" s="100">
        <v>0</v>
      </c>
      <c r="CH47" s="100">
        <v>0</v>
      </c>
      <c r="CI47" s="100">
        <v>47099.115856987788</v>
      </c>
      <c r="CJ47" s="100">
        <v>1499.7375447909378</v>
      </c>
      <c r="CK47" s="100">
        <v>0</v>
      </c>
      <c r="CL47" s="100">
        <v>0</v>
      </c>
      <c r="CM47" s="100">
        <v>0</v>
      </c>
      <c r="CN47" s="100">
        <v>0</v>
      </c>
      <c r="CO47" s="100">
        <v>0</v>
      </c>
      <c r="CP47" s="100">
        <v>0</v>
      </c>
      <c r="CQ47" s="100">
        <v>0</v>
      </c>
      <c r="CR47" s="100">
        <v>0</v>
      </c>
      <c r="CS47" s="100">
        <v>0</v>
      </c>
      <c r="CT47" s="100">
        <v>0</v>
      </c>
      <c r="CU47" s="100">
        <v>0</v>
      </c>
      <c r="CV47" s="100">
        <v>0</v>
      </c>
      <c r="CW47" s="100">
        <v>0</v>
      </c>
      <c r="CX47" s="100">
        <v>0</v>
      </c>
      <c r="CY47" s="100">
        <v>0</v>
      </c>
      <c r="CZ47" s="100">
        <v>0</v>
      </c>
      <c r="DA47" s="100">
        <v>0</v>
      </c>
      <c r="DB47" s="100">
        <v>0</v>
      </c>
      <c r="DC47" s="100">
        <v>0</v>
      </c>
      <c r="DD47" s="100">
        <v>0</v>
      </c>
      <c r="DE47" s="100">
        <v>0</v>
      </c>
      <c r="DF47" s="100">
        <v>0</v>
      </c>
      <c r="DG47" s="100">
        <v>0</v>
      </c>
      <c r="DH47" s="100">
        <v>0</v>
      </c>
      <c r="DI47" s="100">
        <v>0</v>
      </c>
      <c r="DJ47" s="100">
        <v>0</v>
      </c>
      <c r="DK47" s="100">
        <v>0</v>
      </c>
      <c r="DL47" s="100">
        <v>529.26558616614375</v>
      </c>
      <c r="DM47" s="100">
        <v>0</v>
      </c>
      <c r="DN47" s="108">
        <v>1291302.3378478959</v>
      </c>
      <c r="DO47" s="108">
        <v>1290709.5342331519</v>
      </c>
      <c r="DP47" s="108">
        <v>431332.95313103317</v>
      </c>
    </row>
    <row r="48" spans="3:120" x14ac:dyDescent="0.2">
      <c r="C48" s="12">
        <f>+'D-PDP'!C48</f>
        <v>2035</v>
      </c>
      <c r="D48" s="22">
        <v>5</v>
      </c>
      <c r="E48" s="22">
        <v>2</v>
      </c>
      <c r="F48" s="22">
        <v>5</v>
      </c>
      <c r="G48" s="22">
        <v>0</v>
      </c>
      <c r="H48" s="22">
        <v>0</v>
      </c>
      <c r="I48" s="22">
        <v>0</v>
      </c>
      <c r="J48" s="22">
        <v>0</v>
      </c>
      <c r="K48" s="100">
        <v>16379.409773882828</v>
      </c>
      <c r="L48" s="100">
        <v>0</v>
      </c>
      <c r="M48" s="100">
        <v>8100.6443975612128</v>
      </c>
      <c r="N48" s="100">
        <v>5737.1203547738478</v>
      </c>
      <c r="O48" s="100">
        <v>0</v>
      </c>
      <c r="P48" s="100">
        <v>2333.8305361734565</v>
      </c>
      <c r="Q48" s="100">
        <v>1604.7725403929526</v>
      </c>
      <c r="R48" s="100">
        <v>0</v>
      </c>
      <c r="S48" s="100">
        <v>0</v>
      </c>
      <c r="T48" s="100">
        <v>2.1078752565435117</v>
      </c>
      <c r="U48" s="100">
        <v>1.4569137802580165</v>
      </c>
      <c r="V48" s="100">
        <v>1.3764901188002305</v>
      </c>
      <c r="W48" s="100">
        <v>1088999.5331261167</v>
      </c>
      <c r="X48" s="100">
        <v>0</v>
      </c>
      <c r="Y48" s="100">
        <v>0</v>
      </c>
      <c r="Z48" s="100">
        <v>0</v>
      </c>
      <c r="AA48" s="100">
        <v>0</v>
      </c>
      <c r="AB48" s="100">
        <v>16379.409773882828</v>
      </c>
      <c r="AC48" s="100">
        <v>0</v>
      </c>
      <c r="AD48" s="100">
        <v>0</v>
      </c>
      <c r="AE48" s="100">
        <v>5737.1203547738478</v>
      </c>
      <c r="AF48" s="100">
        <v>0</v>
      </c>
      <c r="AG48" s="100">
        <v>2.1078752565435117</v>
      </c>
      <c r="AH48" s="100">
        <v>1.4569137802580165</v>
      </c>
      <c r="AI48" s="100">
        <v>1.3764901188002305</v>
      </c>
      <c r="AJ48" s="100">
        <v>7.9999999999999991</v>
      </c>
      <c r="AK48" s="100">
        <v>0</v>
      </c>
      <c r="AL48" s="100">
        <v>0</v>
      </c>
      <c r="AM48" s="100">
        <v>1310.3527819106221</v>
      </c>
      <c r="AN48" s="100">
        <v>0</v>
      </c>
      <c r="AO48" s="100">
        <v>0</v>
      </c>
      <c r="AP48" s="100">
        <v>100</v>
      </c>
      <c r="AQ48" s="100">
        <v>16379.409773882828</v>
      </c>
      <c r="AR48" s="100">
        <v>0</v>
      </c>
      <c r="AS48" s="100">
        <v>0</v>
      </c>
      <c r="AT48" s="100">
        <v>5737.1203547738478</v>
      </c>
      <c r="AU48" s="100">
        <v>0</v>
      </c>
      <c r="AV48" s="100">
        <v>2.1078752565435117</v>
      </c>
      <c r="AW48" s="100">
        <v>1.4569137802580165</v>
      </c>
      <c r="AX48" s="100">
        <v>1.3764901188002305</v>
      </c>
      <c r="AY48" s="100">
        <v>1310.3527819106221</v>
      </c>
      <c r="AZ48" s="100">
        <v>1.4082452766489943</v>
      </c>
      <c r="BA48" s="100">
        <v>0</v>
      </c>
      <c r="BB48" s="100">
        <v>15069.056991972206</v>
      </c>
      <c r="BC48" s="100">
        <v>0</v>
      </c>
      <c r="BD48" s="100">
        <v>0</v>
      </c>
      <c r="BE48" s="100">
        <v>5737.1203547738478</v>
      </c>
      <c r="BF48" s="100">
        <v>0</v>
      </c>
      <c r="BG48" s="100">
        <v>2.1078752565435117</v>
      </c>
      <c r="BH48" s="100">
        <v>1.4569137802580165</v>
      </c>
      <c r="BI48" s="100">
        <v>1.3764901188002305</v>
      </c>
      <c r="BJ48" s="100">
        <v>98.739042472412734</v>
      </c>
      <c r="BK48" s="100">
        <v>1.8429266457542184</v>
      </c>
      <c r="BL48" s="100">
        <v>-1.0572175066748102</v>
      </c>
      <c r="BM48" s="100">
        <v>0.87688999999999995</v>
      </c>
      <c r="BN48" s="100">
        <v>6.0419999999999998</v>
      </c>
      <c r="BO48" s="100">
        <v>6.0419999999999998</v>
      </c>
      <c r="BP48" s="100">
        <v>0</v>
      </c>
      <c r="BQ48" s="100">
        <v>37.502214127263947</v>
      </c>
      <c r="BR48" s="100">
        <v>37.502214127263947</v>
      </c>
      <c r="BS48" s="100">
        <v>98.739042472412734</v>
      </c>
      <c r="BT48" s="100">
        <v>1488173.8591476269</v>
      </c>
      <c r="BU48" s="100">
        <v>355435.27954525035</v>
      </c>
      <c r="BV48" s="100">
        <v>100</v>
      </c>
      <c r="BW48" s="100">
        <v>0</v>
      </c>
      <c r="BX48" s="100">
        <v>0</v>
      </c>
      <c r="BY48" s="100">
        <v>355435.27954525221</v>
      </c>
      <c r="BZ48" s="100">
        <v>21.700127443663945</v>
      </c>
      <c r="CA48" s="100">
        <v>0.13074107245791619</v>
      </c>
      <c r="CB48" s="100">
        <v>0.42278700282048415</v>
      </c>
      <c r="CC48" s="100">
        <v>0.10346984826255597</v>
      </c>
      <c r="CD48" s="100">
        <v>8.7486294039308771E-2</v>
      </c>
      <c r="CE48" s="100">
        <v>0</v>
      </c>
      <c r="CF48" s="100">
        <v>0</v>
      </c>
      <c r="CG48" s="100">
        <v>0</v>
      </c>
      <c r="CH48" s="100">
        <v>0</v>
      </c>
      <c r="CI48" s="100">
        <v>47099.115856987788</v>
      </c>
      <c r="CJ48" s="100">
        <v>1499.7375447909378</v>
      </c>
      <c r="CK48" s="100">
        <v>0</v>
      </c>
      <c r="CL48" s="100">
        <v>0</v>
      </c>
      <c r="CM48" s="100">
        <v>0</v>
      </c>
      <c r="CN48" s="100">
        <v>0</v>
      </c>
      <c r="CO48" s="100">
        <v>0</v>
      </c>
      <c r="CP48" s="100">
        <v>0</v>
      </c>
      <c r="CQ48" s="100">
        <v>0</v>
      </c>
      <c r="CR48" s="100">
        <v>0</v>
      </c>
      <c r="CS48" s="100">
        <v>0</v>
      </c>
      <c r="CT48" s="100">
        <v>0</v>
      </c>
      <c r="CU48" s="100">
        <v>0</v>
      </c>
      <c r="CV48" s="100">
        <v>0</v>
      </c>
      <c r="CW48" s="100">
        <v>0</v>
      </c>
      <c r="CX48" s="100">
        <v>0</v>
      </c>
      <c r="CY48" s="100">
        <v>0</v>
      </c>
      <c r="CZ48" s="100">
        <v>0</v>
      </c>
      <c r="DA48" s="100">
        <v>0</v>
      </c>
      <c r="DB48" s="100">
        <v>0</v>
      </c>
      <c r="DC48" s="100">
        <v>0</v>
      </c>
      <c r="DD48" s="100">
        <v>0</v>
      </c>
      <c r="DE48" s="100">
        <v>0</v>
      </c>
      <c r="DF48" s="100">
        <v>0</v>
      </c>
      <c r="DG48" s="100">
        <v>0</v>
      </c>
      <c r="DH48" s="100">
        <v>0</v>
      </c>
      <c r="DI48" s="100">
        <v>0</v>
      </c>
      <c r="DJ48" s="100">
        <v>0</v>
      </c>
      <c r="DK48" s="100">
        <v>0</v>
      </c>
      <c r="DL48" s="100">
        <v>544.15083106398424</v>
      </c>
      <c r="DM48" s="100">
        <v>0</v>
      </c>
      <c r="DN48" s="108">
        <v>1132738.5796023766</v>
      </c>
      <c r="DO48" s="108">
        <v>1132186.967649309</v>
      </c>
      <c r="DP48" s="108">
        <v>343961.30422860692</v>
      </c>
    </row>
    <row r="49" spans="3:120" x14ac:dyDescent="0.2">
      <c r="C49" s="12">
        <f>+'D-PDP'!C49</f>
        <v>2036</v>
      </c>
      <c r="D49" s="22">
        <v>5</v>
      </c>
      <c r="E49" s="22">
        <v>2</v>
      </c>
      <c r="F49" s="22">
        <v>5</v>
      </c>
      <c r="G49" s="22">
        <v>0</v>
      </c>
      <c r="H49" s="22">
        <v>0</v>
      </c>
      <c r="I49" s="22">
        <v>0</v>
      </c>
      <c r="J49" s="22">
        <v>0</v>
      </c>
      <c r="K49" s="100">
        <v>14883.660269500397</v>
      </c>
      <c r="L49" s="100">
        <v>0</v>
      </c>
      <c r="M49" s="100">
        <v>7307.6560332550653</v>
      </c>
      <c r="N49" s="100">
        <v>4949.895985212017</v>
      </c>
      <c r="O49" s="100">
        <v>0</v>
      </c>
      <c r="P49" s="100">
        <v>2357.7600480430483</v>
      </c>
      <c r="Q49" s="100">
        <v>1700.0710050500929</v>
      </c>
      <c r="R49" s="100">
        <v>0</v>
      </c>
      <c r="S49" s="100">
        <v>0</v>
      </c>
      <c r="T49" s="100">
        <v>0</v>
      </c>
      <c r="U49" s="100">
        <v>0</v>
      </c>
      <c r="V49" s="100">
        <v>0</v>
      </c>
      <c r="W49" s="100">
        <v>1093523.7180905002</v>
      </c>
      <c r="X49" s="100">
        <v>0</v>
      </c>
      <c r="Y49" s="100">
        <v>0</v>
      </c>
      <c r="Z49" s="100">
        <v>0</v>
      </c>
      <c r="AA49" s="100">
        <v>0</v>
      </c>
      <c r="AB49" s="100">
        <v>14883.660269500397</v>
      </c>
      <c r="AC49" s="100">
        <v>0</v>
      </c>
      <c r="AD49" s="100">
        <v>0</v>
      </c>
      <c r="AE49" s="100">
        <v>4949.895985212017</v>
      </c>
      <c r="AF49" s="100">
        <v>0</v>
      </c>
      <c r="AG49" s="100">
        <v>0</v>
      </c>
      <c r="AH49" s="100">
        <v>0</v>
      </c>
      <c r="AI49" s="100">
        <v>0</v>
      </c>
      <c r="AJ49" s="100">
        <v>8.0000000000000036</v>
      </c>
      <c r="AK49" s="100">
        <v>0</v>
      </c>
      <c r="AL49" s="100">
        <v>0</v>
      </c>
      <c r="AM49" s="100">
        <v>1190.6928215600328</v>
      </c>
      <c r="AN49" s="100">
        <v>0</v>
      </c>
      <c r="AO49" s="100">
        <v>0</v>
      </c>
      <c r="AP49" s="100">
        <v>100</v>
      </c>
      <c r="AQ49" s="100">
        <v>14883.660269500397</v>
      </c>
      <c r="AR49" s="100">
        <v>0</v>
      </c>
      <c r="AS49" s="100">
        <v>0</v>
      </c>
      <c r="AT49" s="100">
        <v>4949.895985212017</v>
      </c>
      <c r="AU49" s="100">
        <v>0</v>
      </c>
      <c r="AV49" s="100">
        <v>0</v>
      </c>
      <c r="AW49" s="100">
        <v>0</v>
      </c>
      <c r="AX49" s="100">
        <v>0</v>
      </c>
      <c r="AY49" s="100">
        <v>1190.6928215600328</v>
      </c>
      <c r="AZ49" s="100">
        <v>0</v>
      </c>
      <c r="BA49" s="100">
        <v>0</v>
      </c>
      <c r="BB49" s="100">
        <v>13692.967447940364</v>
      </c>
      <c r="BC49" s="100">
        <v>0</v>
      </c>
      <c r="BD49" s="100">
        <v>0</v>
      </c>
      <c r="BE49" s="100">
        <v>4949.895985212017</v>
      </c>
      <c r="BF49" s="100">
        <v>0</v>
      </c>
      <c r="BG49" s="100">
        <v>0</v>
      </c>
      <c r="BH49" s="100">
        <v>0</v>
      </c>
      <c r="BI49" s="100">
        <v>0</v>
      </c>
      <c r="BJ49" s="100">
        <v>98.739042472412734</v>
      </c>
      <c r="BK49" s="100">
        <v>1.8429266457542184</v>
      </c>
      <c r="BL49" s="100">
        <v>-1.0572175066748102</v>
      </c>
      <c r="BM49" s="100">
        <v>0.87688999999999995</v>
      </c>
      <c r="BN49" s="100">
        <v>6.0419999999999998</v>
      </c>
      <c r="BO49" s="100">
        <v>6.0419999999999998</v>
      </c>
      <c r="BP49" s="100">
        <v>0</v>
      </c>
      <c r="BQ49" s="100">
        <v>37.502214127263947</v>
      </c>
      <c r="BR49" s="100">
        <v>37.502214127263947</v>
      </c>
      <c r="BS49" s="100">
        <v>98.739042472412734</v>
      </c>
      <c r="BT49" s="100">
        <v>1352030.4944155458</v>
      </c>
      <c r="BU49" s="100">
        <v>355217.81023462396</v>
      </c>
      <c r="BV49" s="100">
        <v>100</v>
      </c>
      <c r="BW49" s="100">
        <v>0</v>
      </c>
      <c r="BX49" s="100">
        <v>0</v>
      </c>
      <c r="BY49" s="100">
        <v>355217.81023462256</v>
      </c>
      <c r="BZ49" s="100">
        <v>23.866293895630974</v>
      </c>
      <c r="CA49" s="100">
        <v>0.13074107245791619</v>
      </c>
      <c r="CB49" s="100">
        <v>0.42278700282048415</v>
      </c>
      <c r="CC49" s="100">
        <v>0.10346984826255597</v>
      </c>
      <c r="CD49" s="100">
        <v>8.7486294039308771E-2</v>
      </c>
      <c r="CE49" s="100">
        <v>0</v>
      </c>
      <c r="CF49" s="100">
        <v>0</v>
      </c>
      <c r="CG49" s="100">
        <v>0</v>
      </c>
      <c r="CH49" s="100">
        <v>0</v>
      </c>
      <c r="CI49" s="100">
        <v>47099.115856987788</v>
      </c>
      <c r="CJ49" s="100">
        <v>1499.7375447909378</v>
      </c>
      <c r="CK49" s="100">
        <v>0</v>
      </c>
      <c r="CL49" s="100">
        <v>0</v>
      </c>
      <c r="CM49" s="100">
        <v>0</v>
      </c>
      <c r="CN49" s="100">
        <v>0</v>
      </c>
      <c r="CO49" s="100">
        <v>0</v>
      </c>
      <c r="CP49" s="100">
        <v>0</v>
      </c>
      <c r="CQ49" s="100">
        <v>0</v>
      </c>
      <c r="CR49" s="100">
        <v>0</v>
      </c>
      <c r="CS49" s="100">
        <v>0</v>
      </c>
      <c r="CT49" s="100">
        <v>0</v>
      </c>
      <c r="CU49" s="100">
        <v>0</v>
      </c>
      <c r="CV49" s="100">
        <v>0</v>
      </c>
      <c r="CW49" s="100">
        <v>0</v>
      </c>
      <c r="CX49" s="100">
        <v>0</v>
      </c>
      <c r="CY49" s="100">
        <v>0</v>
      </c>
      <c r="CZ49" s="100">
        <v>0</v>
      </c>
      <c r="DA49" s="100">
        <v>0</v>
      </c>
      <c r="DB49" s="100">
        <v>0</v>
      </c>
      <c r="DC49" s="100">
        <v>0</v>
      </c>
      <c r="DD49" s="100">
        <v>0</v>
      </c>
      <c r="DE49" s="100">
        <v>0</v>
      </c>
      <c r="DF49" s="100">
        <v>0</v>
      </c>
      <c r="DG49" s="100">
        <v>0</v>
      </c>
      <c r="DH49" s="100">
        <v>0</v>
      </c>
      <c r="DI49" s="100">
        <v>0</v>
      </c>
      <c r="DJ49" s="100">
        <v>0</v>
      </c>
      <c r="DK49" s="100">
        <v>0</v>
      </c>
      <c r="DL49" s="100">
        <v>576.46490513806475</v>
      </c>
      <c r="DM49" s="100">
        <v>0</v>
      </c>
      <c r="DN49" s="108">
        <v>996812.68418092187</v>
      </c>
      <c r="DO49" s="108">
        <v>996236.21927578375</v>
      </c>
      <c r="DP49" s="108">
        <v>275144.6529376785</v>
      </c>
    </row>
    <row r="50" spans="3:120" x14ac:dyDescent="0.2">
      <c r="C50" s="12">
        <f>+'D-PDP'!C50</f>
        <v>2037</v>
      </c>
      <c r="D50" s="22">
        <v>5</v>
      </c>
      <c r="E50" s="22">
        <v>2</v>
      </c>
      <c r="F50" s="22">
        <v>5</v>
      </c>
      <c r="G50" s="22">
        <v>0</v>
      </c>
      <c r="H50" s="22">
        <v>0</v>
      </c>
      <c r="I50" s="22">
        <v>0</v>
      </c>
      <c r="J50" s="22">
        <v>0</v>
      </c>
      <c r="K50" s="100">
        <v>13476.354203483817</v>
      </c>
      <c r="L50" s="100">
        <v>0</v>
      </c>
      <c r="M50" s="100">
        <v>6569.2292991539362</v>
      </c>
      <c r="N50" s="100">
        <v>4191.2941013705386</v>
      </c>
      <c r="O50" s="100">
        <v>0</v>
      </c>
      <c r="P50" s="100">
        <v>2377.9351977834012</v>
      </c>
      <c r="Q50" s="100">
        <v>1786.7045608595472</v>
      </c>
      <c r="R50" s="100">
        <v>0</v>
      </c>
      <c r="S50" s="100">
        <v>0</v>
      </c>
      <c r="T50" s="100">
        <v>0</v>
      </c>
      <c r="U50" s="100">
        <v>0</v>
      </c>
      <c r="V50" s="100">
        <v>0</v>
      </c>
      <c r="W50" s="100">
        <v>1091902.5886965157</v>
      </c>
      <c r="X50" s="100">
        <v>0</v>
      </c>
      <c r="Y50" s="100">
        <v>0</v>
      </c>
      <c r="Z50" s="100">
        <v>0</v>
      </c>
      <c r="AA50" s="100">
        <v>0</v>
      </c>
      <c r="AB50" s="100">
        <v>13476.354203483817</v>
      </c>
      <c r="AC50" s="100">
        <v>0</v>
      </c>
      <c r="AD50" s="100">
        <v>0</v>
      </c>
      <c r="AE50" s="100">
        <v>4191.2941013705386</v>
      </c>
      <c r="AF50" s="100">
        <v>0</v>
      </c>
      <c r="AG50" s="100">
        <v>0</v>
      </c>
      <c r="AH50" s="100">
        <v>0</v>
      </c>
      <c r="AI50" s="100">
        <v>0</v>
      </c>
      <c r="AJ50" s="100">
        <v>7.9999999999999929</v>
      </c>
      <c r="AK50" s="100">
        <v>0</v>
      </c>
      <c r="AL50" s="100">
        <v>0</v>
      </c>
      <c r="AM50" s="100">
        <v>1078.1083362787031</v>
      </c>
      <c r="AN50" s="100">
        <v>0</v>
      </c>
      <c r="AO50" s="100">
        <v>0</v>
      </c>
      <c r="AP50" s="100">
        <v>100</v>
      </c>
      <c r="AQ50" s="100">
        <v>13476.354203483817</v>
      </c>
      <c r="AR50" s="100">
        <v>0</v>
      </c>
      <c r="AS50" s="100">
        <v>0</v>
      </c>
      <c r="AT50" s="100">
        <v>4191.2941013705386</v>
      </c>
      <c r="AU50" s="100">
        <v>0</v>
      </c>
      <c r="AV50" s="100">
        <v>0</v>
      </c>
      <c r="AW50" s="100">
        <v>0</v>
      </c>
      <c r="AX50" s="100">
        <v>0</v>
      </c>
      <c r="AY50" s="100">
        <v>1078.1083362787031</v>
      </c>
      <c r="AZ50" s="100">
        <v>0</v>
      </c>
      <c r="BA50" s="100">
        <v>0</v>
      </c>
      <c r="BB50" s="100">
        <v>12398.245867205114</v>
      </c>
      <c r="BC50" s="100">
        <v>0</v>
      </c>
      <c r="BD50" s="100">
        <v>0</v>
      </c>
      <c r="BE50" s="100">
        <v>4191.2941013705386</v>
      </c>
      <c r="BF50" s="100">
        <v>0</v>
      </c>
      <c r="BG50" s="100">
        <v>0</v>
      </c>
      <c r="BH50" s="100">
        <v>0</v>
      </c>
      <c r="BI50" s="100">
        <v>0</v>
      </c>
      <c r="BJ50" s="100">
        <v>98.739042472412734</v>
      </c>
      <c r="BK50" s="100">
        <v>1.8429266457542184</v>
      </c>
      <c r="BL50" s="100">
        <v>-1.0572175066748102</v>
      </c>
      <c r="BM50" s="100">
        <v>0.87688999999999995</v>
      </c>
      <c r="BN50" s="100">
        <v>6.0419999999999998</v>
      </c>
      <c r="BO50" s="100">
        <v>6.0419999999999998</v>
      </c>
      <c r="BP50" s="100">
        <v>0</v>
      </c>
      <c r="BQ50" s="100">
        <v>37.502214127263947</v>
      </c>
      <c r="BR50" s="100">
        <v>37.502214127263947</v>
      </c>
      <c r="BS50" s="100">
        <v>98.739042472412734</v>
      </c>
      <c r="BT50" s="100">
        <v>1224190.9252653793</v>
      </c>
      <c r="BU50" s="100">
        <v>354408.26854704041</v>
      </c>
      <c r="BV50" s="100">
        <v>100</v>
      </c>
      <c r="BW50" s="100">
        <v>0</v>
      </c>
      <c r="BX50" s="100">
        <v>0</v>
      </c>
      <c r="BY50" s="100">
        <v>354408.26854704181</v>
      </c>
      <c r="BZ50" s="100">
        <v>26.298527271969636</v>
      </c>
      <c r="CA50" s="100">
        <v>0.13074107245791619</v>
      </c>
      <c r="CB50" s="100">
        <v>0.42278700282048415</v>
      </c>
      <c r="CC50" s="100">
        <v>0.10346984826255597</v>
      </c>
      <c r="CD50" s="100">
        <v>8.7486294039308771E-2</v>
      </c>
      <c r="CE50" s="100">
        <v>0</v>
      </c>
      <c r="CF50" s="100">
        <v>0</v>
      </c>
      <c r="CG50" s="100">
        <v>0</v>
      </c>
      <c r="CH50" s="100">
        <v>0</v>
      </c>
      <c r="CI50" s="100">
        <v>47099.115856987788</v>
      </c>
      <c r="CJ50" s="100">
        <v>1499.7375447909378</v>
      </c>
      <c r="CK50" s="100">
        <v>0</v>
      </c>
      <c r="CL50" s="100">
        <v>0</v>
      </c>
      <c r="CM50" s="100">
        <v>0</v>
      </c>
      <c r="CN50" s="100">
        <v>0</v>
      </c>
      <c r="CO50" s="100">
        <v>0</v>
      </c>
      <c r="CP50" s="100">
        <v>0</v>
      </c>
      <c r="CQ50" s="100">
        <v>0</v>
      </c>
      <c r="CR50" s="100">
        <v>0</v>
      </c>
      <c r="CS50" s="100">
        <v>0</v>
      </c>
      <c r="CT50" s="100">
        <v>0</v>
      </c>
      <c r="CU50" s="100">
        <v>0</v>
      </c>
      <c r="CV50" s="100">
        <v>0</v>
      </c>
      <c r="CW50" s="100">
        <v>0</v>
      </c>
      <c r="CX50" s="100">
        <v>0</v>
      </c>
      <c r="CY50" s="100">
        <v>0</v>
      </c>
      <c r="CZ50" s="100">
        <v>0</v>
      </c>
      <c r="DA50" s="100">
        <v>0</v>
      </c>
      <c r="DB50" s="100">
        <v>0</v>
      </c>
      <c r="DC50" s="100">
        <v>0</v>
      </c>
      <c r="DD50" s="100">
        <v>0</v>
      </c>
      <c r="DE50" s="100">
        <v>0</v>
      </c>
      <c r="DF50" s="100">
        <v>0</v>
      </c>
      <c r="DG50" s="100">
        <v>0</v>
      </c>
      <c r="DH50" s="100">
        <v>0</v>
      </c>
      <c r="DI50" s="100">
        <v>0</v>
      </c>
      <c r="DJ50" s="100">
        <v>0</v>
      </c>
      <c r="DK50" s="100">
        <v>0</v>
      </c>
      <c r="DL50" s="100">
        <v>605.84085730895276</v>
      </c>
      <c r="DM50" s="100">
        <v>0</v>
      </c>
      <c r="DN50" s="108">
        <v>869782.65671833977</v>
      </c>
      <c r="DO50" s="108">
        <v>869176.81586102955</v>
      </c>
      <c r="DP50" s="108">
        <v>218229.87242506296</v>
      </c>
    </row>
    <row r="51" spans="3:120" x14ac:dyDescent="0.2">
      <c r="C51" s="12">
        <f>+'D-PDP'!C51</f>
        <v>2038</v>
      </c>
      <c r="D51" s="22">
        <v>5</v>
      </c>
      <c r="E51" s="22">
        <v>2</v>
      </c>
      <c r="F51" s="22">
        <v>5</v>
      </c>
      <c r="G51" s="22">
        <v>0</v>
      </c>
      <c r="H51" s="22">
        <v>0</v>
      </c>
      <c r="I51" s="22">
        <v>0</v>
      </c>
      <c r="J51" s="22">
        <v>0</v>
      </c>
      <c r="K51" s="100">
        <v>12259.003686190772</v>
      </c>
      <c r="L51" s="100">
        <v>0</v>
      </c>
      <c r="M51" s="100">
        <v>5933.4451003072754</v>
      </c>
      <c r="N51" s="100">
        <v>3545.9066519934495</v>
      </c>
      <c r="O51" s="100">
        <v>0</v>
      </c>
      <c r="P51" s="100">
        <v>2387.5384483138223</v>
      </c>
      <c r="Q51" s="100">
        <v>1853.5283892861662</v>
      </c>
      <c r="R51" s="100">
        <v>0</v>
      </c>
      <c r="S51" s="100">
        <v>0</v>
      </c>
      <c r="T51" s="100">
        <v>0</v>
      </c>
      <c r="U51" s="100">
        <v>0</v>
      </c>
      <c r="V51" s="100">
        <v>0</v>
      </c>
      <c r="W51" s="100">
        <v>1093119.9392138091</v>
      </c>
      <c r="X51" s="100">
        <v>0</v>
      </c>
      <c r="Y51" s="100">
        <v>0</v>
      </c>
      <c r="Z51" s="100">
        <v>0</v>
      </c>
      <c r="AA51" s="100">
        <v>0</v>
      </c>
      <c r="AB51" s="100">
        <v>12259.003686190772</v>
      </c>
      <c r="AC51" s="100">
        <v>0</v>
      </c>
      <c r="AD51" s="100">
        <v>0</v>
      </c>
      <c r="AE51" s="100">
        <v>3545.9066519934495</v>
      </c>
      <c r="AF51" s="100">
        <v>0</v>
      </c>
      <c r="AG51" s="100">
        <v>0</v>
      </c>
      <c r="AH51" s="100">
        <v>0</v>
      </c>
      <c r="AI51" s="100">
        <v>0</v>
      </c>
      <c r="AJ51" s="100">
        <v>8.0000000000000089</v>
      </c>
      <c r="AK51" s="100">
        <v>0</v>
      </c>
      <c r="AL51" s="100">
        <v>0</v>
      </c>
      <c r="AM51" s="100">
        <v>980.72029489526358</v>
      </c>
      <c r="AN51" s="100">
        <v>0</v>
      </c>
      <c r="AO51" s="100">
        <v>0</v>
      </c>
      <c r="AP51" s="100">
        <v>100</v>
      </c>
      <c r="AQ51" s="100">
        <v>12259.003686190772</v>
      </c>
      <c r="AR51" s="100">
        <v>0</v>
      </c>
      <c r="AS51" s="100">
        <v>0</v>
      </c>
      <c r="AT51" s="100">
        <v>3545.9066519934495</v>
      </c>
      <c r="AU51" s="100">
        <v>0</v>
      </c>
      <c r="AV51" s="100">
        <v>0</v>
      </c>
      <c r="AW51" s="100">
        <v>0</v>
      </c>
      <c r="AX51" s="100">
        <v>0</v>
      </c>
      <c r="AY51" s="100">
        <v>980.72029489526358</v>
      </c>
      <c r="AZ51" s="100">
        <v>0</v>
      </c>
      <c r="BA51" s="100">
        <v>0</v>
      </c>
      <c r="BB51" s="100">
        <v>11278.283391295508</v>
      </c>
      <c r="BC51" s="100">
        <v>0</v>
      </c>
      <c r="BD51" s="100">
        <v>0</v>
      </c>
      <c r="BE51" s="100">
        <v>3545.9066519934495</v>
      </c>
      <c r="BF51" s="100">
        <v>0</v>
      </c>
      <c r="BG51" s="100">
        <v>0</v>
      </c>
      <c r="BH51" s="100">
        <v>0</v>
      </c>
      <c r="BI51" s="100">
        <v>0</v>
      </c>
      <c r="BJ51" s="100">
        <v>98.739042472412734</v>
      </c>
      <c r="BK51" s="100">
        <v>1.8429266457542184</v>
      </c>
      <c r="BL51" s="100">
        <v>-1.0572175066748102</v>
      </c>
      <c r="BM51" s="100">
        <v>0.87688999999999995</v>
      </c>
      <c r="BN51" s="100">
        <v>6.0419999999999998</v>
      </c>
      <c r="BO51" s="100">
        <v>6.0419999999999998</v>
      </c>
      <c r="BP51" s="100">
        <v>0</v>
      </c>
      <c r="BQ51" s="100">
        <v>37.502214127263947</v>
      </c>
      <c r="BR51" s="100">
        <v>37.502214127263947</v>
      </c>
      <c r="BS51" s="100">
        <v>98.739042472412734</v>
      </c>
      <c r="BT51" s="100">
        <v>1113606.9027890358</v>
      </c>
      <c r="BU51" s="100">
        <v>353980.30953898281</v>
      </c>
      <c r="BV51" s="100">
        <v>100</v>
      </c>
      <c r="BW51" s="100">
        <v>0</v>
      </c>
      <c r="BX51" s="100">
        <v>0</v>
      </c>
      <c r="BY51" s="100">
        <v>353980.30953898327</v>
      </c>
      <c r="BZ51" s="100">
        <v>28.875128729892342</v>
      </c>
      <c r="CA51" s="100">
        <v>0.13074107245791619</v>
      </c>
      <c r="CB51" s="100">
        <v>0.42278700282048415</v>
      </c>
      <c r="CC51" s="100">
        <v>0.10346984826255597</v>
      </c>
      <c r="CD51" s="100">
        <v>8.7486294039308771E-2</v>
      </c>
      <c r="CE51" s="100">
        <v>0</v>
      </c>
      <c r="CF51" s="100">
        <v>0</v>
      </c>
      <c r="CG51" s="100">
        <v>0</v>
      </c>
      <c r="CH51" s="100">
        <v>0</v>
      </c>
      <c r="CI51" s="100">
        <v>47099.115856987788</v>
      </c>
      <c r="CJ51" s="100">
        <v>1499.7375447909378</v>
      </c>
      <c r="CK51" s="100">
        <v>0</v>
      </c>
      <c r="CL51" s="100">
        <v>0</v>
      </c>
      <c r="CM51" s="100">
        <v>0</v>
      </c>
      <c r="CN51" s="100">
        <v>0</v>
      </c>
      <c r="CO51" s="100">
        <v>0</v>
      </c>
      <c r="CP51" s="100">
        <v>0</v>
      </c>
      <c r="CQ51" s="100">
        <v>0</v>
      </c>
      <c r="CR51" s="100">
        <v>0</v>
      </c>
      <c r="CS51" s="100">
        <v>0</v>
      </c>
      <c r="CT51" s="100">
        <v>0</v>
      </c>
      <c r="CU51" s="100">
        <v>0</v>
      </c>
      <c r="CV51" s="100">
        <v>0</v>
      </c>
      <c r="CW51" s="100">
        <v>0</v>
      </c>
      <c r="CX51" s="100">
        <v>0</v>
      </c>
      <c r="CY51" s="100">
        <v>0</v>
      </c>
      <c r="CZ51" s="100">
        <v>0</v>
      </c>
      <c r="DA51" s="100">
        <v>0</v>
      </c>
      <c r="DB51" s="100">
        <v>0</v>
      </c>
      <c r="DC51" s="100">
        <v>0</v>
      </c>
      <c r="DD51" s="100">
        <v>0</v>
      </c>
      <c r="DE51" s="100">
        <v>0</v>
      </c>
      <c r="DF51" s="100">
        <v>0</v>
      </c>
      <c r="DG51" s="100">
        <v>0</v>
      </c>
      <c r="DH51" s="100">
        <v>0</v>
      </c>
      <c r="DI51" s="100">
        <v>0</v>
      </c>
      <c r="DJ51" s="100">
        <v>0</v>
      </c>
      <c r="DK51" s="100">
        <v>0</v>
      </c>
      <c r="DL51" s="100">
        <v>628.499670852907</v>
      </c>
      <c r="DM51" s="100">
        <v>0</v>
      </c>
      <c r="DN51" s="108">
        <v>759626.593250053</v>
      </c>
      <c r="DO51" s="108">
        <v>758998.09357919917</v>
      </c>
      <c r="DP51" s="108">
        <v>173242.34955322868</v>
      </c>
    </row>
    <row r="52" spans="3:120" x14ac:dyDescent="0.2">
      <c r="C52" s="12">
        <f>+'D-PDP'!C52</f>
        <v>2039</v>
      </c>
      <c r="D52" s="22">
        <v>5</v>
      </c>
      <c r="E52" s="22">
        <v>2</v>
      </c>
      <c r="F52" s="22">
        <v>5</v>
      </c>
      <c r="G52" s="22">
        <v>0</v>
      </c>
      <c r="H52" s="22">
        <v>0</v>
      </c>
      <c r="I52" s="22">
        <v>0</v>
      </c>
      <c r="J52" s="22">
        <v>0</v>
      </c>
      <c r="K52" s="100">
        <v>11170.165682672188</v>
      </c>
      <c r="L52" s="100">
        <v>0</v>
      </c>
      <c r="M52" s="100">
        <v>5368.5452618146519</v>
      </c>
      <c r="N52" s="100">
        <v>2953.975884314892</v>
      </c>
      <c r="O52" s="100">
        <v>0</v>
      </c>
      <c r="P52" s="100">
        <v>2414.5693774997526</v>
      </c>
      <c r="Q52" s="100">
        <v>1931.4003039364325</v>
      </c>
      <c r="R52" s="100">
        <v>0</v>
      </c>
      <c r="S52" s="100">
        <v>0</v>
      </c>
      <c r="T52" s="100">
        <v>0</v>
      </c>
      <c r="U52" s="100">
        <v>0</v>
      </c>
      <c r="V52" s="100">
        <v>0</v>
      </c>
      <c r="W52" s="100">
        <v>1094208.7772173285</v>
      </c>
      <c r="X52" s="100">
        <v>0</v>
      </c>
      <c r="Y52" s="100">
        <v>0</v>
      </c>
      <c r="Z52" s="100">
        <v>0</v>
      </c>
      <c r="AA52" s="100">
        <v>0</v>
      </c>
      <c r="AB52" s="100">
        <v>11170.165682672188</v>
      </c>
      <c r="AC52" s="100">
        <v>0</v>
      </c>
      <c r="AD52" s="100">
        <v>0</v>
      </c>
      <c r="AE52" s="100">
        <v>2953.975884314892</v>
      </c>
      <c r="AF52" s="100">
        <v>0</v>
      </c>
      <c r="AG52" s="100">
        <v>0</v>
      </c>
      <c r="AH52" s="100">
        <v>0</v>
      </c>
      <c r="AI52" s="100">
        <v>0</v>
      </c>
      <c r="AJ52" s="100">
        <v>7.9999999999999893</v>
      </c>
      <c r="AK52" s="100">
        <v>0</v>
      </c>
      <c r="AL52" s="100">
        <v>0</v>
      </c>
      <c r="AM52" s="100">
        <v>893.61325461377601</v>
      </c>
      <c r="AN52" s="100">
        <v>0</v>
      </c>
      <c r="AO52" s="100">
        <v>0</v>
      </c>
      <c r="AP52" s="100">
        <v>100</v>
      </c>
      <c r="AQ52" s="100">
        <v>11170.165682672188</v>
      </c>
      <c r="AR52" s="100">
        <v>0</v>
      </c>
      <c r="AS52" s="100">
        <v>0</v>
      </c>
      <c r="AT52" s="100">
        <v>2953.975884314892</v>
      </c>
      <c r="AU52" s="100">
        <v>0</v>
      </c>
      <c r="AV52" s="100">
        <v>0</v>
      </c>
      <c r="AW52" s="100">
        <v>0</v>
      </c>
      <c r="AX52" s="100">
        <v>0</v>
      </c>
      <c r="AY52" s="100">
        <v>893.61325461377601</v>
      </c>
      <c r="AZ52" s="100">
        <v>0</v>
      </c>
      <c r="BA52" s="100">
        <v>0</v>
      </c>
      <c r="BB52" s="100">
        <v>10276.552428058412</v>
      </c>
      <c r="BC52" s="100">
        <v>0</v>
      </c>
      <c r="BD52" s="100">
        <v>0</v>
      </c>
      <c r="BE52" s="100">
        <v>2953.975884314892</v>
      </c>
      <c r="BF52" s="100">
        <v>0</v>
      </c>
      <c r="BG52" s="100">
        <v>0</v>
      </c>
      <c r="BH52" s="100">
        <v>0</v>
      </c>
      <c r="BI52" s="100">
        <v>0</v>
      </c>
      <c r="BJ52" s="100">
        <v>98.739042472412734</v>
      </c>
      <c r="BK52" s="100">
        <v>1.8429266457542184</v>
      </c>
      <c r="BL52" s="100">
        <v>-1.0572175066748102</v>
      </c>
      <c r="BM52" s="100">
        <v>0.87688999999999995</v>
      </c>
      <c r="BN52" s="100">
        <v>6.0419999999999998</v>
      </c>
      <c r="BO52" s="100">
        <v>6.0419999999999998</v>
      </c>
      <c r="BP52" s="100">
        <v>0</v>
      </c>
      <c r="BQ52" s="100">
        <v>37.502214127263947</v>
      </c>
      <c r="BR52" s="100">
        <v>37.502214127263947</v>
      </c>
      <c r="BS52" s="100">
        <v>98.739042472412734</v>
      </c>
      <c r="BT52" s="100">
        <v>1014696.9466640372</v>
      </c>
      <c r="BU52" s="100">
        <v>353599.12138106022</v>
      </c>
      <c r="BV52" s="100">
        <v>100</v>
      </c>
      <c r="BW52" s="100">
        <v>0</v>
      </c>
      <c r="BX52" s="100">
        <v>0</v>
      </c>
      <c r="BY52" s="100">
        <v>353599.12138106022</v>
      </c>
      <c r="BZ52" s="100">
        <v>31.655673821345712</v>
      </c>
      <c r="CA52" s="100">
        <v>0.13074107245791619</v>
      </c>
      <c r="CB52" s="100">
        <v>0.42278700282048415</v>
      </c>
      <c r="CC52" s="100">
        <v>0.10346984826255597</v>
      </c>
      <c r="CD52" s="100">
        <v>8.7486294039308771E-2</v>
      </c>
      <c r="CE52" s="100">
        <v>0</v>
      </c>
      <c r="CF52" s="100">
        <v>0</v>
      </c>
      <c r="CG52" s="100">
        <v>0</v>
      </c>
      <c r="CH52" s="100">
        <v>0</v>
      </c>
      <c r="CI52" s="100">
        <v>47099.115856987788</v>
      </c>
      <c r="CJ52" s="100">
        <v>1499.7375447909378</v>
      </c>
      <c r="CK52" s="100">
        <v>0</v>
      </c>
      <c r="CL52" s="100">
        <v>0</v>
      </c>
      <c r="CM52" s="100">
        <v>0</v>
      </c>
      <c r="CN52" s="100">
        <v>0</v>
      </c>
      <c r="CO52" s="100">
        <v>0</v>
      </c>
      <c r="CP52" s="100">
        <v>0</v>
      </c>
      <c r="CQ52" s="100">
        <v>0</v>
      </c>
      <c r="CR52" s="100">
        <v>0</v>
      </c>
      <c r="CS52" s="100">
        <v>0</v>
      </c>
      <c r="CT52" s="100">
        <v>0</v>
      </c>
      <c r="CU52" s="100">
        <v>0</v>
      </c>
      <c r="CV52" s="100">
        <v>0</v>
      </c>
      <c r="CW52" s="100">
        <v>0</v>
      </c>
      <c r="CX52" s="100">
        <v>0</v>
      </c>
      <c r="CY52" s="100">
        <v>0</v>
      </c>
      <c r="CZ52" s="100">
        <v>0</v>
      </c>
      <c r="DA52" s="100">
        <v>0</v>
      </c>
      <c r="DB52" s="100">
        <v>0</v>
      </c>
      <c r="DC52" s="100">
        <v>0</v>
      </c>
      <c r="DD52" s="100">
        <v>0</v>
      </c>
      <c r="DE52" s="100">
        <v>0</v>
      </c>
      <c r="DF52" s="100">
        <v>0</v>
      </c>
      <c r="DG52" s="100">
        <v>0</v>
      </c>
      <c r="DH52" s="100">
        <v>0</v>
      </c>
      <c r="DI52" s="100">
        <v>0</v>
      </c>
      <c r="DJ52" s="100">
        <v>0</v>
      </c>
      <c r="DK52" s="100">
        <v>0</v>
      </c>
      <c r="DL52" s="100">
        <v>654.90470085367724</v>
      </c>
      <c r="DM52" s="100">
        <v>0</v>
      </c>
      <c r="DN52" s="108">
        <v>661097.82528297603</v>
      </c>
      <c r="DO52" s="108">
        <v>660442.92058212217</v>
      </c>
      <c r="DP52" s="108">
        <v>137042.7245115031</v>
      </c>
    </row>
    <row r="53" spans="3:120" x14ac:dyDescent="0.2">
      <c r="C53" s="12">
        <f>+'D-PDP'!C53</f>
        <v>2040</v>
      </c>
      <c r="D53" s="22">
        <v>5</v>
      </c>
      <c r="E53" s="22">
        <v>2</v>
      </c>
      <c r="F53" s="22">
        <v>5</v>
      </c>
      <c r="G53" s="22">
        <v>0</v>
      </c>
      <c r="H53" s="22">
        <v>0</v>
      </c>
      <c r="I53" s="22">
        <v>0</v>
      </c>
      <c r="J53" s="22">
        <v>0</v>
      </c>
      <c r="K53" s="100">
        <v>10220.526564738626</v>
      </c>
      <c r="L53" s="100">
        <v>0</v>
      </c>
      <c r="M53" s="100">
        <v>4878.0934581243782</v>
      </c>
      <c r="N53" s="100">
        <v>2456.5185486240734</v>
      </c>
      <c r="O53" s="100">
        <v>0</v>
      </c>
      <c r="P53" s="100">
        <v>2421.5749095003084</v>
      </c>
      <c r="Q53" s="100">
        <v>1982.5464982691119</v>
      </c>
      <c r="R53" s="100">
        <v>0</v>
      </c>
      <c r="S53" s="100">
        <v>0</v>
      </c>
      <c r="T53" s="100">
        <v>0</v>
      </c>
      <c r="U53" s="100">
        <v>0</v>
      </c>
      <c r="V53" s="100">
        <v>0</v>
      </c>
      <c r="W53" s="100">
        <v>1098186.8517952603</v>
      </c>
      <c r="X53" s="100">
        <v>0</v>
      </c>
      <c r="Y53" s="100">
        <v>0</v>
      </c>
      <c r="Z53" s="100">
        <v>0</v>
      </c>
      <c r="AA53" s="100">
        <v>0</v>
      </c>
      <c r="AB53" s="100">
        <v>10220.526564738626</v>
      </c>
      <c r="AC53" s="100">
        <v>0</v>
      </c>
      <c r="AD53" s="100">
        <v>0</v>
      </c>
      <c r="AE53" s="100">
        <v>2456.5185486240734</v>
      </c>
      <c r="AF53" s="100">
        <v>0</v>
      </c>
      <c r="AG53" s="100">
        <v>0</v>
      </c>
      <c r="AH53" s="100">
        <v>0</v>
      </c>
      <c r="AI53" s="100">
        <v>0</v>
      </c>
      <c r="AJ53" s="100">
        <v>7.9999999999999964</v>
      </c>
      <c r="AK53" s="100">
        <v>0</v>
      </c>
      <c r="AL53" s="100">
        <v>0</v>
      </c>
      <c r="AM53" s="100">
        <v>817.64212517909073</v>
      </c>
      <c r="AN53" s="100">
        <v>0</v>
      </c>
      <c r="AO53" s="100">
        <v>0</v>
      </c>
      <c r="AP53" s="100">
        <v>100</v>
      </c>
      <c r="AQ53" s="100">
        <v>10220.52656473864</v>
      </c>
      <c r="AR53" s="100">
        <v>0</v>
      </c>
      <c r="AS53" s="100">
        <v>0</v>
      </c>
      <c r="AT53" s="100">
        <v>2456.5185486240734</v>
      </c>
      <c r="AU53" s="100">
        <v>0</v>
      </c>
      <c r="AV53" s="100">
        <v>0</v>
      </c>
      <c r="AW53" s="100">
        <v>0</v>
      </c>
      <c r="AX53" s="100">
        <v>0</v>
      </c>
      <c r="AY53" s="100">
        <v>817.64212517909073</v>
      </c>
      <c r="AZ53" s="100">
        <v>0</v>
      </c>
      <c r="BA53" s="100">
        <v>0</v>
      </c>
      <c r="BB53" s="100">
        <v>9402.8844395595497</v>
      </c>
      <c r="BC53" s="100">
        <v>0</v>
      </c>
      <c r="BD53" s="100">
        <v>0</v>
      </c>
      <c r="BE53" s="100">
        <v>2456.5185486240734</v>
      </c>
      <c r="BF53" s="100">
        <v>0</v>
      </c>
      <c r="BG53" s="100">
        <v>0</v>
      </c>
      <c r="BH53" s="100">
        <v>0</v>
      </c>
      <c r="BI53" s="100">
        <v>0</v>
      </c>
      <c r="BJ53" s="100">
        <v>98.739042472412734</v>
      </c>
      <c r="BK53" s="100">
        <v>1.8429266457542184</v>
      </c>
      <c r="BL53" s="100">
        <v>-1.0572175066748102</v>
      </c>
      <c r="BM53" s="100">
        <v>0.87688999999999995</v>
      </c>
      <c r="BN53" s="100">
        <v>6.0419999999999998</v>
      </c>
      <c r="BO53" s="100">
        <v>6.0419999999999998</v>
      </c>
      <c r="BP53" s="100">
        <v>0</v>
      </c>
      <c r="BQ53" s="100">
        <v>37.502214127263947</v>
      </c>
      <c r="BR53" s="100">
        <v>37.502214127263947</v>
      </c>
      <c r="BS53" s="100">
        <v>98.739042472412734</v>
      </c>
      <c r="BT53" s="100">
        <v>928431.80604086071</v>
      </c>
      <c r="BU53" s="100">
        <v>353580.95965374168</v>
      </c>
      <c r="BV53" s="100">
        <v>100</v>
      </c>
      <c r="BW53" s="100">
        <v>0</v>
      </c>
      <c r="BX53" s="100">
        <v>0</v>
      </c>
      <c r="BY53" s="100">
        <v>353580.95965374215</v>
      </c>
      <c r="BZ53" s="100">
        <v>34.595180337734824</v>
      </c>
      <c r="CA53" s="100">
        <v>0.13074107245791619</v>
      </c>
      <c r="CB53" s="100">
        <v>0.42278700282048415</v>
      </c>
      <c r="CC53" s="100">
        <v>0.10346984826255597</v>
      </c>
      <c r="CD53" s="100">
        <v>8.7486294039308771E-2</v>
      </c>
      <c r="CE53" s="100">
        <v>0</v>
      </c>
      <c r="CF53" s="100">
        <v>0</v>
      </c>
      <c r="CG53" s="100">
        <v>0</v>
      </c>
      <c r="CH53" s="100">
        <v>0</v>
      </c>
      <c r="CI53" s="100">
        <v>47099.115856987788</v>
      </c>
      <c r="CJ53" s="100">
        <v>1499.7375447909378</v>
      </c>
      <c r="CK53" s="100">
        <v>0</v>
      </c>
      <c r="CL53" s="100">
        <v>0</v>
      </c>
      <c r="CM53" s="100">
        <v>0</v>
      </c>
      <c r="CN53" s="100">
        <v>0</v>
      </c>
      <c r="CO53" s="100">
        <v>0</v>
      </c>
      <c r="CP53" s="100">
        <v>0</v>
      </c>
      <c r="CQ53" s="100">
        <v>0</v>
      </c>
      <c r="CR53" s="100">
        <v>0</v>
      </c>
      <c r="CS53" s="100">
        <v>0</v>
      </c>
      <c r="CT53" s="100">
        <v>0</v>
      </c>
      <c r="CU53" s="100">
        <v>0</v>
      </c>
      <c r="CV53" s="100">
        <v>0</v>
      </c>
      <c r="CW53" s="100">
        <v>0</v>
      </c>
      <c r="CX53" s="100">
        <v>0</v>
      </c>
      <c r="CY53" s="100">
        <v>0</v>
      </c>
      <c r="CZ53" s="100">
        <v>0</v>
      </c>
      <c r="DA53" s="100">
        <v>0</v>
      </c>
      <c r="DB53" s="100">
        <v>0</v>
      </c>
      <c r="DC53" s="100">
        <v>0</v>
      </c>
      <c r="DD53" s="100">
        <v>0</v>
      </c>
      <c r="DE53" s="100">
        <v>0</v>
      </c>
      <c r="DF53" s="100">
        <v>0</v>
      </c>
      <c r="DG53" s="100">
        <v>0</v>
      </c>
      <c r="DH53" s="100">
        <v>0</v>
      </c>
      <c r="DI53" s="100">
        <v>0</v>
      </c>
      <c r="DJ53" s="100">
        <v>0</v>
      </c>
      <c r="DK53" s="100">
        <v>0</v>
      </c>
      <c r="DL53" s="100">
        <v>672.24749769956179</v>
      </c>
      <c r="DM53" s="100">
        <v>0</v>
      </c>
      <c r="DN53" s="108">
        <v>574850.8463871181</v>
      </c>
      <c r="DO53" s="108">
        <v>574178.59888941864</v>
      </c>
      <c r="DP53" s="108">
        <v>108311.60986581519</v>
      </c>
    </row>
    <row r="54" spans="3:120" x14ac:dyDescent="0.2">
      <c r="C54" s="12">
        <f>+'D-PDP'!C54</f>
        <v>2041</v>
      </c>
      <c r="D54" s="22">
        <v>5</v>
      </c>
      <c r="E54" s="22">
        <v>2</v>
      </c>
      <c r="F54" s="22">
        <v>5</v>
      </c>
      <c r="G54" s="22">
        <v>0</v>
      </c>
      <c r="H54" s="22">
        <v>0</v>
      </c>
      <c r="I54" s="22">
        <v>0</v>
      </c>
      <c r="J54" s="22">
        <v>0</v>
      </c>
      <c r="K54" s="100">
        <v>9314.0772982750204</v>
      </c>
      <c r="L54" s="100">
        <v>0</v>
      </c>
      <c r="M54" s="100">
        <v>4415.0668577844917</v>
      </c>
      <c r="N54" s="100">
        <v>2015.5543682368843</v>
      </c>
      <c r="O54" s="100">
        <v>0</v>
      </c>
      <c r="P54" s="100">
        <v>2399.5124895476074</v>
      </c>
      <c r="Q54" s="100">
        <v>2002.1564723470037</v>
      </c>
      <c r="R54" s="100">
        <v>0</v>
      </c>
      <c r="S54" s="100">
        <v>0</v>
      </c>
      <c r="T54" s="100">
        <v>0</v>
      </c>
      <c r="U54" s="100">
        <v>0</v>
      </c>
      <c r="V54" s="100">
        <v>0</v>
      </c>
      <c r="W54" s="100">
        <v>1096064.8656017249</v>
      </c>
      <c r="X54" s="100">
        <v>0</v>
      </c>
      <c r="Y54" s="100">
        <v>0</v>
      </c>
      <c r="Z54" s="100">
        <v>0</v>
      </c>
      <c r="AA54" s="100">
        <v>0</v>
      </c>
      <c r="AB54" s="100">
        <v>9314.0772982750204</v>
      </c>
      <c r="AC54" s="100">
        <v>0</v>
      </c>
      <c r="AD54" s="100">
        <v>0</v>
      </c>
      <c r="AE54" s="100">
        <v>2015.5543682368843</v>
      </c>
      <c r="AF54" s="100">
        <v>0</v>
      </c>
      <c r="AG54" s="100">
        <v>0</v>
      </c>
      <c r="AH54" s="100">
        <v>0</v>
      </c>
      <c r="AI54" s="100">
        <v>0</v>
      </c>
      <c r="AJ54" s="100">
        <v>7.9999999999999973</v>
      </c>
      <c r="AK54" s="100">
        <v>0</v>
      </c>
      <c r="AL54" s="100">
        <v>0</v>
      </c>
      <c r="AM54" s="100">
        <v>745.12618386200302</v>
      </c>
      <c r="AN54" s="100">
        <v>0</v>
      </c>
      <c r="AO54" s="100">
        <v>0</v>
      </c>
      <c r="AP54" s="100">
        <v>100</v>
      </c>
      <c r="AQ54" s="100">
        <v>9314.0772982750204</v>
      </c>
      <c r="AR54" s="100">
        <v>0</v>
      </c>
      <c r="AS54" s="100">
        <v>0</v>
      </c>
      <c r="AT54" s="100">
        <v>2015.5543682368843</v>
      </c>
      <c r="AU54" s="100">
        <v>0</v>
      </c>
      <c r="AV54" s="100">
        <v>0</v>
      </c>
      <c r="AW54" s="100">
        <v>0</v>
      </c>
      <c r="AX54" s="100">
        <v>0</v>
      </c>
      <c r="AY54" s="100">
        <v>745.12618386200302</v>
      </c>
      <c r="AZ54" s="100">
        <v>0</v>
      </c>
      <c r="BA54" s="100">
        <v>0</v>
      </c>
      <c r="BB54" s="100">
        <v>8568.9511144130174</v>
      </c>
      <c r="BC54" s="100">
        <v>0</v>
      </c>
      <c r="BD54" s="100">
        <v>0</v>
      </c>
      <c r="BE54" s="100">
        <v>2015.5543682368843</v>
      </c>
      <c r="BF54" s="100">
        <v>0</v>
      </c>
      <c r="BG54" s="100">
        <v>0</v>
      </c>
      <c r="BH54" s="100">
        <v>0</v>
      </c>
      <c r="BI54" s="100">
        <v>0</v>
      </c>
      <c r="BJ54" s="100">
        <v>98.739042472412734</v>
      </c>
      <c r="BK54" s="100">
        <v>1.8429266457542184</v>
      </c>
      <c r="BL54" s="100">
        <v>-1.0572175066748102</v>
      </c>
      <c r="BM54" s="100">
        <v>0.87688999999999995</v>
      </c>
      <c r="BN54" s="100">
        <v>6.0419999999999998</v>
      </c>
      <c r="BO54" s="100">
        <v>6.0419999999999998</v>
      </c>
      <c r="BP54" s="100">
        <v>0</v>
      </c>
      <c r="BQ54" s="100">
        <v>37.502214127263947</v>
      </c>
      <c r="BR54" s="100">
        <v>37.502214127263947</v>
      </c>
      <c r="BS54" s="100">
        <v>98.739042472412734</v>
      </c>
      <c r="BT54" s="100">
        <v>846090.02803005464</v>
      </c>
      <c r="BU54" s="100">
        <v>352953.33611841314</v>
      </c>
      <c r="BV54" s="100">
        <v>100</v>
      </c>
      <c r="BW54" s="100">
        <v>0</v>
      </c>
      <c r="BX54" s="100">
        <v>0</v>
      </c>
      <c r="BY54" s="100">
        <v>352953.33611841407</v>
      </c>
      <c r="BZ54" s="100">
        <v>37.894611008197401</v>
      </c>
      <c r="CA54" s="100">
        <v>0.13074107245791619</v>
      </c>
      <c r="CB54" s="100">
        <v>0.42278700282048415</v>
      </c>
      <c r="CC54" s="100">
        <v>0.10346984826255597</v>
      </c>
      <c r="CD54" s="100">
        <v>8.7486294039308771E-2</v>
      </c>
      <c r="CE54" s="100">
        <v>0</v>
      </c>
      <c r="CF54" s="100">
        <v>0</v>
      </c>
      <c r="CG54" s="100">
        <v>0</v>
      </c>
      <c r="CH54" s="100">
        <v>0</v>
      </c>
      <c r="CI54" s="100">
        <v>47099.115856987788</v>
      </c>
      <c r="CJ54" s="100">
        <v>1499.7375447909378</v>
      </c>
      <c r="CK54" s="100">
        <v>0</v>
      </c>
      <c r="CL54" s="100">
        <v>0</v>
      </c>
      <c r="CM54" s="100">
        <v>0</v>
      </c>
      <c r="CN54" s="100">
        <v>0</v>
      </c>
      <c r="CO54" s="100">
        <v>0</v>
      </c>
      <c r="CP54" s="100">
        <v>0</v>
      </c>
      <c r="CQ54" s="100">
        <v>0</v>
      </c>
      <c r="CR54" s="100">
        <v>0</v>
      </c>
      <c r="CS54" s="100">
        <v>0</v>
      </c>
      <c r="CT54" s="100">
        <v>0</v>
      </c>
      <c r="CU54" s="100">
        <v>0</v>
      </c>
      <c r="CV54" s="100">
        <v>0</v>
      </c>
      <c r="CW54" s="100">
        <v>0</v>
      </c>
      <c r="CX54" s="100">
        <v>0</v>
      </c>
      <c r="CY54" s="100">
        <v>0</v>
      </c>
      <c r="CZ54" s="100">
        <v>0</v>
      </c>
      <c r="DA54" s="100">
        <v>0</v>
      </c>
      <c r="DB54" s="100">
        <v>0</v>
      </c>
      <c r="DC54" s="100">
        <v>0</v>
      </c>
      <c r="DD54" s="100">
        <v>0</v>
      </c>
      <c r="DE54" s="100">
        <v>0</v>
      </c>
      <c r="DF54" s="100">
        <v>0</v>
      </c>
      <c r="DG54" s="100">
        <v>0</v>
      </c>
      <c r="DH54" s="100">
        <v>0</v>
      </c>
      <c r="DI54" s="100">
        <v>0</v>
      </c>
      <c r="DJ54" s="100">
        <v>0</v>
      </c>
      <c r="DK54" s="100">
        <v>0</v>
      </c>
      <c r="DL54" s="100">
        <v>678.89690340849393</v>
      </c>
      <c r="DM54" s="100">
        <v>0</v>
      </c>
      <c r="DN54" s="108">
        <v>493136.69191164174</v>
      </c>
      <c r="DO54" s="108">
        <v>492457.79500823328</v>
      </c>
      <c r="DP54" s="108">
        <v>84450.911380155478</v>
      </c>
    </row>
    <row r="55" spans="3:120" x14ac:dyDescent="0.2">
      <c r="C55" s="12">
        <f>+'D-PDP'!C55</f>
        <v>2042</v>
      </c>
      <c r="D55" s="22">
        <v>4</v>
      </c>
      <c r="E55" s="22">
        <v>2</v>
      </c>
      <c r="F55" s="22">
        <v>4</v>
      </c>
      <c r="G55" s="22">
        <v>0</v>
      </c>
      <c r="H55" s="22">
        <v>0</v>
      </c>
      <c r="I55" s="22">
        <v>0</v>
      </c>
      <c r="J55" s="22">
        <v>0</v>
      </c>
      <c r="K55" s="100">
        <v>8503.8336512687238</v>
      </c>
      <c r="L55" s="100">
        <v>0</v>
      </c>
      <c r="M55" s="100">
        <v>4003.2831018718607</v>
      </c>
      <c r="N55" s="100">
        <v>1613.622744056498</v>
      </c>
      <c r="O55" s="100">
        <v>0</v>
      </c>
      <c r="P55" s="100">
        <v>2389.6603578153699</v>
      </c>
      <c r="Q55" s="100">
        <v>2029.3648786469003</v>
      </c>
      <c r="R55" s="100">
        <v>0</v>
      </c>
      <c r="S55" s="100">
        <v>0</v>
      </c>
      <c r="T55" s="100">
        <v>0</v>
      </c>
      <c r="U55" s="100">
        <v>0</v>
      </c>
      <c r="V55" s="100">
        <v>0</v>
      </c>
      <c r="W55" s="100">
        <v>972615.10924873129</v>
      </c>
      <c r="X55" s="100">
        <v>0</v>
      </c>
      <c r="Y55" s="100">
        <v>0</v>
      </c>
      <c r="Z55" s="100">
        <v>0</v>
      </c>
      <c r="AA55" s="100">
        <v>0</v>
      </c>
      <c r="AB55" s="100">
        <v>8503.8336512687238</v>
      </c>
      <c r="AC55" s="100">
        <v>0</v>
      </c>
      <c r="AD55" s="100">
        <v>0</v>
      </c>
      <c r="AE55" s="100">
        <v>1613.622744056498</v>
      </c>
      <c r="AF55" s="100">
        <v>0</v>
      </c>
      <c r="AG55" s="100">
        <v>0</v>
      </c>
      <c r="AH55" s="100">
        <v>0</v>
      </c>
      <c r="AI55" s="100">
        <v>0</v>
      </c>
      <c r="AJ55" s="100">
        <v>7.9999999999999929</v>
      </c>
      <c r="AK55" s="100">
        <v>0</v>
      </c>
      <c r="AL55" s="100">
        <v>0</v>
      </c>
      <c r="AM55" s="100">
        <v>680.30669210149608</v>
      </c>
      <c r="AN55" s="100">
        <v>0</v>
      </c>
      <c r="AO55" s="100">
        <v>0</v>
      </c>
      <c r="AP55" s="100">
        <v>100</v>
      </c>
      <c r="AQ55" s="100">
        <v>8503.8336512687238</v>
      </c>
      <c r="AR55" s="100">
        <v>0</v>
      </c>
      <c r="AS55" s="100">
        <v>0</v>
      </c>
      <c r="AT55" s="100">
        <v>1613.622744056498</v>
      </c>
      <c r="AU55" s="100">
        <v>0</v>
      </c>
      <c r="AV55" s="100">
        <v>0</v>
      </c>
      <c r="AW55" s="100">
        <v>0</v>
      </c>
      <c r="AX55" s="100">
        <v>0</v>
      </c>
      <c r="AY55" s="100">
        <v>680.30669210149608</v>
      </c>
      <c r="AZ55" s="100">
        <v>0</v>
      </c>
      <c r="BA55" s="100">
        <v>0</v>
      </c>
      <c r="BB55" s="100">
        <v>7823.5269591672277</v>
      </c>
      <c r="BC55" s="100">
        <v>0</v>
      </c>
      <c r="BD55" s="100">
        <v>0</v>
      </c>
      <c r="BE55" s="100">
        <v>1613.622744056498</v>
      </c>
      <c r="BF55" s="100">
        <v>0</v>
      </c>
      <c r="BG55" s="100">
        <v>0</v>
      </c>
      <c r="BH55" s="100">
        <v>0</v>
      </c>
      <c r="BI55" s="100">
        <v>0</v>
      </c>
      <c r="BJ55" s="100">
        <v>98.739042472412734</v>
      </c>
      <c r="BK55" s="100">
        <v>1.8429266457542184</v>
      </c>
      <c r="BL55" s="100">
        <v>-1.0572175066748102</v>
      </c>
      <c r="BM55" s="100">
        <v>0.87688999999999995</v>
      </c>
      <c r="BN55" s="100">
        <v>6.0419999999999998</v>
      </c>
      <c r="BO55" s="100">
        <v>6.0419999999999998</v>
      </c>
      <c r="BP55" s="100">
        <v>0</v>
      </c>
      <c r="BQ55" s="100">
        <v>37.502214127263947</v>
      </c>
      <c r="BR55" s="100">
        <v>37.502214127263947</v>
      </c>
      <c r="BS55" s="100">
        <v>98.739042472412734</v>
      </c>
      <c r="BT55" s="100">
        <v>772487.560705279</v>
      </c>
      <c r="BU55" s="100">
        <v>312341.65958006494</v>
      </c>
      <c r="BV55" s="100">
        <v>100</v>
      </c>
      <c r="BW55" s="100">
        <v>0</v>
      </c>
      <c r="BX55" s="100">
        <v>0</v>
      </c>
      <c r="BY55" s="100">
        <v>312341.65958006447</v>
      </c>
      <c r="BZ55" s="100">
        <v>36.729511934122193</v>
      </c>
      <c r="CA55" s="100">
        <v>0.13074107245791619</v>
      </c>
      <c r="CB55" s="100">
        <v>0.42278700282048415</v>
      </c>
      <c r="CC55" s="100">
        <v>0.10346984826255597</v>
      </c>
      <c r="CD55" s="100">
        <v>8.7486294039308771E-2</v>
      </c>
      <c r="CE55" s="100">
        <v>0</v>
      </c>
      <c r="CF55" s="100">
        <v>0</v>
      </c>
      <c r="CG55" s="100">
        <v>0</v>
      </c>
      <c r="CH55" s="100">
        <v>0</v>
      </c>
      <c r="CI55" s="100">
        <v>47099.115856987788</v>
      </c>
      <c r="CJ55" s="100">
        <v>1499.7375447909378</v>
      </c>
      <c r="CK55" s="100">
        <v>0</v>
      </c>
      <c r="CL55" s="100">
        <v>0</v>
      </c>
      <c r="CM55" s="100">
        <v>0</v>
      </c>
      <c r="CN55" s="100">
        <v>0</v>
      </c>
      <c r="CO55" s="100">
        <v>0</v>
      </c>
      <c r="CP55" s="100">
        <v>0</v>
      </c>
      <c r="CQ55" s="100">
        <v>0</v>
      </c>
      <c r="CR55" s="100">
        <v>0</v>
      </c>
      <c r="CS55" s="100">
        <v>0</v>
      </c>
      <c r="CT55" s="100">
        <v>0</v>
      </c>
      <c r="CU55" s="100">
        <v>0</v>
      </c>
      <c r="CV55" s="100">
        <v>0</v>
      </c>
      <c r="CW55" s="100">
        <v>0</v>
      </c>
      <c r="CX55" s="100">
        <v>0</v>
      </c>
      <c r="CY55" s="100">
        <v>0</v>
      </c>
      <c r="CZ55" s="100">
        <v>0</v>
      </c>
      <c r="DA55" s="100">
        <v>0</v>
      </c>
      <c r="DB55" s="100">
        <v>0</v>
      </c>
      <c r="DC55" s="100">
        <v>0</v>
      </c>
      <c r="DD55" s="100">
        <v>0</v>
      </c>
      <c r="DE55" s="100">
        <v>0</v>
      </c>
      <c r="DF55" s="100">
        <v>0</v>
      </c>
      <c r="DG55" s="100">
        <v>0</v>
      </c>
      <c r="DH55" s="100">
        <v>0</v>
      </c>
      <c r="DI55" s="100">
        <v>0</v>
      </c>
      <c r="DJ55" s="100">
        <v>0</v>
      </c>
      <c r="DK55" s="100">
        <v>0</v>
      </c>
      <c r="DL55" s="100">
        <v>688.12280709724291</v>
      </c>
      <c r="DM55" s="100">
        <v>0</v>
      </c>
      <c r="DN55" s="108">
        <v>460145.90112521523</v>
      </c>
      <c r="DO55" s="108">
        <v>459457.77831811795</v>
      </c>
      <c r="DP55" s="108">
        <v>71628.89437241065</v>
      </c>
    </row>
    <row r="56" spans="3:120" x14ac:dyDescent="0.2">
      <c r="C56" s="12">
        <f>+'D-PDP'!C56</f>
        <v>2043</v>
      </c>
      <c r="D56" s="22">
        <v>4</v>
      </c>
      <c r="E56" s="22">
        <v>3</v>
      </c>
      <c r="F56" s="22">
        <v>4</v>
      </c>
      <c r="G56" s="22">
        <v>0</v>
      </c>
      <c r="H56" s="22">
        <v>0</v>
      </c>
      <c r="I56" s="22">
        <v>0</v>
      </c>
      <c r="J56" s="22">
        <v>0</v>
      </c>
      <c r="K56" s="100">
        <v>7783.5554074828688</v>
      </c>
      <c r="L56" s="100">
        <v>0</v>
      </c>
      <c r="M56" s="100">
        <v>3639.5721255758071</v>
      </c>
      <c r="N56" s="100">
        <v>1248.4271505677661</v>
      </c>
      <c r="O56" s="100">
        <v>0</v>
      </c>
      <c r="P56" s="100">
        <v>2391.1449750080392</v>
      </c>
      <c r="Q56" s="100">
        <v>2063.5834837062139</v>
      </c>
      <c r="R56" s="100">
        <v>0</v>
      </c>
      <c r="S56" s="100">
        <v>0</v>
      </c>
      <c r="T56" s="100">
        <v>0</v>
      </c>
      <c r="U56" s="100">
        <v>0</v>
      </c>
      <c r="V56" s="100">
        <v>0</v>
      </c>
      <c r="W56" s="100">
        <v>889545.38749251748</v>
      </c>
      <c r="X56" s="100">
        <v>0</v>
      </c>
      <c r="Y56" s="100">
        <v>0</v>
      </c>
      <c r="Z56" s="100">
        <v>0</v>
      </c>
      <c r="AA56" s="100">
        <v>0</v>
      </c>
      <c r="AB56" s="100">
        <v>7783.5554074828688</v>
      </c>
      <c r="AC56" s="100">
        <v>0</v>
      </c>
      <c r="AD56" s="100">
        <v>0</v>
      </c>
      <c r="AE56" s="100">
        <v>1248.4271505677661</v>
      </c>
      <c r="AF56" s="100">
        <v>0</v>
      </c>
      <c r="AG56" s="100">
        <v>0</v>
      </c>
      <c r="AH56" s="100">
        <v>0</v>
      </c>
      <c r="AI56" s="100">
        <v>0</v>
      </c>
      <c r="AJ56" s="100">
        <v>7.9999999999999973</v>
      </c>
      <c r="AK56" s="100">
        <v>0</v>
      </c>
      <c r="AL56" s="100">
        <v>0</v>
      </c>
      <c r="AM56" s="100">
        <v>622.68443259862761</v>
      </c>
      <c r="AN56" s="100">
        <v>0</v>
      </c>
      <c r="AO56" s="100">
        <v>0</v>
      </c>
      <c r="AP56" s="100">
        <v>100</v>
      </c>
      <c r="AQ56" s="100">
        <v>7783.5554074828688</v>
      </c>
      <c r="AR56" s="100">
        <v>0</v>
      </c>
      <c r="AS56" s="100">
        <v>0</v>
      </c>
      <c r="AT56" s="100">
        <v>1248.4271505677661</v>
      </c>
      <c r="AU56" s="100">
        <v>0</v>
      </c>
      <c r="AV56" s="100">
        <v>0</v>
      </c>
      <c r="AW56" s="100">
        <v>0</v>
      </c>
      <c r="AX56" s="100">
        <v>0</v>
      </c>
      <c r="AY56" s="100">
        <v>622.68443259862761</v>
      </c>
      <c r="AZ56" s="100">
        <v>0</v>
      </c>
      <c r="BA56" s="100">
        <v>0</v>
      </c>
      <c r="BB56" s="100">
        <v>7160.8709748842411</v>
      </c>
      <c r="BC56" s="100">
        <v>0</v>
      </c>
      <c r="BD56" s="100">
        <v>0</v>
      </c>
      <c r="BE56" s="100">
        <v>1248.4271505677661</v>
      </c>
      <c r="BF56" s="100">
        <v>0</v>
      </c>
      <c r="BG56" s="100">
        <v>0</v>
      </c>
      <c r="BH56" s="100">
        <v>0</v>
      </c>
      <c r="BI56" s="100">
        <v>0</v>
      </c>
      <c r="BJ56" s="100">
        <v>98.739042472412734</v>
      </c>
      <c r="BK56" s="100">
        <v>1.8429266457542184</v>
      </c>
      <c r="BL56" s="100">
        <v>-1.0572175066748102</v>
      </c>
      <c r="BM56" s="100">
        <v>0.87688999999999995</v>
      </c>
      <c r="BN56" s="100">
        <v>6.0419999999999998</v>
      </c>
      <c r="BO56" s="100">
        <v>6.0419999999999998</v>
      </c>
      <c r="BP56" s="100">
        <v>0</v>
      </c>
      <c r="BQ56" s="100">
        <v>37.502214127263947</v>
      </c>
      <c r="BR56" s="100">
        <v>37.502214127263947</v>
      </c>
      <c r="BS56" s="100">
        <v>98.739042472412734</v>
      </c>
      <c r="BT56" s="100">
        <v>707057.54332856368</v>
      </c>
      <c r="BU56" s="100">
        <v>283799.34716344532</v>
      </c>
      <c r="BV56" s="100">
        <v>100</v>
      </c>
      <c r="BW56" s="100">
        <v>0</v>
      </c>
      <c r="BX56" s="100">
        <v>0</v>
      </c>
      <c r="BY56" s="100">
        <v>283799.34716344532</v>
      </c>
      <c r="BZ56" s="100">
        <v>36.461402573251988</v>
      </c>
      <c r="CA56" s="100">
        <v>0.13074107245791619</v>
      </c>
      <c r="CB56" s="100">
        <v>0.42278700282048415</v>
      </c>
      <c r="CC56" s="100">
        <v>0.10346984826255597</v>
      </c>
      <c r="CD56" s="100">
        <v>8.7486294039308771E-2</v>
      </c>
      <c r="CE56" s="100">
        <v>0</v>
      </c>
      <c r="CF56" s="100">
        <v>0</v>
      </c>
      <c r="CG56" s="100">
        <v>0</v>
      </c>
      <c r="CH56" s="100">
        <v>0</v>
      </c>
      <c r="CI56" s="100">
        <v>47099.115856987788</v>
      </c>
      <c r="CJ56" s="100">
        <v>1499.7375447909378</v>
      </c>
      <c r="CK56" s="100">
        <v>0</v>
      </c>
      <c r="CL56" s="100">
        <v>0</v>
      </c>
      <c r="CM56" s="100">
        <v>0</v>
      </c>
      <c r="CN56" s="100">
        <v>0</v>
      </c>
      <c r="CO56" s="100">
        <v>0</v>
      </c>
      <c r="CP56" s="100">
        <v>0</v>
      </c>
      <c r="CQ56" s="100">
        <v>0</v>
      </c>
      <c r="CR56" s="100">
        <v>0</v>
      </c>
      <c r="CS56" s="100">
        <v>0</v>
      </c>
      <c r="CT56" s="100">
        <v>0</v>
      </c>
      <c r="CU56" s="100">
        <v>0</v>
      </c>
      <c r="CV56" s="100">
        <v>0</v>
      </c>
      <c r="CW56" s="100">
        <v>0</v>
      </c>
      <c r="CX56" s="100">
        <v>0</v>
      </c>
      <c r="CY56" s="100">
        <v>0</v>
      </c>
      <c r="CZ56" s="100">
        <v>0</v>
      </c>
      <c r="DA56" s="100">
        <v>0</v>
      </c>
      <c r="DB56" s="100">
        <v>0</v>
      </c>
      <c r="DC56" s="100">
        <v>0</v>
      </c>
      <c r="DD56" s="100">
        <v>0</v>
      </c>
      <c r="DE56" s="100">
        <v>0</v>
      </c>
      <c r="DF56" s="100">
        <v>0</v>
      </c>
      <c r="DG56" s="100">
        <v>0</v>
      </c>
      <c r="DH56" s="100">
        <v>0</v>
      </c>
      <c r="DI56" s="100">
        <v>0</v>
      </c>
      <c r="DJ56" s="100">
        <v>0</v>
      </c>
      <c r="DK56" s="100">
        <v>0</v>
      </c>
      <c r="DL56" s="100">
        <v>699.72574889254338</v>
      </c>
      <c r="DM56" s="100">
        <v>0</v>
      </c>
      <c r="DN56" s="108">
        <v>423258.19616511761</v>
      </c>
      <c r="DO56" s="108">
        <v>422558.47041622503</v>
      </c>
      <c r="DP56" s="108">
        <v>59887.580281750656</v>
      </c>
    </row>
    <row r="57" spans="3:120" x14ac:dyDescent="0.2">
      <c r="C57" s="12">
        <f>+'D-PDP'!C57</f>
        <v>2044</v>
      </c>
      <c r="D57" s="22">
        <v>0</v>
      </c>
      <c r="E57" s="22">
        <v>0</v>
      </c>
      <c r="F57" s="22">
        <v>0</v>
      </c>
      <c r="G57" s="22">
        <v>0</v>
      </c>
      <c r="H57" s="22">
        <v>0</v>
      </c>
      <c r="I57" s="22">
        <v>0</v>
      </c>
      <c r="J57" s="22">
        <v>7</v>
      </c>
      <c r="K57" s="98">
        <v>7163.7124199293612</v>
      </c>
      <c r="L57" s="100">
        <v>0</v>
      </c>
      <c r="M57" s="100">
        <v>3327.9166235434714</v>
      </c>
      <c r="N57" s="100">
        <v>870.7392974760287</v>
      </c>
      <c r="O57" s="100">
        <v>0</v>
      </c>
      <c r="P57" s="100">
        <v>2457.1773260674418</v>
      </c>
      <c r="Q57" s="100">
        <v>2157.6648299485278</v>
      </c>
      <c r="R57" s="100">
        <v>0</v>
      </c>
      <c r="S57" s="100">
        <v>0</v>
      </c>
      <c r="T57" s="100">
        <v>0</v>
      </c>
      <c r="U57" s="100">
        <v>0</v>
      </c>
      <c r="V57" s="100">
        <v>0</v>
      </c>
      <c r="W57" s="100">
        <v>892623.66594007099</v>
      </c>
      <c r="X57" s="100">
        <v>0</v>
      </c>
      <c r="Y57" s="100">
        <v>0</v>
      </c>
      <c r="Z57" s="100">
        <v>0</v>
      </c>
      <c r="AA57" s="100">
        <v>0</v>
      </c>
      <c r="AB57" s="100">
        <v>0</v>
      </c>
      <c r="AC57" s="100">
        <v>0</v>
      </c>
      <c r="AD57" s="100">
        <v>0</v>
      </c>
      <c r="AE57" s="100">
        <v>0</v>
      </c>
      <c r="AF57" s="100">
        <v>0</v>
      </c>
      <c r="AG57" s="100">
        <v>0</v>
      </c>
      <c r="AH57" s="100">
        <v>0</v>
      </c>
      <c r="AI57" s="100">
        <v>0</v>
      </c>
      <c r="AJ57" s="100">
        <v>0</v>
      </c>
      <c r="AK57" s="100">
        <v>0</v>
      </c>
      <c r="AL57" s="100">
        <v>0</v>
      </c>
      <c r="AM57" s="100">
        <v>0</v>
      </c>
      <c r="AN57" s="100">
        <v>0</v>
      </c>
      <c r="AO57" s="100">
        <v>0</v>
      </c>
      <c r="AP57" s="100">
        <v>0</v>
      </c>
      <c r="AQ57" s="100">
        <v>0</v>
      </c>
      <c r="AR57" s="100">
        <v>0</v>
      </c>
      <c r="AS57" s="100">
        <v>0</v>
      </c>
      <c r="AT57" s="100">
        <v>0</v>
      </c>
      <c r="AU57" s="100">
        <v>0</v>
      </c>
      <c r="AV57" s="100">
        <v>0</v>
      </c>
      <c r="AW57" s="100">
        <v>0</v>
      </c>
      <c r="AX57" s="100">
        <v>0</v>
      </c>
      <c r="AY57" s="100">
        <v>0</v>
      </c>
      <c r="AZ57" s="100">
        <v>0</v>
      </c>
      <c r="BA57" s="100">
        <v>0</v>
      </c>
      <c r="BB57" s="100">
        <v>0</v>
      </c>
      <c r="BC57" s="100">
        <v>0</v>
      </c>
      <c r="BD57" s="100">
        <v>0</v>
      </c>
      <c r="BE57" s="100">
        <v>0</v>
      </c>
      <c r="BF57" s="100">
        <v>0</v>
      </c>
      <c r="BG57" s="100">
        <v>0</v>
      </c>
      <c r="BH57" s="100">
        <v>0</v>
      </c>
      <c r="BI57" s="100">
        <v>0</v>
      </c>
      <c r="BJ57" s="100">
        <v>98.739042472412734</v>
      </c>
      <c r="BK57" s="100">
        <v>1.8429266457542184</v>
      </c>
      <c r="BL57" s="100">
        <v>-1.0572175066748102</v>
      </c>
      <c r="BM57" s="100">
        <v>0.87688999999999995</v>
      </c>
      <c r="BN57" s="100">
        <v>6.0419999999999998</v>
      </c>
      <c r="BO57" s="100">
        <v>6.0419999999999998</v>
      </c>
      <c r="BP57" s="100">
        <v>0</v>
      </c>
      <c r="BQ57" s="100">
        <v>37.502214127263947</v>
      </c>
      <c r="BR57" s="100">
        <v>37.502214127263947</v>
      </c>
      <c r="BS57" s="100">
        <v>98.739042472412734</v>
      </c>
      <c r="BT57" s="100">
        <v>0</v>
      </c>
      <c r="BU57" s="100">
        <v>0</v>
      </c>
      <c r="BV57" s="100">
        <v>0</v>
      </c>
      <c r="BW57" s="100">
        <v>0</v>
      </c>
      <c r="BX57" s="100">
        <v>0</v>
      </c>
      <c r="BY57" s="100">
        <v>0</v>
      </c>
      <c r="BZ57" s="100">
        <v>0</v>
      </c>
      <c r="CA57" s="100">
        <v>0.13074107245791619</v>
      </c>
      <c r="CB57" s="100">
        <v>0.42278700282048415</v>
      </c>
      <c r="CC57" s="100">
        <v>0.10346984826255597</v>
      </c>
      <c r="CD57" s="100">
        <v>8.7486294039308771E-2</v>
      </c>
      <c r="CE57" s="100">
        <v>0</v>
      </c>
      <c r="CF57" s="100">
        <v>0</v>
      </c>
      <c r="CG57" s="100">
        <v>0</v>
      </c>
      <c r="CH57" s="100">
        <v>0</v>
      </c>
      <c r="CI57" s="100">
        <v>47099.115856987788</v>
      </c>
      <c r="CJ57" s="100">
        <v>1499.7375447909378</v>
      </c>
      <c r="CK57" s="100">
        <v>0</v>
      </c>
      <c r="CL57" s="100">
        <v>0</v>
      </c>
      <c r="CM57" s="100">
        <v>0</v>
      </c>
      <c r="CN57" s="100">
        <v>0</v>
      </c>
      <c r="CO57" s="100">
        <v>0</v>
      </c>
      <c r="CP57" s="100">
        <v>0</v>
      </c>
      <c r="CQ57" s="100">
        <v>0</v>
      </c>
      <c r="CR57" s="100">
        <v>0</v>
      </c>
      <c r="CS57" s="100">
        <v>0</v>
      </c>
      <c r="CT57" s="100">
        <v>0</v>
      </c>
      <c r="CU57" s="100">
        <v>0</v>
      </c>
      <c r="CV57" s="100">
        <v>0</v>
      </c>
      <c r="CW57" s="100">
        <v>0</v>
      </c>
      <c r="CX57" s="100">
        <v>0</v>
      </c>
      <c r="CY57" s="100">
        <v>0</v>
      </c>
      <c r="CZ57" s="100">
        <v>0</v>
      </c>
      <c r="DA57" s="100">
        <v>0</v>
      </c>
      <c r="DB57" s="100">
        <v>0</v>
      </c>
      <c r="DC57" s="100">
        <v>0</v>
      </c>
      <c r="DD57" s="100">
        <v>0</v>
      </c>
      <c r="DE57" s="100">
        <v>0</v>
      </c>
      <c r="DF57" s="100">
        <v>0</v>
      </c>
      <c r="DG57" s="100">
        <v>0</v>
      </c>
      <c r="DH57" s="100">
        <v>0</v>
      </c>
      <c r="DI57" s="100">
        <v>0</v>
      </c>
      <c r="DJ57" s="100">
        <v>0</v>
      </c>
      <c r="DK57" s="100">
        <v>0</v>
      </c>
      <c r="DL57" s="100">
        <v>0</v>
      </c>
      <c r="DM57" s="100">
        <v>0</v>
      </c>
      <c r="DN57" s="108">
        <v>0</v>
      </c>
      <c r="DO57" s="108">
        <v>0</v>
      </c>
      <c r="DP57" s="108">
        <v>0</v>
      </c>
    </row>
    <row r="58" spans="3:120" x14ac:dyDescent="0.2">
      <c r="C58" s="12">
        <f>+'D-PDP'!C58</f>
        <v>2045</v>
      </c>
      <c r="D58" s="22">
        <v>0</v>
      </c>
      <c r="E58" s="22">
        <v>0</v>
      </c>
      <c r="F58" s="22">
        <v>0</v>
      </c>
      <c r="G58" s="22">
        <v>0</v>
      </c>
      <c r="H58" s="22">
        <v>0</v>
      </c>
      <c r="I58" s="22">
        <v>0</v>
      </c>
      <c r="J58" s="22">
        <v>0</v>
      </c>
      <c r="K58" s="98">
        <v>6563.8494080107048</v>
      </c>
      <c r="L58" s="100">
        <v>0</v>
      </c>
      <c r="M58" s="100">
        <v>3029.7049140544987</v>
      </c>
      <c r="N58" s="100">
        <v>563.64473605426656</v>
      </c>
      <c r="O58" s="100">
        <v>0</v>
      </c>
      <c r="P58" s="100">
        <v>2466.0601780002362</v>
      </c>
      <c r="Q58" s="100">
        <v>2193.3867357353338</v>
      </c>
      <c r="R58" s="100">
        <v>0</v>
      </c>
      <c r="S58" s="100">
        <v>0</v>
      </c>
      <c r="T58" s="100">
        <v>0</v>
      </c>
      <c r="U58" s="100">
        <v>0</v>
      </c>
      <c r="V58" s="100">
        <v>0</v>
      </c>
      <c r="W58" s="100">
        <v>890765.09349199012</v>
      </c>
      <c r="X58" s="100">
        <v>0</v>
      </c>
      <c r="Y58" s="100">
        <v>0</v>
      </c>
      <c r="Z58" s="100">
        <v>0</v>
      </c>
      <c r="AA58" s="100">
        <v>0</v>
      </c>
      <c r="AB58" s="100">
        <v>0</v>
      </c>
      <c r="AC58" s="100">
        <v>0</v>
      </c>
      <c r="AD58" s="100">
        <v>0</v>
      </c>
      <c r="AE58" s="100">
        <v>0</v>
      </c>
      <c r="AF58" s="100">
        <v>0</v>
      </c>
      <c r="AG58" s="100">
        <v>0</v>
      </c>
      <c r="AH58" s="100">
        <v>0</v>
      </c>
      <c r="AI58" s="100">
        <v>0</v>
      </c>
      <c r="AJ58" s="100">
        <v>0</v>
      </c>
      <c r="AK58" s="100">
        <v>0</v>
      </c>
      <c r="AL58" s="100">
        <v>0</v>
      </c>
      <c r="AM58" s="100">
        <v>0</v>
      </c>
      <c r="AN58" s="100">
        <v>0</v>
      </c>
      <c r="AO58" s="100">
        <v>0</v>
      </c>
      <c r="AP58" s="100">
        <v>0</v>
      </c>
      <c r="AQ58" s="100">
        <v>0</v>
      </c>
      <c r="AR58" s="100">
        <v>0</v>
      </c>
      <c r="AS58" s="100">
        <v>0</v>
      </c>
      <c r="AT58" s="100">
        <v>0</v>
      </c>
      <c r="AU58" s="100">
        <v>0</v>
      </c>
      <c r="AV58" s="100">
        <v>0</v>
      </c>
      <c r="AW58" s="100">
        <v>0</v>
      </c>
      <c r="AX58" s="100">
        <v>0</v>
      </c>
      <c r="AY58" s="100">
        <v>0</v>
      </c>
      <c r="AZ58" s="100">
        <v>0</v>
      </c>
      <c r="BA58" s="100">
        <v>0</v>
      </c>
      <c r="BB58" s="100">
        <v>0</v>
      </c>
      <c r="BC58" s="100">
        <v>0</v>
      </c>
      <c r="BD58" s="100">
        <v>0</v>
      </c>
      <c r="BE58" s="100">
        <v>0</v>
      </c>
      <c r="BF58" s="100">
        <v>0</v>
      </c>
      <c r="BG58" s="100">
        <v>0</v>
      </c>
      <c r="BH58" s="100">
        <v>0</v>
      </c>
      <c r="BI58" s="100">
        <v>0</v>
      </c>
      <c r="BJ58" s="100">
        <v>98.739042472412734</v>
      </c>
      <c r="BK58" s="100">
        <v>1.8429266457542184</v>
      </c>
      <c r="BL58" s="100">
        <v>-1.0572175066748102</v>
      </c>
      <c r="BM58" s="100">
        <v>0.87688999999999995</v>
      </c>
      <c r="BN58" s="100">
        <v>6.0419999999999998</v>
      </c>
      <c r="BO58" s="100">
        <v>6.0419999999999998</v>
      </c>
      <c r="BP58" s="100">
        <v>0</v>
      </c>
      <c r="BQ58" s="100">
        <v>37.502214127263947</v>
      </c>
      <c r="BR58" s="100">
        <v>37.502214127263947</v>
      </c>
      <c r="BS58" s="100">
        <v>98.739042472412734</v>
      </c>
      <c r="BT58" s="100">
        <v>0</v>
      </c>
      <c r="BU58" s="100">
        <v>0</v>
      </c>
      <c r="BV58" s="100">
        <v>0</v>
      </c>
      <c r="BW58" s="100">
        <v>0</v>
      </c>
      <c r="BX58" s="100">
        <v>0</v>
      </c>
      <c r="BY58" s="100">
        <v>0</v>
      </c>
      <c r="BZ58" s="100">
        <v>0</v>
      </c>
      <c r="CA58" s="100">
        <v>0.13074107245791619</v>
      </c>
      <c r="CB58" s="100">
        <v>0.42278700282048415</v>
      </c>
      <c r="CC58" s="100">
        <v>0.10346984826255597</v>
      </c>
      <c r="CD58" s="100">
        <v>8.7486294039308771E-2</v>
      </c>
      <c r="CE58" s="100">
        <v>0</v>
      </c>
      <c r="CF58" s="100">
        <v>0</v>
      </c>
      <c r="CG58" s="100">
        <v>0</v>
      </c>
      <c r="CH58" s="100">
        <v>0</v>
      </c>
      <c r="CI58" s="100">
        <v>47099.115856987788</v>
      </c>
      <c r="CJ58" s="100">
        <v>1499.7375447909378</v>
      </c>
      <c r="CK58" s="100">
        <v>0</v>
      </c>
      <c r="CL58" s="100">
        <v>0</v>
      </c>
      <c r="CM58" s="100">
        <v>0</v>
      </c>
      <c r="CN58" s="100">
        <v>0</v>
      </c>
      <c r="CO58" s="100">
        <v>0</v>
      </c>
      <c r="CP58" s="100">
        <v>0</v>
      </c>
      <c r="CQ58" s="100">
        <v>0</v>
      </c>
      <c r="CR58" s="100">
        <v>0</v>
      </c>
      <c r="CS58" s="100">
        <v>0</v>
      </c>
      <c r="CT58" s="100">
        <v>0</v>
      </c>
      <c r="CU58" s="100">
        <v>0</v>
      </c>
      <c r="CV58" s="100">
        <v>0</v>
      </c>
      <c r="CW58" s="100">
        <v>0</v>
      </c>
      <c r="CX58" s="100">
        <v>0</v>
      </c>
      <c r="CY58" s="100">
        <v>0</v>
      </c>
      <c r="CZ58" s="100">
        <v>0</v>
      </c>
      <c r="DA58" s="100">
        <v>0</v>
      </c>
      <c r="DB58" s="100">
        <v>0</v>
      </c>
      <c r="DC58" s="100">
        <v>0</v>
      </c>
      <c r="DD58" s="100">
        <v>0</v>
      </c>
      <c r="DE58" s="100">
        <v>0</v>
      </c>
      <c r="DF58" s="100">
        <v>0</v>
      </c>
      <c r="DG58" s="100">
        <v>0</v>
      </c>
      <c r="DH58" s="100">
        <v>0</v>
      </c>
      <c r="DI58" s="100">
        <v>0</v>
      </c>
      <c r="DJ58" s="100">
        <v>0</v>
      </c>
      <c r="DK58" s="100">
        <v>0</v>
      </c>
      <c r="DL58" s="100">
        <v>0</v>
      </c>
      <c r="DM58" s="100">
        <v>0</v>
      </c>
      <c r="DN58" s="108">
        <v>0</v>
      </c>
      <c r="DO58" s="108">
        <v>0</v>
      </c>
      <c r="DP58" s="108">
        <v>0</v>
      </c>
    </row>
    <row r="59" spans="3:120" x14ac:dyDescent="0.2">
      <c r="C59" s="12">
        <f>+'D-PDP'!C59</f>
        <v>2046</v>
      </c>
      <c r="D59" s="22">
        <v>0</v>
      </c>
      <c r="E59" s="22">
        <v>0</v>
      </c>
      <c r="F59" s="22">
        <v>0</v>
      </c>
      <c r="G59" s="22">
        <v>0</v>
      </c>
      <c r="H59" s="22">
        <v>0</v>
      </c>
      <c r="I59" s="22">
        <v>0</v>
      </c>
      <c r="J59" s="22">
        <v>0</v>
      </c>
      <c r="K59" s="98">
        <v>6037.1542552304018</v>
      </c>
      <c r="L59" s="100">
        <v>0</v>
      </c>
      <c r="M59" s="100">
        <v>2769.0510769386892</v>
      </c>
      <c r="N59" s="100">
        <v>308.50235130225701</v>
      </c>
      <c r="O59" s="100">
        <v>0</v>
      </c>
      <c r="P59" s="100">
        <v>2460.5487256364358</v>
      </c>
      <c r="Q59" s="100">
        <v>2211.3341287119511</v>
      </c>
      <c r="R59" s="100">
        <v>0</v>
      </c>
      <c r="S59" s="100">
        <v>0</v>
      </c>
      <c r="T59" s="100">
        <v>0</v>
      </c>
      <c r="U59" s="100">
        <v>0</v>
      </c>
      <c r="V59" s="100">
        <v>0</v>
      </c>
      <c r="W59" s="100">
        <v>891291.78864476923</v>
      </c>
      <c r="X59" s="100">
        <v>0</v>
      </c>
      <c r="Y59" s="100">
        <v>0</v>
      </c>
      <c r="Z59" s="100">
        <v>0</v>
      </c>
      <c r="AA59" s="100">
        <v>0</v>
      </c>
      <c r="AB59" s="100">
        <v>0</v>
      </c>
      <c r="AC59" s="100">
        <v>0</v>
      </c>
      <c r="AD59" s="100">
        <v>0</v>
      </c>
      <c r="AE59" s="100">
        <v>0</v>
      </c>
      <c r="AF59" s="100">
        <v>0</v>
      </c>
      <c r="AG59" s="100">
        <v>0</v>
      </c>
      <c r="AH59" s="100">
        <v>0</v>
      </c>
      <c r="AI59" s="100">
        <v>0</v>
      </c>
      <c r="AJ59" s="100">
        <v>0</v>
      </c>
      <c r="AK59" s="100">
        <v>0</v>
      </c>
      <c r="AL59" s="100">
        <v>0</v>
      </c>
      <c r="AM59" s="100">
        <v>0</v>
      </c>
      <c r="AN59" s="100">
        <v>0</v>
      </c>
      <c r="AO59" s="100">
        <v>0</v>
      </c>
      <c r="AP59" s="100">
        <v>0</v>
      </c>
      <c r="AQ59" s="100">
        <v>0</v>
      </c>
      <c r="AR59" s="100">
        <v>0</v>
      </c>
      <c r="AS59" s="100">
        <v>0</v>
      </c>
      <c r="AT59" s="100">
        <v>0</v>
      </c>
      <c r="AU59" s="100">
        <v>0</v>
      </c>
      <c r="AV59" s="100">
        <v>0</v>
      </c>
      <c r="AW59" s="100">
        <v>0</v>
      </c>
      <c r="AX59" s="100">
        <v>0</v>
      </c>
      <c r="AY59" s="100">
        <v>0</v>
      </c>
      <c r="AZ59" s="100">
        <v>0</v>
      </c>
      <c r="BA59" s="100">
        <v>0</v>
      </c>
      <c r="BB59" s="100">
        <v>0</v>
      </c>
      <c r="BC59" s="100">
        <v>0</v>
      </c>
      <c r="BD59" s="100">
        <v>0</v>
      </c>
      <c r="BE59" s="100">
        <v>0</v>
      </c>
      <c r="BF59" s="100">
        <v>0</v>
      </c>
      <c r="BG59" s="100">
        <v>0</v>
      </c>
      <c r="BH59" s="100">
        <v>0</v>
      </c>
      <c r="BI59" s="100">
        <v>0</v>
      </c>
      <c r="BJ59" s="100">
        <v>98.739042472412734</v>
      </c>
      <c r="BK59" s="100">
        <v>1.8429266457542184</v>
      </c>
      <c r="BL59" s="100">
        <v>-1.0572175066748102</v>
      </c>
      <c r="BM59" s="100">
        <v>0.87688999999999995</v>
      </c>
      <c r="BN59" s="100">
        <v>6.0419999999999998</v>
      </c>
      <c r="BO59" s="100">
        <v>6.0419999999999998</v>
      </c>
      <c r="BP59" s="100">
        <v>0</v>
      </c>
      <c r="BQ59" s="100">
        <v>37.502214127263947</v>
      </c>
      <c r="BR59" s="100">
        <v>37.502214127263947</v>
      </c>
      <c r="BS59" s="100">
        <v>98.739042472412734</v>
      </c>
      <c r="BT59" s="100">
        <v>0</v>
      </c>
      <c r="BU59" s="100">
        <v>0</v>
      </c>
      <c r="BV59" s="100">
        <v>0</v>
      </c>
      <c r="BW59" s="100">
        <v>0</v>
      </c>
      <c r="BX59" s="100">
        <v>0</v>
      </c>
      <c r="BY59" s="100">
        <v>0</v>
      </c>
      <c r="BZ59" s="100">
        <v>0</v>
      </c>
      <c r="CA59" s="100">
        <v>0.13074107245791619</v>
      </c>
      <c r="CB59" s="100">
        <v>0.42278700282048415</v>
      </c>
      <c r="CC59" s="100">
        <v>0.10346984826255597</v>
      </c>
      <c r="CD59" s="100">
        <v>8.7486294039308771E-2</v>
      </c>
      <c r="CE59" s="100">
        <v>0</v>
      </c>
      <c r="CF59" s="100">
        <v>0</v>
      </c>
      <c r="CG59" s="100">
        <v>0</v>
      </c>
      <c r="CH59" s="100">
        <v>0</v>
      </c>
      <c r="CI59" s="100">
        <v>47099.115856987788</v>
      </c>
      <c r="CJ59" s="100">
        <v>1499.7375447909378</v>
      </c>
      <c r="CK59" s="100">
        <v>0</v>
      </c>
      <c r="CL59" s="100">
        <v>0</v>
      </c>
      <c r="CM59" s="100">
        <v>0</v>
      </c>
      <c r="CN59" s="100">
        <v>0</v>
      </c>
      <c r="CO59" s="100">
        <v>0</v>
      </c>
      <c r="CP59" s="100">
        <v>0</v>
      </c>
      <c r="CQ59" s="100">
        <v>0</v>
      </c>
      <c r="CR59" s="100">
        <v>0</v>
      </c>
      <c r="CS59" s="100">
        <v>0</v>
      </c>
      <c r="CT59" s="100">
        <v>0</v>
      </c>
      <c r="CU59" s="100">
        <v>0</v>
      </c>
      <c r="CV59" s="100">
        <v>0</v>
      </c>
      <c r="CW59" s="100">
        <v>0</v>
      </c>
      <c r="CX59" s="100">
        <v>0</v>
      </c>
      <c r="CY59" s="100">
        <v>0</v>
      </c>
      <c r="CZ59" s="100">
        <v>0</v>
      </c>
      <c r="DA59" s="100">
        <v>0</v>
      </c>
      <c r="DB59" s="100">
        <v>0</v>
      </c>
      <c r="DC59" s="100">
        <v>0</v>
      </c>
      <c r="DD59" s="100">
        <v>0</v>
      </c>
      <c r="DE59" s="100">
        <v>0</v>
      </c>
      <c r="DF59" s="100">
        <v>0</v>
      </c>
      <c r="DG59" s="100">
        <v>0</v>
      </c>
      <c r="DH59" s="100">
        <v>0</v>
      </c>
      <c r="DI59" s="100">
        <v>0</v>
      </c>
      <c r="DJ59" s="100">
        <v>0</v>
      </c>
      <c r="DK59" s="100">
        <v>0</v>
      </c>
      <c r="DL59" s="100">
        <v>0</v>
      </c>
      <c r="DM59" s="100">
        <v>0</v>
      </c>
      <c r="DN59" s="108">
        <v>0</v>
      </c>
      <c r="DO59" s="108">
        <v>0</v>
      </c>
      <c r="DP59" s="108">
        <v>0</v>
      </c>
    </row>
    <row r="60" spans="3:120" x14ac:dyDescent="0.2">
      <c r="C60" s="12">
        <f>+'D-PDP'!C60</f>
        <v>2047</v>
      </c>
      <c r="D60" s="22">
        <v>0</v>
      </c>
      <c r="E60" s="22">
        <v>0</v>
      </c>
      <c r="F60" s="22">
        <v>0</v>
      </c>
      <c r="G60" s="22">
        <v>0</v>
      </c>
      <c r="H60" s="22">
        <v>0</v>
      </c>
      <c r="I60" s="22">
        <v>0</v>
      </c>
      <c r="J60" s="22">
        <v>0</v>
      </c>
      <c r="K60" s="98">
        <v>5557.7233365441571</v>
      </c>
      <c r="L60" s="100">
        <v>0</v>
      </c>
      <c r="M60" s="100">
        <v>2533.3666738951797</v>
      </c>
      <c r="N60" s="100">
        <v>48.12128999715361</v>
      </c>
      <c r="O60" s="100">
        <v>0</v>
      </c>
      <c r="P60" s="100">
        <v>2485.2453838980291</v>
      </c>
      <c r="Q60" s="100">
        <v>2257.2423832474597</v>
      </c>
      <c r="R60" s="100">
        <v>0</v>
      </c>
      <c r="S60" s="100">
        <v>0</v>
      </c>
      <c r="T60" s="100">
        <v>0</v>
      </c>
      <c r="U60" s="100">
        <v>0</v>
      </c>
      <c r="V60" s="100">
        <v>0</v>
      </c>
      <c r="W60" s="100">
        <v>891771.21956345579</v>
      </c>
      <c r="X60" s="100">
        <v>0</v>
      </c>
      <c r="Y60" s="100">
        <v>0</v>
      </c>
      <c r="Z60" s="100">
        <v>0</v>
      </c>
      <c r="AA60" s="100">
        <v>0</v>
      </c>
      <c r="AB60" s="100">
        <v>0</v>
      </c>
      <c r="AC60" s="100">
        <v>0</v>
      </c>
      <c r="AD60" s="100">
        <v>0</v>
      </c>
      <c r="AE60" s="100">
        <v>0</v>
      </c>
      <c r="AF60" s="100">
        <v>0</v>
      </c>
      <c r="AG60" s="100">
        <v>0</v>
      </c>
      <c r="AH60" s="100">
        <v>0</v>
      </c>
      <c r="AI60" s="100">
        <v>0</v>
      </c>
      <c r="AJ60" s="100">
        <v>0</v>
      </c>
      <c r="AK60" s="100">
        <v>0</v>
      </c>
      <c r="AL60" s="100">
        <v>0</v>
      </c>
      <c r="AM60" s="100">
        <v>0</v>
      </c>
      <c r="AN60" s="100">
        <v>0</v>
      </c>
      <c r="AO60" s="100">
        <v>0</v>
      </c>
      <c r="AP60" s="100">
        <v>0</v>
      </c>
      <c r="AQ60" s="100">
        <v>0</v>
      </c>
      <c r="AR60" s="100">
        <v>0</v>
      </c>
      <c r="AS60" s="100">
        <v>0</v>
      </c>
      <c r="AT60" s="100">
        <v>0</v>
      </c>
      <c r="AU60" s="100">
        <v>0</v>
      </c>
      <c r="AV60" s="100">
        <v>0</v>
      </c>
      <c r="AW60" s="100">
        <v>0</v>
      </c>
      <c r="AX60" s="100">
        <v>0</v>
      </c>
      <c r="AY60" s="100">
        <v>0</v>
      </c>
      <c r="AZ60" s="100">
        <v>0</v>
      </c>
      <c r="BA60" s="100">
        <v>0</v>
      </c>
      <c r="BB60" s="100">
        <v>0</v>
      </c>
      <c r="BC60" s="100">
        <v>0</v>
      </c>
      <c r="BD60" s="100">
        <v>0</v>
      </c>
      <c r="BE60" s="100">
        <v>0</v>
      </c>
      <c r="BF60" s="100">
        <v>0</v>
      </c>
      <c r="BG60" s="100">
        <v>0</v>
      </c>
      <c r="BH60" s="100">
        <v>0</v>
      </c>
      <c r="BI60" s="100">
        <v>0</v>
      </c>
      <c r="BJ60" s="100">
        <v>98.739042472412734</v>
      </c>
      <c r="BK60" s="100">
        <v>1.8429266457542184</v>
      </c>
      <c r="BL60" s="100">
        <v>-1.0572175066748102</v>
      </c>
      <c r="BM60" s="100">
        <v>0.87688999999999995</v>
      </c>
      <c r="BN60" s="100">
        <v>6.0419999999999998</v>
      </c>
      <c r="BO60" s="100">
        <v>6.0419999999999998</v>
      </c>
      <c r="BP60" s="100">
        <v>0</v>
      </c>
      <c r="BQ60" s="100">
        <v>37.502214127263947</v>
      </c>
      <c r="BR60" s="100">
        <v>37.502214127263947</v>
      </c>
      <c r="BS60" s="100">
        <v>98.739042472412734</v>
      </c>
      <c r="BT60" s="100">
        <v>0</v>
      </c>
      <c r="BU60" s="100">
        <v>0</v>
      </c>
      <c r="BV60" s="100">
        <v>0</v>
      </c>
      <c r="BW60" s="100">
        <v>0</v>
      </c>
      <c r="BX60" s="100">
        <v>0</v>
      </c>
      <c r="BY60" s="100">
        <v>0</v>
      </c>
      <c r="BZ60" s="100">
        <v>0</v>
      </c>
      <c r="CA60" s="100">
        <v>0.13074107245791619</v>
      </c>
      <c r="CB60" s="100">
        <v>0.42278700282048415</v>
      </c>
      <c r="CC60" s="100">
        <v>0.10346984826255597</v>
      </c>
      <c r="CD60" s="100">
        <v>8.7486294039308771E-2</v>
      </c>
      <c r="CE60" s="100">
        <v>0</v>
      </c>
      <c r="CF60" s="100">
        <v>0</v>
      </c>
      <c r="CG60" s="100">
        <v>0</v>
      </c>
      <c r="CH60" s="100">
        <v>0</v>
      </c>
      <c r="CI60" s="100">
        <v>47099.115856987788</v>
      </c>
      <c r="CJ60" s="100">
        <v>1499.7375447909378</v>
      </c>
      <c r="CK60" s="100">
        <v>0</v>
      </c>
      <c r="CL60" s="100">
        <v>0</v>
      </c>
      <c r="CM60" s="100">
        <v>0</v>
      </c>
      <c r="CN60" s="100">
        <v>0</v>
      </c>
      <c r="CO60" s="100">
        <v>0</v>
      </c>
      <c r="CP60" s="100">
        <v>0</v>
      </c>
      <c r="CQ60" s="100">
        <v>0</v>
      </c>
      <c r="CR60" s="100">
        <v>0</v>
      </c>
      <c r="CS60" s="100">
        <v>0</v>
      </c>
      <c r="CT60" s="100">
        <v>0</v>
      </c>
      <c r="CU60" s="100">
        <v>0</v>
      </c>
      <c r="CV60" s="100">
        <v>0</v>
      </c>
      <c r="CW60" s="100">
        <v>0</v>
      </c>
      <c r="CX60" s="100">
        <v>0</v>
      </c>
      <c r="CY60" s="100">
        <v>0</v>
      </c>
      <c r="CZ60" s="100">
        <v>0</v>
      </c>
      <c r="DA60" s="100">
        <v>0</v>
      </c>
      <c r="DB60" s="100">
        <v>0</v>
      </c>
      <c r="DC60" s="100">
        <v>0</v>
      </c>
      <c r="DD60" s="100">
        <v>0</v>
      </c>
      <c r="DE60" s="100">
        <v>0</v>
      </c>
      <c r="DF60" s="100">
        <v>0</v>
      </c>
      <c r="DG60" s="100">
        <v>0</v>
      </c>
      <c r="DH60" s="100">
        <v>0</v>
      </c>
      <c r="DI60" s="100">
        <v>0</v>
      </c>
      <c r="DJ60" s="100">
        <v>0</v>
      </c>
      <c r="DK60" s="100">
        <v>0</v>
      </c>
      <c r="DL60" s="100">
        <v>0</v>
      </c>
      <c r="DM60" s="100">
        <v>0</v>
      </c>
      <c r="DN60" s="108">
        <v>0</v>
      </c>
      <c r="DO60" s="108">
        <v>0</v>
      </c>
      <c r="DP60" s="108">
        <v>0</v>
      </c>
    </row>
    <row r="61" spans="3:120" x14ac:dyDescent="0.2">
      <c r="C61" s="12">
        <f>+'D-PDP'!C61</f>
        <v>2048</v>
      </c>
      <c r="D61" s="22">
        <v>0</v>
      </c>
      <c r="E61" s="22">
        <v>0</v>
      </c>
      <c r="F61" s="22">
        <v>0</v>
      </c>
      <c r="G61" s="22">
        <v>0</v>
      </c>
      <c r="H61" s="22">
        <v>0</v>
      </c>
      <c r="I61" s="22">
        <v>0</v>
      </c>
      <c r="J61" s="22">
        <v>0</v>
      </c>
      <c r="K61" s="98">
        <v>5134.1860377719204</v>
      </c>
      <c r="L61" s="100">
        <v>0</v>
      </c>
      <c r="M61" s="100">
        <v>2326.0387936444367</v>
      </c>
      <c r="N61" s="100">
        <v>0</v>
      </c>
      <c r="O61" s="100">
        <v>0</v>
      </c>
      <c r="P61" s="100">
        <v>2326.0387936444404</v>
      </c>
      <c r="Q61" s="100">
        <v>2116.6953022164398</v>
      </c>
      <c r="R61" s="100">
        <v>0</v>
      </c>
      <c r="S61" s="100">
        <v>0</v>
      </c>
      <c r="T61" s="100">
        <v>0</v>
      </c>
      <c r="U61" s="100">
        <v>0</v>
      </c>
      <c r="V61" s="100">
        <v>0</v>
      </c>
      <c r="W61" s="100">
        <v>894653.19232222764</v>
      </c>
      <c r="X61" s="100">
        <v>0</v>
      </c>
      <c r="Y61" s="100">
        <v>0</v>
      </c>
      <c r="Z61" s="100">
        <v>0</v>
      </c>
      <c r="AA61" s="100">
        <v>0</v>
      </c>
      <c r="AB61" s="100">
        <v>0</v>
      </c>
      <c r="AC61" s="100">
        <v>0</v>
      </c>
      <c r="AD61" s="100">
        <v>0</v>
      </c>
      <c r="AE61" s="100">
        <v>0</v>
      </c>
      <c r="AF61" s="100">
        <v>0</v>
      </c>
      <c r="AG61" s="100">
        <v>0</v>
      </c>
      <c r="AH61" s="100">
        <v>0</v>
      </c>
      <c r="AI61" s="100">
        <v>0</v>
      </c>
      <c r="AJ61" s="100">
        <v>0</v>
      </c>
      <c r="AK61" s="100">
        <v>0</v>
      </c>
      <c r="AL61" s="100">
        <v>0</v>
      </c>
      <c r="AM61" s="100">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c r="BC61" s="100">
        <v>0</v>
      </c>
      <c r="BD61" s="100">
        <v>0</v>
      </c>
      <c r="BE61" s="100">
        <v>0</v>
      </c>
      <c r="BF61" s="100">
        <v>0</v>
      </c>
      <c r="BG61" s="100">
        <v>0</v>
      </c>
      <c r="BH61" s="100">
        <v>0</v>
      </c>
      <c r="BI61" s="100">
        <v>0</v>
      </c>
      <c r="BJ61" s="100">
        <v>98.739042472412734</v>
      </c>
      <c r="BK61" s="100">
        <v>1.8429266457542184</v>
      </c>
      <c r="BL61" s="100">
        <v>-1.0572175066748102</v>
      </c>
      <c r="BM61" s="100">
        <v>0.87688999999999995</v>
      </c>
      <c r="BN61" s="100">
        <v>6.0419999999999998</v>
      </c>
      <c r="BO61" s="100">
        <v>6.0419999999999998</v>
      </c>
      <c r="BP61" s="100">
        <v>0</v>
      </c>
      <c r="BQ61" s="100">
        <v>37.502214127263947</v>
      </c>
      <c r="BR61" s="100">
        <v>37.502214127263947</v>
      </c>
      <c r="BS61" s="100">
        <v>98.739042472412734</v>
      </c>
      <c r="BT61" s="100">
        <v>0</v>
      </c>
      <c r="BU61" s="100">
        <v>0</v>
      </c>
      <c r="BV61" s="100">
        <v>0</v>
      </c>
      <c r="BW61" s="100">
        <v>0</v>
      </c>
      <c r="BX61" s="100">
        <v>0</v>
      </c>
      <c r="BY61" s="100">
        <v>0</v>
      </c>
      <c r="BZ61" s="100">
        <v>0</v>
      </c>
      <c r="CA61" s="100">
        <v>0.13074107245791619</v>
      </c>
      <c r="CB61" s="100">
        <v>0.42278700282048415</v>
      </c>
      <c r="CC61" s="100">
        <v>0.10346984826255597</v>
      </c>
      <c r="CD61" s="100">
        <v>8.7486294039308771E-2</v>
      </c>
      <c r="CE61" s="100">
        <v>0</v>
      </c>
      <c r="CF61" s="100">
        <v>0</v>
      </c>
      <c r="CG61" s="100">
        <v>0</v>
      </c>
      <c r="CH61" s="100">
        <v>0</v>
      </c>
      <c r="CI61" s="100">
        <v>47099.115856987788</v>
      </c>
      <c r="CJ61" s="100">
        <v>1499.7375447909378</v>
      </c>
      <c r="CK61" s="100">
        <v>0</v>
      </c>
      <c r="CL61" s="100">
        <v>0</v>
      </c>
      <c r="CM61" s="100">
        <v>0</v>
      </c>
      <c r="CN61" s="100">
        <v>0</v>
      </c>
      <c r="CO61" s="100">
        <v>0</v>
      </c>
      <c r="CP61" s="100">
        <v>0</v>
      </c>
      <c r="CQ61" s="100">
        <v>0</v>
      </c>
      <c r="CR61" s="100">
        <v>0</v>
      </c>
      <c r="CS61" s="100">
        <v>0</v>
      </c>
      <c r="CT61" s="100">
        <v>0</v>
      </c>
      <c r="CU61" s="100">
        <v>0</v>
      </c>
      <c r="CV61" s="100">
        <v>0</v>
      </c>
      <c r="CW61" s="100">
        <v>0</v>
      </c>
      <c r="CX61" s="100">
        <v>0</v>
      </c>
      <c r="CY61" s="100">
        <v>0</v>
      </c>
      <c r="CZ61" s="100">
        <v>0</v>
      </c>
      <c r="DA61" s="100">
        <v>0</v>
      </c>
      <c r="DB61" s="100">
        <v>0</v>
      </c>
      <c r="DC61" s="100">
        <v>0</v>
      </c>
      <c r="DD61" s="100">
        <v>0</v>
      </c>
      <c r="DE61" s="100">
        <v>0</v>
      </c>
      <c r="DF61" s="100">
        <v>0</v>
      </c>
      <c r="DG61" s="100">
        <v>0</v>
      </c>
      <c r="DH61" s="100">
        <v>0</v>
      </c>
      <c r="DI61" s="100">
        <v>0</v>
      </c>
      <c r="DJ61" s="100">
        <v>0</v>
      </c>
      <c r="DK61" s="100">
        <v>0</v>
      </c>
      <c r="DL61" s="100">
        <v>0</v>
      </c>
      <c r="DM61" s="100">
        <v>0</v>
      </c>
      <c r="DN61" s="108">
        <v>0</v>
      </c>
      <c r="DO61" s="108">
        <v>0</v>
      </c>
      <c r="DP61" s="108">
        <v>0</v>
      </c>
    </row>
    <row r="62" spans="3:120" x14ac:dyDescent="0.2">
      <c r="C62" s="12">
        <f>+'D-PDP'!C62</f>
        <v>2049</v>
      </c>
      <c r="D62" s="22">
        <v>0</v>
      </c>
      <c r="E62" s="22">
        <v>0</v>
      </c>
      <c r="F62" s="22">
        <v>0</v>
      </c>
      <c r="G62" s="22">
        <v>0</v>
      </c>
      <c r="H62" s="22">
        <v>0</v>
      </c>
      <c r="I62" s="22">
        <v>0</v>
      </c>
      <c r="J62" s="22">
        <v>0</v>
      </c>
      <c r="K62" s="98">
        <v>4720.831301192673</v>
      </c>
      <c r="L62" s="100">
        <v>0</v>
      </c>
      <c r="M62" s="100">
        <v>2125.9496926407719</v>
      </c>
      <c r="N62" s="100">
        <v>0</v>
      </c>
      <c r="O62" s="100">
        <v>0</v>
      </c>
      <c r="P62" s="100">
        <v>2125.9496926407683</v>
      </c>
      <c r="Q62" s="100">
        <v>1934.6142203030977</v>
      </c>
      <c r="R62" s="100">
        <v>0</v>
      </c>
      <c r="S62" s="100">
        <v>0</v>
      </c>
      <c r="T62" s="100">
        <v>0</v>
      </c>
      <c r="U62" s="100">
        <v>0</v>
      </c>
      <c r="V62" s="100">
        <v>0</v>
      </c>
      <c r="W62" s="100">
        <v>892608.11159880739</v>
      </c>
      <c r="X62" s="100">
        <v>0</v>
      </c>
      <c r="Y62" s="100">
        <v>0</v>
      </c>
      <c r="Z62" s="100">
        <v>0</v>
      </c>
      <c r="AA62" s="100">
        <v>0</v>
      </c>
      <c r="AB62" s="100">
        <v>0</v>
      </c>
      <c r="AC62" s="100">
        <v>0</v>
      </c>
      <c r="AD62" s="100">
        <v>0</v>
      </c>
      <c r="AE62" s="100">
        <v>0</v>
      </c>
      <c r="AF62" s="100">
        <v>0</v>
      </c>
      <c r="AG62" s="100">
        <v>0</v>
      </c>
      <c r="AH62" s="100">
        <v>0</v>
      </c>
      <c r="AI62" s="100">
        <v>0</v>
      </c>
      <c r="AJ62" s="100">
        <v>0</v>
      </c>
      <c r="AK62" s="100">
        <v>0</v>
      </c>
      <c r="AL62" s="100">
        <v>0</v>
      </c>
      <c r="AM62" s="100">
        <v>0</v>
      </c>
      <c r="AN62" s="100">
        <v>0</v>
      </c>
      <c r="AO62" s="100">
        <v>0</v>
      </c>
      <c r="AP62" s="100">
        <v>0</v>
      </c>
      <c r="AQ62" s="100">
        <v>0</v>
      </c>
      <c r="AR62" s="100">
        <v>0</v>
      </c>
      <c r="AS62" s="100">
        <v>0</v>
      </c>
      <c r="AT62" s="100">
        <v>0</v>
      </c>
      <c r="AU62" s="100">
        <v>0</v>
      </c>
      <c r="AV62" s="100">
        <v>0</v>
      </c>
      <c r="AW62" s="100">
        <v>0</v>
      </c>
      <c r="AX62" s="100">
        <v>0</v>
      </c>
      <c r="AY62" s="100">
        <v>0</v>
      </c>
      <c r="AZ62" s="100">
        <v>0</v>
      </c>
      <c r="BA62" s="100">
        <v>0</v>
      </c>
      <c r="BB62" s="100">
        <v>0</v>
      </c>
      <c r="BC62" s="100">
        <v>0</v>
      </c>
      <c r="BD62" s="100">
        <v>0</v>
      </c>
      <c r="BE62" s="100">
        <v>0</v>
      </c>
      <c r="BF62" s="100">
        <v>0</v>
      </c>
      <c r="BG62" s="100">
        <v>0</v>
      </c>
      <c r="BH62" s="100">
        <v>0</v>
      </c>
      <c r="BI62" s="100">
        <v>0</v>
      </c>
      <c r="BJ62" s="100">
        <v>98.739042472412734</v>
      </c>
      <c r="BK62" s="100">
        <v>1.8429266457542184</v>
      </c>
      <c r="BL62" s="100">
        <v>-1.0572175066748102</v>
      </c>
      <c r="BM62" s="100">
        <v>0.87688999999999995</v>
      </c>
      <c r="BN62" s="100">
        <v>6.0419999999999998</v>
      </c>
      <c r="BO62" s="100">
        <v>6.0419999999999998</v>
      </c>
      <c r="BP62" s="100">
        <v>0</v>
      </c>
      <c r="BQ62" s="100">
        <v>37.502214127263947</v>
      </c>
      <c r="BR62" s="100">
        <v>37.502214127263947</v>
      </c>
      <c r="BS62" s="100">
        <v>98.739042472412734</v>
      </c>
      <c r="BT62" s="100">
        <v>0</v>
      </c>
      <c r="BU62" s="100">
        <v>0</v>
      </c>
      <c r="BV62" s="100">
        <v>0</v>
      </c>
      <c r="BW62" s="100">
        <v>0</v>
      </c>
      <c r="BX62" s="100">
        <v>0</v>
      </c>
      <c r="BY62" s="100">
        <v>0</v>
      </c>
      <c r="BZ62" s="100">
        <v>0</v>
      </c>
      <c r="CA62" s="100">
        <v>0.13074107245791619</v>
      </c>
      <c r="CB62" s="100">
        <v>0.42278700282048415</v>
      </c>
      <c r="CC62" s="100">
        <v>0.10346984826255597</v>
      </c>
      <c r="CD62" s="100">
        <v>8.7486294039308771E-2</v>
      </c>
      <c r="CE62" s="100">
        <v>0</v>
      </c>
      <c r="CF62" s="100">
        <v>0</v>
      </c>
      <c r="CG62" s="100">
        <v>0</v>
      </c>
      <c r="CH62" s="100">
        <v>0</v>
      </c>
      <c r="CI62" s="100">
        <v>47099.115856987788</v>
      </c>
      <c r="CJ62" s="100">
        <v>1499.7375447909378</v>
      </c>
      <c r="CK62" s="100">
        <v>0</v>
      </c>
      <c r="CL62" s="100">
        <v>0</v>
      </c>
      <c r="CM62" s="100">
        <v>0</v>
      </c>
      <c r="CN62" s="100">
        <v>0</v>
      </c>
      <c r="CO62" s="100">
        <v>0</v>
      </c>
      <c r="CP62" s="100">
        <v>0</v>
      </c>
      <c r="CQ62" s="100">
        <v>0</v>
      </c>
      <c r="CR62" s="100">
        <v>0</v>
      </c>
      <c r="CS62" s="100">
        <v>0</v>
      </c>
      <c r="CT62" s="100">
        <v>0</v>
      </c>
      <c r="CU62" s="100">
        <v>0</v>
      </c>
      <c r="CV62" s="100">
        <v>0</v>
      </c>
      <c r="CW62" s="100">
        <v>0</v>
      </c>
      <c r="CX62" s="100">
        <v>0</v>
      </c>
      <c r="CY62" s="100">
        <v>0</v>
      </c>
      <c r="CZ62" s="100">
        <v>0</v>
      </c>
      <c r="DA62" s="100">
        <v>0</v>
      </c>
      <c r="DB62" s="100">
        <v>0</v>
      </c>
      <c r="DC62" s="100">
        <v>0</v>
      </c>
      <c r="DD62" s="100">
        <v>0</v>
      </c>
      <c r="DE62" s="100">
        <v>0</v>
      </c>
      <c r="DF62" s="100">
        <v>0</v>
      </c>
      <c r="DG62" s="100">
        <v>0</v>
      </c>
      <c r="DH62" s="100">
        <v>0</v>
      </c>
      <c r="DI62" s="100">
        <v>0</v>
      </c>
      <c r="DJ62" s="100">
        <v>0</v>
      </c>
      <c r="DK62" s="100">
        <v>0</v>
      </c>
      <c r="DL62" s="100">
        <v>0</v>
      </c>
      <c r="DM62" s="100">
        <v>0</v>
      </c>
      <c r="DN62" s="108">
        <v>0</v>
      </c>
      <c r="DO62" s="108">
        <v>0</v>
      </c>
      <c r="DP62" s="108">
        <v>0</v>
      </c>
    </row>
    <row r="63" spans="3:120" x14ac:dyDescent="0.2">
      <c r="C63" s="12">
        <f>+'D-PDP'!C63</f>
        <v>2050</v>
      </c>
      <c r="D63" s="22">
        <v>0</v>
      </c>
      <c r="E63" s="22">
        <v>0</v>
      </c>
      <c r="F63" s="22">
        <v>0</v>
      </c>
      <c r="G63" s="22">
        <v>0</v>
      </c>
      <c r="H63" s="22">
        <v>0</v>
      </c>
      <c r="I63" s="22">
        <v>0</v>
      </c>
      <c r="J63" s="22">
        <v>0</v>
      </c>
      <c r="K63" s="98">
        <v>4054.7612843971656</v>
      </c>
      <c r="L63" s="100">
        <v>0</v>
      </c>
      <c r="M63" s="100">
        <v>1829.6397776976319</v>
      </c>
      <c r="N63" s="100">
        <v>0</v>
      </c>
      <c r="O63" s="100">
        <v>0</v>
      </c>
      <c r="P63" s="100">
        <v>1829.6397776976301</v>
      </c>
      <c r="Q63" s="100">
        <v>1664.9721977048466</v>
      </c>
      <c r="R63" s="100">
        <v>0</v>
      </c>
      <c r="S63" s="100">
        <v>0</v>
      </c>
      <c r="T63" s="100">
        <v>0</v>
      </c>
      <c r="U63" s="100">
        <v>0</v>
      </c>
      <c r="V63" s="100">
        <v>0</v>
      </c>
      <c r="W63" s="100">
        <v>765149.01361560309</v>
      </c>
      <c r="X63" s="100">
        <v>0</v>
      </c>
      <c r="Y63" s="100">
        <v>0</v>
      </c>
      <c r="Z63" s="100">
        <v>0</v>
      </c>
      <c r="AA63" s="100">
        <v>0</v>
      </c>
      <c r="AB63" s="100">
        <v>0</v>
      </c>
      <c r="AC63" s="100">
        <v>0</v>
      </c>
      <c r="AD63" s="100">
        <v>0</v>
      </c>
      <c r="AE63" s="100">
        <v>0</v>
      </c>
      <c r="AF63" s="100">
        <v>0</v>
      </c>
      <c r="AG63" s="100">
        <v>0</v>
      </c>
      <c r="AH63" s="100">
        <v>0</v>
      </c>
      <c r="AI63" s="100">
        <v>0</v>
      </c>
      <c r="AJ63" s="100">
        <v>0</v>
      </c>
      <c r="AK63" s="100">
        <v>0</v>
      </c>
      <c r="AL63" s="100">
        <v>0</v>
      </c>
      <c r="AM63" s="100">
        <v>0</v>
      </c>
      <c r="AN63" s="100">
        <v>0</v>
      </c>
      <c r="AO63" s="100">
        <v>0</v>
      </c>
      <c r="AP63" s="100">
        <v>0</v>
      </c>
      <c r="AQ63" s="100">
        <v>0</v>
      </c>
      <c r="AR63" s="100">
        <v>0</v>
      </c>
      <c r="AS63" s="100">
        <v>0</v>
      </c>
      <c r="AT63" s="100">
        <v>0</v>
      </c>
      <c r="AU63" s="100">
        <v>0</v>
      </c>
      <c r="AV63" s="100">
        <v>0</v>
      </c>
      <c r="AW63" s="100">
        <v>0</v>
      </c>
      <c r="AX63" s="100">
        <v>0</v>
      </c>
      <c r="AY63" s="100">
        <v>0</v>
      </c>
      <c r="AZ63" s="100">
        <v>0</v>
      </c>
      <c r="BA63" s="100">
        <v>0</v>
      </c>
      <c r="BB63" s="100">
        <v>0</v>
      </c>
      <c r="BC63" s="100">
        <v>0</v>
      </c>
      <c r="BD63" s="100">
        <v>0</v>
      </c>
      <c r="BE63" s="100">
        <v>0</v>
      </c>
      <c r="BF63" s="100">
        <v>0</v>
      </c>
      <c r="BG63" s="100">
        <v>0</v>
      </c>
      <c r="BH63" s="100">
        <v>0</v>
      </c>
      <c r="BI63" s="100">
        <v>0</v>
      </c>
      <c r="BJ63" s="100">
        <v>98.739042472412734</v>
      </c>
      <c r="BK63" s="100">
        <v>1.8429266457542184</v>
      </c>
      <c r="BL63" s="100">
        <v>-1.0572175066748102</v>
      </c>
      <c r="BM63" s="100">
        <v>0.87688999999999995</v>
      </c>
      <c r="BN63" s="100">
        <v>6.0419999999999998</v>
      </c>
      <c r="BO63" s="100">
        <v>6.0419999999999998</v>
      </c>
      <c r="BP63" s="100">
        <v>0</v>
      </c>
      <c r="BQ63" s="100">
        <v>37.502214127263947</v>
      </c>
      <c r="BR63" s="100">
        <v>37.502214127263947</v>
      </c>
      <c r="BS63" s="100">
        <v>98.739042472412734</v>
      </c>
      <c r="BT63" s="100">
        <v>0</v>
      </c>
      <c r="BU63" s="100">
        <v>0</v>
      </c>
      <c r="BV63" s="100">
        <v>0</v>
      </c>
      <c r="BW63" s="100">
        <v>0</v>
      </c>
      <c r="BX63" s="100">
        <v>0</v>
      </c>
      <c r="BY63" s="100">
        <v>0</v>
      </c>
      <c r="BZ63" s="100">
        <v>0</v>
      </c>
      <c r="CA63" s="100">
        <v>0.13074107245791619</v>
      </c>
      <c r="CB63" s="100">
        <v>0.42278700282048415</v>
      </c>
      <c r="CC63" s="100">
        <v>0.10346984826255597</v>
      </c>
      <c r="CD63" s="100">
        <v>8.7486294039308771E-2</v>
      </c>
      <c r="CE63" s="100">
        <v>0</v>
      </c>
      <c r="CF63" s="100">
        <v>0</v>
      </c>
      <c r="CG63" s="100">
        <v>0</v>
      </c>
      <c r="CH63" s="100">
        <v>0</v>
      </c>
      <c r="CI63" s="100">
        <v>47099.115856987788</v>
      </c>
      <c r="CJ63" s="100">
        <v>1499.7375447909378</v>
      </c>
      <c r="CK63" s="100">
        <v>0</v>
      </c>
      <c r="CL63" s="100">
        <v>0</v>
      </c>
      <c r="CM63" s="100">
        <v>0</v>
      </c>
      <c r="CN63" s="100">
        <v>0</v>
      </c>
      <c r="CO63" s="100">
        <v>0</v>
      </c>
      <c r="CP63" s="100">
        <v>0</v>
      </c>
      <c r="CQ63" s="100">
        <v>0</v>
      </c>
      <c r="CR63" s="100">
        <v>0</v>
      </c>
      <c r="CS63" s="100">
        <v>0</v>
      </c>
      <c r="CT63" s="100">
        <v>0</v>
      </c>
      <c r="CU63" s="100">
        <v>0</v>
      </c>
      <c r="CV63" s="100">
        <v>0</v>
      </c>
      <c r="CW63" s="100">
        <v>0</v>
      </c>
      <c r="CX63" s="100">
        <v>0</v>
      </c>
      <c r="CY63" s="100">
        <v>0</v>
      </c>
      <c r="CZ63" s="100">
        <v>0</v>
      </c>
      <c r="DA63" s="100">
        <v>0</v>
      </c>
      <c r="DB63" s="100">
        <v>0</v>
      </c>
      <c r="DC63" s="100">
        <v>0</v>
      </c>
      <c r="DD63" s="100">
        <v>0</v>
      </c>
      <c r="DE63" s="100">
        <v>0</v>
      </c>
      <c r="DF63" s="100">
        <v>0</v>
      </c>
      <c r="DG63" s="100">
        <v>0</v>
      </c>
      <c r="DH63" s="100">
        <v>0</v>
      </c>
      <c r="DI63" s="100">
        <v>0</v>
      </c>
      <c r="DJ63" s="100">
        <v>0</v>
      </c>
      <c r="DK63" s="100">
        <v>0</v>
      </c>
      <c r="DL63" s="100">
        <v>0</v>
      </c>
      <c r="DM63" s="100">
        <v>0</v>
      </c>
      <c r="DN63" s="108">
        <v>0</v>
      </c>
      <c r="DO63" s="108">
        <v>0</v>
      </c>
      <c r="DP63" s="108">
        <v>0</v>
      </c>
    </row>
    <row r="64" spans="3:120" x14ac:dyDescent="0.2">
      <c r="C64" s="12">
        <f>+'D-PDP'!C64</f>
        <v>2051</v>
      </c>
      <c r="D64" s="22">
        <v>0</v>
      </c>
      <c r="E64" s="22">
        <v>0</v>
      </c>
      <c r="F64" s="22">
        <v>0</v>
      </c>
      <c r="G64" s="22">
        <v>0</v>
      </c>
      <c r="H64" s="22">
        <v>0</v>
      </c>
      <c r="I64" s="22">
        <v>0</v>
      </c>
      <c r="J64" s="22">
        <v>0</v>
      </c>
      <c r="K64" s="98">
        <v>3718.6639219116405</v>
      </c>
      <c r="L64" s="100">
        <v>0</v>
      </c>
      <c r="M64" s="100">
        <v>1668.8918963363176</v>
      </c>
      <c r="N64" s="100">
        <v>0</v>
      </c>
      <c r="O64" s="100">
        <v>0</v>
      </c>
      <c r="P64" s="100">
        <v>1668.8918963363194</v>
      </c>
      <c r="Q64" s="100">
        <v>1518.6916256660516</v>
      </c>
      <c r="R64" s="100">
        <v>0</v>
      </c>
      <c r="S64" s="100">
        <v>0</v>
      </c>
      <c r="T64" s="100">
        <v>0</v>
      </c>
      <c r="U64" s="100">
        <v>0</v>
      </c>
      <c r="V64" s="100">
        <v>0</v>
      </c>
      <c r="W64" s="100">
        <v>747467.50922808889</v>
      </c>
      <c r="X64" s="100">
        <v>0</v>
      </c>
      <c r="Y64" s="100">
        <v>0</v>
      </c>
      <c r="Z64" s="100">
        <v>0</v>
      </c>
      <c r="AA64" s="100">
        <v>0</v>
      </c>
      <c r="AB64" s="100">
        <v>0</v>
      </c>
      <c r="AC64" s="100">
        <v>0</v>
      </c>
      <c r="AD64" s="100">
        <v>0</v>
      </c>
      <c r="AE64" s="100">
        <v>0</v>
      </c>
      <c r="AF64" s="100">
        <v>0</v>
      </c>
      <c r="AG64" s="100">
        <v>0</v>
      </c>
      <c r="AH64" s="100">
        <v>0</v>
      </c>
      <c r="AI64" s="100">
        <v>0</v>
      </c>
      <c r="AJ64" s="100">
        <v>0</v>
      </c>
      <c r="AK64" s="100">
        <v>0</v>
      </c>
      <c r="AL64" s="100">
        <v>0</v>
      </c>
      <c r="AM64" s="100">
        <v>0</v>
      </c>
      <c r="AN64" s="100">
        <v>0</v>
      </c>
      <c r="AO64" s="100">
        <v>0</v>
      </c>
      <c r="AP64" s="100">
        <v>0</v>
      </c>
      <c r="AQ64" s="100">
        <v>0</v>
      </c>
      <c r="AR64" s="100">
        <v>0</v>
      </c>
      <c r="AS64" s="100">
        <v>0</v>
      </c>
      <c r="AT64" s="100">
        <v>0</v>
      </c>
      <c r="AU64" s="100">
        <v>0</v>
      </c>
      <c r="AV64" s="100">
        <v>0</v>
      </c>
      <c r="AW64" s="100">
        <v>0</v>
      </c>
      <c r="AX64" s="100">
        <v>0</v>
      </c>
      <c r="AY64" s="100">
        <v>0</v>
      </c>
      <c r="AZ64" s="100">
        <v>0</v>
      </c>
      <c r="BA64" s="100">
        <v>0</v>
      </c>
      <c r="BB64" s="100">
        <v>0</v>
      </c>
      <c r="BC64" s="100">
        <v>0</v>
      </c>
      <c r="BD64" s="100">
        <v>0</v>
      </c>
      <c r="BE64" s="100">
        <v>0</v>
      </c>
      <c r="BF64" s="100">
        <v>0</v>
      </c>
      <c r="BG64" s="100">
        <v>0</v>
      </c>
      <c r="BH64" s="100">
        <v>0</v>
      </c>
      <c r="BI64" s="100">
        <v>0</v>
      </c>
      <c r="BJ64" s="100">
        <v>98.739042472412734</v>
      </c>
      <c r="BK64" s="100">
        <v>1.8429266457542184</v>
      </c>
      <c r="BL64" s="100">
        <v>-1.0572175066748102</v>
      </c>
      <c r="BM64" s="100">
        <v>0.87688999999999995</v>
      </c>
      <c r="BN64" s="100">
        <v>6.0419999999999998</v>
      </c>
      <c r="BO64" s="100">
        <v>6.0419999999999998</v>
      </c>
      <c r="BP64" s="100">
        <v>0</v>
      </c>
      <c r="BQ64" s="100">
        <v>37.502214127263947</v>
      </c>
      <c r="BR64" s="100">
        <v>37.502214127263947</v>
      </c>
      <c r="BS64" s="100">
        <v>98.739042472412734</v>
      </c>
      <c r="BT64" s="100">
        <v>0</v>
      </c>
      <c r="BU64" s="100">
        <v>0</v>
      </c>
      <c r="BV64" s="100">
        <v>0</v>
      </c>
      <c r="BW64" s="100">
        <v>0</v>
      </c>
      <c r="BX64" s="100">
        <v>0</v>
      </c>
      <c r="BY64" s="100">
        <v>0</v>
      </c>
      <c r="BZ64" s="100">
        <v>0</v>
      </c>
      <c r="CA64" s="100">
        <v>0.13074107245791619</v>
      </c>
      <c r="CB64" s="100">
        <v>0.42278700282048415</v>
      </c>
      <c r="CC64" s="100">
        <v>0.10346984826255597</v>
      </c>
      <c r="CD64" s="100">
        <v>8.7486294039308771E-2</v>
      </c>
      <c r="CE64" s="100">
        <v>0</v>
      </c>
      <c r="CF64" s="100">
        <v>0</v>
      </c>
      <c r="CG64" s="100">
        <v>0</v>
      </c>
      <c r="CH64" s="100">
        <v>0</v>
      </c>
      <c r="CI64" s="100">
        <v>47099.115856987788</v>
      </c>
      <c r="CJ64" s="100">
        <v>1499.7375447909378</v>
      </c>
      <c r="CK64" s="100">
        <v>0</v>
      </c>
      <c r="CL64" s="100">
        <v>0</v>
      </c>
      <c r="CM64" s="100">
        <v>0</v>
      </c>
      <c r="CN64" s="100">
        <v>0</v>
      </c>
      <c r="CO64" s="100">
        <v>0</v>
      </c>
      <c r="CP64" s="100">
        <v>0</v>
      </c>
      <c r="CQ64" s="100">
        <v>0</v>
      </c>
      <c r="CR64" s="100">
        <v>0</v>
      </c>
      <c r="CS64" s="100">
        <v>0</v>
      </c>
      <c r="CT64" s="100">
        <v>0</v>
      </c>
      <c r="CU64" s="100">
        <v>0</v>
      </c>
      <c r="CV64" s="100">
        <v>0</v>
      </c>
      <c r="CW64" s="100">
        <v>0</v>
      </c>
      <c r="CX64" s="100">
        <v>0</v>
      </c>
      <c r="CY64" s="100">
        <v>0</v>
      </c>
      <c r="CZ64" s="100">
        <v>0</v>
      </c>
      <c r="DA64" s="100">
        <v>0</v>
      </c>
      <c r="DB64" s="100">
        <v>0</v>
      </c>
      <c r="DC64" s="100">
        <v>0</v>
      </c>
      <c r="DD64" s="100">
        <v>0</v>
      </c>
      <c r="DE64" s="100">
        <v>0</v>
      </c>
      <c r="DF64" s="100">
        <v>0</v>
      </c>
      <c r="DG64" s="100">
        <v>0</v>
      </c>
      <c r="DH64" s="100">
        <v>0</v>
      </c>
      <c r="DI64" s="100">
        <v>0</v>
      </c>
      <c r="DJ64" s="100">
        <v>0</v>
      </c>
      <c r="DK64" s="100">
        <v>0</v>
      </c>
      <c r="DL64" s="100">
        <v>0</v>
      </c>
      <c r="DM64" s="100">
        <v>0</v>
      </c>
      <c r="DN64" s="108">
        <v>0</v>
      </c>
      <c r="DO64" s="108">
        <v>0</v>
      </c>
      <c r="DP64" s="108">
        <v>0</v>
      </c>
    </row>
    <row r="65" spans="3:120" x14ac:dyDescent="0.2">
      <c r="C65" s="12">
        <f>+'D-PDP'!C65</f>
        <v>2052</v>
      </c>
      <c r="D65" s="22">
        <v>0</v>
      </c>
      <c r="E65" s="22">
        <v>0</v>
      </c>
      <c r="F65" s="22">
        <v>0</v>
      </c>
      <c r="G65" s="22">
        <v>0</v>
      </c>
      <c r="H65" s="22">
        <v>0</v>
      </c>
      <c r="I65" s="22">
        <v>0</v>
      </c>
      <c r="J65" s="22">
        <v>0</v>
      </c>
      <c r="K65" s="98">
        <v>3460.0613454558552</v>
      </c>
      <c r="L65" s="100">
        <v>0</v>
      </c>
      <c r="M65" s="100">
        <v>1542.6858745754325</v>
      </c>
      <c r="N65" s="100">
        <v>0</v>
      </c>
      <c r="O65" s="100">
        <v>0</v>
      </c>
      <c r="P65" s="100">
        <v>1542.6858745754362</v>
      </c>
      <c r="Q65" s="100">
        <v>1403.8441458636462</v>
      </c>
      <c r="R65" s="100">
        <v>0</v>
      </c>
      <c r="S65" s="100">
        <v>0</v>
      </c>
      <c r="T65" s="100">
        <v>0</v>
      </c>
      <c r="U65" s="100">
        <v>0</v>
      </c>
      <c r="V65" s="100">
        <v>0</v>
      </c>
      <c r="W65" s="100">
        <v>749784.15611454449</v>
      </c>
      <c r="X65" s="100">
        <v>0</v>
      </c>
      <c r="Y65" s="100">
        <v>0</v>
      </c>
      <c r="Z65" s="100">
        <v>0</v>
      </c>
      <c r="AA65" s="100">
        <v>0</v>
      </c>
      <c r="AB65" s="100">
        <v>0</v>
      </c>
      <c r="AC65" s="100">
        <v>0</v>
      </c>
      <c r="AD65" s="100">
        <v>0</v>
      </c>
      <c r="AE65" s="100">
        <v>0</v>
      </c>
      <c r="AF65" s="100">
        <v>0</v>
      </c>
      <c r="AG65" s="100">
        <v>0</v>
      </c>
      <c r="AH65" s="100">
        <v>0</v>
      </c>
      <c r="AI65" s="100">
        <v>0</v>
      </c>
      <c r="AJ65" s="100">
        <v>0</v>
      </c>
      <c r="AK65" s="100">
        <v>0</v>
      </c>
      <c r="AL65" s="100">
        <v>0</v>
      </c>
      <c r="AM65" s="100">
        <v>0</v>
      </c>
      <c r="AN65" s="100">
        <v>0</v>
      </c>
      <c r="AO65" s="100">
        <v>0</v>
      </c>
      <c r="AP65" s="100">
        <v>0</v>
      </c>
      <c r="AQ65" s="100">
        <v>0</v>
      </c>
      <c r="AR65" s="100">
        <v>0</v>
      </c>
      <c r="AS65" s="100">
        <v>0</v>
      </c>
      <c r="AT65" s="100">
        <v>0</v>
      </c>
      <c r="AU65" s="100">
        <v>0</v>
      </c>
      <c r="AV65" s="100">
        <v>0</v>
      </c>
      <c r="AW65" s="100">
        <v>0</v>
      </c>
      <c r="AX65" s="100">
        <v>0</v>
      </c>
      <c r="AY65" s="100">
        <v>0</v>
      </c>
      <c r="AZ65" s="100">
        <v>0</v>
      </c>
      <c r="BA65" s="100">
        <v>0</v>
      </c>
      <c r="BB65" s="100">
        <v>0</v>
      </c>
      <c r="BC65" s="100">
        <v>0</v>
      </c>
      <c r="BD65" s="100">
        <v>0</v>
      </c>
      <c r="BE65" s="100">
        <v>0</v>
      </c>
      <c r="BF65" s="100">
        <v>0</v>
      </c>
      <c r="BG65" s="100">
        <v>0</v>
      </c>
      <c r="BH65" s="100">
        <v>0</v>
      </c>
      <c r="BI65" s="100">
        <v>0</v>
      </c>
      <c r="BJ65" s="100">
        <v>98.739042472412734</v>
      </c>
      <c r="BK65" s="100">
        <v>1.8429266457542184</v>
      </c>
      <c r="BL65" s="100">
        <v>-1.0572175066748102</v>
      </c>
      <c r="BM65" s="100">
        <v>0.87688999999999995</v>
      </c>
      <c r="BN65" s="100">
        <v>6.0419999999999998</v>
      </c>
      <c r="BO65" s="100">
        <v>6.0419999999999998</v>
      </c>
      <c r="BP65" s="100">
        <v>0</v>
      </c>
      <c r="BQ65" s="100">
        <v>37.502214127263947</v>
      </c>
      <c r="BR65" s="100">
        <v>37.502214127263947</v>
      </c>
      <c r="BS65" s="100">
        <v>98.739042472412734</v>
      </c>
      <c r="BT65" s="100">
        <v>0</v>
      </c>
      <c r="BU65" s="100">
        <v>0</v>
      </c>
      <c r="BV65" s="100">
        <v>0</v>
      </c>
      <c r="BW65" s="100">
        <v>0</v>
      </c>
      <c r="BX65" s="100">
        <v>0</v>
      </c>
      <c r="BY65" s="100">
        <v>0</v>
      </c>
      <c r="BZ65" s="100">
        <v>0</v>
      </c>
      <c r="CA65" s="100">
        <v>0.13074107245791619</v>
      </c>
      <c r="CB65" s="100">
        <v>0.42278700282048415</v>
      </c>
      <c r="CC65" s="100">
        <v>0.10346984826255597</v>
      </c>
      <c r="CD65" s="100">
        <v>8.7486294039308771E-2</v>
      </c>
      <c r="CE65" s="100">
        <v>0</v>
      </c>
      <c r="CF65" s="100">
        <v>0</v>
      </c>
      <c r="CG65" s="100">
        <v>0</v>
      </c>
      <c r="CH65" s="100">
        <v>0</v>
      </c>
      <c r="CI65" s="100">
        <v>47099.115856987788</v>
      </c>
      <c r="CJ65" s="100">
        <v>1499.7375447909378</v>
      </c>
      <c r="CK65" s="100">
        <v>0</v>
      </c>
      <c r="CL65" s="100">
        <v>0</v>
      </c>
      <c r="CM65" s="100">
        <v>0</v>
      </c>
      <c r="CN65" s="100">
        <v>0</v>
      </c>
      <c r="CO65" s="100">
        <v>0</v>
      </c>
      <c r="CP65" s="100">
        <v>0</v>
      </c>
      <c r="CQ65" s="100">
        <v>0</v>
      </c>
      <c r="CR65" s="100">
        <v>0</v>
      </c>
      <c r="CS65" s="100">
        <v>0</v>
      </c>
      <c r="CT65" s="100">
        <v>0</v>
      </c>
      <c r="CU65" s="100">
        <v>0</v>
      </c>
      <c r="CV65" s="100">
        <v>0</v>
      </c>
      <c r="CW65" s="100">
        <v>0</v>
      </c>
      <c r="CX65" s="100">
        <v>0</v>
      </c>
      <c r="CY65" s="100">
        <v>0</v>
      </c>
      <c r="CZ65" s="100">
        <v>0</v>
      </c>
      <c r="DA65" s="100">
        <v>0</v>
      </c>
      <c r="DB65" s="100">
        <v>0</v>
      </c>
      <c r="DC65" s="100">
        <v>0</v>
      </c>
      <c r="DD65" s="100">
        <v>0</v>
      </c>
      <c r="DE65" s="100">
        <v>0</v>
      </c>
      <c r="DF65" s="100">
        <v>0</v>
      </c>
      <c r="DG65" s="100">
        <v>0</v>
      </c>
      <c r="DH65" s="100">
        <v>0</v>
      </c>
      <c r="DI65" s="100">
        <v>0</v>
      </c>
      <c r="DJ65" s="100">
        <v>0</v>
      </c>
      <c r="DK65" s="100">
        <v>0</v>
      </c>
      <c r="DL65" s="100">
        <v>0</v>
      </c>
      <c r="DM65" s="100">
        <v>0</v>
      </c>
      <c r="DN65" s="108">
        <v>0</v>
      </c>
      <c r="DO65" s="108">
        <v>0</v>
      </c>
      <c r="DP65" s="108">
        <v>0</v>
      </c>
    </row>
    <row r="66" spans="3:120" x14ac:dyDescent="0.2">
      <c r="C66" s="12">
        <f>+'D-PDP'!C66</f>
        <v>2053</v>
      </c>
      <c r="D66" s="22">
        <v>0</v>
      </c>
      <c r="E66" s="22">
        <v>0</v>
      </c>
      <c r="F66" s="22">
        <v>0</v>
      </c>
      <c r="G66" s="22">
        <v>0</v>
      </c>
      <c r="H66" s="22">
        <v>0</v>
      </c>
      <c r="I66" s="22">
        <v>0</v>
      </c>
      <c r="J66" s="22">
        <v>0</v>
      </c>
      <c r="K66" s="98">
        <v>3203.3198768159564</v>
      </c>
      <c r="L66" s="100">
        <v>0</v>
      </c>
      <c r="M66" s="100">
        <v>1419.124619251028</v>
      </c>
      <c r="N66" s="100">
        <v>0</v>
      </c>
      <c r="O66" s="100">
        <v>0</v>
      </c>
      <c r="P66" s="100">
        <v>1419.1246192510243</v>
      </c>
      <c r="Q66" s="100">
        <v>1291.4034035184359</v>
      </c>
      <c r="R66" s="100">
        <v>0</v>
      </c>
      <c r="S66" s="100">
        <v>0</v>
      </c>
      <c r="T66" s="100">
        <v>0</v>
      </c>
      <c r="U66" s="100">
        <v>0</v>
      </c>
      <c r="V66" s="100">
        <v>0</v>
      </c>
      <c r="W66" s="100">
        <v>747982.85327318381</v>
      </c>
      <c r="X66" s="100">
        <v>0</v>
      </c>
      <c r="Y66" s="100">
        <v>0</v>
      </c>
      <c r="Z66" s="100">
        <v>0</v>
      </c>
      <c r="AA66" s="100">
        <v>0</v>
      </c>
      <c r="AB66" s="100">
        <v>0</v>
      </c>
      <c r="AC66" s="100">
        <v>0</v>
      </c>
      <c r="AD66" s="100">
        <v>0</v>
      </c>
      <c r="AE66" s="100">
        <v>0</v>
      </c>
      <c r="AF66" s="100">
        <v>0</v>
      </c>
      <c r="AG66" s="100">
        <v>0</v>
      </c>
      <c r="AH66" s="100">
        <v>0</v>
      </c>
      <c r="AI66" s="100">
        <v>0</v>
      </c>
      <c r="AJ66" s="100">
        <v>0</v>
      </c>
      <c r="AK66" s="100">
        <v>0</v>
      </c>
      <c r="AL66" s="100">
        <v>0</v>
      </c>
      <c r="AM66" s="100">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c r="BC66" s="100">
        <v>0</v>
      </c>
      <c r="BD66" s="100">
        <v>0</v>
      </c>
      <c r="BE66" s="100">
        <v>0</v>
      </c>
      <c r="BF66" s="100">
        <v>0</v>
      </c>
      <c r="BG66" s="100">
        <v>0</v>
      </c>
      <c r="BH66" s="100">
        <v>0</v>
      </c>
      <c r="BI66" s="100">
        <v>0</v>
      </c>
      <c r="BJ66" s="100">
        <v>98.739042472412734</v>
      </c>
      <c r="BK66" s="100">
        <v>1.8429266457542184</v>
      </c>
      <c r="BL66" s="100">
        <v>-1.0572175066748102</v>
      </c>
      <c r="BM66" s="100">
        <v>0.87688999999999995</v>
      </c>
      <c r="BN66" s="100">
        <v>6.0419999999999998</v>
      </c>
      <c r="BO66" s="100">
        <v>6.0419999999999998</v>
      </c>
      <c r="BP66" s="100">
        <v>0</v>
      </c>
      <c r="BQ66" s="100">
        <v>37.502214127263947</v>
      </c>
      <c r="BR66" s="100">
        <v>37.502214127263947</v>
      </c>
      <c r="BS66" s="100">
        <v>98.739042472412734</v>
      </c>
      <c r="BT66" s="100">
        <v>0</v>
      </c>
      <c r="BU66" s="100">
        <v>0</v>
      </c>
      <c r="BV66" s="100">
        <v>0</v>
      </c>
      <c r="BW66" s="100">
        <v>0</v>
      </c>
      <c r="BX66" s="100">
        <v>0</v>
      </c>
      <c r="BY66" s="100">
        <v>0</v>
      </c>
      <c r="BZ66" s="100">
        <v>0</v>
      </c>
      <c r="CA66" s="100">
        <v>0.13074107245791619</v>
      </c>
      <c r="CB66" s="100">
        <v>0.42278700282048415</v>
      </c>
      <c r="CC66" s="100">
        <v>0.10346984826255597</v>
      </c>
      <c r="CD66" s="100">
        <v>8.7486294039308771E-2</v>
      </c>
      <c r="CE66" s="100">
        <v>0</v>
      </c>
      <c r="CF66" s="100">
        <v>0</v>
      </c>
      <c r="CG66" s="100">
        <v>0</v>
      </c>
      <c r="CH66" s="100">
        <v>0</v>
      </c>
      <c r="CI66" s="100">
        <v>47099.115856987788</v>
      </c>
      <c r="CJ66" s="100">
        <v>1499.7375447909378</v>
      </c>
      <c r="CK66" s="100">
        <v>0</v>
      </c>
      <c r="CL66" s="100">
        <v>0</v>
      </c>
      <c r="CM66" s="100">
        <v>0</v>
      </c>
      <c r="CN66" s="100">
        <v>0</v>
      </c>
      <c r="CO66" s="100">
        <v>0</v>
      </c>
      <c r="CP66" s="100">
        <v>0</v>
      </c>
      <c r="CQ66" s="100">
        <v>0</v>
      </c>
      <c r="CR66" s="100">
        <v>0</v>
      </c>
      <c r="CS66" s="100">
        <v>0</v>
      </c>
      <c r="CT66" s="100">
        <v>0</v>
      </c>
      <c r="CU66" s="100">
        <v>0</v>
      </c>
      <c r="CV66" s="100">
        <v>0</v>
      </c>
      <c r="CW66" s="100">
        <v>0</v>
      </c>
      <c r="CX66" s="100">
        <v>0</v>
      </c>
      <c r="CY66" s="100">
        <v>0</v>
      </c>
      <c r="CZ66" s="100">
        <v>0</v>
      </c>
      <c r="DA66" s="100">
        <v>0</v>
      </c>
      <c r="DB66" s="100">
        <v>0</v>
      </c>
      <c r="DC66" s="100">
        <v>0</v>
      </c>
      <c r="DD66" s="100">
        <v>0</v>
      </c>
      <c r="DE66" s="100">
        <v>0</v>
      </c>
      <c r="DF66" s="100">
        <v>0</v>
      </c>
      <c r="DG66" s="100">
        <v>0</v>
      </c>
      <c r="DH66" s="100">
        <v>0</v>
      </c>
      <c r="DI66" s="100">
        <v>0</v>
      </c>
      <c r="DJ66" s="100">
        <v>0</v>
      </c>
      <c r="DK66" s="100">
        <v>0</v>
      </c>
      <c r="DL66" s="100">
        <v>0</v>
      </c>
      <c r="DM66" s="100">
        <v>0</v>
      </c>
      <c r="DN66" s="108">
        <v>0</v>
      </c>
      <c r="DO66" s="108">
        <v>0</v>
      </c>
      <c r="DP66" s="108">
        <v>0</v>
      </c>
    </row>
    <row r="67" spans="3:120" x14ac:dyDescent="0.2">
      <c r="C67" s="12">
        <f>+'D-PDP'!C67</f>
        <v>2054</v>
      </c>
      <c r="D67" s="22">
        <v>0</v>
      </c>
      <c r="E67" s="22">
        <v>0</v>
      </c>
      <c r="F67" s="22">
        <v>0</v>
      </c>
      <c r="G67" s="22">
        <v>0</v>
      </c>
      <c r="H67" s="22">
        <v>0</v>
      </c>
      <c r="I67" s="22">
        <v>0</v>
      </c>
      <c r="J67" s="22">
        <v>0</v>
      </c>
      <c r="K67" s="98">
        <v>2975.3148201005024</v>
      </c>
      <c r="L67" s="100">
        <v>0</v>
      </c>
      <c r="M67" s="100">
        <v>1309.9521276874384</v>
      </c>
      <c r="N67" s="100">
        <v>0</v>
      </c>
      <c r="O67" s="100">
        <v>0</v>
      </c>
      <c r="P67" s="100">
        <v>1309.9521276874375</v>
      </c>
      <c r="Q67" s="100">
        <v>1192.0564361955667</v>
      </c>
      <c r="R67" s="100">
        <v>0</v>
      </c>
      <c r="S67" s="100">
        <v>0</v>
      </c>
      <c r="T67" s="100">
        <v>0</v>
      </c>
      <c r="U67" s="100">
        <v>0</v>
      </c>
      <c r="V67" s="100">
        <v>0</v>
      </c>
      <c r="W67" s="100">
        <v>748210.85832989938</v>
      </c>
      <c r="X67" s="100">
        <v>0</v>
      </c>
      <c r="Y67" s="100">
        <v>0</v>
      </c>
      <c r="Z67" s="100">
        <v>0</v>
      </c>
      <c r="AA67" s="100">
        <v>0</v>
      </c>
      <c r="AB67" s="100">
        <v>0</v>
      </c>
      <c r="AC67" s="100">
        <v>0</v>
      </c>
      <c r="AD67" s="100">
        <v>0</v>
      </c>
      <c r="AE67" s="100">
        <v>0</v>
      </c>
      <c r="AF67" s="100">
        <v>0</v>
      </c>
      <c r="AG67" s="100">
        <v>0</v>
      </c>
      <c r="AH67" s="100">
        <v>0</v>
      </c>
      <c r="AI67" s="100">
        <v>0</v>
      </c>
      <c r="AJ67" s="100">
        <v>0</v>
      </c>
      <c r="AK67" s="100">
        <v>0</v>
      </c>
      <c r="AL67" s="100">
        <v>0</v>
      </c>
      <c r="AM67" s="100">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c r="BC67" s="100">
        <v>0</v>
      </c>
      <c r="BD67" s="100">
        <v>0</v>
      </c>
      <c r="BE67" s="100">
        <v>0</v>
      </c>
      <c r="BF67" s="100">
        <v>0</v>
      </c>
      <c r="BG67" s="100">
        <v>0</v>
      </c>
      <c r="BH67" s="100">
        <v>0</v>
      </c>
      <c r="BI67" s="100">
        <v>0</v>
      </c>
      <c r="BJ67" s="100">
        <v>98.739042472412734</v>
      </c>
      <c r="BK67" s="100">
        <v>1.8429266457542184</v>
      </c>
      <c r="BL67" s="100">
        <v>-1.0572175066748102</v>
      </c>
      <c r="BM67" s="100">
        <v>0.87688999999999995</v>
      </c>
      <c r="BN67" s="100">
        <v>6.0419999999999998</v>
      </c>
      <c r="BO67" s="100">
        <v>6.0419999999999998</v>
      </c>
      <c r="BP67" s="100">
        <v>0</v>
      </c>
      <c r="BQ67" s="100">
        <v>37.502214127263947</v>
      </c>
      <c r="BR67" s="100">
        <v>37.502214127263947</v>
      </c>
      <c r="BS67" s="100">
        <v>98.739042472412734</v>
      </c>
      <c r="BT67" s="100">
        <v>0</v>
      </c>
      <c r="BU67" s="100">
        <v>0</v>
      </c>
      <c r="BV67" s="100">
        <v>0</v>
      </c>
      <c r="BW67" s="100">
        <v>0</v>
      </c>
      <c r="BX67" s="100">
        <v>0</v>
      </c>
      <c r="BY67" s="100">
        <v>0</v>
      </c>
      <c r="BZ67" s="100">
        <v>0</v>
      </c>
      <c r="CA67" s="100">
        <v>0.13074107245791619</v>
      </c>
      <c r="CB67" s="100">
        <v>0.42278700282048415</v>
      </c>
      <c r="CC67" s="100">
        <v>0.10346984826255597</v>
      </c>
      <c r="CD67" s="100">
        <v>8.7486294039308771E-2</v>
      </c>
      <c r="CE67" s="100">
        <v>0</v>
      </c>
      <c r="CF67" s="100">
        <v>0</v>
      </c>
      <c r="CG67" s="100">
        <v>0</v>
      </c>
      <c r="CH67" s="100">
        <v>0</v>
      </c>
      <c r="CI67" s="100">
        <v>47099.115856987788</v>
      </c>
      <c r="CJ67" s="100">
        <v>1499.7375447909378</v>
      </c>
      <c r="CK67" s="100">
        <v>0</v>
      </c>
      <c r="CL67" s="100">
        <v>0</v>
      </c>
      <c r="CM67" s="100">
        <v>0</v>
      </c>
      <c r="CN67" s="100">
        <v>0</v>
      </c>
      <c r="CO67" s="100">
        <v>0</v>
      </c>
      <c r="CP67" s="100">
        <v>0</v>
      </c>
      <c r="CQ67" s="100">
        <v>0</v>
      </c>
      <c r="CR67" s="100">
        <v>0</v>
      </c>
      <c r="CS67" s="100">
        <v>0</v>
      </c>
      <c r="CT67" s="100">
        <v>0</v>
      </c>
      <c r="CU67" s="100">
        <v>0</v>
      </c>
      <c r="CV67" s="100">
        <v>0</v>
      </c>
      <c r="CW67" s="100">
        <v>0</v>
      </c>
      <c r="CX67" s="100">
        <v>0</v>
      </c>
      <c r="CY67" s="100">
        <v>0</v>
      </c>
      <c r="CZ67" s="100">
        <v>0</v>
      </c>
      <c r="DA67" s="100">
        <v>0</v>
      </c>
      <c r="DB67" s="100">
        <v>0</v>
      </c>
      <c r="DC67" s="100">
        <v>0</v>
      </c>
      <c r="DD67" s="100">
        <v>0</v>
      </c>
      <c r="DE67" s="100">
        <v>0</v>
      </c>
      <c r="DF67" s="100">
        <v>0</v>
      </c>
      <c r="DG67" s="100">
        <v>0</v>
      </c>
      <c r="DH67" s="100">
        <v>0</v>
      </c>
      <c r="DI67" s="100">
        <v>0</v>
      </c>
      <c r="DJ67" s="100">
        <v>0</v>
      </c>
      <c r="DK67" s="100">
        <v>0</v>
      </c>
      <c r="DL67" s="100">
        <v>0</v>
      </c>
      <c r="DM67" s="100">
        <v>0</v>
      </c>
      <c r="DN67" s="108">
        <v>0</v>
      </c>
      <c r="DO67" s="108">
        <v>0</v>
      </c>
      <c r="DP67" s="108">
        <v>0</v>
      </c>
    </row>
    <row r="68" spans="3:120" x14ac:dyDescent="0.2">
      <c r="C68" s="12">
        <f>+'D-PDP'!C68</f>
        <v>2055</v>
      </c>
      <c r="D68" s="22">
        <v>0</v>
      </c>
      <c r="E68" s="22">
        <v>0</v>
      </c>
      <c r="F68" s="22">
        <v>0</v>
      </c>
      <c r="G68" s="22">
        <v>0</v>
      </c>
      <c r="H68" s="22">
        <v>0</v>
      </c>
      <c r="I68" s="22">
        <v>0</v>
      </c>
      <c r="J68" s="22">
        <v>0</v>
      </c>
      <c r="K68" s="98">
        <v>2764.6232160725085</v>
      </c>
      <c r="L68" s="100">
        <v>0</v>
      </c>
      <c r="M68" s="100">
        <v>1209.8464055933509</v>
      </c>
      <c r="N68" s="100">
        <v>0</v>
      </c>
      <c r="O68" s="100">
        <v>0</v>
      </c>
      <c r="P68" s="100">
        <v>1209.8464055933491</v>
      </c>
      <c r="Q68" s="100">
        <v>1100.9602290899511</v>
      </c>
      <c r="R68" s="100">
        <v>0</v>
      </c>
      <c r="S68" s="100">
        <v>0</v>
      </c>
      <c r="T68" s="100">
        <v>0</v>
      </c>
      <c r="U68" s="100">
        <v>0</v>
      </c>
      <c r="V68" s="100">
        <v>0</v>
      </c>
      <c r="W68" s="100">
        <v>748421.54993392783</v>
      </c>
      <c r="X68" s="100">
        <v>0</v>
      </c>
      <c r="Y68" s="100">
        <v>0</v>
      </c>
      <c r="Z68" s="100">
        <v>0</v>
      </c>
      <c r="AA68" s="100">
        <v>0</v>
      </c>
      <c r="AB68" s="100">
        <v>0</v>
      </c>
      <c r="AC68" s="100">
        <v>0</v>
      </c>
      <c r="AD68" s="100">
        <v>0</v>
      </c>
      <c r="AE68" s="100">
        <v>0</v>
      </c>
      <c r="AF68" s="100">
        <v>0</v>
      </c>
      <c r="AG68" s="100">
        <v>0</v>
      </c>
      <c r="AH68" s="100">
        <v>0</v>
      </c>
      <c r="AI68" s="100">
        <v>0</v>
      </c>
      <c r="AJ68" s="100">
        <v>0</v>
      </c>
      <c r="AK68" s="100">
        <v>0</v>
      </c>
      <c r="AL68" s="100">
        <v>0</v>
      </c>
      <c r="AM68" s="100">
        <v>0</v>
      </c>
      <c r="AN68" s="100">
        <v>0</v>
      </c>
      <c r="AO68" s="100">
        <v>0</v>
      </c>
      <c r="AP68" s="100">
        <v>0</v>
      </c>
      <c r="AQ68" s="100">
        <v>0</v>
      </c>
      <c r="AR68" s="100">
        <v>0</v>
      </c>
      <c r="AS68" s="100">
        <v>0</v>
      </c>
      <c r="AT68" s="100">
        <v>0</v>
      </c>
      <c r="AU68" s="100">
        <v>0</v>
      </c>
      <c r="AV68" s="100">
        <v>0</v>
      </c>
      <c r="AW68" s="100">
        <v>0</v>
      </c>
      <c r="AX68" s="100">
        <v>0</v>
      </c>
      <c r="AY68" s="100">
        <v>0</v>
      </c>
      <c r="AZ68" s="100">
        <v>0</v>
      </c>
      <c r="BA68" s="100">
        <v>0</v>
      </c>
      <c r="BB68" s="100">
        <v>0</v>
      </c>
      <c r="BC68" s="100">
        <v>0</v>
      </c>
      <c r="BD68" s="100">
        <v>0</v>
      </c>
      <c r="BE68" s="100">
        <v>0</v>
      </c>
      <c r="BF68" s="100">
        <v>0</v>
      </c>
      <c r="BG68" s="100">
        <v>0</v>
      </c>
      <c r="BH68" s="100">
        <v>0</v>
      </c>
      <c r="BI68" s="100">
        <v>0</v>
      </c>
      <c r="BJ68" s="100">
        <v>98.739042472412734</v>
      </c>
      <c r="BK68" s="100">
        <v>1.8429266457542184</v>
      </c>
      <c r="BL68" s="100">
        <v>-1.0572175066748102</v>
      </c>
      <c r="BM68" s="100">
        <v>0.87688999999999995</v>
      </c>
      <c r="BN68" s="100">
        <v>6.0419999999999998</v>
      </c>
      <c r="BO68" s="100">
        <v>6.0419999999999998</v>
      </c>
      <c r="BP68" s="100">
        <v>0</v>
      </c>
      <c r="BQ68" s="100">
        <v>37.502214127263947</v>
      </c>
      <c r="BR68" s="100">
        <v>37.502214127263947</v>
      </c>
      <c r="BS68" s="100">
        <v>98.739042472412734</v>
      </c>
      <c r="BT68" s="100">
        <v>0</v>
      </c>
      <c r="BU68" s="100">
        <v>0</v>
      </c>
      <c r="BV68" s="100">
        <v>0</v>
      </c>
      <c r="BW68" s="100">
        <v>0</v>
      </c>
      <c r="BX68" s="100">
        <v>0</v>
      </c>
      <c r="BY68" s="100">
        <v>0</v>
      </c>
      <c r="BZ68" s="100">
        <v>0</v>
      </c>
      <c r="CA68" s="100">
        <v>0.13074107245791619</v>
      </c>
      <c r="CB68" s="100">
        <v>0.42278700282048415</v>
      </c>
      <c r="CC68" s="100">
        <v>0.10346984826255597</v>
      </c>
      <c r="CD68" s="100">
        <v>8.7486294039308771E-2</v>
      </c>
      <c r="CE68" s="100">
        <v>0</v>
      </c>
      <c r="CF68" s="100">
        <v>0</v>
      </c>
      <c r="CG68" s="100">
        <v>0</v>
      </c>
      <c r="CH68" s="100">
        <v>0</v>
      </c>
      <c r="CI68" s="100">
        <v>47099.115856987788</v>
      </c>
      <c r="CJ68" s="100">
        <v>1499.7375447909378</v>
      </c>
      <c r="CK68" s="100">
        <v>0</v>
      </c>
      <c r="CL68" s="100">
        <v>0</v>
      </c>
      <c r="CM68" s="100">
        <v>0</v>
      </c>
      <c r="CN68" s="100">
        <v>0</v>
      </c>
      <c r="CO68" s="100">
        <v>0</v>
      </c>
      <c r="CP68" s="100">
        <v>0</v>
      </c>
      <c r="CQ68" s="100">
        <v>0</v>
      </c>
      <c r="CR68" s="100">
        <v>0</v>
      </c>
      <c r="CS68" s="100">
        <v>0</v>
      </c>
      <c r="CT68" s="100">
        <v>0</v>
      </c>
      <c r="CU68" s="100">
        <v>0</v>
      </c>
      <c r="CV68" s="100">
        <v>0</v>
      </c>
      <c r="CW68" s="100">
        <v>0</v>
      </c>
      <c r="CX68" s="100">
        <v>0</v>
      </c>
      <c r="CY68" s="100">
        <v>0</v>
      </c>
      <c r="CZ68" s="100">
        <v>0</v>
      </c>
      <c r="DA68" s="100">
        <v>0</v>
      </c>
      <c r="DB68" s="100">
        <v>0</v>
      </c>
      <c r="DC68" s="100">
        <v>0</v>
      </c>
      <c r="DD68" s="100">
        <v>0</v>
      </c>
      <c r="DE68" s="100">
        <v>0</v>
      </c>
      <c r="DF68" s="100">
        <v>0</v>
      </c>
      <c r="DG68" s="100">
        <v>0</v>
      </c>
      <c r="DH68" s="100">
        <v>0</v>
      </c>
      <c r="DI68" s="100">
        <v>0</v>
      </c>
      <c r="DJ68" s="100">
        <v>0</v>
      </c>
      <c r="DK68" s="100">
        <v>0</v>
      </c>
      <c r="DL68" s="100">
        <v>0</v>
      </c>
      <c r="DM68" s="100">
        <v>0</v>
      </c>
      <c r="DN68" s="108">
        <v>0</v>
      </c>
      <c r="DO68" s="108">
        <v>0</v>
      </c>
      <c r="DP68" s="108">
        <v>0</v>
      </c>
    </row>
    <row r="69" spans="3:120" x14ac:dyDescent="0.2">
      <c r="C69" s="12">
        <f>+'D-PDP'!C69</f>
        <v>2056</v>
      </c>
      <c r="D69" s="22">
        <v>0</v>
      </c>
      <c r="E69" s="22">
        <v>0</v>
      </c>
      <c r="F69" s="22">
        <v>0</v>
      </c>
      <c r="G69" s="22">
        <v>0</v>
      </c>
      <c r="H69" s="22">
        <v>0</v>
      </c>
      <c r="I69" s="22">
        <v>0</v>
      </c>
      <c r="J69" s="22">
        <v>0</v>
      </c>
      <c r="K69" s="98">
        <v>2561.8187598912555</v>
      </c>
      <c r="L69" s="100">
        <v>0</v>
      </c>
      <c r="M69" s="100">
        <v>1111.0279558741686</v>
      </c>
      <c r="N69" s="100">
        <v>0</v>
      </c>
      <c r="O69" s="100">
        <v>0</v>
      </c>
      <c r="P69" s="100">
        <v>1111.0279558741695</v>
      </c>
      <c r="Q69" s="100">
        <v>1011.0354398454947</v>
      </c>
      <c r="R69" s="100">
        <v>0</v>
      </c>
      <c r="S69" s="100">
        <v>0</v>
      </c>
      <c r="T69" s="100">
        <v>0</v>
      </c>
      <c r="U69" s="100">
        <v>0</v>
      </c>
      <c r="V69" s="100">
        <v>0</v>
      </c>
      <c r="W69" s="100">
        <v>701336.40662010899</v>
      </c>
      <c r="X69" s="100">
        <v>0</v>
      </c>
      <c r="Y69" s="100">
        <v>0</v>
      </c>
      <c r="Z69" s="100">
        <v>0</v>
      </c>
      <c r="AA69" s="100">
        <v>0</v>
      </c>
      <c r="AB69" s="100">
        <v>0</v>
      </c>
      <c r="AC69" s="100">
        <v>0</v>
      </c>
      <c r="AD69" s="100">
        <v>0</v>
      </c>
      <c r="AE69" s="100">
        <v>0</v>
      </c>
      <c r="AF69" s="100">
        <v>0</v>
      </c>
      <c r="AG69" s="100">
        <v>0</v>
      </c>
      <c r="AH69" s="100">
        <v>0</v>
      </c>
      <c r="AI69" s="100">
        <v>0</v>
      </c>
      <c r="AJ69" s="100">
        <v>0</v>
      </c>
      <c r="AK69" s="100">
        <v>0</v>
      </c>
      <c r="AL69" s="100">
        <v>0</v>
      </c>
      <c r="AM69" s="100">
        <v>0</v>
      </c>
      <c r="AN69" s="100">
        <v>0</v>
      </c>
      <c r="AO69" s="100">
        <v>0</v>
      </c>
      <c r="AP69" s="100">
        <v>0</v>
      </c>
      <c r="AQ69" s="100">
        <v>0</v>
      </c>
      <c r="AR69" s="100">
        <v>0</v>
      </c>
      <c r="AS69" s="100">
        <v>0</v>
      </c>
      <c r="AT69" s="100">
        <v>0</v>
      </c>
      <c r="AU69" s="100">
        <v>0</v>
      </c>
      <c r="AV69" s="100">
        <v>0</v>
      </c>
      <c r="AW69" s="100">
        <v>0</v>
      </c>
      <c r="AX69" s="100">
        <v>0</v>
      </c>
      <c r="AY69" s="100">
        <v>0</v>
      </c>
      <c r="AZ69" s="100">
        <v>0</v>
      </c>
      <c r="BA69" s="100">
        <v>0</v>
      </c>
      <c r="BB69" s="100">
        <v>0</v>
      </c>
      <c r="BC69" s="100">
        <v>0</v>
      </c>
      <c r="BD69" s="100">
        <v>0</v>
      </c>
      <c r="BE69" s="100">
        <v>0</v>
      </c>
      <c r="BF69" s="100">
        <v>0</v>
      </c>
      <c r="BG69" s="100">
        <v>0</v>
      </c>
      <c r="BH69" s="100">
        <v>0</v>
      </c>
      <c r="BI69" s="100">
        <v>0</v>
      </c>
      <c r="BJ69" s="100">
        <v>98.739042472412734</v>
      </c>
      <c r="BK69" s="100">
        <v>1.8429266457542184</v>
      </c>
      <c r="BL69" s="100">
        <v>-1.0572175066748102</v>
      </c>
      <c r="BM69" s="100">
        <v>0.87688999999999995</v>
      </c>
      <c r="BN69" s="100">
        <v>6.0419999999999998</v>
      </c>
      <c r="BO69" s="100">
        <v>6.0419999999999998</v>
      </c>
      <c r="BP69" s="100">
        <v>0</v>
      </c>
      <c r="BQ69" s="100">
        <v>37.502214127263947</v>
      </c>
      <c r="BR69" s="100">
        <v>37.502214127263947</v>
      </c>
      <c r="BS69" s="100">
        <v>98.739042472412734</v>
      </c>
      <c r="BT69" s="100">
        <v>0</v>
      </c>
      <c r="BU69" s="100">
        <v>0</v>
      </c>
      <c r="BV69" s="100">
        <v>0</v>
      </c>
      <c r="BW69" s="100">
        <v>0</v>
      </c>
      <c r="BX69" s="100">
        <v>0</v>
      </c>
      <c r="BY69" s="100">
        <v>0</v>
      </c>
      <c r="BZ69" s="100">
        <v>0</v>
      </c>
      <c r="CA69" s="100">
        <v>0.13074107245791619</v>
      </c>
      <c r="CB69" s="100">
        <v>0.42278700282048415</v>
      </c>
      <c r="CC69" s="100">
        <v>0.10346984826255597</v>
      </c>
      <c r="CD69" s="100">
        <v>8.7486294039308771E-2</v>
      </c>
      <c r="CE69" s="100">
        <v>0</v>
      </c>
      <c r="CF69" s="100">
        <v>0</v>
      </c>
      <c r="CG69" s="100">
        <v>0</v>
      </c>
      <c r="CH69" s="100">
        <v>0</v>
      </c>
      <c r="CI69" s="100">
        <v>47099.115856987788</v>
      </c>
      <c r="CJ69" s="100">
        <v>1499.7375447909378</v>
      </c>
      <c r="CK69" s="100">
        <v>0</v>
      </c>
      <c r="CL69" s="100">
        <v>0</v>
      </c>
      <c r="CM69" s="100">
        <v>0</v>
      </c>
      <c r="CN69" s="100">
        <v>0</v>
      </c>
      <c r="CO69" s="100">
        <v>0</v>
      </c>
      <c r="CP69" s="100">
        <v>0</v>
      </c>
      <c r="CQ69" s="100">
        <v>0</v>
      </c>
      <c r="CR69" s="100">
        <v>0</v>
      </c>
      <c r="CS69" s="100">
        <v>0</v>
      </c>
      <c r="CT69" s="100">
        <v>0</v>
      </c>
      <c r="CU69" s="100">
        <v>0</v>
      </c>
      <c r="CV69" s="100">
        <v>0</v>
      </c>
      <c r="CW69" s="100">
        <v>0</v>
      </c>
      <c r="CX69" s="100">
        <v>0</v>
      </c>
      <c r="CY69" s="100">
        <v>0</v>
      </c>
      <c r="CZ69" s="100">
        <v>0</v>
      </c>
      <c r="DA69" s="100">
        <v>0</v>
      </c>
      <c r="DB69" s="100">
        <v>0</v>
      </c>
      <c r="DC69" s="100">
        <v>0</v>
      </c>
      <c r="DD69" s="100">
        <v>0</v>
      </c>
      <c r="DE69" s="100">
        <v>0</v>
      </c>
      <c r="DF69" s="100">
        <v>0</v>
      </c>
      <c r="DG69" s="100">
        <v>0</v>
      </c>
      <c r="DH69" s="100">
        <v>0</v>
      </c>
      <c r="DI69" s="100">
        <v>0</v>
      </c>
      <c r="DJ69" s="100">
        <v>0</v>
      </c>
      <c r="DK69" s="100">
        <v>0</v>
      </c>
      <c r="DL69" s="100">
        <v>0</v>
      </c>
      <c r="DM69" s="100">
        <v>0</v>
      </c>
      <c r="DN69" s="108">
        <v>0</v>
      </c>
      <c r="DO69" s="108">
        <v>0</v>
      </c>
      <c r="DP69" s="108">
        <v>0</v>
      </c>
    </row>
    <row r="70" spans="3:120" x14ac:dyDescent="0.2">
      <c r="C70" s="12">
        <f>+'D-PDP'!C70</f>
        <v>2057</v>
      </c>
      <c r="D70" s="22">
        <v>0</v>
      </c>
      <c r="E70" s="22">
        <v>0</v>
      </c>
      <c r="F70" s="22">
        <v>0</v>
      </c>
      <c r="G70" s="22">
        <v>0</v>
      </c>
      <c r="H70" s="22">
        <v>0</v>
      </c>
      <c r="I70" s="22">
        <v>0</v>
      </c>
      <c r="J70" s="22">
        <v>0</v>
      </c>
      <c r="K70" s="98">
        <v>2358.2440114307465</v>
      </c>
      <c r="L70" s="100">
        <v>0</v>
      </c>
      <c r="M70" s="100">
        <v>1012.735124690641</v>
      </c>
      <c r="N70" s="100">
        <v>0</v>
      </c>
      <c r="O70" s="100">
        <v>0</v>
      </c>
      <c r="P70" s="100">
        <v>1012.7351246906392</v>
      </c>
      <c r="Q70" s="100">
        <v>921.58896346848542</v>
      </c>
      <c r="R70" s="100">
        <v>0</v>
      </c>
      <c r="S70" s="100">
        <v>0</v>
      </c>
      <c r="T70" s="100">
        <v>0</v>
      </c>
      <c r="U70" s="100">
        <v>0</v>
      </c>
      <c r="V70" s="100">
        <v>0</v>
      </c>
      <c r="W70" s="100">
        <v>631871.51933856937</v>
      </c>
      <c r="X70" s="100">
        <v>0</v>
      </c>
      <c r="Y70" s="100">
        <v>0</v>
      </c>
      <c r="Z70" s="100">
        <v>0</v>
      </c>
      <c r="AA70" s="100">
        <v>0</v>
      </c>
      <c r="AB70" s="100">
        <v>0</v>
      </c>
      <c r="AC70" s="100">
        <v>0</v>
      </c>
      <c r="AD70" s="100">
        <v>0</v>
      </c>
      <c r="AE70" s="100">
        <v>0</v>
      </c>
      <c r="AF70" s="100">
        <v>0</v>
      </c>
      <c r="AG70" s="100">
        <v>0</v>
      </c>
      <c r="AH70" s="100">
        <v>0</v>
      </c>
      <c r="AI70" s="100">
        <v>0</v>
      </c>
      <c r="AJ70" s="100">
        <v>0</v>
      </c>
      <c r="AK70" s="100">
        <v>0</v>
      </c>
      <c r="AL70" s="100">
        <v>0</v>
      </c>
      <c r="AM70" s="100">
        <v>0</v>
      </c>
      <c r="AN70" s="100">
        <v>0</v>
      </c>
      <c r="AO70" s="100">
        <v>0</v>
      </c>
      <c r="AP70" s="100">
        <v>0</v>
      </c>
      <c r="AQ70" s="100">
        <v>0</v>
      </c>
      <c r="AR70" s="100">
        <v>0</v>
      </c>
      <c r="AS70" s="100">
        <v>0</v>
      </c>
      <c r="AT70" s="100">
        <v>0</v>
      </c>
      <c r="AU70" s="100">
        <v>0</v>
      </c>
      <c r="AV70" s="100">
        <v>0</v>
      </c>
      <c r="AW70" s="100">
        <v>0</v>
      </c>
      <c r="AX70" s="100">
        <v>0</v>
      </c>
      <c r="AY70" s="100">
        <v>0</v>
      </c>
      <c r="AZ70" s="100">
        <v>0</v>
      </c>
      <c r="BA70" s="100">
        <v>0</v>
      </c>
      <c r="BB70" s="100">
        <v>0</v>
      </c>
      <c r="BC70" s="100">
        <v>0</v>
      </c>
      <c r="BD70" s="100">
        <v>0</v>
      </c>
      <c r="BE70" s="100">
        <v>0</v>
      </c>
      <c r="BF70" s="100">
        <v>0</v>
      </c>
      <c r="BG70" s="100">
        <v>0</v>
      </c>
      <c r="BH70" s="100">
        <v>0</v>
      </c>
      <c r="BI70" s="100">
        <v>0</v>
      </c>
      <c r="BJ70" s="100">
        <v>98.739042472412734</v>
      </c>
      <c r="BK70" s="100">
        <v>1.8429266457542184</v>
      </c>
      <c r="BL70" s="100">
        <v>-1.0572175066748102</v>
      </c>
      <c r="BM70" s="100">
        <v>0.87688999999999995</v>
      </c>
      <c r="BN70" s="100">
        <v>6.0419999999999998</v>
      </c>
      <c r="BO70" s="100">
        <v>6.0419999999999998</v>
      </c>
      <c r="BP70" s="100">
        <v>0</v>
      </c>
      <c r="BQ70" s="100">
        <v>37.502214127263947</v>
      </c>
      <c r="BR70" s="100">
        <v>37.502214127263947</v>
      </c>
      <c r="BS70" s="100">
        <v>98.739042472412734</v>
      </c>
      <c r="BT70" s="100">
        <v>0</v>
      </c>
      <c r="BU70" s="100">
        <v>0</v>
      </c>
      <c r="BV70" s="100">
        <v>0</v>
      </c>
      <c r="BW70" s="100">
        <v>0</v>
      </c>
      <c r="BX70" s="100">
        <v>0</v>
      </c>
      <c r="BY70" s="100">
        <v>0</v>
      </c>
      <c r="BZ70" s="100">
        <v>0</v>
      </c>
      <c r="CA70" s="100">
        <v>0.13074107245791619</v>
      </c>
      <c r="CB70" s="100">
        <v>0.42278700282048415</v>
      </c>
      <c r="CC70" s="100">
        <v>0.10346984826255597</v>
      </c>
      <c r="CD70" s="100">
        <v>8.7486294039308771E-2</v>
      </c>
      <c r="CE70" s="100">
        <v>0</v>
      </c>
      <c r="CF70" s="100">
        <v>0</v>
      </c>
      <c r="CG70" s="100">
        <v>0</v>
      </c>
      <c r="CH70" s="100">
        <v>0</v>
      </c>
      <c r="CI70" s="100">
        <v>47099.115856987788</v>
      </c>
      <c r="CJ70" s="100">
        <v>1499.7375447909378</v>
      </c>
      <c r="CK70" s="100">
        <v>0</v>
      </c>
      <c r="CL70" s="100">
        <v>0</v>
      </c>
      <c r="CM70" s="100">
        <v>0</v>
      </c>
      <c r="CN70" s="100">
        <v>0</v>
      </c>
      <c r="CO70" s="100">
        <v>0</v>
      </c>
      <c r="CP70" s="100">
        <v>0</v>
      </c>
      <c r="CQ70" s="100">
        <v>0</v>
      </c>
      <c r="CR70" s="100">
        <v>0</v>
      </c>
      <c r="CS70" s="100">
        <v>0</v>
      </c>
      <c r="CT70" s="100">
        <v>0</v>
      </c>
      <c r="CU70" s="100">
        <v>0</v>
      </c>
      <c r="CV70" s="100">
        <v>0</v>
      </c>
      <c r="CW70" s="100">
        <v>0</v>
      </c>
      <c r="CX70" s="100">
        <v>0</v>
      </c>
      <c r="CY70" s="100">
        <v>0</v>
      </c>
      <c r="CZ70" s="100">
        <v>0</v>
      </c>
      <c r="DA70" s="100">
        <v>0</v>
      </c>
      <c r="DB70" s="100">
        <v>0</v>
      </c>
      <c r="DC70" s="100">
        <v>0</v>
      </c>
      <c r="DD70" s="100">
        <v>0</v>
      </c>
      <c r="DE70" s="100">
        <v>0</v>
      </c>
      <c r="DF70" s="100">
        <v>0</v>
      </c>
      <c r="DG70" s="100">
        <v>0</v>
      </c>
      <c r="DH70" s="100">
        <v>0</v>
      </c>
      <c r="DI70" s="100">
        <v>0</v>
      </c>
      <c r="DJ70" s="100">
        <v>0</v>
      </c>
      <c r="DK70" s="100">
        <v>0</v>
      </c>
      <c r="DL70" s="100">
        <v>0</v>
      </c>
      <c r="DM70" s="100">
        <v>0</v>
      </c>
      <c r="DN70" s="108">
        <v>0</v>
      </c>
      <c r="DO70" s="108">
        <v>0</v>
      </c>
      <c r="DP70" s="108">
        <v>0</v>
      </c>
    </row>
    <row r="71" spans="3:120" x14ac:dyDescent="0.2">
      <c r="C71" s="12">
        <f>+'D-PDP'!C71</f>
        <v>2058</v>
      </c>
      <c r="D71" s="22">
        <v>0</v>
      </c>
      <c r="E71" s="22">
        <v>0</v>
      </c>
      <c r="F71" s="22">
        <v>0</v>
      </c>
      <c r="G71" s="22">
        <v>0</v>
      </c>
      <c r="H71" s="22">
        <v>0</v>
      </c>
      <c r="I71" s="22">
        <v>0</v>
      </c>
      <c r="J71" s="22">
        <v>0</v>
      </c>
      <c r="K71" s="98">
        <v>2196.5696291679669</v>
      </c>
      <c r="L71" s="100">
        <v>0</v>
      </c>
      <c r="M71" s="100">
        <v>938.67432454349364</v>
      </c>
      <c r="N71" s="100">
        <v>0</v>
      </c>
      <c r="O71" s="100">
        <v>0</v>
      </c>
      <c r="P71" s="100">
        <v>938.67432454349455</v>
      </c>
      <c r="Q71" s="100">
        <v>854.19363533457999</v>
      </c>
      <c r="R71" s="100">
        <v>0</v>
      </c>
      <c r="S71" s="100">
        <v>0</v>
      </c>
      <c r="T71" s="100">
        <v>0</v>
      </c>
      <c r="U71" s="100">
        <v>0</v>
      </c>
      <c r="V71" s="100">
        <v>0</v>
      </c>
      <c r="W71" s="100">
        <v>632033.19372083212</v>
      </c>
      <c r="X71" s="100">
        <v>0</v>
      </c>
      <c r="Y71" s="100">
        <v>0</v>
      </c>
      <c r="Z71" s="100">
        <v>0</v>
      </c>
      <c r="AA71" s="100">
        <v>0</v>
      </c>
      <c r="AB71" s="100">
        <v>0</v>
      </c>
      <c r="AC71" s="100">
        <v>0</v>
      </c>
      <c r="AD71" s="100">
        <v>0</v>
      </c>
      <c r="AE71" s="100">
        <v>0</v>
      </c>
      <c r="AF71" s="100">
        <v>0</v>
      </c>
      <c r="AG71" s="100">
        <v>0</v>
      </c>
      <c r="AH71" s="100">
        <v>0</v>
      </c>
      <c r="AI71" s="100">
        <v>0</v>
      </c>
      <c r="AJ71" s="100">
        <v>0</v>
      </c>
      <c r="AK71" s="100">
        <v>0</v>
      </c>
      <c r="AL71" s="100">
        <v>0</v>
      </c>
      <c r="AM71" s="100">
        <v>0</v>
      </c>
      <c r="AN71" s="100">
        <v>0</v>
      </c>
      <c r="AO71" s="100">
        <v>0</v>
      </c>
      <c r="AP71" s="100">
        <v>0</v>
      </c>
      <c r="AQ71" s="100">
        <v>0</v>
      </c>
      <c r="AR71" s="100">
        <v>0</v>
      </c>
      <c r="AS71" s="100">
        <v>0</v>
      </c>
      <c r="AT71" s="100">
        <v>0</v>
      </c>
      <c r="AU71" s="100">
        <v>0</v>
      </c>
      <c r="AV71" s="100">
        <v>0</v>
      </c>
      <c r="AW71" s="100">
        <v>0</v>
      </c>
      <c r="AX71" s="100">
        <v>0</v>
      </c>
      <c r="AY71" s="100">
        <v>0</v>
      </c>
      <c r="AZ71" s="100">
        <v>0</v>
      </c>
      <c r="BA71" s="100">
        <v>0</v>
      </c>
      <c r="BB71" s="100">
        <v>0</v>
      </c>
      <c r="BC71" s="100">
        <v>0</v>
      </c>
      <c r="BD71" s="100">
        <v>0</v>
      </c>
      <c r="BE71" s="100">
        <v>0</v>
      </c>
      <c r="BF71" s="100">
        <v>0</v>
      </c>
      <c r="BG71" s="100">
        <v>0</v>
      </c>
      <c r="BH71" s="100">
        <v>0</v>
      </c>
      <c r="BI71" s="100">
        <v>0</v>
      </c>
      <c r="BJ71" s="100">
        <v>98.739042472412734</v>
      </c>
      <c r="BK71" s="100">
        <v>1.8429266457542184</v>
      </c>
      <c r="BL71" s="100">
        <v>-1.0572175066748102</v>
      </c>
      <c r="BM71" s="100">
        <v>0.87688999999999995</v>
      </c>
      <c r="BN71" s="100">
        <v>6.0419999999999998</v>
      </c>
      <c r="BO71" s="100">
        <v>6.0419999999999998</v>
      </c>
      <c r="BP71" s="100">
        <v>0</v>
      </c>
      <c r="BQ71" s="100">
        <v>37.502214127263947</v>
      </c>
      <c r="BR71" s="100">
        <v>37.502214127263947</v>
      </c>
      <c r="BS71" s="100">
        <v>98.739042472412734</v>
      </c>
      <c r="BT71" s="100">
        <v>0</v>
      </c>
      <c r="BU71" s="100">
        <v>0</v>
      </c>
      <c r="BV71" s="100">
        <v>0</v>
      </c>
      <c r="BW71" s="100">
        <v>0</v>
      </c>
      <c r="BX71" s="100">
        <v>0</v>
      </c>
      <c r="BY71" s="100">
        <v>0</v>
      </c>
      <c r="BZ71" s="100">
        <v>0</v>
      </c>
      <c r="CA71" s="100">
        <v>0.13074107245791619</v>
      </c>
      <c r="CB71" s="100">
        <v>0.42278700282048415</v>
      </c>
      <c r="CC71" s="100">
        <v>0.10346984826255597</v>
      </c>
      <c r="CD71" s="100">
        <v>8.7486294039308771E-2</v>
      </c>
      <c r="CE71" s="100">
        <v>0</v>
      </c>
      <c r="CF71" s="100">
        <v>0</v>
      </c>
      <c r="CG71" s="100">
        <v>0</v>
      </c>
      <c r="CH71" s="100">
        <v>0</v>
      </c>
      <c r="CI71" s="100">
        <v>47099.115856987788</v>
      </c>
      <c r="CJ71" s="100">
        <v>1499.7375447909378</v>
      </c>
      <c r="CK71" s="100">
        <v>0</v>
      </c>
      <c r="CL71" s="100">
        <v>0</v>
      </c>
      <c r="CM71" s="100">
        <v>0</v>
      </c>
      <c r="CN71" s="100">
        <v>0</v>
      </c>
      <c r="CO71" s="100">
        <v>0</v>
      </c>
      <c r="CP71" s="100">
        <v>0</v>
      </c>
      <c r="CQ71" s="100">
        <v>0</v>
      </c>
      <c r="CR71" s="100">
        <v>0</v>
      </c>
      <c r="CS71" s="100">
        <v>0</v>
      </c>
      <c r="CT71" s="100">
        <v>0</v>
      </c>
      <c r="CU71" s="100">
        <v>0</v>
      </c>
      <c r="CV71" s="100">
        <v>0</v>
      </c>
      <c r="CW71" s="100">
        <v>0</v>
      </c>
      <c r="CX71" s="100">
        <v>0</v>
      </c>
      <c r="CY71" s="100">
        <v>0</v>
      </c>
      <c r="CZ71" s="100">
        <v>0</v>
      </c>
      <c r="DA71" s="100">
        <v>0</v>
      </c>
      <c r="DB71" s="100">
        <v>0</v>
      </c>
      <c r="DC71" s="100">
        <v>0</v>
      </c>
      <c r="DD71" s="100">
        <v>0</v>
      </c>
      <c r="DE71" s="100">
        <v>0</v>
      </c>
      <c r="DF71" s="100">
        <v>0</v>
      </c>
      <c r="DG71" s="100">
        <v>0</v>
      </c>
      <c r="DH71" s="100">
        <v>0</v>
      </c>
      <c r="DI71" s="100">
        <v>0</v>
      </c>
      <c r="DJ71" s="100">
        <v>0</v>
      </c>
      <c r="DK71" s="100">
        <v>0</v>
      </c>
      <c r="DL71" s="100">
        <v>0</v>
      </c>
      <c r="DM71" s="100">
        <v>0</v>
      </c>
      <c r="DN71" s="108">
        <v>0</v>
      </c>
      <c r="DO71" s="108">
        <v>0</v>
      </c>
      <c r="DP71" s="108">
        <v>0</v>
      </c>
    </row>
    <row r="72" spans="3:120" x14ac:dyDescent="0.2">
      <c r="C72" s="13">
        <f>+'D-PDP'!C72</f>
        <v>2059</v>
      </c>
      <c r="D72" s="22">
        <v>0</v>
      </c>
      <c r="E72" s="22">
        <v>0</v>
      </c>
      <c r="F72" s="22">
        <v>0</v>
      </c>
      <c r="G72" s="22">
        <v>0</v>
      </c>
      <c r="H72" s="22">
        <v>0</v>
      </c>
      <c r="I72" s="22">
        <v>0</v>
      </c>
      <c r="J72" s="22">
        <v>0</v>
      </c>
      <c r="K72" s="98">
        <v>2046.2880408216624</v>
      </c>
      <c r="L72" s="100">
        <v>0</v>
      </c>
      <c r="M72" s="100">
        <v>2436.5185587968663</v>
      </c>
      <c r="N72" s="100">
        <v>0</v>
      </c>
      <c r="O72" s="100">
        <v>0</v>
      </c>
      <c r="P72" s="100">
        <v>2436.5185587968663</v>
      </c>
      <c r="Q72" s="100">
        <v>2217.2318885051463</v>
      </c>
      <c r="R72" s="100">
        <v>0</v>
      </c>
      <c r="S72" s="100">
        <v>0</v>
      </c>
      <c r="T72" s="100">
        <v>0</v>
      </c>
      <c r="U72" s="100">
        <v>0</v>
      </c>
      <c r="V72" s="100">
        <v>0</v>
      </c>
      <c r="W72" s="100">
        <v>1640328.861854054</v>
      </c>
      <c r="X72" s="100">
        <v>0</v>
      </c>
      <c r="Y72" s="100">
        <v>0</v>
      </c>
      <c r="Z72" s="100">
        <v>0</v>
      </c>
      <c r="AA72" s="100">
        <v>0</v>
      </c>
      <c r="AB72" s="100">
        <v>0</v>
      </c>
      <c r="AC72" s="100">
        <v>0</v>
      </c>
      <c r="AD72" s="100">
        <v>0</v>
      </c>
      <c r="AE72" s="100">
        <v>0</v>
      </c>
      <c r="AF72" s="100">
        <v>0</v>
      </c>
      <c r="AG72" s="100">
        <v>0</v>
      </c>
      <c r="AH72" s="100">
        <v>0</v>
      </c>
      <c r="AI72" s="100">
        <v>0</v>
      </c>
      <c r="AJ72" s="100">
        <v>0</v>
      </c>
      <c r="AK72" s="100">
        <v>0</v>
      </c>
      <c r="AL72" s="100">
        <v>0</v>
      </c>
      <c r="AM72" s="100">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c r="BC72" s="100">
        <v>0</v>
      </c>
      <c r="BD72" s="100">
        <v>0</v>
      </c>
      <c r="BE72" s="100">
        <v>0</v>
      </c>
      <c r="BF72" s="100">
        <v>0</v>
      </c>
      <c r="BG72" s="100">
        <v>0</v>
      </c>
      <c r="BH72" s="100">
        <v>0</v>
      </c>
      <c r="BI72" s="100">
        <v>0</v>
      </c>
      <c r="BJ72" s="101">
        <v>98.739042472412734</v>
      </c>
      <c r="BK72" s="101">
        <v>1.8429266457542184</v>
      </c>
      <c r="BL72" s="101">
        <v>-1.0572175066748102</v>
      </c>
      <c r="BM72" s="100">
        <v>0.87688999999999995</v>
      </c>
      <c r="BN72" s="101">
        <v>6.0419999999999998</v>
      </c>
      <c r="BO72" s="100">
        <v>6.0419999999999998</v>
      </c>
      <c r="BP72" s="101">
        <v>0</v>
      </c>
      <c r="BQ72" s="101">
        <v>37.502214127263947</v>
      </c>
      <c r="BR72" s="101">
        <v>37.502214127263947</v>
      </c>
      <c r="BS72" s="101">
        <v>98.739042472412734</v>
      </c>
      <c r="BT72" s="101">
        <v>0</v>
      </c>
      <c r="BU72" s="101">
        <v>0</v>
      </c>
      <c r="BV72" s="101">
        <v>0</v>
      </c>
      <c r="BW72" s="101">
        <v>0</v>
      </c>
      <c r="BX72" s="101">
        <v>0</v>
      </c>
      <c r="BY72" s="101">
        <v>0</v>
      </c>
      <c r="BZ72" s="101">
        <v>0</v>
      </c>
      <c r="CA72" s="101">
        <v>0.13074107245791619</v>
      </c>
      <c r="CB72" s="101">
        <v>0.42278700282048415</v>
      </c>
      <c r="CC72" s="101">
        <v>0.10346984826255597</v>
      </c>
      <c r="CD72" s="101">
        <v>8.7486294039308771E-2</v>
      </c>
      <c r="CE72" s="101">
        <v>0</v>
      </c>
      <c r="CF72" s="101">
        <v>0</v>
      </c>
      <c r="CG72" s="101">
        <v>0</v>
      </c>
      <c r="CH72" s="101">
        <v>0</v>
      </c>
      <c r="CI72" s="101">
        <v>47099.115856987788</v>
      </c>
      <c r="CJ72" s="101">
        <v>1499.7375447909378</v>
      </c>
      <c r="CK72" s="101">
        <v>0</v>
      </c>
      <c r="CL72" s="101">
        <v>0</v>
      </c>
      <c r="CM72" s="101">
        <v>0</v>
      </c>
      <c r="CN72" s="101">
        <v>0</v>
      </c>
      <c r="CO72" s="101">
        <v>0</v>
      </c>
      <c r="CP72" s="101">
        <v>0</v>
      </c>
      <c r="CQ72" s="101">
        <v>0</v>
      </c>
      <c r="CR72" s="101">
        <v>0</v>
      </c>
      <c r="CS72" s="101">
        <v>0</v>
      </c>
      <c r="CT72" s="101">
        <v>0</v>
      </c>
      <c r="CU72" s="101">
        <v>0</v>
      </c>
      <c r="CV72" s="101">
        <v>0</v>
      </c>
      <c r="CW72" s="101">
        <v>0</v>
      </c>
      <c r="CX72" s="101">
        <v>0</v>
      </c>
      <c r="CY72" s="101">
        <v>0</v>
      </c>
      <c r="CZ72" s="101">
        <v>0</v>
      </c>
      <c r="DA72" s="101">
        <v>0</v>
      </c>
      <c r="DB72" s="101">
        <v>0</v>
      </c>
      <c r="DC72" s="101">
        <v>0</v>
      </c>
      <c r="DD72" s="101">
        <v>0</v>
      </c>
      <c r="DE72" s="101">
        <v>0</v>
      </c>
      <c r="DF72" s="101">
        <v>0</v>
      </c>
      <c r="DG72" s="101">
        <v>0</v>
      </c>
      <c r="DH72" s="101">
        <v>0</v>
      </c>
      <c r="DI72" s="101">
        <v>0</v>
      </c>
      <c r="DJ72" s="101">
        <v>0</v>
      </c>
      <c r="DK72" s="101">
        <v>0</v>
      </c>
      <c r="DL72" s="101">
        <v>0</v>
      </c>
      <c r="DM72" s="100">
        <v>0</v>
      </c>
      <c r="DN72" s="109">
        <v>0</v>
      </c>
      <c r="DO72" s="109">
        <v>0</v>
      </c>
      <c r="DP72" s="109">
        <v>0</v>
      </c>
    </row>
    <row r="73" spans="3:120" ht="4.5" customHeight="1" x14ac:dyDescent="0.2">
      <c r="C73" s="14"/>
      <c r="D73" s="25"/>
      <c r="E73" s="25"/>
      <c r="F73" s="25"/>
      <c r="G73" s="25"/>
      <c r="H73" s="25"/>
      <c r="I73" s="25"/>
      <c r="J73" s="25"/>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10"/>
      <c r="DO73" s="110"/>
      <c r="DP73" s="110"/>
    </row>
    <row r="74" spans="3:120" x14ac:dyDescent="0.2">
      <c r="C74" s="15" t="s">
        <v>142</v>
      </c>
      <c r="D74" s="26">
        <v>7</v>
      </c>
      <c r="E74" s="27">
        <v>3</v>
      </c>
      <c r="F74" s="26">
        <v>7</v>
      </c>
      <c r="G74" s="27">
        <v>0</v>
      </c>
      <c r="H74" s="26">
        <v>0</v>
      </c>
      <c r="I74" s="27">
        <v>0</v>
      </c>
      <c r="J74" s="27">
        <v>7</v>
      </c>
      <c r="K74" s="103">
        <v>619800.59744002938</v>
      </c>
      <c r="L74" s="103">
        <v>0</v>
      </c>
      <c r="M74" s="103">
        <v>323029.35689249967</v>
      </c>
      <c r="N74" s="103">
        <v>159979.43682821776</v>
      </c>
      <c r="O74" s="103">
        <v>0</v>
      </c>
      <c r="P74" s="103">
        <v>88267.419832045067</v>
      </c>
      <c r="Q74" s="103">
        <v>59194.777711720046</v>
      </c>
      <c r="R74" s="103">
        <v>51603.643493310708</v>
      </c>
      <c r="S74" s="103">
        <v>0</v>
      </c>
      <c r="T74" s="103">
        <v>3042.9145234372559</v>
      </c>
      <c r="U74" s="103">
        <v>2103.190920611044</v>
      </c>
      <c r="V74" s="103">
        <v>1987.0918645980332</v>
      </c>
      <c r="W74" s="103">
        <v>38291233.237554856</v>
      </c>
      <c r="X74" s="103">
        <v>0</v>
      </c>
      <c r="Y74" s="103">
        <v>0</v>
      </c>
      <c r="Z74" s="103">
        <v>0</v>
      </c>
      <c r="AA74" s="103">
        <v>0</v>
      </c>
      <c r="AB74" s="103">
        <v>555283.47577528481</v>
      </c>
      <c r="AC74" s="103">
        <v>0</v>
      </c>
      <c r="AD74" s="103">
        <v>51603.643493310708</v>
      </c>
      <c r="AE74" s="103">
        <v>158188.42915338808</v>
      </c>
      <c r="AF74" s="103">
        <v>0</v>
      </c>
      <c r="AG74" s="103">
        <v>3042.9145234372559</v>
      </c>
      <c r="AH74" s="103">
        <v>2103.190920611044</v>
      </c>
      <c r="AI74" s="103">
        <v>1987.0918645980332</v>
      </c>
      <c r="AJ74" s="103">
        <v>8</v>
      </c>
      <c r="AK74" s="103">
        <v>6.3999999999999995</v>
      </c>
      <c r="AL74" s="103">
        <v>11.308187708318771</v>
      </c>
      <c r="AM74" s="103">
        <v>44422.678062022751</v>
      </c>
      <c r="AN74" s="103">
        <v>5322.1658854165998</v>
      </c>
      <c r="AO74" s="103">
        <v>0</v>
      </c>
      <c r="AP74" s="103">
        <v>98.926689748607558</v>
      </c>
      <c r="AQ74" s="103">
        <v>540606.54640963476</v>
      </c>
      <c r="AR74" s="103">
        <v>0</v>
      </c>
      <c r="AS74" s="103">
        <v>48323.179061477305</v>
      </c>
      <c r="AT74" s="103">
        <v>155429.4962142458</v>
      </c>
      <c r="AU74" s="103">
        <v>0</v>
      </c>
      <c r="AV74" s="103">
        <v>2905.750328688991</v>
      </c>
      <c r="AW74" s="103">
        <v>2008.3862565938609</v>
      </c>
      <c r="AX74" s="103">
        <v>1897.5205495317985</v>
      </c>
      <c r="AY74" s="103">
        <v>43248.523712770722</v>
      </c>
      <c r="AZ74" s="103">
        <v>5033.9791617530718</v>
      </c>
      <c r="BA74" s="103">
        <v>0</v>
      </c>
      <c r="BB74" s="103">
        <v>497358.02269686392</v>
      </c>
      <c r="BC74" s="103">
        <v>0</v>
      </c>
      <c r="BD74" s="103">
        <v>48323.179061477305</v>
      </c>
      <c r="BE74" s="103">
        <v>155429.4962142458</v>
      </c>
      <c r="BF74" s="103">
        <v>0</v>
      </c>
      <c r="BG74" s="103">
        <v>2905.750328688991</v>
      </c>
      <c r="BH74" s="103">
        <v>2008.3862565938609</v>
      </c>
      <c r="BI74" s="103">
        <v>1897.5205495317985</v>
      </c>
      <c r="BJ74" s="103">
        <v>98.739042472412663</v>
      </c>
      <c r="BK74" s="103">
        <v>1.8429266457542184</v>
      </c>
      <c r="BL74" s="103">
        <v>-1.0572175066748102</v>
      </c>
      <c r="BM74" s="103">
        <v>0.87688999999999961</v>
      </c>
      <c r="BN74" s="103">
        <v>6.0420000000000007</v>
      </c>
      <c r="BO74" s="103">
        <v>6.0420000000000007</v>
      </c>
      <c r="BP74" s="103">
        <v>0</v>
      </c>
      <c r="BQ74" s="103">
        <v>37.50221412726394</v>
      </c>
      <c r="BR74" s="103">
        <v>37.50221412726394</v>
      </c>
      <c r="BS74" s="103">
        <v>98.739042472412663</v>
      </c>
      <c r="BT74" s="103">
        <v>49736329.679312989</v>
      </c>
      <c r="BU74" s="103">
        <v>7925331.5396644101</v>
      </c>
      <c r="BV74" s="103">
        <v>98.926689748607558</v>
      </c>
      <c r="BW74" s="103">
        <v>0</v>
      </c>
      <c r="BX74" s="103">
        <v>0</v>
      </c>
      <c r="BY74" s="103">
        <v>8042476.7247647764</v>
      </c>
      <c r="BZ74" s="103">
        <v>14.483551331211322</v>
      </c>
      <c r="CA74" s="103">
        <v>0.13074107245791622</v>
      </c>
      <c r="CB74" s="103">
        <v>0.42278700282048443</v>
      </c>
      <c r="CC74" s="103">
        <v>0.1034698482625559</v>
      </c>
      <c r="CD74" s="103">
        <v>8.7486294039308743E-2</v>
      </c>
      <c r="CE74" s="103">
        <v>0</v>
      </c>
      <c r="CF74" s="103">
        <v>0</v>
      </c>
      <c r="CG74" s="103">
        <v>0</v>
      </c>
      <c r="CH74" s="103">
        <v>0</v>
      </c>
      <c r="CI74" s="103">
        <v>47099.115856987817</v>
      </c>
      <c r="CJ74" s="103">
        <v>1499.7375447909369</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26599.875103777616</v>
      </c>
      <c r="DL74" s="103">
        <v>11219.239477479026</v>
      </c>
      <c r="DM74" s="103">
        <v>0</v>
      </c>
      <c r="DN74" s="111">
        <v>41810998.139648587</v>
      </c>
      <c r="DO74" s="111">
        <v>41773108.025916718</v>
      </c>
      <c r="DP74" s="111">
        <v>25523586.553275496</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4"/>
  </sheetPr>
  <dimension ref="A2:DP74"/>
  <sheetViews>
    <sheetView topLeftCell="B1" zoomScale="85" zoomScaleNormal="85" workbookViewId="0">
      <selection activeCell="B56" sqref="B56:X56"/>
    </sheetView>
  </sheetViews>
  <sheetFormatPr defaultColWidth="11" defaultRowHeight="12.75" x14ac:dyDescent="0.2"/>
  <cols>
    <col min="1" max="1" width="11" style="1"/>
    <col min="2" max="2" width="11" style="1" customWidth="1"/>
    <col min="3"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OPERACIONES HUILA-TOLIMA</v>
      </c>
    </row>
    <row r="3" spans="1:120" x14ac:dyDescent="0.2">
      <c r="A3" s="2" t="str">
        <f>+'D-PDP'!A3</f>
        <v>Campo:</v>
      </c>
      <c r="B3" s="35" t="str">
        <f>+'D-PDP'!B3</f>
        <v>DINA TERCIARIOS</v>
      </c>
      <c r="C3" s="2" t="str">
        <f>+'D-PDP'!C3</f>
        <v>Contrato:</v>
      </c>
      <c r="D3" s="1" t="str">
        <f>+'D-PDP'!D3</f>
        <v>PIJAO - POTRERILLO</v>
      </c>
      <c r="E3" s="2" t="str">
        <f>+'D-PDP'!E3</f>
        <v>Departamento:</v>
      </c>
      <c r="F3" s="1" t="str">
        <f>+'D-PDP'!F3</f>
        <v>HUILA</v>
      </c>
    </row>
    <row r="4" spans="1:120" x14ac:dyDescent="0.2">
      <c r="A4" s="2" t="str">
        <f>+'D-PDP'!A4</f>
        <v>Fecha:</v>
      </c>
      <c r="B4" s="1" t="str">
        <f>+'D-PDP'!B4</f>
        <v>31.12.2022</v>
      </c>
      <c r="C4" s="2" t="str">
        <f>+'D-PDP'!C4</f>
        <v>UGE:</v>
      </c>
      <c r="D4" s="1" t="str">
        <f>+'D-PDP'!D4</f>
        <v>NEIVA CPI</v>
      </c>
      <c r="E4" s="2" t="str">
        <f>+'D-PDP'!E4</f>
        <v>País:</v>
      </c>
      <c r="F4" s="1" t="str">
        <f>+'D-PDP'!F4</f>
        <v>COLOMBIA</v>
      </c>
    </row>
    <row r="5" spans="1:120" x14ac:dyDescent="0.2">
      <c r="A5" s="2" t="str">
        <f>+'D-PDP'!A5</f>
        <v>Vice:</v>
      </c>
      <c r="B5" s="1" t="str">
        <f>+'D-PDP'!B5</f>
        <v>VAO</v>
      </c>
      <c r="C5" s="2" t="str">
        <f>+'D-PDP'!C5</f>
        <v>Id Int :</v>
      </c>
      <c r="D5" s="1">
        <f>+'D-PDP'!D5</f>
        <v>0</v>
      </c>
      <c r="E5" s="2" t="str">
        <f>+'D-PDP'!E5</f>
        <v>Operación:</v>
      </c>
      <c r="F5" s="1" t="str">
        <f>+'D-PDP'!F5</f>
        <v>DIRECTA</v>
      </c>
    </row>
    <row r="6" spans="1:120" x14ac:dyDescent="0.2">
      <c r="A6" s="2" t="str">
        <f>+'D-PDP'!A6</f>
        <v>Gerencia:</v>
      </c>
      <c r="B6" s="1" t="str">
        <f>+'D-PDP'!B6</f>
        <v>GPA</v>
      </c>
      <c r="C6" s="2" t="str">
        <f>+'D-PDP'!C6</f>
        <v>Año:</v>
      </c>
      <c r="D6" s="1">
        <f>+'D-PDP'!D6</f>
        <v>2022</v>
      </c>
      <c r="E6" s="2" t="str">
        <f>+'D-PDP'!E6</f>
        <v>Negocio:</v>
      </c>
      <c r="F6" s="1" t="str">
        <f>+'D-PDP'!F6</f>
        <v>VEP</v>
      </c>
    </row>
    <row r="7" spans="1:120" x14ac:dyDescent="0.2">
      <c r="A7" s="2" t="str">
        <f>+'D-PDP'!A7</f>
        <v>Clase Reserva:</v>
      </c>
      <c r="B7" s="1" t="s">
        <v>144</v>
      </c>
      <c r="C7" s="2" t="str">
        <f>+'D-PDP'!C7</f>
        <v>Cuenca:</v>
      </c>
      <c r="D7" s="1" t="str">
        <f>+'D-PDP'!D7</f>
        <v>VSM</v>
      </c>
      <c r="E7" s="2" t="str">
        <f>+'D-PDP'!E7</f>
        <v>Auditor:</v>
      </c>
      <c r="F7" s="1" t="s">
        <v>22</v>
      </c>
    </row>
    <row r="8" spans="1:120" x14ac:dyDescent="0.2">
      <c r="A8" s="2" t="str">
        <f>+'D-PDP'!A8</f>
        <v>Limite E:</v>
      </c>
      <c r="B8" s="1">
        <v>2040</v>
      </c>
      <c r="C8" s="2"/>
    </row>
    <row r="9" spans="1:12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51" customHeight="1"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hidden="1" x14ac:dyDescent="0.2">
      <c r="C12" s="7">
        <f>+'D-PDP'!C12</f>
        <v>44927</v>
      </c>
      <c r="D12" s="16">
        <v>0</v>
      </c>
      <c r="E12" s="16">
        <v>0</v>
      </c>
      <c r="F12" s="16">
        <v>0</v>
      </c>
      <c r="G12" s="16">
        <v>0</v>
      </c>
      <c r="H12" s="16">
        <v>0</v>
      </c>
      <c r="I12" s="16">
        <v>0</v>
      </c>
      <c r="J12" s="16">
        <v>0</v>
      </c>
      <c r="K12" s="96">
        <v>0</v>
      </c>
      <c r="L12" s="96">
        <v>0</v>
      </c>
      <c r="M12" s="96">
        <v>0</v>
      </c>
      <c r="N12" s="96">
        <v>0</v>
      </c>
      <c r="O12" s="96">
        <v>0</v>
      </c>
      <c r="P12" s="96">
        <v>0</v>
      </c>
      <c r="Q12" s="96">
        <v>0</v>
      </c>
      <c r="R12" s="96">
        <v>0</v>
      </c>
      <c r="S12" s="96">
        <v>0</v>
      </c>
      <c r="T12" s="96">
        <v>0</v>
      </c>
      <c r="U12" s="96">
        <v>0</v>
      </c>
      <c r="V12" s="96">
        <v>0</v>
      </c>
      <c r="W12" s="96">
        <v>0</v>
      </c>
      <c r="X12" s="96">
        <v>0</v>
      </c>
      <c r="Y12" s="96">
        <v>0</v>
      </c>
      <c r="Z12" s="96">
        <v>0</v>
      </c>
      <c r="AA12" s="96">
        <v>0</v>
      </c>
      <c r="AB12" s="96">
        <v>0</v>
      </c>
      <c r="AC12" s="96">
        <v>0</v>
      </c>
      <c r="AD12" s="96">
        <v>0</v>
      </c>
      <c r="AE12" s="96">
        <v>0</v>
      </c>
      <c r="AF12" s="96">
        <v>0</v>
      </c>
      <c r="AG12" s="96">
        <v>0</v>
      </c>
      <c r="AH12" s="96">
        <v>0</v>
      </c>
      <c r="AI12" s="96">
        <v>0</v>
      </c>
      <c r="AJ12" s="96">
        <v>0</v>
      </c>
      <c r="AK12" s="96">
        <v>0</v>
      </c>
      <c r="AL12" s="96">
        <v>0</v>
      </c>
      <c r="AM12" s="96">
        <v>0</v>
      </c>
      <c r="AN12" s="96">
        <v>0</v>
      </c>
      <c r="AO12" s="96">
        <v>0</v>
      </c>
      <c r="AP12" s="96">
        <v>0</v>
      </c>
      <c r="AQ12" s="96">
        <v>0</v>
      </c>
      <c r="AR12" s="96">
        <v>0</v>
      </c>
      <c r="AS12" s="96">
        <v>0</v>
      </c>
      <c r="AT12" s="96">
        <v>0</v>
      </c>
      <c r="AU12" s="96">
        <v>0</v>
      </c>
      <c r="AV12" s="96">
        <v>0</v>
      </c>
      <c r="AW12" s="96">
        <v>0</v>
      </c>
      <c r="AX12" s="96">
        <v>0</v>
      </c>
      <c r="AY12" s="96">
        <v>0</v>
      </c>
      <c r="AZ12" s="96">
        <v>0</v>
      </c>
      <c r="BA12" s="96">
        <v>0</v>
      </c>
      <c r="BB12" s="96">
        <v>0</v>
      </c>
      <c r="BC12" s="96">
        <v>0</v>
      </c>
      <c r="BD12" s="96">
        <v>0</v>
      </c>
      <c r="BE12" s="96">
        <v>0</v>
      </c>
      <c r="BF12" s="96">
        <v>0</v>
      </c>
      <c r="BG12" s="96">
        <v>0</v>
      </c>
      <c r="BH12" s="96">
        <v>0</v>
      </c>
      <c r="BI12" s="96">
        <v>0</v>
      </c>
      <c r="BJ12" s="96">
        <v>98.739042472412734</v>
      </c>
      <c r="BK12" s="96">
        <v>1.8429266457542184</v>
      </c>
      <c r="BL12" s="96">
        <v>-1.0572175066748102</v>
      </c>
      <c r="BM12" s="96">
        <v>0.87688999999999995</v>
      </c>
      <c r="BN12" s="96">
        <v>6.0419999999999998</v>
      </c>
      <c r="BO12" s="96">
        <v>6.0419999999999998</v>
      </c>
      <c r="BP12" s="96">
        <v>0</v>
      </c>
      <c r="BQ12" s="96">
        <v>37.502214127263947</v>
      </c>
      <c r="BR12" s="96">
        <v>37.502214127263947</v>
      </c>
      <c r="BS12" s="96">
        <v>98.739042472412734</v>
      </c>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104"/>
      <c r="DO12" s="104"/>
      <c r="DP12" s="104"/>
    </row>
    <row r="13" spans="1:120" hidden="1" x14ac:dyDescent="0.2">
      <c r="C13" s="7">
        <f>+'D-PDP'!C13</f>
        <v>44958</v>
      </c>
      <c r="D13" s="16">
        <v>0</v>
      </c>
      <c r="E13" s="16">
        <v>0</v>
      </c>
      <c r="F13" s="16">
        <v>0</v>
      </c>
      <c r="G13" s="16">
        <v>0</v>
      </c>
      <c r="H13" s="16">
        <v>0</v>
      </c>
      <c r="I13" s="16">
        <v>0</v>
      </c>
      <c r="J13" s="16">
        <v>0</v>
      </c>
      <c r="K13" s="96">
        <v>0</v>
      </c>
      <c r="L13" s="96">
        <v>0</v>
      </c>
      <c r="M13" s="96">
        <v>0</v>
      </c>
      <c r="N13" s="96">
        <v>0</v>
      </c>
      <c r="O13" s="96">
        <v>0</v>
      </c>
      <c r="P13" s="96">
        <v>0</v>
      </c>
      <c r="Q13" s="96">
        <v>0</v>
      </c>
      <c r="R13" s="96">
        <v>0</v>
      </c>
      <c r="S13" s="96">
        <v>0</v>
      </c>
      <c r="T13" s="96">
        <v>0</v>
      </c>
      <c r="U13" s="96">
        <v>0</v>
      </c>
      <c r="V13" s="96">
        <v>0</v>
      </c>
      <c r="W13" s="96">
        <v>0</v>
      </c>
      <c r="X13" s="96">
        <v>0</v>
      </c>
      <c r="Y13" s="96">
        <v>0</v>
      </c>
      <c r="Z13" s="96">
        <v>0</v>
      </c>
      <c r="AA13" s="96">
        <v>0</v>
      </c>
      <c r="AB13" s="96">
        <v>0</v>
      </c>
      <c r="AC13" s="96">
        <v>0</v>
      </c>
      <c r="AD13" s="96">
        <v>0</v>
      </c>
      <c r="AE13" s="96">
        <v>0</v>
      </c>
      <c r="AF13" s="96">
        <v>0</v>
      </c>
      <c r="AG13" s="96">
        <v>0</v>
      </c>
      <c r="AH13" s="96">
        <v>0</v>
      </c>
      <c r="AI13" s="96">
        <v>0</v>
      </c>
      <c r="AJ13" s="96">
        <v>0</v>
      </c>
      <c r="AK13" s="96">
        <v>0</v>
      </c>
      <c r="AL13" s="96">
        <v>0</v>
      </c>
      <c r="AM13" s="96">
        <v>0</v>
      </c>
      <c r="AN13" s="96">
        <v>0</v>
      </c>
      <c r="AO13" s="96">
        <v>0</v>
      </c>
      <c r="AP13" s="96">
        <v>0</v>
      </c>
      <c r="AQ13" s="96">
        <v>0</v>
      </c>
      <c r="AR13" s="96">
        <v>0</v>
      </c>
      <c r="AS13" s="96">
        <v>0</v>
      </c>
      <c r="AT13" s="96">
        <v>0</v>
      </c>
      <c r="AU13" s="96">
        <v>0</v>
      </c>
      <c r="AV13" s="96">
        <v>0</v>
      </c>
      <c r="AW13" s="96">
        <v>0</v>
      </c>
      <c r="AX13" s="96">
        <v>0</v>
      </c>
      <c r="AY13" s="96">
        <v>0</v>
      </c>
      <c r="AZ13" s="96">
        <v>0</v>
      </c>
      <c r="BA13" s="96">
        <v>0</v>
      </c>
      <c r="BB13" s="96">
        <v>0</v>
      </c>
      <c r="BC13" s="96">
        <v>0</v>
      </c>
      <c r="BD13" s="96">
        <v>0</v>
      </c>
      <c r="BE13" s="96">
        <v>0</v>
      </c>
      <c r="BF13" s="96">
        <v>0</v>
      </c>
      <c r="BG13" s="96">
        <v>0</v>
      </c>
      <c r="BH13" s="96">
        <v>0</v>
      </c>
      <c r="BI13" s="96">
        <v>0</v>
      </c>
      <c r="BJ13" s="96">
        <v>98.739042472412734</v>
      </c>
      <c r="BK13" s="96">
        <v>1.8429266457542184</v>
      </c>
      <c r="BL13" s="96">
        <v>-1.0572175066748102</v>
      </c>
      <c r="BM13" s="96">
        <v>0.87688999999999995</v>
      </c>
      <c r="BN13" s="96">
        <v>6.0419999999999998</v>
      </c>
      <c r="BO13" s="96">
        <v>6.0419999999999998</v>
      </c>
      <c r="BP13" s="96">
        <v>0</v>
      </c>
      <c r="BQ13" s="96">
        <v>37.502214127263947</v>
      </c>
      <c r="BR13" s="96">
        <v>37.502214127263947</v>
      </c>
      <c r="BS13" s="96">
        <v>98.739042472412734</v>
      </c>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104"/>
      <c r="DO13" s="104"/>
      <c r="DP13" s="104"/>
    </row>
    <row r="14" spans="1:120" hidden="1" x14ac:dyDescent="0.2">
      <c r="C14" s="7">
        <f>+'D-PDP'!C14</f>
        <v>44986</v>
      </c>
      <c r="D14" s="16">
        <v>0</v>
      </c>
      <c r="E14" s="16">
        <v>0</v>
      </c>
      <c r="F14" s="16">
        <v>0</v>
      </c>
      <c r="G14" s="16">
        <v>0</v>
      </c>
      <c r="H14" s="16">
        <v>0</v>
      </c>
      <c r="I14" s="16">
        <v>0</v>
      </c>
      <c r="J14" s="16">
        <v>0</v>
      </c>
      <c r="K14" s="96">
        <v>0</v>
      </c>
      <c r="L14" s="96">
        <v>0</v>
      </c>
      <c r="M14" s="96">
        <v>0</v>
      </c>
      <c r="N14" s="96">
        <v>0</v>
      </c>
      <c r="O14" s="96">
        <v>0</v>
      </c>
      <c r="P14" s="96">
        <v>0</v>
      </c>
      <c r="Q14" s="96">
        <v>0</v>
      </c>
      <c r="R14" s="96">
        <v>0</v>
      </c>
      <c r="S14" s="96">
        <v>0</v>
      </c>
      <c r="T14" s="96">
        <v>0</v>
      </c>
      <c r="U14" s="96">
        <v>0</v>
      </c>
      <c r="V14" s="96">
        <v>0</v>
      </c>
      <c r="W14" s="96">
        <v>0</v>
      </c>
      <c r="X14" s="96">
        <v>0</v>
      </c>
      <c r="Y14" s="96">
        <v>0</v>
      </c>
      <c r="Z14" s="96">
        <v>0</v>
      </c>
      <c r="AA14" s="96">
        <v>0</v>
      </c>
      <c r="AB14" s="96">
        <v>0</v>
      </c>
      <c r="AC14" s="96">
        <v>0</v>
      </c>
      <c r="AD14" s="96">
        <v>0</v>
      </c>
      <c r="AE14" s="96">
        <v>0</v>
      </c>
      <c r="AF14" s="96">
        <v>0</v>
      </c>
      <c r="AG14" s="96">
        <v>0</v>
      </c>
      <c r="AH14" s="96">
        <v>0</v>
      </c>
      <c r="AI14" s="96">
        <v>0</v>
      </c>
      <c r="AJ14" s="96">
        <v>0</v>
      </c>
      <c r="AK14" s="96">
        <v>0</v>
      </c>
      <c r="AL14" s="96">
        <v>0</v>
      </c>
      <c r="AM14" s="96">
        <v>0</v>
      </c>
      <c r="AN14" s="96">
        <v>0</v>
      </c>
      <c r="AO14" s="96">
        <v>0</v>
      </c>
      <c r="AP14" s="96">
        <v>0</v>
      </c>
      <c r="AQ14" s="96">
        <v>0</v>
      </c>
      <c r="AR14" s="96">
        <v>0</v>
      </c>
      <c r="AS14" s="96">
        <v>0</v>
      </c>
      <c r="AT14" s="96">
        <v>0</v>
      </c>
      <c r="AU14" s="96">
        <v>0</v>
      </c>
      <c r="AV14" s="96">
        <v>0</v>
      </c>
      <c r="AW14" s="96">
        <v>0</v>
      </c>
      <c r="AX14" s="96">
        <v>0</v>
      </c>
      <c r="AY14" s="96">
        <v>0</v>
      </c>
      <c r="AZ14" s="96">
        <v>0</v>
      </c>
      <c r="BA14" s="96">
        <v>0</v>
      </c>
      <c r="BB14" s="96">
        <v>0</v>
      </c>
      <c r="BC14" s="96">
        <v>0</v>
      </c>
      <c r="BD14" s="96">
        <v>0</v>
      </c>
      <c r="BE14" s="96">
        <v>0</v>
      </c>
      <c r="BF14" s="96">
        <v>0</v>
      </c>
      <c r="BG14" s="96">
        <v>0</v>
      </c>
      <c r="BH14" s="96">
        <v>0</v>
      </c>
      <c r="BI14" s="96">
        <v>0</v>
      </c>
      <c r="BJ14" s="96">
        <v>98.739042472412734</v>
      </c>
      <c r="BK14" s="96">
        <v>1.8429266457542184</v>
      </c>
      <c r="BL14" s="96">
        <v>-1.0572175066748102</v>
      </c>
      <c r="BM14" s="96">
        <v>0.87688999999999995</v>
      </c>
      <c r="BN14" s="96">
        <v>6.0419999999999998</v>
      </c>
      <c r="BO14" s="96">
        <v>6.0419999999999998</v>
      </c>
      <c r="BP14" s="96">
        <v>0</v>
      </c>
      <c r="BQ14" s="96">
        <v>37.502214127263947</v>
      </c>
      <c r="BR14" s="96">
        <v>37.502214127263947</v>
      </c>
      <c r="BS14" s="96">
        <v>98.739042472412734</v>
      </c>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104"/>
      <c r="DO14" s="104"/>
      <c r="DP14" s="104"/>
    </row>
    <row r="15" spans="1:120" hidden="1" x14ac:dyDescent="0.2">
      <c r="C15" s="7">
        <f>+'D-PDP'!C15</f>
        <v>45017</v>
      </c>
      <c r="D15" s="16">
        <v>0</v>
      </c>
      <c r="E15" s="16">
        <v>0</v>
      </c>
      <c r="F15" s="16">
        <v>0</v>
      </c>
      <c r="G15" s="16">
        <v>0</v>
      </c>
      <c r="H15" s="16">
        <v>0</v>
      </c>
      <c r="I15" s="16">
        <v>0</v>
      </c>
      <c r="J15" s="16">
        <v>0</v>
      </c>
      <c r="K15" s="96">
        <v>0</v>
      </c>
      <c r="L15" s="96">
        <v>0</v>
      </c>
      <c r="M15" s="96">
        <v>0</v>
      </c>
      <c r="N15" s="96">
        <v>0</v>
      </c>
      <c r="O15" s="96">
        <v>0</v>
      </c>
      <c r="P15" s="96">
        <v>0</v>
      </c>
      <c r="Q15" s="96">
        <v>0</v>
      </c>
      <c r="R15" s="96">
        <v>0</v>
      </c>
      <c r="S15" s="96">
        <v>0</v>
      </c>
      <c r="T15" s="96">
        <v>0</v>
      </c>
      <c r="U15" s="96">
        <v>0</v>
      </c>
      <c r="V15" s="96">
        <v>0</v>
      </c>
      <c r="W15" s="96">
        <v>0</v>
      </c>
      <c r="X15" s="96">
        <v>0</v>
      </c>
      <c r="Y15" s="96">
        <v>0</v>
      </c>
      <c r="Z15" s="96">
        <v>0</v>
      </c>
      <c r="AA15" s="96">
        <v>0</v>
      </c>
      <c r="AB15" s="96">
        <v>0</v>
      </c>
      <c r="AC15" s="96">
        <v>0</v>
      </c>
      <c r="AD15" s="96">
        <v>0</v>
      </c>
      <c r="AE15" s="96">
        <v>0</v>
      </c>
      <c r="AF15" s="96">
        <v>0</v>
      </c>
      <c r="AG15" s="96">
        <v>0</v>
      </c>
      <c r="AH15" s="96">
        <v>0</v>
      </c>
      <c r="AI15" s="96">
        <v>0</v>
      </c>
      <c r="AJ15" s="96">
        <v>0</v>
      </c>
      <c r="AK15" s="96">
        <v>0</v>
      </c>
      <c r="AL15" s="96">
        <v>0</v>
      </c>
      <c r="AM15" s="96">
        <v>0</v>
      </c>
      <c r="AN15" s="96">
        <v>0</v>
      </c>
      <c r="AO15" s="96">
        <v>0</v>
      </c>
      <c r="AP15" s="96">
        <v>0</v>
      </c>
      <c r="AQ15" s="96">
        <v>0</v>
      </c>
      <c r="AR15" s="96">
        <v>0</v>
      </c>
      <c r="AS15" s="96">
        <v>0</v>
      </c>
      <c r="AT15" s="96">
        <v>0</v>
      </c>
      <c r="AU15" s="96">
        <v>0</v>
      </c>
      <c r="AV15" s="96">
        <v>0</v>
      </c>
      <c r="AW15" s="96">
        <v>0</v>
      </c>
      <c r="AX15" s="96">
        <v>0</v>
      </c>
      <c r="AY15" s="96">
        <v>0</v>
      </c>
      <c r="AZ15" s="96">
        <v>0</v>
      </c>
      <c r="BA15" s="96">
        <v>0</v>
      </c>
      <c r="BB15" s="96">
        <v>0</v>
      </c>
      <c r="BC15" s="96">
        <v>0</v>
      </c>
      <c r="BD15" s="96">
        <v>0</v>
      </c>
      <c r="BE15" s="96">
        <v>0</v>
      </c>
      <c r="BF15" s="96">
        <v>0</v>
      </c>
      <c r="BG15" s="96">
        <v>0</v>
      </c>
      <c r="BH15" s="96">
        <v>0</v>
      </c>
      <c r="BI15" s="96">
        <v>0</v>
      </c>
      <c r="BJ15" s="96">
        <v>98.739042472412734</v>
      </c>
      <c r="BK15" s="96">
        <v>1.8429266457542184</v>
      </c>
      <c r="BL15" s="96">
        <v>-1.0572175066748102</v>
      </c>
      <c r="BM15" s="96">
        <v>0.87688999999999995</v>
      </c>
      <c r="BN15" s="96">
        <v>6.0419999999999998</v>
      </c>
      <c r="BO15" s="96">
        <v>6.0419999999999998</v>
      </c>
      <c r="BP15" s="96">
        <v>0</v>
      </c>
      <c r="BQ15" s="96">
        <v>37.502214127263947</v>
      </c>
      <c r="BR15" s="96">
        <v>37.502214127263947</v>
      </c>
      <c r="BS15" s="96">
        <v>98.739042472412734</v>
      </c>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104"/>
      <c r="DO15" s="104"/>
      <c r="DP15" s="104"/>
    </row>
    <row r="16" spans="1:120" hidden="1" x14ac:dyDescent="0.2">
      <c r="C16" s="7">
        <f>+'D-PDP'!C16</f>
        <v>45047</v>
      </c>
      <c r="D16" s="16">
        <v>0</v>
      </c>
      <c r="E16" s="16">
        <v>0</v>
      </c>
      <c r="F16" s="16">
        <v>0</v>
      </c>
      <c r="G16" s="16">
        <v>0</v>
      </c>
      <c r="H16" s="16">
        <v>0</v>
      </c>
      <c r="I16" s="16">
        <v>0</v>
      </c>
      <c r="J16" s="16">
        <v>0</v>
      </c>
      <c r="K16" s="96">
        <v>0</v>
      </c>
      <c r="L16" s="96">
        <v>0</v>
      </c>
      <c r="M16" s="96">
        <v>0</v>
      </c>
      <c r="N16" s="96">
        <v>0</v>
      </c>
      <c r="O16" s="96">
        <v>0</v>
      </c>
      <c r="P16" s="96">
        <v>0</v>
      </c>
      <c r="Q16" s="96">
        <v>0</v>
      </c>
      <c r="R16" s="96">
        <v>0</v>
      </c>
      <c r="S16" s="96">
        <v>0</v>
      </c>
      <c r="T16" s="96">
        <v>0</v>
      </c>
      <c r="U16" s="96">
        <v>0</v>
      </c>
      <c r="V16" s="96">
        <v>0</v>
      </c>
      <c r="W16" s="96">
        <v>0</v>
      </c>
      <c r="X16" s="96">
        <v>0</v>
      </c>
      <c r="Y16" s="96">
        <v>0</v>
      </c>
      <c r="Z16" s="96">
        <v>0</v>
      </c>
      <c r="AA16" s="96">
        <v>0</v>
      </c>
      <c r="AB16" s="96">
        <v>0</v>
      </c>
      <c r="AC16" s="96">
        <v>0</v>
      </c>
      <c r="AD16" s="96">
        <v>0</v>
      </c>
      <c r="AE16" s="96">
        <v>0</v>
      </c>
      <c r="AF16" s="96">
        <v>0</v>
      </c>
      <c r="AG16" s="96">
        <v>0</v>
      </c>
      <c r="AH16" s="96">
        <v>0</v>
      </c>
      <c r="AI16" s="96">
        <v>0</v>
      </c>
      <c r="AJ16" s="96">
        <v>0</v>
      </c>
      <c r="AK16" s="96">
        <v>0</v>
      </c>
      <c r="AL16" s="96">
        <v>0</v>
      </c>
      <c r="AM16" s="96">
        <v>0</v>
      </c>
      <c r="AN16" s="96">
        <v>0</v>
      </c>
      <c r="AO16" s="96">
        <v>0</v>
      </c>
      <c r="AP16" s="96">
        <v>0</v>
      </c>
      <c r="AQ16" s="96">
        <v>0</v>
      </c>
      <c r="AR16" s="96">
        <v>0</v>
      </c>
      <c r="AS16" s="96">
        <v>0</v>
      </c>
      <c r="AT16" s="96">
        <v>0</v>
      </c>
      <c r="AU16" s="96">
        <v>0</v>
      </c>
      <c r="AV16" s="96">
        <v>0</v>
      </c>
      <c r="AW16" s="96">
        <v>0</v>
      </c>
      <c r="AX16" s="96">
        <v>0</v>
      </c>
      <c r="AY16" s="96">
        <v>0</v>
      </c>
      <c r="AZ16" s="96">
        <v>0</v>
      </c>
      <c r="BA16" s="96">
        <v>0</v>
      </c>
      <c r="BB16" s="96">
        <v>0</v>
      </c>
      <c r="BC16" s="96">
        <v>0</v>
      </c>
      <c r="BD16" s="96">
        <v>0</v>
      </c>
      <c r="BE16" s="96">
        <v>0</v>
      </c>
      <c r="BF16" s="96">
        <v>0</v>
      </c>
      <c r="BG16" s="96">
        <v>0</v>
      </c>
      <c r="BH16" s="96">
        <v>0</v>
      </c>
      <c r="BI16" s="96">
        <v>0</v>
      </c>
      <c r="BJ16" s="96">
        <v>98.739042472412734</v>
      </c>
      <c r="BK16" s="96">
        <v>1.8429266457542184</v>
      </c>
      <c r="BL16" s="96">
        <v>-1.0572175066748102</v>
      </c>
      <c r="BM16" s="96">
        <v>0.87688999999999995</v>
      </c>
      <c r="BN16" s="96">
        <v>6.0419999999999998</v>
      </c>
      <c r="BO16" s="96">
        <v>6.0419999999999998</v>
      </c>
      <c r="BP16" s="96">
        <v>0</v>
      </c>
      <c r="BQ16" s="96">
        <v>37.502214127263947</v>
      </c>
      <c r="BR16" s="96">
        <v>37.502214127263947</v>
      </c>
      <c r="BS16" s="96">
        <v>98.739042472412734</v>
      </c>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104"/>
      <c r="DO16" s="104"/>
      <c r="DP16" s="104"/>
    </row>
    <row r="17" spans="3:120" hidden="1" x14ac:dyDescent="0.2">
      <c r="C17" s="7">
        <f>+'D-PDP'!C17</f>
        <v>45078</v>
      </c>
      <c r="D17" s="16">
        <v>0</v>
      </c>
      <c r="E17" s="16">
        <v>0</v>
      </c>
      <c r="F17" s="16">
        <v>0</v>
      </c>
      <c r="G17" s="16">
        <v>0</v>
      </c>
      <c r="H17" s="16">
        <v>0</v>
      </c>
      <c r="I17" s="16">
        <v>0</v>
      </c>
      <c r="J17" s="16">
        <v>0</v>
      </c>
      <c r="K17" s="96">
        <v>0</v>
      </c>
      <c r="L17" s="96">
        <v>0</v>
      </c>
      <c r="M17" s="96">
        <v>0</v>
      </c>
      <c r="N17" s="96">
        <v>0</v>
      </c>
      <c r="O17" s="96">
        <v>0</v>
      </c>
      <c r="P17" s="96">
        <v>0</v>
      </c>
      <c r="Q17" s="96">
        <v>0</v>
      </c>
      <c r="R17" s="96">
        <v>0</v>
      </c>
      <c r="S17" s="96">
        <v>0</v>
      </c>
      <c r="T17" s="96">
        <v>0</v>
      </c>
      <c r="U17" s="96">
        <v>0</v>
      </c>
      <c r="V17" s="96">
        <v>0</v>
      </c>
      <c r="W17" s="96">
        <v>0</v>
      </c>
      <c r="X17" s="96">
        <v>0</v>
      </c>
      <c r="Y17" s="96">
        <v>0</v>
      </c>
      <c r="Z17" s="96">
        <v>0</v>
      </c>
      <c r="AA17" s="96">
        <v>0</v>
      </c>
      <c r="AB17" s="96">
        <v>0</v>
      </c>
      <c r="AC17" s="96">
        <v>0</v>
      </c>
      <c r="AD17" s="96">
        <v>0</v>
      </c>
      <c r="AE17" s="96">
        <v>0</v>
      </c>
      <c r="AF17" s="96">
        <v>0</v>
      </c>
      <c r="AG17" s="96">
        <v>0</v>
      </c>
      <c r="AH17" s="96">
        <v>0</v>
      </c>
      <c r="AI17" s="96">
        <v>0</v>
      </c>
      <c r="AJ17" s="96">
        <v>0</v>
      </c>
      <c r="AK17" s="96">
        <v>0</v>
      </c>
      <c r="AL17" s="96">
        <v>0</v>
      </c>
      <c r="AM17" s="96">
        <v>0</v>
      </c>
      <c r="AN17" s="96">
        <v>0</v>
      </c>
      <c r="AO17" s="96">
        <v>0</v>
      </c>
      <c r="AP17" s="96">
        <v>0</v>
      </c>
      <c r="AQ17" s="96">
        <v>0</v>
      </c>
      <c r="AR17" s="96">
        <v>0</v>
      </c>
      <c r="AS17" s="96">
        <v>0</v>
      </c>
      <c r="AT17" s="96">
        <v>0</v>
      </c>
      <c r="AU17" s="96">
        <v>0</v>
      </c>
      <c r="AV17" s="96">
        <v>0</v>
      </c>
      <c r="AW17" s="96">
        <v>0</v>
      </c>
      <c r="AX17" s="96">
        <v>0</v>
      </c>
      <c r="AY17" s="96">
        <v>0</v>
      </c>
      <c r="AZ17" s="96">
        <v>0</v>
      </c>
      <c r="BA17" s="96">
        <v>0</v>
      </c>
      <c r="BB17" s="96">
        <v>0</v>
      </c>
      <c r="BC17" s="96">
        <v>0</v>
      </c>
      <c r="BD17" s="96">
        <v>0</v>
      </c>
      <c r="BE17" s="96">
        <v>0</v>
      </c>
      <c r="BF17" s="96">
        <v>0</v>
      </c>
      <c r="BG17" s="96">
        <v>0</v>
      </c>
      <c r="BH17" s="96">
        <v>0</v>
      </c>
      <c r="BI17" s="96">
        <v>0</v>
      </c>
      <c r="BJ17" s="96">
        <v>98.739042472412734</v>
      </c>
      <c r="BK17" s="96">
        <v>1.8429266457542184</v>
      </c>
      <c r="BL17" s="96">
        <v>-1.0572175066748102</v>
      </c>
      <c r="BM17" s="96">
        <v>0.87688999999999995</v>
      </c>
      <c r="BN17" s="96">
        <v>6.0419999999999998</v>
      </c>
      <c r="BO17" s="96">
        <v>6.0419999999999998</v>
      </c>
      <c r="BP17" s="96">
        <v>0</v>
      </c>
      <c r="BQ17" s="96">
        <v>37.502214127263947</v>
      </c>
      <c r="BR17" s="96">
        <v>37.502214127263947</v>
      </c>
      <c r="BS17" s="96">
        <v>98.739042472412734</v>
      </c>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104"/>
      <c r="DO17" s="104"/>
      <c r="DP17" s="104"/>
    </row>
    <row r="18" spans="3:120" hidden="1" x14ac:dyDescent="0.2">
      <c r="C18" s="7">
        <f>+'D-PDP'!C18</f>
        <v>45108</v>
      </c>
      <c r="D18" s="16">
        <v>0</v>
      </c>
      <c r="E18" s="16">
        <v>0</v>
      </c>
      <c r="F18" s="16">
        <v>0</v>
      </c>
      <c r="G18" s="16">
        <v>0</v>
      </c>
      <c r="H18" s="16">
        <v>0</v>
      </c>
      <c r="I18" s="16">
        <v>0</v>
      </c>
      <c r="J18" s="1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96">
        <v>0</v>
      </c>
      <c r="AC18" s="96">
        <v>0</v>
      </c>
      <c r="AD18" s="96">
        <v>0</v>
      </c>
      <c r="AE18" s="96">
        <v>0</v>
      </c>
      <c r="AF18" s="96">
        <v>0</v>
      </c>
      <c r="AG18" s="96">
        <v>0</v>
      </c>
      <c r="AH18" s="96">
        <v>0</v>
      </c>
      <c r="AI18" s="96">
        <v>0</v>
      </c>
      <c r="AJ18" s="96">
        <v>0</v>
      </c>
      <c r="AK18" s="96">
        <v>0</v>
      </c>
      <c r="AL18" s="96">
        <v>0</v>
      </c>
      <c r="AM18" s="96">
        <v>0</v>
      </c>
      <c r="AN18" s="96">
        <v>0</v>
      </c>
      <c r="AO18" s="96">
        <v>0</v>
      </c>
      <c r="AP18" s="96">
        <v>0</v>
      </c>
      <c r="AQ18" s="96">
        <v>0</v>
      </c>
      <c r="AR18" s="96">
        <v>0</v>
      </c>
      <c r="AS18" s="96">
        <v>0</v>
      </c>
      <c r="AT18" s="96">
        <v>0</v>
      </c>
      <c r="AU18" s="96">
        <v>0</v>
      </c>
      <c r="AV18" s="96">
        <v>0</v>
      </c>
      <c r="AW18" s="96">
        <v>0</v>
      </c>
      <c r="AX18" s="96">
        <v>0</v>
      </c>
      <c r="AY18" s="96">
        <v>0</v>
      </c>
      <c r="AZ18" s="96">
        <v>0</v>
      </c>
      <c r="BA18" s="96">
        <v>0</v>
      </c>
      <c r="BB18" s="96">
        <v>0</v>
      </c>
      <c r="BC18" s="96">
        <v>0</v>
      </c>
      <c r="BD18" s="96">
        <v>0</v>
      </c>
      <c r="BE18" s="96">
        <v>0</v>
      </c>
      <c r="BF18" s="96">
        <v>0</v>
      </c>
      <c r="BG18" s="96">
        <v>0</v>
      </c>
      <c r="BH18" s="96">
        <v>0</v>
      </c>
      <c r="BI18" s="96">
        <v>0</v>
      </c>
      <c r="BJ18" s="96">
        <v>98.739042472412734</v>
      </c>
      <c r="BK18" s="96">
        <v>1.8429266457542184</v>
      </c>
      <c r="BL18" s="96">
        <v>-1.0572175066748102</v>
      </c>
      <c r="BM18" s="96">
        <v>0.87688999999999995</v>
      </c>
      <c r="BN18" s="96">
        <v>6.0419999999999998</v>
      </c>
      <c r="BO18" s="96">
        <v>6.0419999999999998</v>
      </c>
      <c r="BP18" s="96">
        <v>0</v>
      </c>
      <c r="BQ18" s="96">
        <v>37.502214127263947</v>
      </c>
      <c r="BR18" s="96">
        <v>37.502214127263947</v>
      </c>
      <c r="BS18" s="96">
        <v>98.739042472412734</v>
      </c>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104"/>
      <c r="DO18" s="104"/>
      <c r="DP18" s="104"/>
    </row>
    <row r="19" spans="3:120" hidden="1" x14ac:dyDescent="0.2">
      <c r="C19" s="7">
        <f>+'D-PDP'!C19</f>
        <v>45139</v>
      </c>
      <c r="D19" s="16">
        <v>0</v>
      </c>
      <c r="E19" s="16">
        <v>0</v>
      </c>
      <c r="F19" s="16">
        <v>0</v>
      </c>
      <c r="G19" s="16">
        <v>0</v>
      </c>
      <c r="H19" s="16">
        <v>0</v>
      </c>
      <c r="I19" s="16">
        <v>0</v>
      </c>
      <c r="J19" s="16">
        <v>0</v>
      </c>
      <c r="K19" s="96">
        <v>0</v>
      </c>
      <c r="L19" s="96">
        <v>0</v>
      </c>
      <c r="M19" s="96">
        <v>0</v>
      </c>
      <c r="N19" s="96">
        <v>0</v>
      </c>
      <c r="O19" s="96">
        <v>0</v>
      </c>
      <c r="P19" s="96">
        <v>0</v>
      </c>
      <c r="Q19" s="96">
        <v>0</v>
      </c>
      <c r="R19" s="96">
        <v>0</v>
      </c>
      <c r="S19" s="96">
        <v>0</v>
      </c>
      <c r="T19" s="96">
        <v>0</v>
      </c>
      <c r="U19" s="96">
        <v>0</v>
      </c>
      <c r="V19" s="96">
        <v>0</v>
      </c>
      <c r="W19" s="96">
        <v>0</v>
      </c>
      <c r="X19" s="96">
        <v>0</v>
      </c>
      <c r="Y19" s="96">
        <v>0</v>
      </c>
      <c r="Z19" s="96">
        <v>0</v>
      </c>
      <c r="AA19" s="96">
        <v>0</v>
      </c>
      <c r="AB19" s="96">
        <v>0</v>
      </c>
      <c r="AC19" s="96">
        <v>0</v>
      </c>
      <c r="AD19" s="96">
        <v>0</v>
      </c>
      <c r="AE19" s="96">
        <v>0</v>
      </c>
      <c r="AF19" s="96">
        <v>0</v>
      </c>
      <c r="AG19" s="96">
        <v>0</v>
      </c>
      <c r="AH19" s="96">
        <v>0</v>
      </c>
      <c r="AI19" s="96">
        <v>0</v>
      </c>
      <c r="AJ19" s="96">
        <v>0</v>
      </c>
      <c r="AK19" s="96">
        <v>0</v>
      </c>
      <c r="AL19" s="96">
        <v>0</v>
      </c>
      <c r="AM19" s="96">
        <v>0</v>
      </c>
      <c r="AN19" s="96">
        <v>0</v>
      </c>
      <c r="AO19" s="96">
        <v>0</v>
      </c>
      <c r="AP19" s="96">
        <v>0</v>
      </c>
      <c r="AQ19" s="96">
        <v>0</v>
      </c>
      <c r="AR19" s="96">
        <v>0</v>
      </c>
      <c r="AS19" s="96">
        <v>0</v>
      </c>
      <c r="AT19" s="96">
        <v>0</v>
      </c>
      <c r="AU19" s="96">
        <v>0</v>
      </c>
      <c r="AV19" s="96">
        <v>0</v>
      </c>
      <c r="AW19" s="96">
        <v>0</v>
      </c>
      <c r="AX19" s="96">
        <v>0</v>
      </c>
      <c r="AY19" s="96">
        <v>0</v>
      </c>
      <c r="AZ19" s="96">
        <v>0</v>
      </c>
      <c r="BA19" s="96">
        <v>0</v>
      </c>
      <c r="BB19" s="96">
        <v>0</v>
      </c>
      <c r="BC19" s="96">
        <v>0</v>
      </c>
      <c r="BD19" s="96">
        <v>0</v>
      </c>
      <c r="BE19" s="96">
        <v>0</v>
      </c>
      <c r="BF19" s="96">
        <v>0</v>
      </c>
      <c r="BG19" s="96">
        <v>0</v>
      </c>
      <c r="BH19" s="96">
        <v>0</v>
      </c>
      <c r="BI19" s="96">
        <v>0</v>
      </c>
      <c r="BJ19" s="96">
        <v>98.739042472412734</v>
      </c>
      <c r="BK19" s="96">
        <v>1.8429266457542184</v>
      </c>
      <c r="BL19" s="96">
        <v>-1.0572175066748102</v>
      </c>
      <c r="BM19" s="96">
        <v>0.87688999999999995</v>
      </c>
      <c r="BN19" s="96">
        <v>6.0419999999999998</v>
      </c>
      <c r="BO19" s="96">
        <v>6.0419999999999998</v>
      </c>
      <c r="BP19" s="96">
        <v>0</v>
      </c>
      <c r="BQ19" s="96">
        <v>37.502214127263947</v>
      </c>
      <c r="BR19" s="96">
        <v>37.502214127263947</v>
      </c>
      <c r="BS19" s="96">
        <v>98.739042472412734</v>
      </c>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104"/>
      <c r="DO19" s="104"/>
      <c r="DP19" s="104"/>
    </row>
    <row r="20" spans="3:120" hidden="1" x14ac:dyDescent="0.2">
      <c r="C20" s="7">
        <f>+'D-PDP'!C20</f>
        <v>45170</v>
      </c>
      <c r="D20" s="16">
        <v>0</v>
      </c>
      <c r="E20" s="16">
        <v>0</v>
      </c>
      <c r="F20" s="16">
        <v>0</v>
      </c>
      <c r="G20" s="16">
        <v>0</v>
      </c>
      <c r="H20" s="16">
        <v>0</v>
      </c>
      <c r="I20" s="16">
        <v>0</v>
      </c>
      <c r="J20" s="1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0</v>
      </c>
      <c r="AS20" s="96">
        <v>0</v>
      </c>
      <c r="AT20" s="96">
        <v>0</v>
      </c>
      <c r="AU20" s="96">
        <v>0</v>
      </c>
      <c r="AV20" s="96">
        <v>0</v>
      </c>
      <c r="AW20" s="96">
        <v>0</v>
      </c>
      <c r="AX20" s="96">
        <v>0</v>
      </c>
      <c r="AY20" s="96">
        <v>0</v>
      </c>
      <c r="AZ20" s="96">
        <v>0</v>
      </c>
      <c r="BA20" s="96">
        <v>0</v>
      </c>
      <c r="BB20" s="96">
        <v>0</v>
      </c>
      <c r="BC20" s="96">
        <v>0</v>
      </c>
      <c r="BD20" s="96">
        <v>0</v>
      </c>
      <c r="BE20" s="96">
        <v>0</v>
      </c>
      <c r="BF20" s="96">
        <v>0</v>
      </c>
      <c r="BG20" s="96">
        <v>0</v>
      </c>
      <c r="BH20" s="96">
        <v>0</v>
      </c>
      <c r="BI20" s="96">
        <v>0</v>
      </c>
      <c r="BJ20" s="96">
        <v>98.739042472412734</v>
      </c>
      <c r="BK20" s="96">
        <v>1.8429266457542184</v>
      </c>
      <c r="BL20" s="96">
        <v>-1.0572175066748102</v>
      </c>
      <c r="BM20" s="96">
        <v>0.87688999999999995</v>
      </c>
      <c r="BN20" s="96">
        <v>6.0419999999999998</v>
      </c>
      <c r="BO20" s="96">
        <v>6.0419999999999998</v>
      </c>
      <c r="BP20" s="96">
        <v>0</v>
      </c>
      <c r="BQ20" s="96">
        <v>37.502214127263947</v>
      </c>
      <c r="BR20" s="96">
        <v>37.502214127263947</v>
      </c>
      <c r="BS20" s="96">
        <v>98.739042472412734</v>
      </c>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104"/>
      <c r="DO20" s="104"/>
      <c r="DP20" s="104"/>
    </row>
    <row r="21" spans="3:120" hidden="1" x14ac:dyDescent="0.2">
      <c r="C21" s="7">
        <f>+'D-PDP'!C21</f>
        <v>45200</v>
      </c>
      <c r="D21" s="16">
        <v>0</v>
      </c>
      <c r="E21" s="16">
        <v>0</v>
      </c>
      <c r="F21" s="16">
        <v>0</v>
      </c>
      <c r="G21" s="16">
        <v>0</v>
      </c>
      <c r="H21" s="16">
        <v>0</v>
      </c>
      <c r="I21" s="16">
        <v>0</v>
      </c>
      <c r="J21" s="1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98.739042472412734</v>
      </c>
      <c r="BK21" s="96">
        <v>1.8429266457542184</v>
      </c>
      <c r="BL21" s="96">
        <v>-1.0572175066748102</v>
      </c>
      <c r="BM21" s="96">
        <v>0.87688999999999995</v>
      </c>
      <c r="BN21" s="96">
        <v>6.0419999999999998</v>
      </c>
      <c r="BO21" s="96">
        <v>6.0419999999999998</v>
      </c>
      <c r="BP21" s="96">
        <v>0</v>
      </c>
      <c r="BQ21" s="96">
        <v>37.502214127263947</v>
      </c>
      <c r="BR21" s="96">
        <v>37.502214127263947</v>
      </c>
      <c r="BS21" s="96">
        <v>98.739042472412734</v>
      </c>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104"/>
      <c r="DO21" s="104"/>
      <c r="DP21" s="104"/>
    </row>
    <row r="22" spans="3:120" hidden="1" x14ac:dyDescent="0.2">
      <c r="C22" s="7">
        <f>+'D-PDP'!C22</f>
        <v>45231</v>
      </c>
      <c r="D22" s="16">
        <v>0</v>
      </c>
      <c r="E22" s="16">
        <v>0</v>
      </c>
      <c r="F22" s="16">
        <v>0</v>
      </c>
      <c r="G22" s="16">
        <v>0</v>
      </c>
      <c r="H22" s="16">
        <v>0</v>
      </c>
      <c r="I22" s="16">
        <v>0</v>
      </c>
      <c r="J22" s="1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98.739042472412734</v>
      </c>
      <c r="BK22" s="96">
        <v>1.8429266457542184</v>
      </c>
      <c r="BL22" s="96">
        <v>-1.0572175066748102</v>
      </c>
      <c r="BM22" s="96">
        <v>0.87688999999999995</v>
      </c>
      <c r="BN22" s="96">
        <v>6.0419999999999998</v>
      </c>
      <c r="BO22" s="96">
        <v>6.0419999999999998</v>
      </c>
      <c r="BP22" s="96">
        <v>0</v>
      </c>
      <c r="BQ22" s="96">
        <v>37.502214127263947</v>
      </c>
      <c r="BR22" s="96">
        <v>37.502214127263947</v>
      </c>
      <c r="BS22" s="96">
        <v>98.739042472412734</v>
      </c>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104"/>
      <c r="DO22" s="104"/>
      <c r="DP22" s="104"/>
    </row>
    <row r="23" spans="3:120" hidden="1" x14ac:dyDescent="0.2">
      <c r="C23" s="7">
        <f>+'D-PDP'!C23</f>
        <v>45261</v>
      </c>
      <c r="D23" s="16">
        <v>0</v>
      </c>
      <c r="E23" s="16">
        <v>0</v>
      </c>
      <c r="F23" s="16">
        <v>0</v>
      </c>
      <c r="G23" s="16">
        <v>0</v>
      </c>
      <c r="H23" s="16">
        <v>0</v>
      </c>
      <c r="I23" s="16">
        <v>0</v>
      </c>
      <c r="J23" s="1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98.739042472412734</v>
      </c>
      <c r="BK23" s="96">
        <v>1.8429266457542184</v>
      </c>
      <c r="BL23" s="96">
        <v>-1.0572175066748102</v>
      </c>
      <c r="BM23" s="96">
        <v>0.87688999999999995</v>
      </c>
      <c r="BN23" s="96">
        <v>6.0419999999999998</v>
      </c>
      <c r="BO23" s="96">
        <v>6.0419999999999998</v>
      </c>
      <c r="BP23" s="96">
        <v>0</v>
      </c>
      <c r="BQ23" s="96">
        <v>37.502214127263947</v>
      </c>
      <c r="BR23" s="96">
        <v>37.502214127263947</v>
      </c>
      <c r="BS23" s="96">
        <v>98.739042472412734</v>
      </c>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104"/>
      <c r="DO23" s="104"/>
      <c r="DP23" s="104"/>
    </row>
    <row r="24" spans="3:120" hidden="1" x14ac:dyDescent="0.2">
      <c r="C24" s="8">
        <f>+'D-PDP'!C24</f>
        <v>45292</v>
      </c>
      <c r="D24" s="16">
        <v>0</v>
      </c>
      <c r="E24" s="16">
        <v>0</v>
      </c>
      <c r="F24" s="16">
        <v>0</v>
      </c>
      <c r="G24" s="16">
        <v>0</v>
      </c>
      <c r="H24" s="16">
        <v>0</v>
      </c>
      <c r="I24" s="16">
        <v>0</v>
      </c>
      <c r="J24" s="1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98.739042472412734</v>
      </c>
      <c r="BK24" s="96">
        <v>1.8429266457542184</v>
      </c>
      <c r="BL24" s="96">
        <v>-1.0572175066748102</v>
      </c>
      <c r="BM24" s="96">
        <v>0.87688999999999995</v>
      </c>
      <c r="BN24" s="96">
        <v>6.0419999999999998</v>
      </c>
      <c r="BO24" s="96">
        <v>6.0419999999999998</v>
      </c>
      <c r="BP24" s="96">
        <v>0</v>
      </c>
      <c r="BQ24" s="96">
        <v>37.502214127263947</v>
      </c>
      <c r="BR24" s="96">
        <v>37.502214127263947</v>
      </c>
      <c r="BS24" s="96">
        <v>98.739042472412734</v>
      </c>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104"/>
      <c r="DO24" s="104"/>
      <c r="DP24" s="104"/>
    </row>
    <row r="25" spans="3:120" hidden="1" x14ac:dyDescent="0.2">
      <c r="C25" s="8">
        <f>+'D-PDP'!C25</f>
        <v>45323</v>
      </c>
      <c r="D25" s="16">
        <v>0</v>
      </c>
      <c r="E25" s="16">
        <v>0</v>
      </c>
      <c r="F25" s="16">
        <v>0</v>
      </c>
      <c r="G25" s="16">
        <v>0</v>
      </c>
      <c r="H25" s="16">
        <v>0</v>
      </c>
      <c r="I25" s="16">
        <v>0</v>
      </c>
      <c r="J25" s="1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98.739042472412734</v>
      </c>
      <c r="BK25" s="96">
        <v>1.8429266457542184</v>
      </c>
      <c r="BL25" s="96">
        <v>-1.0572175066748102</v>
      </c>
      <c r="BM25" s="96">
        <v>0.87688999999999995</v>
      </c>
      <c r="BN25" s="96">
        <v>6.0419999999999998</v>
      </c>
      <c r="BO25" s="96">
        <v>6.0419999999999998</v>
      </c>
      <c r="BP25" s="96">
        <v>0</v>
      </c>
      <c r="BQ25" s="96">
        <v>37.502214127263947</v>
      </c>
      <c r="BR25" s="96">
        <v>37.502214127263947</v>
      </c>
      <c r="BS25" s="96">
        <v>98.739042472412734</v>
      </c>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104"/>
      <c r="DO25" s="104"/>
      <c r="DP25" s="104"/>
    </row>
    <row r="26" spans="3:120" hidden="1" x14ac:dyDescent="0.2">
      <c r="C26" s="8">
        <f>+'D-PDP'!C26</f>
        <v>45352</v>
      </c>
      <c r="D26" s="16">
        <v>0</v>
      </c>
      <c r="E26" s="16">
        <v>0</v>
      </c>
      <c r="F26" s="16">
        <v>0</v>
      </c>
      <c r="G26" s="16">
        <v>0</v>
      </c>
      <c r="H26" s="16">
        <v>0</v>
      </c>
      <c r="I26" s="16">
        <v>0</v>
      </c>
      <c r="J26" s="16">
        <v>0</v>
      </c>
      <c r="K26" s="96">
        <v>0</v>
      </c>
      <c r="L26" s="96">
        <v>0</v>
      </c>
      <c r="M26" s="96">
        <v>0</v>
      </c>
      <c r="N26" s="96">
        <v>0</v>
      </c>
      <c r="O26" s="96">
        <v>0</v>
      </c>
      <c r="P26" s="96">
        <v>0</v>
      </c>
      <c r="Q26" s="96">
        <v>0</v>
      </c>
      <c r="R26" s="96">
        <v>0</v>
      </c>
      <c r="S26" s="96">
        <v>0</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98.739042472412734</v>
      </c>
      <c r="BK26" s="96">
        <v>1.8429266457542184</v>
      </c>
      <c r="BL26" s="96">
        <v>-1.0572175066748102</v>
      </c>
      <c r="BM26" s="96">
        <v>0.87688999999999995</v>
      </c>
      <c r="BN26" s="96">
        <v>6.0419999999999998</v>
      </c>
      <c r="BO26" s="96">
        <v>6.0419999999999998</v>
      </c>
      <c r="BP26" s="96">
        <v>0</v>
      </c>
      <c r="BQ26" s="96">
        <v>37.502214127263947</v>
      </c>
      <c r="BR26" s="96">
        <v>37.502214127263947</v>
      </c>
      <c r="BS26" s="96">
        <v>98.739042472412734</v>
      </c>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104"/>
      <c r="DO26" s="104"/>
      <c r="DP26" s="104"/>
    </row>
    <row r="27" spans="3:120" hidden="1" x14ac:dyDescent="0.2">
      <c r="C27" s="8">
        <f>+'D-PDP'!C27</f>
        <v>45383</v>
      </c>
      <c r="D27" s="16">
        <v>0</v>
      </c>
      <c r="E27" s="16">
        <v>0</v>
      </c>
      <c r="F27" s="16">
        <v>0</v>
      </c>
      <c r="G27" s="16">
        <v>0</v>
      </c>
      <c r="H27" s="16">
        <v>0</v>
      </c>
      <c r="I27" s="16">
        <v>0</v>
      </c>
      <c r="J27" s="1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98.739042472412734</v>
      </c>
      <c r="BK27" s="96">
        <v>1.8429266457542184</v>
      </c>
      <c r="BL27" s="96">
        <v>-1.0572175066748102</v>
      </c>
      <c r="BM27" s="96">
        <v>0.87688999999999995</v>
      </c>
      <c r="BN27" s="96">
        <v>6.0419999999999998</v>
      </c>
      <c r="BO27" s="96">
        <v>6.0419999999999998</v>
      </c>
      <c r="BP27" s="96">
        <v>0</v>
      </c>
      <c r="BQ27" s="96">
        <v>37.502214127263947</v>
      </c>
      <c r="BR27" s="96">
        <v>37.502214127263947</v>
      </c>
      <c r="BS27" s="96">
        <v>98.739042472412734</v>
      </c>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104"/>
      <c r="DO27" s="104"/>
      <c r="DP27" s="104"/>
    </row>
    <row r="28" spans="3:120" hidden="1" x14ac:dyDescent="0.2">
      <c r="C28" s="8">
        <f>+'D-PDP'!C28</f>
        <v>45413</v>
      </c>
      <c r="D28" s="16">
        <v>0</v>
      </c>
      <c r="E28" s="16">
        <v>0</v>
      </c>
      <c r="F28" s="16">
        <v>0</v>
      </c>
      <c r="G28" s="16">
        <v>0</v>
      </c>
      <c r="H28" s="16">
        <v>0</v>
      </c>
      <c r="I28" s="16">
        <v>0</v>
      </c>
      <c r="J28" s="1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98.739042472412734</v>
      </c>
      <c r="BK28" s="96">
        <v>1.8429266457542184</v>
      </c>
      <c r="BL28" s="96">
        <v>-1.0572175066748102</v>
      </c>
      <c r="BM28" s="96">
        <v>0.87688999999999995</v>
      </c>
      <c r="BN28" s="96">
        <v>6.0419999999999998</v>
      </c>
      <c r="BO28" s="96">
        <v>6.0419999999999998</v>
      </c>
      <c r="BP28" s="96">
        <v>0</v>
      </c>
      <c r="BQ28" s="96">
        <v>37.502214127263947</v>
      </c>
      <c r="BR28" s="96">
        <v>37.502214127263947</v>
      </c>
      <c r="BS28" s="96">
        <v>98.739042472412734</v>
      </c>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104"/>
      <c r="DO28" s="104"/>
      <c r="DP28" s="104"/>
    </row>
    <row r="29" spans="3:120" hidden="1" x14ac:dyDescent="0.2">
      <c r="C29" s="8">
        <f>+'D-PDP'!C29</f>
        <v>45444</v>
      </c>
      <c r="D29" s="16">
        <v>0</v>
      </c>
      <c r="E29" s="16">
        <v>0</v>
      </c>
      <c r="F29" s="16">
        <v>0</v>
      </c>
      <c r="G29" s="16">
        <v>0</v>
      </c>
      <c r="H29" s="16">
        <v>0</v>
      </c>
      <c r="I29" s="16">
        <v>0</v>
      </c>
      <c r="J29" s="1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0</v>
      </c>
      <c r="AH29" s="96">
        <v>0</v>
      </c>
      <c r="AI29" s="96">
        <v>0</v>
      </c>
      <c r="AJ29" s="96">
        <v>0</v>
      </c>
      <c r="AK29" s="96">
        <v>0</v>
      </c>
      <c r="AL29" s="96">
        <v>0</v>
      </c>
      <c r="AM29" s="96">
        <v>0</v>
      </c>
      <c r="AN29" s="96">
        <v>0</v>
      </c>
      <c r="AO29" s="96">
        <v>0</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98.739042472412734</v>
      </c>
      <c r="BK29" s="96">
        <v>1.8429266457542184</v>
      </c>
      <c r="BL29" s="96">
        <v>-1.0572175066748102</v>
      </c>
      <c r="BM29" s="96">
        <v>0.87688999999999995</v>
      </c>
      <c r="BN29" s="96">
        <v>6.0419999999999998</v>
      </c>
      <c r="BO29" s="96">
        <v>6.0419999999999998</v>
      </c>
      <c r="BP29" s="96">
        <v>0</v>
      </c>
      <c r="BQ29" s="96">
        <v>37.502214127263947</v>
      </c>
      <c r="BR29" s="96">
        <v>37.502214127263947</v>
      </c>
      <c r="BS29" s="96">
        <v>98.739042472412734</v>
      </c>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104"/>
      <c r="DO29" s="104"/>
      <c r="DP29" s="104"/>
    </row>
    <row r="30" spans="3:120" hidden="1" x14ac:dyDescent="0.2">
      <c r="C30" s="8">
        <f>+'D-PDP'!C30</f>
        <v>45474</v>
      </c>
      <c r="D30" s="16">
        <v>0</v>
      </c>
      <c r="E30" s="16">
        <v>0</v>
      </c>
      <c r="F30" s="16">
        <v>0</v>
      </c>
      <c r="G30" s="16">
        <v>0</v>
      </c>
      <c r="H30" s="16">
        <v>0</v>
      </c>
      <c r="I30" s="16">
        <v>0</v>
      </c>
      <c r="J30" s="1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98.739042472412734</v>
      </c>
      <c r="BK30" s="96">
        <v>1.8429266457542184</v>
      </c>
      <c r="BL30" s="96">
        <v>-1.0572175066748102</v>
      </c>
      <c r="BM30" s="96">
        <v>0.87688999999999995</v>
      </c>
      <c r="BN30" s="96">
        <v>6.0419999999999998</v>
      </c>
      <c r="BO30" s="96">
        <v>6.0419999999999998</v>
      </c>
      <c r="BP30" s="96">
        <v>0</v>
      </c>
      <c r="BQ30" s="96">
        <v>37.502214127263947</v>
      </c>
      <c r="BR30" s="96">
        <v>37.502214127263947</v>
      </c>
      <c r="BS30" s="96">
        <v>98.739042472412734</v>
      </c>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104"/>
      <c r="DO30" s="104"/>
      <c r="DP30" s="104"/>
    </row>
    <row r="31" spans="3:120" hidden="1" x14ac:dyDescent="0.2">
      <c r="C31" s="8">
        <f>+'D-PDP'!C31</f>
        <v>45505</v>
      </c>
      <c r="D31" s="16">
        <v>0</v>
      </c>
      <c r="E31" s="16">
        <v>0</v>
      </c>
      <c r="F31" s="16">
        <v>0</v>
      </c>
      <c r="G31" s="16">
        <v>0</v>
      </c>
      <c r="H31" s="16">
        <v>0</v>
      </c>
      <c r="I31" s="16">
        <v>0</v>
      </c>
      <c r="J31" s="1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0</v>
      </c>
      <c r="BA31" s="96">
        <v>0</v>
      </c>
      <c r="BB31" s="96">
        <v>0</v>
      </c>
      <c r="BC31" s="96">
        <v>0</v>
      </c>
      <c r="BD31" s="96">
        <v>0</v>
      </c>
      <c r="BE31" s="96">
        <v>0</v>
      </c>
      <c r="BF31" s="96">
        <v>0</v>
      </c>
      <c r="BG31" s="96">
        <v>0</v>
      </c>
      <c r="BH31" s="96">
        <v>0</v>
      </c>
      <c r="BI31" s="96">
        <v>0</v>
      </c>
      <c r="BJ31" s="96">
        <v>98.739042472412734</v>
      </c>
      <c r="BK31" s="96">
        <v>1.8429266457542184</v>
      </c>
      <c r="BL31" s="96">
        <v>-1.0572175066748102</v>
      </c>
      <c r="BM31" s="96">
        <v>0.87688999999999995</v>
      </c>
      <c r="BN31" s="96">
        <v>6.0419999999999998</v>
      </c>
      <c r="BO31" s="96">
        <v>6.0419999999999998</v>
      </c>
      <c r="BP31" s="96">
        <v>0</v>
      </c>
      <c r="BQ31" s="96">
        <v>37.502214127263947</v>
      </c>
      <c r="BR31" s="96">
        <v>37.502214127263947</v>
      </c>
      <c r="BS31" s="96">
        <v>98.739042472412734</v>
      </c>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104"/>
      <c r="DO31" s="104"/>
      <c r="DP31" s="104"/>
    </row>
    <row r="32" spans="3:120" hidden="1" x14ac:dyDescent="0.2">
      <c r="C32" s="8">
        <f>+'D-PDP'!C32</f>
        <v>45536</v>
      </c>
      <c r="D32" s="16">
        <v>0</v>
      </c>
      <c r="E32" s="16">
        <v>0</v>
      </c>
      <c r="F32" s="16">
        <v>0</v>
      </c>
      <c r="G32" s="16">
        <v>0</v>
      </c>
      <c r="H32" s="16">
        <v>0</v>
      </c>
      <c r="I32" s="16">
        <v>0</v>
      </c>
      <c r="J32" s="1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0</v>
      </c>
      <c r="AK32" s="96">
        <v>0</v>
      </c>
      <c r="AL32" s="96">
        <v>0</v>
      </c>
      <c r="AM32" s="96">
        <v>0</v>
      </c>
      <c r="AN32" s="96">
        <v>0</v>
      </c>
      <c r="AO32" s="96">
        <v>0</v>
      </c>
      <c r="AP32" s="96">
        <v>0</v>
      </c>
      <c r="AQ32" s="96">
        <v>0</v>
      </c>
      <c r="AR32" s="96">
        <v>0</v>
      </c>
      <c r="AS32" s="96">
        <v>0</v>
      </c>
      <c r="AT32" s="96">
        <v>0</v>
      </c>
      <c r="AU32" s="96">
        <v>0</v>
      </c>
      <c r="AV32" s="96">
        <v>0</v>
      </c>
      <c r="AW32" s="96">
        <v>0</v>
      </c>
      <c r="AX32" s="96">
        <v>0</v>
      </c>
      <c r="AY32" s="96">
        <v>0</v>
      </c>
      <c r="AZ32" s="96">
        <v>0</v>
      </c>
      <c r="BA32" s="96">
        <v>0</v>
      </c>
      <c r="BB32" s="96">
        <v>0</v>
      </c>
      <c r="BC32" s="96">
        <v>0</v>
      </c>
      <c r="BD32" s="96">
        <v>0</v>
      </c>
      <c r="BE32" s="96">
        <v>0</v>
      </c>
      <c r="BF32" s="96">
        <v>0</v>
      </c>
      <c r="BG32" s="96">
        <v>0</v>
      </c>
      <c r="BH32" s="96">
        <v>0</v>
      </c>
      <c r="BI32" s="96">
        <v>0</v>
      </c>
      <c r="BJ32" s="96">
        <v>98.739042472412734</v>
      </c>
      <c r="BK32" s="96">
        <v>1.8429266457542184</v>
      </c>
      <c r="BL32" s="96">
        <v>-1.0572175066748102</v>
      </c>
      <c r="BM32" s="96">
        <v>0.87688999999999995</v>
      </c>
      <c r="BN32" s="96">
        <v>6.0419999999999998</v>
      </c>
      <c r="BO32" s="96">
        <v>6.0419999999999998</v>
      </c>
      <c r="BP32" s="96">
        <v>0</v>
      </c>
      <c r="BQ32" s="96">
        <v>37.502214127263947</v>
      </c>
      <c r="BR32" s="96">
        <v>37.502214127263947</v>
      </c>
      <c r="BS32" s="96">
        <v>98.739042472412734</v>
      </c>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104"/>
      <c r="DO32" s="104"/>
      <c r="DP32" s="104"/>
    </row>
    <row r="33" spans="2:120" hidden="1" x14ac:dyDescent="0.2">
      <c r="C33" s="8">
        <f>+'D-PDP'!C33</f>
        <v>45566</v>
      </c>
      <c r="D33" s="16">
        <v>0</v>
      </c>
      <c r="E33" s="16">
        <v>0</v>
      </c>
      <c r="F33" s="16">
        <v>0</v>
      </c>
      <c r="G33" s="16">
        <v>0</v>
      </c>
      <c r="H33" s="16">
        <v>0</v>
      </c>
      <c r="I33" s="16">
        <v>0</v>
      </c>
      <c r="J33" s="1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98.739042472412734</v>
      </c>
      <c r="BK33" s="96">
        <v>1.8429266457542184</v>
      </c>
      <c r="BL33" s="96">
        <v>-1.0572175066748102</v>
      </c>
      <c r="BM33" s="96">
        <v>0.87688999999999995</v>
      </c>
      <c r="BN33" s="96">
        <v>6.0419999999999998</v>
      </c>
      <c r="BO33" s="96">
        <v>6.0419999999999998</v>
      </c>
      <c r="BP33" s="96">
        <v>0</v>
      </c>
      <c r="BQ33" s="96">
        <v>37.502214127263947</v>
      </c>
      <c r="BR33" s="96">
        <v>37.502214127263947</v>
      </c>
      <c r="BS33" s="96">
        <v>98.739042472412734</v>
      </c>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104"/>
      <c r="DO33" s="104"/>
      <c r="DP33" s="104"/>
    </row>
    <row r="34" spans="2:120" hidden="1" x14ac:dyDescent="0.2">
      <c r="C34" s="8">
        <f>+'D-PDP'!C34</f>
        <v>45597</v>
      </c>
      <c r="D34" s="16">
        <v>0</v>
      </c>
      <c r="E34" s="16">
        <v>0</v>
      </c>
      <c r="F34" s="16">
        <v>0</v>
      </c>
      <c r="G34" s="16">
        <v>0</v>
      </c>
      <c r="H34" s="16">
        <v>0</v>
      </c>
      <c r="I34" s="16">
        <v>0</v>
      </c>
      <c r="J34" s="16">
        <v>0</v>
      </c>
      <c r="K34" s="96">
        <v>0</v>
      </c>
      <c r="L34" s="96">
        <v>0</v>
      </c>
      <c r="M34" s="96">
        <v>0</v>
      </c>
      <c r="N34" s="96">
        <v>0</v>
      </c>
      <c r="O34" s="96">
        <v>0</v>
      </c>
      <c r="P34" s="96">
        <v>0</v>
      </c>
      <c r="Q34" s="96">
        <v>0</v>
      </c>
      <c r="R34" s="96">
        <v>0</v>
      </c>
      <c r="S34" s="96">
        <v>0</v>
      </c>
      <c r="T34" s="96">
        <v>0</v>
      </c>
      <c r="U34" s="96">
        <v>0</v>
      </c>
      <c r="V34" s="96">
        <v>0</v>
      </c>
      <c r="W34" s="96">
        <v>0</v>
      </c>
      <c r="X34" s="96">
        <v>0</v>
      </c>
      <c r="Y34" s="96">
        <v>0</v>
      </c>
      <c r="Z34" s="96">
        <v>0</v>
      </c>
      <c r="AA34" s="96">
        <v>0</v>
      </c>
      <c r="AB34" s="96">
        <v>0</v>
      </c>
      <c r="AC34" s="96">
        <v>0</v>
      </c>
      <c r="AD34" s="96">
        <v>0</v>
      </c>
      <c r="AE34" s="96">
        <v>0</v>
      </c>
      <c r="AF34" s="96">
        <v>0</v>
      </c>
      <c r="AG34" s="96">
        <v>0</v>
      </c>
      <c r="AH34" s="96">
        <v>0</v>
      </c>
      <c r="AI34" s="96">
        <v>0</v>
      </c>
      <c r="AJ34" s="96">
        <v>0</v>
      </c>
      <c r="AK34" s="96">
        <v>0</v>
      </c>
      <c r="AL34" s="96">
        <v>0</v>
      </c>
      <c r="AM34" s="96">
        <v>0</v>
      </c>
      <c r="AN34" s="96">
        <v>0</v>
      </c>
      <c r="AO34" s="96">
        <v>0</v>
      </c>
      <c r="AP34" s="96">
        <v>0</v>
      </c>
      <c r="AQ34" s="96">
        <v>0</v>
      </c>
      <c r="AR34" s="96">
        <v>0</v>
      </c>
      <c r="AS34" s="96">
        <v>0</v>
      </c>
      <c r="AT34" s="96">
        <v>0</v>
      </c>
      <c r="AU34" s="96">
        <v>0</v>
      </c>
      <c r="AV34" s="96">
        <v>0</v>
      </c>
      <c r="AW34" s="96">
        <v>0</v>
      </c>
      <c r="AX34" s="96">
        <v>0</v>
      </c>
      <c r="AY34" s="96">
        <v>0</v>
      </c>
      <c r="AZ34" s="96">
        <v>0</v>
      </c>
      <c r="BA34" s="96">
        <v>0</v>
      </c>
      <c r="BB34" s="96">
        <v>0</v>
      </c>
      <c r="BC34" s="96">
        <v>0</v>
      </c>
      <c r="BD34" s="96">
        <v>0</v>
      </c>
      <c r="BE34" s="96">
        <v>0</v>
      </c>
      <c r="BF34" s="96">
        <v>0</v>
      </c>
      <c r="BG34" s="96">
        <v>0</v>
      </c>
      <c r="BH34" s="96">
        <v>0</v>
      </c>
      <c r="BI34" s="96">
        <v>0</v>
      </c>
      <c r="BJ34" s="96">
        <v>98.739042472412734</v>
      </c>
      <c r="BK34" s="96">
        <v>1.8429266457542184</v>
      </c>
      <c r="BL34" s="96">
        <v>-1.0572175066748102</v>
      </c>
      <c r="BM34" s="96">
        <v>0.87688999999999995</v>
      </c>
      <c r="BN34" s="96">
        <v>6.0419999999999998</v>
      </c>
      <c r="BO34" s="96">
        <v>6.0419999999999998</v>
      </c>
      <c r="BP34" s="96">
        <v>0</v>
      </c>
      <c r="BQ34" s="96">
        <v>37.502214127263947</v>
      </c>
      <c r="BR34" s="96">
        <v>37.502214127263947</v>
      </c>
      <c r="BS34" s="96">
        <v>98.739042472412734</v>
      </c>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104"/>
      <c r="DO34" s="104"/>
      <c r="DP34" s="104"/>
    </row>
    <row r="35" spans="2:120" hidden="1" x14ac:dyDescent="0.2">
      <c r="C35" s="9">
        <f>+'D-PDP'!C35</f>
        <v>45627</v>
      </c>
      <c r="D35" s="16">
        <v>1</v>
      </c>
      <c r="E35" s="16">
        <v>0</v>
      </c>
      <c r="F35" s="16">
        <v>0</v>
      </c>
      <c r="G35" s="16">
        <v>0</v>
      </c>
      <c r="H35" s="16">
        <v>1</v>
      </c>
      <c r="I35" s="16">
        <v>0</v>
      </c>
      <c r="J35" s="16">
        <v>0</v>
      </c>
      <c r="K35" s="96">
        <v>0</v>
      </c>
      <c r="L35" s="96">
        <v>0</v>
      </c>
      <c r="M35" s="96">
        <v>0</v>
      </c>
      <c r="N35" s="96">
        <v>0</v>
      </c>
      <c r="O35" s="96">
        <v>0</v>
      </c>
      <c r="P35" s="96">
        <v>0</v>
      </c>
      <c r="Q35" s="96">
        <v>0</v>
      </c>
      <c r="R35" s="96">
        <v>0</v>
      </c>
      <c r="S35" s="96">
        <v>0</v>
      </c>
      <c r="T35" s="96">
        <v>0</v>
      </c>
      <c r="U35" s="96">
        <v>0</v>
      </c>
      <c r="V35" s="96">
        <v>0</v>
      </c>
      <c r="W35" s="96">
        <v>0</v>
      </c>
      <c r="X35" s="96">
        <v>55744.197845458984</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0</v>
      </c>
      <c r="BC35" s="96">
        <v>0</v>
      </c>
      <c r="BD35" s="96">
        <v>0</v>
      </c>
      <c r="BE35" s="96">
        <v>0</v>
      </c>
      <c r="BF35" s="96">
        <v>0</v>
      </c>
      <c r="BG35" s="96">
        <v>0</v>
      </c>
      <c r="BH35" s="96">
        <v>0</v>
      </c>
      <c r="BI35" s="96">
        <v>0</v>
      </c>
      <c r="BJ35" s="96">
        <v>98.739042472412734</v>
      </c>
      <c r="BK35" s="96">
        <v>1.8429266457542184</v>
      </c>
      <c r="BL35" s="96">
        <v>-1.0572175066748102</v>
      </c>
      <c r="BM35" s="96">
        <v>0.87688999999999995</v>
      </c>
      <c r="BN35" s="96">
        <v>6.0419999999999998</v>
      </c>
      <c r="BO35" s="96">
        <v>6.0419999999999998</v>
      </c>
      <c r="BP35" s="96">
        <v>0</v>
      </c>
      <c r="BQ35" s="96">
        <v>37.502214127263947</v>
      </c>
      <c r="BR35" s="96">
        <v>37.502214127263947</v>
      </c>
      <c r="BS35" s="96">
        <v>98.739042472412734</v>
      </c>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105"/>
      <c r="DO35" s="105"/>
      <c r="DP35" s="105"/>
    </row>
    <row r="36" spans="2:120" x14ac:dyDescent="0.2">
      <c r="C36" s="10">
        <f>+'D-PDP'!C36</f>
        <v>2023</v>
      </c>
      <c r="D36" s="18">
        <v>0</v>
      </c>
      <c r="E36" s="18">
        <v>0</v>
      </c>
      <c r="F36" s="18">
        <v>0</v>
      </c>
      <c r="G36" s="18">
        <v>0</v>
      </c>
      <c r="H36" s="18">
        <v>0</v>
      </c>
      <c r="I36" s="18">
        <v>0</v>
      </c>
      <c r="J36" s="18">
        <v>0</v>
      </c>
      <c r="K36" s="98">
        <v>0</v>
      </c>
      <c r="L36" s="98">
        <v>0</v>
      </c>
      <c r="M36" s="98">
        <v>0</v>
      </c>
      <c r="N36" s="98">
        <v>0</v>
      </c>
      <c r="O36" s="98">
        <v>0</v>
      </c>
      <c r="P36" s="98">
        <v>0</v>
      </c>
      <c r="Q36" s="98">
        <v>0</v>
      </c>
      <c r="R36" s="98">
        <v>0</v>
      </c>
      <c r="S36" s="98">
        <v>0</v>
      </c>
      <c r="T36" s="98">
        <v>0</v>
      </c>
      <c r="U36" s="98">
        <v>0</v>
      </c>
      <c r="V36" s="98">
        <v>0</v>
      </c>
      <c r="W36" s="98">
        <v>0</v>
      </c>
      <c r="X36" s="98">
        <v>0</v>
      </c>
      <c r="Y36" s="98">
        <v>0</v>
      </c>
      <c r="Z36" s="98">
        <v>0</v>
      </c>
      <c r="AA36" s="98">
        <v>0</v>
      </c>
      <c r="AB36" s="98">
        <v>0</v>
      </c>
      <c r="AC36" s="98">
        <v>0</v>
      </c>
      <c r="AD36" s="98">
        <v>0</v>
      </c>
      <c r="AE36" s="98">
        <v>0</v>
      </c>
      <c r="AF36" s="98">
        <v>0</v>
      </c>
      <c r="AG36" s="98">
        <v>0</v>
      </c>
      <c r="AH36" s="98">
        <v>0</v>
      </c>
      <c r="AI36" s="98">
        <v>0</v>
      </c>
      <c r="AJ36" s="98">
        <v>0</v>
      </c>
      <c r="AK36" s="98">
        <v>0</v>
      </c>
      <c r="AL36" s="98">
        <v>0</v>
      </c>
      <c r="AM36" s="98">
        <v>0</v>
      </c>
      <c r="AN36" s="98">
        <v>0</v>
      </c>
      <c r="AO36" s="98">
        <v>0</v>
      </c>
      <c r="AP36" s="98">
        <v>0</v>
      </c>
      <c r="AQ36" s="98">
        <v>0</v>
      </c>
      <c r="AR36" s="98">
        <v>0</v>
      </c>
      <c r="AS36" s="98">
        <v>0</v>
      </c>
      <c r="AT36" s="98">
        <v>0</v>
      </c>
      <c r="AU36" s="98">
        <v>0</v>
      </c>
      <c r="AV36" s="98">
        <v>0</v>
      </c>
      <c r="AW36" s="98">
        <v>0</v>
      </c>
      <c r="AX36" s="98">
        <v>0</v>
      </c>
      <c r="AY36" s="98">
        <v>0</v>
      </c>
      <c r="AZ36" s="98">
        <v>0</v>
      </c>
      <c r="BA36" s="98">
        <v>0</v>
      </c>
      <c r="BB36" s="98">
        <v>0</v>
      </c>
      <c r="BC36" s="98">
        <v>0</v>
      </c>
      <c r="BD36" s="98">
        <v>0</v>
      </c>
      <c r="BE36" s="98">
        <v>0</v>
      </c>
      <c r="BF36" s="98">
        <v>0</v>
      </c>
      <c r="BG36" s="98">
        <v>0</v>
      </c>
      <c r="BH36" s="98">
        <v>0</v>
      </c>
      <c r="BI36" s="98">
        <v>0</v>
      </c>
      <c r="BJ36" s="98">
        <v>98.739042472412734</v>
      </c>
      <c r="BK36" s="98">
        <v>1.8429266457542184</v>
      </c>
      <c r="BL36" s="98">
        <v>-1.0572175066748102</v>
      </c>
      <c r="BM36" s="98">
        <v>0.87688999999999995</v>
      </c>
      <c r="BN36" s="98">
        <v>6.0419999999999998</v>
      </c>
      <c r="BO36" s="98">
        <v>6.0419999999999998</v>
      </c>
      <c r="BP36" s="98">
        <v>0</v>
      </c>
      <c r="BQ36" s="98">
        <v>37.502214127263947</v>
      </c>
      <c r="BR36" s="98">
        <v>37.502214127263947</v>
      </c>
      <c r="BS36" s="98">
        <v>98.739042472412734</v>
      </c>
      <c r="BT36" s="98">
        <v>0</v>
      </c>
      <c r="BU36" s="98">
        <v>0</v>
      </c>
      <c r="BV36" s="98">
        <v>0</v>
      </c>
      <c r="BW36" s="98">
        <v>0</v>
      </c>
      <c r="BX36" s="98">
        <v>0</v>
      </c>
      <c r="BY36" s="98">
        <v>0</v>
      </c>
      <c r="BZ36" s="98">
        <v>0</v>
      </c>
      <c r="CA36" s="98">
        <v>0.13074107245791619</v>
      </c>
      <c r="CB36" s="98">
        <v>0.42278700282048415</v>
      </c>
      <c r="CC36" s="98">
        <v>0.10346984826255597</v>
      </c>
      <c r="CD36" s="98">
        <v>8.7486294039308771E-2</v>
      </c>
      <c r="CE36" s="98">
        <v>0</v>
      </c>
      <c r="CF36" s="98">
        <v>0</v>
      </c>
      <c r="CG36" s="98">
        <v>0</v>
      </c>
      <c r="CH36" s="98">
        <v>0</v>
      </c>
      <c r="CI36" s="98">
        <v>47099.115856987788</v>
      </c>
      <c r="CJ36" s="98">
        <v>1499.7375447909378</v>
      </c>
      <c r="CK36" s="98">
        <v>0</v>
      </c>
      <c r="CL36" s="98">
        <v>0</v>
      </c>
      <c r="CM36" s="98">
        <v>0</v>
      </c>
      <c r="CN36" s="98">
        <v>0</v>
      </c>
      <c r="CO36" s="98">
        <v>0</v>
      </c>
      <c r="CP36" s="98">
        <v>0</v>
      </c>
      <c r="CQ36" s="98">
        <v>0</v>
      </c>
      <c r="CR36" s="98">
        <v>0</v>
      </c>
      <c r="CS36" s="98">
        <v>0</v>
      </c>
      <c r="CT36" s="98">
        <v>3425793.8856368591</v>
      </c>
      <c r="CU36" s="98">
        <v>100</v>
      </c>
      <c r="CV36" s="98">
        <v>0</v>
      </c>
      <c r="CW36" s="98">
        <v>474639.13215688022</v>
      </c>
      <c r="CX36" s="98">
        <v>1988640.0974652343</v>
      </c>
      <c r="CY36" s="98">
        <v>0</v>
      </c>
      <c r="CZ36" s="98">
        <v>0</v>
      </c>
      <c r="DA36" s="98">
        <v>0</v>
      </c>
      <c r="DB36" s="98">
        <v>0</v>
      </c>
      <c r="DC36" s="98">
        <v>0</v>
      </c>
      <c r="DD36" s="98">
        <v>0</v>
      </c>
      <c r="DE36" s="98">
        <v>0</v>
      </c>
      <c r="DF36" s="98">
        <v>0</v>
      </c>
      <c r="DG36" s="98">
        <v>962514.65601474489</v>
      </c>
      <c r="DH36" s="98">
        <v>0</v>
      </c>
      <c r="DI36" s="98">
        <v>0</v>
      </c>
      <c r="DJ36" s="98">
        <v>0</v>
      </c>
      <c r="DK36" s="98">
        <v>0</v>
      </c>
      <c r="DL36" s="98">
        <v>0</v>
      </c>
      <c r="DM36" s="98">
        <v>0</v>
      </c>
      <c r="DN36" s="106">
        <v>0</v>
      </c>
      <c r="DO36" s="106">
        <v>-3425793.8856368661</v>
      </c>
      <c r="DP36" s="106">
        <v>-3266366.3084210446</v>
      </c>
    </row>
    <row r="37" spans="2:120" x14ac:dyDescent="0.2">
      <c r="C37" s="11">
        <f>+'D-PDP'!C37</f>
        <v>2024</v>
      </c>
      <c r="D37" s="20">
        <v>0</v>
      </c>
      <c r="E37" s="20">
        <v>0</v>
      </c>
      <c r="F37" s="20">
        <v>0</v>
      </c>
      <c r="G37" s="20">
        <v>0</v>
      </c>
      <c r="H37" s="20">
        <v>0</v>
      </c>
      <c r="I37" s="20">
        <v>0</v>
      </c>
      <c r="J37" s="20">
        <v>0</v>
      </c>
      <c r="K37" s="99">
        <v>0</v>
      </c>
      <c r="L37" s="99">
        <v>0</v>
      </c>
      <c r="M37" s="99">
        <v>0</v>
      </c>
      <c r="N37" s="99">
        <v>0</v>
      </c>
      <c r="O37" s="99">
        <v>0</v>
      </c>
      <c r="P37" s="99">
        <v>0</v>
      </c>
      <c r="Q37" s="99">
        <v>0</v>
      </c>
      <c r="R37" s="99">
        <v>0</v>
      </c>
      <c r="S37" s="99">
        <v>0</v>
      </c>
      <c r="T37" s="99">
        <v>0</v>
      </c>
      <c r="U37" s="99">
        <v>0</v>
      </c>
      <c r="V37" s="99">
        <v>0</v>
      </c>
      <c r="W37" s="99">
        <v>0</v>
      </c>
      <c r="X37" s="99">
        <v>55744.197845458984</v>
      </c>
      <c r="Y37" s="99">
        <v>0</v>
      </c>
      <c r="Z37" s="99">
        <v>0</v>
      </c>
      <c r="AA37" s="99">
        <v>0</v>
      </c>
      <c r="AB37" s="99">
        <v>0</v>
      </c>
      <c r="AC37" s="99">
        <v>0</v>
      </c>
      <c r="AD37" s="99">
        <v>0</v>
      </c>
      <c r="AE37" s="99">
        <v>0</v>
      </c>
      <c r="AF37" s="99">
        <v>0</v>
      </c>
      <c r="AG37" s="99">
        <v>0</v>
      </c>
      <c r="AH37" s="99">
        <v>0</v>
      </c>
      <c r="AI37" s="99">
        <v>0</v>
      </c>
      <c r="AJ37" s="99">
        <v>0</v>
      </c>
      <c r="AK37" s="99">
        <v>0</v>
      </c>
      <c r="AL37" s="99">
        <v>0</v>
      </c>
      <c r="AM37" s="99">
        <v>0</v>
      </c>
      <c r="AN37" s="99">
        <v>0</v>
      </c>
      <c r="AO37" s="99">
        <v>0</v>
      </c>
      <c r="AP37" s="99">
        <v>0</v>
      </c>
      <c r="AQ37" s="99">
        <v>0</v>
      </c>
      <c r="AR37" s="99">
        <v>0</v>
      </c>
      <c r="AS37" s="99">
        <v>0</v>
      </c>
      <c r="AT37" s="99">
        <v>0</v>
      </c>
      <c r="AU37" s="99">
        <v>0</v>
      </c>
      <c r="AV37" s="99">
        <v>0</v>
      </c>
      <c r="AW37" s="99">
        <v>0</v>
      </c>
      <c r="AX37" s="99">
        <v>0</v>
      </c>
      <c r="AY37" s="99">
        <v>0</v>
      </c>
      <c r="AZ37" s="99">
        <v>0</v>
      </c>
      <c r="BA37" s="99">
        <v>0</v>
      </c>
      <c r="BB37" s="99">
        <v>0</v>
      </c>
      <c r="BC37" s="99">
        <v>0</v>
      </c>
      <c r="BD37" s="99">
        <v>0</v>
      </c>
      <c r="BE37" s="99">
        <v>0</v>
      </c>
      <c r="BF37" s="99">
        <v>0</v>
      </c>
      <c r="BG37" s="99">
        <v>0</v>
      </c>
      <c r="BH37" s="99">
        <v>0</v>
      </c>
      <c r="BI37" s="99">
        <v>0</v>
      </c>
      <c r="BJ37" s="99">
        <v>98.739042472412734</v>
      </c>
      <c r="BK37" s="99">
        <v>1.8429266457542184</v>
      </c>
      <c r="BL37" s="99">
        <v>-1.0572175066748102</v>
      </c>
      <c r="BM37" s="99">
        <v>0.87688999999999995</v>
      </c>
      <c r="BN37" s="99">
        <v>6.0419999999999998</v>
      </c>
      <c r="BO37" s="99">
        <v>6.0419999999999998</v>
      </c>
      <c r="BP37" s="99">
        <v>0</v>
      </c>
      <c r="BQ37" s="99">
        <v>37.502214127263947</v>
      </c>
      <c r="BR37" s="99">
        <v>37.502214127263947</v>
      </c>
      <c r="BS37" s="99">
        <v>98.739042472412734</v>
      </c>
      <c r="BT37" s="99">
        <v>0</v>
      </c>
      <c r="BU37" s="99">
        <v>5001.8314124234021</v>
      </c>
      <c r="BV37" s="99">
        <v>0</v>
      </c>
      <c r="BW37" s="99">
        <v>0</v>
      </c>
      <c r="BX37" s="99">
        <v>0</v>
      </c>
      <c r="BY37" s="99">
        <v>5001.8314124252647</v>
      </c>
      <c r="BZ37" s="99">
        <v>0</v>
      </c>
      <c r="CA37" s="99">
        <v>0.13074107245791619</v>
      </c>
      <c r="CB37" s="99">
        <v>0.42278700282048415</v>
      </c>
      <c r="CC37" s="99">
        <v>0.10346984826255597</v>
      </c>
      <c r="CD37" s="99">
        <v>8.7486294039308771E-2</v>
      </c>
      <c r="CE37" s="99">
        <v>0</v>
      </c>
      <c r="CF37" s="99">
        <v>0</v>
      </c>
      <c r="CG37" s="99">
        <v>0</v>
      </c>
      <c r="CH37" s="99">
        <v>0</v>
      </c>
      <c r="CI37" s="99">
        <v>47099.115856987788</v>
      </c>
      <c r="CJ37" s="99">
        <v>1499.7375447909378</v>
      </c>
      <c r="CK37" s="99">
        <v>0</v>
      </c>
      <c r="CL37" s="99">
        <v>0</v>
      </c>
      <c r="CM37" s="99">
        <v>0</v>
      </c>
      <c r="CN37" s="99">
        <v>0</v>
      </c>
      <c r="CO37" s="99">
        <v>0</v>
      </c>
      <c r="CP37" s="99">
        <v>0</v>
      </c>
      <c r="CQ37" s="99">
        <v>0</v>
      </c>
      <c r="CR37" s="99">
        <v>1</v>
      </c>
      <c r="CS37" s="99">
        <v>0</v>
      </c>
      <c r="CT37" s="99">
        <v>3702819.5772650009</v>
      </c>
      <c r="CU37" s="99">
        <v>100</v>
      </c>
      <c r="CV37" s="99">
        <v>0</v>
      </c>
      <c r="CW37" s="99">
        <v>518364.95264550165</v>
      </c>
      <c r="CX37" s="99">
        <v>1181039.5841441255</v>
      </c>
      <c r="CY37" s="99">
        <v>0</v>
      </c>
      <c r="CZ37" s="99">
        <v>0</v>
      </c>
      <c r="DA37" s="99">
        <v>367015.82153260568</v>
      </c>
      <c r="DB37" s="99">
        <v>418093.93035141012</v>
      </c>
      <c r="DC37" s="99">
        <v>0</v>
      </c>
      <c r="DD37" s="99">
        <v>260029.77704411012</v>
      </c>
      <c r="DE37" s="99">
        <v>190937.62249287934</v>
      </c>
      <c r="DF37" s="99">
        <v>0</v>
      </c>
      <c r="DG37" s="99">
        <v>649883.60300090478</v>
      </c>
      <c r="DH37" s="99">
        <v>117454.28605346396</v>
      </c>
      <c r="DI37" s="99">
        <v>0</v>
      </c>
      <c r="DJ37" s="99">
        <v>0</v>
      </c>
      <c r="DK37" s="99">
        <v>0</v>
      </c>
      <c r="DL37" s="99">
        <v>0</v>
      </c>
      <c r="DM37" s="99">
        <v>0</v>
      </c>
      <c r="DN37" s="107">
        <v>-5001.8314124196768</v>
      </c>
      <c r="DO37" s="107">
        <v>-3707821.408677429</v>
      </c>
      <c r="DP37" s="107">
        <v>-3213880.9097980182</v>
      </c>
    </row>
    <row r="38" spans="2:120" x14ac:dyDescent="0.2">
      <c r="C38" s="12">
        <f>+'D-PDP'!C38</f>
        <v>2025</v>
      </c>
      <c r="D38" s="22">
        <v>24</v>
      </c>
      <c r="E38" s="22">
        <v>0</v>
      </c>
      <c r="F38" s="22">
        <v>14</v>
      </c>
      <c r="G38" s="22">
        <v>0</v>
      </c>
      <c r="H38" s="22">
        <v>10</v>
      </c>
      <c r="I38" s="22">
        <v>0</v>
      </c>
      <c r="J38" s="22">
        <v>0</v>
      </c>
      <c r="K38" s="100">
        <v>81343.903734922176</v>
      </c>
      <c r="L38" s="100">
        <v>0</v>
      </c>
      <c r="M38" s="100">
        <v>42388.530826934817</v>
      </c>
      <c r="N38" s="100">
        <v>38997.448360780007</v>
      </c>
      <c r="O38" s="100">
        <v>0</v>
      </c>
      <c r="P38" s="100">
        <v>3391.0824661547849</v>
      </c>
      <c r="Q38" s="100">
        <v>0</v>
      </c>
      <c r="R38" s="100">
        <v>0</v>
      </c>
      <c r="S38" s="100">
        <v>0</v>
      </c>
      <c r="T38" s="100">
        <v>0</v>
      </c>
      <c r="U38" s="100">
        <v>0</v>
      </c>
      <c r="V38" s="100">
        <v>0</v>
      </c>
      <c r="W38" s="100">
        <v>269207.61891768128</v>
      </c>
      <c r="X38" s="100">
        <v>6808989.9654388437</v>
      </c>
      <c r="Y38" s="100">
        <v>0</v>
      </c>
      <c r="Z38" s="100">
        <v>0</v>
      </c>
      <c r="AA38" s="100">
        <v>0</v>
      </c>
      <c r="AB38" s="100">
        <v>81343.903734922176</v>
      </c>
      <c r="AC38" s="100">
        <v>0</v>
      </c>
      <c r="AD38" s="100">
        <v>0</v>
      </c>
      <c r="AE38" s="100">
        <v>38997.448360780007</v>
      </c>
      <c r="AF38" s="100">
        <v>0</v>
      </c>
      <c r="AG38" s="100">
        <v>0</v>
      </c>
      <c r="AH38" s="100">
        <v>0</v>
      </c>
      <c r="AI38" s="100">
        <v>0</v>
      </c>
      <c r="AJ38" s="100">
        <v>8.0000000000000231</v>
      </c>
      <c r="AK38" s="100">
        <v>0</v>
      </c>
      <c r="AL38" s="100">
        <v>0</v>
      </c>
      <c r="AM38" s="100">
        <v>6507.5122987937939</v>
      </c>
      <c r="AN38" s="100">
        <v>0</v>
      </c>
      <c r="AO38" s="100">
        <v>0</v>
      </c>
      <c r="AP38" s="100">
        <v>100</v>
      </c>
      <c r="AQ38" s="100">
        <v>81343.903734922176</v>
      </c>
      <c r="AR38" s="100">
        <v>0</v>
      </c>
      <c r="AS38" s="100">
        <v>0</v>
      </c>
      <c r="AT38" s="100">
        <v>38997.448360780007</v>
      </c>
      <c r="AU38" s="100">
        <v>0</v>
      </c>
      <c r="AV38" s="100">
        <v>0</v>
      </c>
      <c r="AW38" s="100">
        <v>0</v>
      </c>
      <c r="AX38" s="100">
        <v>0</v>
      </c>
      <c r="AY38" s="100">
        <v>6507.5122987937939</v>
      </c>
      <c r="AZ38" s="100">
        <v>0</v>
      </c>
      <c r="BA38" s="100">
        <v>0</v>
      </c>
      <c r="BB38" s="100">
        <v>74836.391436128382</v>
      </c>
      <c r="BC38" s="100">
        <v>0</v>
      </c>
      <c r="BD38" s="100">
        <v>0</v>
      </c>
      <c r="BE38" s="100">
        <v>38997.448360780007</v>
      </c>
      <c r="BF38" s="100">
        <v>0</v>
      </c>
      <c r="BG38" s="100">
        <v>0</v>
      </c>
      <c r="BH38" s="100">
        <v>0</v>
      </c>
      <c r="BI38" s="100">
        <v>0</v>
      </c>
      <c r="BJ38" s="100">
        <v>98.739042472412734</v>
      </c>
      <c r="BK38" s="100">
        <v>1.8429266457542184</v>
      </c>
      <c r="BL38" s="100">
        <v>-1.0572175066748102</v>
      </c>
      <c r="BM38" s="100">
        <v>0.87688999999999995</v>
      </c>
      <c r="BN38" s="100">
        <v>6.0419999999999998</v>
      </c>
      <c r="BO38" s="100">
        <v>6.0419999999999998</v>
      </c>
      <c r="BP38" s="100">
        <v>0</v>
      </c>
      <c r="BQ38" s="100">
        <v>37.502214127263947</v>
      </c>
      <c r="BR38" s="100">
        <v>37.502214127263947</v>
      </c>
      <c r="BS38" s="100">
        <v>98.739042472412734</v>
      </c>
      <c r="BT38" s="100">
        <v>7389273.6324939951</v>
      </c>
      <c r="BU38" s="100">
        <v>1357830.7849292271</v>
      </c>
      <c r="BV38" s="100">
        <v>100</v>
      </c>
      <c r="BW38" s="100">
        <v>0</v>
      </c>
      <c r="BX38" s="100">
        <v>0</v>
      </c>
      <c r="BY38" s="100">
        <v>1357830.784929228</v>
      </c>
      <c r="BZ38" s="100">
        <v>16.692471378728417</v>
      </c>
      <c r="CA38" s="100">
        <v>0.13074107245791619</v>
      </c>
      <c r="CB38" s="100">
        <v>0.42278700282048415</v>
      </c>
      <c r="CC38" s="100">
        <v>0.10346984826255597</v>
      </c>
      <c r="CD38" s="100">
        <v>8.7486294039308771E-2</v>
      </c>
      <c r="CE38" s="100">
        <v>0</v>
      </c>
      <c r="CF38" s="100">
        <v>0</v>
      </c>
      <c r="CG38" s="100">
        <v>0</v>
      </c>
      <c r="CH38" s="100">
        <v>0</v>
      </c>
      <c r="CI38" s="100">
        <v>47099.115856987788</v>
      </c>
      <c r="CJ38" s="100">
        <v>1499.7375447909378</v>
      </c>
      <c r="CK38" s="100">
        <v>0</v>
      </c>
      <c r="CL38" s="100">
        <v>0</v>
      </c>
      <c r="CM38" s="100">
        <v>0</v>
      </c>
      <c r="CN38" s="100">
        <v>0</v>
      </c>
      <c r="CO38" s="100">
        <v>0</v>
      </c>
      <c r="CP38" s="100">
        <v>8</v>
      </c>
      <c r="CQ38" s="100">
        <v>3</v>
      </c>
      <c r="CR38" s="100">
        <v>59</v>
      </c>
      <c r="CS38" s="100">
        <v>8</v>
      </c>
      <c r="CT38" s="100">
        <v>64015126.232748516</v>
      </c>
      <c r="CU38" s="100">
        <v>100</v>
      </c>
      <c r="CV38" s="100">
        <v>0</v>
      </c>
      <c r="CW38" s="100">
        <v>989211.21163241926</v>
      </c>
      <c r="CX38" s="100">
        <v>251371.9516420404</v>
      </c>
      <c r="CY38" s="100">
        <v>20547084.74580707</v>
      </c>
      <c r="CZ38" s="100">
        <v>7160577.0344374869</v>
      </c>
      <c r="DA38" s="100">
        <v>24590060.042684577</v>
      </c>
      <c r="DB38" s="100">
        <v>4515356.6134155057</v>
      </c>
      <c r="DC38" s="100">
        <v>0</v>
      </c>
      <c r="DD38" s="100">
        <v>2808285.6225016764</v>
      </c>
      <c r="DE38" s="100">
        <v>2062099.9107746272</v>
      </c>
      <c r="DF38" s="100">
        <v>0</v>
      </c>
      <c r="DG38" s="100">
        <v>764354.95614623872</v>
      </c>
      <c r="DH38" s="100">
        <v>326724.14370686887</v>
      </c>
      <c r="DI38" s="100">
        <v>0</v>
      </c>
      <c r="DJ38" s="100">
        <v>0</v>
      </c>
      <c r="DK38" s="100">
        <v>0</v>
      </c>
      <c r="DL38" s="100">
        <v>0</v>
      </c>
      <c r="DM38" s="100">
        <v>0</v>
      </c>
      <c r="DN38" s="108">
        <v>6031442.8475647643</v>
      </c>
      <c r="DO38" s="108">
        <v>-57983683.385183744</v>
      </c>
      <c r="DP38" s="108">
        <v>-45690308.177218109</v>
      </c>
    </row>
    <row r="39" spans="2:120" x14ac:dyDescent="0.2">
      <c r="C39" s="12">
        <f>+'D-PDP'!C39</f>
        <v>2026</v>
      </c>
      <c r="D39" s="22">
        <v>44</v>
      </c>
      <c r="E39" s="22">
        <v>0</v>
      </c>
      <c r="F39" s="22">
        <v>29</v>
      </c>
      <c r="G39" s="22">
        <v>0</v>
      </c>
      <c r="H39" s="22">
        <v>15</v>
      </c>
      <c r="I39" s="22">
        <v>0</v>
      </c>
      <c r="J39" s="22">
        <v>0</v>
      </c>
      <c r="K39" s="100">
        <v>274330.32961249346</v>
      </c>
      <c r="L39" s="100">
        <v>0</v>
      </c>
      <c r="M39" s="100">
        <v>227992.17738189705</v>
      </c>
      <c r="N39" s="100">
        <v>209752.80319134519</v>
      </c>
      <c r="O39" s="100">
        <v>0</v>
      </c>
      <c r="P39" s="100">
        <v>18239.374190551764</v>
      </c>
      <c r="Q39" s="100">
        <v>0</v>
      </c>
      <c r="R39" s="100">
        <v>0</v>
      </c>
      <c r="S39" s="100">
        <v>0</v>
      </c>
      <c r="T39" s="100">
        <v>0</v>
      </c>
      <c r="U39" s="100">
        <v>0</v>
      </c>
      <c r="V39" s="100">
        <v>0</v>
      </c>
      <c r="W39" s="100">
        <v>815152.21249451023</v>
      </c>
      <c r="X39" s="100">
        <v>9342831.9549560547</v>
      </c>
      <c r="Y39" s="100">
        <v>0</v>
      </c>
      <c r="Z39" s="100">
        <v>0</v>
      </c>
      <c r="AA39" s="100">
        <v>0</v>
      </c>
      <c r="AB39" s="100">
        <v>274330.32961249346</v>
      </c>
      <c r="AC39" s="100">
        <v>0</v>
      </c>
      <c r="AD39" s="100">
        <v>0</v>
      </c>
      <c r="AE39" s="100">
        <v>209752.80319134519</v>
      </c>
      <c r="AF39" s="100">
        <v>0</v>
      </c>
      <c r="AG39" s="100">
        <v>0</v>
      </c>
      <c r="AH39" s="100">
        <v>0</v>
      </c>
      <c r="AI39" s="100">
        <v>0</v>
      </c>
      <c r="AJ39" s="100">
        <v>8.0000000000000036</v>
      </c>
      <c r="AK39" s="100">
        <v>0</v>
      </c>
      <c r="AL39" s="100">
        <v>0</v>
      </c>
      <c r="AM39" s="100">
        <v>21946.426368999484</v>
      </c>
      <c r="AN39" s="100">
        <v>0</v>
      </c>
      <c r="AO39" s="100">
        <v>0</v>
      </c>
      <c r="AP39" s="100">
        <v>100</v>
      </c>
      <c r="AQ39" s="100">
        <v>274330.3296124934</v>
      </c>
      <c r="AR39" s="100">
        <v>0</v>
      </c>
      <c r="AS39" s="100">
        <v>0</v>
      </c>
      <c r="AT39" s="100">
        <v>209752.80319134519</v>
      </c>
      <c r="AU39" s="100">
        <v>0</v>
      </c>
      <c r="AV39" s="100">
        <v>0</v>
      </c>
      <c r="AW39" s="100">
        <v>0</v>
      </c>
      <c r="AX39" s="100">
        <v>0</v>
      </c>
      <c r="AY39" s="100">
        <v>21946.426368999484</v>
      </c>
      <c r="AZ39" s="100">
        <v>0</v>
      </c>
      <c r="BA39" s="100">
        <v>0</v>
      </c>
      <c r="BB39" s="100">
        <v>252383.90324349393</v>
      </c>
      <c r="BC39" s="100">
        <v>0</v>
      </c>
      <c r="BD39" s="100">
        <v>0</v>
      </c>
      <c r="BE39" s="100">
        <v>209752.80319134519</v>
      </c>
      <c r="BF39" s="100">
        <v>0</v>
      </c>
      <c r="BG39" s="100">
        <v>0</v>
      </c>
      <c r="BH39" s="100">
        <v>0</v>
      </c>
      <c r="BI39" s="100">
        <v>0</v>
      </c>
      <c r="BJ39" s="100">
        <v>98.739042472412734</v>
      </c>
      <c r="BK39" s="100">
        <v>1.8429266457542184</v>
      </c>
      <c r="BL39" s="100">
        <v>-1.0572175066748102</v>
      </c>
      <c r="BM39" s="100">
        <v>0.87688999999999995</v>
      </c>
      <c r="BN39" s="100">
        <v>6.0419999999999998</v>
      </c>
      <c r="BO39" s="100">
        <v>6.0419999999999998</v>
      </c>
      <c r="BP39" s="100">
        <v>0</v>
      </c>
      <c r="BQ39" s="100">
        <v>37.502214127263947</v>
      </c>
      <c r="BR39" s="100">
        <v>37.502214127263947</v>
      </c>
      <c r="BS39" s="100">
        <v>98.739042472412734</v>
      </c>
      <c r="BT39" s="100">
        <v>24920144.941712663</v>
      </c>
      <c r="BU39" s="100">
        <v>2450727.130755242</v>
      </c>
      <c r="BV39" s="100">
        <v>100</v>
      </c>
      <c r="BW39" s="100">
        <v>0</v>
      </c>
      <c r="BX39" s="100">
        <v>0</v>
      </c>
      <c r="BY39" s="100">
        <v>2450727.1307552401</v>
      </c>
      <c r="BZ39" s="100">
        <v>8.9334895423959342</v>
      </c>
      <c r="CA39" s="100">
        <v>0.13074107245791619</v>
      </c>
      <c r="CB39" s="100">
        <v>0.42278700282048415</v>
      </c>
      <c r="CC39" s="100">
        <v>0.10346984826255597</v>
      </c>
      <c r="CD39" s="100">
        <v>8.7486294039308771E-2</v>
      </c>
      <c r="CE39" s="100">
        <v>0</v>
      </c>
      <c r="CF39" s="100">
        <v>0</v>
      </c>
      <c r="CG39" s="100">
        <v>0</v>
      </c>
      <c r="CH39" s="100">
        <v>0</v>
      </c>
      <c r="CI39" s="100">
        <v>47099.115856987788</v>
      </c>
      <c r="CJ39" s="100">
        <v>1499.7375447909378</v>
      </c>
      <c r="CK39" s="100">
        <v>0</v>
      </c>
      <c r="CL39" s="100">
        <v>0</v>
      </c>
      <c r="CM39" s="100">
        <v>0</v>
      </c>
      <c r="CN39" s="100">
        <v>0</v>
      </c>
      <c r="CO39" s="100">
        <v>0</v>
      </c>
      <c r="CP39" s="100">
        <v>0</v>
      </c>
      <c r="CQ39" s="100">
        <v>1</v>
      </c>
      <c r="CR39" s="100">
        <v>0</v>
      </c>
      <c r="CS39" s="100">
        <v>13</v>
      </c>
      <c r="CT39" s="100">
        <v>39394742.398124203</v>
      </c>
      <c r="CU39" s="100">
        <v>100</v>
      </c>
      <c r="CV39" s="100">
        <v>0</v>
      </c>
      <c r="CW39" s="100">
        <v>2034213.7077517197</v>
      </c>
      <c r="CX39" s="100">
        <v>74058.44585718961</v>
      </c>
      <c r="CY39" s="100">
        <v>0</v>
      </c>
      <c r="CZ39" s="100">
        <v>3232930.5223945621</v>
      </c>
      <c r="DA39" s="100">
        <v>6462458.1498381691</v>
      </c>
      <c r="DB39" s="100">
        <v>12533029.61471835</v>
      </c>
      <c r="DC39" s="100">
        <v>0</v>
      </c>
      <c r="DD39" s="100">
        <v>7794805.5683641899</v>
      </c>
      <c r="DE39" s="100">
        <v>5723658.4976390777</v>
      </c>
      <c r="DF39" s="100">
        <v>0</v>
      </c>
      <c r="DG39" s="100">
        <v>1048089.3009324413</v>
      </c>
      <c r="DH39" s="100">
        <v>491498.59062850173</v>
      </c>
      <c r="DI39" s="100">
        <v>0</v>
      </c>
      <c r="DJ39" s="100">
        <v>0</v>
      </c>
      <c r="DK39" s="100">
        <v>0</v>
      </c>
      <c r="DL39" s="100">
        <v>0</v>
      </c>
      <c r="DM39" s="100">
        <v>0</v>
      </c>
      <c r="DN39" s="108">
        <v>22469417.810957417</v>
      </c>
      <c r="DO39" s="108">
        <v>-16925324.587166782</v>
      </c>
      <c r="DP39" s="108">
        <v>-12124465.668446373</v>
      </c>
    </row>
    <row r="40" spans="2:120" x14ac:dyDescent="0.2">
      <c r="C40" s="12">
        <f>+'D-PDP'!C40</f>
        <v>2027</v>
      </c>
      <c r="D40" s="22">
        <v>44</v>
      </c>
      <c r="E40" s="22">
        <v>0</v>
      </c>
      <c r="F40" s="22">
        <v>29</v>
      </c>
      <c r="G40" s="22">
        <v>0</v>
      </c>
      <c r="H40" s="22">
        <v>15</v>
      </c>
      <c r="I40" s="22">
        <v>0</v>
      </c>
      <c r="J40" s="22">
        <v>0</v>
      </c>
      <c r="K40" s="100">
        <v>598188.7018468976</v>
      </c>
      <c r="L40" s="100">
        <v>0</v>
      </c>
      <c r="M40" s="100">
        <v>200821.98631359864</v>
      </c>
      <c r="N40" s="100">
        <v>184756.22740851075</v>
      </c>
      <c r="O40" s="100">
        <v>0</v>
      </c>
      <c r="P40" s="100">
        <v>16065.7589050879</v>
      </c>
      <c r="Q40" s="100">
        <v>0</v>
      </c>
      <c r="R40" s="100">
        <v>0</v>
      </c>
      <c r="S40" s="100">
        <v>0</v>
      </c>
      <c r="T40" s="100">
        <v>0</v>
      </c>
      <c r="U40" s="100">
        <v>0</v>
      </c>
      <c r="V40" s="100">
        <v>0</v>
      </c>
      <c r="W40" s="100">
        <v>4189017.5806459757</v>
      </c>
      <c r="X40" s="100">
        <v>9344031.9557189941</v>
      </c>
      <c r="Y40" s="100">
        <v>0</v>
      </c>
      <c r="Z40" s="100">
        <v>0</v>
      </c>
      <c r="AA40" s="100">
        <v>0</v>
      </c>
      <c r="AB40" s="100">
        <v>598188.7018468976</v>
      </c>
      <c r="AC40" s="100">
        <v>0</v>
      </c>
      <c r="AD40" s="100">
        <v>0</v>
      </c>
      <c r="AE40" s="100">
        <v>184756.22740851075</v>
      </c>
      <c r="AF40" s="100">
        <v>0</v>
      </c>
      <c r="AG40" s="100">
        <v>0</v>
      </c>
      <c r="AH40" s="100">
        <v>0</v>
      </c>
      <c r="AI40" s="100">
        <v>0</v>
      </c>
      <c r="AJ40" s="100">
        <v>7.9999999999999991</v>
      </c>
      <c r="AK40" s="100">
        <v>0</v>
      </c>
      <c r="AL40" s="100">
        <v>0</v>
      </c>
      <c r="AM40" s="100">
        <v>47855.096147751799</v>
      </c>
      <c r="AN40" s="100">
        <v>0</v>
      </c>
      <c r="AO40" s="100">
        <v>0</v>
      </c>
      <c r="AP40" s="100">
        <v>100</v>
      </c>
      <c r="AQ40" s="100">
        <v>598188.70184689772</v>
      </c>
      <c r="AR40" s="100">
        <v>0</v>
      </c>
      <c r="AS40" s="100">
        <v>0</v>
      </c>
      <c r="AT40" s="100">
        <v>184756.22740851075</v>
      </c>
      <c r="AU40" s="100">
        <v>0</v>
      </c>
      <c r="AV40" s="100">
        <v>0</v>
      </c>
      <c r="AW40" s="100">
        <v>0</v>
      </c>
      <c r="AX40" s="100">
        <v>0</v>
      </c>
      <c r="AY40" s="100">
        <v>47855.096147751799</v>
      </c>
      <c r="AZ40" s="100">
        <v>0</v>
      </c>
      <c r="BA40" s="100">
        <v>0</v>
      </c>
      <c r="BB40" s="100">
        <v>550333.60569914593</v>
      </c>
      <c r="BC40" s="100">
        <v>0</v>
      </c>
      <c r="BD40" s="100">
        <v>0</v>
      </c>
      <c r="BE40" s="100">
        <v>184756.22740851075</v>
      </c>
      <c r="BF40" s="100">
        <v>0</v>
      </c>
      <c r="BG40" s="100">
        <v>0</v>
      </c>
      <c r="BH40" s="100">
        <v>0</v>
      </c>
      <c r="BI40" s="100">
        <v>0</v>
      </c>
      <c r="BJ40" s="100">
        <v>98.739042472412734</v>
      </c>
      <c r="BK40" s="100">
        <v>1.8429266457542184</v>
      </c>
      <c r="BL40" s="100">
        <v>-1.0572175066748102</v>
      </c>
      <c r="BM40" s="100">
        <v>0.87688999999999995</v>
      </c>
      <c r="BN40" s="100">
        <v>6.0419999999999998</v>
      </c>
      <c r="BO40" s="100">
        <v>6.0419999999999998</v>
      </c>
      <c r="BP40" s="100">
        <v>0</v>
      </c>
      <c r="BQ40" s="100">
        <v>37.502214127263947</v>
      </c>
      <c r="BR40" s="100">
        <v>37.502214127263947</v>
      </c>
      <c r="BS40" s="100">
        <v>98.739042472412734</v>
      </c>
      <c r="BT40" s="100">
        <v>54339413.267124005</v>
      </c>
      <c r="BU40" s="100">
        <v>2864289.4159719869</v>
      </c>
      <c r="BV40" s="100">
        <v>100</v>
      </c>
      <c r="BW40" s="100">
        <v>0</v>
      </c>
      <c r="BX40" s="100">
        <v>0</v>
      </c>
      <c r="BY40" s="100">
        <v>2864289.4159719851</v>
      </c>
      <c r="BZ40" s="100">
        <v>4.7882706696541399</v>
      </c>
      <c r="CA40" s="100">
        <v>0.13074107245791619</v>
      </c>
      <c r="CB40" s="100">
        <v>0.42278700282048415</v>
      </c>
      <c r="CC40" s="100">
        <v>0.10346984826255597</v>
      </c>
      <c r="CD40" s="100">
        <v>8.7486294039308771E-2</v>
      </c>
      <c r="CE40" s="100">
        <v>0</v>
      </c>
      <c r="CF40" s="100">
        <v>0</v>
      </c>
      <c r="CG40" s="100">
        <v>0</v>
      </c>
      <c r="CH40" s="100">
        <v>0</v>
      </c>
      <c r="CI40" s="100">
        <v>47099.115856987788</v>
      </c>
      <c r="CJ40" s="100">
        <v>1499.7375447909378</v>
      </c>
      <c r="CK40" s="100">
        <v>0</v>
      </c>
      <c r="CL40" s="100">
        <v>0</v>
      </c>
      <c r="CM40" s="100">
        <v>0</v>
      </c>
      <c r="CN40" s="100">
        <v>0</v>
      </c>
      <c r="CO40" s="100">
        <v>0</v>
      </c>
      <c r="CP40" s="100">
        <v>0</v>
      </c>
      <c r="CQ40" s="100">
        <v>0</v>
      </c>
      <c r="CR40" s="100">
        <v>0</v>
      </c>
      <c r="CS40" s="100">
        <v>0</v>
      </c>
      <c r="CT40" s="100">
        <v>27657931.121732749</v>
      </c>
      <c r="CU40" s="100">
        <v>100</v>
      </c>
      <c r="CV40" s="100">
        <v>0</v>
      </c>
      <c r="CW40" s="100">
        <v>2773444.8809619853</v>
      </c>
      <c r="CX40" s="100">
        <v>69377.312438992405</v>
      </c>
      <c r="CY40" s="100">
        <v>0</v>
      </c>
      <c r="CZ40" s="100">
        <v>0</v>
      </c>
      <c r="DA40" s="100">
        <v>0</v>
      </c>
      <c r="DB40" s="100">
        <v>10872010.264194628</v>
      </c>
      <c r="DC40" s="100">
        <v>0</v>
      </c>
      <c r="DD40" s="100">
        <v>6761749.4533911515</v>
      </c>
      <c r="DE40" s="100">
        <v>4965094.3026575837</v>
      </c>
      <c r="DF40" s="100">
        <v>0</v>
      </c>
      <c r="DG40" s="100">
        <v>1479605.3199908335</v>
      </c>
      <c r="DH40" s="100">
        <v>736649.5880975757</v>
      </c>
      <c r="DI40" s="100">
        <v>0</v>
      </c>
      <c r="DJ40" s="100">
        <v>0</v>
      </c>
      <c r="DK40" s="100">
        <v>0</v>
      </c>
      <c r="DL40" s="100">
        <v>0</v>
      </c>
      <c r="DM40" s="100">
        <v>0</v>
      </c>
      <c r="DN40" s="108">
        <v>51475123.851152033</v>
      </c>
      <c r="DO40" s="108">
        <v>23817192.729419291</v>
      </c>
      <c r="DP40" s="108">
        <v>15510417.490849946</v>
      </c>
    </row>
    <row r="41" spans="2:120" x14ac:dyDescent="0.2">
      <c r="C41" s="12">
        <f>+'D-PDP'!C41</f>
        <v>2028</v>
      </c>
      <c r="D41" s="22">
        <v>44</v>
      </c>
      <c r="E41" s="22">
        <v>0</v>
      </c>
      <c r="F41" s="22">
        <v>29</v>
      </c>
      <c r="G41" s="22">
        <v>0</v>
      </c>
      <c r="H41" s="22">
        <v>15</v>
      </c>
      <c r="I41" s="22">
        <v>0</v>
      </c>
      <c r="J41" s="22">
        <v>0</v>
      </c>
      <c r="K41" s="100">
        <v>698471.23235687602</v>
      </c>
      <c r="L41" s="100">
        <v>0</v>
      </c>
      <c r="M41" s="100">
        <v>184755.04903091429</v>
      </c>
      <c r="N41" s="100">
        <v>169974.64510844121</v>
      </c>
      <c r="O41" s="100">
        <v>0</v>
      </c>
      <c r="P41" s="100">
        <v>14780.40392247315</v>
      </c>
      <c r="Q41" s="100">
        <v>0</v>
      </c>
      <c r="R41" s="100">
        <v>0</v>
      </c>
      <c r="S41" s="100">
        <v>0</v>
      </c>
      <c r="T41" s="100">
        <v>0</v>
      </c>
      <c r="U41" s="100">
        <v>0</v>
      </c>
      <c r="V41" s="100">
        <v>0</v>
      </c>
      <c r="W41" s="100">
        <v>7074205.684878231</v>
      </c>
      <c r="X41" s="100">
        <v>9358628.9520263672</v>
      </c>
      <c r="Y41" s="100">
        <v>0</v>
      </c>
      <c r="Z41" s="100">
        <v>0</v>
      </c>
      <c r="AA41" s="100">
        <v>0</v>
      </c>
      <c r="AB41" s="100">
        <v>698471.23235687602</v>
      </c>
      <c r="AC41" s="100">
        <v>0</v>
      </c>
      <c r="AD41" s="100">
        <v>0</v>
      </c>
      <c r="AE41" s="100">
        <v>169974.64510844121</v>
      </c>
      <c r="AF41" s="100">
        <v>0</v>
      </c>
      <c r="AG41" s="100">
        <v>0</v>
      </c>
      <c r="AH41" s="100">
        <v>0</v>
      </c>
      <c r="AI41" s="100">
        <v>0</v>
      </c>
      <c r="AJ41" s="100">
        <v>8.0000000000000018</v>
      </c>
      <c r="AK41" s="100">
        <v>0</v>
      </c>
      <c r="AL41" s="100">
        <v>0</v>
      </c>
      <c r="AM41" s="100">
        <v>55877.698588550091</v>
      </c>
      <c r="AN41" s="100">
        <v>0</v>
      </c>
      <c r="AO41" s="100">
        <v>0</v>
      </c>
      <c r="AP41" s="100">
        <v>100</v>
      </c>
      <c r="AQ41" s="100">
        <v>698471.23235687602</v>
      </c>
      <c r="AR41" s="100">
        <v>0</v>
      </c>
      <c r="AS41" s="100">
        <v>0</v>
      </c>
      <c r="AT41" s="100">
        <v>169974.64510844121</v>
      </c>
      <c r="AU41" s="100">
        <v>0</v>
      </c>
      <c r="AV41" s="100">
        <v>0</v>
      </c>
      <c r="AW41" s="100">
        <v>0</v>
      </c>
      <c r="AX41" s="100">
        <v>0</v>
      </c>
      <c r="AY41" s="100">
        <v>55877.698588550091</v>
      </c>
      <c r="AZ41" s="100">
        <v>0</v>
      </c>
      <c r="BA41" s="100">
        <v>0</v>
      </c>
      <c r="BB41" s="100">
        <v>642593.53376832593</v>
      </c>
      <c r="BC41" s="100">
        <v>0</v>
      </c>
      <c r="BD41" s="100">
        <v>0</v>
      </c>
      <c r="BE41" s="100">
        <v>169974.64510844121</v>
      </c>
      <c r="BF41" s="100">
        <v>0</v>
      </c>
      <c r="BG41" s="100">
        <v>0</v>
      </c>
      <c r="BH41" s="100">
        <v>0</v>
      </c>
      <c r="BI41" s="100">
        <v>0</v>
      </c>
      <c r="BJ41" s="100">
        <v>98.739042472412734</v>
      </c>
      <c r="BK41" s="100">
        <v>1.8429266457542184</v>
      </c>
      <c r="BL41" s="100">
        <v>-1.0572175066748102</v>
      </c>
      <c r="BM41" s="100">
        <v>0.87688999999999995</v>
      </c>
      <c r="BN41" s="100">
        <v>6.0419999999999998</v>
      </c>
      <c r="BO41" s="100">
        <v>6.0419999999999998</v>
      </c>
      <c r="BP41" s="100">
        <v>0</v>
      </c>
      <c r="BQ41" s="100">
        <v>37.502214127263947</v>
      </c>
      <c r="BR41" s="100">
        <v>37.502214127263947</v>
      </c>
      <c r="BS41" s="100">
        <v>98.739042472412734</v>
      </c>
      <c r="BT41" s="100">
        <v>63449070.223248534</v>
      </c>
      <c r="BU41" s="100">
        <v>3176865.8736601211</v>
      </c>
      <c r="BV41" s="100">
        <v>100</v>
      </c>
      <c r="BW41" s="100">
        <v>0</v>
      </c>
      <c r="BX41" s="100">
        <v>0</v>
      </c>
      <c r="BY41" s="100">
        <v>3176865.8736601202</v>
      </c>
      <c r="BZ41" s="100">
        <v>4.5483131251380389</v>
      </c>
      <c r="CA41" s="100">
        <v>0.13074107245791619</v>
      </c>
      <c r="CB41" s="100">
        <v>0.42278700282048415</v>
      </c>
      <c r="CC41" s="100">
        <v>0.10346984826255597</v>
      </c>
      <c r="CD41" s="100">
        <v>8.7486294039308771E-2</v>
      </c>
      <c r="CE41" s="100">
        <v>0</v>
      </c>
      <c r="CF41" s="100">
        <v>0</v>
      </c>
      <c r="CG41" s="100">
        <v>0</v>
      </c>
      <c r="CH41" s="100">
        <v>0</v>
      </c>
      <c r="CI41" s="100">
        <v>47099.115856987788</v>
      </c>
      <c r="CJ41" s="100">
        <v>1499.7375447909378</v>
      </c>
      <c r="CK41" s="100">
        <v>0</v>
      </c>
      <c r="CL41" s="100">
        <v>0</v>
      </c>
      <c r="CM41" s="100">
        <v>0</v>
      </c>
      <c r="CN41" s="100">
        <v>0</v>
      </c>
      <c r="CO41" s="100">
        <v>0</v>
      </c>
      <c r="CP41" s="100">
        <v>0</v>
      </c>
      <c r="CQ41" s="100">
        <v>0</v>
      </c>
      <c r="CR41" s="100">
        <v>0</v>
      </c>
      <c r="CS41" s="100">
        <v>0</v>
      </c>
      <c r="CT41" s="100">
        <v>18406888.463558424</v>
      </c>
      <c r="CU41" s="100">
        <v>100</v>
      </c>
      <c r="CV41" s="100">
        <v>0</v>
      </c>
      <c r="CW41" s="100">
        <v>2304564.0137175582</v>
      </c>
      <c r="CX41" s="100">
        <v>11048.288099262158</v>
      </c>
      <c r="CY41" s="100">
        <v>0</v>
      </c>
      <c r="CZ41" s="100">
        <v>0</v>
      </c>
      <c r="DA41" s="100">
        <v>0</v>
      </c>
      <c r="DB41" s="100">
        <v>6818918.68737684</v>
      </c>
      <c r="DC41" s="100">
        <v>0</v>
      </c>
      <c r="DD41" s="100">
        <v>4240965.4320267159</v>
      </c>
      <c r="DE41" s="100">
        <v>3114104.3378593693</v>
      </c>
      <c r="DF41" s="100">
        <v>0</v>
      </c>
      <c r="DG41" s="100">
        <v>1269535.9269661373</v>
      </c>
      <c r="DH41" s="100">
        <v>647751.7775125436</v>
      </c>
      <c r="DI41" s="100">
        <v>0</v>
      </c>
      <c r="DJ41" s="100">
        <v>0</v>
      </c>
      <c r="DK41" s="100">
        <v>0</v>
      </c>
      <c r="DL41" s="100">
        <v>0</v>
      </c>
      <c r="DM41" s="100">
        <v>0</v>
      </c>
      <c r="DN41" s="108">
        <v>60272204.349588417</v>
      </c>
      <c r="DO41" s="108">
        <v>41865315.886029974</v>
      </c>
      <c r="DP41" s="108">
        <v>24785324.20430718</v>
      </c>
    </row>
    <row r="42" spans="2:120" x14ac:dyDescent="0.2">
      <c r="C42" s="12">
        <f>+'D-PDP'!C42</f>
        <v>2029</v>
      </c>
      <c r="D42" s="22">
        <v>37</v>
      </c>
      <c r="E42" s="22">
        <v>0</v>
      </c>
      <c r="F42" s="22">
        <v>22</v>
      </c>
      <c r="G42" s="22">
        <v>0</v>
      </c>
      <c r="H42" s="22">
        <v>15</v>
      </c>
      <c r="I42" s="22">
        <v>0</v>
      </c>
      <c r="J42" s="22">
        <v>0</v>
      </c>
      <c r="K42" s="100">
        <v>536364.07825887192</v>
      </c>
      <c r="L42" s="100">
        <v>0</v>
      </c>
      <c r="M42" s="100">
        <v>134993.05930683896</v>
      </c>
      <c r="N42" s="100">
        <v>124193.61456229186</v>
      </c>
      <c r="O42" s="100">
        <v>0</v>
      </c>
      <c r="P42" s="100">
        <v>10799.44474454712</v>
      </c>
      <c r="Q42" s="100">
        <v>0</v>
      </c>
      <c r="R42" s="100">
        <v>0</v>
      </c>
      <c r="S42" s="100">
        <v>0</v>
      </c>
      <c r="T42" s="100">
        <v>0</v>
      </c>
      <c r="U42" s="100">
        <v>0</v>
      </c>
      <c r="V42" s="100">
        <v>0</v>
      </c>
      <c r="W42" s="100">
        <v>7319197.6683001509</v>
      </c>
      <c r="X42" s="100">
        <v>9351431.7588806152</v>
      </c>
      <c r="Y42" s="100">
        <v>0</v>
      </c>
      <c r="Z42" s="100">
        <v>0</v>
      </c>
      <c r="AA42" s="100">
        <v>0</v>
      </c>
      <c r="AB42" s="100">
        <v>536364.07825887192</v>
      </c>
      <c r="AC42" s="100">
        <v>0</v>
      </c>
      <c r="AD42" s="100">
        <v>0</v>
      </c>
      <c r="AE42" s="100">
        <v>124193.61456229186</v>
      </c>
      <c r="AF42" s="100">
        <v>0</v>
      </c>
      <c r="AG42" s="100">
        <v>0</v>
      </c>
      <c r="AH42" s="100">
        <v>0</v>
      </c>
      <c r="AI42" s="100">
        <v>0</v>
      </c>
      <c r="AJ42" s="100">
        <v>7.9999999999999991</v>
      </c>
      <c r="AK42" s="100">
        <v>0</v>
      </c>
      <c r="AL42" s="100">
        <v>0</v>
      </c>
      <c r="AM42" s="100">
        <v>42909.126260709745</v>
      </c>
      <c r="AN42" s="100">
        <v>0</v>
      </c>
      <c r="AO42" s="100">
        <v>0</v>
      </c>
      <c r="AP42" s="100">
        <v>100</v>
      </c>
      <c r="AQ42" s="100">
        <v>536364.07825887192</v>
      </c>
      <c r="AR42" s="100">
        <v>0</v>
      </c>
      <c r="AS42" s="100">
        <v>0</v>
      </c>
      <c r="AT42" s="100">
        <v>124193.61456229186</v>
      </c>
      <c r="AU42" s="100">
        <v>0</v>
      </c>
      <c r="AV42" s="100">
        <v>0</v>
      </c>
      <c r="AW42" s="100">
        <v>0</v>
      </c>
      <c r="AX42" s="100">
        <v>0</v>
      </c>
      <c r="AY42" s="100">
        <v>42909.126260709745</v>
      </c>
      <c r="AZ42" s="100">
        <v>0</v>
      </c>
      <c r="BA42" s="100">
        <v>0</v>
      </c>
      <c r="BB42" s="100">
        <v>493454.9519981622</v>
      </c>
      <c r="BC42" s="100">
        <v>0</v>
      </c>
      <c r="BD42" s="100">
        <v>0</v>
      </c>
      <c r="BE42" s="100">
        <v>124193.61456229186</v>
      </c>
      <c r="BF42" s="100">
        <v>0</v>
      </c>
      <c r="BG42" s="100">
        <v>0</v>
      </c>
      <c r="BH42" s="100">
        <v>0</v>
      </c>
      <c r="BI42" s="100">
        <v>0</v>
      </c>
      <c r="BJ42" s="100">
        <v>98.739042472412734</v>
      </c>
      <c r="BK42" s="100">
        <v>1.8429266457542184</v>
      </c>
      <c r="BL42" s="100">
        <v>-1.0572175066748102</v>
      </c>
      <c r="BM42" s="100">
        <v>0.87688999999999995</v>
      </c>
      <c r="BN42" s="100">
        <v>6.0419999999999998</v>
      </c>
      <c r="BO42" s="100">
        <v>6.0419999999999998</v>
      </c>
      <c r="BP42" s="100">
        <v>0</v>
      </c>
      <c r="BQ42" s="100">
        <v>37.502214127263947</v>
      </c>
      <c r="BR42" s="100">
        <v>37.502214127263947</v>
      </c>
      <c r="BS42" s="100">
        <v>98.739042472412734</v>
      </c>
      <c r="BT42" s="100">
        <v>48723269.463568926</v>
      </c>
      <c r="BU42" s="100">
        <v>2824660.4809133634</v>
      </c>
      <c r="BV42" s="100">
        <v>100</v>
      </c>
      <c r="BW42" s="100">
        <v>0</v>
      </c>
      <c r="BX42" s="100">
        <v>0</v>
      </c>
      <c r="BY42" s="100">
        <v>2824660.4809133606</v>
      </c>
      <c r="BZ42" s="100">
        <v>5.2663118120860819</v>
      </c>
      <c r="CA42" s="100">
        <v>0.13074107245791619</v>
      </c>
      <c r="CB42" s="100">
        <v>0.42278700282048415</v>
      </c>
      <c r="CC42" s="100">
        <v>0.10346984826255597</v>
      </c>
      <c r="CD42" s="100">
        <v>8.7486294039308771E-2</v>
      </c>
      <c r="CE42" s="100">
        <v>0</v>
      </c>
      <c r="CF42" s="100">
        <v>0</v>
      </c>
      <c r="CG42" s="100">
        <v>0</v>
      </c>
      <c r="CH42" s="100">
        <v>0</v>
      </c>
      <c r="CI42" s="100">
        <v>47099.115856987788</v>
      </c>
      <c r="CJ42" s="100">
        <v>1499.7375447909378</v>
      </c>
      <c r="CK42" s="100">
        <v>0</v>
      </c>
      <c r="CL42" s="100">
        <v>0</v>
      </c>
      <c r="CM42" s="100">
        <v>0</v>
      </c>
      <c r="CN42" s="100">
        <v>0</v>
      </c>
      <c r="CO42" s="100">
        <v>0</v>
      </c>
      <c r="CP42" s="100">
        <v>0</v>
      </c>
      <c r="CQ42" s="100">
        <v>0</v>
      </c>
      <c r="CR42" s="100">
        <v>0</v>
      </c>
      <c r="CS42" s="100">
        <v>0</v>
      </c>
      <c r="CT42" s="100">
        <v>9491692.6227372736</v>
      </c>
      <c r="CU42" s="100">
        <v>100</v>
      </c>
      <c r="CV42" s="100">
        <v>0</v>
      </c>
      <c r="CW42" s="100">
        <v>2269602.2389510684</v>
      </c>
      <c r="CX42" s="100">
        <v>208670.15200107836</v>
      </c>
      <c r="CY42" s="100">
        <v>0</v>
      </c>
      <c r="CZ42" s="100">
        <v>0</v>
      </c>
      <c r="DA42" s="100">
        <v>0</v>
      </c>
      <c r="DB42" s="100">
        <v>2463888.5604930483</v>
      </c>
      <c r="DC42" s="100">
        <v>0</v>
      </c>
      <c r="DD42" s="100">
        <v>1532393.4325189609</v>
      </c>
      <c r="DE42" s="100">
        <v>1125223.280406225</v>
      </c>
      <c r="DF42" s="100">
        <v>0</v>
      </c>
      <c r="DG42" s="100">
        <v>1314769.1155095361</v>
      </c>
      <c r="DH42" s="100">
        <v>577145.84285735618</v>
      </c>
      <c r="DI42" s="100">
        <v>0</v>
      </c>
      <c r="DJ42" s="100">
        <v>0</v>
      </c>
      <c r="DK42" s="100">
        <v>0</v>
      </c>
      <c r="DL42" s="100">
        <v>0</v>
      </c>
      <c r="DM42" s="100">
        <v>0</v>
      </c>
      <c r="DN42" s="108">
        <v>45898608.98265557</v>
      </c>
      <c r="DO42" s="108">
        <v>36406916.359918296</v>
      </c>
      <c r="DP42" s="108">
        <v>19594376.224682864</v>
      </c>
    </row>
    <row r="43" spans="2:120" x14ac:dyDescent="0.2">
      <c r="C43" s="12">
        <f>+'D-PDP'!C43</f>
        <v>2030</v>
      </c>
      <c r="D43" s="22">
        <v>32</v>
      </c>
      <c r="E43" s="22">
        <v>0</v>
      </c>
      <c r="F43" s="22">
        <v>17</v>
      </c>
      <c r="G43" s="22">
        <v>0</v>
      </c>
      <c r="H43" s="22">
        <v>15</v>
      </c>
      <c r="I43" s="22">
        <v>0</v>
      </c>
      <c r="J43" s="22">
        <v>0</v>
      </c>
      <c r="K43" s="100">
        <v>383042.99234704679</v>
      </c>
      <c r="L43" s="100">
        <v>0</v>
      </c>
      <c r="M43" s="100">
        <v>96019.563470596302</v>
      </c>
      <c r="N43" s="100">
        <v>88337.998392948604</v>
      </c>
      <c r="O43" s="100">
        <v>0</v>
      </c>
      <c r="P43" s="100">
        <v>7681.5650776477087</v>
      </c>
      <c r="Q43" s="100">
        <v>0</v>
      </c>
      <c r="R43" s="100">
        <v>0</v>
      </c>
      <c r="S43" s="100">
        <v>0</v>
      </c>
      <c r="T43" s="100">
        <v>0</v>
      </c>
      <c r="U43" s="100">
        <v>0</v>
      </c>
      <c r="V43" s="100">
        <v>0</v>
      </c>
      <c r="W43" s="100">
        <v>7282799.8415814638</v>
      </c>
      <c r="X43" s="100">
        <v>9342831.9549560547</v>
      </c>
      <c r="Y43" s="100">
        <v>0</v>
      </c>
      <c r="Z43" s="100">
        <v>0</v>
      </c>
      <c r="AA43" s="100">
        <v>0</v>
      </c>
      <c r="AB43" s="100">
        <v>383042.99234704679</v>
      </c>
      <c r="AC43" s="100">
        <v>0</v>
      </c>
      <c r="AD43" s="100">
        <v>0</v>
      </c>
      <c r="AE43" s="100">
        <v>88337.998392948604</v>
      </c>
      <c r="AF43" s="100">
        <v>0</v>
      </c>
      <c r="AG43" s="100">
        <v>0</v>
      </c>
      <c r="AH43" s="100">
        <v>0</v>
      </c>
      <c r="AI43" s="100">
        <v>0</v>
      </c>
      <c r="AJ43" s="100">
        <v>7.9999999999999991</v>
      </c>
      <c r="AK43" s="100">
        <v>0</v>
      </c>
      <c r="AL43" s="100">
        <v>0</v>
      </c>
      <c r="AM43" s="100">
        <v>30643.439387763741</v>
      </c>
      <c r="AN43" s="100">
        <v>0</v>
      </c>
      <c r="AO43" s="100">
        <v>0</v>
      </c>
      <c r="AP43" s="100">
        <v>100</v>
      </c>
      <c r="AQ43" s="100">
        <v>383042.99234704679</v>
      </c>
      <c r="AR43" s="100">
        <v>0</v>
      </c>
      <c r="AS43" s="100">
        <v>0</v>
      </c>
      <c r="AT43" s="100">
        <v>88337.998392948604</v>
      </c>
      <c r="AU43" s="100">
        <v>0</v>
      </c>
      <c r="AV43" s="100">
        <v>0</v>
      </c>
      <c r="AW43" s="100">
        <v>0</v>
      </c>
      <c r="AX43" s="100">
        <v>0</v>
      </c>
      <c r="AY43" s="100">
        <v>30643.439387763741</v>
      </c>
      <c r="AZ43" s="100">
        <v>0</v>
      </c>
      <c r="BA43" s="100">
        <v>0</v>
      </c>
      <c r="BB43" s="100">
        <v>352399.55295928306</v>
      </c>
      <c r="BC43" s="100">
        <v>0</v>
      </c>
      <c r="BD43" s="100">
        <v>0</v>
      </c>
      <c r="BE43" s="100">
        <v>88337.998392948604</v>
      </c>
      <c r="BF43" s="100">
        <v>0</v>
      </c>
      <c r="BG43" s="100">
        <v>0</v>
      </c>
      <c r="BH43" s="100">
        <v>0</v>
      </c>
      <c r="BI43" s="100">
        <v>0</v>
      </c>
      <c r="BJ43" s="100">
        <v>98.739042472412734</v>
      </c>
      <c r="BK43" s="100">
        <v>1.8429266457542184</v>
      </c>
      <c r="BL43" s="100">
        <v>-1.0572175066748102</v>
      </c>
      <c r="BM43" s="100">
        <v>0.87688999999999995</v>
      </c>
      <c r="BN43" s="100">
        <v>6.0419999999999998</v>
      </c>
      <c r="BO43" s="100">
        <v>6.0419999999999998</v>
      </c>
      <c r="BP43" s="100">
        <v>0</v>
      </c>
      <c r="BQ43" s="100">
        <v>37.502214127263947</v>
      </c>
      <c r="BR43" s="100">
        <v>37.502214127263947</v>
      </c>
      <c r="BS43" s="100">
        <v>98.739042472412734</v>
      </c>
      <c r="BT43" s="100">
        <v>34795594.426905915</v>
      </c>
      <c r="BU43" s="100">
        <v>2524409.6462117825</v>
      </c>
      <c r="BV43" s="100">
        <v>100</v>
      </c>
      <c r="BW43" s="100">
        <v>0</v>
      </c>
      <c r="BX43" s="100">
        <v>0</v>
      </c>
      <c r="BY43" s="100">
        <v>2524409.6462117843</v>
      </c>
      <c r="BZ43" s="100">
        <v>6.5904081177514513</v>
      </c>
      <c r="CA43" s="100">
        <v>0.13074107245791619</v>
      </c>
      <c r="CB43" s="100">
        <v>0.42278700282048415</v>
      </c>
      <c r="CC43" s="100">
        <v>0.10346984826255597</v>
      </c>
      <c r="CD43" s="100">
        <v>8.7486294039308771E-2</v>
      </c>
      <c r="CE43" s="100">
        <v>0</v>
      </c>
      <c r="CF43" s="100">
        <v>0</v>
      </c>
      <c r="CG43" s="100">
        <v>0</v>
      </c>
      <c r="CH43" s="100">
        <v>0</v>
      </c>
      <c r="CI43" s="100">
        <v>47099.115856987788</v>
      </c>
      <c r="CJ43" s="100">
        <v>1499.7375447909378</v>
      </c>
      <c r="CK43" s="100">
        <v>0</v>
      </c>
      <c r="CL43" s="100">
        <v>0</v>
      </c>
      <c r="CM43" s="100">
        <v>0</v>
      </c>
      <c r="CN43" s="100">
        <v>0</v>
      </c>
      <c r="CO43" s="100">
        <v>0</v>
      </c>
      <c r="CP43" s="100">
        <v>0</v>
      </c>
      <c r="CQ43" s="100">
        <v>0</v>
      </c>
      <c r="CR43" s="100">
        <v>0</v>
      </c>
      <c r="CS43" s="100">
        <v>0</v>
      </c>
      <c r="CT43" s="100">
        <v>2384195.3991339761</v>
      </c>
      <c r="CU43" s="100">
        <v>100</v>
      </c>
      <c r="CV43" s="100">
        <v>0</v>
      </c>
      <c r="CW43" s="100">
        <v>1373306.0294918048</v>
      </c>
      <c r="CX43" s="100">
        <v>0</v>
      </c>
      <c r="CY43" s="100">
        <v>0</v>
      </c>
      <c r="CZ43" s="100">
        <v>0</v>
      </c>
      <c r="DA43" s="100">
        <v>0</v>
      </c>
      <c r="DB43" s="100">
        <v>0</v>
      </c>
      <c r="DC43" s="100">
        <v>0</v>
      </c>
      <c r="DD43" s="100">
        <v>0</v>
      </c>
      <c r="DE43" s="100">
        <v>0</v>
      </c>
      <c r="DF43" s="100">
        <v>0</v>
      </c>
      <c r="DG43" s="100">
        <v>663062.33834992</v>
      </c>
      <c r="DH43" s="100">
        <v>347827.03129225137</v>
      </c>
      <c r="DI43" s="100">
        <v>0</v>
      </c>
      <c r="DJ43" s="100">
        <v>0</v>
      </c>
      <c r="DK43" s="100">
        <v>0</v>
      </c>
      <c r="DL43" s="100">
        <v>0</v>
      </c>
      <c r="DM43" s="100">
        <v>0</v>
      </c>
      <c r="DN43" s="108">
        <v>32271184.780694135</v>
      </c>
      <c r="DO43" s="108">
        <v>29886989.381560162</v>
      </c>
      <c r="DP43" s="108">
        <v>14623018.538964869</v>
      </c>
    </row>
    <row r="44" spans="2:120" x14ac:dyDescent="0.2">
      <c r="C44" s="12">
        <f>+'D-PDP'!C44</f>
        <v>2031</v>
      </c>
      <c r="D44" s="22">
        <v>32</v>
      </c>
      <c r="E44" s="22">
        <v>0</v>
      </c>
      <c r="F44" s="22">
        <v>17</v>
      </c>
      <c r="G44" s="22">
        <v>0</v>
      </c>
      <c r="H44" s="22">
        <v>15</v>
      </c>
      <c r="I44" s="22">
        <v>0</v>
      </c>
      <c r="J44" s="22">
        <v>0</v>
      </c>
      <c r="K44" s="100">
        <v>281854.57637012005</v>
      </c>
      <c r="L44" s="100">
        <v>0</v>
      </c>
      <c r="M44" s="100">
        <v>67145.419142943239</v>
      </c>
      <c r="N44" s="100">
        <v>61773.785611507788</v>
      </c>
      <c r="O44" s="100">
        <v>0</v>
      </c>
      <c r="P44" s="100">
        <v>5371.6335314354546</v>
      </c>
      <c r="Q44" s="100">
        <v>0</v>
      </c>
      <c r="R44" s="100">
        <v>0</v>
      </c>
      <c r="S44" s="100">
        <v>0</v>
      </c>
      <c r="T44" s="100">
        <v>0</v>
      </c>
      <c r="U44" s="100">
        <v>0</v>
      </c>
      <c r="V44" s="100">
        <v>0</v>
      </c>
      <c r="W44" s="100">
        <v>7289996.7496199617</v>
      </c>
      <c r="X44" s="100">
        <v>9344031.9557189941</v>
      </c>
      <c r="Y44" s="100">
        <v>0</v>
      </c>
      <c r="Z44" s="100">
        <v>0</v>
      </c>
      <c r="AA44" s="100">
        <v>0</v>
      </c>
      <c r="AB44" s="100">
        <v>281854.57637012005</v>
      </c>
      <c r="AC44" s="100">
        <v>0</v>
      </c>
      <c r="AD44" s="100">
        <v>0</v>
      </c>
      <c r="AE44" s="100">
        <v>61773.785611507788</v>
      </c>
      <c r="AF44" s="100">
        <v>0</v>
      </c>
      <c r="AG44" s="100">
        <v>0</v>
      </c>
      <c r="AH44" s="100">
        <v>0</v>
      </c>
      <c r="AI44" s="100">
        <v>0</v>
      </c>
      <c r="AJ44" s="100">
        <v>8.0000000000000018</v>
      </c>
      <c r="AK44" s="100">
        <v>0</v>
      </c>
      <c r="AL44" s="100">
        <v>0</v>
      </c>
      <c r="AM44" s="100">
        <v>22548.366109609608</v>
      </c>
      <c r="AN44" s="100">
        <v>0</v>
      </c>
      <c r="AO44" s="100">
        <v>0</v>
      </c>
      <c r="AP44" s="100">
        <v>100</v>
      </c>
      <c r="AQ44" s="100">
        <v>281854.57637012005</v>
      </c>
      <c r="AR44" s="100">
        <v>0</v>
      </c>
      <c r="AS44" s="100">
        <v>0</v>
      </c>
      <c r="AT44" s="100">
        <v>61773.785611507788</v>
      </c>
      <c r="AU44" s="100">
        <v>0</v>
      </c>
      <c r="AV44" s="100">
        <v>0</v>
      </c>
      <c r="AW44" s="100">
        <v>0</v>
      </c>
      <c r="AX44" s="100">
        <v>0</v>
      </c>
      <c r="AY44" s="100">
        <v>22548.366109609608</v>
      </c>
      <c r="AZ44" s="100">
        <v>0</v>
      </c>
      <c r="BA44" s="100">
        <v>0</v>
      </c>
      <c r="BB44" s="100">
        <v>259306.21026051044</v>
      </c>
      <c r="BC44" s="100">
        <v>0</v>
      </c>
      <c r="BD44" s="100">
        <v>0</v>
      </c>
      <c r="BE44" s="100">
        <v>61773.785611507788</v>
      </c>
      <c r="BF44" s="100">
        <v>0</v>
      </c>
      <c r="BG44" s="100">
        <v>0</v>
      </c>
      <c r="BH44" s="100">
        <v>0</v>
      </c>
      <c r="BI44" s="100">
        <v>0</v>
      </c>
      <c r="BJ44" s="100">
        <v>98.739042472412734</v>
      </c>
      <c r="BK44" s="100">
        <v>1.8429266457542184</v>
      </c>
      <c r="BL44" s="100">
        <v>-1.0572175066748102</v>
      </c>
      <c r="BM44" s="100">
        <v>0.87688999999999995</v>
      </c>
      <c r="BN44" s="100">
        <v>6.0419999999999998</v>
      </c>
      <c r="BO44" s="100">
        <v>6.0419999999999998</v>
      </c>
      <c r="BP44" s="100">
        <v>0</v>
      </c>
      <c r="BQ44" s="100">
        <v>37.502214127263947</v>
      </c>
      <c r="BR44" s="100">
        <v>37.502214127263947</v>
      </c>
      <c r="BS44" s="100">
        <v>98.739042472412734</v>
      </c>
      <c r="BT44" s="100">
        <v>25603646.908272929</v>
      </c>
      <c r="BU44" s="100">
        <v>2473652.5425169226</v>
      </c>
      <c r="BV44" s="100">
        <v>100</v>
      </c>
      <c r="BW44" s="100">
        <v>0</v>
      </c>
      <c r="BX44" s="100">
        <v>0</v>
      </c>
      <c r="BY44" s="100">
        <v>2473652.5425169207</v>
      </c>
      <c r="BZ44" s="100">
        <v>8.7763433695985835</v>
      </c>
      <c r="CA44" s="100">
        <v>0.13074107245791619</v>
      </c>
      <c r="CB44" s="100">
        <v>0.42278700282048415</v>
      </c>
      <c r="CC44" s="100">
        <v>0.10346984826255597</v>
      </c>
      <c r="CD44" s="100">
        <v>8.7486294039308771E-2</v>
      </c>
      <c r="CE44" s="100">
        <v>0</v>
      </c>
      <c r="CF44" s="100">
        <v>0</v>
      </c>
      <c r="CG44" s="100">
        <v>0</v>
      </c>
      <c r="CH44" s="100">
        <v>0</v>
      </c>
      <c r="CI44" s="100">
        <v>47099.115856987788</v>
      </c>
      <c r="CJ44" s="100">
        <v>1499.7375447909378</v>
      </c>
      <c r="CK44" s="100">
        <v>0</v>
      </c>
      <c r="CL44" s="100">
        <v>0</v>
      </c>
      <c r="CM44" s="100">
        <v>0</v>
      </c>
      <c r="CN44" s="100">
        <v>0</v>
      </c>
      <c r="CO44" s="100">
        <v>0</v>
      </c>
      <c r="CP44" s="100">
        <v>0</v>
      </c>
      <c r="CQ44" s="100">
        <v>0</v>
      </c>
      <c r="CR44" s="100">
        <v>0</v>
      </c>
      <c r="CS44" s="100">
        <v>0</v>
      </c>
      <c r="CT44" s="100">
        <v>105554.93560722051</v>
      </c>
      <c r="CU44" s="100">
        <v>100</v>
      </c>
      <c r="CV44" s="100">
        <v>0</v>
      </c>
      <c r="CW44" s="100">
        <v>72507.854599012033</v>
      </c>
      <c r="CX44" s="100">
        <v>0</v>
      </c>
      <c r="CY44" s="100">
        <v>0</v>
      </c>
      <c r="CZ44" s="100">
        <v>0</v>
      </c>
      <c r="DA44" s="100">
        <v>0</v>
      </c>
      <c r="DB44" s="100">
        <v>0</v>
      </c>
      <c r="DC44" s="100">
        <v>0</v>
      </c>
      <c r="DD44" s="100">
        <v>0</v>
      </c>
      <c r="DE44" s="100">
        <v>0</v>
      </c>
      <c r="DF44" s="100">
        <v>0</v>
      </c>
      <c r="DG44" s="100">
        <v>33047.081008208479</v>
      </c>
      <c r="DH44" s="100">
        <v>0</v>
      </c>
      <c r="DI44" s="100">
        <v>0</v>
      </c>
      <c r="DJ44" s="100">
        <v>0</v>
      </c>
      <c r="DK44" s="100">
        <v>0</v>
      </c>
      <c r="DL44" s="100">
        <v>0</v>
      </c>
      <c r="DM44" s="100">
        <v>0</v>
      </c>
      <c r="DN44" s="108">
        <v>23129994.365756012</v>
      </c>
      <c r="DO44" s="108">
        <v>23024439.430148792</v>
      </c>
      <c r="DP44" s="108">
        <v>10241209.290040081</v>
      </c>
    </row>
    <row r="45" spans="2:120" x14ac:dyDescent="0.2">
      <c r="C45" s="12">
        <f>+'D-PDP'!C45</f>
        <v>2032</v>
      </c>
      <c r="D45" s="22">
        <v>31</v>
      </c>
      <c r="E45" s="22">
        <v>0</v>
      </c>
      <c r="F45" s="22">
        <v>16</v>
      </c>
      <c r="G45" s="22">
        <v>0</v>
      </c>
      <c r="H45" s="22">
        <v>15</v>
      </c>
      <c r="I45" s="22">
        <v>0</v>
      </c>
      <c r="J45" s="22">
        <v>0</v>
      </c>
      <c r="K45" s="100">
        <v>209634.76878792036</v>
      </c>
      <c r="L45" s="100">
        <v>0</v>
      </c>
      <c r="M45" s="100">
        <v>47501.759869041431</v>
      </c>
      <c r="N45" s="100">
        <v>43701.619079518132</v>
      </c>
      <c r="O45" s="100">
        <v>0</v>
      </c>
      <c r="P45" s="100">
        <v>3800.1407895233169</v>
      </c>
      <c r="Q45" s="100">
        <v>0</v>
      </c>
      <c r="R45" s="100">
        <v>0</v>
      </c>
      <c r="S45" s="100">
        <v>0</v>
      </c>
      <c r="T45" s="100">
        <v>0</v>
      </c>
      <c r="U45" s="100">
        <v>0</v>
      </c>
      <c r="V45" s="100">
        <v>0</v>
      </c>
      <c r="W45" s="100">
        <v>7299099.6127200136</v>
      </c>
      <c r="X45" s="100">
        <v>9358628.9520263709</v>
      </c>
      <c r="Y45" s="100">
        <v>0</v>
      </c>
      <c r="Z45" s="100">
        <v>0</v>
      </c>
      <c r="AA45" s="100">
        <v>0</v>
      </c>
      <c r="AB45" s="100">
        <v>209634.76878792036</v>
      </c>
      <c r="AC45" s="100">
        <v>0</v>
      </c>
      <c r="AD45" s="100">
        <v>0</v>
      </c>
      <c r="AE45" s="100">
        <v>43701.619079518132</v>
      </c>
      <c r="AF45" s="100">
        <v>0</v>
      </c>
      <c r="AG45" s="100">
        <v>0</v>
      </c>
      <c r="AH45" s="100">
        <v>0</v>
      </c>
      <c r="AI45" s="100">
        <v>0</v>
      </c>
      <c r="AJ45" s="100">
        <v>8.0000000000000071</v>
      </c>
      <c r="AK45" s="100">
        <v>0</v>
      </c>
      <c r="AL45" s="100">
        <v>0</v>
      </c>
      <c r="AM45" s="100">
        <v>16770.781503033642</v>
      </c>
      <c r="AN45" s="100">
        <v>0</v>
      </c>
      <c r="AO45" s="100">
        <v>0</v>
      </c>
      <c r="AP45" s="100">
        <v>100</v>
      </c>
      <c r="AQ45" s="100">
        <v>209634.76878792033</v>
      </c>
      <c r="AR45" s="100">
        <v>0</v>
      </c>
      <c r="AS45" s="100">
        <v>0</v>
      </c>
      <c r="AT45" s="100">
        <v>43701.619079518139</v>
      </c>
      <c r="AU45" s="100">
        <v>0</v>
      </c>
      <c r="AV45" s="100">
        <v>0</v>
      </c>
      <c r="AW45" s="100">
        <v>0</v>
      </c>
      <c r="AX45" s="100">
        <v>0</v>
      </c>
      <c r="AY45" s="100">
        <v>16770.781503033642</v>
      </c>
      <c r="AZ45" s="100">
        <v>0</v>
      </c>
      <c r="BA45" s="100">
        <v>0</v>
      </c>
      <c r="BB45" s="100">
        <v>192863.98728488668</v>
      </c>
      <c r="BC45" s="100">
        <v>0</v>
      </c>
      <c r="BD45" s="100">
        <v>0</v>
      </c>
      <c r="BE45" s="100">
        <v>43701.619079518139</v>
      </c>
      <c r="BF45" s="100">
        <v>0</v>
      </c>
      <c r="BG45" s="100">
        <v>0</v>
      </c>
      <c r="BH45" s="100">
        <v>0</v>
      </c>
      <c r="BI45" s="100">
        <v>0</v>
      </c>
      <c r="BJ45" s="100">
        <v>98.739042472412734</v>
      </c>
      <c r="BK45" s="100">
        <v>1.8429266457542184</v>
      </c>
      <c r="BL45" s="100">
        <v>-1.0572175066748102</v>
      </c>
      <c r="BM45" s="100">
        <v>0.87688999999999995</v>
      </c>
      <c r="BN45" s="100">
        <v>6.0419999999999998</v>
      </c>
      <c r="BO45" s="100">
        <v>6.0419999999999998</v>
      </c>
      <c r="BP45" s="100">
        <v>0</v>
      </c>
      <c r="BQ45" s="100">
        <v>37.502214127263947</v>
      </c>
      <c r="BR45" s="100">
        <v>37.502214127263947</v>
      </c>
      <c r="BS45" s="100">
        <v>98.739042472412734</v>
      </c>
      <c r="BT45" s="100">
        <v>19043205.4319213</v>
      </c>
      <c r="BU45" s="100">
        <v>2419252.2894634269</v>
      </c>
      <c r="BV45" s="100">
        <v>100</v>
      </c>
      <c r="BW45" s="100">
        <v>0</v>
      </c>
      <c r="BX45" s="100">
        <v>0</v>
      </c>
      <c r="BY45" s="100">
        <v>2419252.2894634265</v>
      </c>
      <c r="BZ45" s="100">
        <v>11.540319878478238</v>
      </c>
      <c r="CA45" s="100">
        <v>0.13074107245791619</v>
      </c>
      <c r="CB45" s="100">
        <v>0.42278700282048415</v>
      </c>
      <c r="CC45" s="100">
        <v>0.10346984826255597</v>
      </c>
      <c r="CD45" s="100">
        <v>8.7486294039308771E-2</v>
      </c>
      <c r="CE45" s="100">
        <v>0</v>
      </c>
      <c r="CF45" s="100">
        <v>0</v>
      </c>
      <c r="CG45" s="100">
        <v>0</v>
      </c>
      <c r="CH45" s="100">
        <v>0</v>
      </c>
      <c r="CI45" s="100">
        <v>47099.115856987788</v>
      </c>
      <c r="CJ45" s="100">
        <v>1499.7375447909378</v>
      </c>
      <c r="CK45" s="100">
        <v>0</v>
      </c>
      <c r="CL45" s="100">
        <v>0</v>
      </c>
      <c r="CM45" s="100">
        <v>0</v>
      </c>
      <c r="CN45" s="100">
        <v>0</v>
      </c>
      <c r="CO45" s="100">
        <v>0</v>
      </c>
      <c r="CP45" s="100">
        <v>0</v>
      </c>
      <c r="CQ45" s="100">
        <v>0</v>
      </c>
      <c r="CR45" s="100">
        <v>0</v>
      </c>
      <c r="CS45" s="100">
        <v>0</v>
      </c>
      <c r="CT45" s="100">
        <v>0</v>
      </c>
      <c r="CU45" s="100">
        <v>0</v>
      </c>
      <c r="CV45" s="100">
        <v>0</v>
      </c>
      <c r="CW45" s="100">
        <v>0</v>
      </c>
      <c r="CX45" s="100">
        <v>0</v>
      </c>
      <c r="CY45" s="100">
        <v>0</v>
      </c>
      <c r="CZ45" s="100">
        <v>0</v>
      </c>
      <c r="DA45" s="100">
        <v>0</v>
      </c>
      <c r="DB45" s="100">
        <v>0</v>
      </c>
      <c r="DC45" s="100">
        <v>0</v>
      </c>
      <c r="DD45" s="100">
        <v>0</v>
      </c>
      <c r="DE45" s="100">
        <v>0</v>
      </c>
      <c r="DF45" s="100">
        <v>0</v>
      </c>
      <c r="DG45" s="100">
        <v>0</v>
      </c>
      <c r="DH45" s="100">
        <v>0</v>
      </c>
      <c r="DI45" s="100">
        <v>0</v>
      </c>
      <c r="DJ45" s="100">
        <v>0</v>
      </c>
      <c r="DK45" s="100">
        <v>0</v>
      </c>
      <c r="DL45" s="100">
        <v>0</v>
      </c>
      <c r="DM45" s="100">
        <v>0</v>
      </c>
      <c r="DN45" s="108">
        <v>16623953.142457874</v>
      </c>
      <c r="DO45" s="108">
        <v>16623953.142457873</v>
      </c>
      <c r="DP45" s="108">
        <v>6722081.8626316478</v>
      </c>
    </row>
    <row r="46" spans="2:120" x14ac:dyDescent="0.2">
      <c r="C46" s="12">
        <f>+'D-PDP'!C46</f>
        <v>2033</v>
      </c>
      <c r="D46" s="22">
        <v>31</v>
      </c>
      <c r="E46" s="22">
        <v>0</v>
      </c>
      <c r="F46" s="22">
        <v>16</v>
      </c>
      <c r="G46" s="22">
        <v>0</v>
      </c>
      <c r="H46" s="22">
        <v>15</v>
      </c>
      <c r="I46" s="22">
        <v>0</v>
      </c>
      <c r="J46" s="22">
        <v>0</v>
      </c>
      <c r="K46" s="100">
        <v>157625.70713832974</v>
      </c>
      <c r="L46" s="100">
        <v>0</v>
      </c>
      <c r="M46" s="100">
        <v>36544.907694816575</v>
      </c>
      <c r="N46" s="100">
        <v>33621.315079231259</v>
      </c>
      <c r="O46" s="100">
        <v>0</v>
      </c>
      <c r="P46" s="100">
        <v>2923.5926155853231</v>
      </c>
      <c r="Q46" s="100">
        <v>0</v>
      </c>
      <c r="R46" s="100">
        <v>0</v>
      </c>
      <c r="S46" s="100">
        <v>0</v>
      </c>
      <c r="T46" s="100">
        <v>0</v>
      </c>
      <c r="U46" s="100">
        <v>0</v>
      </c>
      <c r="V46" s="100">
        <v>0</v>
      </c>
      <c r="W46" s="100">
        <v>7309313.9390429836</v>
      </c>
      <c r="X46" s="100">
        <v>9351431.7588806152</v>
      </c>
      <c r="Y46" s="100">
        <v>0</v>
      </c>
      <c r="Z46" s="100">
        <v>0</v>
      </c>
      <c r="AA46" s="100">
        <v>0</v>
      </c>
      <c r="AB46" s="100">
        <v>157625.70713832974</v>
      </c>
      <c r="AC46" s="100">
        <v>0</v>
      </c>
      <c r="AD46" s="100">
        <v>0</v>
      </c>
      <c r="AE46" s="100">
        <v>33621.315079231259</v>
      </c>
      <c r="AF46" s="100">
        <v>0</v>
      </c>
      <c r="AG46" s="100">
        <v>0</v>
      </c>
      <c r="AH46" s="100">
        <v>0</v>
      </c>
      <c r="AI46" s="100">
        <v>0</v>
      </c>
      <c r="AJ46" s="100">
        <v>7.9999999999999973</v>
      </c>
      <c r="AK46" s="100">
        <v>0</v>
      </c>
      <c r="AL46" s="100">
        <v>0</v>
      </c>
      <c r="AM46" s="100">
        <v>12610.056571066376</v>
      </c>
      <c r="AN46" s="100">
        <v>0</v>
      </c>
      <c r="AO46" s="100">
        <v>0</v>
      </c>
      <c r="AP46" s="100">
        <v>100</v>
      </c>
      <c r="AQ46" s="100">
        <v>157625.7071383298</v>
      </c>
      <c r="AR46" s="100">
        <v>0</v>
      </c>
      <c r="AS46" s="100">
        <v>0</v>
      </c>
      <c r="AT46" s="100">
        <v>33621.315079231259</v>
      </c>
      <c r="AU46" s="100">
        <v>0</v>
      </c>
      <c r="AV46" s="100">
        <v>0</v>
      </c>
      <c r="AW46" s="100">
        <v>0</v>
      </c>
      <c r="AX46" s="100">
        <v>0</v>
      </c>
      <c r="AY46" s="100">
        <v>12610.056571066376</v>
      </c>
      <c r="AZ46" s="100">
        <v>0</v>
      </c>
      <c r="BA46" s="100">
        <v>0</v>
      </c>
      <c r="BB46" s="100">
        <v>145015.65056726342</v>
      </c>
      <c r="BC46" s="100">
        <v>0</v>
      </c>
      <c r="BD46" s="100">
        <v>0</v>
      </c>
      <c r="BE46" s="100">
        <v>33621.315079231259</v>
      </c>
      <c r="BF46" s="100">
        <v>0</v>
      </c>
      <c r="BG46" s="100">
        <v>0</v>
      </c>
      <c r="BH46" s="100">
        <v>0</v>
      </c>
      <c r="BI46" s="100">
        <v>0</v>
      </c>
      <c r="BJ46" s="100">
        <v>98.739042472412734</v>
      </c>
      <c r="BK46" s="100">
        <v>1.8429266457542184</v>
      </c>
      <c r="BL46" s="100">
        <v>-1.0572175066748102</v>
      </c>
      <c r="BM46" s="100">
        <v>0.87688999999999995</v>
      </c>
      <c r="BN46" s="100">
        <v>6.0419999999999998</v>
      </c>
      <c r="BO46" s="100">
        <v>6.0419999999999998</v>
      </c>
      <c r="BP46" s="100">
        <v>0</v>
      </c>
      <c r="BQ46" s="100">
        <v>37.502214127263947</v>
      </c>
      <c r="BR46" s="100">
        <v>37.502214127263947</v>
      </c>
      <c r="BS46" s="100">
        <v>98.739042472412734</v>
      </c>
      <c r="BT46" s="100">
        <v>14318706.480525576</v>
      </c>
      <c r="BU46" s="100">
        <v>2402866.0035965182</v>
      </c>
      <c r="BV46" s="100">
        <v>100</v>
      </c>
      <c r="BW46" s="100">
        <v>0</v>
      </c>
      <c r="BX46" s="100">
        <v>0</v>
      </c>
      <c r="BY46" s="100">
        <v>2402866.0035965196</v>
      </c>
      <c r="BZ46" s="100">
        <v>15.244125131745189</v>
      </c>
      <c r="CA46" s="100">
        <v>0.13074107245791619</v>
      </c>
      <c r="CB46" s="100">
        <v>0.42278700282048415</v>
      </c>
      <c r="CC46" s="100">
        <v>0.10346984826255597</v>
      </c>
      <c r="CD46" s="100">
        <v>8.7486294039308771E-2</v>
      </c>
      <c r="CE46" s="100">
        <v>0</v>
      </c>
      <c r="CF46" s="100">
        <v>0</v>
      </c>
      <c r="CG46" s="100">
        <v>0</v>
      </c>
      <c r="CH46" s="100">
        <v>0</v>
      </c>
      <c r="CI46" s="100">
        <v>47099.115856987788</v>
      </c>
      <c r="CJ46" s="100">
        <v>1499.7375447909378</v>
      </c>
      <c r="CK46" s="100">
        <v>0</v>
      </c>
      <c r="CL46" s="100">
        <v>0</v>
      </c>
      <c r="CM46" s="100">
        <v>0</v>
      </c>
      <c r="CN46" s="100">
        <v>0</v>
      </c>
      <c r="CO46" s="100">
        <v>0</v>
      </c>
      <c r="CP46" s="100">
        <v>0</v>
      </c>
      <c r="CQ46" s="100">
        <v>0</v>
      </c>
      <c r="CR46" s="100">
        <v>0</v>
      </c>
      <c r="CS46" s="100">
        <v>0</v>
      </c>
      <c r="CT46" s="100">
        <v>0</v>
      </c>
      <c r="CU46" s="100">
        <v>0</v>
      </c>
      <c r="CV46" s="100">
        <v>0</v>
      </c>
      <c r="CW46" s="100">
        <v>0</v>
      </c>
      <c r="CX46" s="100">
        <v>0</v>
      </c>
      <c r="CY46" s="100">
        <v>0</v>
      </c>
      <c r="CZ46" s="100">
        <v>0</v>
      </c>
      <c r="DA46" s="100">
        <v>0</v>
      </c>
      <c r="DB46" s="100">
        <v>0</v>
      </c>
      <c r="DC46" s="100">
        <v>0</v>
      </c>
      <c r="DD46" s="100">
        <v>0</v>
      </c>
      <c r="DE46" s="100">
        <v>0</v>
      </c>
      <c r="DF46" s="100">
        <v>0</v>
      </c>
      <c r="DG46" s="100">
        <v>0</v>
      </c>
      <c r="DH46" s="100">
        <v>0</v>
      </c>
      <c r="DI46" s="100">
        <v>0</v>
      </c>
      <c r="DJ46" s="100">
        <v>0</v>
      </c>
      <c r="DK46" s="100">
        <v>0</v>
      </c>
      <c r="DL46" s="100">
        <v>0</v>
      </c>
      <c r="DM46" s="100">
        <v>0</v>
      </c>
      <c r="DN46" s="108">
        <v>11915840.476929057</v>
      </c>
      <c r="DO46" s="108">
        <v>11915840.476929057</v>
      </c>
      <c r="DP46" s="108">
        <v>4380276.1025596103</v>
      </c>
    </row>
    <row r="47" spans="2:120" x14ac:dyDescent="0.2">
      <c r="C47" s="12">
        <f>+'D-PDP'!C47</f>
        <v>2034</v>
      </c>
      <c r="D47" s="22">
        <v>31</v>
      </c>
      <c r="E47" s="22">
        <v>0</v>
      </c>
      <c r="F47" s="22">
        <v>16</v>
      </c>
      <c r="G47" s="22">
        <v>0</v>
      </c>
      <c r="H47" s="22">
        <v>15</v>
      </c>
      <c r="I47" s="22">
        <v>0</v>
      </c>
      <c r="J47" s="22">
        <v>0</v>
      </c>
      <c r="K47" s="100">
        <v>119595.81869423398</v>
      </c>
      <c r="L47" s="100">
        <v>0</v>
      </c>
      <c r="M47" s="100">
        <v>28140.56685067901</v>
      </c>
      <c r="N47" s="100">
        <v>25889.321502624713</v>
      </c>
      <c r="O47" s="100">
        <v>0</v>
      </c>
      <c r="P47" s="100">
        <v>2251.2453480543227</v>
      </c>
      <c r="Q47" s="100">
        <v>0</v>
      </c>
      <c r="R47" s="100">
        <v>0</v>
      </c>
      <c r="S47" s="100">
        <v>0</v>
      </c>
      <c r="T47" s="100">
        <v>0</v>
      </c>
      <c r="U47" s="100">
        <v>0</v>
      </c>
      <c r="V47" s="100">
        <v>0</v>
      </c>
      <c r="W47" s="100">
        <v>7301813.2371000405</v>
      </c>
      <c r="X47" s="100">
        <v>9342831.9549560566</v>
      </c>
      <c r="Y47" s="100">
        <v>0</v>
      </c>
      <c r="Z47" s="100">
        <v>0</v>
      </c>
      <c r="AA47" s="100">
        <v>0</v>
      </c>
      <c r="AB47" s="100">
        <v>119595.81869423398</v>
      </c>
      <c r="AC47" s="100">
        <v>0</v>
      </c>
      <c r="AD47" s="100">
        <v>0</v>
      </c>
      <c r="AE47" s="100">
        <v>25889.321502624713</v>
      </c>
      <c r="AF47" s="100">
        <v>0</v>
      </c>
      <c r="AG47" s="100">
        <v>0</v>
      </c>
      <c r="AH47" s="100">
        <v>0</v>
      </c>
      <c r="AI47" s="100">
        <v>0</v>
      </c>
      <c r="AJ47" s="100">
        <v>7.9999999999999929</v>
      </c>
      <c r="AK47" s="100">
        <v>0</v>
      </c>
      <c r="AL47" s="100">
        <v>0</v>
      </c>
      <c r="AM47" s="100">
        <v>9567.6654955387112</v>
      </c>
      <c r="AN47" s="100">
        <v>0</v>
      </c>
      <c r="AO47" s="100">
        <v>0</v>
      </c>
      <c r="AP47" s="100">
        <v>100</v>
      </c>
      <c r="AQ47" s="100">
        <v>119595.81869423395</v>
      </c>
      <c r="AR47" s="100">
        <v>0</v>
      </c>
      <c r="AS47" s="100">
        <v>0</v>
      </c>
      <c r="AT47" s="100">
        <v>25889.32150262472</v>
      </c>
      <c r="AU47" s="100">
        <v>0</v>
      </c>
      <c r="AV47" s="100">
        <v>0</v>
      </c>
      <c r="AW47" s="100">
        <v>0</v>
      </c>
      <c r="AX47" s="100">
        <v>0</v>
      </c>
      <c r="AY47" s="100">
        <v>9567.6654955387112</v>
      </c>
      <c r="AZ47" s="100">
        <v>0</v>
      </c>
      <c r="BA47" s="100">
        <v>0</v>
      </c>
      <c r="BB47" s="100">
        <v>110028.15319869525</v>
      </c>
      <c r="BC47" s="100">
        <v>0</v>
      </c>
      <c r="BD47" s="100">
        <v>0</v>
      </c>
      <c r="BE47" s="100">
        <v>25889.32150262472</v>
      </c>
      <c r="BF47" s="100">
        <v>0</v>
      </c>
      <c r="BG47" s="100">
        <v>0</v>
      </c>
      <c r="BH47" s="100">
        <v>0</v>
      </c>
      <c r="BI47" s="100">
        <v>0</v>
      </c>
      <c r="BJ47" s="100">
        <v>98.739042472412734</v>
      </c>
      <c r="BK47" s="100">
        <v>1.8429266457542184</v>
      </c>
      <c r="BL47" s="100">
        <v>-1.0572175066748102</v>
      </c>
      <c r="BM47" s="100">
        <v>0.87688999999999995</v>
      </c>
      <c r="BN47" s="100">
        <v>6.0419999999999998</v>
      </c>
      <c r="BO47" s="100">
        <v>6.0419999999999998</v>
      </c>
      <c r="BP47" s="100">
        <v>0</v>
      </c>
      <c r="BQ47" s="100">
        <v>37.502214127263947</v>
      </c>
      <c r="BR47" s="100">
        <v>37.502214127263947</v>
      </c>
      <c r="BS47" s="100">
        <v>98.739042472412734</v>
      </c>
      <c r="BT47" s="100">
        <v>10864074.491847105</v>
      </c>
      <c r="BU47" s="100">
        <v>2388877.2808662318</v>
      </c>
      <c r="BV47" s="100">
        <v>100</v>
      </c>
      <c r="BW47" s="100">
        <v>0</v>
      </c>
      <c r="BX47" s="100">
        <v>0</v>
      </c>
      <c r="BY47" s="100">
        <v>2388877.2808662308</v>
      </c>
      <c r="BZ47" s="100">
        <v>19.974588634856719</v>
      </c>
      <c r="CA47" s="100">
        <v>0.13074107245791619</v>
      </c>
      <c r="CB47" s="100">
        <v>0.42278700282048415</v>
      </c>
      <c r="CC47" s="100">
        <v>0.10346984826255597</v>
      </c>
      <c r="CD47" s="100">
        <v>8.7486294039308771E-2</v>
      </c>
      <c r="CE47" s="100">
        <v>0</v>
      </c>
      <c r="CF47" s="100">
        <v>0</v>
      </c>
      <c r="CG47" s="100">
        <v>0</v>
      </c>
      <c r="CH47" s="100">
        <v>0</v>
      </c>
      <c r="CI47" s="100">
        <v>47099.115856987788</v>
      </c>
      <c r="CJ47" s="100">
        <v>1499.7375447909378</v>
      </c>
      <c r="CK47" s="100">
        <v>0</v>
      </c>
      <c r="CL47" s="100">
        <v>0</v>
      </c>
      <c r="CM47" s="100">
        <v>0</v>
      </c>
      <c r="CN47" s="100">
        <v>0</v>
      </c>
      <c r="CO47" s="100">
        <v>0</v>
      </c>
      <c r="CP47" s="100">
        <v>0</v>
      </c>
      <c r="CQ47" s="100">
        <v>0</v>
      </c>
      <c r="CR47" s="100">
        <v>0</v>
      </c>
      <c r="CS47" s="100">
        <v>0</v>
      </c>
      <c r="CT47" s="100">
        <v>0</v>
      </c>
      <c r="CU47" s="100">
        <v>0</v>
      </c>
      <c r="CV47" s="100">
        <v>0</v>
      </c>
      <c r="CW47" s="100">
        <v>0</v>
      </c>
      <c r="CX47" s="100">
        <v>0</v>
      </c>
      <c r="CY47" s="100">
        <v>0</v>
      </c>
      <c r="CZ47" s="100">
        <v>0</v>
      </c>
      <c r="DA47" s="100">
        <v>0</v>
      </c>
      <c r="DB47" s="100">
        <v>0</v>
      </c>
      <c r="DC47" s="100">
        <v>0</v>
      </c>
      <c r="DD47" s="100">
        <v>0</v>
      </c>
      <c r="DE47" s="100">
        <v>0</v>
      </c>
      <c r="DF47" s="100">
        <v>0</v>
      </c>
      <c r="DG47" s="100">
        <v>0</v>
      </c>
      <c r="DH47" s="100">
        <v>0</v>
      </c>
      <c r="DI47" s="100">
        <v>0</v>
      </c>
      <c r="DJ47" s="100">
        <v>0</v>
      </c>
      <c r="DK47" s="100">
        <v>0</v>
      </c>
      <c r="DL47" s="100">
        <v>0</v>
      </c>
      <c r="DM47" s="100">
        <v>0</v>
      </c>
      <c r="DN47" s="108">
        <v>8475197.2109808736</v>
      </c>
      <c r="DO47" s="108">
        <v>8475197.2109808736</v>
      </c>
      <c r="DP47" s="108">
        <v>2832265.3117707022</v>
      </c>
    </row>
    <row r="48" spans="2:120" x14ac:dyDescent="0.2">
      <c r="B48" s="128">
        <f>K48*0.92*BJ48</f>
        <v>8320005.6448252527</v>
      </c>
      <c r="C48" s="12">
        <f>+'D-PDP'!C48</f>
        <v>2035</v>
      </c>
      <c r="D48" s="22">
        <v>31</v>
      </c>
      <c r="E48" s="22">
        <v>0</v>
      </c>
      <c r="F48" s="22">
        <v>16</v>
      </c>
      <c r="G48" s="22">
        <v>0</v>
      </c>
      <c r="H48" s="22">
        <v>15</v>
      </c>
      <c r="I48" s="22">
        <v>0</v>
      </c>
      <c r="J48" s="22">
        <v>0</v>
      </c>
      <c r="K48" s="100">
        <v>91589.751835763425</v>
      </c>
      <c r="L48" s="100">
        <v>0</v>
      </c>
      <c r="M48" s="100">
        <v>21923.717164595953</v>
      </c>
      <c r="N48" s="100">
        <v>20169.819791428257</v>
      </c>
      <c r="O48" s="100">
        <v>0</v>
      </c>
      <c r="P48" s="100">
        <v>1753.8973731676779</v>
      </c>
      <c r="Q48" s="100">
        <v>0</v>
      </c>
      <c r="R48" s="100">
        <v>0</v>
      </c>
      <c r="S48" s="100">
        <v>0</v>
      </c>
      <c r="T48" s="100">
        <v>0</v>
      </c>
      <c r="U48" s="100">
        <v>0</v>
      </c>
      <c r="V48" s="100">
        <v>0</v>
      </c>
      <c r="W48" s="100">
        <v>7316853.3499135841</v>
      </c>
      <c r="X48" s="100">
        <v>9344031.9557189941</v>
      </c>
      <c r="Y48" s="100">
        <v>0</v>
      </c>
      <c r="Z48" s="100">
        <v>0</v>
      </c>
      <c r="AA48" s="100">
        <v>0</v>
      </c>
      <c r="AB48" s="100">
        <v>91589.751835763425</v>
      </c>
      <c r="AC48" s="100">
        <v>0</v>
      </c>
      <c r="AD48" s="100">
        <v>0</v>
      </c>
      <c r="AE48" s="100">
        <v>20169.819791428257</v>
      </c>
      <c r="AF48" s="100">
        <v>0</v>
      </c>
      <c r="AG48" s="100">
        <v>0</v>
      </c>
      <c r="AH48" s="100">
        <v>0</v>
      </c>
      <c r="AI48" s="100">
        <v>0</v>
      </c>
      <c r="AJ48" s="100">
        <v>8.0000000000000036</v>
      </c>
      <c r="AK48" s="100">
        <v>0</v>
      </c>
      <c r="AL48" s="100">
        <v>0</v>
      </c>
      <c r="AM48" s="100">
        <v>7327.1801468610774</v>
      </c>
      <c r="AN48" s="100">
        <v>0</v>
      </c>
      <c r="AO48" s="100">
        <v>0</v>
      </c>
      <c r="AP48" s="100">
        <v>100</v>
      </c>
      <c r="AQ48" s="100">
        <v>91589.751835763425</v>
      </c>
      <c r="AR48" s="100">
        <v>0</v>
      </c>
      <c r="AS48" s="100">
        <v>0</v>
      </c>
      <c r="AT48" s="100">
        <v>20169.819791428257</v>
      </c>
      <c r="AU48" s="100">
        <v>0</v>
      </c>
      <c r="AV48" s="100">
        <v>0</v>
      </c>
      <c r="AW48" s="100">
        <v>0</v>
      </c>
      <c r="AX48" s="100">
        <v>0</v>
      </c>
      <c r="AY48" s="100">
        <v>7327.1801468610774</v>
      </c>
      <c r="AZ48" s="100">
        <v>0</v>
      </c>
      <c r="BA48" s="100">
        <v>0</v>
      </c>
      <c r="BB48" s="100">
        <v>84262.571688902346</v>
      </c>
      <c r="BC48" s="100">
        <v>0</v>
      </c>
      <c r="BD48" s="100">
        <v>0</v>
      </c>
      <c r="BE48" s="100">
        <v>20169.819791428257</v>
      </c>
      <c r="BF48" s="100">
        <v>0</v>
      </c>
      <c r="BG48" s="100">
        <v>0</v>
      </c>
      <c r="BH48" s="100">
        <v>0</v>
      </c>
      <c r="BI48" s="100">
        <v>0</v>
      </c>
      <c r="BJ48" s="100">
        <v>98.739042472412734</v>
      </c>
      <c r="BK48" s="100">
        <v>1.8429266457542184</v>
      </c>
      <c r="BL48" s="100">
        <v>-1.0572175066748102</v>
      </c>
      <c r="BM48" s="100">
        <v>0.87688999999999995</v>
      </c>
      <c r="BN48" s="100">
        <v>6.0419999999999998</v>
      </c>
      <c r="BO48" s="100">
        <v>6.0419999999999998</v>
      </c>
      <c r="BP48" s="100">
        <v>0</v>
      </c>
      <c r="BQ48" s="100">
        <v>37.502214127263947</v>
      </c>
      <c r="BR48" s="100">
        <v>37.502214127263947</v>
      </c>
      <c r="BS48" s="100">
        <v>98.739042472412734</v>
      </c>
      <c r="BT48" s="100">
        <v>8320005.6448252536</v>
      </c>
      <c r="BU48" s="100">
        <v>2377425.8064046334</v>
      </c>
      <c r="BV48" s="100">
        <v>100</v>
      </c>
      <c r="BW48" s="100">
        <v>0</v>
      </c>
      <c r="BX48" s="100">
        <v>0</v>
      </c>
      <c r="BY48" s="100">
        <v>2377425.8064046311</v>
      </c>
      <c r="BZ48" s="100">
        <v>25.957334295083307</v>
      </c>
      <c r="CA48" s="100">
        <v>0.13074107245791619</v>
      </c>
      <c r="CB48" s="100">
        <v>0.42278700282048415</v>
      </c>
      <c r="CC48" s="100">
        <v>0.10346984826255597</v>
      </c>
      <c r="CD48" s="100">
        <v>8.7486294039308771E-2</v>
      </c>
      <c r="CE48" s="100">
        <v>0</v>
      </c>
      <c r="CF48" s="100">
        <v>0</v>
      </c>
      <c r="CG48" s="100">
        <v>0</v>
      </c>
      <c r="CH48" s="100">
        <v>0</v>
      </c>
      <c r="CI48" s="100">
        <v>47099.115856987788</v>
      </c>
      <c r="CJ48" s="100">
        <v>1499.7375447909378</v>
      </c>
      <c r="CK48" s="100">
        <v>0</v>
      </c>
      <c r="CL48" s="100">
        <v>0</v>
      </c>
      <c r="CM48" s="100">
        <v>0</v>
      </c>
      <c r="CN48" s="100">
        <v>0</v>
      </c>
      <c r="CO48" s="100">
        <v>0</v>
      </c>
      <c r="CP48" s="100">
        <v>0</v>
      </c>
      <c r="CQ48" s="100">
        <v>0</v>
      </c>
      <c r="CR48" s="100">
        <v>0</v>
      </c>
      <c r="CS48" s="100">
        <v>0</v>
      </c>
      <c r="CT48" s="100">
        <v>0</v>
      </c>
      <c r="CU48" s="100">
        <v>0</v>
      </c>
      <c r="CV48" s="100">
        <v>0</v>
      </c>
      <c r="CW48" s="100">
        <v>0</v>
      </c>
      <c r="CX48" s="100">
        <v>0</v>
      </c>
      <c r="CY48" s="100">
        <v>0</v>
      </c>
      <c r="CZ48" s="100">
        <v>0</v>
      </c>
      <c r="DA48" s="100">
        <v>0</v>
      </c>
      <c r="DB48" s="100">
        <v>0</v>
      </c>
      <c r="DC48" s="100">
        <v>0</v>
      </c>
      <c r="DD48" s="100">
        <v>0</v>
      </c>
      <c r="DE48" s="100">
        <v>0</v>
      </c>
      <c r="DF48" s="100">
        <v>0</v>
      </c>
      <c r="DG48" s="100">
        <v>0</v>
      </c>
      <c r="DH48" s="100">
        <v>0</v>
      </c>
      <c r="DI48" s="100">
        <v>0</v>
      </c>
      <c r="DJ48" s="100">
        <v>0</v>
      </c>
      <c r="DK48" s="100">
        <v>0</v>
      </c>
      <c r="DL48" s="100">
        <v>0</v>
      </c>
      <c r="DM48" s="100">
        <v>0</v>
      </c>
      <c r="DN48" s="108">
        <v>5942579.8384206221</v>
      </c>
      <c r="DO48" s="108">
        <v>5942579.838420623</v>
      </c>
      <c r="DP48" s="108">
        <v>1805370.9944653851</v>
      </c>
    </row>
    <row r="49" spans="2:120" x14ac:dyDescent="0.2">
      <c r="B49" s="128">
        <f t="shared" ref="B49:B60" si="0">K49*0.92*BJ49</f>
        <v>6380242.1998992544</v>
      </c>
      <c r="C49" s="12">
        <f>+'D-PDP'!C49</f>
        <v>2036</v>
      </c>
      <c r="D49" s="22">
        <v>30</v>
      </c>
      <c r="E49" s="22">
        <v>0</v>
      </c>
      <c r="F49" s="22">
        <v>15</v>
      </c>
      <c r="G49" s="22">
        <v>0</v>
      </c>
      <c r="H49" s="22">
        <v>15</v>
      </c>
      <c r="I49" s="22">
        <v>0</v>
      </c>
      <c r="J49" s="22">
        <v>0</v>
      </c>
      <c r="K49" s="100">
        <v>70236.106162294745</v>
      </c>
      <c r="L49" s="100">
        <v>0</v>
      </c>
      <c r="M49" s="100">
        <v>17366.38785439491</v>
      </c>
      <c r="N49" s="100">
        <v>15977.076826043332</v>
      </c>
      <c r="O49" s="100">
        <v>0</v>
      </c>
      <c r="P49" s="100">
        <v>1389.3110283515925</v>
      </c>
      <c r="Q49" s="100">
        <v>0</v>
      </c>
      <c r="R49" s="100">
        <v>0</v>
      </c>
      <c r="S49" s="100">
        <v>0</v>
      </c>
      <c r="T49" s="100">
        <v>0</v>
      </c>
      <c r="U49" s="100">
        <v>0</v>
      </c>
      <c r="V49" s="100">
        <v>0</v>
      </c>
      <c r="W49" s="100">
        <v>7347591.3198518762</v>
      </c>
      <c r="X49" s="100">
        <v>9358628.9520263709</v>
      </c>
      <c r="Y49" s="100">
        <v>0</v>
      </c>
      <c r="Z49" s="100">
        <v>0</v>
      </c>
      <c r="AA49" s="100">
        <v>0</v>
      </c>
      <c r="AB49" s="100">
        <v>70236.106162294745</v>
      </c>
      <c r="AC49" s="100">
        <v>0</v>
      </c>
      <c r="AD49" s="100">
        <v>0</v>
      </c>
      <c r="AE49" s="100">
        <v>15977.076826043332</v>
      </c>
      <c r="AF49" s="100">
        <v>0</v>
      </c>
      <c r="AG49" s="100">
        <v>0</v>
      </c>
      <c r="AH49" s="100">
        <v>0</v>
      </c>
      <c r="AI49" s="100">
        <v>0</v>
      </c>
      <c r="AJ49" s="100">
        <v>7.9999999999999991</v>
      </c>
      <c r="AK49" s="100">
        <v>0</v>
      </c>
      <c r="AL49" s="100">
        <v>0</v>
      </c>
      <c r="AM49" s="100">
        <v>5618.8884929835785</v>
      </c>
      <c r="AN49" s="100">
        <v>0</v>
      </c>
      <c r="AO49" s="100">
        <v>0</v>
      </c>
      <c r="AP49" s="100">
        <v>100</v>
      </c>
      <c r="AQ49" s="100">
        <v>70236.106162294745</v>
      </c>
      <c r="AR49" s="100">
        <v>0</v>
      </c>
      <c r="AS49" s="100">
        <v>0</v>
      </c>
      <c r="AT49" s="100">
        <v>15977.076826043332</v>
      </c>
      <c r="AU49" s="100">
        <v>0</v>
      </c>
      <c r="AV49" s="100">
        <v>0</v>
      </c>
      <c r="AW49" s="100">
        <v>0</v>
      </c>
      <c r="AX49" s="100">
        <v>0</v>
      </c>
      <c r="AY49" s="100">
        <v>5618.8884929835785</v>
      </c>
      <c r="AZ49" s="100">
        <v>0</v>
      </c>
      <c r="BA49" s="100">
        <v>0</v>
      </c>
      <c r="BB49" s="100">
        <v>64617.217669311169</v>
      </c>
      <c r="BC49" s="100">
        <v>0</v>
      </c>
      <c r="BD49" s="100">
        <v>0</v>
      </c>
      <c r="BE49" s="100">
        <v>15977.076826043332</v>
      </c>
      <c r="BF49" s="100">
        <v>0</v>
      </c>
      <c r="BG49" s="100">
        <v>0</v>
      </c>
      <c r="BH49" s="100">
        <v>0</v>
      </c>
      <c r="BI49" s="100">
        <v>0</v>
      </c>
      <c r="BJ49" s="100">
        <v>98.739042472412734</v>
      </c>
      <c r="BK49" s="100">
        <v>1.8429266457542184</v>
      </c>
      <c r="BL49" s="100">
        <v>-1.0572175066748102</v>
      </c>
      <c r="BM49" s="100">
        <v>0.87688999999999995</v>
      </c>
      <c r="BN49" s="100">
        <v>6.0419999999999998</v>
      </c>
      <c r="BO49" s="100">
        <v>6.0419999999999998</v>
      </c>
      <c r="BP49" s="100">
        <v>0</v>
      </c>
      <c r="BQ49" s="100">
        <v>37.502214127263947</v>
      </c>
      <c r="BR49" s="100">
        <v>37.502214127263947</v>
      </c>
      <c r="BS49" s="100">
        <v>98.739042472412734</v>
      </c>
      <c r="BT49" s="100">
        <v>6380242.1998992562</v>
      </c>
      <c r="BU49" s="100">
        <v>2331781.0704516629</v>
      </c>
      <c r="BV49" s="100">
        <v>100</v>
      </c>
      <c r="BW49" s="100">
        <v>0</v>
      </c>
      <c r="BX49" s="100">
        <v>0</v>
      </c>
      <c r="BY49" s="100">
        <v>2331781.0704516633</v>
      </c>
      <c r="BZ49" s="100">
        <v>33.199179138200101</v>
      </c>
      <c r="CA49" s="100">
        <v>0.13074107245791619</v>
      </c>
      <c r="CB49" s="100">
        <v>0.42278700282048415</v>
      </c>
      <c r="CC49" s="100">
        <v>0.10346984826255597</v>
      </c>
      <c r="CD49" s="100">
        <v>8.7486294039308771E-2</v>
      </c>
      <c r="CE49" s="100">
        <v>0</v>
      </c>
      <c r="CF49" s="100">
        <v>0</v>
      </c>
      <c r="CG49" s="100">
        <v>0</v>
      </c>
      <c r="CH49" s="100">
        <v>0</v>
      </c>
      <c r="CI49" s="100">
        <v>47099.115856987788</v>
      </c>
      <c r="CJ49" s="100">
        <v>1499.7375447909378</v>
      </c>
      <c r="CK49" s="100">
        <v>0</v>
      </c>
      <c r="CL49" s="100">
        <v>0</v>
      </c>
      <c r="CM49" s="100">
        <v>0</v>
      </c>
      <c r="CN49" s="100">
        <v>0</v>
      </c>
      <c r="CO49" s="100">
        <v>0</v>
      </c>
      <c r="CP49" s="100">
        <v>0</v>
      </c>
      <c r="CQ49" s="100">
        <v>0</v>
      </c>
      <c r="CR49" s="100">
        <v>0</v>
      </c>
      <c r="CS49" s="100">
        <v>0</v>
      </c>
      <c r="CT49" s="100">
        <v>0</v>
      </c>
      <c r="CU49" s="100">
        <v>0</v>
      </c>
      <c r="CV49" s="100">
        <v>0</v>
      </c>
      <c r="CW49" s="100">
        <v>0</v>
      </c>
      <c r="CX49" s="100">
        <v>0</v>
      </c>
      <c r="CY49" s="100">
        <v>0</v>
      </c>
      <c r="CZ49" s="100">
        <v>0</v>
      </c>
      <c r="DA49" s="100">
        <v>0</v>
      </c>
      <c r="DB49" s="100">
        <v>0</v>
      </c>
      <c r="DC49" s="100">
        <v>0</v>
      </c>
      <c r="DD49" s="100">
        <v>0</v>
      </c>
      <c r="DE49" s="100">
        <v>0</v>
      </c>
      <c r="DF49" s="100">
        <v>0</v>
      </c>
      <c r="DG49" s="100">
        <v>0</v>
      </c>
      <c r="DH49" s="100">
        <v>0</v>
      </c>
      <c r="DI49" s="100">
        <v>0</v>
      </c>
      <c r="DJ49" s="100">
        <v>0</v>
      </c>
      <c r="DK49" s="100">
        <v>0</v>
      </c>
      <c r="DL49" s="100">
        <v>0</v>
      </c>
      <c r="DM49" s="100">
        <v>0</v>
      </c>
      <c r="DN49" s="108">
        <v>4048461.1294475943</v>
      </c>
      <c r="DO49" s="108">
        <v>4048461.1294475934</v>
      </c>
      <c r="DP49" s="108">
        <v>1118120.7938849095</v>
      </c>
    </row>
    <row r="50" spans="2:120" x14ac:dyDescent="0.2">
      <c r="B50" s="128">
        <f t="shared" si="0"/>
        <v>4958491.9349501217</v>
      </c>
      <c r="C50" s="12">
        <f>+'D-PDP'!C50</f>
        <v>2037</v>
      </c>
      <c r="D50" s="22">
        <v>30</v>
      </c>
      <c r="E50" s="22">
        <v>0</v>
      </c>
      <c r="F50" s="22">
        <v>15</v>
      </c>
      <c r="G50" s="22">
        <v>0</v>
      </c>
      <c r="H50" s="22">
        <v>15</v>
      </c>
      <c r="I50" s="22">
        <v>0</v>
      </c>
      <c r="J50" s="22">
        <v>0</v>
      </c>
      <c r="K50" s="100">
        <v>54584.944432601362</v>
      </c>
      <c r="L50" s="100">
        <v>0</v>
      </c>
      <c r="M50" s="100">
        <v>13832.059747428902</v>
      </c>
      <c r="N50" s="100">
        <v>12725.494967634586</v>
      </c>
      <c r="O50" s="100">
        <v>0</v>
      </c>
      <c r="P50" s="100">
        <v>1106.5647797943057</v>
      </c>
      <c r="Q50" s="100">
        <v>0</v>
      </c>
      <c r="R50" s="100">
        <v>0</v>
      </c>
      <c r="S50" s="100">
        <v>0</v>
      </c>
      <c r="T50" s="100">
        <v>0</v>
      </c>
      <c r="U50" s="100">
        <v>0</v>
      </c>
      <c r="V50" s="100">
        <v>0</v>
      </c>
      <c r="W50" s="100">
        <v>7349502.5440151058</v>
      </c>
      <c r="X50" s="100">
        <v>9351431.7588806152</v>
      </c>
      <c r="Y50" s="100">
        <v>0</v>
      </c>
      <c r="Z50" s="100">
        <v>0</v>
      </c>
      <c r="AA50" s="100">
        <v>0</v>
      </c>
      <c r="AB50" s="100">
        <v>54584.944432601362</v>
      </c>
      <c r="AC50" s="100">
        <v>0</v>
      </c>
      <c r="AD50" s="100">
        <v>0</v>
      </c>
      <c r="AE50" s="100">
        <v>12725.494967634586</v>
      </c>
      <c r="AF50" s="100">
        <v>0</v>
      </c>
      <c r="AG50" s="100">
        <v>0</v>
      </c>
      <c r="AH50" s="100">
        <v>0</v>
      </c>
      <c r="AI50" s="100">
        <v>0</v>
      </c>
      <c r="AJ50" s="100">
        <v>7.9999999999999964</v>
      </c>
      <c r="AK50" s="100">
        <v>0</v>
      </c>
      <c r="AL50" s="100">
        <v>0</v>
      </c>
      <c r="AM50" s="100">
        <v>4366.7955546081066</v>
      </c>
      <c r="AN50" s="100">
        <v>0</v>
      </c>
      <c r="AO50" s="100">
        <v>0</v>
      </c>
      <c r="AP50" s="100">
        <v>100</v>
      </c>
      <c r="AQ50" s="100">
        <v>54584.944432601362</v>
      </c>
      <c r="AR50" s="100">
        <v>0</v>
      </c>
      <c r="AS50" s="100">
        <v>0</v>
      </c>
      <c r="AT50" s="100">
        <v>12725.494967634586</v>
      </c>
      <c r="AU50" s="100">
        <v>0</v>
      </c>
      <c r="AV50" s="100">
        <v>0</v>
      </c>
      <c r="AW50" s="100">
        <v>0</v>
      </c>
      <c r="AX50" s="100">
        <v>0</v>
      </c>
      <c r="AY50" s="100">
        <v>4366.7955546081066</v>
      </c>
      <c r="AZ50" s="100">
        <v>0</v>
      </c>
      <c r="BA50" s="100">
        <v>0</v>
      </c>
      <c r="BB50" s="100">
        <v>50218.148877993255</v>
      </c>
      <c r="BC50" s="100">
        <v>0</v>
      </c>
      <c r="BD50" s="100">
        <v>0</v>
      </c>
      <c r="BE50" s="100">
        <v>12725.494967634586</v>
      </c>
      <c r="BF50" s="100">
        <v>0</v>
      </c>
      <c r="BG50" s="100">
        <v>0</v>
      </c>
      <c r="BH50" s="100">
        <v>0</v>
      </c>
      <c r="BI50" s="100">
        <v>0</v>
      </c>
      <c r="BJ50" s="100">
        <v>98.739042472412734</v>
      </c>
      <c r="BK50" s="100">
        <v>1.8429266457542184</v>
      </c>
      <c r="BL50" s="100">
        <v>-1.0572175066748102</v>
      </c>
      <c r="BM50" s="100">
        <v>0.87688999999999995</v>
      </c>
      <c r="BN50" s="100">
        <v>6.0419999999999998</v>
      </c>
      <c r="BO50" s="100">
        <v>6.0419999999999998</v>
      </c>
      <c r="BP50" s="100">
        <v>0</v>
      </c>
      <c r="BQ50" s="100">
        <v>37.502214127263947</v>
      </c>
      <c r="BR50" s="100">
        <v>37.502214127263947</v>
      </c>
      <c r="BS50" s="100">
        <v>98.739042472412734</v>
      </c>
      <c r="BT50" s="100">
        <v>4958491.9349501226</v>
      </c>
      <c r="BU50" s="100">
        <v>2326189.2277836408</v>
      </c>
      <c r="BV50" s="100">
        <v>100</v>
      </c>
      <c r="BW50" s="100">
        <v>0</v>
      </c>
      <c r="BX50" s="100">
        <v>0</v>
      </c>
      <c r="BY50" s="100">
        <v>2326189.2277836381</v>
      </c>
      <c r="BZ50" s="100">
        <v>42.615949360466878</v>
      </c>
      <c r="CA50" s="100">
        <v>0.13074107245791619</v>
      </c>
      <c r="CB50" s="100">
        <v>0.42278700282048415</v>
      </c>
      <c r="CC50" s="100">
        <v>0.10346984826255597</v>
      </c>
      <c r="CD50" s="100">
        <v>8.7486294039308771E-2</v>
      </c>
      <c r="CE50" s="100">
        <v>0</v>
      </c>
      <c r="CF50" s="100">
        <v>0</v>
      </c>
      <c r="CG50" s="100">
        <v>0</v>
      </c>
      <c r="CH50" s="100">
        <v>0</v>
      </c>
      <c r="CI50" s="100">
        <v>47099.115856987788</v>
      </c>
      <c r="CJ50" s="100">
        <v>1499.7375447909378</v>
      </c>
      <c r="CK50" s="100">
        <v>0</v>
      </c>
      <c r="CL50" s="100">
        <v>0</v>
      </c>
      <c r="CM50" s="100">
        <v>0</v>
      </c>
      <c r="CN50" s="100">
        <v>0</v>
      </c>
      <c r="CO50" s="100">
        <v>0</v>
      </c>
      <c r="CP50" s="100">
        <v>0</v>
      </c>
      <c r="CQ50" s="100">
        <v>0</v>
      </c>
      <c r="CR50" s="100">
        <v>0</v>
      </c>
      <c r="CS50" s="100">
        <v>0</v>
      </c>
      <c r="CT50" s="100">
        <v>0</v>
      </c>
      <c r="CU50" s="100">
        <v>0</v>
      </c>
      <c r="CV50" s="100">
        <v>0</v>
      </c>
      <c r="CW50" s="100">
        <v>0</v>
      </c>
      <c r="CX50" s="100">
        <v>0</v>
      </c>
      <c r="CY50" s="100">
        <v>0</v>
      </c>
      <c r="CZ50" s="100">
        <v>0</v>
      </c>
      <c r="DA50" s="100">
        <v>0</v>
      </c>
      <c r="DB50" s="100">
        <v>0</v>
      </c>
      <c r="DC50" s="100">
        <v>0</v>
      </c>
      <c r="DD50" s="100">
        <v>0</v>
      </c>
      <c r="DE50" s="100">
        <v>0</v>
      </c>
      <c r="DF50" s="100">
        <v>0</v>
      </c>
      <c r="DG50" s="100">
        <v>0</v>
      </c>
      <c r="DH50" s="100">
        <v>0</v>
      </c>
      <c r="DI50" s="100">
        <v>0</v>
      </c>
      <c r="DJ50" s="100">
        <v>0</v>
      </c>
      <c r="DK50" s="100">
        <v>0</v>
      </c>
      <c r="DL50" s="100">
        <v>0</v>
      </c>
      <c r="DM50" s="100">
        <v>0</v>
      </c>
      <c r="DN50" s="108">
        <v>2632302.7071664808</v>
      </c>
      <c r="DO50" s="108">
        <v>2632302.7071664808</v>
      </c>
      <c r="DP50" s="108">
        <v>660909.34949757776</v>
      </c>
    </row>
    <row r="51" spans="2:120" x14ac:dyDescent="0.2">
      <c r="B51" s="128">
        <f t="shared" si="0"/>
        <v>3861010.2271726704</v>
      </c>
      <c r="C51" s="12">
        <f>+'D-PDP'!C51</f>
        <v>2038</v>
      </c>
      <c r="D51" s="22">
        <v>29</v>
      </c>
      <c r="E51" s="22">
        <v>0</v>
      </c>
      <c r="F51" s="22">
        <v>14</v>
      </c>
      <c r="G51" s="22">
        <v>0</v>
      </c>
      <c r="H51" s="22">
        <v>15</v>
      </c>
      <c r="I51" s="22">
        <v>0</v>
      </c>
      <c r="J51" s="22">
        <v>0</v>
      </c>
      <c r="K51" s="100">
        <v>42503.452958837122</v>
      </c>
      <c r="L51" s="100">
        <v>0</v>
      </c>
      <c r="M51" s="100">
        <v>11004.416007070547</v>
      </c>
      <c r="N51" s="100">
        <v>10124.062726504904</v>
      </c>
      <c r="O51" s="100">
        <v>0</v>
      </c>
      <c r="P51" s="100">
        <v>880.35328056563958</v>
      </c>
      <c r="Q51" s="100">
        <v>0</v>
      </c>
      <c r="R51" s="100">
        <v>0</v>
      </c>
      <c r="S51" s="100">
        <v>0</v>
      </c>
      <c r="T51" s="100">
        <v>0</v>
      </c>
      <c r="U51" s="100">
        <v>0</v>
      </c>
      <c r="V51" s="100">
        <v>0</v>
      </c>
      <c r="W51" s="100">
        <v>7363303.6726846341</v>
      </c>
      <c r="X51" s="100">
        <v>9342831.9549560547</v>
      </c>
      <c r="Y51" s="100">
        <v>0</v>
      </c>
      <c r="Z51" s="100">
        <v>0</v>
      </c>
      <c r="AA51" s="100">
        <v>0</v>
      </c>
      <c r="AB51" s="100">
        <v>42503.452958837122</v>
      </c>
      <c r="AC51" s="100">
        <v>0</v>
      </c>
      <c r="AD51" s="100">
        <v>0</v>
      </c>
      <c r="AE51" s="100">
        <v>10124.062726504904</v>
      </c>
      <c r="AF51" s="100">
        <v>0</v>
      </c>
      <c r="AG51" s="100">
        <v>0</v>
      </c>
      <c r="AH51" s="100">
        <v>0</v>
      </c>
      <c r="AI51" s="100">
        <v>0</v>
      </c>
      <c r="AJ51" s="100">
        <v>8.0000000000000089</v>
      </c>
      <c r="AK51" s="100">
        <v>0</v>
      </c>
      <c r="AL51" s="100">
        <v>0</v>
      </c>
      <c r="AM51" s="100">
        <v>3400.2762367069736</v>
      </c>
      <c r="AN51" s="100">
        <v>0</v>
      </c>
      <c r="AO51" s="100">
        <v>0</v>
      </c>
      <c r="AP51" s="100">
        <v>100</v>
      </c>
      <c r="AQ51" s="100">
        <v>42503.452958837122</v>
      </c>
      <c r="AR51" s="100">
        <v>0</v>
      </c>
      <c r="AS51" s="100">
        <v>0</v>
      </c>
      <c r="AT51" s="100">
        <v>10124.062726504904</v>
      </c>
      <c r="AU51" s="100">
        <v>0</v>
      </c>
      <c r="AV51" s="100">
        <v>0</v>
      </c>
      <c r="AW51" s="100">
        <v>0</v>
      </c>
      <c r="AX51" s="100">
        <v>0</v>
      </c>
      <c r="AY51" s="100">
        <v>3400.2762367069736</v>
      </c>
      <c r="AZ51" s="100">
        <v>0</v>
      </c>
      <c r="BA51" s="100">
        <v>0</v>
      </c>
      <c r="BB51" s="100">
        <v>39103.176722130149</v>
      </c>
      <c r="BC51" s="100">
        <v>0</v>
      </c>
      <c r="BD51" s="100">
        <v>0</v>
      </c>
      <c r="BE51" s="100">
        <v>10124.062726504904</v>
      </c>
      <c r="BF51" s="100">
        <v>0</v>
      </c>
      <c r="BG51" s="100">
        <v>0</v>
      </c>
      <c r="BH51" s="100">
        <v>0</v>
      </c>
      <c r="BI51" s="100">
        <v>0</v>
      </c>
      <c r="BJ51" s="100">
        <v>98.739042472412734</v>
      </c>
      <c r="BK51" s="100">
        <v>1.8429266457542184</v>
      </c>
      <c r="BL51" s="100">
        <v>-1.0572175066748102</v>
      </c>
      <c r="BM51" s="100">
        <v>0.87688999999999995</v>
      </c>
      <c r="BN51" s="100">
        <v>6.0419999999999998</v>
      </c>
      <c r="BO51" s="100">
        <v>6.0419999999999998</v>
      </c>
      <c r="BP51" s="100">
        <v>0</v>
      </c>
      <c r="BQ51" s="100">
        <v>37.502214127263947</v>
      </c>
      <c r="BR51" s="100">
        <v>37.502214127263947</v>
      </c>
      <c r="BS51" s="100">
        <v>98.739042472412734</v>
      </c>
      <c r="BT51" s="100">
        <v>3861010.2271726709</v>
      </c>
      <c r="BU51" s="100">
        <v>2283590.4920201693</v>
      </c>
      <c r="BV51" s="100">
        <v>100</v>
      </c>
      <c r="BW51" s="100">
        <v>0</v>
      </c>
      <c r="BX51" s="100">
        <v>0</v>
      </c>
      <c r="BY51" s="100">
        <v>2283590.4920201683</v>
      </c>
      <c r="BZ51" s="100">
        <v>53.727175865728682</v>
      </c>
      <c r="CA51" s="100">
        <v>0.13074107245791619</v>
      </c>
      <c r="CB51" s="100">
        <v>0.42278700282048415</v>
      </c>
      <c r="CC51" s="100">
        <v>0.10346984826255597</v>
      </c>
      <c r="CD51" s="100">
        <v>8.7486294039308771E-2</v>
      </c>
      <c r="CE51" s="100">
        <v>0</v>
      </c>
      <c r="CF51" s="100">
        <v>0</v>
      </c>
      <c r="CG51" s="100">
        <v>0</v>
      </c>
      <c r="CH51" s="100">
        <v>0</v>
      </c>
      <c r="CI51" s="100">
        <v>47099.115856987788</v>
      </c>
      <c r="CJ51" s="100">
        <v>1499.7375447909378</v>
      </c>
      <c r="CK51" s="100">
        <v>0</v>
      </c>
      <c r="CL51" s="100">
        <v>0</v>
      </c>
      <c r="CM51" s="100">
        <v>0</v>
      </c>
      <c r="CN51" s="100">
        <v>0</v>
      </c>
      <c r="CO51" s="100">
        <v>0</v>
      </c>
      <c r="CP51" s="100">
        <v>0</v>
      </c>
      <c r="CQ51" s="100">
        <v>0</v>
      </c>
      <c r="CR51" s="100">
        <v>0</v>
      </c>
      <c r="CS51" s="100">
        <v>0</v>
      </c>
      <c r="CT51" s="100">
        <v>0</v>
      </c>
      <c r="CU51" s="100">
        <v>0</v>
      </c>
      <c r="CV51" s="100">
        <v>0</v>
      </c>
      <c r="CW51" s="100">
        <v>0</v>
      </c>
      <c r="CX51" s="100">
        <v>0</v>
      </c>
      <c r="CY51" s="100">
        <v>0</v>
      </c>
      <c r="CZ51" s="100">
        <v>0</v>
      </c>
      <c r="DA51" s="100">
        <v>0</v>
      </c>
      <c r="DB51" s="100">
        <v>0</v>
      </c>
      <c r="DC51" s="100">
        <v>0</v>
      </c>
      <c r="DD51" s="100">
        <v>0</v>
      </c>
      <c r="DE51" s="100">
        <v>0</v>
      </c>
      <c r="DF51" s="100">
        <v>0</v>
      </c>
      <c r="DG51" s="100">
        <v>0</v>
      </c>
      <c r="DH51" s="100">
        <v>0</v>
      </c>
      <c r="DI51" s="100">
        <v>0</v>
      </c>
      <c r="DJ51" s="100">
        <v>0</v>
      </c>
      <c r="DK51" s="100">
        <v>0</v>
      </c>
      <c r="DL51" s="100">
        <v>0</v>
      </c>
      <c r="DM51" s="100">
        <v>0</v>
      </c>
      <c r="DN51" s="108">
        <v>1577419.7351525025</v>
      </c>
      <c r="DO51" s="108">
        <v>1577419.7351525035</v>
      </c>
      <c r="DP51" s="108">
        <v>360048.2049444514</v>
      </c>
    </row>
    <row r="52" spans="2:120" x14ac:dyDescent="0.2">
      <c r="B52" s="128">
        <f t="shared" si="0"/>
        <v>3036575.4346418255</v>
      </c>
      <c r="C52" s="12">
        <f>+'D-PDP'!C52</f>
        <v>2039</v>
      </c>
      <c r="D52" s="22">
        <v>29</v>
      </c>
      <c r="E52" s="22">
        <v>0</v>
      </c>
      <c r="F52" s="22">
        <v>14</v>
      </c>
      <c r="G52" s="22">
        <v>0</v>
      </c>
      <c r="H52" s="22">
        <v>15</v>
      </c>
      <c r="I52" s="22">
        <v>0</v>
      </c>
      <c r="J52" s="22">
        <v>0</v>
      </c>
      <c r="K52" s="100">
        <v>33427.764638885856</v>
      </c>
      <c r="L52" s="100">
        <v>0</v>
      </c>
      <c r="M52" s="100">
        <v>8700.1034487819488</v>
      </c>
      <c r="N52" s="100">
        <v>8004.0951728794098</v>
      </c>
      <c r="O52" s="100">
        <v>0</v>
      </c>
      <c r="P52" s="100">
        <v>696.00827590255722</v>
      </c>
      <c r="Q52" s="100">
        <v>0</v>
      </c>
      <c r="R52" s="100">
        <v>0</v>
      </c>
      <c r="S52" s="100">
        <v>0</v>
      </c>
      <c r="T52" s="100">
        <v>0</v>
      </c>
      <c r="U52" s="100">
        <v>0</v>
      </c>
      <c r="V52" s="100">
        <v>0</v>
      </c>
      <c r="W52" s="100">
        <v>7385858.846079763</v>
      </c>
      <c r="X52" s="100">
        <v>9344031.9557189941</v>
      </c>
      <c r="Y52" s="100">
        <v>0</v>
      </c>
      <c r="Z52" s="100">
        <v>0</v>
      </c>
      <c r="AA52" s="100">
        <v>0</v>
      </c>
      <c r="AB52" s="100">
        <v>33427.764638885856</v>
      </c>
      <c r="AC52" s="100">
        <v>0</v>
      </c>
      <c r="AD52" s="100">
        <v>0</v>
      </c>
      <c r="AE52" s="100">
        <v>8004.0951728794098</v>
      </c>
      <c r="AF52" s="100">
        <v>0</v>
      </c>
      <c r="AG52" s="100">
        <v>0</v>
      </c>
      <c r="AH52" s="100">
        <v>0</v>
      </c>
      <c r="AI52" s="100">
        <v>0</v>
      </c>
      <c r="AJ52" s="100">
        <v>8</v>
      </c>
      <c r="AK52" s="100">
        <v>0</v>
      </c>
      <c r="AL52" s="100">
        <v>0</v>
      </c>
      <c r="AM52" s="100">
        <v>2674.2211711108685</v>
      </c>
      <c r="AN52" s="100">
        <v>0</v>
      </c>
      <c r="AO52" s="100">
        <v>0</v>
      </c>
      <c r="AP52" s="100">
        <v>100</v>
      </c>
      <c r="AQ52" s="100">
        <v>33427.764638885856</v>
      </c>
      <c r="AR52" s="100">
        <v>0</v>
      </c>
      <c r="AS52" s="100">
        <v>0</v>
      </c>
      <c r="AT52" s="100">
        <v>8004.0951728794098</v>
      </c>
      <c r="AU52" s="100">
        <v>0</v>
      </c>
      <c r="AV52" s="100">
        <v>0</v>
      </c>
      <c r="AW52" s="100">
        <v>0</v>
      </c>
      <c r="AX52" s="100">
        <v>0</v>
      </c>
      <c r="AY52" s="100">
        <v>2674.2211711108685</v>
      </c>
      <c r="AZ52" s="100">
        <v>0</v>
      </c>
      <c r="BA52" s="100">
        <v>0</v>
      </c>
      <c r="BB52" s="100">
        <v>30753.543467774987</v>
      </c>
      <c r="BC52" s="100">
        <v>0</v>
      </c>
      <c r="BD52" s="100">
        <v>0</v>
      </c>
      <c r="BE52" s="100">
        <v>8004.0951728794098</v>
      </c>
      <c r="BF52" s="100">
        <v>0</v>
      </c>
      <c r="BG52" s="100">
        <v>0</v>
      </c>
      <c r="BH52" s="100">
        <v>0</v>
      </c>
      <c r="BI52" s="100">
        <v>0</v>
      </c>
      <c r="BJ52" s="100">
        <v>98.739042472412734</v>
      </c>
      <c r="BK52" s="100">
        <v>1.8429266457542184</v>
      </c>
      <c r="BL52" s="100">
        <v>-1.0572175066748102</v>
      </c>
      <c r="BM52" s="100">
        <v>0.87688999999999995</v>
      </c>
      <c r="BN52" s="100">
        <v>6.0419999999999998</v>
      </c>
      <c r="BO52" s="100">
        <v>6.0419999999999998</v>
      </c>
      <c r="BP52" s="100">
        <v>0</v>
      </c>
      <c r="BQ52" s="100">
        <v>37.502214127263947</v>
      </c>
      <c r="BR52" s="100">
        <v>37.502214127263947</v>
      </c>
      <c r="BS52" s="100">
        <v>98.739042472412734</v>
      </c>
      <c r="BT52" s="100">
        <v>3036575.434641825</v>
      </c>
      <c r="BU52" s="100">
        <v>2275079.5446479917</v>
      </c>
      <c r="BV52" s="100">
        <v>100</v>
      </c>
      <c r="BW52" s="100">
        <v>0</v>
      </c>
      <c r="BX52" s="100">
        <v>0</v>
      </c>
      <c r="BY52" s="100">
        <v>2275079.5446479907</v>
      </c>
      <c r="BZ52" s="100">
        <v>68.059577696123768</v>
      </c>
      <c r="CA52" s="100">
        <v>0.13074107245791619</v>
      </c>
      <c r="CB52" s="100">
        <v>0.42278700282048415</v>
      </c>
      <c r="CC52" s="100">
        <v>0.10346984826255597</v>
      </c>
      <c r="CD52" s="100">
        <v>8.7486294039308771E-2</v>
      </c>
      <c r="CE52" s="100">
        <v>0</v>
      </c>
      <c r="CF52" s="100">
        <v>0</v>
      </c>
      <c r="CG52" s="100">
        <v>0</v>
      </c>
      <c r="CH52" s="100">
        <v>0</v>
      </c>
      <c r="CI52" s="100">
        <v>47099.115856987788</v>
      </c>
      <c r="CJ52" s="100">
        <v>1499.7375447909378</v>
      </c>
      <c r="CK52" s="100">
        <v>0</v>
      </c>
      <c r="CL52" s="100">
        <v>0</v>
      </c>
      <c r="CM52" s="100">
        <v>0</v>
      </c>
      <c r="CN52" s="100">
        <v>0</v>
      </c>
      <c r="CO52" s="100">
        <v>0</v>
      </c>
      <c r="CP52" s="100">
        <v>0</v>
      </c>
      <c r="CQ52" s="100">
        <v>0</v>
      </c>
      <c r="CR52" s="100">
        <v>0</v>
      </c>
      <c r="CS52" s="100">
        <v>0</v>
      </c>
      <c r="CT52" s="100">
        <v>0</v>
      </c>
      <c r="CU52" s="100">
        <v>0</v>
      </c>
      <c r="CV52" s="100">
        <v>0</v>
      </c>
      <c r="CW52" s="100">
        <v>0</v>
      </c>
      <c r="CX52" s="100">
        <v>0</v>
      </c>
      <c r="CY52" s="100">
        <v>0</v>
      </c>
      <c r="CZ52" s="100">
        <v>0</v>
      </c>
      <c r="DA52" s="100">
        <v>0</v>
      </c>
      <c r="DB52" s="100">
        <v>0</v>
      </c>
      <c r="DC52" s="100">
        <v>0</v>
      </c>
      <c r="DD52" s="100">
        <v>0</v>
      </c>
      <c r="DE52" s="100">
        <v>0</v>
      </c>
      <c r="DF52" s="100">
        <v>0</v>
      </c>
      <c r="DG52" s="100">
        <v>0</v>
      </c>
      <c r="DH52" s="100">
        <v>0</v>
      </c>
      <c r="DI52" s="100">
        <v>0</v>
      </c>
      <c r="DJ52" s="100">
        <v>0</v>
      </c>
      <c r="DK52" s="100">
        <v>0</v>
      </c>
      <c r="DL52" s="100">
        <v>0</v>
      </c>
      <c r="DM52" s="100">
        <v>0</v>
      </c>
      <c r="DN52" s="108">
        <v>761495.88999383152</v>
      </c>
      <c r="DO52" s="108">
        <v>761495.88999383198</v>
      </c>
      <c r="DP52" s="108">
        <v>158011.3408999595</v>
      </c>
    </row>
    <row r="53" spans="2:120" x14ac:dyDescent="0.2">
      <c r="B53" s="128">
        <f t="shared" si="0"/>
        <v>2196895.5980956079</v>
      </c>
      <c r="C53" s="12">
        <f>+'D-PDP'!C53</f>
        <v>2040</v>
      </c>
      <c r="D53" s="22">
        <v>25</v>
      </c>
      <c r="E53" s="22">
        <v>0</v>
      </c>
      <c r="F53" s="22">
        <v>10</v>
      </c>
      <c r="G53" s="22">
        <v>0</v>
      </c>
      <c r="H53" s="22">
        <v>15</v>
      </c>
      <c r="I53" s="22">
        <v>0</v>
      </c>
      <c r="J53" s="22">
        <v>0</v>
      </c>
      <c r="K53" s="100">
        <v>24184.253139756605</v>
      </c>
      <c r="L53" s="100">
        <v>0</v>
      </c>
      <c r="M53" s="100">
        <v>6560.7552991734265</v>
      </c>
      <c r="N53" s="100">
        <v>6035.8948752395554</v>
      </c>
      <c r="O53" s="100">
        <v>0</v>
      </c>
      <c r="P53" s="100">
        <v>524.86042393387834</v>
      </c>
      <c r="Q53" s="100">
        <v>0</v>
      </c>
      <c r="R53" s="100">
        <v>0</v>
      </c>
      <c r="S53" s="100">
        <v>0</v>
      </c>
      <c r="T53" s="100">
        <v>0</v>
      </c>
      <c r="U53" s="100">
        <v>0</v>
      </c>
      <c r="V53" s="100">
        <v>0</v>
      </c>
      <c r="W53" s="100">
        <v>7193808.2130355183</v>
      </c>
      <c r="X53" s="100">
        <v>9358628.9520263672</v>
      </c>
      <c r="Y53" s="100">
        <v>0</v>
      </c>
      <c r="Z53" s="100">
        <v>0</v>
      </c>
      <c r="AA53" s="100">
        <v>0</v>
      </c>
      <c r="AB53" s="100">
        <v>24184.253139756605</v>
      </c>
      <c r="AC53" s="100">
        <v>0</v>
      </c>
      <c r="AD53" s="100">
        <v>0</v>
      </c>
      <c r="AE53" s="100">
        <v>6035.8948752395554</v>
      </c>
      <c r="AF53" s="100">
        <v>0</v>
      </c>
      <c r="AG53" s="100">
        <v>0</v>
      </c>
      <c r="AH53" s="100">
        <v>0</v>
      </c>
      <c r="AI53" s="100">
        <v>0</v>
      </c>
      <c r="AJ53" s="100">
        <v>8.0000000000000089</v>
      </c>
      <c r="AK53" s="100">
        <v>0</v>
      </c>
      <c r="AL53" s="100">
        <v>0</v>
      </c>
      <c r="AM53" s="100">
        <v>1934.7402511805303</v>
      </c>
      <c r="AN53" s="100">
        <v>0</v>
      </c>
      <c r="AO53" s="100">
        <v>0</v>
      </c>
      <c r="AP53" s="100">
        <v>100</v>
      </c>
      <c r="AQ53" s="100">
        <v>24184.253139756605</v>
      </c>
      <c r="AR53" s="100">
        <v>0</v>
      </c>
      <c r="AS53" s="100">
        <v>0</v>
      </c>
      <c r="AT53" s="100">
        <v>6035.8948752395554</v>
      </c>
      <c r="AU53" s="100">
        <v>0</v>
      </c>
      <c r="AV53" s="100">
        <v>0</v>
      </c>
      <c r="AW53" s="100">
        <v>0</v>
      </c>
      <c r="AX53" s="100">
        <v>0</v>
      </c>
      <c r="AY53" s="100">
        <v>1934.7402511805303</v>
      </c>
      <c r="AZ53" s="100">
        <v>0</v>
      </c>
      <c r="BA53" s="100">
        <v>0</v>
      </c>
      <c r="BB53" s="100">
        <v>22249.512888576075</v>
      </c>
      <c r="BC53" s="100">
        <v>0</v>
      </c>
      <c r="BD53" s="100">
        <v>0</v>
      </c>
      <c r="BE53" s="100">
        <v>6035.8948752395554</v>
      </c>
      <c r="BF53" s="100">
        <v>0</v>
      </c>
      <c r="BG53" s="100">
        <v>0</v>
      </c>
      <c r="BH53" s="100">
        <v>0</v>
      </c>
      <c r="BI53" s="100">
        <v>0</v>
      </c>
      <c r="BJ53" s="100">
        <v>98.739042472412734</v>
      </c>
      <c r="BK53" s="100">
        <v>1.8429266457542184</v>
      </c>
      <c r="BL53" s="100">
        <v>-1.0572175066748102</v>
      </c>
      <c r="BM53" s="100">
        <v>0.87688999999999995</v>
      </c>
      <c r="BN53" s="100">
        <v>6.0419999999999998</v>
      </c>
      <c r="BO53" s="100">
        <v>6.0419999999999998</v>
      </c>
      <c r="BP53" s="100">
        <v>0</v>
      </c>
      <c r="BQ53" s="100">
        <v>37.502214127263947</v>
      </c>
      <c r="BR53" s="100">
        <v>37.502214127263947</v>
      </c>
      <c r="BS53" s="100">
        <v>98.739042472412734</v>
      </c>
      <c r="BT53" s="100">
        <v>2196895.598095607</v>
      </c>
      <c r="BU53" s="100">
        <v>2076794.0275044441</v>
      </c>
      <c r="BV53" s="100">
        <v>100</v>
      </c>
      <c r="BW53" s="100">
        <v>0</v>
      </c>
      <c r="BX53" s="100">
        <v>0</v>
      </c>
      <c r="BY53" s="100">
        <v>2076794.027504446</v>
      </c>
      <c r="BZ53" s="100">
        <v>85.873812827835266</v>
      </c>
      <c r="CA53" s="100">
        <v>0.13074107245791619</v>
      </c>
      <c r="CB53" s="100">
        <v>0.42278700282048415</v>
      </c>
      <c r="CC53" s="100">
        <v>0.10346984826255597</v>
      </c>
      <c r="CD53" s="100">
        <v>8.7486294039308771E-2</v>
      </c>
      <c r="CE53" s="100">
        <v>0</v>
      </c>
      <c r="CF53" s="100">
        <v>0</v>
      </c>
      <c r="CG53" s="100">
        <v>0</v>
      </c>
      <c r="CH53" s="100">
        <v>0</v>
      </c>
      <c r="CI53" s="100">
        <v>47099.115856987788</v>
      </c>
      <c r="CJ53" s="100">
        <v>1499.7375447909378</v>
      </c>
      <c r="CK53" s="100">
        <v>0</v>
      </c>
      <c r="CL53" s="100">
        <v>0</v>
      </c>
      <c r="CM53" s="100">
        <v>0</v>
      </c>
      <c r="CN53" s="100">
        <v>0</v>
      </c>
      <c r="CO53" s="100">
        <v>0</v>
      </c>
      <c r="CP53" s="100">
        <v>0</v>
      </c>
      <c r="CQ53" s="100">
        <v>0</v>
      </c>
      <c r="CR53" s="100">
        <v>0</v>
      </c>
      <c r="CS53" s="100">
        <v>0</v>
      </c>
      <c r="CT53" s="100">
        <v>0</v>
      </c>
      <c r="CU53" s="100">
        <v>0</v>
      </c>
      <c r="CV53" s="100">
        <v>0</v>
      </c>
      <c r="CW53" s="100">
        <v>0</v>
      </c>
      <c r="CX53" s="100">
        <v>0</v>
      </c>
      <c r="CY53" s="100">
        <v>0</v>
      </c>
      <c r="CZ53" s="100">
        <v>0</v>
      </c>
      <c r="DA53" s="100">
        <v>0</v>
      </c>
      <c r="DB53" s="100">
        <v>0</v>
      </c>
      <c r="DC53" s="100">
        <v>0</v>
      </c>
      <c r="DD53" s="100">
        <v>0</v>
      </c>
      <c r="DE53" s="100">
        <v>0</v>
      </c>
      <c r="DF53" s="100">
        <v>0</v>
      </c>
      <c r="DG53" s="100">
        <v>0</v>
      </c>
      <c r="DH53" s="100">
        <v>0</v>
      </c>
      <c r="DI53" s="100">
        <v>0</v>
      </c>
      <c r="DJ53" s="100">
        <v>0</v>
      </c>
      <c r="DK53" s="100">
        <v>0</v>
      </c>
      <c r="DL53" s="100">
        <v>0</v>
      </c>
      <c r="DM53" s="100">
        <v>0</v>
      </c>
      <c r="DN53" s="108">
        <v>120101.57059116382</v>
      </c>
      <c r="DO53" s="108">
        <v>120101.57059116382</v>
      </c>
      <c r="DP53" s="108">
        <v>22655.658854758349</v>
      </c>
    </row>
    <row r="54" spans="2:120" x14ac:dyDescent="0.2">
      <c r="B54" s="128">
        <f t="shared" si="0"/>
        <v>1665130.2586795636</v>
      </c>
      <c r="C54" s="12">
        <f>+'D-PDP'!C54</f>
        <v>2041</v>
      </c>
      <c r="D54" s="22">
        <v>0</v>
      </c>
      <c r="E54" s="22">
        <v>0</v>
      </c>
      <c r="F54" s="22">
        <v>0</v>
      </c>
      <c r="G54" s="22">
        <v>0</v>
      </c>
      <c r="H54" s="22">
        <v>0</v>
      </c>
      <c r="I54" s="22">
        <v>0</v>
      </c>
      <c r="J54" s="22">
        <v>12</v>
      </c>
      <c r="K54" s="100">
        <v>18330.38025178948</v>
      </c>
      <c r="L54" s="100">
        <v>0</v>
      </c>
      <c r="M54" s="100">
        <v>4887.9808371281397</v>
      </c>
      <c r="N54" s="100">
        <v>4496.942370157898</v>
      </c>
      <c r="O54" s="100">
        <v>0</v>
      </c>
      <c r="P54" s="100">
        <v>391.03846697025074</v>
      </c>
      <c r="Q54" s="100">
        <v>0</v>
      </c>
      <c r="R54" s="100">
        <v>0</v>
      </c>
      <c r="S54" s="100">
        <v>0</v>
      </c>
      <c r="T54" s="100">
        <v>0</v>
      </c>
      <c r="U54" s="100">
        <v>0</v>
      </c>
      <c r="V54" s="100">
        <v>0</v>
      </c>
      <c r="W54" s="100">
        <v>7121903.7456523441</v>
      </c>
      <c r="X54" s="100">
        <v>9351431.7588806134</v>
      </c>
      <c r="Y54" s="100">
        <v>0</v>
      </c>
      <c r="Z54" s="100">
        <v>0</v>
      </c>
      <c r="AA54" s="100">
        <v>0</v>
      </c>
      <c r="AB54" s="100">
        <v>0</v>
      </c>
      <c r="AC54" s="100">
        <v>0</v>
      </c>
      <c r="AD54" s="100">
        <v>0</v>
      </c>
      <c r="AE54" s="100">
        <v>0</v>
      </c>
      <c r="AF54" s="100">
        <v>0</v>
      </c>
      <c r="AG54" s="100">
        <v>0</v>
      </c>
      <c r="AH54" s="100">
        <v>0</v>
      </c>
      <c r="AI54" s="100">
        <v>0</v>
      </c>
      <c r="AJ54" s="100">
        <v>0</v>
      </c>
      <c r="AK54" s="100">
        <v>0</v>
      </c>
      <c r="AL54" s="100">
        <v>0</v>
      </c>
      <c r="AM54" s="100">
        <v>0</v>
      </c>
      <c r="AN54" s="100">
        <v>0</v>
      </c>
      <c r="AO54" s="100">
        <v>0</v>
      </c>
      <c r="AP54" s="100">
        <v>0</v>
      </c>
      <c r="AQ54" s="100">
        <v>0</v>
      </c>
      <c r="AR54" s="100">
        <v>0</v>
      </c>
      <c r="AS54" s="100">
        <v>0</v>
      </c>
      <c r="AT54" s="100">
        <v>0</v>
      </c>
      <c r="AU54" s="100">
        <v>0</v>
      </c>
      <c r="AV54" s="100">
        <v>0</v>
      </c>
      <c r="AW54" s="100">
        <v>0</v>
      </c>
      <c r="AX54" s="100">
        <v>0</v>
      </c>
      <c r="AY54" s="100">
        <v>0</v>
      </c>
      <c r="AZ54" s="100">
        <v>0</v>
      </c>
      <c r="BA54" s="100">
        <v>0</v>
      </c>
      <c r="BB54" s="100">
        <v>0</v>
      </c>
      <c r="BC54" s="100">
        <v>0</v>
      </c>
      <c r="BD54" s="100">
        <v>0</v>
      </c>
      <c r="BE54" s="100">
        <v>0</v>
      </c>
      <c r="BF54" s="100">
        <v>0</v>
      </c>
      <c r="BG54" s="100">
        <v>0</v>
      </c>
      <c r="BH54" s="100">
        <v>0</v>
      </c>
      <c r="BI54" s="100">
        <v>0</v>
      </c>
      <c r="BJ54" s="100">
        <v>98.739042472412734</v>
      </c>
      <c r="BK54" s="100">
        <v>1.8429266457542184</v>
      </c>
      <c r="BL54" s="100">
        <v>-1.0572175066748102</v>
      </c>
      <c r="BM54" s="100">
        <v>0.87688999999999995</v>
      </c>
      <c r="BN54" s="100">
        <v>6.0419999999999998</v>
      </c>
      <c r="BO54" s="100">
        <v>6.0419999999999998</v>
      </c>
      <c r="BP54" s="100">
        <v>0</v>
      </c>
      <c r="BQ54" s="100">
        <v>37.502214127263947</v>
      </c>
      <c r="BR54" s="100">
        <v>37.502214127263947</v>
      </c>
      <c r="BS54" s="100">
        <v>98.739042472412734</v>
      </c>
      <c r="BT54" s="100">
        <v>0</v>
      </c>
      <c r="BU54" s="100">
        <v>0</v>
      </c>
      <c r="BV54" s="100">
        <v>0</v>
      </c>
      <c r="BW54" s="100">
        <v>0</v>
      </c>
      <c r="BX54" s="100">
        <v>0</v>
      </c>
      <c r="BY54" s="100">
        <v>0</v>
      </c>
      <c r="BZ54" s="100">
        <v>0</v>
      </c>
      <c r="CA54" s="100">
        <v>0.13074107245791619</v>
      </c>
      <c r="CB54" s="100">
        <v>0.42278700282048415</v>
      </c>
      <c r="CC54" s="100">
        <v>0.10346984826255597</v>
      </c>
      <c r="CD54" s="100">
        <v>8.7486294039308771E-2</v>
      </c>
      <c r="CE54" s="100">
        <v>0</v>
      </c>
      <c r="CF54" s="100">
        <v>0</v>
      </c>
      <c r="CG54" s="100">
        <v>0</v>
      </c>
      <c r="CH54" s="100">
        <v>0</v>
      </c>
      <c r="CI54" s="100">
        <v>47099.115856987788</v>
      </c>
      <c r="CJ54" s="100">
        <v>1499.7375447909378</v>
      </c>
      <c r="CK54" s="100">
        <v>0</v>
      </c>
      <c r="CL54" s="100">
        <v>0</v>
      </c>
      <c r="CM54" s="100">
        <v>0</v>
      </c>
      <c r="CN54" s="100">
        <v>0</v>
      </c>
      <c r="CO54" s="100">
        <v>0</v>
      </c>
      <c r="CP54" s="100">
        <v>0</v>
      </c>
      <c r="CQ54" s="100">
        <v>0</v>
      </c>
      <c r="CR54" s="100">
        <v>0</v>
      </c>
      <c r="CS54" s="100">
        <v>0</v>
      </c>
      <c r="CT54" s="100">
        <v>0</v>
      </c>
      <c r="CU54" s="100">
        <v>0</v>
      </c>
      <c r="CV54" s="100">
        <v>0</v>
      </c>
      <c r="CW54" s="100">
        <v>0</v>
      </c>
      <c r="CX54" s="100">
        <v>0</v>
      </c>
      <c r="CY54" s="100">
        <v>0</v>
      </c>
      <c r="CZ54" s="100">
        <v>0</v>
      </c>
      <c r="DA54" s="100">
        <v>0</v>
      </c>
      <c r="DB54" s="100">
        <v>0</v>
      </c>
      <c r="DC54" s="100">
        <v>0</v>
      </c>
      <c r="DD54" s="100">
        <v>0</v>
      </c>
      <c r="DE54" s="100">
        <v>0</v>
      </c>
      <c r="DF54" s="100">
        <v>0</v>
      </c>
      <c r="DG54" s="100">
        <v>0</v>
      </c>
      <c r="DH54" s="100">
        <v>0</v>
      </c>
      <c r="DI54" s="100">
        <v>2320734.9833519799</v>
      </c>
      <c r="DJ54" s="100">
        <v>100</v>
      </c>
      <c r="DK54" s="100">
        <v>0</v>
      </c>
      <c r="DL54" s="100">
        <v>0</v>
      </c>
      <c r="DM54" s="100">
        <v>0</v>
      </c>
      <c r="DN54" s="108">
        <v>0</v>
      </c>
      <c r="DO54" s="108">
        <v>-2320734.9833519794</v>
      </c>
      <c r="DP54" s="108">
        <v>-397979.65714525426</v>
      </c>
    </row>
    <row r="55" spans="2:120" x14ac:dyDescent="0.2">
      <c r="B55" s="128">
        <f t="shared" si="0"/>
        <v>1319540.1758680404</v>
      </c>
      <c r="C55" s="12">
        <f>+'D-PDP'!C55</f>
        <v>2042</v>
      </c>
      <c r="D55" s="22">
        <v>0</v>
      </c>
      <c r="E55" s="22">
        <v>0</v>
      </c>
      <c r="F55" s="22">
        <v>0</v>
      </c>
      <c r="G55" s="22">
        <v>0</v>
      </c>
      <c r="H55" s="22">
        <v>0</v>
      </c>
      <c r="I55" s="22">
        <v>0</v>
      </c>
      <c r="J55" s="22">
        <v>0</v>
      </c>
      <c r="K55" s="100">
        <v>14525.994621198581</v>
      </c>
      <c r="L55" s="100">
        <v>0</v>
      </c>
      <c r="M55" s="100">
        <v>3607.6084113231664</v>
      </c>
      <c r="N55" s="100">
        <v>3318.999738417313</v>
      </c>
      <c r="O55" s="100">
        <v>0</v>
      </c>
      <c r="P55" s="100">
        <v>288.60867290585156</v>
      </c>
      <c r="Q55" s="100">
        <v>0</v>
      </c>
      <c r="R55" s="100">
        <v>0</v>
      </c>
      <c r="S55" s="100">
        <v>0</v>
      </c>
      <c r="T55" s="100">
        <v>0</v>
      </c>
      <c r="U55" s="100">
        <v>0</v>
      </c>
      <c r="V55" s="100">
        <v>0</v>
      </c>
      <c r="W55" s="100">
        <v>7122233.4922223361</v>
      </c>
      <c r="X55" s="100">
        <v>9342831.9549560584</v>
      </c>
      <c r="Y55" s="100">
        <v>0</v>
      </c>
      <c r="Z55" s="100">
        <v>0</v>
      </c>
      <c r="AA55" s="100">
        <v>0</v>
      </c>
      <c r="AB55" s="100">
        <v>0</v>
      </c>
      <c r="AC55" s="100">
        <v>0</v>
      </c>
      <c r="AD55" s="100">
        <v>0</v>
      </c>
      <c r="AE55" s="100">
        <v>0</v>
      </c>
      <c r="AF55" s="100">
        <v>0</v>
      </c>
      <c r="AG55" s="100">
        <v>0</v>
      </c>
      <c r="AH55" s="100">
        <v>0</v>
      </c>
      <c r="AI55" s="100">
        <v>0</v>
      </c>
      <c r="AJ55" s="100">
        <v>0</v>
      </c>
      <c r="AK55" s="100">
        <v>0</v>
      </c>
      <c r="AL55" s="100">
        <v>0</v>
      </c>
      <c r="AM55" s="100">
        <v>0</v>
      </c>
      <c r="AN55" s="100">
        <v>0</v>
      </c>
      <c r="AO55" s="100">
        <v>0</v>
      </c>
      <c r="AP55" s="100">
        <v>0</v>
      </c>
      <c r="AQ55" s="100">
        <v>0</v>
      </c>
      <c r="AR55" s="100">
        <v>0</v>
      </c>
      <c r="AS55" s="100">
        <v>0</v>
      </c>
      <c r="AT55" s="100">
        <v>0</v>
      </c>
      <c r="AU55" s="100">
        <v>0</v>
      </c>
      <c r="AV55" s="100">
        <v>0</v>
      </c>
      <c r="AW55" s="100">
        <v>0</v>
      </c>
      <c r="AX55" s="100">
        <v>0</v>
      </c>
      <c r="AY55" s="100">
        <v>0</v>
      </c>
      <c r="AZ55" s="100">
        <v>0</v>
      </c>
      <c r="BA55" s="100">
        <v>0</v>
      </c>
      <c r="BB55" s="100">
        <v>0</v>
      </c>
      <c r="BC55" s="100">
        <v>0</v>
      </c>
      <c r="BD55" s="100">
        <v>0</v>
      </c>
      <c r="BE55" s="100">
        <v>0</v>
      </c>
      <c r="BF55" s="100">
        <v>0</v>
      </c>
      <c r="BG55" s="100">
        <v>0</v>
      </c>
      <c r="BH55" s="100">
        <v>0</v>
      </c>
      <c r="BI55" s="100">
        <v>0</v>
      </c>
      <c r="BJ55" s="100">
        <v>98.739042472412734</v>
      </c>
      <c r="BK55" s="100">
        <v>1.8429266457542184</v>
      </c>
      <c r="BL55" s="100">
        <v>-1.0572175066748102</v>
      </c>
      <c r="BM55" s="100">
        <v>0.87688999999999995</v>
      </c>
      <c r="BN55" s="100">
        <v>6.0419999999999998</v>
      </c>
      <c r="BO55" s="100">
        <v>6.0419999999999998</v>
      </c>
      <c r="BP55" s="100">
        <v>0</v>
      </c>
      <c r="BQ55" s="100">
        <v>37.502214127263947</v>
      </c>
      <c r="BR55" s="100">
        <v>37.502214127263947</v>
      </c>
      <c r="BS55" s="100">
        <v>98.739042472412734</v>
      </c>
      <c r="BT55" s="100">
        <v>0</v>
      </c>
      <c r="BU55" s="100">
        <v>0</v>
      </c>
      <c r="BV55" s="100">
        <v>0</v>
      </c>
      <c r="BW55" s="100">
        <v>0</v>
      </c>
      <c r="BX55" s="100">
        <v>0</v>
      </c>
      <c r="BY55" s="100">
        <v>0</v>
      </c>
      <c r="BZ55" s="100">
        <v>0</v>
      </c>
      <c r="CA55" s="100">
        <v>0.13074107245791619</v>
      </c>
      <c r="CB55" s="100">
        <v>0.42278700282048415</v>
      </c>
      <c r="CC55" s="100">
        <v>0.10346984826255597</v>
      </c>
      <c r="CD55" s="100">
        <v>8.7486294039308771E-2</v>
      </c>
      <c r="CE55" s="100">
        <v>0</v>
      </c>
      <c r="CF55" s="100">
        <v>0</v>
      </c>
      <c r="CG55" s="100">
        <v>0</v>
      </c>
      <c r="CH55" s="100">
        <v>0</v>
      </c>
      <c r="CI55" s="100">
        <v>47099.115856987788</v>
      </c>
      <c r="CJ55" s="100">
        <v>1499.7375447909378</v>
      </c>
      <c r="CK55" s="100">
        <v>0</v>
      </c>
      <c r="CL55" s="100">
        <v>0</v>
      </c>
      <c r="CM55" s="100">
        <v>0</v>
      </c>
      <c r="CN55" s="100">
        <v>0</v>
      </c>
      <c r="CO55" s="100">
        <v>0</v>
      </c>
      <c r="CP55" s="100">
        <v>0</v>
      </c>
      <c r="CQ55" s="100">
        <v>0</v>
      </c>
      <c r="CR55" s="100">
        <v>0</v>
      </c>
      <c r="CS55" s="100">
        <v>0</v>
      </c>
      <c r="CT55" s="100">
        <v>0</v>
      </c>
      <c r="CU55" s="100">
        <v>0</v>
      </c>
      <c r="CV55" s="100">
        <v>0</v>
      </c>
      <c r="CW55" s="100">
        <v>0</v>
      </c>
      <c r="CX55" s="100">
        <v>0</v>
      </c>
      <c r="CY55" s="100">
        <v>0</v>
      </c>
      <c r="CZ55" s="100">
        <v>0</v>
      </c>
      <c r="DA55" s="100">
        <v>0</v>
      </c>
      <c r="DB55" s="100">
        <v>0</v>
      </c>
      <c r="DC55" s="100">
        <v>0</v>
      </c>
      <c r="DD55" s="100">
        <v>0</v>
      </c>
      <c r="DE55" s="100">
        <v>0</v>
      </c>
      <c r="DF55" s="100">
        <v>0</v>
      </c>
      <c r="DG55" s="100">
        <v>0</v>
      </c>
      <c r="DH55" s="100">
        <v>0</v>
      </c>
      <c r="DI55" s="100">
        <v>0</v>
      </c>
      <c r="DJ55" s="100">
        <v>0</v>
      </c>
      <c r="DK55" s="100">
        <v>0</v>
      </c>
      <c r="DL55" s="100">
        <v>0</v>
      </c>
      <c r="DM55" s="100">
        <v>0</v>
      </c>
      <c r="DN55" s="108">
        <v>0</v>
      </c>
      <c r="DO55" s="108">
        <v>0</v>
      </c>
      <c r="DP55" s="108">
        <v>0</v>
      </c>
    </row>
    <row r="56" spans="2:120" x14ac:dyDescent="0.2">
      <c r="B56" s="128">
        <f t="shared" si="0"/>
        <v>918002.17577255587</v>
      </c>
      <c r="C56" s="12">
        <f>+'D-PDP'!C56</f>
        <v>2043</v>
      </c>
      <c r="D56" s="22">
        <v>0</v>
      </c>
      <c r="E56" s="22">
        <v>0</v>
      </c>
      <c r="F56" s="22">
        <v>0</v>
      </c>
      <c r="G56" s="22">
        <v>0</v>
      </c>
      <c r="H56" s="22">
        <v>0</v>
      </c>
      <c r="I56" s="22">
        <v>0</v>
      </c>
      <c r="J56" s="22">
        <v>0</v>
      </c>
      <c r="K56" s="100">
        <v>10105.713271480025</v>
      </c>
      <c r="L56" s="100">
        <v>0</v>
      </c>
      <c r="M56" s="100">
        <v>2953.5525159207573</v>
      </c>
      <c r="N56" s="100">
        <v>2717.2683146470936</v>
      </c>
      <c r="O56" s="100">
        <v>0</v>
      </c>
      <c r="P56" s="100">
        <v>236.28420127365825</v>
      </c>
      <c r="Q56" s="100">
        <v>0</v>
      </c>
      <c r="R56" s="100">
        <v>0</v>
      </c>
      <c r="S56" s="100">
        <v>0</v>
      </c>
      <c r="T56" s="100">
        <v>0</v>
      </c>
      <c r="U56" s="100">
        <v>0</v>
      </c>
      <c r="V56" s="100">
        <v>0</v>
      </c>
      <c r="W56" s="100">
        <v>7122691.9781538425</v>
      </c>
      <c r="X56" s="100">
        <v>9344031.9557189923</v>
      </c>
      <c r="Y56" s="100">
        <v>0</v>
      </c>
      <c r="Z56" s="100">
        <v>0</v>
      </c>
      <c r="AA56" s="100">
        <v>0</v>
      </c>
      <c r="AB56" s="100">
        <v>0</v>
      </c>
      <c r="AC56" s="100">
        <v>0</v>
      </c>
      <c r="AD56" s="100">
        <v>0</v>
      </c>
      <c r="AE56" s="100">
        <v>0</v>
      </c>
      <c r="AF56" s="100">
        <v>0</v>
      </c>
      <c r="AG56" s="100">
        <v>0</v>
      </c>
      <c r="AH56" s="100">
        <v>0</v>
      </c>
      <c r="AI56" s="100">
        <v>0</v>
      </c>
      <c r="AJ56" s="100">
        <v>0</v>
      </c>
      <c r="AK56" s="100">
        <v>0</v>
      </c>
      <c r="AL56" s="100">
        <v>0</v>
      </c>
      <c r="AM56" s="100">
        <v>0</v>
      </c>
      <c r="AN56" s="100">
        <v>0</v>
      </c>
      <c r="AO56" s="100">
        <v>0</v>
      </c>
      <c r="AP56" s="100">
        <v>0</v>
      </c>
      <c r="AQ56" s="100">
        <v>0</v>
      </c>
      <c r="AR56" s="100">
        <v>0</v>
      </c>
      <c r="AS56" s="100">
        <v>0</v>
      </c>
      <c r="AT56" s="100">
        <v>0</v>
      </c>
      <c r="AU56" s="100">
        <v>0</v>
      </c>
      <c r="AV56" s="100">
        <v>0</v>
      </c>
      <c r="AW56" s="100">
        <v>0</v>
      </c>
      <c r="AX56" s="100">
        <v>0</v>
      </c>
      <c r="AY56" s="100">
        <v>0</v>
      </c>
      <c r="AZ56" s="100">
        <v>0</v>
      </c>
      <c r="BA56" s="100">
        <v>0</v>
      </c>
      <c r="BB56" s="100">
        <v>0</v>
      </c>
      <c r="BC56" s="100">
        <v>0</v>
      </c>
      <c r="BD56" s="100">
        <v>0</v>
      </c>
      <c r="BE56" s="100">
        <v>0</v>
      </c>
      <c r="BF56" s="100">
        <v>0</v>
      </c>
      <c r="BG56" s="100">
        <v>0</v>
      </c>
      <c r="BH56" s="100">
        <v>0</v>
      </c>
      <c r="BI56" s="100">
        <v>0</v>
      </c>
      <c r="BJ56" s="100">
        <v>98.739042472412734</v>
      </c>
      <c r="BK56" s="100">
        <v>1.8429266457542184</v>
      </c>
      <c r="BL56" s="100">
        <v>-1.0572175066748102</v>
      </c>
      <c r="BM56" s="100">
        <v>0.87688999999999995</v>
      </c>
      <c r="BN56" s="100">
        <v>6.0419999999999998</v>
      </c>
      <c r="BO56" s="100">
        <v>6.0419999999999998</v>
      </c>
      <c r="BP56" s="100">
        <v>0</v>
      </c>
      <c r="BQ56" s="100">
        <v>37.502214127263947</v>
      </c>
      <c r="BR56" s="100">
        <v>37.502214127263947</v>
      </c>
      <c r="BS56" s="100">
        <v>98.739042472412734</v>
      </c>
      <c r="BT56" s="100">
        <v>0</v>
      </c>
      <c r="BU56" s="100">
        <v>0</v>
      </c>
      <c r="BV56" s="100">
        <v>0</v>
      </c>
      <c r="BW56" s="100">
        <v>0</v>
      </c>
      <c r="BX56" s="100">
        <v>0</v>
      </c>
      <c r="BY56" s="100">
        <v>0</v>
      </c>
      <c r="BZ56" s="100">
        <v>0</v>
      </c>
      <c r="CA56" s="100">
        <v>0.13074107245791619</v>
      </c>
      <c r="CB56" s="100">
        <v>0.42278700282048415</v>
      </c>
      <c r="CC56" s="100">
        <v>0.10346984826255597</v>
      </c>
      <c r="CD56" s="100">
        <v>8.7486294039308771E-2</v>
      </c>
      <c r="CE56" s="100">
        <v>0</v>
      </c>
      <c r="CF56" s="100">
        <v>0</v>
      </c>
      <c r="CG56" s="100">
        <v>0</v>
      </c>
      <c r="CH56" s="100">
        <v>0</v>
      </c>
      <c r="CI56" s="100">
        <v>47099.115856987788</v>
      </c>
      <c r="CJ56" s="100">
        <v>1499.7375447909378</v>
      </c>
      <c r="CK56" s="100">
        <v>0</v>
      </c>
      <c r="CL56" s="100">
        <v>0</v>
      </c>
      <c r="CM56" s="100">
        <v>0</v>
      </c>
      <c r="CN56" s="100">
        <v>0</v>
      </c>
      <c r="CO56" s="100">
        <v>0</v>
      </c>
      <c r="CP56" s="100">
        <v>0</v>
      </c>
      <c r="CQ56" s="100">
        <v>0</v>
      </c>
      <c r="CR56" s="100">
        <v>0</v>
      </c>
      <c r="CS56" s="100">
        <v>0</v>
      </c>
      <c r="CT56" s="100">
        <v>0</v>
      </c>
      <c r="CU56" s="100">
        <v>0</v>
      </c>
      <c r="CV56" s="100">
        <v>0</v>
      </c>
      <c r="CW56" s="100">
        <v>0</v>
      </c>
      <c r="CX56" s="100">
        <v>0</v>
      </c>
      <c r="CY56" s="100">
        <v>0</v>
      </c>
      <c r="CZ56" s="100">
        <v>0</v>
      </c>
      <c r="DA56" s="100">
        <v>0</v>
      </c>
      <c r="DB56" s="100">
        <v>0</v>
      </c>
      <c r="DC56" s="100">
        <v>0</v>
      </c>
      <c r="DD56" s="100">
        <v>0</v>
      </c>
      <c r="DE56" s="100">
        <v>0</v>
      </c>
      <c r="DF56" s="100">
        <v>0</v>
      </c>
      <c r="DG56" s="100">
        <v>0</v>
      </c>
      <c r="DH56" s="100">
        <v>0</v>
      </c>
      <c r="DI56" s="100">
        <v>0</v>
      </c>
      <c r="DJ56" s="100">
        <v>0</v>
      </c>
      <c r="DK56" s="100">
        <v>0</v>
      </c>
      <c r="DL56" s="100">
        <v>0</v>
      </c>
      <c r="DM56" s="100">
        <v>0</v>
      </c>
      <c r="DN56" s="108">
        <v>0</v>
      </c>
      <c r="DO56" s="108">
        <v>0</v>
      </c>
      <c r="DP56" s="108">
        <v>0</v>
      </c>
    </row>
    <row r="57" spans="2:120" x14ac:dyDescent="0.2">
      <c r="B57" s="128">
        <f t="shared" si="0"/>
        <v>725602.44645103556</v>
      </c>
      <c r="C57" s="12">
        <f>+'D-PDP'!C57</f>
        <v>2044</v>
      </c>
      <c r="D57" s="22">
        <v>0</v>
      </c>
      <c r="E57" s="22">
        <v>0</v>
      </c>
      <c r="F57" s="22">
        <v>0</v>
      </c>
      <c r="G57" s="22">
        <v>0</v>
      </c>
      <c r="H57" s="22">
        <v>0</v>
      </c>
      <c r="I57" s="22">
        <v>0</v>
      </c>
      <c r="J57" s="22">
        <v>0</v>
      </c>
      <c r="K57" s="98">
        <v>7987.704677004338</v>
      </c>
      <c r="L57" s="100">
        <v>0</v>
      </c>
      <c r="M57" s="100">
        <v>2443.0692787400403</v>
      </c>
      <c r="N57" s="100">
        <v>2247.6237364408398</v>
      </c>
      <c r="O57" s="100">
        <v>0</v>
      </c>
      <c r="P57" s="100">
        <v>195.44554229920686</v>
      </c>
      <c r="Q57" s="100">
        <v>0</v>
      </c>
      <c r="R57" s="100">
        <v>0</v>
      </c>
      <c r="S57" s="100">
        <v>0</v>
      </c>
      <c r="T57" s="100">
        <v>0</v>
      </c>
      <c r="U57" s="100">
        <v>0</v>
      </c>
      <c r="V57" s="100">
        <v>0</v>
      </c>
      <c r="W57" s="100">
        <v>7141995.6394141503</v>
      </c>
      <c r="X57" s="100">
        <v>9358628.9520263709</v>
      </c>
      <c r="Y57" s="100">
        <v>0</v>
      </c>
      <c r="Z57" s="100">
        <v>0</v>
      </c>
      <c r="AA57" s="100">
        <v>0</v>
      </c>
      <c r="AB57" s="100">
        <v>0</v>
      </c>
      <c r="AC57" s="100">
        <v>0</v>
      </c>
      <c r="AD57" s="100">
        <v>0</v>
      </c>
      <c r="AE57" s="100">
        <v>0</v>
      </c>
      <c r="AF57" s="100">
        <v>0</v>
      </c>
      <c r="AG57" s="100">
        <v>0</v>
      </c>
      <c r="AH57" s="100">
        <v>0</v>
      </c>
      <c r="AI57" s="100">
        <v>0</v>
      </c>
      <c r="AJ57" s="100">
        <v>0</v>
      </c>
      <c r="AK57" s="100">
        <v>0</v>
      </c>
      <c r="AL57" s="100">
        <v>0</v>
      </c>
      <c r="AM57" s="100">
        <v>0</v>
      </c>
      <c r="AN57" s="100">
        <v>0</v>
      </c>
      <c r="AO57" s="100">
        <v>0</v>
      </c>
      <c r="AP57" s="100">
        <v>0</v>
      </c>
      <c r="AQ57" s="100">
        <v>0</v>
      </c>
      <c r="AR57" s="100">
        <v>0</v>
      </c>
      <c r="AS57" s="100">
        <v>0</v>
      </c>
      <c r="AT57" s="100">
        <v>0</v>
      </c>
      <c r="AU57" s="100">
        <v>0</v>
      </c>
      <c r="AV57" s="100">
        <v>0</v>
      </c>
      <c r="AW57" s="100">
        <v>0</v>
      </c>
      <c r="AX57" s="100">
        <v>0</v>
      </c>
      <c r="AY57" s="100">
        <v>0</v>
      </c>
      <c r="AZ57" s="100">
        <v>0</v>
      </c>
      <c r="BA57" s="100">
        <v>0</v>
      </c>
      <c r="BB57" s="100">
        <v>0</v>
      </c>
      <c r="BC57" s="100">
        <v>0</v>
      </c>
      <c r="BD57" s="100">
        <v>0</v>
      </c>
      <c r="BE57" s="100">
        <v>0</v>
      </c>
      <c r="BF57" s="100">
        <v>0</v>
      </c>
      <c r="BG57" s="100">
        <v>0</v>
      </c>
      <c r="BH57" s="100">
        <v>0</v>
      </c>
      <c r="BI57" s="100">
        <v>0</v>
      </c>
      <c r="BJ57" s="100">
        <v>98.739042472412734</v>
      </c>
      <c r="BK57" s="100">
        <v>1.8429266457542184</v>
      </c>
      <c r="BL57" s="100">
        <v>-1.0572175066748102</v>
      </c>
      <c r="BM57" s="100">
        <v>0.87688999999999995</v>
      </c>
      <c r="BN57" s="100">
        <v>6.0419999999999998</v>
      </c>
      <c r="BO57" s="100">
        <v>6.0419999999999998</v>
      </c>
      <c r="BP57" s="100">
        <v>0</v>
      </c>
      <c r="BQ57" s="100">
        <v>37.502214127263947</v>
      </c>
      <c r="BR57" s="100">
        <v>37.502214127263947</v>
      </c>
      <c r="BS57" s="100">
        <v>98.739042472412734</v>
      </c>
      <c r="BT57" s="100">
        <v>0</v>
      </c>
      <c r="BU57" s="100">
        <v>0</v>
      </c>
      <c r="BV57" s="100">
        <v>0</v>
      </c>
      <c r="BW57" s="100">
        <v>0</v>
      </c>
      <c r="BX57" s="100">
        <v>0</v>
      </c>
      <c r="BY57" s="100">
        <v>0</v>
      </c>
      <c r="BZ57" s="100">
        <v>0</v>
      </c>
      <c r="CA57" s="100">
        <v>0.13074107245791619</v>
      </c>
      <c r="CB57" s="100">
        <v>0.42278700282048415</v>
      </c>
      <c r="CC57" s="100">
        <v>0.10346984826255597</v>
      </c>
      <c r="CD57" s="100">
        <v>8.7486294039308771E-2</v>
      </c>
      <c r="CE57" s="100">
        <v>0</v>
      </c>
      <c r="CF57" s="100">
        <v>0</v>
      </c>
      <c r="CG57" s="100">
        <v>0</v>
      </c>
      <c r="CH57" s="100">
        <v>0</v>
      </c>
      <c r="CI57" s="100">
        <v>47099.115856987788</v>
      </c>
      <c r="CJ57" s="100">
        <v>1499.7375447909378</v>
      </c>
      <c r="CK57" s="100">
        <v>0</v>
      </c>
      <c r="CL57" s="100">
        <v>0</v>
      </c>
      <c r="CM57" s="100">
        <v>0</v>
      </c>
      <c r="CN57" s="100">
        <v>0</v>
      </c>
      <c r="CO57" s="100">
        <v>0</v>
      </c>
      <c r="CP57" s="100">
        <v>0</v>
      </c>
      <c r="CQ57" s="100">
        <v>0</v>
      </c>
      <c r="CR57" s="100">
        <v>0</v>
      </c>
      <c r="CS57" s="100">
        <v>0</v>
      </c>
      <c r="CT57" s="100">
        <v>0</v>
      </c>
      <c r="CU57" s="100">
        <v>0</v>
      </c>
      <c r="CV57" s="100">
        <v>0</v>
      </c>
      <c r="CW57" s="100">
        <v>0</v>
      </c>
      <c r="CX57" s="100">
        <v>0</v>
      </c>
      <c r="CY57" s="100">
        <v>0</v>
      </c>
      <c r="CZ57" s="100">
        <v>0</v>
      </c>
      <c r="DA57" s="100">
        <v>0</v>
      </c>
      <c r="DB57" s="100">
        <v>0</v>
      </c>
      <c r="DC57" s="100">
        <v>0</v>
      </c>
      <c r="DD57" s="100">
        <v>0</v>
      </c>
      <c r="DE57" s="100">
        <v>0</v>
      </c>
      <c r="DF57" s="100">
        <v>0</v>
      </c>
      <c r="DG57" s="100">
        <v>0</v>
      </c>
      <c r="DH57" s="100">
        <v>0</v>
      </c>
      <c r="DI57" s="100">
        <v>0</v>
      </c>
      <c r="DJ57" s="100">
        <v>0</v>
      </c>
      <c r="DK57" s="100">
        <v>0</v>
      </c>
      <c r="DL57" s="100">
        <v>0</v>
      </c>
      <c r="DM57" s="100">
        <v>0</v>
      </c>
      <c r="DN57" s="108">
        <v>0</v>
      </c>
      <c r="DO57" s="108">
        <v>0</v>
      </c>
      <c r="DP57" s="108">
        <v>0</v>
      </c>
    </row>
    <row r="58" spans="2:120" x14ac:dyDescent="0.2">
      <c r="B58" s="128">
        <f t="shared" si="0"/>
        <v>582850.80317262758</v>
      </c>
      <c r="C58" s="12">
        <f>+'D-PDP'!C58</f>
        <v>2045</v>
      </c>
      <c r="D58" s="22">
        <v>0</v>
      </c>
      <c r="E58" s="22">
        <v>0</v>
      </c>
      <c r="F58" s="22">
        <v>0</v>
      </c>
      <c r="G58" s="22">
        <v>0</v>
      </c>
      <c r="H58" s="22">
        <v>0</v>
      </c>
      <c r="I58" s="22">
        <v>0</v>
      </c>
      <c r="J58" s="22">
        <v>0</v>
      </c>
      <c r="K58" s="98">
        <v>6416.2408895790577</v>
      </c>
      <c r="L58" s="100">
        <v>0</v>
      </c>
      <c r="M58" s="100">
        <v>2024.6615753022415</v>
      </c>
      <c r="N58" s="100">
        <v>1862.6886492780595</v>
      </c>
      <c r="O58" s="100">
        <v>0</v>
      </c>
      <c r="P58" s="100">
        <v>161.9729260241802</v>
      </c>
      <c r="Q58" s="100">
        <v>0</v>
      </c>
      <c r="R58" s="100">
        <v>0</v>
      </c>
      <c r="S58" s="100">
        <v>0</v>
      </c>
      <c r="T58" s="100">
        <v>0</v>
      </c>
      <c r="U58" s="100">
        <v>0</v>
      </c>
      <c r="V58" s="100">
        <v>0</v>
      </c>
      <c r="W58" s="100">
        <v>7144609.9006682243</v>
      </c>
      <c r="X58" s="100">
        <v>9351431.7588806152</v>
      </c>
      <c r="Y58" s="100">
        <v>0</v>
      </c>
      <c r="Z58" s="100">
        <v>0</v>
      </c>
      <c r="AA58" s="100">
        <v>0</v>
      </c>
      <c r="AB58" s="100">
        <v>0</v>
      </c>
      <c r="AC58" s="100">
        <v>0</v>
      </c>
      <c r="AD58" s="100">
        <v>0</v>
      </c>
      <c r="AE58" s="100">
        <v>0</v>
      </c>
      <c r="AF58" s="100">
        <v>0</v>
      </c>
      <c r="AG58" s="100">
        <v>0</v>
      </c>
      <c r="AH58" s="100">
        <v>0</v>
      </c>
      <c r="AI58" s="100">
        <v>0</v>
      </c>
      <c r="AJ58" s="100">
        <v>0</v>
      </c>
      <c r="AK58" s="100">
        <v>0</v>
      </c>
      <c r="AL58" s="100">
        <v>0</v>
      </c>
      <c r="AM58" s="100">
        <v>0</v>
      </c>
      <c r="AN58" s="100">
        <v>0</v>
      </c>
      <c r="AO58" s="100">
        <v>0</v>
      </c>
      <c r="AP58" s="100">
        <v>0</v>
      </c>
      <c r="AQ58" s="100">
        <v>0</v>
      </c>
      <c r="AR58" s="100">
        <v>0</v>
      </c>
      <c r="AS58" s="100">
        <v>0</v>
      </c>
      <c r="AT58" s="100">
        <v>0</v>
      </c>
      <c r="AU58" s="100">
        <v>0</v>
      </c>
      <c r="AV58" s="100">
        <v>0</v>
      </c>
      <c r="AW58" s="100">
        <v>0</v>
      </c>
      <c r="AX58" s="100">
        <v>0</v>
      </c>
      <c r="AY58" s="100">
        <v>0</v>
      </c>
      <c r="AZ58" s="100">
        <v>0</v>
      </c>
      <c r="BA58" s="100">
        <v>0</v>
      </c>
      <c r="BB58" s="100">
        <v>0</v>
      </c>
      <c r="BC58" s="100">
        <v>0</v>
      </c>
      <c r="BD58" s="100">
        <v>0</v>
      </c>
      <c r="BE58" s="100">
        <v>0</v>
      </c>
      <c r="BF58" s="100">
        <v>0</v>
      </c>
      <c r="BG58" s="100">
        <v>0</v>
      </c>
      <c r="BH58" s="100">
        <v>0</v>
      </c>
      <c r="BI58" s="100">
        <v>0</v>
      </c>
      <c r="BJ58" s="100">
        <v>98.739042472412734</v>
      </c>
      <c r="BK58" s="100">
        <v>1.8429266457542184</v>
      </c>
      <c r="BL58" s="100">
        <v>-1.0572175066748102</v>
      </c>
      <c r="BM58" s="100">
        <v>0.87688999999999995</v>
      </c>
      <c r="BN58" s="100">
        <v>6.0419999999999998</v>
      </c>
      <c r="BO58" s="100">
        <v>6.0419999999999998</v>
      </c>
      <c r="BP58" s="100">
        <v>0</v>
      </c>
      <c r="BQ58" s="100">
        <v>37.502214127263947</v>
      </c>
      <c r="BR58" s="100">
        <v>37.502214127263947</v>
      </c>
      <c r="BS58" s="100">
        <v>98.739042472412734</v>
      </c>
      <c r="BT58" s="100">
        <v>0</v>
      </c>
      <c r="BU58" s="100">
        <v>0</v>
      </c>
      <c r="BV58" s="100">
        <v>0</v>
      </c>
      <c r="BW58" s="100">
        <v>0</v>
      </c>
      <c r="BX58" s="100">
        <v>0</v>
      </c>
      <c r="BY58" s="100">
        <v>0</v>
      </c>
      <c r="BZ58" s="100">
        <v>0</v>
      </c>
      <c r="CA58" s="100">
        <v>0.13074107245791619</v>
      </c>
      <c r="CB58" s="100">
        <v>0.42278700282048415</v>
      </c>
      <c r="CC58" s="100">
        <v>0.10346984826255597</v>
      </c>
      <c r="CD58" s="100">
        <v>8.7486294039308771E-2</v>
      </c>
      <c r="CE58" s="100">
        <v>0</v>
      </c>
      <c r="CF58" s="100">
        <v>0</v>
      </c>
      <c r="CG58" s="100">
        <v>0</v>
      </c>
      <c r="CH58" s="100">
        <v>0</v>
      </c>
      <c r="CI58" s="100">
        <v>47099.115856987788</v>
      </c>
      <c r="CJ58" s="100">
        <v>1499.7375447909378</v>
      </c>
      <c r="CK58" s="100">
        <v>0</v>
      </c>
      <c r="CL58" s="100">
        <v>0</v>
      </c>
      <c r="CM58" s="100">
        <v>0</v>
      </c>
      <c r="CN58" s="100">
        <v>0</v>
      </c>
      <c r="CO58" s="100">
        <v>0</v>
      </c>
      <c r="CP58" s="100">
        <v>0</v>
      </c>
      <c r="CQ58" s="100">
        <v>0</v>
      </c>
      <c r="CR58" s="100">
        <v>0</v>
      </c>
      <c r="CS58" s="100">
        <v>0</v>
      </c>
      <c r="CT58" s="100">
        <v>0</v>
      </c>
      <c r="CU58" s="100">
        <v>0</v>
      </c>
      <c r="CV58" s="100">
        <v>0</v>
      </c>
      <c r="CW58" s="100">
        <v>0</v>
      </c>
      <c r="CX58" s="100">
        <v>0</v>
      </c>
      <c r="CY58" s="100">
        <v>0</v>
      </c>
      <c r="CZ58" s="100">
        <v>0</v>
      </c>
      <c r="DA58" s="100">
        <v>0</v>
      </c>
      <c r="DB58" s="100">
        <v>0</v>
      </c>
      <c r="DC58" s="100">
        <v>0</v>
      </c>
      <c r="DD58" s="100">
        <v>0</v>
      </c>
      <c r="DE58" s="100">
        <v>0</v>
      </c>
      <c r="DF58" s="100">
        <v>0</v>
      </c>
      <c r="DG58" s="100">
        <v>0</v>
      </c>
      <c r="DH58" s="100">
        <v>0</v>
      </c>
      <c r="DI58" s="100">
        <v>0</v>
      </c>
      <c r="DJ58" s="100">
        <v>0</v>
      </c>
      <c r="DK58" s="100">
        <v>0</v>
      </c>
      <c r="DL58" s="100">
        <v>0</v>
      </c>
      <c r="DM58" s="100">
        <v>0</v>
      </c>
      <c r="DN58" s="108">
        <v>0</v>
      </c>
      <c r="DO58" s="108">
        <v>0</v>
      </c>
      <c r="DP58" s="108">
        <v>0</v>
      </c>
    </row>
    <row r="59" spans="2:120" x14ac:dyDescent="0.2">
      <c r="B59" s="128">
        <f t="shared" si="0"/>
        <v>471444.19759760221</v>
      </c>
      <c r="C59" s="12">
        <f>+'D-PDP'!C59</f>
        <v>2046</v>
      </c>
      <c r="D59" s="22">
        <v>0</v>
      </c>
      <c r="E59" s="22">
        <v>0</v>
      </c>
      <c r="F59" s="22">
        <v>0</v>
      </c>
      <c r="G59" s="22">
        <v>0</v>
      </c>
      <c r="H59" s="22">
        <v>0</v>
      </c>
      <c r="I59" s="22">
        <v>0</v>
      </c>
      <c r="J59" s="22">
        <v>0</v>
      </c>
      <c r="K59" s="98">
        <v>5189.8350681085285</v>
      </c>
      <c r="L59" s="100">
        <v>0</v>
      </c>
      <c r="M59" s="100">
        <v>1731.3669745818333</v>
      </c>
      <c r="N59" s="100">
        <v>1592.8576166152857</v>
      </c>
      <c r="O59" s="100">
        <v>0</v>
      </c>
      <c r="P59" s="100">
        <v>138.50935796654448</v>
      </c>
      <c r="Q59" s="100">
        <v>0</v>
      </c>
      <c r="R59" s="100">
        <v>0</v>
      </c>
      <c r="S59" s="100">
        <v>0</v>
      </c>
      <c r="T59" s="100">
        <v>0</v>
      </c>
      <c r="U59" s="100">
        <v>0</v>
      </c>
      <c r="V59" s="100">
        <v>0</v>
      </c>
      <c r="W59" s="100">
        <v>7146412.7431120332</v>
      </c>
      <c r="X59" s="100">
        <v>9342831.9549560566</v>
      </c>
      <c r="Y59" s="100">
        <v>0</v>
      </c>
      <c r="Z59" s="100">
        <v>0</v>
      </c>
      <c r="AA59" s="100">
        <v>0</v>
      </c>
      <c r="AB59" s="100">
        <v>0</v>
      </c>
      <c r="AC59" s="100">
        <v>0</v>
      </c>
      <c r="AD59" s="100">
        <v>0</v>
      </c>
      <c r="AE59" s="100">
        <v>0</v>
      </c>
      <c r="AF59" s="100">
        <v>0</v>
      </c>
      <c r="AG59" s="100">
        <v>0</v>
      </c>
      <c r="AH59" s="100">
        <v>0</v>
      </c>
      <c r="AI59" s="100">
        <v>0</v>
      </c>
      <c r="AJ59" s="100">
        <v>0</v>
      </c>
      <c r="AK59" s="100">
        <v>0</v>
      </c>
      <c r="AL59" s="100">
        <v>0</v>
      </c>
      <c r="AM59" s="100">
        <v>0</v>
      </c>
      <c r="AN59" s="100">
        <v>0</v>
      </c>
      <c r="AO59" s="100">
        <v>0</v>
      </c>
      <c r="AP59" s="100">
        <v>0</v>
      </c>
      <c r="AQ59" s="100">
        <v>0</v>
      </c>
      <c r="AR59" s="100">
        <v>0</v>
      </c>
      <c r="AS59" s="100">
        <v>0</v>
      </c>
      <c r="AT59" s="100">
        <v>0</v>
      </c>
      <c r="AU59" s="100">
        <v>0</v>
      </c>
      <c r="AV59" s="100">
        <v>0</v>
      </c>
      <c r="AW59" s="100">
        <v>0</v>
      </c>
      <c r="AX59" s="100">
        <v>0</v>
      </c>
      <c r="AY59" s="100">
        <v>0</v>
      </c>
      <c r="AZ59" s="100">
        <v>0</v>
      </c>
      <c r="BA59" s="100">
        <v>0</v>
      </c>
      <c r="BB59" s="100">
        <v>0</v>
      </c>
      <c r="BC59" s="100">
        <v>0</v>
      </c>
      <c r="BD59" s="100">
        <v>0</v>
      </c>
      <c r="BE59" s="100">
        <v>0</v>
      </c>
      <c r="BF59" s="100">
        <v>0</v>
      </c>
      <c r="BG59" s="100">
        <v>0</v>
      </c>
      <c r="BH59" s="100">
        <v>0</v>
      </c>
      <c r="BI59" s="100">
        <v>0</v>
      </c>
      <c r="BJ59" s="100">
        <v>98.739042472412734</v>
      </c>
      <c r="BK59" s="100">
        <v>1.8429266457542184</v>
      </c>
      <c r="BL59" s="100">
        <v>-1.0572175066748102</v>
      </c>
      <c r="BM59" s="100">
        <v>0.87688999999999995</v>
      </c>
      <c r="BN59" s="100">
        <v>6.0419999999999998</v>
      </c>
      <c r="BO59" s="100">
        <v>6.0419999999999998</v>
      </c>
      <c r="BP59" s="100">
        <v>0</v>
      </c>
      <c r="BQ59" s="100">
        <v>37.502214127263947</v>
      </c>
      <c r="BR59" s="100">
        <v>37.502214127263947</v>
      </c>
      <c r="BS59" s="100">
        <v>98.739042472412734</v>
      </c>
      <c r="BT59" s="100">
        <v>0</v>
      </c>
      <c r="BU59" s="100">
        <v>0</v>
      </c>
      <c r="BV59" s="100">
        <v>0</v>
      </c>
      <c r="BW59" s="100">
        <v>0</v>
      </c>
      <c r="BX59" s="100">
        <v>0</v>
      </c>
      <c r="BY59" s="100">
        <v>0</v>
      </c>
      <c r="BZ59" s="100">
        <v>0</v>
      </c>
      <c r="CA59" s="100">
        <v>0.13074107245791619</v>
      </c>
      <c r="CB59" s="100">
        <v>0.42278700282048415</v>
      </c>
      <c r="CC59" s="100">
        <v>0.10346984826255597</v>
      </c>
      <c r="CD59" s="100">
        <v>8.7486294039308771E-2</v>
      </c>
      <c r="CE59" s="100">
        <v>0</v>
      </c>
      <c r="CF59" s="100">
        <v>0</v>
      </c>
      <c r="CG59" s="100">
        <v>0</v>
      </c>
      <c r="CH59" s="100">
        <v>0</v>
      </c>
      <c r="CI59" s="100">
        <v>47099.115856987788</v>
      </c>
      <c r="CJ59" s="100">
        <v>1499.7375447909378</v>
      </c>
      <c r="CK59" s="100">
        <v>0</v>
      </c>
      <c r="CL59" s="100">
        <v>0</v>
      </c>
      <c r="CM59" s="100">
        <v>0</v>
      </c>
      <c r="CN59" s="100">
        <v>0</v>
      </c>
      <c r="CO59" s="100">
        <v>0</v>
      </c>
      <c r="CP59" s="100">
        <v>0</v>
      </c>
      <c r="CQ59" s="100">
        <v>0</v>
      </c>
      <c r="CR59" s="100">
        <v>0</v>
      </c>
      <c r="CS59" s="100">
        <v>0</v>
      </c>
      <c r="CT59" s="100">
        <v>0</v>
      </c>
      <c r="CU59" s="100">
        <v>0</v>
      </c>
      <c r="CV59" s="100">
        <v>0</v>
      </c>
      <c r="CW59" s="100">
        <v>0</v>
      </c>
      <c r="CX59" s="100">
        <v>0</v>
      </c>
      <c r="CY59" s="100">
        <v>0</v>
      </c>
      <c r="CZ59" s="100">
        <v>0</v>
      </c>
      <c r="DA59" s="100">
        <v>0</v>
      </c>
      <c r="DB59" s="100">
        <v>0</v>
      </c>
      <c r="DC59" s="100">
        <v>0</v>
      </c>
      <c r="DD59" s="100">
        <v>0</v>
      </c>
      <c r="DE59" s="100">
        <v>0</v>
      </c>
      <c r="DF59" s="100">
        <v>0</v>
      </c>
      <c r="DG59" s="100">
        <v>0</v>
      </c>
      <c r="DH59" s="100">
        <v>0</v>
      </c>
      <c r="DI59" s="100">
        <v>0</v>
      </c>
      <c r="DJ59" s="100">
        <v>0</v>
      </c>
      <c r="DK59" s="100">
        <v>0</v>
      </c>
      <c r="DL59" s="100">
        <v>0</v>
      </c>
      <c r="DM59" s="100">
        <v>0</v>
      </c>
      <c r="DN59" s="108">
        <v>0</v>
      </c>
      <c r="DO59" s="108">
        <v>0</v>
      </c>
      <c r="DP59" s="108">
        <v>0</v>
      </c>
    </row>
    <row r="60" spans="2:120" x14ac:dyDescent="0.2">
      <c r="B60" s="128">
        <f t="shared" si="0"/>
        <v>380094.28798906278</v>
      </c>
      <c r="C60" s="12">
        <f>+'D-PDP'!C60</f>
        <v>2047</v>
      </c>
      <c r="D60" s="22">
        <v>0</v>
      </c>
      <c r="E60" s="22">
        <v>0</v>
      </c>
      <c r="F60" s="22">
        <v>0</v>
      </c>
      <c r="G60" s="22">
        <v>0</v>
      </c>
      <c r="H60" s="22">
        <v>0</v>
      </c>
      <c r="I60" s="22">
        <v>0</v>
      </c>
      <c r="J60" s="22">
        <v>0</v>
      </c>
      <c r="K60" s="98">
        <v>4184.2209004703909</v>
      </c>
      <c r="L60" s="100">
        <v>0</v>
      </c>
      <c r="M60" s="100">
        <v>1405.6402182594538</v>
      </c>
      <c r="N60" s="100">
        <v>1293.1890007986931</v>
      </c>
      <c r="O60" s="100">
        <v>0</v>
      </c>
      <c r="P60" s="100">
        <v>112.45121746075165</v>
      </c>
      <c r="Q60" s="100">
        <v>0</v>
      </c>
      <c r="R60" s="100">
        <v>0</v>
      </c>
      <c r="S60" s="100">
        <v>0</v>
      </c>
      <c r="T60" s="100">
        <v>0</v>
      </c>
      <c r="U60" s="100">
        <v>0</v>
      </c>
      <c r="V60" s="100">
        <v>0</v>
      </c>
      <c r="W60" s="100">
        <v>7155625.596371552</v>
      </c>
      <c r="X60" s="100">
        <v>9344031.9557189923</v>
      </c>
      <c r="Y60" s="100">
        <v>0</v>
      </c>
      <c r="Z60" s="100">
        <v>0</v>
      </c>
      <c r="AA60" s="100">
        <v>0</v>
      </c>
      <c r="AB60" s="100">
        <v>0</v>
      </c>
      <c r="AC60" s="100">
        <v>0</v>
      </c>
      <c r="AD60" s="100">
        <v>0</v>
      </c>
      <c r="AE60" s="100">
        <v>0</v>
      </c>
      <c r="AF60" s="100">
        <v>0</v>
      </c>
      <c r="AG60" s="100">
        <v>0</v>
      </c>
      <c r="AH60" s="100">
        <v>0</v>
      </c>
      <c r="AI60" s="100">
        <v>0</v>
      </c>
      <c r="AJ60" s="100">
        <v>0</v>
      </c>
      <c r="AK60" s="100">
        <v>0</v>
      </c>
      <c r="AL60" s="100">
        <v>0</v>
      </c>
      <c r="AM60" s="100">
        <v>0</v>
      </c>
      <c r="AN60" s="100">
        <v>0</v>
      </c>
      <c r="AO60" s="100">
        <v>0</v>
      </c>
      <c r="AP60" s="100">
        <v>0</v>
      </c>
      <c r="AQ60" s="100">
        <v>0</v>
      </c>
      <c r="AR60" s="100">
        <v>0</v>
      </c>
      <c r="AS60" s="100">
        <v>0</v>
      </c>
      <c r="AT60" s="100">
        <v>0</v>
      </c>
      <c r="AU60" s="100">
        <v>0</v>
      </c>
      <c r="AV60" s="100">
        <v>0</v>
      </c>
      <c r="AW60" s="100">
        <v>0</v>
      </c>
      <c r="AX60" s="100">
        <v>0</v>
      </c>
      <c r="AY60" s="100">
        <v>0</v>
      </c>
      <c r="AZ60" s="100">
        <v>0</v>
      </c>
      <c r="BA60" s="100">
        <v>0</v>
      </c>
      <c r="BB60" s="100">
        <v>0</v>
      </c>
      <c r="BC60" s="100">
        <v>0</v>
      </c>
      <c r="BD60" s="100">
        <v>0</v>
      </c>
      <c r="BE60" s="100">
        <v>0</v>
      </c>
      <c r="BF60" s="100">
        <v>0</v>
      </c>
      <c r="BG60" s="100">
        <v>0</v>
      </c>
      <c r="BH60" s="100">
        <v>0</v>
      </c>
      <c r="BI60" s="100">
        <v>0</v>
      </c>
      <c r="BJ60" s="100">
        <v>98.739042472412734</v>
      </c>
      <c r="BK60" s="100">
        <v>1.8429266457542184</v>
      </c>
      <c r="BL60" s="100">
        <v>-1.0572175066748102</v>
      </c>
      <c r="BM60" s="100">
        <v>0.87688999999999995</v>
      </c>
      <c r="BN60" s="100">
        <v>6.0419999999999998</v>
      </c>
      <c r="BO60" s="100">
        <v>6.0419999999999998</v>
      </c>
      <c r="BP60" s="100">
        <v>0</v>
      </c>
      <c r="BQ60" s="100">
        <v>37.502214127263947</v>
      </c>
      <c r="BR60" s="100">
        <v>37.502214127263947</v>
      </c>
      <c r="BS60" s="100">
        <v>98.739042472412734</v>
      </c>
      <c r="BT60" s="100">
        <v>0</v>
      </c>
      <c r="BU60" s="100">
        <v>0</v>
      </c>
      <c r="BV60" s="100">
        <v>0</v>
      </c>
      <c r="BW60" s="100">
        <v>0</v>
      </c>
      <c r="BX60" s="100">
        <v>0</v>
      </c>
      <c r="BY60" s="100">
        <v>0</v>
      </c>
      <c r="BZ60" s="100">
        <v>0</v>
      </c>
      <c r="CA60" s="100">
        <v>0.13074107245791619</v>
      </c>
      <c r="CB60" s="100">
        <v>0.42278700282048415</v>
      </c>
      <c r="CC60" s="100">
        <v>0.10346984826255597</v>
      </c>
      <c r="CD60" s="100">
        <v>8.7486294039308771E-2</v>
      </c>
      <c r="CE60" s="100">
        <v>0</v>
      </c>
      <c r="CF60" s="100">
        <v>0</v>
      </c>
      <c r="CG60" s="100">
        <v>0</v>
      </c>
      <c r="CH60" s="100">
        <v>0</v>
      </c>
      <c r="CI60" s="100">
        <v>47099.115856987788</v>
      </c>
      <c r="CJ60" s="100">
        <v>1499.7375447909378</v>
      </c>
      <c r="CK60" s="100">
        <v>0</v>
      </c>
      <c r="CL60" s="100">
        <v>0</v>
      </c>
      <c r="CM60" s="100">
        <v>0</v>
      </c>
      <c r="CN60" s="100">
        <v>0</v>
      </c>
      <c r="CO60" s="100">
        <v>0</v>
      </c>
      <c r="CP60" s="100">
        <v>0</v>
      </c>
      <c r="CQ60" s="100">
        <v>0</v>
      </c>
      <c r="CR60" s="100">
        <v>0</v>
      </c>
      <c r="CS60" s="100">
        <v>0</v>
      </c>
      <c r="CT60" s="100">
        <v>0</v>
      </c>
      <c r="CU60" s="100">
        <v>0</v>
      </c>
      <c r="CV60" s="100">
        <v>0</v>
      </c>
      <c r="CW60" s="100">
        <v>0</v>
      </c>
      <c r="CX60" s="100">
        <v>0</v>
      </c>
      <c r="CY60" s="100">
        <v>0</v>
      </c>
      <c r="CZ60" s="100">
        <v>0</v>
      </c>
      <c r="DA60" s="100">
        <v>0</v>
      </c>
      <c r="DB60" s="100">
        <v>0</v>
      </c>
      <c r="DC60" s="100">
        <v>0</v>
      </c>
      <c r="DD60" s="100">
        <v>0</v>
      </c>
      <c r="DE60" s="100">
        <v>0</v>
      </c>
      <c r="DF60" s="100">
        <v>0</v>
      </c>
      <c r="DG60" s="100">
        <v>0</v>
      </c>
      <c r="DH60" s="100">
        <v>0</v>
      </c>
      <c r="DI60" s="100">
        <v>0</v>
      </c>
      <c r="DJ60" s="100">
        <v>0</v>
      </c>
      <c r="DK60" s="100">
        <v>0</v>
      </c>
      <c r="DL60" s="100">
        <v>0</v>
      </c>
      <c r="DM60" s="100">
        <v>0</v>
      </c>
      <c r="DN60" s="108">
        <v>0</v>
      </c>
      <c r="DO60" s="108">
        <v>0</v>
      </c>
      <c r="DP60" s="108">
        <v>0</v>
      </c>
    </row>
    <row r="61" spans="2:120" x14ac:dyDescent="0.2">
      <c r="C61" s="12">
        <f>+'D-PDP'!C61</f>
        <v>2048</v>
      </c>
      <c r="D61" s="22">
        <v>0</v>
      </c>
      <c r="E61" s="22">
        <v>0</v>
      </c>
      <c r="F61" s="22">
        <v>0</v>
      </c>
      <c r="G61" s="22">
        <v>0</v>
      </c>
      <c r="H61" s="22">
        <v>0</v>
      </c>
      <c r="I61" s="22">
        <v>0</v>
      </c>
      <c r="J61" s="22">
        <v>0</v>
      </c>
      <c r="K61" s="98">
        <v>3040.8044008072466</v>
      </c>
      <c r="L61" s="100">
        <v>0</v>
      </c>
      <c r="M61" s="100">
        <v>1115.5326249042701</v>
      </c>
      <c r="N61" s="100">
        <v>1026.2900149119287</v>
      </c>
      <c r="O61" s="100">
        <v>0</v>
      </c>
      <c r="P61" s="100">
        <v>89.242609992343205</v>
      </c>
      <c r="Q61" s="100">
        <v>0</v>
      </c>
      <c r="R61" s="100">
        <v>0</v>
      </c>
      <c r="S61" s="100">
        <v>0</v>
      </c>
      <c r="T61" s="100">
        <v>0</v>
      </c>
      <c r="U61" s="100">
        <v>0</v>
      </c>
      <c r="V61" s="100">
        <v>0</v>
      </c>
      <c r="W61" s="100">
        <v>5506646.3525754567</v>
      </c>
      <c r="X61" s="100">
        <v>7163158.7638854971</v>
      </c>
      <c r="Y61" s="100">
        <v>0</v>
      </c>
      <c r="Z61" s="100">
        <v>0</v>
      </c>
      <c r="AA61" s="100">
        <v>0</v>
      </c>
      <c r="AB61" s="100">
        <v>0</v>
      </c>
      <c r="AC61" s="100">
        <v>0</v>
      </c>
      <c r="AD61" s="100">
        <v>0</v>
      </c>
      <c r="AE61" s="100">
        <v>0</v>
      </c>
      <c r="AF61" s="100">
        <v>0</v>
      </c>
      <c r="AG61" s="100">
        <v>0</v>
      </c>
      <c r="AH61" s="100">
        <v>0</v>
      </c>
      <c r="AI61" s="100">
        <v>0</v>
      </c>
      <c r="AJ61" s="100">
        <v>0</v>
      </c>
      <c r="AK61" s="100">
        <v>0</v>
      </c>
      <c r="AL61" s="100">
        <v>0</v>
      </c>
      <c r="AM61" s="100">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c r="BC61" s="100">
        <v>0</v>
      </c>
      <c r="BD61" s="100">
        <v>0</v>
      </c>
      <c r="BE61" s="100">
        <v>0</v>
      </c>
      <c r="BF61" s="100">
        <v>0</v>
      </c>
      <c r="BG61" s="100">
        <v>0</v>
      </c>
      <c r="BH61" s="100">
        <v>0</v>
      </c>
      <c r="BI61" s="100">
        <v>0</v>
      </c>
      <c r="BJ61" s="100">
        <v>98.739042472412734</v>
      </c>
      <c r="BK61" s="100">
        <v>1.8429266457542184</v>
      </c>
      <c r="BL61" s="100">
        <v>-1.0572175066748102</v>
      </c>
      <c r="BM61" s="100">
        <v>0.87688999999999995</v>
      </c>
      <c r="BN61" s="100">
        <v>6.0419999999999998</v>
      </c>
      <c r="BO61" s="100">
        <v>6.0419999999999998</v>
      </c>
      <c r="BP61" s="100">
        <v>0</v>
      </c>
      <c r="BQ61" s="100">
        <v>37.502214127263947</v>
      </c>
      <c r="BR61" s="100">
        <v>37.502214127263947</v>
      </c>
      <c r="BS61" s="100">
        <v>98.739042472412734</v>
      </c>
      <c r="BT61" s="100">
        <v>0</v>
      </c>
      <c r="BU61" s="100">
        <v>0</v>
      </c>
      <c r="BV61" s="100">
        <v>0</v>
      </c>
      <c r="BW61" s="100">
        <v>0</v>
      </c>
      <c r="BX61" s="100">
        <v>0</v>
      </c>
      <c r="BY61" s="100">
        <v>0</v>
      </c>
      <c r="BZ61" s="100">
        <v>0</v>
      </c>
      <c r="CA61" s="100">
        <v>0.13074107245791619</v>
      </c>
      <c r="CB61" s="100">
        <v>0.42278700282048415</v>
      </c>
      <c r="CC61" s="100">
        <v>0.10346984826255597</v>
      </c>
      <c r="CD61" s="100">
        <v>8.7486294039308771E-2</v>
      </c>
      <c r="CE61" s="100">
        <v>0</v>
      </c>
      <c r="CF61" s="100">
        <v>0</v>
      </c>
      <c r="CG61" s="100">
        <v>0</v>
      </c>
      <c r="CH61" s="100">
        <v>0</v>
      </c>
      <c r="CI61" s="100">
        <v>47099.115856987788</v>
      </c>
      <c r="CJ61" s="100">
        <v>1499.7375447909378</v>
      </c>
      <c r="CK61" s="100">
        <v>0</v>
      </c>
      <c r="CL61" s="100">
        <v>0</v>
      </c>
      <c r="CM61" s="100">
        <v>0</v>
      </c>
      <c r="CN61" s="100">
        <v>0</v>
      </c>
      <c r="CO61" s="100">
        <v>0</v>
      </c>
      <c r="CP61" s="100">
        <v>0</v>
      </c>
      <c r="CQ61" s="100">
        <v>0</v>
      </c>
      <c r="CR61" s="100">
        <v>0</v>
      </c>
      <c r="CS61" s="100">
        <v>0</v>
      </c>
      <c r="CT61" s="100">
        <v>0</v>
      </c>
      <c r="CU61" s="100">
        <v>0</v>
      </c>
      <c r="CV61" s="100">
        <v>0</v>
      </c>
      <c r="CW61" s="100">
        <v>0</v>
      </c>
      <c r="CX61" s="100">
        <v>0</v>
      </c>
      <c r="CY61" s="100">
        <v>0</v>
      </c>
      <c r="CZ61" s="100">
        <v>0</v>
      </c>
      <c r="DA61" s="100">
        <v>0</v>
      </c>
      <c r="DB61" s="100">
        <v>0</v>
      </c>
      <c r="DC61" s="100">
        <v>0</v>
      </c>
      <c r="DD61" s="100">
        <v>0</v>
      </c>
      <c r="DE61" s="100">
        <v>0</v>
      </c>
      <c r="DF61" s="100">
        <v>0</v>
      </c>
      <c r="DG61" s="100">
        <v>0</v>
      </c>
      <c r="DH61" s="100">
        <v>0</v>
      </c>
      <c r="DI61" s="100">
        <v>0</v>
      </c>
      <c r="DJ61" s="100">
        <v>0</v>
      </c>
      <c r="DK61" s="100">
        <v>0</v>
      </c>
      <c r="DL61" s="100">
        <v>0</v>
      </c>
      <c r="DM61" s="100">
        <v>0</v>
      </c>
      <c r="DN61" s="108">
        <v>0</v>
      </c>
      <c r="DO61" s="108">
        <v>0</v>
      </c>
      <c r="DP61" s="108">
        <v>0</v>
      </c>
    </row>
    <row r="62" spans="2:120" x14ac:dyDescent="0.2">
      <c r="C62" s="12">
        <f>+'D-PDP'!C62</f>
        <v>2049</v>
      </c>
      <c r="D62" s="22">
        <v>0</v>
      </c>
      <c r="E62" s="22">
        <v>0</v>
      </c>
      <c r="F62" s="22">
        <v>0</v>
      </c>
      <c r="G62" s="22">
        <v>0</v>
      </c>
      <c r="H62" s="22">
        <v>0</v>
      </c>
      <c r="I62" s="22">
        <v>0</v>
      </c>
      <c r="J62" s="22">
        <v>0</v>
      </c>
      <c r="K62" s="98">
        <v>1494.1452508000657</v>
      </c>
      <c r="L62" s="100">
        <v>0</v>
      </c>
      <c r="M62" s="100">
        <v>782.98382071888045</v>
      </c>
      <c r="N62" s="100">
        <v>720.34511506136948</v>
      </c>
      <c r="O62" s="100">
        <v>0</v>
      </c>
      <c r="P62" s="100">
        <v>62.638705657511309</v>
      </c>
      <c r="Q62" s="100">
        <v>0</v>
      </c>
      <c r="R62" s="100">
        <v>0</v>
      </c>
      <c r="S62" s="100">
        <v>0</v>
      </c>
      <c r="T62" s="100">
        <v>0</v>
      </c>
      <c r="U62" s="100">
        <v>0</v>
      </c>
      <c r="V62" s="100">
        <v>0</v>
      </c>
      <c r="W62" s="100">
        <v>222442.93127152929</v>
      </c>
      <c r="X62" s="100">
        <v>206648.99826049805</v>
      </c>
      <c r="Y62" s="100">
        <v>0</v>
      </c>
      <c r="Z62" s="100">
        <v>0</v>
      </c>
      <c r="AA62" s="100">
        <v>0</v>
      </c>
      <c r="AB62" s="100">
        <v>0</v>
      </c>
      <c r="AC62" s="100">
        <v>0</v>
      </c>
      <c r="AD62" s="100">
        <v>0</v>
      </c>
      <c r="AE62" s="100">
        <v>0</v>
      </c>
      <c r="AF62" s="100">
        <v>0</v>
      </c>
      <c r="AG62" s="100">
        <v>0</v>
      </c>
      <c r="AH62" s="100">
        <v>0</v>
      </c>
      <c r="AI62" s="100">
        <v>0</v>
      </c>
      <c r="AJ62" s="100">
        <v>0</v>
      </c>
      <c r="AK62" s="100">
        <v>0</v>
      </c>
      <c r="AL62" s="100">
        <v>0</v>
      </c>
      <c r="AM62" s="100">
        <v>0</v>
      </c>
      <c r="AN62" s="100">
        <v>0</v>
      </c>
      <c r="AO62" s="100">
        <v>0</v>
      </c>
      <c r="AP62" s="100">
        <v>0</v>
      </c>
      <c r="AQ62" s="100">
        <v>0</v>
      </c>
      <c r="AR62" s="100">
        <v>0</v>
      </c>
      <c r="AS62" s="100">
        <v>0</v>
      </c>
      <c r="AT62" s="100">
        <v>0</v>
      </c>
      <c r="AU62" s="100">
        <v>0</v>
      </c>
      <c r="AV62" s="100">
        <v>0</v>
      </c>
      <c r="AW62" s="100">
        <v>0</v>
      </c>
      <c r="AX62" s="100">
        <v>0</v>
      </c>
      <c r="AY62" s="100">
        <v>0</v>
      </c>
      <c r="AZ62" s="100">
        <v>0</v>
      </c>
      <c r="BA62" s="100">
        <v>0</v>
      </c>
      <c r="BB62" s="100">
        <v>0</v>
      </c>
      <c r="BC62" s="100">
        <v>0</v>
      </c>
      <c r="BD62" s="100">
        <v>0</v>
      </c>
      <c r="BE62" s="100">
        <v>0</v>
      </c>
      <c r="BF62" s="100">
        <v>0</v>
      </c>
      <c r="BG62" s="100">
        <v>0</v>
      </c>
      <c r="BH62" s="100">
        <v>0</v>
      </c>
      <c r="BI62" s="100">
        <v>0</v>
      </c>
      <c r="BJ62" s="100">
        <v>98.739042472412734</v>
      </c>
      <c r="BK62" s="100">
        <v>1.8429266457542184</v>
      </c>
      <c r="BL62" s="100">
        <v>-1.0572175066748102</v>
      </c>
      <c r="BM62" s="100">
        <v>0.87688999999999995</v>
      </c>
      <c r="BN62" s="100">
        <v>6.0419999999999998</v>
      </c>
      <c r="BO62" s="100">
        <v>6.0419999999999998</v>
      </c>
      <c r="BP62" s="100">
        <v>0</v>
      </c>
      <c r="BQ62" s="100">
        <v>37.502214127263947</v>
      </c>
      <c r="BR62" s="100">
        <v>37.502214127263947</v>
      </c>
      <c r="BS62" s="100">
        <v>98.739042472412734</v>
      </c>
      <c r="BT62" s="100">
        <v>0</v>
      </c>
      <c r="BU62" s="100">
        <v>0</v>
      </c>
      <c r="BV62" s="100">
        <v>0</v>
      </c>
      <c r="BW62" s="100">
        <v>0</v>
      </c>
      <c r="BX62" s="100">
        <v>0</v>
      </c>
      <c r="BY62" s="100">
        <v>0</v>
      </c>
      <c r="BZ62" s="100">
        <v>0</v>
      </c>
      <c r="CA62" s="100">
        <v>0.13074107245791619</v>
      </c>
      <c r="CB62" s="100">
        <v>0.42278700282048415</v>
      </c>
      <c r="CC62" s="100">
        <v>0.10346984826255597</v>
      </c>
      <c r="CD62" s="100">
        <v>8.7486294039308771E-2</v>
      </c>
      <c r="CE62" s="100">
        <v>0</v>
      </c>
      <c r="CF62" s="100">
        <v>0</v>
      </c>
      <c r="CG62" s="100">
        <v>0</v>
      </c>
      <c r="CH62" s="100">
        <v>0</v>
      </c>
      <c r="CI62" s="100">
        <v>47099.115856987788</v>
      </c>
      <c r="CJ62" s="100">
        <v>1499.7375447909378</v>
      </c>
      <c r="CK62" s="100">
        <v>0</v>
      </c>
      <c r="CL62" s="100">
        <v>0</v>
      </c>
      <c r="CM62" s="100">
        <v>0</v>
      </c>
      <c r="CN62" s="100">
        <v>0</v>
      </c>
      <c r="CO62" s="100">
        <v>0</v>
      </c>
      <c r="CP62" s="100">
        <v>0</v>
      </c>
      <c r="CQ62" s="100">
        <v>0</v>
      </c>
      <c r="CR62" s="100">
        <v>0</v>
      </c>
      <c r="CS62" s="100">
        <v>0</v>
      </c>
      <c r="CT62" s="100">
        <v>0</v>
      </c>
      <c r="CU62" s="100">
        <v>0</v>
      </c>
      <c r="CV62" s="100">
        <v>0</v>
      </c>
      <c r="CW62" s="100">
        <v>0</v>
      </c>
      <c r="CX62" s="100">
        <v>0</v>
      </c>
      <c r="CY62" s="100">
        <v>0</v>
      </c>
      <c r="CZ62" s="100">
        <v>0</v>
      </c>
      <c r="DA62" s="100">
        <v>0</v>
      </c>
      <c r="DB62" s="100">
        <v>0</v>
      </c>
      <c r="DC62" s="100">
        <v>0</v>
      </c>
      <c r="DD62" s="100">
        <v>0</v>
      </c>
      <c r="DE62" s="100">
        <v>0</v>
      </c>
      <c r="DF62" s="100">
        <v>0</v>
      </c>
      <c r="DG62" s="100">
        <v>0</v>
      </c>
      <c r="DH62" s="100">
        <v>0</v>
      </c>
      <c r="DI62" s="100">
        <v>0</v>
      </c>
      <c r="DJ62" s="100">
        <v>0</v>
      </c>
      <c r="DK62" s="100">
        <v>0</v>
      </c>
      <c r="DL62" s="100">
        <v>0</v>
      </c>
      <c r="DM62" s="100">
        <v>0</v>
      </c>
      <c r="DN62" s="108">
        <v>0</v>
      </c>
      <c r="DO62" s="108">
        <v>0</v>
      </c>
      <c r="DP62" s="108">
        <v>0</v>
      </c>
    </row>
    <row r="63" spans="2:120" x14ac:dyDescent="0.2">
      <c r="C63" s="12">
        <f>+'D-PDP'!C63</f>
        <v>2050</v>
      </c>
      <c r="D63" s="22">
        <v>0</v>
      </c>
      <c r="E63" s="22">
        <v>0</v>
      </c>
      <c r="F63" s="22">
        <v>0</v>
      </c>
      <c r="G63" s="22">
        <v>0</v>
      </c>
      <c r="H63" s="22">
        <v>0</v>
      </c>
      <c r="I63" s="22">
        <v>0</v>
      </c>
      <c r="J63" s="22">
        <v>0</v>
      </c>
      <c r="K63" s="98">
        <v>1324.575446094379</v>
      </c>
      <c r="L63" s="100">
        <v>0</v>
      </c>
      <c r="M63" s="100">
        <v>702.42216872488825</v>
      </c>
      <c r="N63" s="100">
        <v>646.22839522689878</v>
      </c>
      <c r="O63" s="100">
        <v>0</v>
      </c>
      <c r="P63" s="100">
        <v>56.193773497992879</v>
      </c>
      <c r="Q63" s="100">
        <v>0</v>
      </c>
      <c r="R63" s="100">
        <v>0</v>
      </c>
      <c r="S63" s="100">
        <v>0</v>
      </c>
      <c r="T63" s="100">
        <v>0</v>
      </c>
      <c r="U63" s="100">
        <v>0</v>
      </c>
      <c r="V63" s="100">
        <v>0</v>
      </c>
      <c r="W63" s="100">
        <v>64718.894914013799</v>
      </c>
      <c r="X63" s="100">
        <v>0</v>
      </c>
      <c r="Y63" s="100">
        <v>0</v>
      </c>
      <c r="Z63" s="100">
        <v>0</v>
      </c>
      <c r="AA63" s="100">
        <v>0</v>
      </c>
      <c r="AB63" s="100">
        <v>0</v>
      </c>
      <c r="AC63" s="100">
        <v>0</v>
      </c>
      <c r="AD63" s="100">
        <v>0</v>
      </c>
      <c r="AE63" s="100">
        <v>0</v>
      </c>
      <c r="AF63" s="100">
        <v>0</v>
      </c>
      <c r="AG63" s="100">
        <v>0</v>
      </c>
      <c r="AH63" s="100">
        <v>0</v>
      </c>
      <c r="AI63" s="100">
        <v>0</v>
      </c>
      <c r="AJ63" s="100">
        <v>0</v>
      </c>
      <c r="AK63" s="100">
        <v>0</v>
      </c>
      <c r="AL63" s="100">
        <v>0</v>
      </c>
      <c r="AM63" s="100">
        <v>0</v>
      </c>
      <c r="AN63" s="100">
        <v>0</v>
      </c>
      <c r="AO63" s="100">
        <v>0</v>
      </c>
      <c r="AP63" s="100">
        <v>0</v>
      </c>
      <c r="AQ63" s="100">
        <v>0</v>
      </c>
      <c r="AR63" s="100">
        <v>0</v>
      </c>
      <c r="AS63" s="100">
        <v>0</v>
      </c>
      <c r="AT63" s="100">
        <v>0</v>
      </c>
      <c r="AU63" s="100">
        <v>0</v>
      </c>
      <c r="AV63" s="100">
        <v>0</v>
      </c>
      <c r="AW63" s="100">
        <v>0</v>
      </c>
      <c r="AX63" s="100">
        <v>0</v>
      </c>
      <c r="AY63" s="100">
        <v>0</v>
      </c>
      <c r="AZ63" s="100">
        <v>0</v>
      </c>
      <c r="BA63" s="100">
        <v>0</v>
      </c>
      <c r="BB63" s="100">
        <v>0</v>
      </c>
      <c r="BC63" s="100">
        <v>0</v>
      </c>
      <c r="BD63" s="100">
        <v>0</v>
      </c>
      <c r="BE63" s="100">
        <v>0</v>
      </c>
      <c r="BF63" s="100">
        <v>0</v>
      </c>
      <c r="BG63" s="100">
        <v>0</v>
      </c>
      <c r="BH63" s="100">
        <v>0</v>
      </c>
      <c r="BI63" s="100">
        <v>0</v>
      </c>
      <c r="BJ63" s="100">
        <v>98.739042472412734</v>
      </c>
      <c r="BK63" s="100">
        <v>1.8429266457542184</v>
      </c>
      <c r="BL63" s="100">
        <v>-1.0572175066748102</v>
      </c>
      <c r="BM63" s="100">
        <v>0.87688999999999995</v>
      </c>
      <c r="BN63" s="100">
        <v>6.0419999999999998</v>
      </c>
      <c r="BO63" s="100">
        <v>6.0419999999999998</v>
      </c>
      <c r="BP63" s="100">
        <v>0</v>
      </c>
      <c r="BQ63" s="100">
        <v>37.502214127263947</v>
      </c>
      <c r="BR63" s="100">
        <v>37.502214127263947</v>
      </c>
      <c r="BS63" s="100">
        <v>98.739042472412734</v>
      </c>
      <c r="BT63" s="100">
        <v>0</v>
      </c>
      <c r="BU63" s="100">
        <v>0</v>
      </c>
      <c r="BV63" s="100">
        <v>0</v>
      </c>
      <c r="BW63" s="100">
        <v>0</v>
      </c>
      <c r="BX63" s="100">
        <v>0</v>
      </c>
      <c r="BY63" s="100">
        <v>0</v>
      </c>
      <c r="BZ63" s="100">
        <v>0</v>
      </c>
      <c r="CA63" s="100">
        <v>0.13074107245791619</v>
      </c>
      <c r="CB63" s="100">
        <v>0.42278700282048415</v>
      </c>
      <c r="CC63" s="100">
        <v>0.10346984826255597</v>
      </c>
      <c r="CD63" s="100">
        <v>8.7486294039308771E-2</v>
      </c>
      <c r="CE63" s="100">
        <v>0</v>
      </c>
      <c r="CF63" s="100">
        <v>0</v>
      </c>
      <c r="CG63" s="100">
        <v>0</v>
      </c>
      <c r="CH63" s="100">
        <v>0</v>
      </c>
      <c r="CI63" s="100">
        <v>47099.115856987788</v>
      </c>
      <c r="CJ63" s="100">
        <v>1499.7375447909378</v>
      </c>
      <c r="CK63" s="100">
        <v>0</v>
      </c>
      <c r="CL63" s="100">
        <v>0</v>
      </c>
      <c r="CM63" s="100">
        <v>0</v>
      </c>
      <c r="CN63" s="100">
        <v>0</v>
      </c>
      <c r="CO63" s="100">
        <v>0</v>
      </c>
      <c r="CP63" s="100">
        <v>0</v>
      </c>
      <c r="CQ63" s="100">
        <v>0</v>
      </c>
      <c r="CR63" s="100">
        <v>0</v>
      </c>
      <c r="CS63" s="100">
        <v>0</v>
      </c>
      <c r="CT63" s="100">
        <v>0</v>
      </c>
      <c r="CU63" s="100">
        <v>0</v>
      </c>
      <c r="CV63" s="100">
        <v>0</v>
      </c>
      <c r="CW63" s="100">
        <v>0</v>
      </c>
      <c r="CX63" s="100">
        <v>0</v>
      </c>
      <c r="CY63" s="100">
        <v>0</v>
      </c>
      <c r="CZ63" s="100">
        <v>0</v>
      </c>
      <c r="DA63" s="100">
        <v>0</v>
      </c>
      <c r="DB63" s="100">
        <v>0</v>
      </c>
      <c r="DC63" s="100">
        <v>0</v>
      </c>
      <c r="DD63" s="100">
        <v>0</v>
      </c>
      <c r="DE63" s="100">
        <v>0</v>
      </c>
      <c r="DF63" s="100">
        <v>0</v>
      </c>
      <c r="DG63" s="100">
        <v>0</v>
      </c>
      <c r="DH63" s="100">
        <v>0</v>
      </c>
      <c r="DI63" s="100">
        <v>0</v>
      </c>
      <c r="DJ63" s="100">
        <v>0</v>
      </c>
      <c r="DK63" s="100">
        <v>0</v>
      </c>
      <c r="DL63" s="100">
        <v>0</v>
      </c>
      <c r="DM63" s="100">
        <v>0</v>
      </c>
      <c r="DN63" s="108">
        <v>0</v>
      </c>
      <c r="DO63" s="108">
        <v>0</v>
      </c>
      <c r="DP63" s="108">
        <v>0</v>
      </c>
    </row>
    <row r="64" spans="2:120" x14ac:dyDescent="0.2">
      <c r="C64" s="12">
        <f>+'D-PDP'!C64</f>
        <v>2051</v>
      </c>
      <c r="D64" s="22">
        <v>0</v>
      </c>
      <c r="E64" s="22">
        <v>0</v>
      </c>
      <c r="F64" s="22">
        <v>0</v>
      </c>
      <c r="G64" s="22">
        <v>0</v>
      </c>
      <c r="H64" s="22">
        <v>0</v>
      </c>
      <c r="I64" s="22">
        <v>0</v>
      </c>
      <c r="J64" s="22">
        <v>0</v>
      </c>
      <c r="K64" s="98">
        <v>1188.8664996251391</v>
      </c>
      <c r="L64" s="100">
        <v>0</v>
      </c>
      <c r="M64" s="100">
        <v>633.55076921021646</v>
      </c>
      <c r="N64" s="100">
        <v>582.86670767339751</v>
      </c>
      <c r="O64" s="100">
        <v>0</v>
      </c>
      <c r="P64" s="100">
        <v>50.684061536814625</v>
      </c>
      <c r="Q64" s="100">
        <v>0</v>
      </c>
      <c r="R64" s="100">
        <v>0</v>
      </c>
      <c r="S64" s="100">
        <v>0</v>
      </c>
      <c r="T64" s="100">
        <v>0</v>
      </c>
      <c r="U64" s="100">
        <v>0</v>
      </c>
      <c r="V64" s="100">
        <v>0</v>
      </c>
      <c r="W64" s="100">
        <v>64075.854896304663</v>
      </c>
      <c r="X64" s="100">
        <v>0</v>
      </c>
      <c r="Y64" s="100">
        <v>0</v>
      </c>
      <c r="Z64" s="100">
        <v>0</v>
      </c>
      <c r="AA64" s="100">
        <v>0</v>
      </c>
      <c r="AB64" s="100">
        <v>0</v>
      </c>
      <c r="AC64" s="100">
        <v>0</v>
      </c>
      <c r="AD64" s="100">
        <v>0</v>
      </c>
      <c r="AE64" s="100">
        <v>0</v>
      </c>
      <c r="AF64" s="100">
        <v>0</v>
      </c>
      <c r="AG64" s="100">
        <v>0</v>
      </c>
      <c r="AH64" s="100">
        <v>0</v>
      </c>
      <c r="AI64" s="100">
        <v>0</v>
      </c>
      <c r="AJ64" s="100">
        <v>0</v>
      </c>
      <c r="AK64" s="100">
        <v>0</v>
      </c>
      <c r="AL64" s="100">
        <v>0</v>
      </c>
      <c r="AM64" s="100">
        <v>0</v>
      </c>
      <c r="AN64" s="100">
        <v>0</v>
      </c>
      <c r="AO64" s="100">
        <v>0</v>
      </c>
      <c r="AP64" s="100">
        <v>0</v>
      </c>
      <c r="AQ64" s="100">
        <v>0</v>
      </c>
      <c r="AR64" s="100">
        <v>0</v>
      </c>
      <c r="AS64" s="100">
        <v>0</v>
      </c>
      <c r="AT64" s="100">
        <v>0</v>
      </c>
      <c r="AU64" s="100">
        <v>0</v>
      </c>
      <c r="AV64" s="100">
        <v>0</v>
      </c>
      <c r="AW64" s="100">
        <v>0</v>
      </c>
      <c r="AX64" s="100">
        <v>0</v>
      </c>
      <c r="AY64" s="100">
        <v>0</v>
      </c>
      <c r="AZ64" s="100">
        <v>0</v>
      </c>
      <c r="BA64" s="100">
        <v>0</v>
      </c>
      <c r="BB64" s="100">
        <v>0</v>
      </c>
      <c r="BC64" s="100">
        <v>0</v>
      </c>
      <c r="BD64" s="100">
        <v>0</v>
      </c>
      <c r="BE64" s="100">
        <v>0</v>
      </c>
      <c r="BF64" s="100">
        <v>0</v>
      </c>
      <c r="BG64" s="100">
        <v>0</v>
      </c>
      <c r="BH64" s="100">
        <v>0</v>
      </c>
      <c r="BI64" s="100">
        <v>0</v>
      </c>
      <c r="BJ64" s="100">
        <v>98.739042472412734</v>
      </c>
      <c r="BK64" s="100">
        <v>1.8429266457542184</v>
      </c>
      <c r="BL64" s="100">
        <v>-1.0572175066748102</v>
      </c>
      <c r="BM64" s="100">
        <v>0.87688999999999995</v>
      </c>
      <c r="BN64" s="100">
        <v>6.0419999999999998</v>
      </c>
      <c r="BO64" s="100">
        <v>6.0419999999999998</v>
      </c>
      <c r="BP64" s="100">
        <v>0</v>
      </c>
      <c r="BQ64" s="100">
        <v>37.502214127263947</v>
      </c>
      <c r="BR64" s="100">
        <v>37.502214127263947</v>
      </c>
      <c r="BS64" s="100">
        <v>98.739042472412734</v>
      </c>
      <c r="BT64" s="100">
        <v>0</v>
      </c>
      <c r="BU64" s="100">
        <v>0</v>
      </c>
      <c r="BV64" s="100">
        <v>0</v>
      </c>
      <c r="BW64" s="100">
        <v>0</v>
      </c>
      <c r="BX64" s="100">
        <v>0</v>
      </c>
      <c r="BY64" s="100">
        <v>0</v>
      </c>
      <c r="BZ64" s="100">
        <v>0</v>
      </c>
      <c r="CA64" s="100">
        <v>0.13074107245791619</v>
      </c>
      <c r="CB64" s="100">
        <v>0.42278700282048415</v>
      </c>
      <c r="CC64" s="100">
        <v>0.10346984826255597</v>
      </c>
      <c r="CD64" s="100">
        <v>8.7486294039308771E-2</v>
      </c>
      <c r="CE64" s="100">
        <v>0</v>
      </c>
      <c r="CF64" s="100">
        <v>0</v>
      </c>
      <c r="CG64" s="100">
        <v>0</v>
      </c>
      <c r="CH64" s="100">
        <v>0</v>
      </c>
      <c r="CI64" s="100">
        <v>47099.115856987788</v>
      </c>
      <c r="CJ64" s="100">
        <v>1499.7375447909378</v>
      </c>
      <c r="CK64" s="100">
        <v>0</v>
      </c>
      <c r="CL64" s="100">
        <v>0</v>
      </c>
      <c r="CM64" s="100">
        <v>0</v>
      </c>
      <c r="CN64" s="100">
        <v>0</v>
      </c>
      <c r="CO64" s="100">
        <v>0</v>
      </c>
      <c r="CP64" s="100">
        <v>0</v>
      </c>
      <c r="CQ64" s="100">
        <v>0</v>
      </c>
      <c r="CR64" s="100">
        <v>0</v>
      </c>
      <c r="CS64" s="100">
        <v>0</v>
      </c>
      <c r="CT64" s="100">
        <v>0</v>
      </c>
      <c r="CU64" s="100">
        <v>0</v>
      </c>
      <c r="CV64" s="100">
        <v>0</v>
      </c>
      <c r="CW64" s="100">
        <v>0</v>
      </c>
      <c r="CX64" s="100">
        <v>0</v>
      </c>
      <c r="CY64" s="100">
        <v>0</v>
      </c>
      <c r="CZ64" s="100">
        <v>0</v>
      </c>
      <c r="DA64" s="100">
        <v>0</v>
      </c>
      <c r="DB64" s="100">
        <v>0</v>
      </c>
      <c r="DC64" s="100">
        <v>0</v>
      </c>
      <c r="DD64" s="100">
        <v>0</v>
      </c>
      <c r="DE64" s="100">
        <v>0</v>
      </c>
      <c r="DF64" s="100">
        <v>0</v>
      </c>
      <c r="DG64" s="100">
        <v>0</v>
      </c>
      <c r="DH64" s="100">
        <v>0</v>
      </c>
      <c r="DI64" s="100">
        <v>0</v>
      </c>
      <c r="DJ64" s="100">
        <v>0</v>
      </c>
      <c r="DK64" s="100">
        <v>0</v>
      </c>
      <c r="DL64" s="100">
        <v>0</v>
      </c>
      <c r="DM64" s="100">
        <v>0</v>
      </c>
      <c r="DN64" s="108">
        <v>0</v>
      </c>
      <c r="DO64" s="108">
        <v>0</v>
      </c>
      <c r="DP64" s="108">
        <v>0</v>
      </c>
    </row>
    <row r="65" spans="3:120" x14ac:dyDescent="0.2">
      <c r="C65" s="12">
        <f>+'D-PDP'!C65</f>
        <v>2052</v>
      </c>
      <c r="D65" s="22">
        <v>0</v>
      </c>
      <c r="E65" s="22">
        <v>0</v>
      </c>
      <c r="F65" s="22">
        <v>0</v>
      </c>
      <c r="G65" s="22">
        <v>0</v>
      </c>
      <c r="H65" s="22">
        <v>0</v>
      </c>
      <c r="I65" s="22">
        <v>0</v>
      </c>
      <c r="J65" s="22">
        <v>0</v>
      </c>
      <c r="K65" s="98">
        <v>1053.9142044863838</v>
      </c>
      <c r="L65" s="100">
        <v>0</v>
      </c>
      <c r="M65" s="100">
        <v>573.13432302271758</v>
      </c>
      <c r="N65" s="100">
        <v>527.28357718090092</v>
      </c>
      <c r="O65" s="100">
        <v>0</v>
      </c>
      <c r="P65" s="100">
        <v>45.850745841815296</v>
      </c>
      <c r="Q65" s="100">
        <v>0</v>
      </c>
      <c r="R65" s="100">
        <v>0</v>
      </c>
      <c r="S65" s="100">
        <v>0</v>
      </c>
      <c r="T65" s="100">
        <v>0</v>
      </c>
      <c r="U65" s="100">
        <v>0</v>
      </c>
      <c r="V65" s="100">
        <v>0</v>
      </c>
      <c r="W65" s="100">
        <v>63648.455076215323</v>
      </c>
      <c r="X65" s="100">
        <v>0</v>
      </c>
      <c r="Y65" s="100">
        <v>0</v>
      </c>
      <c r="Z65" s="100">
        <v>0</v>
      </c>
      <c r="AA65" s="100">
        <v>0</v>
      </c>
      <c r="AB65" s="100">
        <v>0</v>
      </c>
      <c r="AC65" s="100">
        <v>0</v>
      </c>
      <c r="AD65" s="100">
        <v>0</v>
      </c>
      <c r="AE65" s="100">
        <v>0</v>
      </c>
      <c r="AF65" s="100">
        <v>0</v>
      </c>
      <c r="AG65" s="100">
        <v>0</v>
      </c>
      <c r="AH65" s="100">
        <v>0</v>
      </c>
      <c r="AI65" s="100">
        <v>0</v>
      </c>
      <c r="AJ65" s="100">
        <v>0</v>
      </c>
      <c r="AK65" s="100">
        <v>0</v>
      </c>
      <c r="AL65" s="100">
        <v>0</v>
      </c>
      <c r="AM65" s="100">
        <v>0</v>
      </c>
      <c r="AN65" s="100">
        <v>0</v>
      </c>
      <c r="AO65" s="100">
        <v>0</v>
      </c>
      <c r="AP65" s="100">
        <v>0</v>
      </c>
      <c r="AQ65" s="100">
        <v>0</v>
      </c>
      <c r="AR65" s="100">
        <v>0</v>
      </c>
      <c r="AS65" s="100">
        <v>0</v>
      </c>
      <c r="AT65" s="100">
        <v>0</v>
      </c>
      <c r="AU65" s="100">
        <v>0</v>
      </c>
      <c r="AV65" s="100">
        <v>0</v>
      </c>
      <c r="AW65" s="100">
        <v>0</v>
      </c>
      <c r="AX65" s="100">
        <v>0</v>
      </c>
      <c r="AY65" s="100">
        <v>0</v>
      </c>
      <c r="AZ65" s="100">
        <v>0</v>
      </c>
      <c r="BA65" s="100">
        <v>0</v>
      </c>
      <c r="BB65" s="100">
        <v>0</v>
      </c>
      <c r="BC65" s="100">
        <v>0</v>
      </c>
      <c r="BD65" s="100">
        <v>0</v>
      </c>
      <c r="BE65" s="100">
        <v>0</v>
      </c>
      <c r="BF65" s="100">
        <v>0</v>
      </c>
      <c r="BG65" s="100">
        <v>0</v>
      </c>
      <c r="BH65" s="100">
        <v>0</v>
      </c>
      <c r="BI65" s="100">
        <v>0</v>
      </c>
      <c r="BJ65" s="100">
        <v>98.739042472412734</v>
      </c>
      <c r="BK65" s="100">
        <v>1.8429266457542184</v>
      </c>
      <c r="BL65" s="100">
        <v>-1.0572175066748102</v>
      </c>
      <c r="BM65" s="100">
        <v>0.87688999999999995</v>
      </c>
      <c r="BN65" s="100">
        <v>6.0419999999999998</v>
      </c>
      <c r="BO65" s="100">
        <v>6.0419999999999998</v>
      </c>
      <c r="BP65" s="100">
        <v>0</v>
      </c>
      <c r="BQ65" s="100">
        <v>37.502214127263947</v>
      </c>
      <c r="BR65" s="100">
        <v>37.502214127263947</v>
      </c>
      <c r="BS65" s="100">
        <v>98.739042472412734</v>
      </c>
      <c r="BT65" s="100">
        <v>0</v>
      </c>
      <c r="BU65" s="100">
        <v>0</v>
      </c>
      <c r="BV65" s="100">
        <v>0</v>
      </c>
      <c r="BW65" s="100">
        <v>0</v>
      </c>
      <c r="BX65" s="100">
        <v>0</v>
      </c>
      <c r="BY65" s="100">
        <v>0</v>
      </c>
      <c r="BZ65" s="100">
        <v>0</v>
      </c>
      <c r="CA65" s="100">
        <v>0.13074107245791619</v>
      </c>
      <c r="CB65" s="100">
        <v>0.42278700282048415</v>
      </c>
      <c r="CC65" s="100">
        <v>0.10346984826255597</v>
      </c>
      <c r="CD65" s="100">
        <v>8.7486294039308771E-2</v>
      </c>
      <c r="CE65" s="100">
        <v>0</v>
      </c>
      <c r="CF65" s="100">
        <v>0</v>
      </c>
      <c r="CG65" s="100">
        <v>0</v>
      </c>
      <c r="CH65" s="100">
        <v>0</v>
      </c>
      <c r="CI65" s="100">
        <v>47099.115856987788</v>
      </c>
      <c r="CJ65" s="100">
        <v>1499.7375447909378</v>
      </c>
      <c r="CK65" s="100">
        <v>0</v>
      </c>
      <c r="CL65" s="100">
        <v>0</v>
      </c>
      <c r="CM65" s="100">
        <v>0</v>
      </c>
      <c r="CN65" s="100">
        <v>0</v>
      </c>
      <c r="CO65" s="100">
        <v>0</v>
      </c>
      <c r="CP65" s="100">
        <v>0</v>
      </c>
      <c r="CQ65" s="100">
        <v>0</v>
      </c>
      <c r="CR65" s="100">
        <v>0</v>
      </c>
      <c r="CS65" s="100">
        <v>0</v>
      </c>
      <c r="CT65" s="100">
        <v>0</v>
      </c>
      <c r="CU65" s="100">
        <v>0</v>
      </c>
      <c r="CV65" s="100">
        <v>0</v>
      </c>
      <c r="CW65" s="100">
        <v>0</v>
      </c>
      <c r="CX65" s="100">
        <v>0</v>
      </c>
      <c r="CY65" s="100">
        <v>0</v>
      </c>
      <c r="CZ65" s="100">
        <v>0</v>
      </c>
      <c r="DA65" s="100">
        <v>0</v>
      </c>
      <c r="DB65" s="100">
        <v>0</v>
      </c>
      <c r="DC65" s="100">
        <v>0</v>
      </c>
      <c r="DD65" s="100">
        <v>0</v>
      </c>
      <c r="DE65" s="100">
        <v>0</v>
      </c>
      <c r="DF65" s="100">
        <v>0</v>
      </c>
      <c r="DG65" s="100">
        <v>0</v>
      </c>
      <c r="DH65" s="100">
        <v>0</v>
      </c>
      <c r="DI65" s="100">
        <v>0</v>
      </c>
      <c r="DJ65" s="100">
        <v>0</v>
      </c>
      <c r="DK65" s="100">
        <v>0</v>
      </c>
      <c r="DL65" s="100">
        <v>0</v>
      </c>
      <c r="DM65" s="100">
        <v>0</v>
      </c>
      <c r="DN65" s="108">
        <v>0</v>
      </c>
      <c r="DO65" s="108">
        <v>0</v>
      </c>
      <c r="DP65" s="108">
        <v>0</v>
      </c>
    </row>
    <row r="66" spans="3:120" x14ac:dyDescent="0.2">
      <c r="C66" s="12">
        <f>+'D-PDP'!C66</f>
        <v>2053</v>
      </c>
      <c r="D66" s="22">
        <v>0</v>
      </c>
      <c r="E66" s="22">
        <v>0</v>
      </c>
      <c r="F66" s="22">
        <v>0</v>
      </c>
      <c r="G66" s="22">
        <v>0</v>
      </c>
      <c r="H66" s="22">
        <v>0</v>
      </c>
      <c r="I66" s="22">
        <v>0</v>
      </c>
      <c r="J66" s="22">
        <v>0</v>
      </c>
      <c r="K66" s="98">
        <v>705.42250189265178</v>
      </c>
      <c r="L66" s="100">
        <v>0</v>
      </c>
      <c r="M66" s="100">
        <v>375.37584030560538</v>
      </c>
      <c r="N66" s="100">
        <v>345.34577308115655</v>
      </c>
      <c r="O66" s="100">
        <v>0</v>
      </c>
      <c r="P66" s="100">
        <v>30.030067224450249</v>
      </c>
      <c r="Q66" s="100">
        <v>0</v>
      </c>
      <c r="R66" s="100">
        <v>0</v>
      </c>
      <c r="S66" s="100">
        <v>0</v>
      </c>
      <c r="T66" s="100">
        <v>0</v>
      </c>
      <c r="U66" s="100">
        <v>0</v>
      </c>
      <c r="V66" s="100">
        <v>0</v>
      </c>
      <c r="W66" s="100">
        <v>62793.954749580473</v>
      </c>
      <c r="X66" s="100">
        <v>0</v>
      </c>
      <c r="Y66" s="100">
        <v>0</v>
      </c>
      <c r="Z66" s="100">
        <v>0</v>
      </c>
      <c r="AA66" s="100">
        <v>0</v>
      </c>
      <c r="AB66" s="100">
        <v>0</v>
      </c>
      <c r="AC66" s="100">
        <v>0</v>
      </c>
      <c r="AD66" s="100">
        <v>0</v>
      </c>
      <c r="AE66" s="100">
        <v>0</v>
      </c>
      <c r="AF66" s="100">
        <v>0</v>
      </c>
      <c r="AG66" s="100">
        <v>0</v>
      </c>
      <c r="AH66" s="100">
        <v>0</v>
      </c>
      <c r="AI66" s="100">
        <v>0</v>
      </c>
      <c r="AJ66" s="100">
        <v>0</v>
      </c>
      <c r="AK66" s="100">
        <v>0</v>
      </c>
      <c r="AL66" s="100">
        <v>0</v>
      </c>
      <c r="AM66" s="100">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c r="BC66" s="100">
        <v>0</v>
      </c>
      <c r="BD66" s="100">
        <v>0</v>
      </c>
      <c r="BE66" s="100">
        <v>0</v>
      </c>
      <c r="BF66" s="100">
        <v>0</v>
      </c>
      <c r="BG66" s="100">
        <v>0</v>
      </c>
      <c r="BH66" s="100">
        <v>0</v>
      </c>
      <c r="BI66" s="100">
        <v>0</v>
      </c>
      <c r="BJ66" s="100">
        <v>98.739042472412734</v>
      </c>
      <c r="BK66" s="100">
        <v>1.8429266457542184</v>
      </c>
      <c r="BL66" s="100">
        <v>-1.0572175066748102</v>
      </c>
      <c r="BM66" s="100">
        <v>0.87688999999999995</v>
      </c>
      <c r="BN66" s="100">
        <v>6.0419999999999998</v>
      </c>
      <c r="BO66" s="100">
        <v>6.0419999999999998</v>
      </c>
      <c r="BP66" s="100">
        <v>0</v>
      </c>
      <c r="BQ66" s="100">
        <v>37.502214127263947</v>
      </c>
      <c r="BR66" s="100">
        <v>37.502214127263947</v>
      </c>
      <c r="BS66" s="100">
        <v>98.739042472412734</v>
      </c>
      <c r="BT66" s="100">
        <v>0</v>
      </c>
      <c r="BU66" s="100">
        <v>0</v>
      </c>
      <c r="BV66" s="100">
        <v>0</v>
      </c>
      <c r="BW66" s="100">
        <v>0</v>
      </c>
      <c r="BX66" s="100">
        <v>0</v>
      </c>
      <c r="BY66" s="100">
        <v>0</v>
      </c>
      <c r="BZ66" s="100">
        <v>0</v>
      </c>
      <c r="CA66" s="100">
        <v>0.13074107245791619</v>
      </c>
      <c r="CB66" s="100">
        <v>0.42278700282048415</v>
      </c>
      <c r="CC66" s="100">
        <v>0.10346984826255597</v>
      </c>
      <c r="CD66" s="100">
        <v>8.7486294039308771E-2</v>
      </c>
      <c r="CE66" s="100">
        <v>0</v>
      </c>
      <c r="CF66" s="100">
        <v>0</v>
      </c>
      <c r="CG66" s="100">
        <v>0</v>
      </c>
      <c r="CH66" s="100">
        <v>0</v>
      </c>
      <c r="CI66" s="100">
        <v>47099.115856987788</v>
      </c>
      <c r="CJ66" s="100">
        <v>1499.7375447909378</v>
      </c>
      <c r="CK66" s="100">
        <v>0</v>
      </c>
      <c r="CL66" s="100">
        <v>0</v>
      </c>
      <c r="CM66" s="100">
        <v>0</v>
      </c>
      <c r="CN66" s="100">
        <v>0</v>
      </c>
      <c r="CO66" s="100">
        <v>0</v>
      </c>
      <c r="CP66" s="100">
        <v>0</v>
      </c>
      <c r="CQ66" s="100">
        <v>0</v>
      </c>
      <c r="CR66" s="100">
        <v>0</v>
      </c>
      <c r="CS66" s="100">
        <v>0</v>
      </c>
      <c r="CT66" s="100">
        <v>0</v>
      </c>
      <c r="CU66" s="100">
        <v>0</v>
      </c>
      <c r="CV66" s="100">
        <v>0</v>
      </c>
      <c r="CW66" s="100">
        <v>0</v>
      </c>
      <c r="CX66" s="100">
        <v>0</v>
      </c>
      <c r="CY66" s="100">
        <v>0</v>
      </c>
      <c r="CZ66" s="100">
        <v>0</v>
      </c>
      <c r="DA66" s="100">
        <v>0</v>
      </c>
      <c r="DB66" s="100">
        <v>0</v>
      </c>
      <c r="DC66" s="100">
        <v>0</v>
      </c>
      <c r="DD66" s="100">
        <v>0</v>
      </c>
      <c r="DE66" s="100">
        <v>0</v>
      </c>
      <c r="DF66" s="100">
        <v>0</v>
      </c>
      <c r="DG66" s="100">
        <v>0</v>
      </c>
      <c r="DH66" s="100">
        <v>0</v>
      </c>
      <c r="DI66" s="100">
        <v>0</v>
      </c>
      <c r="DJ66" s="100">
        <v>0</v>
      </c>
      <c r="DK66" s="100">
        <v>0</v>
      </c>
      <c r="DL66" s="100">
        <v>0</v>
      </c>
      <c r="DM66" s="100">
        <v>0</v>
      </c>
      <c r="DN66" s="108">
        <v>0</v>
      </c>
      <c r="DO66" s="108">
        <v>0</v>
      </c>
      <c r="DP66" s="108">
        <v>0</v>
      </c>
    </row>
    <row r="67" spans="3:120" x14ac:dyDescent="0.2">
      <c r="C67" s="12">
        <f>+'D-PDP'!C67</f>
        <v>2054</v>
      </c>
      <c r="D67" s="22">
        <v>0</v>
      </c>
      <c r="E67" s="22">
        <v>0</v>
      </c>
      <c r="F67" s="22">
        <v>0</v>
      </c>
      <c r="G67" s="22">
        <v>0</v>
      </c>
      <c r="H67" s="22">
        <v>0</v>
      </c>
      <c r="I67" s="22">
        <v>0</v>
      </c>
      <c r="J67" s="22">
        <v>0</v>
      </c>
      <c r="K67" s="98">
        <v>606.76010157343262</v>
      </c>
      <c r="L67" s="100">
        <v>0</v>
      </c>
      <c r="M67" s="100">
        <v>301.12050071775957</v>
      </c>
      <c r="N67" s="100">
        <v>277.03086066033836</v>
      </c>
      <c r="O67" s="100">
        <v>0</v>
      </c>
      <c r="P67" s="100">
        <v>24.089640057422002</v>
      </c>
      <c r="Q67" s="100">
        <v>0</v>
      </c>
      <c r="R67" s="100">
        <v>0</v>
      </c>
      <c r="S67" s="100">
        <v>0</v>
      </c>
      <c r="T67" s="100">
        <v>0</v>
      </c>
      <c r="U67" s="100">
        <v>0</v>
      </c>
      <c r="V67" s="100">
        <v>0</v>
      </c>
      <c r="W67" s="100">
        <v>62266.232512053568</v>
      </c>
      <c r="X67" s="100">
        <v>0</v>
      </c>
      <c r="Y67" s="100">
        <v>0</v>
      </c>
      <c r="Z67" s="100">
        <v>0</v>
      </c>
      <c r="AA67" s="100">
        <v>0</v>
      </c>
      <c r="AB67" s="100">
        <v>0</v>
      </c>
      <c r="AC67" s="100">
        <v>0</v>
      </c>
      <c r="AD67" s="100">
        <v>0</v>
      </c>
      <c r="AE67" s="100">
        <v>0</v>
      </c>
      <c r="AF67" s="100">
        <v>0</v>
      </c>
      <c r="AG67" s="100">
        <v>0</v>
      </c>
      <c r="AH67" s="100">
        <v>0</v>
      </c>
      <c r="AI67" s="100">
        <v>0</v>
      </c>
      <c r="AJ67" s="100">
        <v>0</v>
      </c>
      <c r="AK67" s="100">
        <v>0</v>
      </c>
      <c r="AL67" s="100">
        <v>0</v>
      </c>
      <c r="AM67" s="100">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c r="BC67" s="100">
        <v>0</v>
      </c>
      <c r="BD67" s="100">
        <v>0</v>
      </c>
      <c r="BE67" s="100">
        <v>0</v>
      </c>
      <c r="BF67" s="100">
        <v>0</v>
      </c>
      <c r="BG67" s="100">
        <v>0</v>
      </c>
      <c r="BH67" s="100">
        <v>0</v>
      </c>
      <c r="BI67" s="100">
        <v>0</v>
      </c>
      <c r="BJ67" s="100">
        <v>98.739042472412734</v>
      </c>
      <c r="BK67" s="100">
        <v>1.8429266457542184</v>
      </c>
      <c r="BL67" s="100">
        <v>-1.0572175066748102</v>
      </c>
      <c r="BM67" s="100">
        <v>0.87688999999999995</v>
      </c>
      <c r="BN67" s="100">
        <v>6.0419999999999998</v>
      </c>
      <c r="BO67" s="100">
        <v>6.0419999999999998</v>
      </c>
      <c r="BP67" s="100">
        <v>0</v>
      </c>
      <c r="BQ67" s="100">
        <v>37.502214127263947</v>
      </c>
      <c r="BR67" s="100">
        <v>37.502214127263947</v>
      </c>
      <c r="BS67" s="100">
        <v>98.739042472412734</v>
      </c>
      <c r="BT67" s="100">
        <v>0</v>
      </c>
      <c r="BU67" s="100">
        <v>0</v>
      </c>
      <c r="BV67" s="100">
        <v>0</v>
      </c>
      <c r="BW67" s="100">
        <v>0</v>
      </c>
      <c r="BX67" s="100">
        <v>0</v>
      </c>
      <c r="BY67" s="100">
        <v>0</v>
      </c>
      <c r="BZ67" s="100">
        <v>0</v>
      </c>
      <c r="CA67" s="100">
        <v>0.13074107245791619</v>
      </c>
      <c r="CB67" s="100">
        <v>0.42278700282048415</v>
      </c>
      <c r="CC67" s="100">
        <v>0.10346984826255597</v>
      </c>
      <c r="CD67" s="100">
        <v>8.7486294039308771E-2</v>
      </c>
      <c r="CE67" s="100">
        <v>0</v>
      </c>
      <c r="CF67" s="100">
        <v>0</v>
      </c>
      <c r="CG67" s="100">
        <v>0</v>
      </c>
      <c r="CH67" s="100">
        <v>0</v>
      </c>
      <c r="CI67" s="100">
        <v>47099.115856987788</v>
      </c>
      <c r="CJ67" s="100">
        <v>1499.7375447909378</v>
      </c>
      <c r="CK67" s="100">
        <v>0</v>
      </c>
      <c r="CL67" s="100">
        <v>0</v>
      </c>
      <c r="CM67" s="100">
        <v>0</v>
      </c>
      <c r="CN67" s="100">
        <v>0</v>
      </c>
      <c r="CO67" s="100">
        <v>0</v>
      </c>
      <c r="CP67" s="100">
        <v>0</v>
      </c>
      <c r="CQ67" s="100">
        <v>0</v>
      </c>
      <c r="CR67" s="100">
        <v>0</v>
      </c>
      <c r="CS67" s="100">
        <v>0</v>
      </c>
      <c r="CT67" s="100">
        <v>0</v>
      </c>
      <c r="CU67" s="100">
        <v>0</v>
      </c>
      <c r="CV67" s="100">
        <v>0</v>
      </c>
      <c r="CW67" s="100">
        <v>0</v>
      </c>
      <c r="CX67" s="100">
        <v>0</v>
      </c>
      <c r="CY67" s="100">
        <v>0</v>
      </c>
      <c r="CZ67" s="100">
        <v>0</v>
      </c>
      <c r="DA67" s="100">
        <v>0</v>
      </c>
      <c r="DB67" s="100">
        <v>0</v>
      </c>
      <c r="DC67" s="100">
        <v>0</v>
      </c>
      <c r="DD67" s="100">
        <v>0</v>
      </c>
      <c r="DE67" s="100">
        <v>0</v>
      </c>
      <c r="DF67" s="100">
        <v>0</v>
      </c>
      <c r="DG67" s="100">
        <v>0</v>
      </c>
      <c r="DH67" s="100">
        <v>0</v>
      </c>
      <c r="DI67" s="100">
        <v>0</v>
      </c>
      <c r="DJ67" s="100">
        <v>0</v>
      </c>
      <c r="DK67" s="100">
        <v>0</v>
      </c>
      <c r="DL67" s="100">
        <v>0</v>
      </c>
      <c r="DM67" s="100">
        <v>0</v>
      </c>
      <c r="DN67" s="108">
        <v>0</v>
      </c>
      <c r="DO67" s="108">
        <v>0</v>
      </c>
      <c r="DP67" s="108">
        <v>0</v>
      </c>
    </row>
    <row r="68" spans="3:120" x14ac:dyDescent="0.2">
      <c r="C68" s="12">
        <f>+'D-PDP'!C68</f>
        <v>2055</v>
      </c>
      <c r="D68" s="22">
        <v>0</v>
      </c>
      <c r="E68" s="22">
        <v>0</v>
      </c>
      <c r="F68" s="22">
        <v>0</v>
      </c>
      <c r="G68" s="22">
        <v>0</v>
      </c>
      <c r="H68" s="22">
        <v>0</v>
      </c>
      <c r="I68" s="22">
        <v>0</v>
      </c>
      <c r="J68" s="22">
        <v>0</v>
      </c>
      <c r="K68" s="98">
        <v>560.54599606560441</v>
      </c>
      <c r="L68" s="100">
        <v>0</v>
      </c>
      <c r="M68" s="100">
        <v>276.86249909758408</v>
      </c>
      <c r="N68" s="100">
        <v>254.71349916977886</v>
      </c>
      <c r="O68" s="100">
        <v>0</v>
      </c>
      <c r="P68" s="100">
        <v>22.1489999278092</v>
      </c>
      <c r="Q68" s="100">
        <v>0</v>
      </c>
      <c r="R68" s="100">
        <v>0</v>
      </c>
      <c r="S68" s="100">
        <v>0</v>
      </c>
      <c r="T68" s="100">
        <v>0</v>
      </c>
      <c r="U68" s="100">
        <v>0</v>
      </c>
      <c r="V68" s="100">
        <v>0</v>
      </c>
      <c r="W68" s="100">
        <v>61777.276838663965</v>
      </c>
      <c r="X68" s="100">
        <v>0</v>
      </c>
      <c r="Y68" s="100">
        <v>0</v>
      </c>
      <c r="Z68" s="100">
        <v>0</v>
      </c>
      <c r="AA68" s="100">
        <v>0</v>
      </c>
      <c r="AB68" s="100">
        <v>0</v>
      </c>
      <c r="AC68" s="100">
        <v>0</v>
      </c>
      <c r="AD68" s="100">
        <v>0</v>
      </c>
      <c r="AE68" s="100">
        <v>0</v>
      </c>
      <c r="AF68" s="100">
        <v>0</v>
      </c>
      <c r="AG68" s="100">
        <v>0</v>
      </c>
      <c r="AH68" s="100">
        <v>0</v>
      </c>
      <c r="AI68" s="100">
        <v>0</v>
      </c>
      <c r="AJ68" s="100">
        <v>0</v>
      </c>
      <c r="AK68" s="100">
        <v>0</v>
      </c>
      <c r="AL68" s="100">
        <v>0</v>
      </c>
      <c r="AM68" s="100">
        <v>0</v>
      </c>
      <c r="AN68" s="100">
        <v>0</v>
      </c>
      <c r="AO68" s="100">
        <v>0</v>
      </c>
      <c r="AP68" s="100">
        <v>0</v>
      </c>
      <c r="AQ68" s="100">
        <v>0</v>
      </c>
      <c r="AR68" s="100">
        <v>0</v>
      </c>
      <c r="AS68" s="100">
        <v>0</v>
      </c>
      <c r="AT68" s="100">
        <v>0</v>
      </c>
      <c r="AU68" s="100">
        <v>0</v>
      </c>
      <c r="AV68" s="100">
        <v>0</v>
      </c>
      <c r="AW68" s="100">
        <v>0</v>
      </c>
      <c r="AX68" s="100">
        <v>0</v>
      </c>
      <c r="AY68" s="100">
        <v>0</v>
      </c>
      <c r="AZ68" s="100">
        <v>0</v>
      </c>
      <c r="BA68" s="100">
        <v>0</v>
      </c>
      <c r="BB68" s="100">
        <v>0</v>
      </c>
      <c r="BC68" s="100">
        <v>0</v>
      </c>
      <c r="BD68" s="100">
        <v>0</v>
      </c>
      <c r="BE68" s="100">
        <v>0</v>
      </c>
      <c r="BF68" s="100">
        <v>0</v>
      </c>
      <c r="BG68" s="100">
        <v>0</v>
      </c>
      <c r="BH68" s="100">
        <v>0</v>
      </c>
      <c r="BI68" s="100">
        <v>0</v>
      </c>
      <c r="BJ68" s="100">
        <v>98.739042472412734</v>
      </c>
      <c r="BK68" s="100">
        <v>1.8429266457542184</v>
      </c>
      <c r="BL68" s="100">
        <v>-1.0572175066748102</v>
      </c>
      <c r="BM68" s="100">
        <v>0.87688999999999995</v>
      </c>
      <c r="BN68" s="100">
        <v>6.0419999999999998</v>
      </c>
      <c r="BO68" s="100">
        <v>6.0419999999999998</v>
      </c>
      <c r="BP68" s="100">
        <v>0</v>
      </c>
      <c r="BQ68" s="100">
        <v>37.502214127263947</v>
      </c>
      <c r="BR68" s="100">
        <v>37.502214127263947</v>
      </c>
      <c r="BS68" s="100">
        <v>98.739042472412734</v>
      </c>
      <c r="BT68" s="100">
        <v>0</v>
      </c>
      <c r="BU68" s="100">
        <v>0</v>
      </c>
      <c r="BV68" s="100">
        <v>0</v>
      </c>
      <c r="BW68" s="100">
        <v>0</v>
      </c>
      <c r="BX68" s="100">
        <v>0</v>
      </c>
      <c r="BY68" s="100">
        <v>0</v>
      </c>
      <c r="BZ68" s="100">
        <v>0</v>
      </c>
      <c r="CA68" s="100">
        <v>0.13074107245791619</v>
      </c>
      <c r="CB68" s="100">
        <v>0.42278700282048415</v>
      </c>
      <c r="CC68" s="100">
        <v>0.10346984826255597</v>
      </c>
      <c r="CD68" s="100">
        <v>8.7486294039308771E-2</v>
      </c>
      <c r="CE68" s="100">
        <v>0</v>
      </c>
      <c r="CF68" s="100">
        <v>0</v>
      </c>
      <c r="CG68" s="100">
        <v>0</v>
      </c>
      <c r="CH68" s="100">
        <v>0</v>
      </c>
      <c r="CI68" s="100">
        <v>47099.115856987788</v>
      </c>
      <c r="CJ68" s="100">
        <v>1499.7375447909378</v>
      </c>
      <c r="CK68" s="100">
        <v>0</v>
      </c>
      <c r="CL68" s="100">
        <v>0</v>
      </c>
      <c r="CM68" s="100">
        <v>0</v>
      </c>
      <c r="CN68" s="100">
        <v>0</v>
      </c>
      <c r="CO68" s="100">
        <v>0</v>
      </c>
      <c r="CP68" s="100">
        <v>0</v>
      </c>
      <c r="CQ68" s="100">
        <v>0</v>
      </c>
      <c r="CR68" s="100">
        <v>0</v>
      </c>
      <c r="CS68" s="100">
        <v>0</v>
      </c>
      <c r="CT68" s="100">
        <v>0</v>
      </c>
      <c r="CU68" s="100">
        <v>0</v>
      </c>
      <c r="CV68" s="100">
        <v>0</v>
      </c>
      <c r="CW68" s="100">
        <v>0</v>
      </c>
      <c r="CX68" s="100">
        <v>0</v>
      </c>
      <c r="CY68" s="100">
        <v>0</v>
      </c>
      <c r="CZ68" s="100">
        <v>0</v>
      </c>
      <c r="DA68" s="100">
        <v>0</v>
      </c>
      <c r="DB68" s="100">
        <v>0</v>
      </c>
      <c r="DC68" s="100">
        <v>0</v>
      </c>
      <c r="DD68" s="100">
        <v>0</v>
      </c>
      <c r="DE68" s="100">
        <v>0</v>
      </c>
      <c r="DF68" s="100">
        <v>0</v>
      </c>
      <c r="DG68" s="100">
        <v>0</v>
      </c>
      <c r="DH68" s="100">
        <v>0</v>
      </c>
      <c r="DI68" s="100">
        <v>0</v>
      </c>
      <c r="DJ68" s="100">
        <v>0</v>
      </c>
      <c r="DK68" s="100">
        <v>0</v>
      </c>
      <c r="DL68" s="100">
        <v>0</v>
      </c>
      <c r="DM68" s="100">
        <v>0</v>
      </c>
      <c r="DN68" s="108">
        <v>0</v>
      </c>
      <c r="DO68" s="108">
        <v>0</v>
      </c>
      <c r="DP68" s="108">
        <v>0</v>
      </c>
    </row>
    <row r="69" spans="3:120" x14ac:dyDescent="0.2">
      <c r="C69" s="12">
        <f>+'D-PDP'!C69</f>
        <v>2056</v>
      </c>
      <c r="D69" s="22">
        <v>0</v>
      </c>
      <c r="E69" s="22">
        <v>0</v>
      </c>
      <c r="F69" s="22">
        <v>0</v>
      </c>
      <c r="G69" s="22">
        <v>0</v>
      </c>
      <c r="H69" s="22">
        <v>0</v>
      </c>
      <c r="I69" s="22">
        <v>0</v>
      </c>
      <c r="J69" s="22">
        <v>0</v>
      </c>
      <c r="K69" s="98">
        <v>506.94439735333071</v>
      </c>
      <c r="L69" s="100">
        <v>0</v>
      </c>
      <c r="M69" s="100">
        <v>236.65990135014272</v>
      </c>
      <c r="N69" s="100">
        <v>217.72710924212933</v>
      </c>
      <c r="O69" s="100">
        <v>0</v>
      </c>
      <c r="P69" s="100">
        <v>18.93279210800938</v>
      </c>
      <c r="Q69" s="100">
        <v>0</v>
      </c>
      <c r="R69" s="100">
        <v>0</v>
      </c>
      <c r="S69" s="100">
        <v>0</v>
      </c>
      <c r="T69" s="100">
        <v>0</v>
      </c>
      <c r="U69" s="100">
        <v>0</v>
      </c>
      <c r="V69" s="100">
        <v>0</v>
      </c>
      <c r="W69" s="100">
        <v>61156.444589700084</v>
      </c>
      <c r="X69" s="100">
        <v>0</v>
      </c>
      <c r="Y69" s="100">
        <v>0</v>
      </c>
      <c r="Z69" s="100">
        <v>0</v>
      </c>
      <c r="AA69" s="100">
        <v>0</v>
      </c>
      <c r="AB69" s="100">
        <v>0</v>
      </c>
      <c r="AC69" s="100">
        <v>0</v>
      </c>
      <c r="AD69" s="100">
        <v>0</v>
      </c>
      <c r="AE69" s="100">
        <v>0</v>
      </c>
      <c r="AF69" s="100">
        <v>0</v>
      </c>
      <c r="AG69" s="100">
        <v>0</v>
      </c>
      <c r="AH69" s="100">
        <v>0</v>
      </c>
      <c r="AI69" s="100">
        <v>0</v>
      </c>
      <c r="AJ69" s="100">
        <v>0</v>
      </c>
      <c r="AK69" s="100">
        <v>0</v>
      </c>
      <c r="AL69" s="100">
        <v>0</v>
      </c>
      <c r="AM69" s="100">
        <v>0</v>
      </c>
      <c r="AN69" s="100">
        <v>0</v>
      </c>
      <c r="AO69" s="100">
        <v>0</v>
      </c>
      <c r="AP69" s="100">
        <v>0</v>
      </c>
      <c r="AQ69" s="100">
        <v>0</v>
      </c>
      <c r="AR69" s="100">
        <v>0</v>
      </c>
      <c r="AS69" s="100">
        <v>0</v>
      </c>
      <c r="AT69" s="100">
        <v>0</v>
      </c>
      <c r="AU69" s="100">
        <v>0</v>
      </c>
      <c r="AV69" s="100">
        <v>0</v>
      </c>
      <c r="AW69" s="100">
        <v>0</v>
      </c>
      <c r="AX69" s="100">
        <v>0</v>
      </c>
      <c r="AY69" s="100">
        <v>0</v>
      </c>
      <c r="AZ69" s="100">
        <v>0</v>
      </c>
      <c r="BA69" s="100">
        <v>0</v>
      </c>
      <c r="BB69" s="100">
        <v>0</v>
      </c>
      <c r="BC69" s="100">
        <v>0</v>
      </c>
      <c r="BD69" s="100">
        <v>0</v>
      </c>
      <c r="BE69" s="100">
        <v>0</v>
      </c>
      <c r="BF69" s="100">
        <v>0</v>
      </c>
      <c r="BG69" s="100">
        <v>0</v>
      </c>
      <c r="BH69" s="100">
        <v>0</v>
      </c>
      <c r="BI69" s="100">
        <v>0</v>
      </c>
      <c r="BJ69" s="100">
        <v>98.739042472412734</v>
      </c>
      <c r="BK69" s="100">
        <v>1.8429266457542184</v>
      </c>
      <c r="BL69" s="100">
        <v>-1.0572175066748102</v>
      </c>
      <c r="BM69" s="100">
        <v>0.87688999999999995</v>
      </c>
      <c r="BN69" s="100">
        <v>6.0419999999999998</v>
      </c>
      <c r="BO69" s="100">
        <v>6.0419999999999998</v>
      </c>
      <c r="BP69" s="100">
        <v>0</v>
      </c>
      <c r="BQ69" s="100">
        <v>37.502214127263947</v>
      </c>
      <c r="BR69" s="100">
        <v>37.502214127263947</v>
      </c>
      <c r="BS69" s="100">
        <v>98.739042472412734</v>
      </c>
      <c r="BT69" s="100">
        <v>0</v>
      </c>
      <c r="BU69" s="100">
        <v>0</v>
      </c>
      <c r="BV69" s="100">
        <v>0</v>
      </c>
      <c r="BW69" s="100">
        <v>0</v>
      </c>
      <c r="BX69" s="100">
        <v>0</v>
      </c>
      <c r="BY69" s="100">
        <v>0</v>
      </c>
      <c r="BZ69" s="100">
        <v>0</v>
      </c>
      <c r="CA69" s="100">
        <v>0.13074107245791619</v>
      </c>
      <c r="CB69" s="100">
        <v>0.42278700282048415</v>
      </c>
      <c r="CC69" s="100">
        <v>0.10346984826255597</v>
      </c>
      <c r="CD69" s="100">
        <v>8.7486294039308771E-2</v>
      </c>
      <c r="CE69" s="100">
        <v>0</v>
      </c>
      <c r="CF69" s="100">
        <v>0</v>
      </c>
      <c r="CG69" s="100">
        <v>0</v>
      </c>
      <c r="CH69" s="100">
        <v>0</v>
      </c>
      <c r="CI69" s="100">
        <v>47099.115856987788</v>
      </c>
      <c r="CJ69" s="100">
        <v>1499.7375447909378</v>
      </c>
      <c r="CK69" s="100">
        <v>0</v>
      </c>
      <c r="CL69" s="100">
        <v>0</v>
      </c>
      <c r="CM69" s="100">
        <v>0</v>
      </c>
      <c r="CN69" s="100">
        <v>0</v>
      </c>
      <c r="CO69" s="100">
        <v>0</v>
      </c>
      <c r="CP69" s="100">
        <v>0</v>
      </c>
      <c r="CQ69" s="100">
        <v>0</v>
      </c>
      <c r="CR69" s="100">
        <v>0</v>
      </c>
      <c r="CS69" s="100">
        <v>0</v>
      </c>
      <c r="CT69" s="100">
        <v>0</v>
      </c>
      <c r="CU69" s="100">
        <v>0</v>
      </c>
      <c r="CV69" s="100">
        <v>0</v>
      </c>
      <c r="CW69" s="100">
        <v>0</v>
      </c>
      <c r="CX69" s="100">
        <v>0</v>
      </c>
      <c r="CY69" s="100">
        <v>0</v>
      </c>
      <c r="CZ69" s="100">
        <v>0</v>
      </c>
      <c r="DA69" s="100">
        <v>0</v>
      </c>
      <c r="DB69" s="100">
        <v>0</v>
      </c>
      <c r="DC69" s="100">
        <v>0</v>
      </c>
      <c r="DD69" s="100">
        <v>0</v>
      </c>
      <c r="DE69" s="100">
        <v>0</v>
      </c>
      <c r="DF69" s="100">
        <v>0</v>
      </c>
      <c r="DG69" s="100">
        <v>0</v>
      </c>
      <c r="DH69" s="100">
        <v>0</v>
      </c>
      <c r="DI69" s="100">
        <v>0</v>
      </c>
      <c r="DJ69" s="100">
        <v>0</v>
      </c>
      <c r="DK69" s="100">
        <v>0</v>
      </c>
      <c r="DL69" s="100">
        <v>0</v>
      </c>
      <c r="DM69" s="100">
        <v>0</v>
      </c>
      <c r="DN69" s="108">
        <v>0</v>
      </c>
      <c r="DO69" s="108">
        <v>0</v>
      </c>
      <c r="DP69" s="108">
        <v>0</v>
      </c>
    </row>
    <row r="70" spans="3:120" x14ac:dyDescent="0.2">
      <c r="C70" s="12">
        <f>+'D-PDP'!C70</f>
        <v>2057</v>
      </c>
      <c r="D70" s="22">
        <v>0</v>
      </c>
      <c r="E70" s="22">
        <v>0</v>
      </c>
      <c r="F70" s="22">
        <v>0</v>
      </c>
      <c r="G70" s="22">
        <v>0</v>
      </c>
      <c r="H70" s="22">
        <v>0</v>
      </c>
      <c r="I70" s="22">
        <v>0</v>
      </c>
      <c r="J70" s="22">
        <v>0</v>
      </c>
      <c r="K70" s="98">
        <v>455.8115962761658</v>
      </c>
      <c r="L70" s="100">
        <v>0</v>
      </c>
      <c r="M70" s="100">
        <v>217.19159934997515</v>
      </c>
      <c r="N70" s="100">
        <v>199.81627140197756</v>
      </c>
      <c r="O70" s="100">
        <v>0</v>
      </c>
      <c r="P70" s="100">
        <v>17.375327947999722</v>
      </c>
      <c r="Q70" s="100">
        <v>0</v>
      </c>
      <c r="R70" s="100">
        <v>0</v>
      </c>
      <c r="S70" s="100">
        <v>0</v>
      </c>
      <c r="T70" s="100">
        <v>0</v>
      </c>
      <c r="U70" s="100">
        <v>0</v>
      </c>
      <c r="V70" s="100">
        <v>0</v>
      </c>
      <c r="W70" s="100">
        <v>60566.011073291069</v>
      </c>
      <c r="X70" s="100">
        <v>0</v>
      </c>
      <c r="Y70" s="100">
        <v>0</v>
      </c>
      <c r="Z70" s="100">
        <v>0</v>
      </c>
      <c r="AA70" s="100">
        <v>0</v>
      </c>
      <c r="AB70" s="100">
        <v>0</v>
      </c>
      <c r="AC70" s="100">
        <v>0</v>
      </c>
      <c r="AD70" s="100">
        <v>0</v>
      </c>
      <c r="AE70" s="100">
        <v>0</v>
      </c>
      <c r="AF70" s="100">
        <v>0</v>
      </c>
      <c r="AG70" s="100">
        <v>0</v>
      </c>
      <c r="AH70" s="100">
        <v>0</v>
      </c>
      <c r="AI70" s="100">
        <v>0</v>
      </c>
      <c r="AJ70" s="100">
        <v>0</v>
      </c>
      <c r="AK70" s="100">
        <v>0</v>
      </c>
      <c r="AL70" s="100">
        <v>0</v>
      </c>
      <c r="AM70" s="100">
        <v>0</v>
      </c>
      <c r="AN70" s="100">
        <v>0</v>
      </c>
      <c r="AO70" s="100">
        <v>0</v>
      </c>
      <c r="AP70" s="100">
        <v>0</v>
      </c>
      <c r="AQ70" s="100">
        <v>0</v>
      </c>
      <c r="AR70" s="100">
        <v>0</v>
      </c>
      <c r="AS70" s="100">
        <v>0</v>
      </c>
      <c r="AT70" s="100">
        <v>0</v>
      </c>
      <c r="AU70" s="100">
        <v>0</v>
      </c>
      <c r="AV70" s="100">
        <v>0</v>
      </c>
      <c r="AW70" s="100">
        <v>0</v>
      </c>
      <c r="AX70" s="100">
        <v>0</v>
      </c>
      <c r="AY70" s="100">
        <v>0</v>
      </c>
      <c r="AZ70" s="100">
        <v>0</v>
      </c>
      <c r="BA70" s="100">
        <v>0</v>
      </c>
      <c r="BB70" s="100">
        <v>0</v>
      </c>
      <c r="BC70" s="100">
        <v>0</v>
      </c>
      <c r="BD70" s="100">
        <v>0</v>
      </c>
      <c r="BE70" s="100">
        <v>0</v>
      </c>
      <c r="BF70" s="100">
        <v>0</v>
      </c>
      <c r="BG70" s="100">
        <v>0</v>
      </c>
      <c r="BH70" s="100">
        <v>0</v>
      </c>
      <c r="BI70" s="100">
        <v>0</v>
      </c>
      <c r="BJ70" s="100">
        <v>98.739042472412734</v>
      </c>
      <c r="BK70" s="100">
        <v>1.8429266457542184</v>
      </c>
      <c r="BL70" s="100">
        <v>-1.0572175066748102</v>
      </c>
      <c r="BM70" s="100">
        <v>0.87688999999999995</v>
      </c>
      <c r="BN70" s="100">
        <v>6.0419999999999998</v>
      </c>
      <c r="BO70" s="100">
        <v>6.0419999999999998</v>
      </c>
      <c r="BP70" s="100">
        <v>0</v>
      </c>
      <c r="BQ70" s="100">
        <v>37.502214127263947</v>
      </c>
      <c r="BR70" s="100">
        <v>37.502214127263947</v>
      </c>
      <c r="BS70" s="100">
        <v>98.739042472412734</v>
      </c>
      <c r="BT70" s="100">
        <v>0</v>
      </c>
      <c r="BU70" s="100">
        <v>0</v>
      </c>
      <c r="BV70" s="100">
        <v>0</v>
      </c>
      <c r="BW70" s="100">
        <v>0</v>
      </c>
      <c r="BX70" s="100">
        <v>0</v>
      </c>
      <c r="BY70" s="100">
        <v>0</v>
      </c>
      <c r="BZ70" s="100">
        <v>0</v>
      </c>
      <c r="CA70" s="100">
        <v>0.13074107245791619</v>
      </c>
      <c r="CB70" s="100">
        <v>0.42278700282048415</v>
      </c>
      <c r="CC70" s="100">
        <v>0.10346984826255597</v>
      </c>
      <c r="CD70" s="100">
        <v>8.7486294039308771E-2</v>
      </c>
      <c r="CE70" s="100">
        <v>0</v>
      </c>
      <c r="CF70" s="100">
        <v>0</v>
      </c>
      <c r="CG70" s="100">
        <v>0</v>
      </c>
      <c r="CH70" s="100">
        <v>0</v>
      </c>
      <c r="CI70" s="100">
        <v>47099.115856987788</v>
      </c>
      <c r="CJ70" s="100">
        <v>1499.7375447909378</v>
      </c>
      <c r="CK70" s="100">
        <v>0</v>
      </c>
      <c r="CL70" s="100">
        <v>0</v>
      </c>
      <c r="CM70" s="100">
        <v>0</v>
      </c>
      <c r="CN70" s="100">
        <v>0</v>
      </c>
      <c r="CO70" s="100">
        <v>0</v>
      </c>
      <c r="CP70" s="100">
        <v>0</v>
      </c>
      <c r="CQ70" s="100">
        <v>0</v>
      </c>
      <c r="CR70" s="100">
        <v>0</v>
      </c>
      <c r="CS70" s="100">
        <v>0</v>
      </c>
      <c r="CT70" s="100">
        <v>0</v>
      </c>
      <c r="CU70" s="100">
        <v>0</v>
      </c>
      <c r="CV70" s="100">
        <v>0</v>
      </c>
      <c r="CW70" s="100">
        <v>0</v>
      </c>
      <c r="CX70" s="100">
        <v>0</v>
      </c>
      <c r="CY70" s="100">
        <v>0</v>
      </c>
      <c r="CZ70" s="100">
        <v>0</v>
      </c>
      <c r="DA70" s="100">
        <v>0</v>
      </c>
      <c r="DB70" s="100">
        <v>0</v>
      </c>
      <c r="DC70" s="100">
        <v>0</v>
      </c>
      <c r="DD70" s="100">
        <v>0</v>
      </c>
      <c r="DE70" s="100">
        <v>0</v>
      </c>
      <c r="DF70" s="100">
        <v>0</v>
      </c>
      <c r="DG70" s="100">
        <v>0</v>
      </c>
      <c r="DH70" s="100">
        <v>0</v>
      </c>
      <c r="DI70" s="100">
        <v>0</v>
      </c>
      <c r="DJ70" s="100">
        <v>0</v>
      </c>
      <c r="DK70" s="100">
        <v>0</v>
      </c>
      <c r="DL70" s="100">
        <v>0</v>
      </c>
      <c r="DM70" s="100">
        <v>0</v>
      </c>
      <c r="DN70" s="108">
        <v>0</v>
      </c>
      <c r="DO70" s="108">
        <v>0</v>
      </c>
      <c r="DP70" s="108">
        <v>0</v>
      </c>
    </row>
    <row r="71" spans="3:120" x14ac:dyDescent="0.2">
      <c r="C71" s="12">
        <f>+'D-PDP'!C71</f>
        <v>2058</v>
      </c>
      <c r="D71" s="22">
        <v>0</v>
      </c>
      <c r="E71" s="22">
        <v>0</v>
      </c>
      <c r="F71" s="22">
        <v>0</v>
      </c>
      <c r="G71" s="22">
        <v>0</v>
      </c>
      <c r="H71" s="22">
        <v>0</v>
      </c>
      <c r="I71" s="22">
        <v>0</v>
      </c>
      <c r="J71" s="22">
        <v>0</v>
      </c>
      <c r="K71" s="98">
        <v>418.68000199914241</v>
      </c>
      <c r="L71" s="100">
        <v>0</v>
      </c>
      <c r="M71" s="100">
        <v>200.69080287933411</v>
      </c>
      <c r="N71" s="100">
        <v>184.63553864898685</v>
      </c>
      <c r="O71" s="100">
        <v>0</v>
      </c>
      <c r="P71" s="100">
        <v>16.055264230346438</v>
      </c>
      <c r="Q71" s="100">
        <v>0</v>
      </c>
      <c r="R71" s="100">
        <v>0</v>
      </c>
      <c r="S71" s="100">
        <v>0</v>
      </c>
      <c r="T71" s="100">
        <v>0</v>
      </c>
      <c r="U71" s="100">
        <v>0</v>
      </c>
      <c r="V71" s="100">
        <v>0</v>
      </c>
      <c r="W71" s="100">
        <v>60180.136860907311</v>
      </c>
      <c r="X71" s="100">
        <v>0</v>
      </c>
      <c r="Y71" s="100">
        <v>0</v>
      </c>
      <c r="Z71" s="100">
        <v>0</v>
      </c>
      <c r="AA71" s="100">
        <v>0</v>
      </c>
      <c r="AB71" s="100">
        <v>0</v>
      </c>
      <c r="AC71" s="100">
        <v>0</v>
      </c>
      <c r="AD71" s="100">
        <v>0</v>
      </c>
      <c r="AE71" s="100">
        <v>0</v>
      </c>
      <c r="AF71" s="100">
        <v>0</v>
      </c>
      <c r="AG71" s="100">
        <v>0</v>
      </c>
      <c r="AH71" s="100">
        <v>0</v>
      </c>
      <c r="AI71" s="100">
        <v>0</v>
      </c>
      <c r="AJ71" s="100">
        <v>0</v>
      </c>
      <c r="AK71" s="100">
        <v>0</v>
      </c>
      <c r="AL71" s="100">
        <v>0</v>
      </c>
      <c r="AM71" s="100">
        <v>0</v>
      </c>
      <c r="AN71" s="100">
        <v>0</v>
      </c>
      <c r="AO71" s="100">
        <v>0</v>
      </c>
      <c r="AP71" s="100">
        <v>0</v>
      </c>
      <c r="AQ71" s="100">
        <v>0</v>
      </c>
      <c r="AR71" s="100">
        <v>0</v>
      </c>
      <c r="AS71" s="100">
        <v>0</v>
      </c>
      <c r="AT71" s="100">
        <v>0</v>
      </c>
      <c r="AU71" s="100">
        <v>0</v>
      </c>
      <c r="AV71" s="100">
        <v>0</v>
      </c>
      <c r="AW71" s="100">
        <v>0</v>
      </c>
      <c r="AX71" s="100">
        <v>0</v>
      </c>
      <c r="AY71" s="100">
        <v>0</v>
      </c>
      <c r="AZ71" s="100">
        <v>0</v>
      </c>
      <c r="BA71" s="100">
        <v>0</v>
      </c>
      <c r="BB71" s="100">
        <v>0</v>
      </c>
      <c r="BC71" s="100">
        <v>0</v>
      </c>
      <c r="BD71" s="100">
        <v>0</v>
      </c>
      <c r="BE71" s="100">
        <v>0</v>
      </c>
      <c r="BF71" s="100">
        <v>0</v>
      </c>
      <c r="BG71" s="100">
        <v>0</v>
      </c>
      <c r="BH71" s="100">
        <v>0</v>
      </c>
      <c r="BI71" s="100">
        <v>0</v>
      </c>
      <c r="BJ71" s="100">
        <v>98.739042472412734</v>
      </c>
      <c r="BK71" s="100">
        <v>1.8429266457542184</v>
      </c>
      <c r="BL71" s="100">
        <v>-1.0572175066748102</v>
      </c>
      <c r="BM71" s="100">
        <v>0.87688999999999995</v>
      </c>
      <c r="BN71" s="100">
        <v>6.0419999999999998</v>
      </c>
      <c r="BO71" s="100">
        <v>6.0419999999999998</v>
      </c>
      <c r="BP71" s="100">
        <v>0</v>
      </c>
      <c r="BQ71" s="100">
        <v>37.502214127263947</v>
      </c>
      <c r="BR71" s="100">
        <v>37.502214127263947</v>
      </c>
      <c r="BS71" s="100">
        <v>98.739042472412734</v>
      </c>
      <c r="BT71" s="100">
        <v>0</v>
      </c>
      <c r="BU71" s="100">
        <v>0</v>
      </c>
      <c r="BV71" s="100">
        <v>0</v>
      </c>
      <c r="BW71" s="100">
        <v>0</v>
      </c>
      <c r="BX71" s="100">
        <v>0</v>
      </c>
      <c r="BY71" s="100">
        <v>0</v>
      </c>
      <c r="BZ71" s="100">
        <v>0</v>
      </c>
      <c r="CA71" s="100">
        <v>0.13074107245791619</v>
      </c>
      <c r="CB71" s="100">
        <v>0.42278700282048415</v>
      </c>
      <c r="CC71" s="100">
        <v>0.10346984826255597</v>
      </c>
      <c r="CD71" s="100">
        <v>8.7486294039308771E-2</v>
      </c>
      <c r="CE71" s="100">
        <v>0</v>
      </c>
      <c r="CF71" s="100">
        <v>0</v>
      </c>
      <c r="CG71" s="100">
        <v>0</v>
      </c>
      <c r="CH71" s="100">
        <v>0</v>
      </c>
      <c r="CI71" s="100">
        <v>47099.115856987788</v>
      </c>
      <c r="CJ71" s="100">
        <v>1499.7375447909378</v>
      </c>
      <c r="CK71" s="100">
        <v>0</v>
      </c>
      <c r="CL71" s="100">
        <v>0</v>
      </c>
      <c r="CM71" s="100">
        <v>0</v>
      </c>
      <c r="CN71" s="100">
        <v>0</v>
      </c>
      <c r="CO71" s="100">
        <v>0</v>
      </c>
      <c r="CP71" s="100">
        <v>0</v>
      </c>
      <c r="CQ71" s="100">
        <v>0</v>
      </c>
      <c r="CR71" s="100">
        <v>0</v>
      </c>
      <c r="CS71" s="100">
        <v>0</v>
      </c>
      <c r="CT71" s="100">
        <v>0</v>
      </c>
      <c r="CU71" s="100">
        <v>0</v>
      </c>
      <c r="CV71" s="100">
        <v>0</v>
      </c>
      <c r="CW71" s="100">
        <v>0</v>
      </c>
      <c r="CX71" s="100">
        <v>0</v>
      </c>
      <c r="CY71" s="100">
        <v>0</v>
      </c>
      <c r="CZ71" s="100">
        <v>0</v>
      </c>
      <c r="DA71" s="100">
        <v>0</v>
      </c>
      <c r="DB71" s="100">
        <v>0</v>
      </c>
      <c r="DC71" s="100">
        <v>0</v>
      </c>
      <c r="DD71" s="100">
        <v>0</v>
      </c>
      <c r="DE71" s="100">
        <v>0</v>
      </c>
      <c r="DF71" s="100">
        <v>0</v>
      </c>
      <c r="DG71" s="100">
        <v>0</v>
      </c>
      <c r="DH71" s="100">
        <v>0</v>
      </c>
      <c r="DI71" s="100">
        <v>0</v>
      </c>
      <c r="DJ71" s="100">
        <v>0</v>
      </c>
      <c r="DK71" s="100">
        <v>0</v>
      </c>
      <c r="DL71" s="100">
        <v>0</v>
      </c>
      <c r="DM71" s="100">
        <v>0</v>
      </c>
      <c r="DN71" s="108">
        <v>0</v>
      </c>
      <c r="DO71" s="108">
        <v>0</v>
      </c>
      <c r="DP71" s="108">
        <v>0</v>
      </c>
    </row>
    <row r="72" spans="3:120" x14ac:dyDescent="0.2">
      <c r="C72" s="13">
        <f>+'D-PDP'!C72</f>
        <v>2059</v>
      </c>
      <c r="D72" s="22">
        <v>0</v>
      </c>
      <c r="E72" s="22">
        <v>0</v>
      </c>
      <c r="F72" s="22">
        <v>0</v>
      </c>
      <c r="G72" s="22">
        <v>0</v>
      </c>
      <c r="H72" s="22">
        <v>0</v>
      </c>
      <c r="I72" s="22">
        <v>0</v>
      </c>
      <c r="J72" s="22">
        <v>0</v>
      </c>
      <c r="K72" s="98">
        <v>389.48000131070512</v>
      </c>
      <c r="L72" s="100">
        <v>0</v>
      </c>
      <c r="M72" s="100">
        <v>469.80639997482831</v>
      </c>
      <c r="N72" s="100">
        <v>432.22188797683719</v>
      </c>
      <c r="O72" s="100">
        <v>0</v>
      </c>
      <c r="P72" s="100">
        <v>37.584511997985828</v>
      </c>
      <c r="Q72" s="100">
        <v>0</v>
      </c>
      <c r="R72" s="100">
        <v>0</v>
      </c>
      <c r="S72" s="100">
        <v>0</v>
      </c>
      <c r="T72" s="100">
        <v>0</v>
      </c>
      <c r="U72" s="100">
        <v>0</v>
      </c>
      <c r="V72" s="100">
        <v>0</v>
      </c>
      <c r="W72" s="100">
        <v>163778.58944594907</v>
      </c>
      <c r="X72" s="100">
        <v>0</v>
      </c>
      <c r="Y72" s="100">
        <v>0</v>
      </c>
      <c r="Z72" s="100">
        <v>0</v>
      </c>
      <c r="AA72" s="100">
        <v>0</v>
      </c>
      <c r="AB72" s="100">
        <v>0</v>
      </c>
      <c r="AC72" s="100">
        <v>0</v>
      </c>
      <c r="AD72" s="100">
        <v>0</v>
      </c>
      <c r="AE72" s="100">
        <v>0</v>
      </c>
      <c r="AF72" s="100">
        <v>0</v>
      </c>
      <c r="AG72" s="100">
        <v>0</v>
      </c>
      <c r="AH72" s="100">
        <v>0</v>
      </c>
      <c r="AI72" s="100">
        <v>0</v>
      </c>
      <c r="AJ72" s="100">
        <v>0</v>
      </c>
      <c r="AK72" s="100">
        <v>0</v>
      </c>
      <c r="AL72" s="100">
        <v>0</v>
      </c>
      <c r="AM72" s="100">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c r="BC72" s="100">
        <v>0</v>
      </c>
      <c r="BD72" s="100">
        <v>0</v>
      </c>
      <c r="BE72" s="100">
        <v>0</v>
      </c>
      <c r="BF72" s="100">
        <v>0</v>
      </c>
      <c r="BG72" s="100">
        <v>0</v>
      </c>
      <c r="BH72" s="100">
        <v>0</v>
      </c>
      <c r="BI72" s="100">
        <v>0</v>
      </c>
      <c r="BJ72" s="101">
        <v>98.739042472412734</v>
      </c>
      <c r="BK72" s="101">
        <v>1.8429266457542184</v>
      </c>
      <c r="BL72" s="101">
        <v>-1.0572175066748102</v>
      </c>
      <c r="BM72" s="100">
        <v>0.87688999999999995</v>
      </c>
      <c r="BN72" s="101">
        <v>6.0419999999999998</v>
      </c>
      <c r="BO72" s="100">
        <v>6.0419999999999998</v>
      </c>
      <c r="BP72" s="101">
        <v>0</v>
      </c>
      <c r="BQ72" s="101">
        <v>37.502214127263947</v>
      </c>
      <c r="BR72" s="101">
        <v>37.502214127263947</v>
      </c>
      <c r="BS72" s="101">
        <v>98.739042472412734</v>
      </c>
      <c r="BT72" s="101">
        <v>0</v>
      </c>
      <c r="BU72" s="101">
        <v>0</v>
      </c>
      <c r="BV72" s="101">
        <v>0</v>
      </c>
      <c r="BW72" s="101">
        <v>0</v>
      </c>
      <c r="BX72" s="101">
        <v>0</v>
      </c>
      <c r="BY72" s="101">
        <v>0</v>
      </c>
      <c r="BZ72" s="101">
        <v>0</v>
      </c>
      <c r="CA72" s="101">
        <v>0.13074107245791619</v>
      </c>
      <c r="CB72" s="101">
        <v>0.42278700282048415</v>
      </c>
      <c r="CC72" s="101">
        <v>0.10346984826255597</v>
      </c>
      <c r="CD72" s="101">
        <v>8.7486294039308771E-2</v>
      </c>
      <c r="CE72" s="101">
        <v>0</v>
      </c>
      <c r="CF72" s="101">
        <v>0</v>
      </c>
      <c r="CG72" s="101">
        <v>0</v>
      </c>
      <c r="CH72" s="101">
        <v>0</v>
      </c>
      <c r="CI72" s="101">
        <v>47099.115856987788</v>
      </c>
      <c r="CJ72" s="101">
        <v>1499.7375447909378</v>
      </c>
      <c r="CK72" s="101">
        <v>0</v>
      </c>
      <c r="CL72" s="101">
        <v>0</v>
      </c>
      <c r="CM72" s="101">
        <v>0</v>
      </c>
      <c r="CN72" s="101">
        <v>0</v>
      </c>
      <c r="CO72" s="101">
        <v>0</v>
      </c>
      <c r="CP72" s="101">
        <v>0</v>
      </c>
      <c r="CQ72" s="101">
        <v>0</v>
      </c>
      <c r="CR72" s="101">
        <v>0</v>
      </c>
      <c r="CS72" s="101">
        <v>0</v>
      </c>
      <c r="CT72" s="101">
        <v>0</v>
      </c>
      <c r="CU72" s="101">
        <v>0</v>
      </c>
      <c r="CV72" s="101">
        <v>0</v>
      </c>
      <c r="CW72" s="101">
        <v>0</v>
      </c>
      <c r="CX72" s="101">
        <v>0</v>
      </c>
      <c r="CY72" s="101">
        <v>0</v>
      </c>
      <c r="CZ72" s="101">
        <v>0</v>
      </c>
      <c r="DA72" s="101">
        <v>0</v>
      </c>
      <c r="DB72" s="101">
        <v>0</v>
      </c>
      <c r="DC72" s="101">
        <v>0</v>
      </c>
      <c r="DD72" s="101">
        <v>0</v>
      </c>
      <c r="DE72" s="101">
        <v>0</v>
      </c>
      <c r="DF72" s="101">
        <v>0</v>
      </c>
      <c r="DG72" s="101">
        <v>0</v>
      </c>
      <c r="DH72" s="101">
        <v>0</v>
      </c>
      <c r="DI72" s="101">
        <v>0</v>
      </c>
      <c r="DJ72" s="101">
        <v>0</v>
      </c>
      <c r="DK72" s="101">
        <v>0</v>
      </c>
      <c r="DL72" s="101">
        <v>0</v>
      </c>
      <c r="DM72" s="101">
        <v>0</v>
      </c>
      <c r="DN72" s="109">
        <v>0</v>
      </c>
      <c r="DO72" s="109">
        <v>0</v>
      </c>
      <c r="DP72" s="109">
        <v>0</v>
      </c>
    </row>
    <row r="73" spans="3:120" ht="4.5" customHeight="1" x14ac:dyDescent="0.2">
      <c r="C73" s="14"/>
      <c r="D73" s="25"/>
      <c r="E73" s="25"/>
      <c r="F73" s="25"/>
      <c r="G73" s="25"/>
      <c r="H73" s="25"/>
      <c r="I73" s="25"/>
      <c r="J73" s="25"/>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10"/>
      <c r="DO73" s="110"/>
      <c r="DP73" s="110"/>
    </row>
    <row r="74" spans="3:120" x14ac:dyDescent="0.2">
      <c r="C74" s="15" t="s">
        <v>142</v>
      </c>
      <c r="D74" s="26">
        <v>44</v>
      </c>
      <c r="E74" s="27">
        <v>0</v>
      </c>
      <c r="F74" s="26">
        <v>29</v>
      </c>
      <c r="G74" s="27">
        <v>0</v>
      </c>
      <c r="H74" s="26">
        <v>15</v>
      </c>
      <c r="I74" s="27">
        <v>0</v>
      </c>
      <c r="J74" s="27">
        <v>12</v>
      </c>
      <c r="K74" s="103">
        <v>3735464.4223937662</v>
      </c>
      <c r="L74" s="103">
        <v>0</v>
      </c>
      <c r="M74" s="103">
        <v>1170629.6704712179</v>
      </c>
      <c r="N74" s="103">
        <v>1076979.2968335205</v>
      </c>
      <c r="O74" s="103">
        <v>0</v>
      </c>
      <c r="P74" s="103">
        <v>93650.373637697427</v>
      </c>
      <c r="Q74" s="103">
        <v>0</v>
      </c>
      <c r="R74" s="103">
        <v>0</v>
      </c>
      <c r="S74" s="103">
        <v>0</v>
      </c>
      <c r="T74" s="103">
        <v>0</v>
      </c>
      <c r="U74" s="103">
        <v>0</v>
      </c>
      <c r="V74" s="103">
        <v>0</v>
      </c>
      <c r="W74" s="103">
        <v>156516246.32127964</v>
      </c>
      <c r="X74" s="103">
        <v>219906028.9440155</v>
      </c>
      <c r="Y74" s="103">
        <v>0</v>
      </c>
      <c r="Z74" s="103">
        <v>0</v>
      </c>
      <c r="AA74" s="103">
        <v>0</v>
      </c>
      <c r="AB74" s="103">
        <v>3656978.3823158513</v>
      </c>
      <c r="AC74" s="103">
        <v>0</v>
      </c>
      <c r="AD74" s="103">
        <v>0</v>
      </c>
      <c r="AE74" s="103">
        <v>1054035.2226569296</v>
      </c>
      <c r="AF74" s="103">
        <v>0</v>
      </c>
      <c r="AG74" s="103">
        <v>0</v>
      </c>
      <c r="AH74" s="103">
        <v>0</v>
      </c>
      <c r="AI74" s="103">
        <v>0</v>
      </c>
      <c r="AJ74" s="103">
        <v>8.0000000000000053</v>
      </c>
      <c r="AK74" s="103">
        <v>0</v>
      </c>
      <c r="AL74" s="103">
        <v>0</v>
      </c>
      <c r="AM74" s="103">
        <v>292558.27058526815</v>
      </c>
      <c r="AN74" s="103">
        <v>0</v>
      </c>
      <c r="AO74" s="103">
        <v>0</v>
      </c>
      <c r="AP74" s="103">
        <v>100</v>
      </c>
      <c r="AQ74" s="103">
        <v>3656978.3823158513</v>
      </c>
      <c r="AR74" s="103">
        <v>0</v>
      </c>
      <c r="AS74" s="103">
        <v>0</v>
      </c>
      <c r="AT74" s="103">
        <v>1054035.2226569296</v>
      </c>
      <c r="AU74" s="103">
        <v>0</v>
      </c>
      <c r="AV74" s="103">
        <v>0</v>
      </c>
      <c r="AW74" s="103">
        <v>0</v>
      </c>
      <c r="AX74" s="103">
        <v>0</v>
      </c>
      <c r="AY74" s="103">
        <v>292558.27058526815</v>
      </c>
      <c r="AZ74" s="103">
        <v>0</v>
      </c>
      <c r="BA74" s="103">
        <v>0</v>
      </c>
      <c r="BB74" s="103">
        <v>3364420.111730583</v>
      </c>
      <c r="BC74" s="103">
        <v>0</v>
      </c>
      <c r="BD74" s="103">
        <v>0</v>
      </c>
      <c r="BE74" s="103">
        <v>1054035.2226569296</v>
      </c>
      <c r="BF74" s="103">
        <v>0</v>
      </c>
      <c r="BG74" s="103">
        <v>0</v>
      </c>
      <c r="BH74" s="103">
        <v>0</v>
      </c>
      <c r="BI74" s="103">
        <v>0</v>
      </c>
      <c r="BJ74" s="103">
        <v>98.739042472412663</v>
      </c>
      <c r="BK74" s="103">
        <v>1.8429266457542184</v>
      </c>
      <c r="BL74" s="103">
        <v>-1.0572175066748102</v>
      </c>
      <c r="BM74" s="103">
        <v>0.87688999999999961</v>
      </c>
      <c r="BN74" s="103">
        <v>6.0420000000000007</v>
      </c>
      <c r="BO74" s="103">
        <v>6.0420000000000007</v>
      </c>
      <c r="BP74" s="103">
        <v>0</v>
      </c>
      <c r="BQ74" s="103">
        <v>37.50221412726394</v>
      </c>
      <c r="BR74" s="103">
        <v>37.50221412726394</v>
      </c>
      <c r="BS74" s="103">
        <v>98.739042472412663</v>
      </c>
      <c r="BT74" s="103">
        <v>332199620.30720568</v>
      </c>
      <c r="BU74" s="103">
        <v>38559293.449109785</v>
      </c>
      <c r="BV74" s="103">
        <v>100</v>
      </c>
      <c r="BW74" s="103">
        <v>0</v>
      </c>
      <c r="BX74" s="103">
        <v>0</v>
      </c>
      <c r="BY74" s="103">
        <v>38559293.449109778</v>
      </c>
      <c r="BZ74" s="103">
        <v>10.544031005370989</v>
      </c>
      <c r="CA74" s="103">
        <v>0.13074107245791622</v>
      </c>
      <c r="CB74" s="103">
        <v>0.42278700282048443</v>
      </c>
      <c r="CC74" s="103">
        <v>0.1034698482625559</v>
      </c>
      <c r="CD74" s="103">
        <v>8.7486294039308743E-2</v>
      </c>
      <c r="CE74" s="103">
        <v>0</v>
      </c>
      <c r="CF74" s="103">
        <v>0</v>
      </c>
      <c r="CG74" s="103">
        <v>0</v>
      </c>
      <c r="CH74" s="103">
        <v>0</v>
      </c>
      <c r="CI74" s="103">
        <v>47099.115856987817</v>
      </c>
      <c r="CJ74" s="103">
        <v>1499.7375447909369</v>
      </c>
      <c r="CK74" s="103">
        <v>0</v>
      </c>
      <c r="CL74" s="103">
        <v>0</v>
      </c>
      <c r="CM74" s="103">
        <v>0</v>
      </c>
      <c r="CN74" s="103">
        <v>0</v>
      </c>
      <c r="CO74" s="103">
        <v>0</v>
      </c>
      <c r="CP74" s="103">
        <v>8</v>
      </c>
      <c r="CQ74" s="103">
        <v>4</v>
      </c>
      <c r="CR74" s="103">
        <v>60</v>
      </c>
      <c r="CS74" s="103">
        <v>21</v>
      </c>
      <c r="CT74" s="103">
        <v>168584744.63654426</v>
      </c>
      <c r="CU74" s="103">
        <v>100</v>
      </c>
      <c r="CV74" s="103">
        <v>0</v>
      </c>
      <c r="CW74" s="103">
        <v>12809854.02190795</v>
      </c>
      <c r="CX74" s="103">
        <v>3784205.8316479218</v>
      </c>
      <c r="CY74" s="103">
        <v>20547084.74580707</v>
      </c>
      <c r="CZ74" s="103">
        <v>10393507.556832049</v>
      </c>
      <c r="DA74" s="103">
        <v>31419534.014055353</v>
      </c>
      <c r="DB74" s="103">
        <v>37621297.67054978</v>
      </c>
      <c r="DC74" s="103">
        <v>0</v>
      </c>
      <c r="DD74" s="103">
        <v>23398229.2858468</v>
      </c>
      <c r="DE74" s="103">
        <v>17181117.951829761</v>
      </c>
      <c r="DF74" s="103">
        <v>0</v>
      </c>
      <c r="DG74" s="103">
        <v>8184862.2979189651</v>
      </c>
      <c r="DH74" s="103">
        <v>3245051.2601485616</v>
      </c>
      <c r="DI74" s="103">
        <v>2320734.9833519794</v>
      </c>
      <c r="DJ74" s="103">
        <v>100</v>
      </c>
      <c r="DK74" s="103">
        <v>0</v>
      </c>
      <c r="DL74" s="103">
        <v>0</v>
      </c>
      <c r="DM74" s="103">
        <v>0</v>
      </c>
      <c r="DN74" s="111">
        <v>293640326.85809594</v>
      </c>
      <c r="DO74" s="111">
        <v>122734847.23819973</v>
      </c>
      <c r="DP74" s="111">
        <v>38121084.647325151</v>
      </c>
    </row>
  </sheetData>
  <mergeCells count="11">
    <mergeCell ref="DN9:DP9"/>
    <mergeCell ref="D9:J9"/>
    <mergeCell ref="BU9:CO9"/>
    <mergeCell ref="CP9:DH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4"/>
  </sheetPr>
  <dimension ref="A2:FN78"/>
  <sheetViews>
    <sheetView topLeftCell="BZ10" zoomScaleNormal="100" workbookViewId="0">
      <selection activeCell="CF26" sqref="CF26"/>
    </sheetView>
  </sheetViews>
  <sheetFormatPr defaultColWidth="11" defaultRowHeight="12.75" x14ac:dyDescent="0.2"/>
  <cols>
    <col min="1" max="1" width="11" style="1"/>
    <col min="2" max="2" width="11" style="1" customWidth="1"/>
    <col min="3" max="3" width="11" style="1"/>
    <col min="4" max="71" width="11.125" style="1" customWidth="1"/>
    <col min="72" max="72" width="12.25" style="1" bestFit="1" customWidth="1"/>
    <col min="73" max="121" width="11.125" style="1" customWidth="1"/>
    <col min="122" max="16384" width="11" style="1"/>
  </cols>
  <sheetData>
    <row r="2" spans="1:170" x14ac:dyDescent="0.2">
      <c r="A2" s="2" t="s">
        <v>0</v>
      </c>
      <c r="B2" s="1" t="s">
        <v>145</v>
      </c>
      <c r="C2" s="2" t="s">
        <v>1</v>
      </c>
      <c r="D2" s="1" t="s">
        <v>2</v>
      </c>
      <c r="E2" s="2" t="s">
        <v>3</v>
      </c>
      <c r="F2" s="1" t="s">
        <v>146</v>
      </c>
    </row>
    <row r="3" spans="1:170" x14ac:dyDescent="0.2">
      <c r="A3" s="2" t="s">
        <v>4</v>
      </c>
      <c r="B3" s="35" t="s">
        <v>5</v>
      </c>
      <c r="C3" s="2" t="s">
        <v>6</v>
      </c>
      <c r="D3" s="1" t="s">
        <v>147</v>
      </c>
      <c r="E3" s="2" t="s">
        <v>7</v>
      </c>
      <c r="F3" s="1" t="s">
        <v>148</v>
      </c>
    </row>
    <row r="4" spans="1:170" x14ac:dyDescent="0.2">
      <c r="A4" s="2" t="s">
        <v>8</v>
      </c>
      <c r="B4" s="1" t="s">
        <v>9</v>
      </c>
      <c r="C4" s="2" t="s">
        <v>10</v>
      </c>
      <c r="D4" s="1" t="s">
        <v>149</v>
      </c>
      <c r="E4" s="2" t="s">
        <v>11</v>
      </c>
      <c r="F4" s="1" t="s">
        <v>150</v>
      </c>
    </row>
    <row r="5" spans="1:170" x14ac:dyDescent="0.2">
      <c r="A5" s="2" t="s">
        <v>12</v>
      </c>
      <c r="B5" s="1" t="s">
        <v>151</v>
      </c>
      <c r="C5" s="2" t="s">
        <v>13</v>
      </c>
      <c r="D5" s="1">
        <v>0</v>
      </c>
      <c r="E5" s="2" t="s">
        <v>14</v>
      </c>
      <c r="F5" s="1" t="s">
        <v>152</v>
      </c>
    </row>
    <row r="6" spans="1:170" x14ac:dyDescent="0.2">
      <c r="A6" s="2" t="s">
        <v>15</v>
      </c>
      <c r="B6" s="1" t="s">
        <v>153</v>
      </c>
      <c r="C6" s="2" t="s">
        <v>16</v>
      </c>
      <c r="D6" s="1">
        <v>2022</v>
      </c>
      <c r="E6" s="2" t="s">
        <v>17</v>
      </c>
      <c r="F6" s="1" t="s">
        <v>154</v>
      </c>
    </row>
    <row r="7" spans="1:170" x14ac:dyDescent="0.2">
      <c r="A7" s="2" t="s">
        <v>18</v>
      </c>
      <c r="B7" s="1" t="s">
        <v>155</v>
      </c>
      <c r="C7" s="2" t="s">
        <v>20</v>
      </c>
      <c r="D7" s="1" t="s">
        <v>156</v>
      </c>
      <c r="E7" s="2" t="s">
        <v>21</v>
      </c>
      <c r="F7" s="1" t="s">
        <v>22</v>
      </c>
    </row>
    <row r="8" spans="1:170" x14ac:dyDescent="0.2">
      <c r="A8" s="2" t="s">
        <v>23</v>
      </c>
      <c r="B8" s="1">
        <v>2042</v>
      </c>
      <c r="C8" s="2"/>
      <c r="DR8" s="175" t="s">
        <v>157</v>
      </c>
      <c r="DS8" s="176"/>
      <c r="DT8" s="176"/>
      <c r="DU8" s="176"/>
      <c r="DV8" s="176"/>
      <c r="DW8" s="176"/>
      <c r="DX8" s="176"/>
      <c r="DY8" s="176"/>
      <c r="DZ8" s="176"/>
      <c r="EA8" s="176"/>
      <c r="EB8" s="176"/>
      <c r="EC8" s="176"/>
      <c r="ED8" s="176"/>
      <c r="EE8" s="176"/>
      <c r="EF8" s="176"/>
      <c r="EG8" s="176"/>
      <c r="EH8" s="176"/>
      <c r="EI8" s="176"/>
      <c r="EJ8" s="176"/>
      <c r="EK8" s="176"/>
      <c r="EL8" s="176"/>
      <c r="EM8" s="176"/>
      <c r="EN8" s="176"/>
      <c r="EO8" s="176"/>
      <c r="EQ8" s="175" t="s">
        <v>158</v>
      </c>
      <c r="ER8" s="176"/>
      <c r="ES8" s="176"/>
      <c r="ET8" s="176"/>
      <c r="EU8" s="176"/>
      <c r="EV8" s="176"/>
      <c r="EW8" s="176"/>
      <c r="EX8" s="176"/>
      <c r="EY8" s="176"/>
      <c r="EZ8" s="176"/>
      <c r="FA8" s="176"/>
      <c r="FB8" s="176"/>
      <c r="FC8" s="176"/>
      <c r="FD8" s="176"/>
      <c r="FE8" s="176"/>
      <c r="FF8" s="176"/>
      <c r="FG8" s="176"/>
      <c r="FH8" s="176"/>
      <c r="FI8" s="176"/>
      <c r="FJ8" s="176"/>
      <c r="FK8" s="176"/>
      <c r="FL8" s="176"/>
      <c r="FM8" s="176"/>
      <c r="FN8" s="176"/>
    </row>
    <row r="9" spans="1:17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c r="DR9" s="175" t="s">
        <v>26</v>
      </c>
      <c r="DS9" s="176"/>
      <c r="DT9" s="176"/>
      <c r="DU9" s="176"/>
      <c r="DV9" s="176"/>
      <c r="DW9" s="176"/>
      <c r="DX9" s="176"/>
      <c r="DY9" s="176"/>
      <c r="DZ9" s="175" t="s">
        <v>28</v>
      </c>
      <c r="EA9" s="176"/>
      <c r="EB9" s="176"/>
      <c r="EC9" s="176"/>
      <c r="ED9" s="176"/>
      <c r="EE9" s="176"/>
      <c r="EF9" s="176"/>
      <c r="EG9" s="176"/>
      <c r="EH9" s="175" t="s">
        <v>30</v>
      </c>
      <c r="EI9" s="176"/>
      <c r="EJ9" s="176"/>
      <c r="EK9" s="176"/>
      <c r="EL9" s="176"/>
      <c r="EM9" s="176"/>
      <c r="EN9" s="176"/>
      <c r="EO9" s="176"/>
      <c r="EQ9" s="175" t="s">
        <v>26</v>
      </c>
      <c r="ER9" s="176"/>
      <c r="ES9" s="176"/>
      <c r="ET9" s="176"/>
      <c r="EU9" s="176"/>
      <c r="EV9" s="176"/>
      <c r="EW9" s="176"/>
      <c r="EX9" s="176"/>
      <c r="EY9" s="175" t="s">
        <v>28</v>
      </c>
      <c r="EZ9" s="176"/>
      <c r="FA9" s="176"/>
      <c r="FB9" s="176"/>
      <c r="FC9" s="176"/>
      <c r="FD9" s="176"/>
      <c r="FE9" s="176"/>
      <c r="FF9" s="176"/>
      <c r="FG9" s="175" t="s">
        <v>30</v>
      </c>
      <c r="FH9" s="176"/>
      <c r="FI9" s="176"/>
      <c r="FJ9" s="176"/>
      <c r="FK9" s="176"/>
      <c r="FL9" s="176"/>
      <c r="FM9" s="176"/>
      <c r="FN9" s="176"/>
    </row>
    <row r="10" spans="1:170" ht="51" customHeight="1" x14ac:dyDescent="0.2">
      <c r="C10" s="3" t="s">
        <v>35</v>
      </c>
      <c r="D10" s="3" t="s">
        <v>36</v>
      </c>
      <c r="E10" s="3" t="s">
        <v>37</v>
      </c>
      <c r="F10" s="3" t="s">
        <v>38</v>
      </c>
      <c r="G10" s="3" t="s">
        <v>39</v>
      </c>
      <c r="H10" s="3" t="s">
        <v>40</v>
      </c>
      <c r="I10" s="3" t="s">
        <v>41</v>
      </c>
      <c r="J10" s="3" t="s">
        <v>42</v>
      </c>
      <c r="K10" s="5" t="s">
        <v>43</v>
      </c>
      <c r="L10" s="5" t="s">
        <v>44</v>
      </c>
      <c r="M10" s="5" t="s">
        <v>45</v>
      </c>
      <c r="N10" s="5" t="s">
        <v>46</v>
      </c>
      <c r="O10" s="5" t="s">
        <v>47</v>
      </c>
      <c r="P10" s="5" t="s">
        <v>48</v>
      </c>
      <c r="Q10" s="5" t="s">
        <v>49</v>
      </c>
      <c r="R10" s="5" t="s">
        <v>50</v>
      </c>
      <c r="S10" s="5" t="s">
        <v>51</v>
      </c>
      <c r="T10" s="5" t="s">
        <v>52</v>
      </c>
      <c r="U10" s="5" t="s">
        <v>53</v>
      </c>
      <c r="V10" s="5" t="s">
        <v>54</v>
      </c>
      <c r="W10" s="5" t="s">
        <v>55</v>
      </c>
      <c r="X10" s="5" t="s">
        <v>56</v>
      </c>
      <c r="Y10" s="5" t="s">
        <v>57</v>
      </c>
      <c r="Z10" s="5" t="s">
        <v>58</v>
      </c>
      <c r="AA10" s="5" t="s">
        <v>59</v>
      </c>
      <c r="AB10" s="3" t="s">
        <v>60</v>
      </c>
      <c r="AC10" s="3" t="s">
        <v>61</v>
      </c>
      <c r="AD10" s="3" t="s">
        <v>50</v>
      </c>
      <c r="AE10" s="3" t="s">
        <v>62</v>
      </c>
      <c r="AF10" s="3" t="s">
        <v>63</v>
      </c>
      <c r="AG10" s="88" t="s">
        <v>64</v>
      </c>
      <c r="AH10" s="88" t="s">
        <v>65</v>
      </c>
      <c r="AI10" s="88" t="s">
        <v>66</v>
      </c>
      <c r="AJ10" s="90" t="s">
        <v>67</v>
      </c>
      <c r="AK10" s="90" t="s">
        <v>68</v>
      </c>
      <c r="AL10" s="90" t="s">
        <v>69</v>
      </c>
      <c r="AM10" s="90" t="s">
        <v>70</v>
      </c>
      <c r="AN10" s="90" t="s">
        <v>71</v>
      </c>
      <c r="AO10" s="90" t="s">
        <v>72</v>
      </c>
      <c r="AP10" s="88" t="s">
        <v>73</v>
      </c>
      <c r="AQ10" s="88" t="s">
        <v>60</v>
      </c>
      <c r="AR10" s="88" t="s">
        <v>61</v>
      </c>
      <c r="AS10" s="88" t="s">
        <v>50</v>
      </c>
      <c r="AT10" s="88" t="s">
        <v>62</v>
      </c>
      <c r="AU10" s="88" t="s">
        <v>63</v>
      </c>
      <c r="AV10" s="88" t="s">
        <v>64</v>
      </c>
      <c r="AW10" s="88" t="s">
        <v>65</v>
      </c>
      <c r="AX10" s="88" t="s">
        <v>66</v>
      </c>
      <c r="AY10" s="90" t="s">
        <v>70</v>
      </c>
      <c r="AZ10" s="90" t="s">
        <v>71</v>
      </c>
      <c r="BA10" s="90" t="s">
        <v>72</v>
      </c>
      <c r="BB10" s="3" t="s">
        <v>60</v>
      </c>
      <c r="BC10" s="3" t="s">
        <v>61</v>
      </c>
      <c r="BD10" s="3" t="s">
        <v>50</v>
      </c>
      <c r="BE10" s="3" t="s">
        <v>62</v>
      </c>
      <c r="BF10" s="3" t="s">
        <v>63</v>
      </c>
      <c r="BG10" s="3" t="s">
        <v>64</v>
      </c>
      <c r="BH10" s="3" t="s">
        <v>65</v>
      </c>
      <c r="BI10" s="3" t="s">
        <v>66</v>
      </c>
      <c r="BJ10" s="28" t="s">
        <v>74</v>
      </c>
      <c r="BK10" s="28" t="s">
        <v>75</v>
      </c>
      <c r="BL10" s="28" t="s">
        <v>76</v>
      </c>
      <c r="BM10" s="28" t="s">
        <v>77</v>
      </c>
      <c r="BN10" s="28" t="s">
        <v>78</v>
      </c>
      <c r="BO10" s="28" t="s">
        <v>79</v>
      </c>
      <c r="BP10" s="28" t="s">
        <v>63</v>
      </c>
      <c r="BQ10" s="28" t="s">
        <v>64</v>
      </c>
      <c r="BR10" s="28" t="s">
        <v>65</v>
      </c>
      <c r="BS10" s="28" t="s">
        <v>66</v>
      </c>
      <c r="BT10" s="3" t="s">
        <v>80</v>
      </c>
      <c r="BU10" s="32" t="s">
        <v>81</v>
      </c>
      <c r="BV10" s="32" t="s">
        <v>82</v>
      </c>
      <c r="BW10" s="32" t="s">
        <v>83</v>
      </c>
      <c r="BX10" s="32" t="s">
        <v>84</v>
      </c>
      <c r="BY10" s="32" t="s">
        <v>85</v>
      </c>
      <c r="BZ10" s="32" t="s">
        <v>159</v>
      </c>
      <c r="CA10" s="32" t="s">
        <v>87</v>
      </c>
      <c r="CB10" s="32" t="s">
        <v>88</v>
      </c>
      <c r="CC10" s="32" t="s">
        <v>89</v>
      </c>
      <c r="CD10" s="32" t="s">
        <v>90</v>
      </c>
      <c r="CE10" s="32" t="s">
        <v>91</v>
      </c>
      <c r="CF10" s="32" t="s">
        <v>92</v>
      </c>
      <c r="CG10" s="32" t="s">
        <v>93</v>
      </c>
      <c r="CH10" s="32" t="s">
        <v>94</v>
      </c>
      <c r="CI10" s="32" t="s">
        <v>95</v>
      </c>
      <c r="CJ10" s="32" t="s">
        <v>96</v>
      </c>
      <c r="CK10" s="32" t="s">
        <v>97</v>
      </c>
      <c r="CL10" s="32" t="s">
        <v>98</v>
      </c>
      <c r="CM10" s="32" t="s">
        <v>99</v>
      </c>
      <c r="CN10" s="32" t="s">
        <v>100</v>
      </c>
      <c r="CO10" s="32" t="s">
        <v>101</v>
      </c>
      <c r="CP10" s="30" t="s">
        <v>102</v>
      </c>
      <c r="CQ10" s="30" t="s">
        <v>103</v>
      </c>
      <c r="CR10" s="30" t="s">
        <v>104</v>
      </c>
      <c r="CS10" s="30" t="s">
        <v>105</v>
      </c>
      <c r="CT10" s="30" t="s">
        <v>106</v>
      </c>
      <c r="CU10" s="30" t="s">
        <v>82</v>
      </c>
      <c r="CV10" s="30" t="s">
        <v>107</v>
      </c>
      <c r="CW10" s="30" t="s">
        <v>108</v>
      </c>
      <c r="CX10" s="30" t="s">
        <v>109</v>
      </c>
      <c r="CY10" s="30" t="s">
        <v>110</v>
      </c>
      <c r="CZ10" s="30" t="s">
        <v>111</v>
      </c>
      <c r="DA10" s="30" t="s">
        <v>112</v>
      </c>
      <c r="DB10" s="30" t="s">
        <v>113</v>
      </c>
      <c r="DC10" s="30" t="s">
        <v>114</v>
      </c>
      <c r="DD10" s="30" t="s">
        <v>115</v>
      </c>
      <c r="DE10" s="30" t="s">
        <v>116</v>
      </c>
      <c r="DF10" s="30" t="s">
        <v>117</v>
      </c>
      <c r="DG10" s="30" t="s">
        <v>118</v>
      </c>
      <c r="DH10" s="30" t="s">
        <v>119</v>
      </c>
      <c r="DI10" s="3" t="s">
        <v>120</v>
      </c>
      <c r="DJ10" s="3" t="s">
        <v>121</v>
      </c>
      <c r="DK10" s="3" t="s">
        <v>122</v>
      </c>
      <c r="DL10" s="3" t="s">
        <v>123</v>
      </c>
      <c r="DM10" s="3" t="s">
        <v>124</v>
      </c>
      <c r="DN10" s="3" t="s">
        <v>125</v>
      </c>
      <c r="DO10" s="3" t="s">
        <v>126</v>
      </c>
      <c r="DP10" s="3" t="s">
        <v>127</v>
      </c>
      <c r="DR10" s="3" t="s">
        <v>160</v>
      </c>
      <c r="DS10" s="3" t="s">
        <v>161</v>
      </c>
      <c r="DT10" s="3" t="s">
        <v>162</v>
      </c>
      <c r="DU10" s="3" t="s">
        <v>163</v>
      </c>
      <c r="DV10" s="3" t="s">
        <v>164</v>
      </c>
      <c r="DW10" s="3" t="s">
        <v>165</v>
      </c>
      <c r="DX10" s="3" t="s">
        <v>166</v>
      </c>
      <c r="DY10" s="3" t="s">
        <v>167</v>
      </c>
      <c r="DZ10" s="3" t="s">
        <v>160</v>
      </c>
      <c r="EA10" s="3" t="s">
        <v>161</v>
      </c>
      <c r="EB10" s="3" t="s">
        <v>162</v>
      </c>
      <c r="EC10" s="3" t="s">
        <v>163</v>
      </c>
      <c r="ED10" s="3" t="s">
        <v>164</v>
      </c>
      <c r="EE10" s="3" t="s">
        <v>165</v>
      </c>
      <c r="EF10" s="3" t="s">
        <v>166</v>
      </c>
      <c r="EG10" s="3" t="s">
        <v>167</v>
      </c>
      <c r="EH10" s="3" t="s">
        <v>160</v>
      </c>
      <c r="EI10" s="3" t="s">
        <v>161</v>
      </c>
      <c r="EJ10" s="3" t="s">
        <v>162</v>
      </c>
      <c r="EK10" s="3" t="s">
        <v>163</v>
      </c>
      <c r="EL10" s="3" t="s">
        <v>164</v>
      </c>
      <c r="EM10" s="3" t="s">
        <v>165</v>
      </c>
      <c r="EN10" s="3" t="s">
        <v>166</v>
      </c>
      <c r="EO10" s="3" t="s">
        <v>167</v>
      </c>
      <c r="EQ10" s="3" t="s">
        <v>160</v>
      </c>
      <c r="ER10" s="3" t="s">
        <v>161</v>
      </c>
      <c r="ES10" s="3" t="s">
        <v>162</v>
      </c>
      <c r="ET10" s="3" t="s">
        <v>163</v>
      </c>
      <c r="EU10" s="3" t="s">
        <v>164</v>
      </c>
      <c r="EV10" s="3" t="s">
        <v>165</v>
      </c>
      <c r="EW10" s="3" t="s">
        <v>166</v>
      </c>
      <c r="EX10" s="3" t="s">
        <v>167</v>
      </c>
      <c r="EY10" s="3" t="s">
        <v>160</v>
      </c>
      <c r="EZ10" s="3" t="s">
        <v>161</v>
      </c>
      <c r="FA10" s="3" t="s">
        <v>162</v>
      </c>
      <c r="FB10" s="3" t="s">
        <v>163</v>
      </c>
      <c r="FC10" s="3" t="s">
        <v>164</v>
      </c>
      <c r="FD10" s="3" t="s">
        <v>165</v>
      </c>
      <c r="FE10" s="3" t="s">
        <v>166</v>
      </c>
      <c r="FF10" s="3" t="s">
        <v>167</v>
      </c>
      <c r="FG10" s="3" t="s">
        <v>160</v>
      </c>
      <c r="FH10" s="3" t="s">
        <v>161</v>
      </c>
      <c r="FI10" s="3" t="s">
        <v>162</v>
      </c>
      <c r="FJ10" s="3" t="s">
        <v>163</v>
      </c>
      <c r="FK10" s="3" t="s">
        <v>164</v>
      </c>
      <c r="FL10" s="3" t="s">
        <v>165</v>
      </c>
      <c r="FM10" s="3" t="s">
        <v>166</v>
      </c>
      <c r="FN10" s="3" t="s">
        <v>167</v>
      </c>
    </row>
    <row r="11" spans="1:170" ht="25.5" x14ac:dyDescent="0.2">
      <c r="C11" s="4"/>
      <c r="D11" s="4" t="s">
        <v>128</v>
      </c>
      <c r="E11" s="4" t="s">
        <v>128</v>
      </c>
      <c r="F11" s="4" t="s">
        <v>128</v>
      </c>
      <c r="G11" s="4" t="s">
        <v>128</v>
      </c>
      <c r="H11" s="4" t="s">
        <v>128</v>
      </c>
      <c r="I11" s="4" t="s">
        <v>128</v>
      </c>
      <c r="J11" s="4" t="s">
        <v>128</v>
      </c>
      <c r="K11" s="6" t="s">
        <v>129</v>
      </c>
      <c r="L11" s="6" t="s">
        <v>129</v>
      </c>
      <c r="M11" s="6" t="s">
        <v>130</v>
      </c>
      <c r="N11" s="6" t="s">
        <v>130</v>
      </c>
      <c r="O11" s="6" t="s">
        <v>130</v>
      </c>
      <c r="P11" s="6" t="s">
        <v>130</v>
      </c>
      <c r="Q11" s="6" t="s">
        <v>130</v>
      </c>
      <c r="R11" s="6" t="s">
        <v>130</v>
      </c>
      <c r="S11" s="6" t="s">
        <v>129</v>
      </c>
      <c r="T11" s="6" t="s">
        <v>129</v>
      </c>
      <c r="U11" s="6" t="s">
        <v>129</v>
      </c>
      <c r="V11" s="6" t="s">
        <v>129</v>
      </c>
      <c r="W11" s="6" t="s">
        <v>129</v>
      </c>
      <c r="X11" s="6" t="s">
        <v>129</v>
      </c>
      <c r="Y11" s="6" t="s">
        <v>129</v>
      </c>
      <c r="Z11" s="6" t="s">
        <v>129</v>
      </c>
      <c r="AA11" s="6" t="s">
        <v>129</v>
      </c>
      <c r="AB11" s="4" t="s">
        <v>129</v>
      </c>
      <c r="AC11" s="4" t="s">
        <v>129</v>
      </c>
      <c r="AD11" s="4" t="s">
        <v>130</v>
      </c>
      <c r="AE11" s="4" t="s">
        <v>130</v>
      </c>
      <c r="AF11" s="4" t="s">
        <v>129</v>
      </c>
      <c r="AG11" s="89" t="s">
        <v>129</v>
      </c>
      <c r="AH11" s="89" t="s">
        <v>129</v>
      </c>
      <c r="AI11" s="89" t="s">
        <v>129</v>
      </c>
      <c r="AJ11" s="91" t="s">
        <v>131</v>
      </c>
      <c r="AK11" s="91" t="s">
        <v>131</v>
      </c>
      <c r="AL11" s="91" t="s">
        <v>131</v>
      </c>
      <c r="AM11" s="91" t="s">
        <v>129</v>
      </c>
      <c r="AN11" s="91" t="s">
        <v>130</v>
      </c>
      <c r="AO11" s="91" t="s">
        <v>129</v>
      </c>
      <c r="AP11" s="89" t="s">
        <v>131</v>
      </c>
      <c r="AQ11" s="89" t="s">
        <v>129</v>
      </c>
      <c r="AR11" s="89" t="s">
        <v>129</v>
      </c>
      <c r="AS11" s="89" t="s">
        <v>130</v>
      </c>
      <c r="AT11" s="89" t="s">
        <v>130</v>
      </c>
      <c r="AU11" s="89" t="s">
        <v>129</v>
      </c>
      <c r="AV11" s="89" t="s">
        <v>129</v>
      </c>
      <c r="AW11" s="89" t="s">
        <v>129</v>
      </c>
      <c r="AX11" s="89" t="s">
        <v>129</v>
      </c>
      <c r="AY11" s="91" t="s">
        <v>129</v>
      </c>
      <c r="AZ11" s="91" t="s">
        <v>130</v>
      </c>
      <c r="BA11" s="91" t="s">
        <v>129</v>
      </c>
      <c r="BB11" s="4" t="s">
        <v>129</v>
      </c>
      <c r="BC11" s="4" t="s">
        <v>129</v>
      </c>
      <c r="BD11" s="4" t="s">
        <v>132</v>
      </c>
      <c r="BE11" s="4" t="s">
        <v>132</v>
      </c>
      <c r="BF11" s="4" t="s">
        <v>129</v>
      </c>
      <c r="BG11" s="4" t="s">
        <v>129</v>
      </c>
      <c r="BH11" s="4" t="s">
        <v>129</v>
      </c>
      <c r="BI11" s="4" t="s">
        <v>129</v>
      </c>
      <c r="BJ11" s="29" t="s">
        <v>133</v>
      </c>
      <c r="BK11" s="29" t="s">
        <v>133</v>
      </c>
      <c r="BL11" s="29" t="s">
        <v>133</v>
      </c>
      <c r="BM11" s="29" t="s">
        <v>134</v>
      </c>
      <c r="BN11" s="29" t="s">
        <v>135</v>
      </c>
      <c r="BO11" s="29" t="s">
        <v>135</v>
      </c>
      <c r="BP11" s="29" t="s">
        <v>133</v>
      </c>
      <c r="BQ11" s="29" t="s">
        <v>133</v>
      </c>
      <c r="BR11" s="29" t="s">
        <v>133</v>
      </c>
      <c r="BS11" s="29" t="s">
        <v>133</v>
      </c>
      <c r="BT11" s="4" t="s">
        <v>136</v>
      </c>
      <c r="BU11" s="33" t="s">
        <v>136</v>
      </c>
      <c r="BV11" s="33" t="s">
        <v>131</v>
      </c>
      <c r="BW11" s="33" t="s">
        <v>136</v>
      </c>
      <c r="BX11" s="33" t="s">
        <v>136</v>
      </c>
      <c r="BY11" s="33" t="s">
        <v>136</v>
      </c>
      <c r="BZ11" s="33" t="s">
        <v>133</v>
      </c>
      <c r="CA11" s="33" t="s">
        <v>133</v>
      </c>
      <c r="CB11" s="33" t="s">
        <v>137</v>
      </c>
      <c r="CC11" s="33" t="s">
        <v>133</v>
      </c>
      <c r="CD11" s="33" t="s">
        <v>133</v>
      </c>
      <c r="CE11" s="33" t="s">
        <v>133</v>
      </c>
      <c r="CF11" s="33" t="s">
        <v>133</v>
      </c>
      <c r="CG11" s="33" t="s">
        <v>133</v>
      </c>
      <c r="CH11" s="33" t="s">
        <v>133</v>
      </c>
      <c r="CI11" s="33" t="s">
        <v>138</v>
      </c>
      <c r="CJ11" s="33" t="s">
        <v>138</v>
      </c>
      <c r="CK11" s="33" t="s">
        <v>138</v>
      </c>
      <c r="CL11" s="33" t="s">
        <v>139</v>
      </c>
      <c r="CM11" s="33" t="s">
        <v>133</v>
      </c>
      <c r="CN11" s="33" t="s">
        <v>129</v>
      </c>
      <c r="CO11" s="33" t="s">
        <v>140</v>
      </c>
      <c r="CP11" s="31" t="s">
        <v>128</v>
      </c>
      <c r="CQ11" s="31" t="s">
        <v>128</v>
      </c>
      <c r="CR11" s="31" t="s">
        <v>128</v>
      </c>
      <c r="CS11" s="31" t="s">
        <v>128</v>
      </c>
      <c r="CT11" s="31" t="s">
        <v>141</v>
      </c>
      <c r="CU11" s="31" t="s">
        <v>131</v>
      </c>
      <c r="CV11" s="31" t="s">
        <v>141</v>
      </c>
      <c r="CW11" s="31" t="s">
        <v>141</v>
      </c>
      <c r="CX11" s="31" t="s">
        <v>141</v>
      </c>
      <c r="CY11" s="31" t="s">
        <v>141</v>
      </c>
      <c r="CZ11" s="31" t="s">
        <v>141</v>
      </c>
      <c r="DA11" s="31" t="s">
        <v>141</v>
      </c>
      <c r="DB11" s="31" t="s">
        <v>141</v>
      </c>
      <c r="DC11" s="31" t="s">
        <v>141</v>
      </c>
      <c r="DD11" s="31" t="s">
        <v>141</v>
      </c>
      <c r="DE11" s="31" t="s">
        <v>141</v>
      </c>
      <c r="DF11" s="31" t="s">
        <v>141</v>
      </c>
      <c r="DG11" s="31" t="s">
        <v>141</v>
      </c>
      <c r="DH11" s="31" t="s">
        <v>141</v>
      </c>
      <c r="DI11" s="4" t="s">
        <v>141</v>
      </c>
      <c r="DJ11" s="4" t="s">
        <v>131</v>
      </c>
      <c r="DK11" s="4" t="s">
        <v>141</v>
      </c>
      <c r="DL11" s="4" t="s">
        <v>141</v>
      </c>
      <c r="DM11" s="4" t="s">
        <v>141</v>
      </c>
      <c r="DN11" s="4" t="s">
        <v>141</v>
      </c>
      <c r="DO11" s="4" t="s">
        <v>141</v>
      </c>
      <c r="DP11" s="4" t="s">
        <v>141</v>
      </c>
      <c r="DR11" s="4" t="s">
        <v>129</v>
      </c>
      <c r="DS11" s="4" t="s">
        <v>129</v>
      </c>
      <c r="DT11" s="4" t="s">
        <v>168</v>
      </c>
      <c r="DU11" s="4" t="s">
        <v>168</v>
      </c>
      <c r="DV11" s="4" t="s">
        <v>129</v>
      </c>
      <c r="DW11" s="4" t="s">
        <v>129</v>
      </c>
      <c r="DX11" s="4" t="s">
        <v>129</v>
      </c>
      <c r="DY11" s="4" t="s">
        <v>129</v>
      </c>
      <c r="DZ11" s="4" t="s">
        <v>129</v>
      </c>
      <c r="EA11" s="4" t="s">
        <v>129</v>
      </c>
      <c r="EB11" s="4" t="s">
        <v>168</v>
      </c>
      <c r="EC11" s="4" t="s">
        <v>168</v>
      </c>
      <c r="ED11" s="4" t="s">
        <v>129</v>
      </c>
      <c r="EE11" s="4" t="s">
        <v>129</v>
      </c>
      <c r="EF11" s="4" t="s">
        <v>129</v>
      </c>
      <c r="EG11" s="4" t="s">
        <v>129</v>
      </c>
      <c r="EH11" s="4" t="s">
        <v>129</v>
      </c>
      <c r="EI11" s="4" t="s">
        <v>129</v>
      </c>
      <c r="EJ11" s="4" t="s">
        <v>168</v>
      </c>
      <c r="EK11" s="4" t="s">
        <v>168</v>
      </c>
      <c r="EL11" s="4" t="s">
        <v>129</v>
      </c>
      <c r="EM11" s="4" t="s">
        <v>129</v>
      </c>
      <c r="EN11" s="4" t="s">
        <v>129</v>
      </c>
      <c r="EO11" s="4" t="s">
        <v>129</v>
      </c>
      <c r="EQ11" s="4" t="s">
        <v>129</v>
      </c>
      <c r="ER11" s="4" t="s">
        <v>129</v>
      </c>
      <c r="ES11" s="4" t="s">
        <v>168</v>
      </c>
      <c r="ET11" s="4" t="s">
        <v>168</v>
      </c>
      <c r="EU11" s="4" t="s">
        <v>129</v>
      </c>
      <c r="EV11" s="4" t="s">
        <v>129</v>
      </c>
      <c r="EW11" s="4" t="s">
        <v>129</v>
      </c>
      <c r="EX11" s="4" t="s">
        <v>129</v>
      </c>
      <c r="EY11" s="4" t="s">
        <v>129</v>
      </c>
      <c r="EZ11" s="4" t="s">
        <v>129</v>
      </c>
      <c r="FA11" s="4" t="s">
        <v>168</v>
      </c>
      <c r="FB11" s="4" t="s">
        <v>168</v>
      </c>
      <c r="FC11" s="4" t="s">
        <v>129</v>
      </c>
      <c r="FD11" s="4" t="s">
        <v>129</v>
      </c>
      <c r="FE11" s="4" t="s">
        <v>129</v>
      </c>
      <c r="FF11" s="4" t="s">
        <v>129</v>
      </c>
      <c r="FG11" s="4" t="s">
        <v>129</v>
      </c>
      <c r="FH11" s="4" t="s">
        <v>129</v>
      </c>
      <c r="FI11" s="4" t="s">
        <v>168</v>
      </c>
      <c r="FJ11" s="4" t="s">
        <v>168</v>
      </c>
      <c r="FK11" s="4" t="s">
        <v>129</v>
      </c>
      <c r="FL11" s="4" t="s">
        <v>129</v>
      </c>
      <c r="FM11" s="4" t="s">
        <v>129</v>
      </c>
      <c r="FN11" s="4" t="s">
        <v>129</v>
      </c>
    </row>
    <row r="12" spans="1:170" x14ac:dyDescent="0.2">
      <c r="C12" s="7">
        <v>44927</v>
      </c>
      <c r="D12" s="16">
        <v>0</v>
      </c>
      <c r="E12" s="16">
        <v>0</v>
      </c>
      <c r="F12" s="16">
        <v>0</v>
      </c>
      <c r="G12" s="16">
        <v>0</v>
      </c>
      <c r="H12" s="16">
        <v>0</v>
      </c>
      <c r="I12" s="16">
        <v>0</v>
      </c>
      <c r="J12" s="16">
        <v>0</v>
      </c>
      <c r="K12" s="96">
        <v>0</v>
      </c>
      <c r="L12" s="96">
        <v>0</v>
      </c>
      <c r="M12" s="96">
        <v>0</v>
      </c>
      <c r="N12" s="96">
        <v>0</v>
      </c>
      <c r="O12" s="96">
        <v>0</v>
      </c>
      <c r="P12" s="96">
        <v>0</v>
      </c>
      <c r="Q12" s="96">
        <v>0</v>
      </c>
      <c r="R12" s="96">
        <v>0</v>
      </c>
      <c r="S12" s="96">
        <v>0</v>
      </c>
      <c r="T12" s="96">
        <v>0</v>
      </c>
      <c r="U12" s="96">
        <v>0</v>
      </c>
      <c r="V12" s="96">
        <v>0</v>
      </c>
      <c r="W12" s="96">
        <v>0</v>
      </c>
      <c r="X12" s="96">
        <v>0</v>
      </c>
      <c r="Y12" s="96">
        <v>0</v>
      </c>
      <c r="Z12" s="96">
        <v>0</v>
      </c>
      <c r="AA12" s="96">
        <v>0</v>
      </c>
      <c r="AB12" s="96">
        <v>0</v>
      </c>
      <c r="AC12" s="96">
        <v>0</v>
      </c>
      <c r="AD12" s="96">
        <v>0</v>
      </c>
      <c r="AE12" s="96">
        <v>0</v>
      </c>
      <c r="AF12" s="96">
        <v>0</v>
      </c>
      <c r="AG12" s="96">
        <v>0</v>
      </c>
      <c r="AH12" s="96">
        <v>0</v>
      </c>
      <c r="AI12" s="96">
        <v>0</v>
      </c>
      <c r="AJ12" s="96">
        <v>0</v>
      </c>
      <c r="AK12" s="96">
        <v>0</v>
      </c>
      <c r="AL12" s="96">
        <v>0</v>
      </c>
      <c r="AM12" s="96">
        <v>0</v>
      </c>
      <c r="AN12" s="96">
        <v>0</v>
      </c>
      <c r="AO12" s="96">
        <v>0</v>
      </c>
      <c r="AP12" s="96">
        <v>0</v>
      </c>
      <c r="AQ12" s="96">
        <v>0</v>
      </c>
      <c r="AR12" s="96">
        <v>0</v>
      </c>
      <c r="AS12" s="96">
        <v>0</v>
      </c>
      <c r="AT12" s="96">
        <v>0</v>
      </c>
      <c r="AU12" s="96">
        <v>0</v>
      </c>
      <c r="AV12" s="96">
        <v>0</v>
      </c>
      <c r="AW12" s="96">
        <v>0</v>
      </c>
      <c r="AX12" s="96">
        <v>0</v>
      </c>
      <c r="AY12" s="96">
        <v>0</v>
      </c>
      <c r="AZ12" s="96">
        <v>0</v>
      </c>
      <c r="BA12" s="96">
        <v>0</v>
      </c>
      <c r="BB12" s="96">
        <v>0</v>
      </c>
      <c r="BC12" s="96">
        <v>0</v>
      </c>
      <c r="BD12" s="96">
        <v>0</v>
      </c>
      <c r="BE12" s="96">
        <v>0</v>
      </c>
      <c r="BF12" s="96">
        <v>0</v>
      </c>
      <c r="BG12" s="96">
        <v>0</v>
      </c>
      <c r="BH12" s="96">
        <v>0</v>
      </c>
      <c r="BI12" s="96">
        <v>0</v>
      </c>
      <c r="BJ12" s="96">
        <v>98.739042472412734</v>
      </c>
      <c r="BK12" s="96">
        <v>1.8429266457542184</v>
      </c>
      <c r="BL12" s="96">
        <v>-1.0572175066748102</v>
      </c>
      <c r="BM12" s="96">
        <v>0.87688999999999995</v>
      </c>
      <c r="BN12" s="96">
        <v>6.0419999999999998</v>
      </c>
      <c r="BO12" s="96">
        <v>6.0419999999999998</v>
      </c>
      <c r="BP12" s="96">
        <v>0</v>
      </c>
      <c r="BQ12" s="96">
        <v>37.502214127263947</v>
      </c>
      <c r="BR12" s="96">
        <v>37.502214127263947</v>
      </c>
      <c r="BS12" s="96">
        <v>98.739042472412734</v>
      </c>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104"/>
      <c r="DO12" s="104"/>
      <c r="DP12" s="104"/>
      <c r="DR12" s="16">
        <v>0</v>
      </c>
      <c r="DS12" s="16">
        <v>0</v>
      </c>
      <c r="DT12" s="16">
        <v>0</v>
      </c>
      <c r="DU12" s="16">
        <v>0</v>
      </c>
      <c r="DV12" s="16">
        <v>0</v>
      </c>
      <c r="DW12" s="16">
        <v>0</v>
      </c>
      <c r="DX12" s="16">
        <v>0</v>
      </c>
      <c r="DY12" s="16">
        <v>0</v>
      </c>
      <c r="DZ12" s="16">
        <v>0</v>
      </c>
      <c r="EA12" s="16">
        <v>0</v>
      </c>
      <c r="EB12" s="16">
        <v>0</v>
      </c>
      <c r="EC12" s="16">
        <v>0</v>
      </c>
      <c r="ED12" s="16">
        <v>0</v>
      </c>
      <c r="EE12" s="16">
        <v>0</v>
      </c>
      <c r="EF12" s="16">
        <v>0</v>
      </c>
      <c r="EG12" s="16">
        <v>0</v>
      </c>
      <c r="EH12" s="16">
        <v>0</v>
      </c>
      <c r="EI12" s="16">
        <v>0</v>
      </c>
      <c r="EJ12" s="16">
        <v>0</v>
      </c>
      <c r="EK12" s="16">
        <v>0</v>
      </c>
      <c r="EL12" s="16">
        <v>0</v>
      </c>
      <c r="EM12" s="16">
        <v>0</v>
      </c>
      <c r="EN12" s="16">
        <v>0</v>
      </c>
      <c r="EO12" s="16">
        <v>0</v>
      </c>
      <c r="EQ12" s="16">
        <v>0</v>
      </c>
      <c r="ER12" s="16">
        <v>0</v>
      </c>
      <c r="ES12" s="16">
        <v>0</v>
      </c>
      <c r="ET12" s="16">
        <v>0</v>
      </c>
      <c r="EU12" s="16">
        <v>0</v>
      </c>
      <c r="EV12" s="16">
        <v>0</v>
      </c>
      <c r="EW12" s="16">
        <v>0</v>
      </c>
      <c r="EX12" s="16">
        <v>0</v>
      </c>
      <c r="EY12" s="16">
        <v>0</v>
      </c>
      <c r="EZ12" s="16">
        <v>0</v>
      </c>
      <c r="FA12" s="16">
        <v>0</v>
      </c>
      <c r="FB12" s="16">
        <v>0</v>
      </c>
      <c r="FC12" s="16">
        <v>0</v>
      </c>
      <c r="FD12" s="16">
        <v>0</v>
      </c>
      <c r="FE12" s="16">
        <v>0</v>
      </c>
      <c r="FF12" s="16">
        <v>0</v>
      </c>
      <c r="FG12" s="16">
        <v>0</v>
      </c>
      <c r="FH12" s="16">
        <v>0</v>
      </c>
      <c r="FI12" s="16">
        <v>0</v>
      </c>
      <c r="FJ12" s="16">
        <v>0</v>
      </c>
      <c r="FK12" s="16">
        <v>0</v>
      </c>
      <c r="FL12" s="16">
        <v>0</v>
      </c>
      <c r="FM12" s="16">
        <v>0</v>
      </c>
      <c r="FN12" s="16">
        <v>0</v>
      </c>
    </row>
    <row r="13" spans="1:170" x14ac:dyDescent="0.2">
      <c r="C13" s="7">
        <v>44958</v>
      </c>
      <c r="D13" s="16">
        <v>0</v>
      </c>
      <c r="E13" s="16">
        <v>0</v>
      </c>
      <c r="F13" s="16">
        <v>0</v>
      </c>
      <c r="G13" s="16">
        <v>0</v>
      </c>
      <c r="H13" s="16">
        <v>0</v>
      </c>
      <c r="I13" s="16">
        <v>0</v>
      </c>
      <c r="J13" s="16">
        <v>0</v>
      </c>
      <c r="K13" s="96">
        <v>0</v>
      </c>
      <c r="L13" s="96">
        <v>0</v>
      </c>
      <c r="M13" s="96">
        <v>0</v>
      </c>
      <c r="N13" s="96">
        <v>0</v>
      </c>
      <c r="O13" s="96">
        <v>0</v>
      </c>
      <c r="P13" s="96">
        <v>0</v>
      </c>
      <c r="Q13" s="96">
        <v>0</v>
      </c>
      <c r="R13" s="96">
        <v>0</v>
      </c>
      <c r="S13" s="96">
        <v>0</v>
      </c>
      <c r="T13" s="96">
        <v>0</v>
      </c>
      <c r="U13" s="96">
        <v>0</v>
      </c>
      <c r="V13" s="96">
        <v>0</v>
      </c>
      <c r="W13" s="96">
        <v>0</v>
      </c>
      <c r="X13" s="96">
        <v>0</v>
      </c>
      <c r="Y13" s="96">
        <v>0</v>
      </c>
      <c r="Z13" s="96">
        <v>0</v>
      </c>
      <c r="AA13" s="96">
        <v>0</v>
      </c>
      <c r="AB13" s="96">
        <v>0</v>
      </c>
      <c r="AC13" s="96">
        <v>0</v>
      </c>
      <c r="AD13" s="96">
        <v>0</v>
      </c>
      <c r="AE13" s="96">
        <v>0</v>
      </c>
      <c r="AF13" s="96">
        <v>0</v>
      </c>
      <c r="AG13" s="96">
        <v>0</v>
      </c>
      <c r="AH13" s="96">
        <v>0</v>
      </c>
      <c r="AI13" s="96">
        <v>0</v>
      </c>
      <c r="AJ13" s="96">
        <v>0</v>
      </c>
      <c r="AK13" s="96">
        <v>0</v>
      </c>
      <c r="AL13" s="96">
        <v>0</v>
      </c>
      <c r="AM13" s="96">
        <v>0</v>
      </c>
      <c r="AN13" s="96">
        <v>0</v>
      </c>
      <c r="AO13" s="96">
        <v>0</v>
      </c>
      <c r="AP13" s="96">
        <v>0</v>
      </c>
      <c r="AQ13" s="96">
        <v>0</v>
      </c>
      <c r="AR13" s="96">
        <v>0</v>
      </c>
      <c r="AS13" s="96">
        <v>0</v>
      </c>
      <c r="AT13" s="96">
        <v>0</v>
      </c>
      <c r="AU13" s="96">
        <v>0</v>
      </c>
      <c r="AV13" s="96">
        <v>0</v>
      </c>
      <c r="AW13" s="96">
        <v>0</v>
      </c>
      <c r="AX13" s="96">
        <v>0</v>
      </c>
      <c r="AY13" s="96">
        <v>0</v>
      </c>
      <c r="AZ13" s="96">
        <v>0</v>
      </c>
      <c r="BA13" s="96">
        <v>0</v>
      </c>
      <c r="BB13" s="96">
        <v>0</v>
      </c>
      <c r="BC13" s="96">
        <v>0</v>
      </c>
      <c r="BD13" s="96">
        <v>0</v>
      </c>
      <c r="BE13" s="96">
        <v>0</v>
      </c>
      <c r="BF13" s="96">
        <v>0</v>
      </c>
      <c r="BG13" s="96">
        <v>0</v>
      </c>
      <c r="BH13" s="96">
        <v>0</v>
      </c>
      <c r="BI13" s="96">
        <v>0</v>
      </c>
      <c r="BJ13" s="96">
        <v>98.739042472412734</v>
      </c>
      <c r="BK13" s="96">
        <v>1.8429266457542184</v>
      </c>
      <c r="BL13" s="96">
        <v>-1.0572175066748102</v>
      </c>
      <c r="BM13" s="96">
        <v>0.87688999999999995</v>
      </c>
      <c r="BN13" s="96">
        <v>6.0419999999999998</v>
      </c>
      <c r="BO13" s="96">
        <v>6.0419999999999998</v>
      </c>
      <c r="BP13" s="96">
        <v>0</v>
      </c>
      <c r="BQ13" s="96">
        <v>37.502214127263947</v>
      </c>
      <c r="BR13" s="96">
        <v>37.502214127263947</v>
      </c>
      <c r="BS13" s="96">
        <v>98.739042472412734</v>
      </c>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104"/>
      <c r="DO13" s="104"/>
      <c r="DP13" s="104"/>
      <c r="DR13" s="16">
        <v>0</v>
      </c>
      <c r="DS13" s="16">
        <v>0</v>
      </c>
      <c r="DT13" s="16">
        <v>0</v>
      </c>
      <c r="DU13" s="16">
        <v>0</v>
      </c>
      <c r="DV13" s="16">
        <v>0</v>
      </c>
      <c r="DW13" s="16">
        <v>0</v>
      </c>
      <c r="DX13" s="16">
        <v>0</v>
      </c>
      <c r="DY13" s="16">
        <v>0</v>
      </c>
      <c r="DZ13" s="16">
        <v>0</v>
      </c>
      <c r="EA13" s="16">
        <v>0</v>
      </c>
      <c r="EB13" s="16">
        <v>0</v>
      </c>
      <c r="EC13" s="16">
        <v>0</v>
      </c>
      <c r="ED13" s="16">
        <v>0</v>
      </c>
      <c r="EE13" s="16">
        <v>0</v>
      </c>
      <c r="EF13" s="16">
        <v>0</v>
      </c>
      <c r="EG13" s="16">
        <v>0</v>
      </c>
      <c r="EH13" s="16">
        <v>0</v>
      </c>
      <c r="EI13" s="16">
        <v>0</v>
      </c>
      <c r="EJ13" s="16">
        <v>0</v>
      </c>
      <c r="EK13" s="16">
        <v>0</v>
      </c>
      <c r="EL13" s="16">
        <v>0</v>
      </c>
      <c r="EM13" s="16">
        <v>0</v>
      </c>
      <c r="EN13" s="16">
        <v>0</v>
      </c>
      <c r="EO13" s="16">
        <v>0</v>
      </c>
      <c r="EQ13" s="16">
        <v>0</v>
      </c>
      <c r="ER13" s="16">
        <v>0</v>
      </c>
      <c r="ES13" s="16">
        <v>0</v>
      </c>
      <c r="ET13" s="16">
        <v>0</v>
      </c>
      <c r="EU13" s="16">
        <v>0</v>
      </c>
      <c r="EV13" s="16">
        <v>0</v>
      </c>
      <c r="EW13" s="16">
        <v>0</v>
      </c>
      <c r="EX13" s="16">
        <v>0</v>
      </c>
      <c r="EY13" s="16">
        <v>0</v>
      </c>
      <c r="EZ13" s="16">
        <v>0</v>
      </c>
      <c r="FA13" s="16">
        <v>0</v>
      </c>
      <c r="FB13" s="16">
        <v>0</v>
      </c>
      <c r="FC13" s="16">
        <v>0</v>
      </c>
      <c r="FD13" s="16">
        <v>0</v>
      </c>
      <c r="FE13" s="16">
        <v>0</v>
      </c>
      <c r="FF13" s="16">
        <v>0</v>
      </c>
      <c r="FG13" s="16">
        <v>0</v>
      </c>
      <c r="FH13" s="16">
        <v>0</v>
      </c>
      <c r="FI13" s="16">
        <v>0</v>
      </c>
      <c r="FJ13" s="16">
        <v>0</v>
      </c>
      <c r="FK13" s="16">
        <v>0</v>
      </c>
      <c r="FL13" s="16">
        <v>0</v>
      </c>
      <c r="FM13" s="16">
        <v>0</v>
      </c>
      <c r="FN13" s="16">
        <v>0</v>
      </c>
    </row>
    <row r="14" spans="1:170" x14ac:dyDescent="0.2">
      <c r="C14" s="7">
        <v>44986</v>
      </c>
      <c r="D14" s="16">
        <v>0</v>
      </c>
      <c r="E14" s="16">
        <v>0</v>
      </c>
      <c r="F14" s="16">
        <v>0</v>
      </c>
      <c r="G14" s="16">
        <v>0</v>
      </c>
      <c r="H14" s="16">
        <v>0</v>
      </c>
      <c r="I14" s="16">
        <v>0</v>
      </c>
      <c r="J14" s="16">
        <v>0</v>
      </c>
      <c r="K14" s="96">
        <v>0</v>
      </c>
      <c r="L14" s="96">
        <v>0</v>
      </c>
      <c r="M14" s="96">
        <v>0</v>
      </c>
      <c r="N14" s="96">
        <v>0</v>
      </c>
      <c r="O14" s="96">
        <v>0</v>
      </c>
      <c r="P14" s="96">
        <v>0</v>
      </c>
      <c r="Q14" s="96">
        <v>0</v>
      </c>
      <c r="R14" s="96">
        <v>0</v>
      </c>
      <c r="S14" s="96">
        <v>0</v>
      </c>
      <c r="T14" s="96">
        <v>0</v>
      </c>
      <c r="U14" s="96">
        <v>0</v>
      </c>
      <c r="V14" s="96">
        <v>0</v>
      </c>
      <c r="W14" s="96">
        <v>0</v>
      </c>
      <c r="X14" s="96">
        <v>0</v>
      </c>
      <c r="Y14" s="96">
        <v>0</v>
      </c>
      <c r="Z14" s="96">
        <v>0</v>
      </c>
      <c r="AA14" s="96">
        <v>0</v>
      </c>
      <c r="AB14" s="96">
        <v>0</v>
      </c>
      <c r="AC14" s="96">
        <v>0</v>
      </c>
      <c r="AD14" s="96">
        <v>0</v>
      </c>
      <c r="AE14" s="96">
        <v>0</v>
      </c>
      <c r="AF14" s="96">
        <v>0</v>
      </c>
      <c r="AG14" s="96">
        <v>0</v>
      </c>
      <c r="AH14" s="96">
        <v>0</v>
      </c>
      <c r="AI14" s="96">
        <v>0</v>
      </c>
      <c r="AJ14" s="96">
        <v>0</v>
      </c>
      <c r="AK14" s="96">
        <v>0</v>
      </c>
      <c r="AL14" s="96">
        <v>0</v>
      </c>
      <c r="AM14" s="96">
        <v>0</v>
      </c>
      <c r="AN14" s="96">
        <v>0</v>
      </c>
      <c r="AO14" s="96">
        <v>0</v>
      </c>
      <c r="AP14" s="96">
        <v>0</v>
      </c>
      <c r="AQ14" s="96">
        <v>0</v>
      </c>
      <c r="AR14" s="96">
        <v>0</v>
      </c>
      <c r="AS14" s="96">
        <v>0</v>
      </c>
      <c r="AT14" s="96">
        <v>0</v>
      </c>
      <c r="AU14" s="96">
        <v>0</v>
      </c>
      <c r="AV14" s="96">
        <v>0</v>
      </c>
      <c r="AW14" s="96">
        <v>0</v>
      </c>
      <c r="AX14" s="96">
        <v>0</v>
      </c>
      <c r="AY14" s="96">
        <v>0</v>
      </c>
      <c r="AZ14" s="96">
        <v>0</v>
      </c>
      <c r="BA14" s="96">
        <v>0</v>
      </c>
      <c r="BB14" s="96">
        <v>0</v>
      </c>
      <c r="BC14" s="96">
        <v>0</v>
      </c>
      <c r="BD14" s="96">
        <v>0</v>
      </c>
      <c r="BE14" s="96">
        <v>0</v>
      </c>
      <c r="BF14" s="96">
        <v>0</v>
      </c>
      <c r="BG14" s="96">
        <v>0</v>
      </c>
      <c r="BH14" s="96">
        <v>0</v>
      </c>
      <c r="BI14" s="96">
        <v>0</v>
      </c>
      <c r="BJ14" s="96">
        <v>98.739042472412734</v>
      </c>
      <c r="BK14" s="96">
        <v>1.8429266457542184</v>
      </c>
      <c r="BL14" s="96">
        <v>-1.0572175066748102</v>
      </c>
      <c r="BM14" s="96">
        <v>0.87688999999999995</v>
      </c>
      <c r="BN14" s="96">
        <v>6.0419999999999998</v>
      </c>
      <c r="BO14" s="96">
        <v>6.0419999999999998</v>
      </c>
      <c r="BP14" s="96">
        <v>0</v>
      </c>
      <c r="BQ14" s="96">
        <v>37.502214127263947</v>
      </c>
      <c r="BR14" s="96">
        <v>37.502214127263947</v>
      </c>
      <c r="BS14" s="96">
        <v>98.739042472412734</v>
      </c>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104"/>
      <c r="DO14" s="104"/>
      <c r="DP14" s="104"/>
      <c r="DR14" s="16">
        <v>0</v>
      </c>
      <c r="DS14" s="16">
        <v>0</v>
      </c>
      <c r="DT14" s="16">
        <v>0</v>
      </c>
      <c r="DU14" s="16">
        <v>0</v>
      </c>
      <c r="DV14" s="16">
        <v>0</v>
      </c>
      <c r="DW14" s="16">
        <v>0</v>
      </c>
      <c r="DX14" s="16">
        <v>0</v>
      </c>
      <c r="DY14" s="16">
        <v>0</v>
      </c>
      <c r="DZ14" s="16">
        <v>0</v>
      </c>
      <c r="EA14" s="16">
        <v>0</v>
      </c>
      <c r="EB14" s="16">
        <v>0</v>
      </c>
      <c r="EC14" s="16">
        <v>0</v>
      </c>
      <c r="ED14" s="16">
        <v>0</v>
      </c>
      <c r="EE14" s="16">
        <v>0</v>
      </c>
      <c r="EF14" s="16">
        <v>0</v>
      </c>
      <c r="EG14" s="16">
        <v>0</v>
      </c>
      <c r="EH14" s="16">
        <v>0</v>
      </c>
      <c r="EI14" s="16">
        <v>0</v>
      </c>
      <c r="EJ14" s="16">
        <v>0</v>
      </c>
      <c r="EK14" s="16">
        <v>0</v>
      </c>
      <c r="EL14" s="16">
        <v>0</v>
      </c>
      <c r="EM14" s="16">
        <v>0</v>
      </c>
      <c r="EN14" s="16">
        <v>0</v>
      </c>
      <c r="EO14" s="16">
        <v>0</v>
      </c>
      <c r="EQ14" s="16">
        <v>0</v>
      </c>
      <c r="ER14" s="16">
        <v>0</v>
      </c>
      <c r="ES14" s="16">
        <v>0</v>
      </c>
      <c r="ET14" s="16">
        <v>0</v>
      </c>
      <c r="EU14" s="16">
        <v>0</v>
      </c>
      <c r="EV14" s="16">
        <v>0</v>
      </c>
      <c r="EW14" s="16">
        <v>0</v>
      </c>
      <c r="EX14" s="16">
        <v>0</v>
      </c>
      <c r="EY14" s="16">
        <v>0</v>
      </c>
      <c r="EZ14" s="16">
        <v>0</v>
      </c>
      <c r="FA14" s="16">
        <v>0</v>
      </c>
      <c r="FB14" s="16">
        <v>0</v>
      </c>
      <c r="FC14" s="16">
        <v>0</v>
      </c>
      <c r="FD14" s="16">
        <v>0</v>
      </c>
      <c r="FE14" s="16">
        <v>0</v>
      </c>
      <c r="FF14" s="16">
        <v>0</v>
      </c>
      <c r="FG14" s="16">
        <v>0</v>
      </c>
      <c r="FH14" s="16">
        <v>0</v>
      </c>
      <c r="FI14" s="16">
        <v>0</v>
      </c>
      <c r="FJ14" s="16">
        <v>0</v>
      </c>
      <c r="FK14" s="16">
        <v>0</v>
      </c>
      <c r="FL14" s="16">
        <v>0</v>
      </c>
      <c r="FM14" s="16">
        <v>0</v>
      </c>
      <c r="FN14" s="16">
        <v>0</v>
      </c>
    </row>
    <row r="15" spans="1:170" x14ac:dyDescent="0.2">
      <c r="C15" s="7">
        <v>45017</v>
      </c>
      <c r="D15" s="16">
        <v>0</v>
      </c>
      <c r="E15" s="16">
        <v>0</v>
      </c>
      <c r="F15" s="16">
        <v>0</v>
      </c>
      <c r="G15" s="16">
        <v>0</v>
      </c>
      <c r="H15" s="16">
        <v>0</v>
      </c>
      <c r="I15" s="16">
        <v>0</v>
      </c>
      <c r="J15" s="16">
        <v>0</v>
      </c>
      <c r="K15" s="96">
        <v>0</v>
      </c>
      <c r="L15" s="96">
        <v>0</v>
      </c>
      <c r="M15" s="96">
        <v>0</v>
      </c>
      <c r="N15" s="96">
        <v>0</v>
      </c>
      <c r="O15" s="96">
        <v>0</v>
      </c>
      <c r="P15" s="96">
        <v>0</v>
      </c>
      <c r="Q15" s="96">
        <v>0</v>
      </c>
      <c r="R15" s="96">
        <v>0</v>
      </c>
      <c r="S15" s="96">
        <v>0</v>
      </c>
      <c r="T15" s="96">
        <v>0</v>
      </c>
      <c r="U15" s="96">
        <v>0</v>
      </c>
      <c r="V15" s="96">
        <v>0</v>
      </c>
      <c r="W15" s="96">
        <v>0</v>
      </c>
      <c r="X15" s="96">
        <v>0</v>
      </c>
      <c r="Y15" s="96">
        <v>0</v>
      </c>
      <c r="Z15" s="96">
        <v>0</v>
      </c>
      <c r="AA15" s="96">
        <v>0</v>
      </c>
      <c r="AB15" s="96">
        <v>0</v>
      </c>
      <c r="AC15" s="96">
        <v>0</v>
      </c>
      <c r="AD15" s="96">
        <v>0</v>
      </c>
      <c r="AE15" s="96">
        <v>0</v>
      </c>
      <c r="AF15" s="96">
        <v>0</v>
      </c>
      <c r="AG15" s="96">
        <v>0</v>
      </c>
      <c r="AH15" s="96">
        <v>0</v>
      </c>
      <c r="AI15" s="96">
        <v>0</v>
      </c>
      <c r="AJ15" s="96">
        <v>0</v>
      </c>
      <c r="AK15" s="96">
        <v>0</v>
      </c>
      <c r="AL15" s="96">
        <v>0</v>
      </c>
      <c r="AM15" s="96">
        <v>0</v>
      </c>
      <c r="AN15" s="96">
        <v>0</v>
      </c>
      <c r="AO15" s="96">
        <v>0</v>
      </c>
      <c r="AP15" s="96">
        <v>0</v>
      </c>
      <c r="AQ15" s="96">
        <v>0</v>
      </c>
      <c r="AR15" s="96">
        <v>0</v>
      </c>
      <c r="AS15" s="96">
        <v>0</v>
      </c>
      <c r="AT15" s="96">
        <v>0</v>
      </c>
      <c r="AU15" s="96">
        <v>0</v>
      </c>
      <c r="AV15" s="96">
        <v>0</v>
      </c>
      <c r="AW15" s="96">
        <v>0</v>
      </c>
      <c r="AX15" s="96">
        <v>0</v>
      </c>
      <c r="AY15" s="96">
        <v>0</v>
      </c>
      <c r="AZ15" s="96">
        <v>0</v>
      </c>
      <c r="BA15" s="96">
        <v>0</v>
      </c>
      <c r="BB15" s="96">
        <v>0</v>
      </c>
      <c r="BC15" s="96">
        <v>0</v>
      </c>
      <c r="BD15" s="96">
        <v>0</v>
      </c>
      <c r="BE15" s="96">
        <v>0</v>
      </c>
      <c r="BF15" s="96">
        <v>0</v>
      </c>
      <c r="BG15" s="96">
        <v>0</v>
      </c>
      <c r="BH15" s="96">
        <v>0</v>
      </c>
      <c r="BI15" s="96">
        <v>0</v>
      </c>
      <c r="BJ15" s="96">
        <v>98.739042472412734</v>
      </c>
      <c r="BK15" s="96">
        <v>1.8429266457542184</v>
      </c>
      <c r="BL15" s="96">
        <v>-1.0572175066748102</v>
      </c>
      <c r="BM15" s="96">
        <v>0.87688999999999995</v>
      </c>
      <c r="BN15" s="96">
        <v>6.0419999999999998</v>
      </c>
      <c r="BO15" s="96">
        <v>6.0419999999999998</v>
      </c>
      <c r="BP15" s="96">
        <v>0</v>
      </c>
      <c r="BQ15" s="96">
        <v>37.502214127263947</v>
      </c>
      <c r="BR15" s="96">
        <v>37.502214127263947</v>
      </c>
      <c r="BS15" s="96">
        <v>98.739042472412734</v>
      </c>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104"/>
      <c r="DO15" s="104"/>
      <c r="DP15" s="104"/>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L15" s="16">
        <v>0</v>
      </c>
      <c r="FM15" s="16">
        <v>0</v>
      </c>
      <c r="FN15" s="16">
        <v>0</v>
      </c>
    </row>
    <row r="16" spans="1:170" x14ac:dyDescent="0.2">
      <c r="C16" s="7">
        <v>45047</v>
      </c>
      <c r="D16" s="16">
        <v>0</v>
      </c>
      <c r="E16" s="16">
        <v>0</v>
      </c>
      <c r="F16" s="16">
        <v>0</v>
      </c>
      <c r="G16" s="16">
        <v>0</v>
      </c>
      <c r="H16" s="16">
        <v>0</v>
      </c>
      <c r="I16" s="16">
        <v>0</v>
      </c>
      <c r="J16" s="16">
        <v>0</v>
      </c>
      <c r="K16" s="96">
        <v>0</v>
      </c>
      <c r="L16" s="96">
        <v>0</v>
      </c>
      <c r="M16" s="96">
        <v>0</v>
      </c>
      <c r="N16" s="96">
        <v>0</v>
      </c>
      <c r="O16" s="96">
        <v>0</v>
      </c>
      <c r="P16" s="96">
        <v>0</v>
      </c>
      <c r="Q16" s="96">
        <v>0</v>
      </c>
      <c r="R16" s="96">
        <v>0</v>
      </c>
      <c r="S16" s="96">
        <v>0</v>
      </c>
      <c r="T16" s="96">
        <v>0</v>
      </c>
      <c r="U16" s="96">
        <v>0</v>
      </c>
      <c r="V16" s="96">
        <v>0</v>
      </c>
      <c r="W16" s="96">
        <v>0</v>
      </c>
      <c r="X16" s="96">
        <v>0</v>
      </c>
      <c r="Y16" s="96">
        <v>0</v>
      </c>
      <c r="Z16" s="96">
        <v>0</v>
      </c>
      <c r="AA16" s="96">
        <v>0</v>
      </c>
      <c r="AB16" s="96">
        <v>0</v>
      </c>
      <c r="AC16" s="96">
        <v>0</v>
      </c>
      <c r="AD16" s="96">
        <v>0</v>
      </c>
      <c r="AE16" s="96">
        <v>0</v>
      </c>
      <c r="AF16" s="96">
        <v>0</v>
      </c>
      <c r="AG16" s="96">
        <v>0</v>
      </c>
      <c r="AH16" s="96">
        <v>0</v>
      </c>
      <c r="AI16" s="96">
        <v>0</v>
      </c>
      <c r="AJ16" s="96">
        <v>0</v>
      </c>
      <c r="AK16" s="96">
        <v>0</v>
      </c>
      <c r="AL16" s="96">
        <v>0</v>
      </c>
      <c r="AM16" s="96">
        <v>0</v>
      </c>
      <c r="AN16" s="96">
        <v>0</v>
      </c>
      <c r="AO16" s="96">
        <v>0</v>
      </c>
      <c r="AP16" s="96">
        <v>0</v>
      </c>
      <c r="AQ16" s="96">
        <v>0</v>
      </c>
      <c r="AR16" s="96">
        <v>0</v>
      </c>
      <c r="AS16" s="96">
        <v>0</v>
      </c>
      <c r="AT16" s="96">
        <v>0</v>
      </c>
      <c r="AU16" s="96">
        <v>0</v>
      </c>
      <c r="AV16" s="96">
        <v>0</v>
      </c>
      <c r="AW16" s="96">
        <v>0</v>
      </c>
      <c r="AX16" s="96">
        <v>0</v>
      </c>
      <c r="AY16" s="96">
        <v>0</v>
      </c>
      <c r="AZ16" s="96">
        <v>0</v>
      </c>
      <c r="BA16" s="96">
        <v>0</v>
      </c>
      <c r="BB16" s="96">
        <v>0</v>
      </c>
      <c r="BC16" s="96">
        <v>0</v>
      </c>
      <c r="BD16" s="96">
        <v>0</v>
      </c>
      <c r="BE16" s="96">
        <v>0</v>
      </c>
      <c r="BF16" s="96">
        <v>0</v>
      </c>
      <c r="BG16" s="96">
        <v>0</v>
      </c>
      <c r="BH16" s="96">
        <v>0</v>
      </c>
      <c r="BI16" s="96">
        <v>0</v>
      </c>
      <c r="BJ16" s="96">
        <v>98.739042472412734</v>
      </c>
      <c r="BK16" s="96">
        <v>1.8429266457542184</v>
      </c>
      <c r="BL16" s="96">
        <v>-1.0572175066748102</v>
      </c>
      <c r="BM16" s="96">
        <v>0.87688999999999995</v>
      </c>
      <c r="BN16" s="96">
        <v>6.0419999999999998</v>
      </c>
      <c r="BO16" s="96">
        <v>6.0419999999999998</v>
      </c>
      <c r="BP16" s="96">
        <v>0</v>
      </c>
      <c r="BQ16" s="96">
        <v>37.502214127263947</v>
      </c>
      <c r="BR16" s="96">
        <v>37.502214127263947</v>
      </c>
      <c r="BS16" s="96">
        <v>98.739042472412734</v>
      </c>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104"/>
      <c r="DO16" s="104"/>
      <c r="DP16" s="104"/>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c r="FI16" s="16">
        <v>0</v>
      </c>
      <c r="FJ16" s="16">
        <v>0</v>
      </c>
      <c r="FK16" s="16">
        <v>0</v>
      </c>
      <c r="FL16" s="16">
        <v>0</v>
      </c>
      <c r="FM16" s="16">
        <v>0</v>
      </c>
      <c r="FN16" s="16">
        <v>0</v>
      </c>
    </row>
    <row r="17" spans="3:170" x14ac:dyDescent="0.2">
      <c r="C17" s="7">
        <v>45078</v>
      </c>
      <c r="D17" s="16">
        <v>0</v>
      </c>
      <c r="E17" s="16">
        <v>0</v>
      </c>
      <c r="F17" s="16">
        <v>0</v>
      </c>
      <c r="G17" s="16">
        <v>0</v>
      </c>
      <c r="H17" s="16">
        <v>0</v>
      </c>
      <c r="I17" s="16">
        <v>0</v>
      </c>
      <c r="J17" s="16">
        <v>0</v>
      </c>
      <c r="K17" s="96">
        <v>0</v>
      </c>
      <c r="L17" s="96">
        <v>0</v>
      </c>
      <c r="M17" s="96">
        <v>0</v>
      </c>
      <c r="N17" s="96">
        <v>0</v>
      </c>
      <c r="O17" s="96">
        <v>0</v>
      </c>
      <c r="P17" s="96">
        <v>0</v>
      </c>
      <c r="Q17" s="96">
        <v>0</v>
      </c>
      <c r="R17" s="96">
        <v>0</v>
      </c>
      <c r="S17" s="96">
        <v>0</v>
      </c>
      <c r="T17" s="96">
        <v>0</v>
      </c>
      <c r="U17" s="96">
        <v>0</v>
      </c>
      <c r="V17" s="96">
        <v>0</v>
      </c>
      <c r="W17" s="96">
        <v>0</v>
      </c>
      <c r="X17" s="96">
        <v>0</v>
      </c>
      <c r="Y17" s="96">
        <v>0</v>
      </c>
      <c r="Z17" s="96">
        <v>0</v>
      </c>
      <c r="AA17" s="96">
        <v>0</v>
      </c>
      <c r="AB17" s="96">
        <v>0</v>
      </c>
      <c r="AC17" s="96">
        <v>0</v>
      </c>
      <c r="AD17" s="96">
        <v>0</v>
      </c>
      <c r="AE17" s="96">
        <v>0</v>
      </c>
      <c r="AF17" s="96">
        <v>0</v>
      </c>
      <c r="AG17" s="96">
        <v>0</v>
      </c>
      <c r="AH17" s="96">
        <v>0</v>
      </c>
      <c r="AI17" s="96">
        <v>0</v>
      </c>
      <c r="AJ17" s="96">
        <v>0</v>
      </c>
      <c r="AK17" s="96">
        <v>0</v>
      </c>
      <c r="AL17" s="96">
        <v>0</v>
      </c>
      <c r="AM17" s="96">
        <v>0</v>
      </c>
      <c r="AN17" s="96">
        <v>0</v>
      </c>
      <c r="AO17" s="96">
        <v>0</v>
      </c>
      <c r="AP17" s="96">
        <v>0</v>
      </c>
      <c r="AQ17" s="96">
        <v>0</v>
      </c>
      <c r="AR17" s="96">
        <v>0</v>
      </c>
      <c r="AS17" s="96">
        <v>0</v>
      </c>
      <c r="AT17" s="96">
        <v>0</v>
      </c>
      <c r="AU17" s="96">
        <v>0</v>
      </c>
      <c r="AV17" s="96">
        <v>0</v>
      </c>
      <c r="AW17" s="96">
        <v>0</v>
      </c>
      <c r="AX17" s="96">
        <v>0</v>
      </c>
      <c r="AY17" s="96">
        <v>0</v>
      </c>
      <c r="AZ17" s="96">
        <v>0</v>
      </c>
      <c r="BA17" s="96">
        <v>0</v>
      </c>
      <c r="BB17" s="96">
        <v>0</v>
      </c>
      <c r="BC17" s="96">
        <v>0</v>
      </c>
      <c r="BD17" s="96">
        <v>0</v>
      </c>
      <c r="BE17" s="96">
        <v>0</v>
      </c>
      <c r="BF17" s="96">
        <v>0</v>
      </c>
      <c r="BG17" s="96">
        <v>0</v>
      </c>
      <c r="BH17" s="96">
        <v>0</v>
      </c>
      <c r="BI17" s="96">
        <v>0</v>
      </c>
      <c r="BJ17" s="96">
        <v>98.739042472412734</v>
      </c>
      <c r="BK17" s="96">
        <v>1.8429266457542184</v>
      </c>
      <c r="BL17" s="96">
        <v>-1.0572175066748102</v>
      </c>
      <c r="BM17" s="96">
        <v>0.87688999999999995</v>
      </c>
      <c r="BN17" s="96">
        <v>6.0419999999999998</v>
      </c>
      <c r="BO17" s="96">
        <v>6.0419999999999998</v>
      </c>
      <c r="BP17" s="96">
        <v>0</v>
      </c>
      <c r="BQ17" s="96">
        <v>37.502214127263947</v>
      </c>
      <c r="BR17" s="96">
        <v>37.502214127263947</v>
      </c>
      <c r="BS17" s="96">
        <v>98.739042472412734</v>
      </c>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104"/>
      <c r="DO17" s="104"/>
      <c r="DP17" s="104"/>
      <c r="DR17" s="16">
        <v>0</v>
      </c>
      <c r="DS17" s="16">
        <v>0</v>
      </c>
      <c r="DT17" s="16">
        <v>0</v>
      </c>
      <c r="DU17" s="16">
        <v>0</v>
      </c>
      <c r="DV17" s="16">
        <v>0</v>
      </c>
      <c r="DW17" s="16">
        <v>0</v>
      </c>
      <c r="DX17" s="16">
        <v>0</v>
      </c>
      <c r="DY17" s="16">
        <v>0</v>
      </c>
      <c r="DZ17" s="16">
        <v>0</v>
      </c>
      <c r="EA17" s="16">
        <v>0</v>
      </c>
      <c r="EB17" s="16">
        <v>0</v>
      </c>
      <c r="EC17" s="16">
        <v>0</v>
      </c>
      <c r="ED17" s="16">
        <v>0</v>
      </c>
      <c r="EE17" s="16">
        <v>0</v>
      </c>
      <c r="EF17" s="16">
        <v>0</v>
      </c>
      <c r="EG17" s="16">
        <v>0</v>
      </c>
      <c r="EH17" s="16">
        <v>0</v>
      </c>
      <c r="EI17" s="16">
        <v>0</v>
      </c>
      <c r="EJ17" s="16">
        <v>0</v>
      </c>
      <c r="EK17" s="16">
        <v>0</v>
      </c>
      <c r="EL17" s="16">
        <v>0</v>
      </c>
      <c r="EM17" s="16">
        <v>0</v>
      </c>
      <c r="EN17" s="16">
        <v>0</v>
      </c>
      <c r="EO17" s="16">
        <v>0</v>
      </c>
      <c r="EQ17" s="16">
        <v>0</v>
      </c>
      <c r="ER17" s="16">
        <v>0</v>
      </c>
      <c r="ES17" s="16">
        <v>0</v>
      </c>
      <c r="ET17" s="16">
        <v>0</v>
      </c>
      <c r="EU17" s="16">
        <v>0</v>
      </c>
      <c r="EV17" s="16">
        <v>0</v>
      </c>
      <c r="EW17" s="16">
        <v>0</v>
      </c>
      <c r="EX17" s="16">
        <v>0</v>
      </c>
      <c r="EY17" s="16">
        <v>0</v>
      </c>
      <c r="EZ17" s="16">
        <v>0</v>
      </c>
      <c r="FA17" s="16">
        <v>0</v>
      </c>
      <c r="FB17" s="16">
        <v>0</v>
      </c>
      <c r="FC17" s="16">
        <v>0</v>
      </c>
      <c r="FD17" s="16">
        <v>0</v>
      </c>
      <c r="FE17" s="16">
        <v>0</v>
      </c>
      <c r="FF17" s="16">
        <v>0</v>
      </c>
      <c r="FG17" s="16">
        <v>0</v>
      </c>
      <c r="FH17" s="16">
        <v>0</v>
      </c>
      <c r="FI17" s="16">
        <v>0</v>
      </c>
      <c r="FJ17" s="16">
        <v>0</v>
      </c>
      <c r="FK17" s="16">
        <v>0</v>
      </c>
      <c r="FL17" s="16">
        <v>0</v>
      </c>
      <c r="FM17" s="16">
        <v>0</v>
      </c>
      <c r="FN17" s="16">
        <v>0</v>
      </c>
    </row>
    <row r="18" spans="3:170" x14ac:dyDescent="0.2">
      <c r="C18" s="7">
        <v>45108</v>
      </c>
      <c r="D18" s="16">
        <v>0</v>
      </c>
      <c r="E18" s="16">
        <v>0</v>
      </c>
      <c r="F18" s="16">
        <v>0</v>
      </c>
      <c r="G18" s="16">
        <v>0</v>
      </c>
      <c r="H18" s="16">
        <v>0</v>
      </c>
      <c r="I18" s="16">
        <v>0</v>
      </c>
      <c r="J18" s="1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96">
        <v>0</v>
      </c>
      <c r="AC18" s="96">
        <v>0</v>
      </c>
      <c r="AD18" s="96">
        <v>0</v>
      </c>
      <c r="AE18" s="96">
        <v>0</v>
      </c>
      <c r="AF18" s="96">
        <v>0</v>
      </c>
      <c r="AG18" s="96">
        <v>0</v>
      </c>
      <c r="AH18" s="96">
        <v>0</v>
      </c>
      <c r="AI18" s="96">
        <v>0</v>
      </c>
      <c r="AJ18" s="96">
        <v>0</v>
      </c>
      <c r="AK18" s="96">
        <v>0</v>
      </c>
      <c r="AL18" s="96">
        <v>0</v>
      </c>
      <c r="AM18" s="96">
        <v>0</v>
      </c>
      <c r="AN18" s="96">
        <v>0</v>
      </c>
      <c r="AO18" s="96">
        <v>0</v>
      </c>
      <c r="AP18" s="96">
        <v>0</v>
      </c>
      <c r="AQ18" s="96">
        <v>0</v>
      </c>
      <c r="AR18" s="96">
        <v>0</v>
      </c>
      <c r="AS18" s="96">
        <v>0</v>
      </c>
      <c r="AT18" s="96">
        <v>0</v>
      </c>
      <c r="AU18" s="96">
        <v>0</v>
      </c>
      <c r="AV18" s="96">
        <v>0</v>
      </c>
      <c r="AW18" s="96">
        <v>0</v>
      </c>
      <c r="AX18" s="96">
        <v>0</v>
      </c>
      <c r="AY18" s="96">
        <v>0</v>
      </c>
      <c r="AZ18" s="96">
        <v>0</v>
      </c>
      <c r="BA18" s="96">
        <v>0</v>
      </c>
      <c r="BB18" s="96">
        <v>0</v>
      </c>
      <c r="BC18" s="96">
        <v>0</v>
      </c>
      <c r="BD18" s="96">
        <v>0</v>
      </c>
      <c r="BE18" s="96">
        <v>0</v>
      </c>
      <c r="BF18" s="96">
        <v>0</v>
      </c>
      <c r="BG18" s="96">
        <v>0</v>
      </c>
      <c r="BH18" s="96">
        <v>0</v>
      </c>
      <c r="BI18" s="96">
        <v>0</v>
      </c>
      <c r="BJ18" s="96">
        <v>98.739042472412734</v>
      </c>
      <c r="BK18" s="96">
        <v>1.8429266457542184</v>
      </c>
      <c r="BL18" s="96">
        <v>-1.0572175066748102</v>
      </c>
      <c r="BM18" s="96">
        <v>0.87688999999999995</v>
      </c>
      <c r="BN18" s="96">
        <v>6.0419999999999998</v>
      </c>
      <c r="BO18" s="96">
        <v>6.0419999999999998</v>
      </c>
      <c r="BP18" s="96">
        <v>0</v>
      </c>
      <c r="BQ18" s="96">
        <v>37.502214127263947</v>
      </c>
      <c r="BR18" s="96">
        <v>37.502214127263947</v>
      </c>
      <c r="BS18" s="96">
        <v>98.739042472412734</v>
      </c>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104"/>
      <c r="DO18" s="104"/>
      <c r="DP18" s="104"/>
      <c r="DR18" s="16">
        <v>0</v>
      </c>
      <c r="DS18" s="16">
        <v>0</v>
      </c>
      <c r="DT18" s="16">
        <v>0</v>
      </c>
      <c r="DU18" s="16">
        <v>0</v>
      </c>
      <c r="DV18" s="16">
        <v>0</v>
      </c>
      <c r="DW18" s="16">
        <v>0</v>
      </c>
      <c r="DX18" s="16">
        <v>0</v>
      </c>
      <c r="DY18" s="16">
        <v>0</v>
      </c>
      <c r="DZ18" s="16">
        <v>0</v>
      </c>
      <c r="EA18" s="16">
        <v>0</v>
      </c>
      <c r="EB18" s="16">
        <v>0</v>
      </c>
      <c r="EC18" s="16">
        <v>0</v>
      </c>
      <c r="ED18" s="16">
        <v>0</v>
      </c>
      <c r="EE18" s="16">
        <v>0</v>
      </c>
      <c r="EF18" s="16">
        <v>0</v>
      </c>
      <c r="EG18" s="16">
        <v>0</v>
      </c>
      <c r="EH18" s="16">
        <v>0</v>
      </c>
      <c r="EI18" s="16">
        <v>0</v>
      </c>
      <c r="EJ18" s="16">
        <v>0</v>
      </c>
      <c r="EK18" s="16">
        <v>0</v>
      </c>
      <c r="EL18" s="16">
        <v>0</v>
      </c>
      <c r="EM18" s="16">
        <v>0</v>
      </c>
      <c r="EN18" s="16">
        <v>0</v>
      </c>
      <c r="EO18" s="16">
        <v>0</v>
      </c>
      <c r="EQ18" s="16">
        <v>0</v>
      </c>
      <c r="ER18" s="16">
        <v>0</v>
      </c>
      <c r="ES18" s="16">
        <v>0</v>
      </c>
      <c r="ET18" s="16">
        <v>0</v>
      </c>
      <c r="EU18" s="16">
        <v>0</v>
      </c>
      <c r="EV18" s="16">
        <v>0</v>
      </c>
      <c r="EW18" s="16">
        <v>0</v>
      </c>
      <c r="EX18" s="16">
        <v>0</v>
      </c>
      <c r="EY18" s="16">
        <v>0</v>
      </c>
      <c r="EZ18" s="16">
        <v>0</v>
      </c>
      <c r="FA18" s="16">
        <v>0</v>
      </c>
      <c r="FB18" s="16">
        <v>0</v>
      </c>
      <c r="FC18" s="16">
        <v>0</v>
      </c>
      <c r="FD18" s="16">
        <v>0</v>
      </c>
      <c r="FE18" s="16">
        <v>0</v>
      </c>
      <c r="FF18" s="16">
        <v>0</v>
      </c>
      <c r="FG18" s="16">
        <v>0</v>
      </c>
      <c r="FH18" s="16">
        <v>0</v>
      </c>
      <c r="FI18" s="16">
        <v>0</v>
      </c>
      <c r="FJ18" s="16">
        <v>0</v>
      </c>
      <c r="FK18" s="16">
        <v>0</v>
      </c>
      <c r="FL18" s="16">
        <v>0</v>
      </c>
      <c r="FM18" s="16">
        <v>0</v>
      </c>
      <c r="FN18" s="16">
        <v>0</v>
      </c>
    </row>
    <row r="19" spans="3:170" x14ac:dyDescent="0.2">
      <c r="C19" s="7">
        <v>45139</v>
      </c>
      <c r="D19" s="16">
        <v>0</v>
      </c>
      <c r="E19" s="16">
        <v>0</v>
      </c>
      <c r="F19" s="16">
        <v>0</v>
      </c>
      <c r="G19" s="16">
        <v>0</v>
      </c>
      <c r="H19" s="16">
        <v>0</v>
      </c>
      <c r="I19" s="16">
        <v>0</v>
      </c>
      <c r="J19" s="16">
        <v>0</v>
      </c>
      <c r="K19" s="96">
        <v>0</v>
      </c>
      <c r="L19" s="96">
        <v>0</v>
      </c>
      <c r="M19" s="96">
        <v>0</v>
      </c>
      <c r="N19" s="96">
        <v>0</v>
      </c>
      <c r="O19" s="96">
        <v>0</v>
      </c>
      <c r="P19" s="96">
        <v>0</v>
      </c>
      <c r="Q19" s="96">
        <v>0</v>
      </c>
      <c r="R19" s="96">
        <v>0</v>
      </c>
      <c r="S19" s="96">
        <v>0</v>
      </c>
      <c r="T19" s="96">
        <v>0</v>
      </c>
      <c r="U19" s="96">
        <v>0</v>
      </c>
      <c r="V19" s="96">
        <v>0</v>
      </c>
      <c r="W19" s="96">
        <v>0</v>
      </c>
      <c r="X19" s="96">
        <v>0</v>
      </c>
      <c r="Y19" s="96">
        <v>0</v>
      </c>
      <c r="Z19" s="96">
        <v>0</v>
      </c>
      <c r="AA19" s="96">
        <v>0</v>
      </c>
      <c r="AB19" s="96">
        <v>0</v>
      </c>
      <c r="AC19" s="96">
        <v>0</v>
      </c>
      <c r="AD19" s="96">
        <v>0</v>
      </c>
      <c r="AE19" s="96">
        <v>0</v>
      </c>
      <c r="AF19" s="96">
        <v>0</v>
      </c>
      <c r="AG19" s="96">
        <v>0</v>
      </c>
      <c r="AH19" s="96">
        <v>0</v>
      </c>
      <c r="AI19" s="96">
        <v>0</v>
      </c>
      <c r="AJ19" s="96">
        <v>0</v>
      </c>
      <c r="AK19" s="96">
        <v>0</v>
      </c>
      <c r="AL19" s="96">
        <v>0</v>
      </c>
      <c r="AM19" s="96">
        <v>0</v>
      </c>
      <c r="AN19" s="96">
        <v>0</v>
      </c>
      <c r="AO19" s="96">
        <v>0</v>
      </c>
      <c r="AP19" s="96">
        <v>0</v>
      </c>
      <c r="AQ19" s="96">
        <v>0</v>
      </c>
      <c r="AR19" s="96">
        <v>0</v>
      </c>
      <c r="AS19" s="96">
        <v>0</v>
      </c>
      <c r="AT19" s="96">
        <v>0</v>
      </c>
      <c r="AU19" s="96">
        <v>0</v>
      </c>
      <c r="AV19" s="96">
        <v>0</v>
      </c>
      <c r="AW19" s="96">
        <v>0</v>
      </c>
      <c r="AX19" s="96">
        <v>0</v>
      </c>
      <c r="AY19" s="96">
        <v>0</v>
      </c>
      <c r="AZ19" s="96">
        <v>0</v>
      </c>
      <c r="BA19" s="96">
        <v>0</v>
      </c>
      <c r="BB19" s="96">
        <v>0</v>
      </c>
      <c r="BC19" s="96">
        <v>0</v>
      </c>
      <c r="BD19" s="96">
        <v>0</v>
      </c>
      <c r="BE19" s="96">
        <v>0</v>
      </c>
      <c r="BF19" s="96">
        <v>0</v>
      </c>
      <c r="BG19" s="96">
        <v>0</v>
      </c>
      <c r="BH19" s="96">
        <v>0</v>
      </c>
      <c r="BI19" s="96">
        <v>0</v>
      </c>
      <c r="BJ19" s="96">
        <v>98.739042472412734</v>
      </c>
      <c r="BK19" s="96">
        <v>1.8429266457542184</v>
      </c>
      <c r="BL19" s="96">
        <v>-1.0572175066748102</v>
      </c>
      <c r="BM19" s="96">
        <v>0.87688999999999995</v>
      </c>
      <c r="BN19" s="96">
        <v>6.0419999999999998</v>
      </c>
      <c r="BO19" s="96">
        <v>6.0419999999999998</v>
      </c>
      <c r="BP19" s="96">
        <v>0</v>
      </c>
      <c r="BQ19" s="96">
        <v>37.502214127263947</v>
      </c>
      <c r="BR19" s="96">
        <v>37.502214127263947</v>
      </c>
      <c r="BS19" s="96">
        <v>98.739042472412734</v>
      </c>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104"/>
      <c r="DO19" s="104"/>
      <c r="DP19" s="104"/>
      <c r="DR19" s="16">
        <v>0</v>
      </c>
      <c r="DS19" s="16">
        <v>0</v>
      </c>
      <c r="DT19" s="16">
        <v>0</v>
      </c>
      <c r="DU19" s="16">
        <v>0</v>
      </c>
      <c r="DV19" s="16">
        <v>0</v>
      </c>
      <c r="DW19" s="16">
        <v>0</v>
      </c>
      <c r="DX19" s="16">
        <v>0</v>
      </c>
      <c r="DY19" s="16">
        <v>0</v>
      </c>
      <c r="DZ19" s="16">
        <v>0</v>
      </c>
      <c r="EA19" s="16">
        <v>0</v>
      </c>
      <c r="EB19" s="16">
        <v>0</v>
      </c>
      <c r="EC19" s="16">
        <v>0</v>
      </c>
      <c r="ED19" s="16">
        <v>0</v>
      </c>
      <c r="EE19" s="16">
        <v>0</v>
      </c>
      <c r="EF19" s="16">
        <v>0</v>
      </c>
      <c r="EG19" s="16">
        <v>0</v>
      </c>
      <c r="EH19" s="16">
        <v>0</v>
      </c>
      <c r="EI19" s="16">
        <v>0</v>
      </c>
      <c r="EJ19" s="16">
        <v>0</v>
      </c>
      <c r="EK19" s="16">
        <v>0</v>
      </c>
      <c r="EL19" s="16">
        <v>0</v>
      </c>
      <c r="EM19" s="16">
        <v>0</v>
      </c>
      <c r="EN19" s="16">
        <v>0</v>
      </c>
      <c r="EO19" s="16">
        <v>0</v>
      </c>
      <c r="EQ19" s="16">
        <v>0</v>
      </c>
      <c r="ER19" s="16">
        <v>0</v>
      </c>
      <c r="ES19" s="16">
        <v>0</v>
      </c>
      <c r="ET19" s="16">
        <v>0</v>
      </c>
      <c r="EU19" s="16">
        <v>0</v>
      </c>
      <c r="EV19" s="16">
        <v>0</v>
      </c>
      <c r="EW19" s="16">
        <v>0</v>
      </c>
      <c r="EX19" s="16">
        <v>0</v>
      </c>
      <c r="EY19" s="16">
        <v>0</v>
      </c>
      <c r="EZ19" s="16">
        <v>0</v>
      </c>
      <c r="FA19" s="16">
        <v>0</v>
      </c>
      <c r="FB19" s="16">
        <v>0</v>
      </c>
      <c r="FC19" s="16">
        <v>0</v>
      </c>
      <c r="FD19" s="16">
        <v>0</v>
      </c>
      <c r="FE19" s="16">
        <v>0</v>
      </c>
      <c r="FF19" s="16">
        <v>0</v>
      </c>
      <c r="FG19" s="16">
        <v>0</v>
      </c>
      <c r="FH19" s="16">
        <v>0</v>
      </c>
      <c r="FI19" s="16">
        <v>0</v>
      </c>
      <c r="FJ19" s="16">
        <v>0</v>
      </c>
      <c r="FK19" s="16">
        <v>0</v>
      </c>
      <c r="FL19" s="16">
        <v>0</v>
      </c>
      <c r="FM19" s="16">
        <v>0</v>
      </c>
      <c r="FN19" s="16">
        <v>0</v>
      </c>
    </row>
    <row r="20" spans="3:170" x14ac:dyDescent="0.2">
      <c r="C20" s="7">
        <v>45170</v>
      </c>
      <c r="D20" s="16">
        <v>0</v>
      </c>
      <c r="E20" s="16">
        <v>0</v>
      </c>
      <c r="F20" s="16">
        <v>0</v>
      </c>
      <c r="G20" s="16">
        <v>0</v>
      </c>
      <c r="H20" s="16">
        <v>0</v>
      </c>
      <c r="I20" s="16">
        <v>0</v>
      </c>
      <c r="J20" s="1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0</v>
      </c>
      <c r="AS20" s="96">
        <v>0</v>
      </c>
      <c r="AT20" s="96">
        <v>0</v>
      </c>
      <c r="AU20" s="96">
        <v>0</v>
      </c>
      <c r="AV20" s="96">
        <v>0</v>
      </c>
      <c r="AW20" s="96">
        <v>0</v>
      </c>
      <c r="AX20" s="96">
        <v>0</v>
      </c>
      <c r="AY20" s="96">
        <v>0</v>
      </c>
      <c r="AZ20" s="96">
        <v>0</v>
      </c>
      <c r="BA20" s="96">
        <v>0</v>
      </c>
      <c r="BB20" s="96">
        <v>0</v>
      </c>
      <c r="BC20" s="96">
        <v>0</v>
      </c>
      <c r="BD20" s="96">
        <v>0</v>
      </c>
      <c r="BE20" s="96">
        <v>0</v>
      </c>
      <c r="BF20" s="96">
        <v>0</v>
      </c>
      <c r="BG20" s="96">
        <v>0</v>
      </c>
      <c r="BH20" s="96">
        <v>0</v>
      </c>
      <c r="BI20" s="96">
        <v>0</v>
      </c>
      <c r="BJ20" s="96">
        <v>98.739042472412734</v>
      </c>
      <c r="BK20" s="96">
        <v>1.8429266457542184</v>
      </c>
      <c r="BL20" s="96">
        <v>-1.0572175066748102</v>
      </c>
      <c r="BM20" s="96">
        <v>0.87688999999999995</v>
      </c>
      <c r="BN20" s="96">
        <v>6.0419999999999998</v>
      </c>
      <c r="BO20" s="96">
        <v>6.0419999999999998</v>
      </c>
      <c r="BP20" s="96">
        <v>0</v>
      </c>
      <c r="BQ20" s="96">
        <v>37.502214127263947</v>
      </c>
      <c r="BR20" s="96">
        <v>37.502214127263947</v>
      </c>
      <c r="BS20" s="96">
        <v>98.739042472412734</v>
      </c>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104"/>
      <c r="DO20" s="104"/>
      <c r="DP20" s="104"/>
      <c r="DR20" s="16">
        <v>0</v>
      </c>
      <c r="DS20" s="16">
        <v>0</v>
      </c>
      <c r="DT20" s="16">
        <v>0</v>
      </c>
      <c r="DU20" s="16">
        <v>0</v>
      </c>
      <c r="DV20" s="16">
        <v>0</v>
      </c>
      <c r="DW20" s="16">
        <v>0</v>
      </c>
      <c r="DX20" s="16">
        <v>0</v>
      </c>
      <c r="DY20" s="16">
        <v>0</v>
      </c>
      <c r="DZ20" s="16">
        <v>0</v>
      </c>
      <c r="EA20" s="16">
        <v>0</v>
      </c>
      <c r="EB20" s="16">
        <v>0</v>
      </c>
      <c r="EC20" s="16">
        <v>0</v>
      </c>
      <c r="ED20" s="16">
        <v>0</v>
      </c>
      <c r="EE20" s="16">
        <v>0</v>
      </c>
      <c r="EF20" s="16">
        <v>0</v>
      </c>
      <c r="EG20" s="16">
        <v>0</v>
      </c>
      <c r="EH20" s="16">
        <v>0</v>
      </c>
      <c r="EI20" s="16">
        <v>0</v>
      </c>
      <c r="EJ20" s="16">
        <v>0</v>
      </c>
      <c r="EK20" s="16">
        <v>0</v>
      </c>
      <c r="EL20" s="16">
        <v>0</v>
      </c>
      <c r="EM20" s="16">
        <v>0</v>
      </c>
      <c r="EN20" s="16">
        <v>0</v>
      </c>
      <c r="EO20" s="16">
        <v>0</v>
      </c>
      <c r="EQ20" s="16">
        <v>0</v>
      </c>
      <c r="ER20" s="16">
        <v>0</v>
      </c>
      <c r="ES20" s="16">
        <v>0</v>
      </c>
      <c r="ET20" s="16">
        <v>0</v>
      </c>
      <c r="EU20" s="16">
        <v>0</v>
      </c>
      <c r="EV20" s="16">
        <v>0</v>
      </c>
      <c r="EW20" s="16">
        <v>0</v>
      </c>
      <c r="EX20" s="16">
        <v>0</v>
      </c>
      <c r="EY20" s="16">
        <v>0</v>
      </c>
      <c r="EZ20" s="16">
        <v>0</v>
      </c>
      <c r="FA20" s="16">
        <v>0</v>
      </c>
      <c r="FB20" s="16">
        <v>0</v>
      </c>
      <c r="FC20" s="16">
        <v>0</v>
      </c>
      <c r="FD20" s="16">
        <v>0</v>
      </c>
      <c r="FE20" s="16">
        <v>0</v>
      </c>
      <c r="FF20" s="16">
        <v>0</v>
      </c>
      <c r="FG20" s="16">
        <v>0</v>
      </c>
      <c r="FH20" s="16">
        <v>0</v>
      </c>
      <c r="FI20" s="16">
        <v>0</v>
      </c>
      <c r="FJ20" s="16">
        <v>0</v>
      </c>
      <c r="FK20" s="16">
        <v>0</v>
      </c>
      <c r="FL20" s="16">
        <v>0</v>
      </c>
      <c r="FM20" s="16">
        <v>0</v>
      </c>
      <c r="FN20" s="16">
        <v>0</v>
      </c>
    </row>
    <row r="21" spans="3:170" x14ac:dyDescent="0.2">
      <c r="C21" s="7">
        <v>45200</v>
      </c>
      <c r="D21" s="16">
        <v>0</v>
      </c>
      <c r="E21" s="16">
        <v>0</v>
      </c>
      <c r="F21" s="16">
        <v>0</v>
      </c>
      <c r="G21" s="16">
        <v>0</v>
      </c>
      <c r="H21" s="16">
        <v>0</v>
      </c>
      <c r="I21" s="16">
        <v>0</v>
      </c>
      <c r="J21" s="1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98.739042472412734</v>
      </c>
      <c r="BK21" s="96">
        <v>1.8429266457542184</v>
      </c>
      <c r="BL21" s="96">
        <v>-1.0572175066748102</v>
      </c>
      <c r="BM21" s="96">
        <v>0.87688999999999995</v>
      </c>
      <c r="BN21" s="96">
        <v>6.0419999999999998</v>
      </c>
      <c r="BO21" s="96">
        <v>6.0419999999999998</v>
      </c>
      <c r="BP21" s="96">
        <v>0</v>
      </c>
      <c r="BQ21" s="96">
        <v>37.502214127263947</v>
      </c>
      <c r="BR21" s="96">
        <v>37.502214127263947</v>
      </c>
      <c r="BS21" s="96">
        <v>98.739042472412734</v>
      </c>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104"/>
      <c r="DO21" s="104"/>
      <c r="DP21" s="104"/>
      <c r="DR21" s="16">
        <v>0</v>
      </c>
      <c r="DS21" s="16">
        <v>0</v>
      </c>
      <c r="DT21" s="16">
        <v>0</v>
      </c>
      <c r="DU21" s="16">
        <v>0</v>
      </c>
      <c r="DV21" s="16">
        <v>0</v>
      </c>
      <c r="DW21" s="16">
        <v>0</v>
      </c>
      <c r="DX21" s="16">
        <v>0</v>
      </c>
      <c r="DY21" s="16">
        <v>0</v>
      </c>
      <c r="DZ21" s="16">
        <v>0</v>
      </c>
      <c r="EA21" s="16">
        <v>0</v>
      </c>
      <c r="EB21" s="16">
        <v>0</v>
      </c>
      <c r="EC21" s="16">
        <v>0</v>
      </c>
      <c r="ED21" s="16">
        <v>0</v>
      </c>
      <c r="EE21" s="16">
        <v>0</v>
      </c>
      <c r="EF21" s="16">
        <v>0</v>
      </c>
      <c r="EG21" s="16">
        <v>0</v>
      </c>
      <c r="EH21" s="16">
        <v>0</v>
      </c>
      <c r="EI21" s="16">
        <v>0</v>
      </c>
      <c r="EJ21" s="16">
        <v>0</v>
      </c>
      <c r="EK21" s="16">
        <v>0</v>
      </c>
      <c r="EL21" s="16">
        <v>0</v>
      </c>
      <c r="EM21" s="16">
        <v>0</v>
      </c>
      <c r="EN21" s="16">
        <v>0</v>
      </c>
      <c r="EO21" s="16">
        <v>0</v>
      </c>
      <c r="EQ21" s="16">
        <v>0</v>
      </c>
      <c r="ER21" s="16">
        <v>0</v>
      </c>
      <c r="ES21" s="16">
        <v>0</v>
      </c>
      <c r="ET21" s="16">
        <v>0</v>
      </c>
      <c r="EU21" s="16">
        <v>0</v>
      </c>
      <c r="EV21" s="16">
        <v>0</v>
      </c>
      <c r="EW21" s="16">
        <v>0</v>
      </c>
      <c r="EX21" s="16">
        <v>0</v>
      </c>
      <c r="EY21" s="16">
        <v>0</v>
      </c>
      <c r="EZ21" s="16">
        <v>0</v>
      </c>
      <c r="FA21" s="16">
        <v>0</v>
      </c>
      <c r="FB21" s="16">
        <v>0</v>
      </c>
      <c r="FC21" s="16">
        <v>0</v>
      </c>
      <c r="FD21" s="16">
        <v>0</v>
      </c>
      <c r="FE21" s="16">
        <v>0</v>
      </c>
      <c r="FF21" s="16">
        <v>0</v>
      </c>
      <c r="FG21" s="16">
        <v>0</v>
      </c>
      <c r="FH21" s="16">
        <v>0</v>
      </c>
      <c r="FI21" s="16">
        <v>0</v>
      </c>
      <c r="FJ21" s="16">
        <v>0</v>
      </c>
      <c r="FK21" s="16">
        <v>0</v>
      </c>
      <c r="FL21" s="16">
        <v>0</v>
      </c>
      <c r="FM21" s="16">
        <v>0</v>
      </c>
      <c r="FN21" s="16">
        <v>0</v>
      </c>
    </row>
    <row r="22" spans="3:170" x14ac:dyDescent="0.2">
      <c r="C22" s="7">
        <v>45231</v>
      </c>
      <c r="D22" s="16">
        <v>0</v>
      </c>
      <c r="E22" s="16">
        <v>0</v>
      </c>
      <c r="F22" s="16">
        <v>0</v>
      </c>
      <c r="G22" s="16">
        <v>0</v>
      </c>
      <c r="H22" s="16">
        <v>0</v>
      </c>
      <c r="I22" s="16">
        <v>0</v>
      </c>
      <c r="J22" s="1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98.739042472412734</v>
      </c>
      <c r="BK22" s="96">
        <v>1.8429266457542184</v>
      </c>
      <c r="BL22" s="96">
        <v>-1.0572175066748102</v>
      </c>
      <c r="BM22" s="96">
        <v>0.87688999999999995</v>
      </c>
      <c r="BN22" s="96">
        <v>6.0419999999999998</v>
      </c>
      <c r="BO22" s="96">
        <v>6.0419999999999998</v>
      </c>
      <c r="BP22" s="96">
        <v>0</v>
      </c>
      <c r="BQ22" s="96">
        <v>37.502214127263947</v>
      </c>
      <c r="BR22" s="96">
        <v>37.502214127263947</v>
      </c>
      <c r="BS22" s="96">
        <v>98.739042472412734</v>
      </c>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104"/>
      <c r="DO22" s="104"/>
      <c r="DP22" s="104"/>
      <c r="DR22" s="16">
        <v>0</v>
      </c>
      <c r="DS22" s="16">
        <v>0</v>
      </c>
      <c r="DT22" s="16">
        <v>0</v>
      </c>
      <c r="DU22" s="16">
        <v>0</v>
      </c>
      <c r="DV22" s="16">
        <v>0</v>
      </c>
      <c r="DW22" s="16">
        <v>0</v>
      </c>
      <c r="DX22" s="16">
        <v>0</v>
      </c>
      <c r="DY22" s="16">
        <v>0</v>
      </c>
      <c r="DZ22" s="16">
        <v>0</v>
      </c>
      <c r="EA22" s="16">
        <v>0</v>
      </c>
      <c r="EB22" s="16">
        <v>0</v>
      </c>
      <c r="EC22" s="16">
        <v>0</v>
      </c>
      <c r="ED22" s="16">
        <v>0</v>
      </c>
      <c r="EE22" s="16">
        <v>0</v>
      </c>
      <c r="EF22" s="16">
        <v>0</v>
      </c>
      <c r="EG22" s="16">
        <v>0</v>
      </c>
      <c r="EH22" s="16">
        <v>0</v>
      </c>
      <c r="EI22" s="16">
        <v>0</v>
      </c>
      <c r="EJ22" s="16">
        <v>0</v>
      </c>
      <c r="EK22" s="16">
        <v>0</v>
      </c>
      <c r="EL22" s="16">
        <v>0</v>
      </c>
      <c r="EM22" s="16">
        <v>0</v>
      </c>
      <c r="EN22" s="16">
        <v>0</v>
      </c>
      <c r="EO22" s="16">
        <v>0</v>
      </c>
      <c r="EQ22" s="16">
        <v>0</v>
      </c>
      <c r="ER22" s="16">
        <v>0</v>
      </c>
      <c r="ES22" s="16">
        <v>0</v>
      </c>
      <c r="ET22" s="16">
        <v>0</v>
      </c>
      <c r="EU22" s="16">
        <v>0</v>
      </c>
      <c r="EV22" s="16">
        <v>0</v>
      </c>
      <c r="EW22" s="16">
        <v>0</v>
      </c>
      <c r="EX22" s="16">
        <v>0</v>
      </c>
      <c r="EY22" s="16">
        <v>0</v>
      </c>
      <c r="EZ22" s="16">
        <v>0</v>
      </c>
      <c r="FA22" s="16">
        <v>0</v>
      </c>
      <c r="FB22" s="16">
        <v>0</v>
      </c>
      <c r="FC22" s="16">
        <v>0</v>
      </c>
      <c r="FD22" s="16">
        <v>0</v>
      </c>
      <c r="FE22" s="16">
        <v>0</v>
      </c>
      <c r="FF22" s="16">
        <v>0</v>
      </c>
      <c r="FG22" s="16">
        <v>0</v>
      </c>
      <c r="FH22" s="16">
        <v>0</v>
      </c>
      <c r="FI22" s="16">
        <v>0</v>
      </c>
      <c r="FJ22" s="16">
        <v>0</v>
      </c>
      <c r="FK22" s="16">
        <v>0</v>
      </c>
      <c r="FL22" s="16">
        <v>0</v>
      </c>
      <c r="FM22" s="16">
        <v>0</v>
      </c>
      <c r="FN22" s="16">
        <v>0</v>
      </c>
    </row>
    <row r="23" spans="3:170" x14ac:dyDescent="0.2">
      <c r="C23" s="7">
        <v>45261</v>
      </c>
      <c r="D23" s="16">
        <v>0</v>
      </c>
      <c r="E23" s="16">
        <v>0</v>
      </c>
      <c r="F23" s="16">
        <v>0</v>
      </c>
      <c r="G23" s="16">
        <v>0</v>
      </c>
      <c r="H23" s="16">
        <v>0</v>
      </c>
      <c r="I23" s="16">
        <v>0</v>
      </c>
      <c r="J23" s="1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98.739042472412734</v>
      </c>
      <c r="BK23" s="96">
        <v>1.8429266457542184</v>
      </c>
      <c r="BL23" s="96">
        <v>-1.0572175066748102</v>
      </c>
      <c r="BM23" s="96">
        <v>0.87688999999999995</v>
      </c>
      <c r="BN23" s="96">
        <v>6.0419999999999998</v>
      </c>
      <c r="BO23" s="96">
        <v>6.0419999999999998</v>
      </c>
      <c r="BP23" s="96">
        <v>0</v>
      </c>
      <c r="BQ23" s="96">
        <v>37.502214127263947</v>
      </c>
      <c r="BR23" s="96">
        <v>37.502214127263947</v>
      </c>
      <c r="BS23" s="96">
        <v>98.739042472412734</v>
      </c>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104"/>
      <c r="DO23" s="104"/>
      <c r="DP23" s="104"/>
      <c r="DR23" s="16">
        <v>0</v>
      </c>
      <c r="DS23" s="16">
        <v>0</v>
      </c>
      <c r="DT23" s="16">
        <v>0</v>
      </c>
      <c r="DU23" s="16">
        <v>0</v>
      </c>
      <c r="DV23" s="16">
        <v>0</v>
      </c>
      <c r="DW23" s="16">
        <v>0</v>
      </c>
      <c r="DX23" s="16">
        <v>0</v>
      </c>
      <c r="DY23" s="16">
        <v>0</v>
      </c>
      <c r="DZ23" s="16">
        <v>0</v>
      </c>
      <c r="EA23" s="16">
        <v>0</v>
      </c>
      <c r="EB23" s="16">
        <v>0</v>
      </c>
      <c r="EC23" s="16">
        <v>0</v>
      </c>
      <c r="ED23" s="16">
        <v>0</v>
      </c>
      <c r="EE23" s="16">
        <v>0</v>
      </c>
      <c r="EF23" s="16">
        <v>0</v>
      </c>
      <c r="EG23" s="16">
        <v>0</v>
      </c>
      <c r="EH23" s="16">
        <v>0</v>
      </c>
      <c r="EI23" s="16">
        <v>0</v>
      </c>
      <c r="EJ23" s="16">
        <v>0</v>
      </c>
      <c r="EK23" s="16">
        <v>0</v>
      </c>
      <c r="EL23" s="16">
        <v>0</v>
      </c>
      <c r="EM23" s="16">
        <v>0</v>
      </c>
      <c r="EN23" s="16">
        <v>0</v>
      </c>
      <c r="EO23" s="16">
        <v>0</v>
      </c>
      <c r="EQ23" s="16">
        <v>0</v>
      </c>
      <c r="ER23" s="16">
        <v>0</v>
      </c>
      <c r="ES23" s="16">
        <v>0</v>
      </c>
      <c r="ET23" s="16">
        <v>0</v>
      </c>
      <c r="EU23" s="16">
        <v>0</v>
      </c>
      <c r="EV23" s="16">
        <v>0</v>
      </c>
      <c r="EW23" s="16">
        <v>0</v>
      </c>
      <c r="EX23" s="16">
        <v>0</v>
      </c>
      <c r="EY23" s="16">
        <v>0</v>
      </c>
      <c r="EZ23" s="16">
        <v>0</v>
      </c>
      <c r="FA23" s="16">
        <v>0</v>
      </c>
      <c r="FB23" s="16">
        <v>0</v>
      </c>
      <c r="FC23" s="16">
        <v>0</v>
      </c>
      <c r="FD23" s="16">
        <v>0</v>
      </c>
      <c r="FE23" s="16">
        <v>0</v>
      </c>
      <c r="FF23" s="16">
        <v>0</v>
      </c>
      <c r="FG23" s="16">
        <v>0</v>
      </c>
      <c r="FH23" s="16">
        <v>0</v>
      </c>
      <c r="FI23" s="16">
        <v>0</v>
      </c>
      <c r="FJ23" s="16">
        <v>0</v>
      </c>
      <c r="FK23" s="16">
        <v>0</v>
      </c>
      <c r="FL23" s="16">
        <v>0</v>
      </c>
      <c r="FM23" s="16">
        <v>0</v>
      </c>
      <c r="FN23" s="16">
        <v>0</v>
      </c>
    </row>
    <row r="24" spans="3:170" x14ac:dyDescent="0.2">
      <c r="C24" s="8">
        <v>45292</v>
      </c>
      <c r="D24" s="16">
        <v>0</v>
      </c>
      <c r="E24" s="16">
        <v>0</v>
      </c>
      <c r="F24" s="16">
        <v>0</v>
      </c>
      <c r="G24" s="16">
        <v>0</v>
      </c>
      <c r="H24" s="16">
        <v>0</v>
      </c>
      <c r="I24" s="16">
        <v>0</v>
      </c>
      <c r="J24" s="1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98.739042472412734</v>
      </c>
      <c r="BK24" s="96">
        <v>1.8429266457542184</v>
      </c>
      <c r="BL24" s="96">
        <v>-1.0572175066748102</v>
      </c>
      <c r="BM24" s="96">
        <v>0.87688999999999995</v>
      </c>
      <c r="BN24" s="96">
        <v>6.0419999999999998</v>
      </c>
      <c r="BO24" s="96">
        <v>6.0419999999999998</v>
      </c>
      <c r="BP24" s="96">
        <v>0</v>
      </c>
      <c r="BQ24" s="96">
        <v>37.502214127263947</v>
      </c>
      <c r="BR24" s="96">
        <v>37.502214127263947</v>
      </c>
      <c r="BS24" s="96">
        <v>98.739042472412734</v>
      </c>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104"/>
      <c r="DO24" s="104"/>
      <c r="DP24" s="104"/>
      <c r="DR24" s="16">
        <v>0</v>
      </c>
      <c r="DS24" s="16">
        <v>0</v>
      </c>
      <c r="DT24" s="16">
        <v>0</v>
      </c>
      <c r="DU24" s="16">
        <v>0</v>
      </c>
      <c r="DV24" s="16">
        <v>0</v>
      </c>
      <c r="DW24" s="16">
        <v>0</v>
      </c>
      <c r="DX24" s="16">
        <v>0</v>
      </c>
      <c r="DY24" s="16">
        <v>0</v>
      </c>
      <c r="DZ24" s="16">
        <v>0</v>
      </c>
      <c r="EA24" s="16">
        <v>0</v>
      </c>
      <c r="EB24" s="16">
        <v>0</v>
      </c>
      <c r="EC24" s="16">
        <v>0</v>
      </c>
      <c r="ED24" s="16">
        <v>0</v>
      </c>
      <c r="EE24" s="16">
        <v>0</v>
      </c>
      <c r="EF24" s="16">
        <v>0</v>
      </c>
      <c r="EG24" s="16">
        <v>0</v>
      </c>
      <c r="EH24" s="16">
        <v>0</v>
      </c>
      <c r="EI24" s="16">
        <v>0</v>
      </c>
      <c r="EJ24" s="16">
        <v>0</v>
      </c>
      <c r="EK24" s="16">
        <v>0</v>
      </c>
      <c r="EL24" s="16">
        <v>0</v>
      </c>
      <c r="EM24" s="16">
        <v>0</v>
      </c>
      <c r="EN24" s="16">
        <v>0</v>
      </c>
      <c r="EO24" s="16">
        <v>0</v>
      </c>
      <c r="EQ24" s="16">
        <v>0</v>
      </c>
      <c r="ER24" s="16">
        <v>0</v>
      </c>
      <c r="ES24" s="16">
        <v>0</v>
      </c>
      <c r="ET24" s="16">
        <v>0</v>
      </c>
      <c r="EU24" s="16">
        <v>0</v>
      </c>
      <c r="EV24" s="16">
        <v>0</v>
      </c>
      <c r="EW24" s="16">
        <v>0</v>
      </c>
      <c r="EX24" s="16">
        <v>0</v>
      </c>
      <c r="EY24" s="16">
        <v>0</v>
      </c>
      <c r="EZ24" s="16">
        <v>0</v>
      </c>
      <c r="FA24" s="16">
        <v>0</v>
      </c>
      <c r="FB24" s="16">
        <v>0</v>
      </c>
      <c r="FC24" s="16">
        <v>0</v>
      </c>
      <c r="FD24" s="16">
        <v>0</v>
      </c>
      <c r="FE24" s="16">
        <v>0</v>
      </c>
      <c r="FF24" s="16">
        <v>0</v>
      </c>
      <c r="FG24" s="16">
        <v>0</v>
      </c>
      <c r="FH24" s="16">
        <v>0</v>
      </c>
      <c r="FI24" s="16">
        <v>0</v>
      </c>
      <c r="FJ24" s="16">
        <v>0</v>
      </c>
      <c r="FK24" s="16">
        <v>0</v>
      </c>
      <c r="FL24" s="16">
        <v>0</v>
      </c>
      <c r="FM24" s="16">
        <v>0</v>
      </c>
      <c r="FN24" s="16">
        <v>0</v>
      </c>
    </row>
    <row r="25" spans="3:170" x14ac:dyDescent="0.2">
      <c r="C25" s="8">
        <v>45323</v>
      </c>
      <c r="D25" s="16">
        <v>0</v>
      </c>
      <c r="E25" s="16">
        <v>0</v>
      </c>
      <c r="F25" s="16">
        <v>0</v>
      </c>
      <c r="G25" s="16">
        <v>0</v>
      </c>
      <c r="H25" s="16">
        <v>0</v>
      </c>
      <c r="I25" s="16">
        <v>0</v>
      </c>
      <c r="J25" s="1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98.739042472412734</v>
      </c>
      <c r="BK25" s="96">
        <v>1.8429266457542184</v>
      </c>
      <c r="BL25" s="96">
        <v>-1.0572175066748102</v>
      </c>
      <c r="BM25" s="96">
        <v>0.87688999999999995</v>
      </c>
      <c r="BN25" s="96">
        <v>6.0419999999999998</v>
      </c>
      <c r="BO25" s="96">
        <v>6.0419999999999998</v>
      </c>
      <c r="BP25" s="96">
        <v>0</v>
      </c>
      <c r="BQ25" s="96">
        <v>37.502214127263947</v>
      </c>
      <c r="BR25" s="96">
        <v>37.502214127263947</v>
      </c>
      <c r="BS25" s="96">
        <v>98.739042472412734</v>
      </c>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104"/>
      <c r="DO25" s="104"/>
      <c r="DP25" s="104"/>
      <c r="DR25" s="16">
        <v>0</v>
      </c>
      <c r="DS25" s="16">
        <v>0</v>
      </c>
      <c r="DT25" s="16">
        <v>0</v>
      </c>
      <c r="DU25" s="16">
        <v>0</v>
      </c>
      <c r="DV25" s="16">
        <v>0</v>
      </c>
      <c r="DW25" s="16">
        <v>0</v>
      </c>
      <c r="DX25" s="16">
        <v>0</v>
      </c>
      <c r="DY25" s="16">
        <v>0</v>
      </c>
      <c r="DZ25" s="16">
        <v>0</v>
      </c>
      <c r="EA25" s="16">
        <v>0</v>
      </c>
      <c r="EB25" s="16">
        <v>0</v>
      </c>
      <c r="EC25" s="16">
        <v>0</v>
      </c>
      <c r="ED25" s="16">
        <v>0</v>
      </c>
      <c r="EE25" s="16">
        <v>0</v>
      </c>
      <c r="EF25" s="16">
        <v>0</v>
      </c>
      <c r="EG25" s="16">
        <v>0</v>
      </c>
      <c r="EH25" s="16">
        <v>0</v>
      </c>
      <c r="EI25" s="16">
        <v>0</v>
      </c>
      <c r="EJ25" s="16">
        <v>0</v>
      </c>
      <c r="EK25" s="16">
        <v>0</v>
      </c>
      <c r="EL25" s="16">
        <v>0</v>
      </c>
      <c r="EM25" s="16">
        <v>0</v>
      </c>
      <c r="EN25" s="16">
        <v>0</v>
      </c>
      <c r="EO25" s="16">
        <v>0</v>
      </c>
      <c r="EQ25" s="16">
        <v>0</v>
      </c>
      <c r="ER25" s="16">
        <v>0</v>
      </c>
      <c r="ES25" s="16">
        <v>0</v>
      </c>
      <c r="ET25" s="16">
        <v>0</v>
      </c>
      <c r="EU25" s="16">
        <v>0</v>
      </c>
      <c r="EV25" s="16">
        <v>0</v>
      </c>
      <c r="EW25" s="16">
        <v>0</v>
      </c>
      <c r="EX25" s="16">
        <v>0</v>
      </c>
      <c r="EY25" s="16">
        <v>0</v>
      </c>
      <c r="EZ25" s="16">
        <v>0</v>
      </c>
      <c r="FA25" s="16">
        <v>0</v>
      </c>
      <c r="FB25" s="16">
        <v>0</v>
      </c>
      <c r="FC25" s="16">
        <v>0</v>
      </c>
      <c r="FD25" s="16">
        <v>0</v>
      </c>
      <c r="FE25" s="16">
        <v>0</v>
      </c>
      <c r="FF25" s="16">
        <v>0</v>
      </c>
      <c r="FG25" s="16">
        <v>0</v>
      </c>
      <c r="FH25" s="16">
        <v>0</v>
      </c>
      <c r="FI25" s="16">
        <v>0</v>
      </c>
      <c r="FJ25" s="16">
        <v>0</v>
      </c>
      <c r="FK25" s="16">
        <v>0</v>
      </c>
      <c r="FL25" s="16">
        <v>0</v>
      </c>
      <c r="FM25" s="16">
        <v>0</v>
      </c>
      <c r="FN25" s="16">
        <v>0</v>
      </c>
    </row>
    <row r="26" spans="3:170" x14ac:dyDescent="0.2">
      <c r="C26" s="8">
        <v>45352</v>
      </c>
      <c r="D26" s="16">
        <v>0</v>
      </c>
      <c r="E26" s="16">
        <v>0</v>
      </c>
      <c r="F26" s="16">
        <v>0</v>
      </c>
      <c r="G26" s="16">
        <v>0</v>
      </c>
      <c r="H26" s="16">
        <v>0</v>
      </c>
      <c r="I26" s="16">
        <v>0</v>
      </c>
      <c r="J26" s="16">
        <v>0</v>
      </c>
      <c r="K26" s="96">
        <v>0</v>
      </c>
      <c r="L26" s="96">
        <v>0</v>
      </c>
      <c r="M26" s="96">
        <v>0</v>
      </c>
      <c r="N26" s="96">
        <v>0</v>
      </c>
      <c r="O26" s="96">
        <v>0</v>
      </c>
      <c r="P26" s="96">
        <v>0</v>
      </c>
      <c r="Q26" s="96">
        <v>0</v>
      </c>
      <c r="R26" s="96">
        <v>0</v>
      </c>
      <c r="S26" s="96">
        <v>0</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98.739042472412734</v>
      </c>
      <c r="BK26" s="96">
        <v>1.8429266457542184</v>
      </c>
      <c r="BL26" s="96">
        <v>-1.0572175066748102</v>
      </c>
      <c r="BM26" s="96">
        <v>0.87688999999999995</v>
      </c>
      <c r="BN26" s="96">
        <v>6.0419999999999998</v>
      </c>
      <c r="BO26" s="96">
        <v>6.0419999999999998</v>
      </c>
      <c r="BP26" s="96">
        <v>0</v>
      </c>
      <c r="BQ26" s="96">
        <v>37.502214127263947</v>
      </c>
      <c r="BR26" s="96">
        <v>37.502214127263947</v>
      </c>
      <c r="BS26" s="96">
        <v>98.739042472412734</v>
      </c>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104"/>
      <c r="DO26" s="104"/>
      <c r="DP26" s="104"/>
      <c r="DR26" s="16">
        <v>0</v>
      </c>
      <c r="DS26" s="16">
        <v>0</v>
      </c>
      <c r="DT26" s="16">
        <v>0</v>
      </c>
      <c r="DU26" s="16">
        <v>0</v>
      </c>
      <c r="DV26" s="16">
        <v>0</v>
      </c>
      <c r="DW26" s="16">
        <v>0</v>
      </c>
      <c r="DX26" s="16">
        <v>0</v>
      </c>
      <c r="DY26" s="16">
        <v>0</v>
      </c>
      <c r="DZ26" s="16">
        <v>0</v>
      </c>
      <c r="EA26" s="16">
        <v>0</v>
      </c>
      <c r="EB26" s="16">
        <v>0</v>
      </c>
      <c r="EC26" s="16">
        <v>0</v>
      </c>
      <c r="ED26" s="16">
        <v>0</v>
      </c>
      <c r="EE26" s="16">
        <v>0</v>
      </c>
      <c r="EF26" s="16">
        <v>0</v>
      </c>
      <c r="EG26" s="16">
        <v>0</v>
      </c>
      <c r="EH26" s="16">
        <v>0</v>
      </c>
      <c r="EI26" s="16">
        <v>0</v>
      </c>
      <c r="EJ26" s="16">
        <v>0</v>
      </c>
      <c r="EK26" s="16">
        <v>0</v>
      </c>
      <c r="EL26" s="16">
        <v>0</v>
      </c>
      <c r="EM26" s="16">
        <v>0</v>
      </c>
      <c r="EN26" s="16">
        <v>0</v>
      </c>
      <c r="EO26" s="16">
        <v>0</v>
      </c>
      <c r="EQ26" s="16">
        <v>0</v>
      </c>
      <c r="ER26" s="16">
        <v>0</v>
      </c>
      <c r="ES26" s="16">
        <v>0</v>
      </c>
      <c r="ET26" s="16">
        <v>0</v>
      </c>
      <c r="EU26" s="16">
        <v>0</v>
      </c>
      <c r="EV26" s="16">
        <v>0</v>
      </c>
      <c r="EW26" s="16">
        <v>0</v>
      </c>
      <c r="EX26" s="16">
        <v>0</v>
      </c>
      <c r="EY26" s="16">
        <v>0</v>
      </c>
      <c r="EZ26" s="16">
        <v>0</v>
      </c>
      <c r="FA26" s="16">
        <v>0</v>
      </c>
      <c r="FB26" s="16">
        <v>0</v>
      </c>
      <c r="FC26" s="16">
        <v>0</v>
      </c>
      <c r="FD26" s="16">
        <v>0</v>
      </c>
      <c r="FE26" s="16">
        <v>0</v>
      </c>
      <c r="FF26" s="16">
        <v>0</v>
      </c>
      <c r="FG26" s="16">
        <v>0</v>
      </c>
      <c r="FH26" s="16">
        <v>0</v>
      </c>
      <c r="FI26" s="16">
        <v>0</v>
      </c>
      <c r="FJ26" s="16">
        <v>0</v>
      </c>
      <c r="FK26" s="16">
        <v>0</v>
      </c>
      <c r="FL26" s="16">
        <v>0</v>
      </c>
      <c r="FM26" s="16">
        <v>0</v>
      </c>
      <c r="FN26" s="16">
        <v>0</v>
      </c>
    </row>
    <row r="27" spans="3:170" x14ac:dyDescent="0.2">
      <c r="C27" s="8">
        <v>45383</v>
      </c>
      <c r="D27" s="16">
        <v>0</v>
      </c>
      <c r="E27" s="16">
        <v>0</v>
      </c>
      <c r="F27" s="16">
        <v>0</v>
      </c>
      <c r="G27" s="16">
        <v>0</v>
      </c>
      <c r="H27" s="16">
        <v>0</v>
      </c>
      <c r="I27" s="16">
        <v>0</v>
      </c>
      <c r="J27" s="1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98.739042472412734</v>
      </c>
      <c r="BK27" s="96">
        <v>1.8429266457542184</v>
      </c>
      <c r="BL27" s="96">
        <v>-1.0572175066748102</v>
      </c>
      <c r="BM27" s="96">
        <v>0.87688999999999995</v>
      </c>
      <c r="BN27" s="96">
        <v>6.0419999999999998</v>
      </c>
      <c r="BO27" s="96">
        <v>6.0419999999999998</v>
      </c>
      <c r="BP27" s="96">
        <v>0</v>
      </c>
      <c r="BQ27" s="96">
        <v>37.502214127263947</v>
      </c>
      <c r="BR27" s="96">
        <v>37.502214127263947</v>
      </c>
      <c r="BS27" s="96">
        <v>98.739042472412734</v>
      </c>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104"/>
      <c r="DO27" s="104"/>
      <c r="DP27" s="104"/>
      <c r="DR27" s="16">
        <v>0</v>
      </c>
      <c r="DS27" s="16">
        <v>0</v>
      </c>
      <c r="DT27" s="16">
        <v>0</v>
      </c>
      <c r="DU27" s="16">
        <v>0</v>
      </c>
      <c r="DV27" s="16">
        <v>0</v>
      </c>
      <c r="DW27" s="16">
        <v>0</v>
      </c>
      <c r="DX27" s="16">
        <v>0</v>
      </c>
      <c r="DY27" s="16">
        <v>0</v>
      </c>
      <c r="DZ27" s="16">
        <v>0</v>
      </c>
      <c r="EA27" s="16">
        <v>0</v>
      </c>
      <c r="EB27" s="16">
        <v>0</v>
      </c>
      <c r="EC27" s="16">
        <v>0</v>
      </c>
      <c r="ED27" s="16">
        <v>0</v>
      </c>
      <c r="EE27" s="16">
        <v>0</v>
      </c>
      <c r="EF27" s="16">
        <v>0</v>
      </c>
      <c r="EG27" s="16">
        <v>0</v>
      </c>
      <c r="EH27" s="16">
        <v>0</v>
      </c>
      <c r="EI27" s="16">
        <v>0</v>
      </c>
      <c r="EJ27" s="16">
        <v>0</v>
      </c>
      <c r="EK27" s="16">
        <v>0</v>
      </c>
      <c r="EL27" s="16">
        <v>0</v>
      </c>
      <c r="EM27" s="16">
        <v>0</v>
      </c>
      <c r="EN27" s="16">
        <v>0</v>
      </c>
      <c r="EO27" s="16">
        <v>0</v>
      </c>
      <c r="EQ27" s="16">
        <v>0</v>
      </c>
      <c r="ER27" s="16">
        <v>0</v>
      </c>
      <c r="ES27" s="16">
        <v>0</v>
      </c>
      <c r="ET27" s="16">
        <v>0</v>
      </c>
      <c r="EU27" s="16">
        <v>0</v>
      </c>
      <c r="EV27" s="16">
        <v>0</v>
      </c>
      <c r="EW27" s="16">
        <v>0</v>
      </c>
      <c r="EX27" s="16">
        <v>0</v>
      </c>
      <c r="EY27" s="16">
        <v>0</v>
      </c>
      <c r="EZ27" s="16">
        <v>0</v>
      </c>
      <c r="FA27" s="16">
        <v>0</v>
      </c>
      <c r="FB27" s="16">
        <v>0</v>
      </c>
      <c r="FC27" s="16">
        <v>0</v>
      </c>
      <c r="FD27" s="16">
        <v>0</v>
      </c>
      <c r="FE27" s="16">
        <v>0</v>
      </c>
      <c r="FF27" s="16">
        <v>0</v>
      </c>
      <c r="FG27" s="16">
        <v>0</v>
      </c>
      <c r="FH27" s="16">
        <v>0</v>
      </c>
      <c r="FI27" s="16">
        <v>0</v>
      </c>
      <c r="FJ27" s="16">
        <v>0</v>
      </c>
      <c r="FK27" s="16">
        <v>0</v>
      </c>
      <c r="FL27" s="16">
        <v>0</v>
      </c>
      <c r="FM27" s="16">
        <v>0</v>
      </c>
      <c r="FN27" s="16">
        <v>0</v>
      </c>
    </row>
    <row r="28" spans="3:170" x14ac:dyDescent="0.2">
      <c r="C28" s="8">
        <v>45413</v>
      </c>
      <c r="D28" s="16">
        <v>0</v>
      </c>
      <c r="E28" s="16">
        <v>0</v>
      </c>
      <c r="F28" s="16">
        <v>0</v>
      </c>
      <c r="G28" s="16">
        <v>0</v>
      </c>
      <c r="H28" s="16">
        <v>0</v>
      </c>
      <c r="I28" s="16">
        <v>0</v>
      </c>
      <c r="J28" s="1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98.739042472412734</v>
      </c>
      <c r="BK28" s="96">
        <v>1.8429266457542184</v>
      </c>
      <c r="BL28" s="96">
        <v>-1.0572175066748102</v>
      </c>
      <c r="BM28" s="96">
        <v>0.87688999999999995</v>
      </c>
      <c r="BN28" s="96">
        <v>6.0419999999999998</v>
      </c>
      <c r="BO28" s="96">
        <v>6.0419999999999998</v>
      </c>
      <c r="BP28" s="96">
        <v>0</v>
      </c>
      <c r="BQ28" s="96">
        <v>37.502214127263947</v>
      </c>
      <c r="BR28" s="96">
        <v>37.502214127263947</v>
      </c>
      <c r="BS28" s="96">
        <v>98.739042472412734</v>
      </c>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104"/>
      <c r="DO28" s="104"/>
      <c r="DP28" s="104"/>
      <c r="DR28" s="16">
        <v>0</v>
      </c>
      <c r="DS28" s="16">
        <v>0</v>
      </c>
      <c r="DT28" s="16">
        <v>0</v>
      </c>
      <c r="DU28" s="16">
        <v>0</v>
      </c>
      <c r="DV28" s="16">
        <v>0</v>
      </c>
      <c r="DW28" s="16">
        <v>0</v>
      </c>
      <c r="DX28" s="16">
        <v>0</v>
      </c>
      <c r="DY28" s="16">
        <v>0</v>
      </c>
      <c r="DZ28" s="16">
        <v>0</v>
      </c>
      <c r="EA28" s="16">
        <v>0</v>
      </c>
      <c r="EB28" s="16">
        <v>0</v>
      </c>
      <c r="EC28" s="16">
        <v>0</v>
      </c>
      <c r="ED28" s="16">
        <v>0</v>
      </c>
      <c r="EE28" s="16">
        <v>0</v>
      </c>
      <c r="EF28" s="16">
        <v>0</v>
      </c>
      <c r="EG28" s="16">
        <v>0</v>
      </c>
      <c r="EH28" s="16">
        <v>0</v>
      </c>
      <c r="EI28" s="16">
        <v>0</v>
      </c>
      <c r="EJ28" s="16">
        <v>0</v>
      </c>
      <c r="EK28" s="16">
        <v>0</v>
      </c>
      <c r="EL28" s="16">
        <v>0</v>
      </c>
      <c r="EM28" s="16">
        <v>0</v>
      </c>
      <c r="EN28" s="16">
        <v>0</v>
      </c>
      <c r="EO28" s="16">
        <v>0</v>
      </c>
      <c r="EQ28" s="16">
        <v>0</v>
      </c>
      <c r="ER28" s="16">
        <v>0</v>
      </c>
      <c r="ES28" s="16">
        <v>0</v>
      </c>
      <c r="ET28" s="16">
        <v>0</v>
      </c>
      <c r="EU28" s="16">
        <v>0</v>
      </c>
      <c r="EV28" s="16">
        <v>0</v>
      </c>
      <c r="EW28" s="16">
        <v>0</v>
      </c>
      <c r="EX28" s="16">
        <v>0</v>
      </c>
      <c r="EY28" s="16">
        <v>0</v>
      </c>
      <c r="EZ28" s="16">
        <v>0</v>
      </c>
      <c r="FA28" s="16">
        <v>0</v>
      </c>
      <c r="FB28" s="16">
        <v>0</v>
      </c>
      <c r="FC28" s="16">
        <v>0</v>
      </c>
      <c r="FD28" s="16">
        <v>0</v>
      </c>
      <c r="FE28" s="16">
        <v>0</v>
      </c>
      <c r="FF28" s="16">
        <v>0</v>
      </c>
      <c r="FG28" s="16">
        <v>0</v>
      </c>
      <c r="FH28" s="16">
        <v>0</v>
      </c>
      <c r="FI28" s="16">
        <v>0</v>
      </c>
      <c r="FJ28" s="16">
        <v>0</v>
      </c>
      <c r="FK28" s="16">
        <v>0</v>
      </c>
      <c r="FL28" s="16">
        <v>0</v>
      </c>
      <c r="FM28" s="16">
        <v>0</v>
      </c>
      <c r="FN28" s="16">
        <v>0</v>
      </c>
    </row>
    <row r="29" spans="3:170" x14ac:dyDescent="0.2">
      <c r="C29" s="8">
        <v>45444</v>
      </c>
      <c r="D29" s="16">
        <v>0</v>
      </c>
      <c r="E29" s="16">
        <v>0</v>
      </c>
      <c r="F29" s="16">
        <v>0</v>
      </c>
      <c r="G29" s="16">
        <v>0</v>
      </c>
      <c r="H29" s="16">
        <v>0</v>
      </c>
      <c r="I29" s="16">
        <v>0</v>
      </c>
      <c r="J29" s="1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0</v>
      </c>
      <c r="AH29" s="96">
        <v>0</v>
      </c>
      <c r="AI29" s="96">
        <v>0</v>
      </c>
      <c r="AJ29" s="96">
        <v>0</v>
      </c>
      <c r="AK29" s="96">
        <v>0</v>
      </c>
      <c r="AL29" s="96">
        <v>0</v>
      </c>
      <c r="AM29" s="96">
        <v>0</v>
      </c>
      <c r="AN29" s="96">
        <v>0</v>
      </c>
      <c r="AO29" s="96">
        <v>0</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98.739042472412734</v>
      </c>
      <c r="BK29" s="96">
        <v>1.8429266457542184</v>
      </c>
      <c r="BL29" s="96">
        <v>-1.0572175066748102</v>
      </c>
      <c r="BM29" s="96">
        <v>0.87688999999999995</v>
      </c>
      <c r="BN29" s="96">
        <v>6.0419999999999998</v>
      </c>
      <c r="BO29" s="96">
        <v>6.0419999999999998</v>
      </c>
      <c r="BP29" s="96">
        <v>0</v>
      </c>
      <c r="BQ29" s="96">
        <v>37.502214127263947</v>
      </c>
      <c r="BR29" s="96">
        <v>37.502214127263947</v>
      </c>
      <c r="BS29" s="96">
        <v>98.739042472412734</v>
      </c>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104"/>
      <c r="DO29" s="104"/>
      <c r="DP29" s="104"/>
      <c r="DR29" s="16">
        <v>0</v>
      </c>
      <c r="DS29" s="16">
        <v>0</v>
      </c>
      <c r="DT29" s="16">
        <v>0</v>
      </c>
      <c r="DU29" s="16">
        <v>0</v>
      </c>
      <c r="DV29" s="16">
        <v>0</v>
      </c>
      <c r="DW29" s="16">
        <v>0</v>
      </c>
      <c r="DX29" s="16">
        <v>0</v>
      </c>
      <c r="DY29" s="16">
        <v>0</v>
      </c>
      <c r="DZ29" s="16">
        <v>0</v>
      </c>
      <c r="EA29" s="16">
        <v>0</v>
      </c>
      <c r="EB29" s="16">
        <v>0</v>
      </c>
      <c r="EC29" s="16">
        <v>0</v>
      </c>
      <c r="ED29" s="16">
        <v>0</v>
      </c>
      <c r="EE29" s="16">
        <v>0</v>
      </c>
      <c r="EF29" s="16">
        <v>0</v>
      </c>
      <c r="EG29" s="16">
        <v>0</v>
      </c>
      <c r="EH29" s="16">
        <v>0</v>
      </c>
      <c r="EI29" s="16">
        <v>0</v>
      </c>
      <c r="EJ29" s="16">
        <v>0</v>
      </c>
      <c r="EK29" s="16">
        <v>0</v>
      </c>
      <c r="EL29" s="16">
        <v>0</v>
      </c>
      <c r="EM29" s="16">
        <v>0</v>
      </c>
      <c r="EN29" s="16">
        <v>0</v>
      </c>
      <c r="EO29" s="16">
        <v>0</v>
      </c>
      <c r="EQ29" s="16">
        <v>0</v>
      </c>
      <c r="ER29" s="16">
        <v>0</v>
      </c>
      <c r="ES29" s="16">
        <v>0</v>
      </c>
      <c r="ET29" s="16">
        <v>0</v>
      </c>
      <c r="EU29" s="16">
        <v>0</v>
      </c>
      <c r="EV29" s="16">
        <v>0</v>
      </c>
      <c r="EW29" s="16">
        <v>0</v>
      </c>
      <c r="EX29" s="16">
        <v>0</v>
      </c>
      <c r="EY29" s="16">
        <v>0</v>
      </c>
      <c r="EZ29" s="16">
        <v>0</v>
      </c>
      <c r="FA29" s="16">
        <v>0</v>
      </c>
      <c r="FB29" s="16">
        <v>0</v>
      </c>
      <c r="FC29" s="16">
        <v>0</v>
      </c>
      <c r="FD29" s="16">
        <v>0</v>
      </c>
      <c r="FE29" s="16">
        <v>0</v>
      </c>
      <c r="FF29" s="16">
        <v>0</v>
      </c>
      <c r="FG29" s="16">
        <v>0</v>
      </c>
      <c r="FH29" s="16">
        <v>0</v>
      </c>
      <c r="FI29" s="16">
        <v>0</v>
      </c>
      <c r="FJ29" s="16">
        <v>0</v>
      </c>
      <c r="FK29" s="16">
        <v>0</v>
      </c>
      <c r="FL29" s="16">
        <v>0</v>
      </c>
      <c r="FM29" s="16">
        <v>0</v>
      </c>
      <c r="FN29" s="16">
        <v>0</v>
      </c>
    </row>
    <row r="30" spans="3:170" x14ac:dyDescent="0.2">
      <c r="C30" s="8">
        <v>45474</v>
      </c>
      <c r="D30" s="16">
        <v>0</v>
      </c>
      <c r="E30" s="16">
        <v>0</v>
      </c>
      <c r="F30" s="16">
        <v>0</v>
      </c>
      <c r="G30" s="16">
        <v>0</v>
      </c>
      <c r="H30" s="16">
        <v>0</v>
      </c>
      <c r="I30" s="16">
        <v>0</v>
      </c>
      <c r="J30" s="1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98.739042472412734</v>
      </c>
      <c r="BK30" s="96">
        <v>1.8429266457542184</v>
      </c>
      <c r="BL30" s="96">
        <v>-1.0572175066748102</v>
      </c>
      <c r="BM30" s="96">
        <v>0.87688999999999995</v>
      </c>
      <c r="BN30" s="96">
        <v>6.0419999999999998</v>
      </c>
      <c r="BO30" s="96">
        <v>6.0419999999999998</v>
      </c>
      <c r="BP30" s="96">
        <v>0</v>
      </c>
      <c r="BQ30" s="96">
        <v>37.502214127263947</v>
      </c>
      <c r="BR30" s="96">
        <v>37.502214127263947</v>
      </c>
      <c r="BS30" s="96">
        <v>98.739042472412734</v>
      </c>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104"/>
      <c r="DO30" s="104"/>
      <c r="DP30" s="104"/>
      <c r="DR30" s="16">
        <v>0</v>
      </c>
      <c r="DS30" s="16">
        <v>0</v>
      </c>
      <c r="DT30" s="16">
        <v>0</v>
      </c>
      <c r="DU30" s="16">
        <v>0</v>
      </c>
      <c r="DV30" s="16">
        <v>0</v>
      </c>
      <c r="DW30" s="16">
        <v>0</v>
      </c>
      <c r="DX30" s="16">
        <v>0</v>
      </c>
      <c r="DY30" s="16">
        <v>0</v>
      </c>
      <c r="DZ30" s="16">
        <v>0</v>
      </c>
      <c r="EA30" s="16">
        <v>0</v>
      </c>
      <c r="EB30" s="16">
        <v>0</v>
      </c>
      <c r="EC30" s="16">
        <v>0</v>
      </c>
      <c r="ED30" s="16">
        <v>0</v>
      </c>
      <c r="EE30" s="16">
        <v>0</v>
      </c>
      <c r="EF30" s="16">
        <v>0</v>
      </c>
      <c r="EG30" s="16">
        <v>0</v>
      </c>
      <c r="EH30" s="16">
        <v>0</v>
      </c>
      <c r="EI30" s="16">
        <v>0</v>
      </c>
      <c r="EJ30" s="16">
        <v>0</v>
      </c>
      <c r="EK30" s="16">
        <v>0</v>
      </c>
      <c r="EL30" s="16">
        <v>0</v>
      </c>
      <c r="EM30" s="16">
        <v>0</v>
      </c>
      <c r="EN30" s="16">
        <v>0</v>
      </c>
      <c r="EO30" s="16">
        <v>0</v>
      </c>
      <c r="EQ30" s="16">
        <v>0</v>
      </c>
      <c r="ER30" s="16">
        <v>0</v>
      </c>
      <c r="ES30" s="16">
        <v>0</v>
      </c>
      <c r="ET30" s="16">
        <v>0</v>
      </c>
      <c r="EU30" s="16">
        <v>0</v>
      </c>
      <c r="EV30" s="16">
        <v>0</v>
      </c>
      <c r="EW30" s="16">
        <v>0</v>
      </c>
      <c r="EX30" s="16">
        <v>0</v>
      </c>
      <c r="EY30" s="16">
        <v>0</v>
      </c>
      <c r="EZ30" s="16">
        <v>0</v>
      </c>
      <c r="FA30" s="16">
        <v>0</v>
      </c>
      <c r="FB30" s="16">
        <v>0</v>
      </c>
      <c r="FC30" s="16">
        <v>0</v>
      </c>
      <c r="FD30" s="16">
        <v>0</v>
      </c>
      <c r="FE30" s="16">
        <v>0</v>
      </c>
      <c r="FF30" s="16">
        <v>0</v>
      </c>
      <c r="FG30" s="16">
        <v>0</v>
      </c>
      <c r="FH30" s="16">
        <v>0</v>
      </c>
      <c r="FI30" s="16">
        <v>0</v>
      </c>
      <c r="FJ30" s="16">
        <v>0</v>
      </c>
      <c r="FK30" s="16">
        <v>0</v>
      </c>
      <c r="FL30" s="16">
        <v>0</v>
      </c>
      <c r="FM30" s="16">
        <v>0</v>
      </c>
      <c r="FN30" s="16">
        <v>0</v>
      </c>
    </row>
    <row r="31" spans="3:170" x14ac:dyDescent="0.2">
      <c r="C31" s="8">
        <v>45505</v>
      </c>
      <c r="D31" s="16">
        <v>0</v>
      </c>
      <c r="E31" s="16">
        <v>0</v>
      </c>
      <c r="F31" s="16">
        <v>0</v>
      </c>
      <c r="G31" s="16">
        <v>0</v>
      </c>
      <c r="H31" s="16">
        <v>0</v>
      </c>
      <c r="I31" s="16">
        <v>0</v>
      </c>
      <c r="J31" s="1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0</v>
      </c>
      <c r="BA31" s="96">
        <v>0</v>
      </c>
      <c r="BB31" s="96">
        <v>0</v>
      </c>
      <c r="BC31" s="96">
        <v>0</v>
      </c>
      <c r="BD31" s="96">
        <v>0</v>
      </c>
      <c r="BE31" s="96">
        <v>0</v>
      </c>
      <c r="BF31" s="96">
        <v>0</v>
      </c>
      <c r="BG31" s="96">
        <v>0</v>
      </c>
      <c r="BH31" s="96">
        <v>0</v>
      </c>
      <c r="BI31" s="96">
        <v>0</v>
      </c>
      <c r="BJ31" s="96">
        <v>98.739042472412734</v>
      </c>
      <c r="BK31" s="96">
        <v>1.8429266457542184</v>
      </c>
      <c r="BL31" s="96">
        <v>-1.0572175066748102</v>
      </c>
      <c r="BM31" s="96">
        <v>0.87688999999999995</v>
      </c>
      <c r="BN31" s="96">
        <v>6.0419999999999998</v>
      </c>
      <c r="BO31" s="96">
        <v>6.0419999999999998</v>
      </c>
      <c r="BP31" s="96">
        <v>0</v>
      </c>
      <c r="BQ31" s="96">
        <v>37.502214127263947</v>
      </c>
      <c r="BR31" s="96">
        <v>37.502214127263947</v>
      </c>
      <c r="BS31" s="96">
        <v>98.739042472412734</v>
      </c>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104"/>
      <c r="DO31" s="104"/>
      <c r="DP31" s="104"/>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6">
        <v>0</v>
      </c>
      <c r="EJ31" s="16">
        <v>0</v>
      </c>
      <c r="EK31" s="16">
        <v>0</v>
      </c>
      <c r="EL31" s="16">
        <v>0</v>
      </c>
      <c r="EM31" s="16">
        <v>0</v>
      </c>
      <c r="EN31" s="16">
        <v>0</v>
      </c>
      <c r="EO31" s="16">
        <v>0</v>
      </c>
      <c r="EQ31" s="16">
        <v>0</v>
      </c>
      <c r="ER31" s="16">
        <v>0</v>
      </c>
      <c r="ES31" s="16">
        <v>0</v>
      </c>
      <c r="ET31" s="16">
        <v>0</v>
      </c>
      <c r="EU31" s="16">
        <v>0</v>
      </c>
      <c r="EV31" s="16">
        <v>0</v>
      </c>
      <c r="EW31" s="16">
        <v>0</v>
      </c>
      <c r="EX31" s="16">
        <v>0</v>
      </c>
      <c r="EY31" s="16">
        <v>0</v>
      </c>
      <c r="EZ31" s="16">
        <v>0</v>
      </c>
      <c r="FA31" s="16">
        <v>0</v>
      </c>
      <c r="FB31" s="16">
        <v>0</v>
      </c>
      <c r="FC31" s="16">
        <v>0</v>
      </c>
      <c r="FD31" s="16">
        <v>0</v>
      </c>
      <c r="FE31" s="16">
        <v>0</v>
      </c>
      <c r="FF31" s="16">
        <v>0</v>
      </c>
      <c r="FG31" s="16">
        <v>0</v>
      </c>
      <c r="FH31" s="16">
        <v>0</v>
      </c>
      <c r="FI31" s="16">
        <v>0</v>
      </c>
      <c r="FJ31" s="16">
        <v>0</v>
      </c>
      <c r="FK31" s="16">
        <v>0</v>
      </c>
      <c r="FL31" s="16">
        <v>0</v>
      </c>
      <c r="FM31" s="16">
        <v>0</v>
      </c>
      <c r="FN31" s="16">
        <v>0</v>
      </c>
    </row>
    <row r="32" spans="3:170" x14ac:dyDescent="0.2">
      <c r="C32" s="8">
        <v>45536</v>
      </c>
      <c r="D32" s="16">
        <v>0</v>
      </c>
      <c r="E32" s="16">
        <v>0</v>
      </c>
      <c r="F32" s="16">
        <v>0</v>
      </c>
      <c r="G32" s="16">
        <v>0</v>
      </c>
      <c r="H32" s="16">
        <v>0</v>
      </c>
      <c r="I32" s="16">
        <v>0</v>
      </c>
      <c r="J32" s="1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0</v>
      </c>
      <c r="AK32" s="96">
        <v>0</v>
      </c>
      <c r="AL32" s="96">
        <v>0</v>
      </c>
      <c r="AM32" s="96">
        <v>0</v>
      </c>
      <c r="AN32" s="96">
        <v>0</v>
      </c>
      <c r="AO32" s="96">
        <v>0</v>
      </c>
      <c r="AP32" s="96">
        <v>0</v>
      </c>
      <c r="AQ32" s="96">
        <v>0</v>
      </c>
      <c r="AR32" s="96">
        <v>0</v>
      </c>
      <c r="AS32" s="96">
        <v>0</v>
      </c>
      <c r="AT32" s="96">
        <v>0</v>
      </c>
      <c r="AU32" s="96">
        <v>0</v>
      </c>
      <c r="AV32" s="96">
        <v>0</v>
      </c>
      <c r="AW32" s="96">
        <v>0</v>
      </c>
      <c r="AX32" s="96">
        <v>0</v>
      </c>
      <c r="AY32" s="96">
        <v>0</v>
      </c>
      <c r="AZ32" s="96">
        <v>0</v>
      </c>
      <c r="BA32" s="96">
        <v>0</v>
      </c>
      <c r="BB32" s="96">
        <v>0</v>
      </c>
      <c r="BC32" s="96">
        <v>0</v>
      </c>
      <c r="BD32" s="96">
        <v>0</v>
      </c>
      <c r="BE32" s="96">
        <v>0</v>
      </c>
      <c r="BF32" s="96">
        <v>0</v>
      </c>
      <c r="BG32" s="96">
        <v>0</v>
      </c>
      <c r="BH32" s="96">
        <v>0</v>
      </c>
      <c r="BI32" s="96">
        <v>0</v>
      </c>
      <c r="BJ32" s="96">
        <v>98.739042472412734</v>
      </c>
      <c r="BK32" s="96">
        <v>1.8429266457542184</v>
      </c>
      <c r="BL32" s="96">
        <v>-1.0572175066748102</v>
      </c>
      <c r="BM32" s="96">
        <v>0.87688999999999995</v>
      </c>
      <c r="BN32" s="96">
        <v>6.0419999999999998</v>
      </c>
      <c r="BO32" s="96">
        <v>6.0419999999999998</v>
      </c>
      <c r="BP32" s="96">
        <v>0</v>
      </c>
      <c r="BQ32" s="96">
        <v>37.502214127263947</v>
      </c>
      <c r="BR32" s="96">
        <v>37.502214127263947</v>
      </c>
      <c r="BS32" s="96">
        <v>98.739042472412734</v>
      </c>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104"/>
      <c r="DO32" s="104"/>
      <c r="DP32" s="104"/>
      <c r="DR32" s="16">
        <v>0</v>
      </c>
      <c r="DS32" s="16">
        <v>0</v>
      </c>
      <c r="DT32" s="16">
        <v>0</v>
      </c>
      <c r="DU32" s="16">
        <v>0</v>
      </c>
      <c r="DV32" s="16">
        <v>0</v>
      </c>
      <c r="DW32" s="16">
        <v>0</v>
      </c>
      <c r="DX32" s="16">
        <v>0</v>
      </c>
      <c r="DY32" s="16">
        <v>0</v>
      </c>
      <c r="DZ32" s="16">
        <v>0</v>
      </c>
      <c r="EA32" s="16">
        <v>0</v>
      </c>
      <c r="EB32" s="16">
        <v>0</v>
      </c>
      <c r="EC32" s="16">
        <v>0</v>
      </c>
      <c r="ED32" s="16">
        <v>0</v>
      </c>
      <c r="EE32" s="16">
        <v>0</v>
      </c>
      <c r="EF32" s="16">
        <v>0</v>
      </c>
      <c r="EG32" s="16">
        <v>0</v>
      </c>
      <c r="EH32" s="16">
        <v>0</v>
      </c>
      <c r="EI32" s="16">
        <v>0</v>
      </c>
      <c r="EJ32" s="16">
        <v>0</v>
      </c>
      <c r="EK32" s="16">
        <v>0</v>
      </c>
      <c r="EL32" s="16">
        <v>0</v>
      </c>
      <c r="EM32" s="16">
        <v>0</v>
      </c>
      <c r="EN32" s="16">
        <v>0</v>
      </c>
      <c r="EO32" s="16">
        <v>0</v>
      </c>
      <c r="EQ32" s="16">
        <v>0</v>
      </c>
      <c r="ER32" s="16">
        <v>0</v>
      </c>
      <c r="ES32" s="16">
        <v>0</v>
      </c>
      <c r="ET32" s="16">
        <v>0</v>
      </c>
      <c r="EU32" s="16">
        <v>0</v>
      </c>
      <c r="EV32" s="16">
        <v>0</v>
      </c>
      <c r="EW32" s="16">
        <v>0</v>
      </c>
      <c r="EX32" s="16">
        <v>0</v>
      </c>
      <c r="EY32" s="16">
        <v>0</v>
      </c>
      <c r="EZ32" s="16">
        <v>0</v>
      </c>
      <c r="FA32" s="16">
        <v>0</v>
      </c>
      <c r="FB32" s="16">
        <v>0</v>
      </c>
      <c r="FC32" s="16">
        <v>0</v>
      </c>
      <c r="FD32" s="16">
        <v>0</v>
      </c>
      <c r="FE32" s="16">
        <v>0</v>
      </c>
      <c r="FF32" s="16">
        <v>0</v>
      </c>
      <c r="FG32" s="16">
        <v>0</v>
      </c>
      <c r="FH32" s="16">
        <v>0</v>
      </c>
      <c r="FI32" s="16">
        <v>0</v>
      </c>
      <c r="FJ32" s="16">
        <v>0</v>
      </c>
      <c r="FK32" s="16">
        <v>0</v>
      </c>
      <c r="FL32" s="16">
        <v>0</v>
      </c>
      <c r="FM32" s="16">
        <v>0</v>
      </c>
      <c r="FN32" s="16">
        <v>0</v>
      </c>
    </row>
    <row r="33" spans="2:170" x14ac:dyDescent="0.2">
      <c r="C33" s="8">
        <v>45566</v>
      </c>
      <c r="D33" s="16">
        <v>0</v>
      </c>
      <c r="E33" s="16">
        <v>0</v>
      </c>
      <c r="F33" s="16">
        <v>0</v>
      </c>
      <c r="G33" s="16">
        <v>0</v>
      </c>
      <c r="H33" s="16">
        <v>0</v>
      </c>
      <c r="I33" s="16">
        <v>0</v>
      </c>
      <c r="J33" s="1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98.739042472412734</v>
      </c>
      <c r="BK33" s="96">
        <v>1.8429266457542184</v>
      </c>
      <c r="BL33" s="96">
        <v>-1.0572175066748102</v>
      </c>
      <c r="BM33" s="96">
        <v>0.87688999999999995</v>
      </c>
      <c r="BN33" s="96">
        <v>6.0419999999999998</v>
      </c>
      <c r="BO33" s="96">
        <v>6.0419999999999998</v>
      </c>
      <c r="BP33" s="96">
        <v>0</v>
      </c>
      <c r="BQ33" s="96">
        <v>37.502214127263947</v>
      </c>
      <c r="BR33" s="96">
        <v>37.502214127263947</v>
      </c>
      <c r="BS33" s="96">
        <v>98.739042472412734</v>
      </c>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104"/>
      <c r="DO33" s="104"/>
      <c r="DP33" s="104"/>
      <c r="DR33" s="16">
        <v>0</v>
      </c>
      <c r="DS33" s="16">
        <v>0</v>
      </c>
      <c r="DT33" s="16">
        <v>0</v>
      </c>
      <c r="DU33" s="16">
        <v>0</v>
      </c>
      <c r="DV33" s="16">
        <v>0</v>
      </c>
      <c r="DW33" s="16">
        <v>0</v>
      </c>
      <c r="DX33" s="16">
        <v>0</v>
      </c>
      <c r="DY33" s="16">
        <v>0</v>
      </c>
      <c r="DZ33" s="16">
        <v>0</v>
      </c>
      <c r="EA33" s="16">
        <v>0</v>
      </c>
      <c r="EB33" s="16">
        <v>0</v>
      </c>
      <c r="EC33" s="16">
        <v>0</v>
      </c>
      <c r="ED33" s="16">
        <v>0</v>
      </c>
      <c r="EE33" s="16">
        <v>0</v>
      </c>
      <c r="EF33" s="16">
        <v>0</v>
      </c>
      <c r="EG33" s="16">
        <v>0</v>
      </c>
      <c r="EH33" s="16">
        <v>0</v>
      </c>
      <c r="EI33" s="16">
        <v>0</v>
      </c>
      <c r="EJ33" s="16">
        <v>0</v>
      </c>
      <c r="EK33" s="16">
        <v>0</v>
      </c>
      <c r="EL33" s="16">
        <v>0</v>
      </c>
      <c r="EM33" s="16">
        <v>0</v>
      </c>
      <c r="EN33" s="16">
        <v>0</v>
      </c>
      <c r="EO33" s="16">
        <v>0</v>
      </c>
      <c r="EQ33" s="16">
        <v>0</v>
      </c>
      <c r="ER33" s="16">
        <v>0</v>
      </c>
      <c r="ES33" s="16">
        <v>0</v>
      </c>
      <c r="ET33" s="16">
        <v>0</v>
      </c>
      <c r="EU33" s="16">
        <v>0</v>
      </c>
      <c r="EV33" s="16">
        <v>0</v>
      </c>
      <c r="EW33" s="16">
        <v>0</v>
      </c>
      <c r="EX33" s="16">
        <v>0</v>
      </c>
      <c r="EY33" s="16">
        <v>0</v>
      </c>
      <c r="EZ33" s="16">
        <v>0</v>
      </c>
      <c r="FA33" s="16">
        <v>0</v>
      </c>
      <c r="FB33" s="16">
        <v>0</v>
      </c>
      <c r="FC33" s="16">
        <v>0</v>
      </c>
      <c r="FD33" s="16">
        <v>0</v>
      </c>
      <c r="FE33" s="16">
        <v>0</v>
      </c>
      <c r="FF33" s="16">
        <v>0</v>
      </c>
      <c r="FG33" s="16">
        <v>0</v>
      </c>
      <c r="FH33" s="16">
        <v>0</v>
      </c>
      <c r="FI33" s="16">
        <v>0</v>
      </c>
      <c r="FJ33" s="16">
        <v>0</v>
      </c>
      <c r="FK33" s="16">
        <v>0</v>
      </c>
      <c r="FL33" s="16">
        <v>0</v>
      </c>
      <c r="FM33" s="16">
        <v>0</v>
      </c>
      <c r="FN33" s="16">
        <v>0</v>
      </c>
    </row>
    <row r="34" spans="2:170" x14ac:dyDescent="0.2">
      <c r="C34" s="8">
        <v>45597</v>
      </c>
      <c r="D34" s="16">
        <v>3</v>
      </c>
      <c r="E34" s="16">
        <v>0</v>
      </c>
      <c r="F34" s="16">
        <v>0</v>
      </c>
      <c r="G34" s="16">
        <v>0</v>
      </c>
      <c r="H34" s="16">
        <v>3</v>
      </c>
      <c r="I34" s="16">
        <v>0</v>
      </c>
      <c r="J34" s="16">
        <v>0</v>
      </c>
      <c r="K34" s="96">
        <v>0</v>
      </c>
      <c r="L34" s="96">
        <v>0</v>
      </c>
      <c r="M34" s="96">
        <v>0</v>
      </c>
      <c r="N34" s="96">
        <v>0</v>
      </c>
      <c r="O34" s="96">
        <v>0</v>
      </c>
      <c r="P34" s="96">
        <v>0</v>
      </c>
      <c r="Q34" s="96">
        <v>0</v>
      </c>
      <c r="R34" s="96">
        <v>0</v>
      </c>
      <c r="S34" s="96">
        <v>0</v>
      </c>
      <c r="T34" s="96">
        <v>0</v>
      </c>
      <c r="U34" s="96">
        <v>0</v>
      </c>
      <c r="V34" s="96">
        <v>0</v>
      </c>
      <c r="W34" s="96">
        <v>0</v>
      </c>
      <c r="X34" s="96">
        <v>89969.999313354492</v>
      </c>
      <c r="Y34" s="96">
        <v>0</v>
      </c>
      <c r="Z34" s="96">
        <v>0</v>
      </c>
      <c r="AA34" s="96">
        <v>0</v>
      </c>
      <c r="AB34" s="96">
        <v>0</v>
      </c>
      <c r="AC34" s="96">
        <v>0</v>
      </c>
      <c r="AD34" s="96">
        <v>0</v>
      </c>
      <c r="AE34" s="96">
        <v>0</v>
      </c>
      <c r="AF34" s="96">
        <v>0</v>
      </c>
      <c r="AG34" s="96">
        <v>0</v>
      </c>
      <c r="AH34" s="96">
        <v>0</v>
      </c>
      <c r="AI34" s="96">
        <v>0</v>
      </c>
      <c r="AJ34" s="96">
        <v>0</v>
      </c>
      <c r="AK34" s="96">
        <v>0</v>
      </c>
      <c r="AL34" s="96">
        <v>0</v>
      </c>
      <c r="AM34" s="96">
        <v>0</v>
      </c>
      <c r="AN34" s="96">
        <v>0</v>
      </c>
      <c r="AO34" s="96">
        <v>0</v>
      </c>
      <c r="AP34" s="96">
        <v>0</v>
      </c>
      <c r="AQ34" s="96">
        <v>0</v>
      </c>
      <c r="AR34" s="96">
        <v>0</v>
      </c>
      <c r="AS34" s="96">
        <v>0</v>
      </c>
      <c r="AT34" s="96">
        <v>0</v>
      </c>
      <c r="AU34" s="96">
        <v>0</v>
      </c>
      <c r="AV34" s="96">
        <v>0</v>
      </c>
      <c r="AW34" s="96">
        <v>0</v>
      </c>
      <c r="AX34" s="96">
        <v>0</v>
      </c>
      <c r="AY34" s="96">
        <v>0</v>
      </c>
      <c r="AZ34" s="96">
        <v>0</v>
      </c>
      <c r="BA34" s="96">
        <v>0</v>
      </c>
      <c r="BB34" s="96">
        <v>0</v>
      </c>
      <c r="BC34" s="96">
        <v>0</v>
      </c>
      <c r="BD34" s="96">
        <v>0</v>
      </c>
      <c r="BE34" s="96">
        <v>0</v>
      </c>
      <c r="BF34" s="96">
        <v>0</v>
      </c>
      <c r="BG34" s="96">
        <v>0</v>
      </c>
      <c r="BH34" s="96">
        <v>0</v>
      </c>
      <c r="BI34" s="96">
        <v>0</v>
      </c>
      <c r="BJ34" s="96">
        <v>98.739042472412734</v>
      </c>
      <c r="BK34" s="96">
        <v>1.8429266457542184</v>
      </c>
      <c r="BL34" s="96">
        <v>-1.0572175066748102</v>
      </c>
      <c r="BM34" s="96">
        <v>0.87688999999999995</v>
      </c>
      <c r="BN34" s="96">
        <v>6.0419999999999998</v>
      </c>
      <c r="BO34" s="96">
        <v>6.0419999999999998</v>
      </c>
      <c r="BP34" s="96">
        <v>0</v>
      </c>
      <c r="BQ34" s="96">
        <v>37.502214127263947</v>
      </c>
      <c r="BR34" s="96">
        <v>37.502214127263947</v>
      </c>
      <c r="BS34" s="96">
        <v>98.739042472412734</v>
      </c>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104"/>
      <c r="DO34" s="104"/>
      <c r="DP34" s="104"/>
      <c r="DR34" s="16">
        <v>0</v>
      </c>
      <c r="DS34" s="16">
        <v>0</v>
      </c>
      <c r="DT34" s="16">
        <v>0</v>
      </c>
      <c r="DU34" s="16">
        <v>0</v>
      </c>
      <c r="DV34" s="16">
        <v>0</v>
      </c>
      <c r="DW34" s="16">
        <v>0</v>
      </c>
      <c r="DX34" s="16">
        <v>0</v>
      </c>
      <c r="DY34" s="16">
        <v>0</v>
      </c>
      <c r="DZ34" s="16">
        <v>0</v>
      </c>
      <c r="EA34" s="16">
        <v>0</v>
      </c>
      <c r="EB34" s="16">
        <v>0</v>
      </c>
      <c r="EC34" s="16">
        <v>0</v>
      </c>
      <c r="ED34" s="16">
        <v>0</v>
      </c>
      <c r="EE34" s="16">
        <v>0</v>
      </c>
      <c r="EF34" s="16">
        <v>0</v>
      </c>
      <c r="EG34" s="16">
        <v>0</v>
      </c>
      <c r="EH34" s="16">
        <v>0</v>
      </c>
      <c r="EI34" s="16">
        <v>0</v>
      </c>
      <c r="EJ34" s="16">
        <v>0</v>
      </c>
      <c r="EK34" s="16">
        <v>0</v>
      </c>
      <c r="EL34" s="16">
        <v>0</v>
      </c>
      <c r="EM34" s="16">
        <v>0</v>
      </c>
      <c r="EN34" s="16">
        <v>0</v>
      </c>
      <c r="EO34" s="16">
        <v>0</v>
      </c>
      <c r="EQ34" s="16">
        <v>0</v>
      </c>
      <c r="ER34" s="16">
        <v>0</v>
      </c>
      <c r="ES34" s="16">
        <v>0</v>
      </c>
      <c r="ET34" s="16">
        <v>0</v>
      </c>
      <c r="EU34" s="16">
        <v>0</v>
      </c>
      <c r="EV34" s="16">
        <v>0</v>
      </c>
      <c r="EW34" s="16">
        <v>0</v>
      </c>
      <c r="EX34" s="16">
        <v>0</v>
      </c>
      <c r="EY34" s="16">
        <v>0</v>
      </c>
      <c r="EZ34" s="16">
        <v>0</v>
      </c>
      <c r="FA34" s="16">
        <v>0</v>
      </c>
      <c r="FB34" s="16">
        <v>0</v>
      </c>
      <c r="FC34" s="16">
        <v>0</v>
      </c>
      <c r="FD34" s="16">
        <v>0</v>
      </c>
      <c r="FE34" s="16">
        <v>0</v>
      </c>
      <c r="FF34" s="16">
        <v>0</v>
      </c>
      <c r="FG34" s="16">
        <v>0</v>
      </c>
      <c r="FH34" s="16">
        <v>0</v>
      </c>
      <c r="FI34" s="16">
        <v>0</v>
      </c>
      <c r="FJ34" s="16">
        <v>0</v>
      </c>
      <c r="FK34" s="16">
        <v>0</v>
      </c>
      <c r="FL34" s="16">
        <v>0</v>
      </c>
      <c r="FM34" s="16">
        <v>0</v>
      </c>
      <c r="FN34" s="16">
        <v>0</v>
      </c>
    </row>
    <row r="35" spans="2:170" x14ac:dyDescent="0.2">
      <c r="C35" s="9">
        <v>45627</v>
      </c>
      <c r="D35" s="16">
        <v>4</v>
      </c>
      <c r="E35" s="16">
        <v>0</v>
      </c>
      <c r="F35" s="16">
        <v>0</v>
      </c>
      <c r="G35" s="16">
        <v>0</v>
      </c>
      <c r="H35" s="16">
        <v>4</v>
      </c>
      <c r="I35" s="16">
        <v>0</v>
      </c>
      <c r="J35" s="16">
        <v>0</v>
      </c>
      <c r="K35" s="96">
        <v>0</v>
      </c>
      <c r="L35" s="96">
        <v>0</v>
      </c>
      <c r="M35" s="96">
        <v>0</v>
      </c>
      <c r="N35" s="96">
        <v>0</v>
      </c>
      <c r="O35" s="96">
        <v>0</v>
      </c>
      <c r="P35" s="96">
        <v>0</v>
      </c>
      <c r="Q35" s="96">
        <v>0</v>
      </c>
      <c r="R35" s="96">
        <v>0</v>
      </c>
      <c r="S35" s="96">
        <v>0</v>
      </c>
      <c r="T35" s="96">
        <v>0</v>
      </c>
      <c r="U35" s="96">
        <v>0</v>
      </c>
      <c r="V35" s="96">
        <v>0</v>
      </c>
      <c r="W35" s="96">
        <v>0</v>
      </c>
      <c r="X35" s="96">
        <v>130259.69982147217</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0</v>
      </c>
      <c r="BC35" s="96">
        <v>0</v>
      </c>
      <c r="BD35" s="96">
        <v>0</v>
      </c>
      <c r="BE35" s="96">
        <v>0</v>
      </c>
      <c r="BF35" s="96">
        <v>0</v>
      </c>
      <c r="BG35" s="96">
        <v>0</v>
      </c>
      <c r="BH35" s="96">
        <v>0</v>
      </c>
      <c r="BI35" s="96">
        <v>0</v>
      </c>
      <c r="BJ35" s="96">
        <v>98.739042472412734</v>
      </c>
      <c r="BK35" s="96">
        <v>1.8429266457542184</v>
      </c>
      <c r="BL35" s="96">
        <v>-1.0572175066748102</v>
      </c>
      <c r="BM35" s="96">
        <v>0.87688999999999995</v>
      </c>
      <c r="BN35" s="96">
        <v>6.0419999999999998</v>
      </c>
      <c r="BO35" s="96">
        <v>6.0419999999999998</v>
      </c>
      <c r="BP35" s="96">
        <v>0</v>
      </c>
      <c r="BQ35" s="96">
        <v>37.502214127263947</v>
      </c>
      <c r="BR35" s="96">
        <v>37.502214127263947</v>
      </c>
      <c r="BS35" s="96">
        <v>98.739042472412734</v>
      </c>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105"/>
      <c r="DO35" s="105"/>
      <c r="DP35" s="105"/>
      <c r="DR35" s="16">
        <v>0</v>
      </c>
      <c r="DS35" s="16">
        <v>0</v>
      </c>
      <c r="DT35" s="16">
        <v>0</v>
      </c>
      <c r="DU35" s="16">
        <v>0</v>
      </c>
      <c r="DV35" s="16">
        <v>0</v>
      </c>
      <c r="DW35" s="16">
        <v>0</v>
      </c>
      <c r="DX35" s="16">
        <v>0</v>
      </c>
      <c r="DY35" s="16">
        <v>0</v>
      </c>
      <c r="DZ35" s="16">
        <v>0</v>
      </c>
      <c r="EA35" s="16">
        <v>0</v>
      </c>
      <c r="EB35" s="16">
        <v>0</v>
      </c>
      <c r="EC35" s="16">
        <v>0</v>
      </c>
      <c r="ED35" s="16">
        <v>0</v>
      </c>
      <c r="EE35" s="16">
        <v>0</v>
      </c>
      <c r="EF35" s="16">
        <v>0</v>
      </c>
      <c r="EG35" s="16">
        <v>0</v>
      </c>
      <c r="EH35" s="16">
        <v>0</v>
      </c>
      <c r="EI35" s="16">
        <v>0</v>
      </c>
      <c r="EJ35" s="16">
        <v>0</v>
      </c>
      <c r="EK35" s="16">
        <v>0</v>
      </c>
      <c r="EL35" s="16">
        <v>0</v>
      </c>
      <c r="EM35" s="16">
        <v>0</v>
      </c>
      <c r="EN35" s="16">
        <v>0</v>
      </c>
      <c r="EO35" s="16">
        <v>0</v>
      </c>
      <c r="EQ35" s="16">
        <v>0</v>
      </c>
      <c r="ER35" s="16">
        <v>0</v>
      </c>
      <c r="ES35" s="16">
        <v>0</v>
      </c>
      <c r="ET35" s="16">
        <v>0</v>
      </c>
      <c r="EU35" s="16">
        <v>0</v>
      </c>
      <c r="EV35" s="16">
        <v>0</v>
      </c>
      <c r="EW35" s="16">
        <v>0</v>
      </c>
      <c r="EX35" s="16">
        <v>0</v>
      </c>
      <c r="EY35" s="16">
        <v>0</v>
      </c>
      <c r="EZ35" s="16">
        <v>0</v>
      </c>
      <c r="FA35" s="16">
        <v>0</v>
      </c>
      <c r="FB35" s="16">
        <v>0</v>
      </c>
      <c r="FC35" s="16">
        <v>0</v>
      </c>
      <c r="FD35" s="16">
        <v>0</v>
      </c>
      <c r="FE35" s="16">
        <v>0</v>
      </c>
      <c r="FF35" s="16">
        <v>0</v>
      </c>
      <c r="FG35" s="16">
        <v>0</v>
      </c>
      <c r="FH35" s="17">
        <v>0</v>
      </c>
      <c r="FI35" s="16">
        <v>0</v>
      </c>
      <c r="FJ35" s="16">
        <v>0</v>
      </c>
      <c r="FK35" s="16">
        <v>0</v>
      </c>
      <c r="FL35" s="16">
        <v>0</v>
      </c>
      <c r="FM35" s="16">
        <v>0</v>
      </c>
      <c r="FN35" s="16">
        <v>0</v>
      </c>
    </row>
    <row r="36" spans="2:170" x14ac:dyDescent="0.2">
      <c r="B36" s="128">
        <f>K36*0.92*BJ36</f>
        <v>0</v>
      </c>
      <c r="C36" s="10">
        <v>2023</v>
      </c>
      <c r="D36" s="18">
        <v>0</v>
      </c>
      <c r="E36" s="18">
        <v>0</v>
      </c>
      <c r="F36" s="18">
        <v>0</v>
      </c>
      <c r="G36" s="18">
        <v>0</v>
      </c>
      <c r="H36" s="18">
        <v>0</v>
      </c>
      <c r="I36" s="18">
        <v>0</v>
      </c>
      <c r="J36" s="18">
        <v>0</v>
      </c>
      <c r="K36" s="98">
        <v>0</v>
      </c>
      <c r="L36" s="98">
        <v>0</v>
      </c>
      <c r="M36" s="98">
        <v>0</v>
      </c>
      <c r="N36" s="98">
        <v>0</v>
      </c>
      <c r="O36" s="98">
        <v>0</v>
      </c>
      <c r="P36" s="98">
        <v>0</v>
      </c>
      <c r="Q36" s="98">
        <v>0</v>
      </c>
      <c r="R36" s="98">
        <v>0</v>
      </c>
      <c r="S36" s="98">
        <v>0</v>
      </c>
      <c r="T36" s="98">
        <v>0</v>
      </c>
      <c r="U36" s="98">
        <v>0</v>
      </c>
      <c r="V36" s="98">
        <v>0</v>
      </c>
      <c r="W36" s="98">
        <v>0</v>
      </c>
      <c r="X36" s="98">
        <v>0</v>
      </c>
      <c r="Y36" s="98">
        <v>0</v>
      </c>
      <c r="Z36" s="98">
        <v>0</v>
      </c>
      <c r="AA36" s="98">
        <v>0</v>
      </c>
      <c r="AB36" s="98">
        <v>0</v>
      </c>
      <c r="AC36" s="98">
        <v>0</v>
      </c>
      <c r="AD36" s="98">
        <v>0</v>
      </c>
      <c r="AE36" s="98">
        <v>0</v>
      </c>
      <c r="AF36" s="98">
        <v>0</v>
      </c>
      <c r="AG36" s="98">
        <v>0</v>
      </c>
      <c r="AH36" s="98">
        <v>0</v>
      </c>
      <c r="AI36" s="98">
        <v>0</v>
      </c>
      <c r="AJ36" s="98">
        <v>0</v>
      </c>
      <c r="AK36" s="98">
        <v>0</v>
      </c>
      <c r="AL36" s="98">
        <v>0</v>
      </c>
      <c r="AM36" s="98">
        <v>0</v>
      </c>
      <c r="AN36" s="98">
        <v>0</v>
      </c>
      <c r="AO36" s="98">
        <v>0</v>
      </c>
      <c r="AP36" s="98">
        <v>0</v>
      </c>
      <c r="AQ36" s="98">
        <v>0</v>
      </c>
      <c r="AR36" s="98">
        <v>0</v>
      </c>
      <c r="AS36" s="98">
        <v>0</v>
      </c>
      <c r="AT36" s="98">
        <v>0</v>
      </c>
      <c r="AU36" s="98">
        <v>0</v>
      </c>
      <c r="AV36" s="98">
        <v>0</v>
      </c>
      <c r="AW36" s="98">
        <v>0</v>
      </c>
      <c r="AX36" s="98">
        <v>0</v>
      </c>
      <c r="AY36" s="98">
        <v>0</v>
      </c>
      <c r="AZ36" s="98">
        <v>0</v>
      </c>
      <c r="BA36" s="98">
        <v>0</v>
      </c>
      <c r="BB36" s="98">
        <v>0</v>
      </c>
      <c r="BC36" s="98">
        <v>0</v>
      </c>
      <c r="BD36" s="98">
        <v>0</v>
      </c>
      <c r="BE36" s="98">
        <v>0</v>
      </c>
      <c r="BF36" s="98">
        <v>0</v>
      </c>
      <c r="BG36" s="98">
        <v>0</v>
      </c>
      <c r="BH36" s="98">
        <v>0</v>
      </c>
      <c r="BI36" s="98">
        <v>0</v>
      </c>
      <c r="BJ36" s="98">
        <v>98.739042472412734</v>
      </c>
      <c r="BK36" s="98">
        <v>1.8429266457542184</v>
      </c>
      <c r="BL36" s="98">
        <v>-1.0572175066748102</v>
      </c>
      <c r="BM36" s="98">
        <v>0.87688999999999995</v>
      </c>
      <c r="BN36" s="98">
        <v>6.0419999999999998</v>
      </c>
      <c r="BO36" s="98">
        <v>6.0419999999999998</v>
      </c>
      <c r="BP36" s="98">
        <v>0</v>
      </c>
      <c r="BQ36" s="98">
        <v>37.502214127263947</v>
      </c>
      <c r="BR36" s="98">
        <v>37.502214127263947</v>
      </c>
      <c r="BS36" s="98">
        <v>98.739042472412734</v>
      </c>
      <c r="BT36" s="98">
        <v>0</v>
      </c>
      <c r="BU36" s="98">
        <v>0</v>
      </c>
      <c r="BV36" s="98">
        <v>0</v>
      </c>
      <c r="BW36" s="98">
        <v>0</v>
      </c>
      <c r="BX36" s="98">
        <v>0</v>
      </c>
      <c r="BY36" s="98">
        <v>0</v>
      </c>
      <c r="BZ36" s="98">
        <v>0</v>
      </c>
      <c r="CA36" s="98">
        <v>0.13074107245791619</v>
      </c>
      <c r="CB36" s="98">
        <v>0.42278700282048415</v>
      </c>
      <c r="CC36" s="98">
        <v>0.10346984826255597</v>
      </c>
      <c r="CD36" s="98">
        <v>8.7486294039308771E-2</v>
      </c>
      <c r="CE36" s="98">
        <v>0</v>
      </c>
      <c r="CF36" s="98">
        <v>0</v>
      </c>
      <c r="CG36" s="98">
        <v>0</v>
      </c>
      <c r="CH36" s="98">
        <v>0</v>
      </c>
      <c r="CI36" s="98">
        <v>47099.115856987788</v>
      </c>
      <c r="CJ36" s="98">
        <v>1499.7375447909378</v>
      </c>
      <c r="CK36" s="98">
        <v>0</v>
      </c>
      <c r="CL36" s="98">
        <v>0</v>
      </c>
      <c r="CM36" s="98">
        <v>0</v>
      </c>
      <c r="CN36" s="98">
        <v>0</v>
      </c>
      <c r="CO36" s="98">
        <v>0</v>
      </c>
      <c r="CP36" s="98">
        <v>0</v>
      </c>
      <c r="CQ36" s="98">
        <v>0</v>
      </c>
      <c r="CR36" s="98">
        <v>0</v>
      </c>
      <c r="CS36" s="98">
        <v>0</v>
      </c>
      <c r="CT36" s="98">
        <v>663056.8810910061</v>
      </c>
      <c r="CU36" s="98">
        <v>100</v>
      </c>
      <c r="CV36" s="98">
        <v>0</v>
      </c>
      <c r="CW36" s="98">
        <v>91865.638481976814</v>
      </c>
      <c r="CX36" s="98">
        <v>384898.08338036807</v>
      </c>
      <c r="CY36" s="98">
        <v>0</v>
      </c>
      <c r="CZ36" s="98">
        <v>0</v>
      </c>
      <c r="DA36" s="98">
        <v>0</v>
      </c>
      <c r="DB36" s="98">
        <v>0</v>
      </c>
      <c r="DC36" s="98">
        <v>0</v>
      </c>
      <c r="DD36" s="98">
        <v>0</v>
      </c>
      <c r="DE36" s="98">
        <v>0</v>
      </c>
      <c r="DF36" s="98">
        <v>0</v>
      </c>
      <c r="DG36" s="98">
        <v>186293.1592286604</v>
      </c>
      <c r="DH36" s="98">
        <v>0</v>
      </c>
      <c r="DI36" s="98">
        <v>0</v>
      </c>
      <c r="DJ36" s="98">
        <v>0</v>
      </c>
      <c r="DK36" s="98">
        <v>0</v>
      </c>
      <c r="DL36" s="98">
        <v>0</v>
      </c>
      <c r="DM36" s="98">
        <v>0</v>
      </c>
      <c r="DN36" s="106">
        <v>0</v>
      </c>
      <c r="DO36" s="106">
        <v>-663056.88109099865</v>
      </c>
      <c r="DP36" s="106">
        <v>-632199.93066213035</v>
      </c>
      <c r="DR36" s="18">
        <v>0</v>
      </c>
      <c r="DS36" s="18">
        <v>0</v>
      </c>
      <c r="DT36" s="18">
        <v>0</v>
      </c>
      <c r="DU36" s="18">
        <v>0</v>
      </c>
      <c r="DV36" s="18">
        <v>0</v>
      </c>
      <c r="DW36" s="18">
        <v>0</v>
      </c>
      <c r="DX36" s="18">
        <v>0</v>
      </c>
      <c r="DY36" s="18">
        <v>0</v>
      </c>
      <c r="DZ36" s="18">
        <v>0</v>
      </c>
      <c r="EA36" s="18">
        <v>0</v>
      </c>
      <c r="EB36" s="18">
        <v>0</v>
      </c>
      <c r="EC36" s="18">
        <v>0</v>
      </c>
      <c r="ED36" s="18">
        <v>0</v>
      </c>
      <c r="EE36" s="18">
        <v>0</v>
      </c>
      <c r="EF36" s="18">
        <v>0</v>
      </c>
      <c r="EG36" s="18">
        <v>0</v>
      </c>
      <c r="EH36" s="18">
        <v>0</v>
      </c>
      <c r="EI36" s="18">
        <v>0</v>
      </c>
      <c r="EJ36" s="18">
        <v>0</v>
      </c>
      <c r="EK36" s="18">
        <v>0</v>
      </c>
      <c r="EL36" s="18">
        <v>0</v>
      </c>
      <c r="EM36" s="18">
        <v>0</v>
      </c>
      <c r="EN36" s="18">
        <v>0</v>
      </c>
      <c r="EO36" s="18">
        <v>0</v>
      </c>
      <c r="EQ36" s="18">
        <v>0</v>
      </c>
      <c r="ER36" s="18">
        <v>0</v>
      </c>
      <c r="ES36" s="18">
        <v>0</v>
      </c>
      <c r="ET36" s="18">
        <v>0</v>
      </c>
      <c r="EU36" s="18">
        <v>0</v>
      </c>
      <c r="EV36" s="18">
        <v>0</v>
      </c>
      <c r="EW36" s="18">
        <v>0</v>
      </c>
      <c r="EX36" s="18">
        <v>0</v>
      </c>
      <c r="EY36" s="18">
        <v>0</v>
      </c>
      <c r="EZ36" s="18">
        <v>0</v>
      </c>
      <c r="FA36" s="18">
        <v>0</v>
      </c>
      <c r="FB36" s="18">
        <v>0</v>
      </c>
      <c r="FC36" s="18">
        <v>0</v>
      </c>
      <c r="FD36" s="18">
        <v>0</v>
      </c>
      <c r="FE36" s="18">
        <v>0</v>
      </c>
      <c r="FF36" s="18">
        <v>0</v>
      </c>
      <c r="FG36" s="18">
        <v>0</v>
      </c>
      <c r="FH36" s="18">
        <v>0</v>
      </c>
      <c r="FI36" s="18">
        <v>0</v>
      </c>
      <c r="FJ36" s="18">
        <v>0</v>
      </c>
      <c r="FK36" s="18">
        <v>0</v>
      </c>
      <c r="FL36" s="18">
        <v>0</v>
      </c>
      <c r="FM36" s="18">
        <v>0</v>
      </c>
      <c r="FN36" s="18">
        <v>0</v>
      </c>
    </row>
    <row r="37" spans="2:170" x14ac:dyDescent="0.2">
      <c r="B37" s="128">
        <f t="shared" ref="B37:B59" si="0">K37*0.92*BJ37</f>
        <v>0</v>
      </c>
      <c r="C37" s="11">
        <v>2024</v>
      </c>
      <c r="D37" s="20">
        <v>1</v>
      </c>
      <c r="E37" s="20">
        <v>0</v>
      </c>
      <c r="F37" s="20">
        <v>0</v>
      </c>
      <c r="G37" s="20">
        <v>0</v>
      </c>
      <c r="H37" s="20">
        <v>1</v>
      </c>
      <c r="I37" s="20">
        <v>0</v>
      </c>
      <c r="J37" s="20">
        <v>0</v>
      </c>
      <c r="K37" s="99">
        <v>0</v>
      </c>
      <c r="L37" s="99">
        <v>0</v>
      </c>
      <c r="M37" s="99">
        <v>0</v>
      </c>
      <c r="N37" s="99">
        <v>0</v>
      </c>
      <c r="O37" s="99">
        <v>0</v>
      </c>
      <c r="P37" s="99">
        <v>0</v>
      </c>
      <c r="Q37" s="99">
        <v>0</v>
      </c>
      <c r="R37" s="99">
        <v>0</v>
      </c>
      <c r="S37" s="99">
        <v>0</v>
      </c>
      <c r="T37" s="99">
        <v>0</v>
      </c>
      <c r="U37" s="99">
        <v>0</v>
      </c>
      <c r="V37" s="99">
        <v>0</v>
      </c>
      <c r="W37" s="99">
        <v>0</v>
      </c>
      <c r="X37" s="99">
        <v>220229.69913482666</v>
      </c>
      <c r="Y37" s="99">
        <v>0</v>
      </c>
      <c r="Z37" s="99">
        <v>0</v>
      </c>
      <c r="AA37" s="99">
        <v>0</v>
      </c>
      <c r="AB37" s="99">
        <v>0</v>
      </c>
      <c r="AC37" s="99">
        <v>0</v>
      </c>
      <c r="AD37" s="99">
        <v>0</v>
      </c>
      <c r="AE37" s="99">
        <v>0</v>
      </c>
      <c r="AF37" s="99">
        <v>0</v>
      </c>
      <c r="AG37" s="99">
        <v>0</v>
      </c>
      <c r="AH37" s="99">
        <v>0</v>
      </c>
      <c r="AI37" s="99">
        <v>0</v>
      </c>
      <c r="AJ37" s="99">
        <v>0</v>
      </c>
      <c r="AK37" s="99">
        <v>0</v>
      </c>
      <c r="AL37" s="99">
        <v>0</v>
      </c>
      <c r="AM37" s="99">
        <v>0</v>
      </c>
      <c r="AN37" s="99">
        <v>0</v>
      </c>
      <c r="AO37" s="99">
        <v>0</v>
      </c>
      <c r="AP37" s="99">
        <v>0</v>
      </c>
      <c r="AQ37" s="99">
        <v>0</v>
      </c>
      <c r="AR37" s="99">
        <v>0</v>
      </c>
      <c r="AS37" s="99">
        <v>0</v>
      </c>
      <c r="AT37" s="99">
        <v>0</v>
      </c>
      <c r="AU37" s="99">
        <v>0</v>
      </c>
      <c r="AV37" s="99">
        <v>0</v>
      </c>
      <c r="AW37" s="99">
        <v>0</v>
      </c>
      <c r="AX37" s="99">
        <v>0</v>
      </c>
      <c r="AY37" s="99">
        <v>0</v>
      </c>
      <c r="AZ37" s="99">
        <v>0</v>
      </c>
      <c r="BA37" s="99">
        <v>0</v>
      </c>
      <c r="BB37" s="99">
        <v>0</v>
      </c>
      <c r="BC37" s="99">
        <v>0</v>
      </c>
      <c r="BD37" s="99">
        <v>0</v>
      </c>
      <c r="BE37" s="99">
        <v>0</v>
      </c>
      <c r="BF37" s="99">
        <v>0</v>
      </c>
      <c r="BG37" s="99">
        <v>0</v>
      </c>
      <c r="BH37" s="99">
        <v>0</v>
      </c>
      <c r="BI37" s="99">
        <v>0</v>
      </c>
      <c r="BJ37" s="99">
        <v>98.739042472412734</v>
      </c>
      <c r="BK37" s="99">
        <v>1.8429266457542184</v>
      </c>
      <c r="BL37" s="99">
        <v>-1.0572175066748102</v>
      </c>
      <c r="BM37" s="99">
        <v>0.87688999999999995</v>
      </c>
      <c r="BN37" s="99">
        <v>6.0419999999999998</v>
      </c>
      <c r="BO37" s="99">
        <v>6.0419999999999998</v>
      </c>
      <c r="BP37" s="99">
        <v>0</v>
      </c>
      <c r="BQ37" s="99">
        <v>37.502214127263947</v>
      </c>
      <c r="BR37" s="99">
        <v>37.502214127263947</v>
      </c>
      <c r="BS37" s="99">
        <v>98.739042472412734</v>
      </c>
      <c r="BT37" s="99">
        <v>0</v>
      </c>
      <c r="BU37" s="99">
        <v>20141.927115825936</v>
      </c>
      <c r="BV37" s="99">
        <v>0</v>
      </c>
      <c r="BW37" s="99">
        <v>0</v>
      </c>
      <c r="BX37" s="99">
        <v>0</v>
      </c>
      <c r="BY37" s="99">
        <v>20141.927115826868</v>
      </c>
      <c r="BZ37" s="99">
        <v>0</v>
      </c>
      <c r="CA37" s="99">
        <v>0.13074107245791619</v>
      </c>
      <c r="CB37" s="99">
        <v>0.42278700282048415</v>
      </c>
      <c r="CC37" s="99">
        <v>0.10346984826255597</v>
      </c>
      <c r="CD37" s="99">
        <v>8.7486294039308771E-2</v>
      </c>
      <c r="CE37" s="99">
        <v>0</v>
      </c>
      <c r="CF37" s="99">
        <v>0</v>
      </c>
      <c r="CG37" s="99">
        <v>0</v>
      </c>
      <c r="CH37" s="99">
        <v>0</v>
      </c>
      <c r="CI37" s="99">
        <v>47099.115856987788</v>
      </c>
      <c r="CJ37" s="99">
        <v>1499.7375447909378</v>
      </c>
      <c r="CK37" s="99">
        <v>0</v>
      </c>
      <c r="CL37" s="99">
        <v>0</v>
      </c>
      <c r="CM37" s="99">
        <v>0</v>
      </c>
      <c r="CN37" s="99">
        <v>0</v>
      </c>
      <c r="CO37" s="99">
        <v>0</v>
      </c>
      <c r="CP37" s="99">
        <v>0</v>
      </c>
      <c r="CQ37" s="99">
        <v>0</v>
      </c>
      <c r="CR37" s="99">
        <v>4</v>
      </c>
      <c r="CS37" s="99">
        <v>0</v>
      </c>
      <c r="CT37" s="99">
        <v>1945497.304035713</v>
      </c>
      <c r="CU37" s="99">
        <v>100</v>
      </c>
      <c r="CV37" s="99">
        <v>0</v>
      </c>
      <c r="CW37" s="99">
        <v>100328.70051203255</v>
      </c>
      <c r="CX37" s="99">
        <v>228588.30660854047</v>
      </c>
      <c r="CY37" s="99">
        <v>0</v>
      </c>
      <c r="CZ37" s="99">
        <v>0</v>
      </c>
      <c r="DA37" s="99">
        <v>1468063.2861304227</v>
      </c>
      <c r="DB37" s="99">
        <v>0</v>
      </c>
      <c r="DC37" s="99">
        <v>0</v>
      </c>
      <c r="DD37" s="99">
        <v>0</v>
      </c>
      <c r="DE37" s="99">
        <v>0</v>
      </c>
      <c r="DF37" s="99">
        <v>0</v>
      </c>
      <c r="DG37" s="99">
        <v>125783.92316146544</v>
      </c>
      <c r="DH37" s="99">
        <v>22733.087623251107</v>
      </c>
      <c r="DI37" s="99">
        <v>0</v>
      </c>
      <c r="DJ37" s="99">
        <v>0</v>
      </c>
      <c r="DK37" s="99">
        <v>0</v>
      </c>
      <c r="DL37" s="99">
        <v>0</v>
      </c>
      <c r="DM37" s="99">
        <v>0</v>
      </c>
      <c r="DN37" s="107">
        <v>-20141.927115827799</v>
      </c>
      <c r="DO37" s="107">
        <v>-1965639.2311515361</v>
      </c>
      <c r="DP37" s="107">
        <v>-1703784.9735058714</v>
      </c>
      <c r="DR37" s="2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20">
        <v>0</v>
      </c>
      <c r="EN37" s="20">
        <v>0</v>
      </c>
      <c r="EO37" s="20">
        <v>0</v>
      </c>
      <c r="EQ37" s="20">
        <v>0</v>
      </c>
      <c r="ER37" s="20">
        <v>0</v>
      </c>
      <c r="ES37" s="20">
        <v>0</v>
      </c>
      <c r="ET37" s="20">
        <v>0</v>
      </c>
      <c r="EU37" s="20">
        <v>0</v>
      </c>
      <c r="EV37" s="20">
        <v>0</v>
      </c>
      <c r="EW37" s="20">
        <v>0</v>
      </c>
      <c r="EX37" s="20">
        <v>0</v>
      </c>
      <c r="EY37" s="20">
        <v>0</v>
      </c>
      <c r="EZ37" s="20">
        <v>0</v>
      </c>
      <c r="FA37" s="20">
        <v>0</v>
      </c>
      <c r="FB37" s="20">
        <v>0</v>
      </c>
      <c r="FC37" s="20">
        <v>0</v>
      </c>
      <c r="FD37" s="20">
        <v>0</v>
      </c>
      <c r="FE37" s="20">
        <v>0</v>
      </c>
      <c r="FF37" s="20">
        <v>0</v>
      </c>
      <c r="FG37" s="20">
        <v>0</v>
      </c>
      <c r="FH37" s="20">
        <v>0</v>
      </c>
      <c r="FI37" s="20">
        <v>0</v>
      </c>
      <c r="FJ37" s="20">
        <v>0</v>
      </c>
      <c r="FK37" s="20">
        <v>0</v>
      </c>
      <c r="FL37" s="20">
        <v>0</v>
      </c>
      <c r="FM37" s="20">
        <v>0</v>
      </c>
      <c r="FN37" s="20">
        <v>0</v>
      </c>
    </row>
    <row r="38" spans="2:170" x14ac:dyDescent="0.2">
      <c r="B38" s="128">
        <f t="shared" si="0"/>
        <v>3849196.7061757669</v>
      </c>
      <c r="C38" s="12">
        <v>2025</v>
      </c>
      <c r="D38" s="22">
        <v>7</v>
      </c>
      <c r="E38" s="22">
        <v>0</v>
      </c>
      <c r="F38" s="22">
        <v>2</v>
      </c>
      <c r="G38" s="22">
        <v>0</v>
      </c>
      <c r="H38" s="22">
        <v>5</v>
      </c>
      <c r="I38" s="22">
        <v>0</v>
      </c>
      <c r="J38" s="22">
        <v>0</v>
      </c>
      <c r="K38" s="100">
        <v>42373.405275866389</v>
      </c>
      <c r="L38" s="100">
        <v>0</v>
      </c>
      <c r="M38" s="100">
        <v>8580.1000070572481</v>
      </c>
      <c r="N38" s="100">
        <v>7893.6920064926089</v>
      </c>
      <c r="O38" s="100">
        <v>0</v>
      </c>
      <c r="P38" s="100">
        <v>686.40800056456646</v>
      </c>
      <c r="Q38" s="100">
        <v>0</v>
      </c>
      <c r="R38" s="100">
        <v>0</v>
      </c>
      <c r="S38" s="100">
        <v>0</v>
      </c>
      <c r="T38" s="100">
        <v>0</v>
      </c>
      <c r="U38" s="100">
        <v>0</v>
      </c>
      <c r="V38" s="100">
        <v>0</v>
      </c>
      <c r="W38" s="100">
        <v>261837.77346159332</v>
      </c>
      <c r="X38" s="100">
        <v>4288202.0282745399</v>
      </c>
      <c r="Y38" s="100">
        <v>0</v>
      </c>
      <c r="Z38" s="100">
        <v>0</v>
      </c>
      <c r="AA38" s="100">
        <v>0</v>
      </c>
      <c r="AB38" s="100">
        <v>42373.405275866389</v>
      </c>
      <c r="AC38" s="100">
        <v>0</v>
      </c>
      <c r="AD38" s="100">
        <v>0</v>
      </c>
      <c r="AE38" s="100">
        <v>7893.6920064926089</v>
      </c>
      <c r="AF38" s="100">
        <v>0</v>
      </c>
      <c r="AG38" s="100">
        <v>0</v>
      </c>
      <c r="AH38" s="100">
        <v>0</v>
      </c>
      <c r="AI38" s="100">
        <v>0</v>
      </c>
      <c r="AJ38" s="100">
        <v>8</v>
      </c>
      <c r="AK38" s="100">
        <v>0</v>
      </c>
      <c r="AL38" s="100">
        <v>0</v>
      </c>
      <c r="AM38" s="100">
        <v>3389.8724220693111</v>
      </c>
      <c r="AN38" s="100">
        <v>0</v>
      </c>
      <c r="AO38" s="100">
        <v>0</v>
      </c>
      <c r="AP38" s="100">
        <v>100</v>
      </c>
      <c r="AQ38" s="100">
        <v>42373.405275866389</v>
      </c>
      <c r="AR38" s="100">
        <v>0</v>
      </c>
      <c r="AS38" s="100">
        <v>0</v>
      </c>
      <c r="AT38" s="100">
        <v>7893.6920064926089</v>
      </c>
      <c r="AU38" s="100">
        <v>0</v>
      </c>
      <c r="AV38" s="100">
        <v>0</v>
      </c>
      <c r="AW38" s="100">
        <v>0</v>
      </c>
      <c r="AX38" s="100">
        <v>0</v>
      </c>
      <c r="AY38" s="100">
        <v>3389.8724220693111</v>
      </c>
      <c r="AZ38" s="100">
        <v>0</v>
      </c>
      <c r="BA38" s="100">
        <v>0</v>
      </c>
      <c r="BB38" s="100">
        <v>38983.532853797078</v>
      </c>
      <c r="BC38" s="100">
        <v>0</v>
      </c>
      <c r="BD38" s="100">
        <v>0</v>
      </c>
      <c r="BE38" s="100">
        <v>7893.6920064926089</v>
      </c>
      <c r="BF38" s="100">
        <v>0</v>
      </c>
      <c r="BG38" s="100">
        <v>0</v>
      </c>
      <c r="BH38" s="100">
        <v>0</v>
      </c>
      <c r="BI38" s="100">
        <v>0</v>
      </c>
      <c r="BJ38" s="100">
        <v>98.739042472412734</v>
      </c>
      <c r="BK38" s="100">
        <v>1.8429266457542184</v>
      </c>
      <c r="BL38" s="100">
        <v>-1.0572175066748102</v>
      </c>
      <c r="BM38" s="100">
        <v>0.87688999999999995</v>
      </c>
      <c r="BN38" s="100">
        <v>6.0419999999999998</v>
      </c>
      <c r="BO38" s="100">
        <v>6.0419999999999998</v>
      </c>
      <c r="BP38" s="100">
        <v>0</v>
      </c>
      <c r="BQ38" s="100">
        <v>37.502214127263947</v>
      </c>
      <c r="BR38" s="100">
        <v>37.502214127263947</v>
      </c>
      <c r="BS38" s="100">
        <v>98.739042472412734</v>
      </c>
      <c r="BT38" s="100">
        <v>3849196.7061757594</v>
      </c>
      <c r="BU38" s="100">
        <v>503050.08270426281</v>
      </c>
      <c r="BV38" s="100">
        <v>100</v>
      </c>
      <c r="BW38" s="100">
        <v>0</v>
      </c>
      <c r="BX38" s="100">
        <v>0</v>
      </c>
      <c r="BY38" s="100">
        <v>503050.08270426281</v>
      </c>
      <c r="BZ38" s="100">
        <v>11.871835162390715</v>
      </c>
      <c r="CA38" s="100">
        <v>0.13074107245791619</v>
      </c>
      <c r="CB38" s="100">
        <v>0.42278700282048415</v>
      </c>
      <c r="CC38" s="100">
        <v>0.10346984826255597</v>
      </c>
      <c r="CD38" s="100">
        <v>8.7486294039308771E-2</v>
      </c>
      <c r="CE38" s="100">
        <v>0</v>
      </c>
      <c r="CF38" s="100">
        <v>0</v>
      </c>
      <c r="CG38" s="100">
        <v>0</v>
      </c>
      <c r="CH38" s="100">
        <v>0</v>
      </c>
      <c r="CI38" s="100">
        <v>47099.115856987788</v>
      </c>
      <c r="CJ38" s="100">
        <v>1499.7375447909378</v>
      </c>
      <c r="CK38" s="100">
        <v>0</v>
      </c>
      <c r="CL38" s="100">
        <v>0</v>
      </c>
      <c r="CM38" s="100">
        <v>0</v>
      </c>
      <c r="CN38" s="100">
        <v>0</v>
      </c>
      <c r="CO38" s="100">
        <v>0</v>
      </c>
      <c r="CP38" s="100">
        <v>0</v>
      </c>
      <c r="CQ38" s="100">
        <v>0</v>
      </c>
      <c r="CR38" s="100">
        <v>9</v>
      </c>
      <c r="CS38" s="100">
        <v>0</v>
      </c>
      <c r="CT38" s="100">
        <v>3754431.8640762046</v>
      </c>
      <c r="CU38" s="100">
        <v>100</v>
      </c>
      <c r="CV38" s="100">
        <v>0</v>
      </c>
      <c r="CW38" s="100">
        <v>191460.23450950056</v>
      </c>
      <c r="CX38" s="100">
        <v>48652.635801685276</v>
      </c>
      <c r="CY38" s="100">
        <v>0</v>
      </c>
      <c r="CZ38" s="100">
        <v>0</v>
      </c>
      <c r="DA38" s="100">
        <v>3303142.3937934488</v>
      </c>
      <c r="DB38" s="100">
        <v>0</v>
      </c>
      <c r="DC38" s="100">
        <v>0</v>
      </c>
      <c r="DD38" s="100">
        <v>0</v>
      </c>
      <c r="DE38" s="100">
        <v>0</v>
      </c>
      <c r="DF38" s="100">
        <v>0</v>
      </c>
      <c r="DG38" s="100">
        <v>147939.66893153009</v>
      </c>
      <c r="DH38" s="100">
        <v>63236.93104003917</v>
      </c>
      <c r="DI38" s="100">
        <v>0</v>
      </c>
      <c r="DJ38" s="100">
        <v>0</v>
      </c>
      <c r="DK38" s="100">
        <v>0</v>
      </c>
      <c r="DL38" s="100">
        <v>0</v>
      </c>
      <c r="DM38" s="100">
        <v>0</v>
      </c>
      <c r="DN38" s="108">
        <v>3346146.6234714985</v>
      </c>
      <c r="DO38" s="108">
        <v>-408285.24060468189</v>
      </c>
      <c r="DP38" s="108">
        <v>-321722.89475842938</v>
      </c>
      <c r="DR38" s="22">
        <v>0</v>
      </c>
      <c r="DS38" s="22">
        <v>0</v>
      </c>
      <c r="DT38" s="22">
        <v>0</v>
      </c>
      <c r="DU38" s="22">
        <v>0</v>
      </c>
      <c r="DV38" s="22">
        <v>0</v>
      </c>
      <c r="DW38" s="22">
        <v>0</v>
      </c>
      <c r="DX38" s="22">
        <v>0</v>
      </c>
      <c r="DY38" s="22">
        <v>0</v>
      </c>
      <c r="DZ38" s="22">
        <v>0</v>
      </c>
      <c r="EA38" s="22">
        <v>0</v>
      </c>
      <c r="EB38" s="22">
        <v>0</v>
      </c>
      <c r="EC38" s="22">
        <v>0</v>
      </c>
      <c r="ED38" s="22">
        <v>0</v>
      </c>
      <c r="EE38" s="22">
        <v>0</v>
      </c>
      <c r="EF38" s="22">
        <v>0</v>
      </c>
      <c r="EG38" s="22">
        <v>0</v>
      </c>
      <c r="EH38" s="22">
        <v>0</v>
      </c>
      <c r="EI38" s="22">
        <v>0</v>
      </c>
      <c r="EJ38" s="22">
        <v>0</v>
      </c>
      <c r="EK38" s="22">
        <v>0</v>
      </c>
      <c r="EL38" s="22">
        <v>0</v>
      </c>
      <c r="EM38" s="22">
        <v>0</v>
      </c>
      <c r="EN38" s="22">
        <v>0</v>
      </c>
      <c r="EO38" s="22">
        <v>0</v>
      </c>
      <c r="EQ38" s="22">
        <v>42373.405275866389</v>
      </c>
      <c r="ER38" s="22">
        <v>0</v>
      </c>
      <c r="ES38" s="22">
        <v>0</v>
      </c>
      <c r="ET38" s="22">
        <v>7893.6920064926089</v>
      </c>
      <c r="EU38" s="22">
        <v>0</v>
      </c>
      <c r="EV38" s="22">
        <v>0</v>
      </c>
      <c r="EW38" s="22">
        <v>0</v>
      </c>
      <c r="EX38" s="22">
        <v>0</v>
      </c>
      <c r="EY38" s="22">
        <v>42373.405275866389</v>
      </c>
      <c r="EZ38" s="22">
        <v>0</v>
      </c>
      <c r="FA38" s="22">
        <v>0</v>
      </c>
      <c r="FB38" s="22">
        <v>7893.6920064926089</v>
      </c>
      <c r="FC38" s="22">
        <v>0</v>
      </c>
      <c r="FD38" s="22">
        <v>0</v>
      </c>
      <c r="FE38" s="22">
        <v>0</v>
      </c>
      <c r="FF38" s="22">
        <v>0</v>
      </c>
      <c r="FG38" s="22">
        <v>38983.532853797078</v>
      </c>
      <c r="FH38" s="22">
        <v>0</v>
      </c>
      <c r="FI38" s="22">
        <v>0</v>
      </c>
      <c r="FJ38" s="22">
        <v>7893.6920064926089</v>
      </c>
      <c r="FK38" s="22">
        <v>0</v>
      </c>
      <c r="FL38" s="22">
        <v>0</v>
      </c>
      <c r="FM38" s="22">
        <v>0</v>
      </c>
      <c r="FN38" s="22">
        <v>0</v>
      </c>
    </row>
    <row r="39" spans="2:170" x14ac:dyDescent="0.2">
      <c r="B39" s="128">
        <f t="shared" si="0"/>
        <v>14113098.790309398</v>
      </c>
      <c r="C39" s="12">
        <v>2026</v>
      </c>
      <c r="D39" s="22">
        <v>11</v>
      </c>
      <c r="E39" s="22">
        <v>0</v>
      </c>
      <c r="F39" s="22">
        <v>2</v>
      </c>
      <c r="G39" s="22">
        <v>0</v>
      </c>
      <c r="H39" s="22">
        <v>9</v>
      </c>
      <c r="I39" s="22">
        <v>0</v>
      </c>
      <c r="J39" s="22">
        <v>0</v>
      </c>
      <c r="K39" s="100">
        <v>155362.30034194887</v>
      </c>
      <c r="L39" s="100">
        <v>0</v>
      </c>
      <c r="M39" s="100">
        <v>12398.700012206973</v>
      </c>
      <c r="N39" s="100">
        <v>11406.804011230532</v>
      </c>
      <c r="O39" s="100">
        <v>0</v>
      </c>
      <c r="P39" s="100">
        <v>991.89600097655057</v>
      </c>
      <c r="Q39" s="100">
        <v>0</v>
      </c>
      <c r="R39" s="100">
        <v>0</v>
      </c>
      <c r="S39" s="100">
        <v>0</v>
      </c>
      <c r="T39" s="100">
        <v>0</v>
      </c>
      <c r="U39" s="100">
        <v>0</v>
      </c>
      <c r="V39" s="100">
        <v>0</v>
      </c>
      <c r="W39" s="100">
        <v>889285.38609785028</v>
      </c>
      <c r="X39" s="100">
        <v>6664210.4644775409</v>
      </c>
      <c r="Y39" s="100">
        <v>0</v>
      </c>
      <c r="Z39" s="100">
        <v>0</v>
      </c>
      <c r="AA39" s="100">
        <v>0</v>
      </c>
      <c r="AB39" s="100">
        <v>155362.30034194887</v>
      </c>
      <c r="AC39" s="100">
        <v>0</v>
      </c>
      <c r="AD39" s="100">
        <v>0</v>
      </c>
      <c r="AE39" s="100">
        <v>11406.804011230532</v>
      </c>
      <c r="AF39" s="100">
        <v>0</v>
      </c>
      <c r="AG39" s="100">
        <v>0</v>
      </c>
      <c r="AH39" s="100">
        <v>0</v>
      </c>
      <c r="AI39" s="100">
        <v>0</v>
      </c>
      <c r="AJ39" s="100">
        <v>8</v>
      </c>
      <c r="AK39" s="100">
        <v>0</v>
      </c>
      <c r="AL39" s="100">
        <v>0</v>
      </c>
      <c r="AM39" s="100">
        <v>12428.984027355909</v>
      </c>
      <c r="AN39" s="100">
        <v>0</v>
      </c>
      <c r="AO39" s="100">
        <v>0</v>
      </c>
      <c r="AP39" s="100">
        <v>100</v>
      </c>
      <c r="AQ39" s="100">
        <v>155362.30034194887</v>
      </c>
      <c r="AR39" s="100">
        <v>0</v>
      </c>
      <c r="AS39" s="100">
        <v>0</v>
      </c>
      <c r="AT39" s="100">
        <v>11406.804011230532</v>
      </c>
      <c r="AU39" s="100">
        <v>0</v>
      </c>
      <c r="AV39" s="100">
        <v>0</v>
      </c>
      <c r="AW39" s="100">
        <v>0</v>
      </c>
      <c r="AX39" s="100">
        <v>0</v>
      </c>
      <c r="AY39" s="100">
        <v>12428.984027355909</v>
      </c>
      <c r="AZ39" s="100">
        <v>0</v>
      </c>
      <c r="BA39" s="100">
        <v>0</v>
      </c>
      <c r="BB39" s="100">
        <v>142933.31631459296</v>
      </c>
      <c r="BC39" s="100">
        <v>0</v>
      </c>
      <c r="BD39" s="100">
        <v>0</v>
      </c>
      <c r="BE39" s="100">
        <v>11406.804011230532</v>
      </c>
      <c r="BF39" s="100">
        <v>0</v>
      </c>
      <c r="BG39" s="100">
        <v>0</v>
      </c>
      <c r="BH39" s="100">
        <v>0</v>
      </c>
      <c r="BI39" s="100">
        <v>0</v>
      </c>
      <c r="BJ39" s="100">
        <v>98.739042472412734</v>
      </c>
      <c r="BK39" s="100">
        <v>1.8429266457542184</v>
      </c>
      <c r="BL39" s="100">
        <v>-1.0572175066748102</v>
      </c>
      <c r="BM39" s="100">
        <v>0.87688999999999995</v>
      </c>
      <c r="BN39" s="100">
        <v>6.0419999999999998</v>
      </c>
      <c r="BO39" s="100">
        <v>6.0419999999999998</v>
      </c>
      <c r="BP39" s="100">
        <v>0</v>
      </c>
      <c r="BQ39" s="100">
        <v>37.502214127263947</v>
      </c>
      <c r="BR39" s="100">
        <v>37.502214127263947</v>
      </c>
      <c r="BS39" s="100">
        <v>98.739042472412734</v>
      </c>
      <c r="BT39" s="100">
        <v>14113098.790309399</v>
      </c>
      <c r="BU39" s="100">
        <v>856266.04952549189</v>
      </c>
      <c r="BV39" s="100">
        <v>100</v>
      </c>
      <c r="BW39" s="100">
        <v>0</v>
      </c>
      <c r="BX39" s="100">
        <v>0</v>
      </c>
      <c r="BY39" s="100">
        <v>856266.04952549189</v>
      </c>
      <c r="BZ39" s="100">
        <v>5.5114145944084889</v>
      </c>
      <c r="CA39" s="100">
        <v>0.13074107245791619</v>
      </c>
      <c r="CB39" s="100">
        <v>0.42278700282048415</v>
      </c>
      <c r="CC39" s="100">
        <v>0.10346984826255597</v>
      </c>
      <c r="CD39" s="100">
        <v>8.7486294039308771E-2</v>
      </c>
      <c r="CE39" s="100">
        <v>0</v>
      </c>
      <c r="CF39" s="100">
        <v>0</v>
      </c>
      <c r="CG39" s="100">
        <v>0</v>
      </c>
      <c r="CH39" s="100">
        <v>0</v>
      </c>
      <c r="CI39" s="100">
        <v>47099.115856987788</v>
      </c>
      <c r="CJ39" s="100">
        <v>1499.7375447909378</v>
      </c>
      <c r="CK39" s="100">
        <v>0</v>
      </c>
      <c r="CL39" s="100">
        <v>0</v>
      </c>
      <c r="CM39" s="100">
        <v>0</v>
      </c>
      <c r="CN39" s="100">
        <v>0</v>
      </c>
      <c r="CO39" s="100">
        <v>0</v>
      </c>
      <c r="CP39" s="100">
        <v>1</v>
      </c>
      <c r="CQ39" s="100">
        <v>4</v>
      </c>
      <c r="CR39" s="100">
        <v>0</v>
      </c>
      <c r="CS39" s="100">
        <v>0</v>
      </c>
      <c r="CT39" s="100">
        <v>14632525.405314796</v>
      </c>
      <c r="CU39" s="100">
        <v>100</v>
      </c>
      <c r="CV39" s="100">
        <v>0</v>
      </c>
      <c r="CW39" s="100">
        <v>336580.43734837836</v>
      </c>
      <c r="CX39" s="100">
        <v>12253.689964317382</v>
      </c>
      <c r="CY39" s="100">
        <v>2973942.5002833065</v>
      </c>
      <c r="CZ39" s="100">
        <v>11055008.991086168</v>
      </c>
      <c r="DA39" s="100">
        <v>0</v>
      </c>
      <c r="DB39" s="100">
        <v>0</v>
      </c>
      <c r="DC39" s="100">
        <v>0</v>
      </c>
      <c r="DD39" s="100">
        <v>0</v>
      </c>
      <c r="DE39" s="100">
        <v>0</v>
      </c>
      <c r="DF39" s="100">
        <v>0</v>
      </c>
      <c r="DG39" s="100">
        <v>173416.56579331879</v>
      </c>
      <c r="DH39" s="100">
        <v>81323.22083931393</v>
      </c>
      <c r="DI39" s="100">
        <v>0</v>
      </c>
      <c r="DJ39" s="100">
        <v>0</v>
      </c>
      <c r="DK39" s="100">
        <v>0</v>
      </c>
      <c r="DL39" s="100">
        <v>0</v>
      </c>
      <c r="DM39" s="100">
        <v>0</v>
      </c>
      <c r="DN39" s="108">
        <v>13256832.740783915</v>
      </c>
      <c r="DO39" s="108">
        <v>-1375692.6645308807</v>
      </c>
      <c r="DP39" s="108">
        <v>-985478.20430486952</v>
      </c>
      <c r="DR39" s="22">
        <v>0</v>
      </c>
      <c r="DS39" s="22">
        <v>0</v>
      </c>
      <c r="DT39" s="22">
        <v>0</v>
      </c>
      <c r="DU39" s="22">
        <v>0</v>
      </c>
      <c r="DV39" s="22">
        <v>0</v>
      </c>
      <c r="DW39" s="22">
        <v>0</v>
      </c>
      <c r="DX39" s="22">
        <v>0</v>
      </c>
      <c r="DY39" s="22">
        <v>0</v>
      </c>
      <c r="DZ39" s="22">
        <v>0</v>
      </c>
      <c r="EA39" s="22">
        <v>0</v>
      </c>
      <c r="EB39" s="22">
        <v>0</v>
      </c>
      <c r="EC39" s="22">
        <v>0</v>
      </c>
      <c r="ED39" s="22">
        <v>0</v>
      </c>
      <c r="EE39" s="22">
        <v>0</v>
      </c>
      <c r="EF39" s="22">
        <v>0</v>
      </c>
      <c r="EG39" s="22">
        <v>0</v>
      </c>
      <c r="EH39" s="22">
        <v>0</v>
      </c>
      <c r="EI39" s="22">
        <v>0</v>
      </c>
      <c r="EJ39" s="22">
        <v>0</v>
      </c>
      <c r="EK39" s="22">
        <v>0</v>
      </c>
      <c r="EL39" s="22">
        <v>0</v>
      </c>
      <c r="EM39" s="22">
        <v>0</v>
      </c>
      <c r="EN39" s="22">
        <v>0</v>
      </c>
      <c r="EO39" s="22">
        <v>0</v>
      </c>
      <c r="EQ39" s="22">
        <v>155362.30034194887</v>
      </c>
      <c r="ER39" s="22">
        <v>0</v>
      </c>
      <c r="ES39" s="22">
        <v>0</v>
      </c>
      <c r="ET39" s="22">
        <v>11406.804011230532</v>
      </c>
      <c r="EU39" s="22">
        <v>0</v>
      </c>
      <c r="EV39" s="22">
        <v>0</v>
      </c>
      <c r="EW39" s="22">
        <v>0</v>
      </c>
      <c r="EX39" s="22">
        <v>0</v>
      </c>
      <c r="EY39" s="22">
        <v>155362.30034194887</v>
      </c>
      <c r="EZ39" s="22">
        <v>0</v>
      </c>
      <c r="FA39" s="22">
        <v>0</v>
      </c>
      <c r="FB39" s="22">
        <v>11406.804011230532</v>
      </c>
      <c r="FC39" s="22">
        <v>0</v>
      </c>
      <c r="FD39" s="22">
        <v>0</v>
      </c>
      <c r="FE39" s="22">
        <v>0</v>
      </c>
      <c r="FF39" s="22">
        <v>0</v>
      </c>
      <c r="FG39" s="22">
        <v>142933.31631459296</v>
      </c>
      <c r="FH39" s="22">
        <v>0</v>
      </c>
      <c r="FI39" s="22">
        <v>0</v>
      </c>
      <c r="FJ39" s="22">
        <v>11406.804011230532</v>
      </c>
      <c r="FK39" s="22">
        <v>0</v>
      </c>
      <c r="FL39" s="22">
        <v>0</v>
      </c>
      <c r="FM39" s="22">
        <v>0</v>
      </c>
      <c r="FN39" s="22">
        <v>0</v>
      </c>
    </row>
    <row r="40" spans="2:170" x14ac:dyDescent="0.2">
      <c r="B40" s="128">
        <f t="shared" si="0"/>
        <v>27134731.482135709</v>
      </c>
      <c r="C40" s="12">
        <v>2027</v>
      </c>
      <c r="D40" s="22">
        <v>13</v>
      </c>
      <c r="E40" s="22">
        <v>0</v>
      </c>
      <c r="F40" s="22">
        <v>3</v>
      </c>
      <c r="G40" s="22">
        <v>0</v>
      </c>
      <c r="H40" s="22">
        <v>10</v>
      </c>
      <c r="I40" s="22">
        <v>0</v>
      </c>
      <c r="J40" s="22">
        <v>0</v>
      </c>
      <c r="K40" s="100">
        <v>298709.33130010939</v>
      </c>
      <c r="L40" s="100">
        <v>0</v>
      </c>
      <c r="M40" s="100">
        <v>11291.000008583069</v>
      </c>
      <c r="N40" s="100">
        <v>10387.720007896482</v>
      </c>
      <c r="O40" s="100">
        <v>0</v>
      </c>
      <c r="P40" s="100">
        <v>903.28000068663823</v>
      </c>
      <c r="Q40" s="100">
        <v>0</v>
      </c>
      <c r="R40" s="100">
        <v>0</v>
      </c>
      <c r="S40" s="100">
        <v>0</v>
      </c>
      <c r="T40" s="100">
        <v>0</v>
      </c>
      <c r="U40" s="100">
        <v>0</v>
      </c>
      <c r="V40" s="100">
        <v>0</v>
      </c>
      <c r="W40" s="100">
        <v>3112282.7192675322</v>
      </c>
      <c r="X40" s="100">
        <v>7240809.4644546509</v>
      </c>
      <c r="Y40" s="100">
        <v>0</v>
      </c>
      <c r="Z40" s="100">
        <v>0</v>
      </c>
      <c r="AA40" s="100">
        <v>0</v>
      </c>
      <c r="AB40" s="100">
        <v>298709.33130010939</v>
      </c>
      <c r="AC40" s="100">
        <v>0</v>
      </c>
      <c r="AD40" s="100">
        <v>0</v>
      </c>
      <c r="AE40" s="100">
        <v>10387.720007896482</v>
      </c>
      <c r="AF40" s="100">
        <v>0</v>
      </c>
      <c r="AG40" s="100">
        <v>0</v>
      </c>
      <c r="AH40" s="100">
        <v>0</v>
      </c>
      <c r="AI40" s="100">
        <v>0</v>
      </c>
      <c r="AJ40" s="100">
        <v>8.0000000000000053</v>
      </c>
      <c r="AK40" s="100">
        <v>0</v>
      </c>
      <c r="AL40" s="100">
        <v>0</v>
      </c>
      <c r="AM40" s="100">
        <v>23896.74650400877</v>
      </c>
      <c r="AN40" s="100">
        <v>0</v>
      </c>
      <c r="AO40" s="100">
        <v>0</v>
      </c>
      <c r="AP40" s="100">
        <v>100</v>
      </c>
      <c r="AQ40" s="100">
        <v>298709.33130010939</v>
      </c>
      <c r="AR40" s="100">
        <v>0</v>
      </c>
      <c r="AS40" s="100">
        <v>0</v>
      </c>
      <c r="AT40" s="100">
        <v>10387.720007896482</v>
      </c>
      <c r="AU40" s="100">
        <v>0</v>
      </c>
      <c r="AV40" s="100">
        <v>0</v>
      </c>
      <c r="AW40" s="100">
        <v>0</v>
      </c>
      <c r="AX40" s="100">
        <v>0</v>
      </c>
      <c r="AY40" s="100">
        <v>23896.74650400877</v>
      </c>
      <c r="AZ40" s="100">
        <v>0</v>
      </c>
      <c r="BA40" s="100">
        <v>0</v>
      </c>
      <c r="BB40" s="100">
        <v>274812.58479610062</v>
      </c>
      <c r="BC40" s="100">
        <v>0</v>
      </c>
      <c r="BD40" s="100">
        <v>0</v>
      </c>
      <c r="BE40" s="100">
        <v>10387.720007896482</v>
      </c>
      <c r="BF40" s="100">
        <v>0</v>
      </c>
      <c r="BG40" s="100">
        <v>0</v>
      </c>
      <c r="BH40" s="100">
        <v>0</v>
      </c>
      <c r="BI40" s="100">
        <v>0</v>
      </c>
      <c r="BJ40" s="100">
        <v>98.739042472412734</v>
      </c>
      <c r="BK40" s="100">
        <v>1.8429266457542184</v>
      </c>
      <c r="BL40" s="100">
        <v>-1.0572175066748102</v>
      </c>
      <c r="BM40" s="100">
        <v>0.87688999999999995</v>
      </c>
      <c r="BN40" s="100">
        <v>6.0419999999999998</v>
      </c>
      <c r="BO40" s="100">
        <v>6.0419999999999998</v>
      </c>
      <c r="BP40" s="100">
        <v>0</v>
      </c>
      <c r="BQ40" s="100">
        <v>37.502214127263947</v>
      </c>
      <c r="BR40" s="100">
        <v>37.502214127263947</v>
      </c>
      <c r="BS40" s="100">
        <v>98.739042472412734</v>
      </c>
      <c r="BT40" s="100">
        <v>27134731.482135698</v>
      </c>
      <c r="BU40" s="100">
        <v>1186528.4051856175</v>
      </c>
      <c r="BV40" s="100">
        <v>100</v>
      </c>
      <c r="BW40" s="100">
        <v>0</v>
      </c>
      <c r="BX40" s="100">
        <v>0</v>
      </c>
      <c r="BY40" s="100">
        <v>1186528.4051856203</v>
      </c>
      <c r="BZ40" s="100">
        <v>3.9721839288426199</v>
      </c>
      <c r="CA40" s="100">
        <v>0.13074107245791619</v>
      </c>
      <c r="CB40" s="100">
        <v>0.42278700282048415</v>
      </c>
      <c r="CC40" s="100">
        <v>0.10346984826255597</v>
      </c>
      <c r="CD40" s="100">
        <v>8.7486294039308771E-2</v>
      </c>
      <c r="CE40" s="100">
        <v>0</v>
      </c>
      <c r="CF40" s="100">
        <v>0</v>
      </c>
      <c r="CG40" s="100">
        <v>0</v>
      </c>
      <c r="CH40" s="100">
        <v>0</v>
      </c>
      <c r="CI40" s="100">
        <v>47099.115856987788</v>
      </c>
      <c r="CJ40" s="100">
        <v>1499.7375447909378</v>
      </c>
      <c r="CK40" s="100">
        <v>0</v>
      </c>
      <c r="CL40" s="100">
        <v>0</v>
      </c>
      <c r="CM40" s="100">
        <v>0</v>
      </c>
      <c r="CN40" s="100">
        <v>0</v>
      </c>
      <c r="CO40" s="100">
        <v>0</v>
      </c>
      <c r="CP40" s="100">
        <v>0</v>
      </c>
      <c r="CQ40" s="100">
        <v>0</v>
      </c>
      <c r="CR40" s="100">
        <v>0</v>
      </c>
      <c r="CS40" s="100">
        <v>0</v>
      </c>
      <c r="CT40" s="100">
        <v>2672010.8659029081</v>
      </c>
      <c r="CU40" s="100">
        <v>100</v>
      </c>
      <c r="CV40" s="100">
        <v>0</v>
      </c>
      <c r="CW40" s="100">
        <v>1464827.4199520554</v>
      </c>
      <c r="CX40" s="100">
        <v>36642.44069922436</v>
      </c>
      <c r="CY40" s="100">
        <v>0</v>
      </c>
      <c r="CZ40" s="100">
        <v>0</v>
      </c>
      <c r="DA40" s="100">
        <v>0</v>
      </c>
      <c r="DB40" s="100">
        <v>0</v>
      </c>
      <c r="DC40" s="100">
        <v>0</v>
      </c>
      <c r="DD40" s="100">
        <v>0</v>
      </c>
      <c r="DE40" s="100">
        <v>0</v>
      </c>
      <c r="DF40" s="100">
        <v>0</v>
      </c>
      <c r="DG40" s="100">
        <v>781470.8914199674</v>
      </c>
      <c r="DH40" s="100">
        <v>389070.11383166059</v>
      </c>
      <c r="DI40" s="100">
        <v>0</v>
      </c>
      <c r="DJ40" s="100">
        <v>0</v>
      </c>
      <c r="DK40" s="100">
        <v>0</v>
      </c>
      <c r="DL40" s="100">
        <v>0</v>
      </c>
      <c r="DM40" s="100">
        <v>0</v>
      </c>
      <c r="DN40" s="108">
        <v>25948203.076950058</v>
      </c>
      <c r="DO40" s="108">
        <v>23276192.211047143</v>
      </c>
      <c r="DP40" s="108">
        <v>15158102.925567303</v>
      </c>
      <c r="DR40" s="22">
        <v>0</v>
      </c>
      <c r="DS40" s="22">
        <v>0</v>
      </c>
      <c r="DT40" s="22">
        <v>0</v>
      </c>
      <c r="DU40" s="22">
        <v>0</v>
      </c>
      <c r="DV40" s="22">
        <v>0</v>
      </c>
      <c r="DW40" s="22">
        <v>0</v>
      </c>
      <c r="DX40" s="22">
        <v>0</v>
      </c>
      <c r="DY40" s="22">
        <v>0</v>
      </c>
      <c r="DZ40" s="22">
        <v>0</v>
      </c>
      <c r="EA40" s="22">
        <v>0</v>
      </c>
      <c r="EB40" s="22">
        <v>0</v>
      </c>
      <c r="EC40" s="22">
        <v>0</v>
      </c>
      <c r="ED40" s="22">
        <v>0</v>
      </c>
      <c r="EE40" s="22">
        <v>0</v>
      </c>
      <c r="EF40" s="22">
        <v>0</v>
      </c>
      <c r="EG40" s="22">
        <v>0</v>
      </c>
      <c r="EH40" s="22">
        <v>0</v>
      </c>
      <c r="EI40" s="22">
        <v>0</v>
      </c>
      <c r="EJ40" s="22">
        <v>0</v>
      </c>
      <c r="EK40" s="22">
        <v>0</v>
      </c>
      <c r="EL40" s="22">
        <v>0</v>
      </c>
      <c r="EM40" s="22">
        <v>0</v>
      </c>
      <c r="EN40" s="22">
        <v>0</v>
      </c>
      <c r="EO40" s="22">
        <v>0</v>
      </c>
      <c r="EQ40" s="22">
        <v>298709.33130010939</v>
      </c>
      <c r="ER40" s="22">
        <v>0</v>
      </c>
      <c r="ES40" s="22">
        <v>0</v>
      </c>
      <c r="ET40" s="22">
        <v>10387.720007896482</v>
      </c>
      <c r="EU40" s="22">
        <v>0</v>
      </c>
      <c r="EV40" s="22">
        <v>0</v>
      </c>
      <c r="EW40" s="22">
        <v>0</v>
      </c>
      <c r="EX40" s="22">
        <v>0</v>
      </c>
      <c r="EY40" s="22">
        <v>298709.33130010939</v>
      </c>
      <c r="EZ40" s="22">
        <v>0</v>
      </c>
      <c r="FA40" s="22">
        <v>0</v>
      </c>
      <c r="FB40" s="22">
        <v>10387.720007896482</v>
      </c>
      <c r="FC40" s="22">
        <v>0</v>
      </c>
      <c r="FD40" s="22">
        <v>0</v>
      </c>
      <c r="FE40" s="22">
        <v>0</v>
      </c>
      <c r="FF40" s="22">
        <v>0</v>
      </c>
      <c r="FG40" s="22">
        <v>274812.58479610062</v>
      </c>
      <c r="FH40" s="22">
        <v>0</v>
      </c>
      <c r="FI40" s="22">
        <v>0</v>
      </c>
      <c r="FJ40" s="22">
        <v>10387.720007896482</v>
      </c>
      <c r="FK40" s="22">
        <v>0</v>
      </c>
      <c r="FL40" s="22">
        <v>0</v>
      </c>
      <c r="FM40" s="22">
        <v>0</v>
      </c>
      <c r="FN40" s="22">
        <v>0</v>
      </c>
    </row>
    <row r="41" spans="2:170" x14ac:dyDescent="0.2">
      <c r="B41" s="128">
        <f t="shared" si="0"/>
        <v>33130813.112332117</v>
      </c>
      <c r="C41" s="12">
        <v>2028</v>
      </c>
      <c r="D41" s="22">
        <v>13</v>
      </c>
      <c r="E41" s="22">
        <v>0</v>
      </c>
      <c r="F41" s="22">
        <v>3</v>
      </c>
      <c r="G41" s="22">
        <v>0</v>
      </c>
      <c r="H41" s="22">
        <v>10</v>
      </c>
      <c r="I41" s="22">
        <v>0</v>
      </c>
      <c r="J41" s="22">
        <v>0</v>
      </c>
      <c r="K41" s="100">
        <v>364716.45340323425</v>
      </c>
      <c r="L41" s="100">
        <v>0</v>
      </c>
      <c r="M41" s="100">
        <v>10187.099959373474</v>
      </c>
      <c r="N41" s="100">
        <v>9372.1319626235054</v>
      </c>
      <c r="O41" s="100">
        <v>0</v>
      </c>
      <c r="P41" s="100">
        <v>814.96799674988142</v>
      </c>
      <c r="Q41" s="100">
        <v>0</v>
      </c>
      <c r="R41" s="100">
        <v>0</v>
      </c>
      <c r="S41" s="100">
        <v>0</v>
      </c>
      <c r="T41" s="100">
        <v>0</v>
      </c>
      <c r="U41" s="100">
        <v>0</v>
      </c>
      <c r="V41" s="100">
        <v>0</v>
      </c>
      <c r="W41" s="100">
        <v>5035022.4427045286</v>
      </c>
      <c r="X41" s="100">
        <v>7325409.764289856</v>
      </c>
      <c r="Y41" s="100">
        <v>0</v>
      </c>
      <c r="Z41" s="100">
        <v>0</v>
      </c>
      <c r="AA41" s="100">
        <v>0</v>
      </c>
      <c r="AB41" s="100">
        <v>364716.45340323425</v>
      </c>
      <c r="AC41" s="100">
        <v>0</v>
      </c>
      <c r="AD41" s="100">
        <v>0</v>
      </c>
      <c r="AE41" s="100">
        <v>9372.1319626235054</v>
      </c>
      <c r="AF41" s="100">
        <v>0</v>
      </c>
      <c r="AG41" s="100">
        <v>0</v>
      </c>
      <c r="AH41" s="100">
        <v>0</v>
      </c>
      <c r="AI41" s="100">
        <v>0</v>
      </c>
      <c r="AJ41" s="100">
        <v>8.0000000000000053</v>
      </c>
      <c r="AK41" s="100">
        <v>0</v>
      </c>
      <c r="AL41" s="100">
        <v>0</v>
      </c>
      <c r="AM41" s="100">
        <v>29177.316272258759</v>
      </c>
      <c r="AN41" s="100">
        <v>0</v>
      </c>
      <c r="AO41" s="100">
        <v>0</v>
      </c>
      <c r="AP41" s="100">
        <v>100</v>
      </c>
      <c r="AQ41" s="100">
        <v>364716.45340323425</v>
      </c>
      <c r="AR41" s="100">
        <v>0</v>
      </c>
      <c r="AS41" s="100">
        <v>0</v>
      </c>
      <c r="AT41" s="100">
        <v>9372.1319626235054</v>
      </c>
      <c r="AU41" s="100">
        <v>0</v>
      </c>
      <c r="AV41" s="100">
        <v>0</v>
      </c>
      <c r="AW41" s="100">
        <v>0</v>
      </c>
      <c r="AX41" s="100">
        <v>0</v>
      </c>
      <c r="AY41" s="100">
        <v>29177.316272258759</v>
      </c>
      <c r="AZ41" s="100">
        <v>0</v>
      </c>
      <c r="BA41" s="100">
        <v>0</v>
      </c>
      <c r="BB41" s="100">
        <v>335539.13713097549</v>
      </c>
      <c r="BC41" s="100">
        <v>0</v>
      </c>
      <c r="BD41" s="100">
        <v>0</v>
      </c>
      <c r="BE41" s="100">
        <v>9372.1319626235054</v>
      </c>
      <c r="BF41" s="100">
        <v>0</v>
      </c>
      <c r="BG41" s="100">
        <v>0</v>
      </c>
      <c r="BH41" s="100">
        <v>0</v>
      </c>
      <c r="BI41" s="100">
        <v>0</v>
      </c>
      <c r="BJ41" s="100">
        <v>98.739042472412734</v>
      </c>
      <c r="BK41" s="100">
        <v>1.8429266457542184</v>
      </c>
      <c r="BL41" s="100">
        <v>-1.0572175066748102</v>
      </c>
      <c r="BM41" s="100">
        <v>0.87688999999999995</v>
      </c>
      <c r="BN41" s="100">
        <v>6.0419999999999998</v>
      </c>
      <c r="BO41" s="100">
        <v>6.0419999999999998</v>
      </c>
      <c r="BP41" s="100">
        <v>0</v>
      </c>
      <c r="BQ41" s="100">
        <v>37.502214127263947</v>
      </c>
      <c r="BR41" s="100">
        <v>37.502214127263947</v>
      </c>
      <c r="BS41" s="100">
        <v>98.739042472412734</v>
      </c>
      <c r="BT41" s="100">
        <v>33130813.112332121</v>
      </c>
      <c r="BU41" s="100">
        <v>1407868.2335738968</v>
      </c>
      <c r="BV41" s="100">
        <v>100</v>
      </c>
      <c r="BW41" s="100">
        <v>0</v>
      </c>
      <c r="BX41" s="100">
        <v>0</v>
      </c>
      <c r="BY41" s="100">
        <v>1407868.2335738931</v>
      </c>
      <c r="BZ41" s="100">
        <v>3.8601719786338773</v>
      </c>
      <c r="CA41" s="100">
        <v>0.13074107245791619</v>
      </c>
      <c r="CB41" s="100">
        <v>0.42278700282048415</v>
      </c>
      <c r="CC41" s="100">
        <v>0.10346984826255597</v>
      </c>
      <c r="CD41" s="100">
        <v>8.7486294039308771E-2</v>
      </c>
      <c r="CE41" s="100">
        <v>0</v>
      </c>
      <c r="CF41" s="100">
        <v>0</v>
      </c>
      <c r="CG41" s="100">
        <v>0</v>
      </c>
      <c r="CH41" s="100">
        <v>0</v>
      </c>
      <c r="CI41" s="100">
        <v>47099.115856987788</v>
      </c>
      <c r="CJ41" s="100">
        <v>1499.7375447909378</v>
      </c>
      <c r="CK41" s="100">
        <v>0</v>
      </c>
      <c r="CL41" s="100">
        <v>0</v>
      </c>
      <c r="CM41" s="100">
        <v>0</v>
      </c>
      <c r="CN41" s="100">
        <v>0</v>
      </c>
      <c r="CO41" s="100">
        <v>0</v>
      </c>
      <c r="CP41" s="100">
        <v>0</v>
      </c>
      <c r="CQ41" s="100">
        <v>0</v>
      </c>
      <c r="CR41" s="100">
        <v>0</v>
      </c>
      <c r="CS41" s="100">
        <v>0</v>
      </c>
      <c r="CT41" s="100">
        <v>1551272.6141377129</v>
      </c>
      <c r="CU41" s="100">
        <v>100</v>
      </c>
      <c r="CV41" s="100">
        <v>0</v>
      </c>
      <c r="CW41" s="100">
        <v>844576.30387920886</v>
      </c>
      <c r="CX41" s="100">
        <v>4048.9751083178562</v>
      </c>
      <c r="CY41" s="100">
        <v>0</v>
      </c>
      <c r="CZ41" s="100">
        <v>0</v>
      </c>
      <c r="DA41" s="100">
        <v>0</v>
      </c>
      <c r="DB41" s="100">
        <v>0</v>
      </c>
      <c r="DC41" s="100">
        <v>0</v>
      </c>
      <c r="DD41" s="100">
        <v>0</v>
      </c>
      <c r="DE41" s="100">
        <v>0</v>
      </c>
      <c r="DF41" s="100">
        <v>0</v>
      </c>
      <c r="DG41" s="100">
        <v>465259.35250949999</v>
      </c>
      <c r="DH41" s="100">
        <v>237387.98264068528</v>
      </c>
      <c r="DI41" s="100">
        <v>0</v>
      </c>
      <c r="DJ41" s="100">
        <v>0</v>
      </c>
      <c r="DK41" s="100">
        <v>0</v>
      </c>
      <c r="DL41" s="100">
        <v>0</v>
      </c>
      <c r="DM41" s="100">
        <v>0</v>
      </c>
      <c r="DN41" s="108">
        <v>31722944.878758207</v>
      </c>
      <c r="DO41" s="108">
        <v>30171672.264620513</v>
      </c>
      <c r="DP41" s="108">
        <v>17862391.88784577</v>
      </c>
      <c r="DR41" s="22">
        <v>0</v>
      </c>
      <c r="DS41" s="22">
        <v>0</v>
      </c>
      <c r="DT41" s="22">
        <v>0</v>
      </c>
      <c r="DU41" s="22">
        <v>0</v>
      </c>
      <c r="DV41" s="22">
        <v>0</v>
      </c>
      <c r="DW41" s="22">
        <v>0</v>
      </c>
      <c r="DX41" s="22">
        <v>0</v>
      </c>
      <c r="DY41" s="22">
        <v>0</v>
      </c>
      <c r="DZ41" s="22">
        <v>0</v>
      </c>
      <c r="EA41" s="22">
        <v>0</v>
      </c>
      <c r="EB41" s="22">
        <v>0</v>
      </c>
      <c r="EC41" s="22">
        <v>0</v>
      </c>
      <c r="ED41" s="22">
        <v>0</v>
      </c>
      <c r="EE41" s="22">
        <v>0</v>
      </c>
      <c r="EF41" s="22">
        <v>0</v>
      </c>
      <c r="EG41" s="22">
        <v>0</v>
      </c>
      <c r="EH41" s="22">
        <v>0</v>
      </c>
      <c r="EI41" s="22">
        <v>0</v>
      </c>
      <c r="EJ41" s="22">
        <v>0</v>
      </c>
      <c r="EK41" s="22">
        <v>0</v>
      </c>
      <c r="EL41" s="22">
        <v>0</v>
      </c>
      <c r="EM41" s="22">
        <v>0</v>
      </c>
      <c r="EN41" s="22">
        <v>0</v>
      </c>
      <c r="EO41" s="22">
        <v>0</v>
      </c>
      <c r="EQ41" s="22">
        <v>364716.45340323425</v>
      </c>
      <c r="ER41" s="22">
        <v>0</v>
      </c>
      <c r="ES41" s="22">
        <v>0</v>
      </c>
      <c r="ET41" s="22">
        <v>9372.1319626235054</v>
      </c>
      <c r="EU41" s="22">
        <v>0</v>
      </c>
      <c r="EV41" s="22">
        <v>0</v>
      </c>
      <c r="EW41" s="22">
        <v>0</v>
      </c>
      <c r="EX41" s="22">
        <v>0</v>
      </c>
      <c r="EY41" s="22">
        <v>364716.45340323425</v>
      </c>
      <c r="EZ41" s="22">
        <v>0</v>
      </c>
      <c r="FA41" s="22">
        <v>0</v>
      </c>
      <c r="FB41" s="22">
        <v>9372.1319626235054</v>
      </c>
      <c r="FC41" s="22">
        <v>0</v>
      </c>
      <c r="FD41" s="22">
        <v>0</v>
      </c>
      <c r="FE41" s="22">
        <v>0</v>
      </c>
      <c r="FF41" s="22">
        <v>0</v>
      </c>
      <c r="FG41" s="22">
        <v>335539.13713097549</v>
      </c>
      <c r="FH41" s="22">
        <v>0</v>
      </c>
      <c r="FI41" s="22">
        <v>0</v>
      </c>
      <c r="FJ41" s="22">
        <v>9372.1319626235054</v>
      </c>
      <c r="FK41" s="22">
        <v>0</v>
      </c>
      <c r="FL41" s="22">
        <v>0</v>
      </c>
      <c r="FM41" s="22">
        <v>0</v>
      </c>
      <c r="FN41" s="22">
        <v>0</v>
      </c>
    </row>
    <row r="42" spans="2:170" x14ac:dyDescent="0.2">
      <c r="B42" s="128">
        <f t="shared" si="0"/>
        <v>34431436.1072722</v>
      </c>
      <c r="C42" s="12">
        <v>2029</v>
      </c>
      <c r="D42" s="22">
        <v>13</v>
      </c>
      <c r="E42" s="22">
        <v>0</v>
      </c>
      <c r="F42" s="22">
        <v>3</v>
      </c>
      <c r="G42" s="22">
        <v>0</v>
      </c>
      <c r="H42" s="22">
        <v>10</v>
      </c>
      <c r="I42" s="22">
        <v>0</v>
      </c>
      <c r="J42" s="22">
        <v>0</v>
      </c>
      <c r="K42" s="100">
        <v>379034.20058079064</v>
      </c>
      <c r="L42" s="100">
        <v>0</v>
      </c>
      <c r="M42" s="100">
        <v>10445.599961280881</v>
      </c>
      <c r="N42" s="100">
        <v>9609.951964378386</v>
      </c>
      <c r="O42" s="100">
        <v>0</v>
      </c>
      <c r="P42" s="100">
        <v>835.6479969024731</v>
      </c>
      <c r="Q42" s="100">
        <v>0</v>
      </c>
      <c r="R42" s="100">
        <v>0</v>
      </c>
      <c r="S42" s="100">
        <v>0</v>
      </c>
      <c r="T42" s="100">
        <v>0</v>
      </c>
      <c r="U42" s="100">
        <v>0</v>
      </c>
      <c r="V42" s="100">
        <v>0</v>
      </c>
      <c r="W42" s="100">
        <v>6005954.6653032303</v>
      </c>
      <c r="X42" s="100">
        <v>7323259.8638534546</v>
      </c>
      <c r="Y42" s="100">
        <v>0</v>
      </c>
      <c r="Z42" s="100">
        <v>0</v>
      </c>
      <c r="AA42" s="100">
        <v>0</v>
      </c>
      <c r="AB42" s="100">
        <v>379034.20058079064</v>
      </c>
      <c r="AC42" s="100">
        <v>0</v>
      </c>
      <c r="AD42" s="100">
        <v>0</v>
      </c>
      <c r="AE42" s="100">
        <v>9609.951964378386</v>
      </c>
      <c r="AF42" s="100">
        <v>0</v>
      </c>
      <c r="AG42" s="100">
        <v>0</v>
      </c>
      <c r="AH42" s="100">
        <v>0</v>
      </c>
      <c r="AI42" s="100">
        <v>0</v>
      </c>
      <c r="AJ42" s="100">
        <v>8.0000000000000036</v>
      </c>
      <c r="AK42" s="100">
        <v>0</v>
      </c>
      <c r="AL42" s="100">
        <v>0</v>
      </c>
      <c r="AM42" s="100">
        <v>30322.736046463266</v>
      </c>
      <c r="AN42" s="100">
        <v>0</v>
      </c>
      <c r="AO42" s="100">
        <v>0</v>
      </c>
      <c r="AP42" s="100">
        <v>100</v>
      </c>
      <c r="AQ42" s="100">
        <v>379034.20058079064</v>
      </c>
      <c r="AR42" s="100">
        <v>0</v>
      </c>
      <c r="AS42" s="100">
        <v>0</v>
      </c>
      <c r="AT42" s="100">
        <v>9609.951964378386</v>
      </c>
      <c r="AU42" s="100">
        <v>0</v>
      </c>
      <c r="AV42" s="100">
        <v>0</v>
      </c>
      <c r="AW42" s="100">
        <v>0</v>
      </c>
      <c r="AX42" s="100">
        <v>0</v>
      </c>
      <c r="AY42" s="100">
        <v>30322.736046463266</v>
      </c>
      <c r="AZ42" s="100">
        <v>0</v>
      </c>
      <c r="BA42" s="100">
        <v>0</v>
      </c>
      <c r="BB42" s="100">
        <v>348711.46453432739</v>
      </c>
      <c r="BC42" s="100">
        <v>0</v>
      </c>
      <c r="BD42" s="100">
        <v>0</v>
      </c>
      <c r="BE42" s="100">
        <v>9609.951964378386</v>
      </c>
      <c r="BF42" s="100">
        <v>0</v>
      </c>
      <c r="BG42" s="100">
        <v>0</v>
      </c>
      <c r="BH42" s="100">
        <v>0</v>
      </c>
      <c r="BI42" s="100">
        <v>0</v>
      </c>
      <c r="BJ42" s="100">
        <v>98.739042472412734</v>
      </c>
      <c r="BK42" s="100">
        <v>1.8429266457542184</v>
      </c>
      <c r="BL42" s="100">
        <v>-1.0572175066748102</v>
      </c>
      <c r="BM42" s="100">
        <v>0.87688999999999995</v>
      </c>
      <c r="BN42" s="100">
        <v>6.0419999999999998</v>
      </c>
      <c r="BO42" s="100">
        <v>6.0419999999999998</v>
      </c>
      <c r="BP42" s="100">
        <v>0</v>
      </c>
      <c r="BQ42" s="100">
        <v>37.502214127263947</v>
      </c>
      <c r="BR42" s="100">
        <v>37.502214127263947</v>
      </c>
      <c r="BS42" s="100">
        <v>98.739042472412734</v>
      </c>
      <c r="BT42" s="100">
        <v>34431436.107272208</v>
      </c>
      <c r="BU42" s="100">
        <v>1511605.0196878053</v>
      </c>
      <c r="BV42" s="100">
        <v>100</v>
      </c>
      <c r="BW42" s="100">
        <v>0</v>
      </c>
      <c r="BX42" s="100">
        <v>0</v>
      </c>
      <c r="BY42" s="100">
        <v>1511605.0196878072</v>
      </c>
      <c r="BZ42" s="100">
        <v>3.9880438687896467</v>
      </c>
      <c r="CA42" s="100">
        <v>0.13074107245791619</v>
      </c>
      <c r="CB42" s="100">
        <v>0.42278700282048415</v>
      </c>
      <c r="CC42" s="100">
        <v>0.10346984826255597</v>
      </c>
      <c r="CD42" s="100">
        <v>8.7486294039308771E-2</v>
      </c>
      <c r="CE42" s="100">
        <v>0</v>
      </c>
      <c r="CF42" s="100">
        <v>0</v>
      </c>
      <c r="CG42" s="100">
        <v>0</v>
      </c>
      <c r="CH42" s="100">
        <v>0</v>
      </c>
      <c r="CI42" s="100">
        <v>47099.115856987788</v>
      </c>
      <c r="CJ42" s="100">
        <v>1499.7375447909378</v>
      </c>
      <c r="CK42" s="100">
        <v>0</v>
      </c>
      <c r="CL42" s="100">
        <v>0</v>
      </c>
      <c r="CM42" s="100">
        <v>0</v>
      </c>
      <c r="CN42" s="100">
        <v>0</v>
      </c>
      <c r="CO42" s="100">
        <v>0</v>
      </c>
      <c r="CP42" s="100">
        <v>0</v>
      </c>
      <c r="CQ42" s="100">
        <v>0</v>
      </c>
      <c r="CR42" s="100">
        <v>0</v>
      </c>
      <c r="CS42" s="100">
        <v>0</v>
      </c>
      <c r="CT42" s="100">
        <v>1267918.6845805254</v>
      </c>
      <c r="CU42" s="100">
        <v>100</v>
      </c>
      <c r="CV42" s="100">
        <v>0</v>
      </c>
      <c r="CW42" s="100">
        <v>658477.73912490206</v>
      </c>
      <c r="CX42" s="100">
        <v>60541.291136557702</v>
      </c>
      <c r="CY42" s="100">
        <v>0</v>
      </c>
      <c r="CZ42" s="100">
        <v>0</v>
      </c>
      <c r="DA42" s="100">
        <v>0</v>
      </c>
      <c r="DB42" s="100">
        <v>0</v>
      </c>
      <c r="DC42" s="100">
        <v>0</v>
      </c>
      <c r="DD42" s="100">
        <v>0</v>
      </c>
      <c r="DE42" s="100">
        <v>0</v>
      </c>
      <c r="DF42" s="100">
        <v>0</v>
      </c>
      <c r="DG42" s="100">
        <v>381452.82895565196</v>
      </c>
      <c r="DH42" s="100">
        <v>167446.8253634118</v>
      </c>
      <c r="DI42" s="100">
        <v>0</v>
      </c>
      <c r="DJ42" s="100">
        <v>0</v>
      </c>
      <c r="DK42" s="100">
        <v>0</v>
      </c>
      <c r="DL42" s="100">
        <v>0</v>
      </c>
      <c r="DM42" s="100">
        <v>0</v>
      </c>
      <c r="DN42" s="108">
        <v>32919831.087584376</v>
      </c>
      <c r="DO42" s="108">
        <v>31651912.403003857</v>
      </c>
      <c r="DP42" s="108">
        <v>17035210.390352193</v>
      </c>
      <c r="DR42" s="22">
        <v>0</v>
      </c>
      <c r="DS42" s="22">
        <v>0</v>
      </c>
      <c r="DT42" s="22">
        <v>0</v>
      </c>
      <c r="DU42" s="22">
        <v>0</v>
      </c>
      <c r="DV42" s="22">
        <v>0</v>
      </c>
      <c r="DW42" s="22">
        <v>0</v>
      </c>
      <c r="DX42" s="22">
        <v>0</v>
      </c>
      <c r="DY42" s="22">
        <v>0</v>
      </c>
      <c r="DZ42" s="22">
        <v>0</v>
      </c>
      <c r="EA42" s="22">
        <v>0</v>
      </c>
      <c r="EB42" s="22">
        <v>0</v>
      </c>
      <c r="EC42" s="22">
        <v>0</v>
      </c>
      <c r="ED42" s="22">
        <v>0</v>
      </c>
      <c r="EE42" s="22">
        <v>0</v>
      </c>
      <c r="EF42" s="22">
        <v>0</v>
      </c>
      <c r="EG42" s="22">
        <v>0</v>
      </c>
      <c r="EH42" s="22">
        <v>0</v>
      </c>
      <c r="EI42" s="22">
        <v>0</v>
      </c>
      <c r="EJ42" s="22">
        <v>0</v>
      </c>
      <c r="EK42" s="22">
        <v>0</v>
      </c>
      <c r="EL42" s="22">
        <v>0</v>
      </c>
      <c r="EM42" s="22">
        <v>0</v>
      </c>
      <c r="EN42" s="22">
        <v>0</v>
      </c>
      <c r="EO42" s="22">
        <v>0</v>
      </c>
      <c r="EQ42" s="22">
        <v>379034.20058079064</v>
      </c>
      <c r="ER42" s="22">
        <v>0</v>
      </c>
      <c r="ES42" s="22">
        <v>0</v>
      </c>
      <c r="ET42" s="22">
        <v>9609.951964378386</v>
      </c>
      <c r="EU42" s="22">
        <v>0</v>
      </c>
      <c r="EV42" s="22">
        <v>0</v>
      </c>
      <c r="EW42" s="22">
        <v>0</v>
      </c>
      <c r="EX42" s="22">
        <v>0</v>
      </c>
      <c r="EY42" s="22">
        <v>379034.20058079064</v>
      </c>
      <c r="EZ42" s="22">
        <v>0</v>
      </c>
      <c r="FA42" s="22">
        <v>0</v>
      </c>
      <c r="FB42" s="22">
        <v>9609.951964378386</v>
      </c>
      <c r="FC42" s="22">
        <v>0</v>
      </c>
      <c r="FD42" s="22">
        <v>0</v>
      </c>
      <c r="FE42" s="22">
        <v>0</v>
      </c>
      <c r="FF42" s="22">
        <v>0</v>
      </c>
      <c r="FG42" s="22">
        <v>348711.46453432739</v>
      </c>
      <c r="FH42" s="22">
        <v>0</v>
      </c>
      <c r="FI42" s="22">
        <v>0</v>
      </c>
      <c r="FJ42" s="22">
        <v>9609.951964378386</v>
      </c>
      <c r="FK42" s="22">
        <v>0</v>
      </c>
      <c r="FL42" s="22">
        <v>0</v>
      </c>
      <c r="FM42" s="22">
        <v>0</v>
      </c>
      <c r="FN42" s="22">
        <v>0</v>
      </c>
    </row>
    <row r="43" spans="2:170" x14ac:dyDescent="0.2">
      <c r="B43" s="128">
        <f t="shared" si="0"/>
        <v>30345628.264477897</v>
      </c>
      <c r="C43" s="12">
        <v>2030</v>
      </c>
      <c r="D43" s="22">
        <v>13</v>
      </c>
      <c r="E43" s="22">
        <v>0</v>
      </c>
      <c r="F43" s="22">
        <v>3</v>
      </c>
      <c r="G43" s="22">
        <v>0</v>
      </c>
      <c r="H43" s="22">
        <v>10</v>
      </c>
      <c r="I43" s="22">
        <v>0</v>
      </c>
      <c r="J43" s="22">
        <v>0</v>
      </c>
      <c r="K43" s="100">
        <v>334056.09090812516</v>
      </c>
      <c r="L43" s="100">
        <v>0</v>
      </c>
      <c r="M43" s="100">
        <v>10209.700041770877</v>
      </c>
      <c r="N43" s="100">
        <v>9392.924038429308</v>
      </c>
      <c r="O43" s="100">
        <v>0</v>
      </c>
      <c r="P43" s="100">
        <v>816.77600334167437</v>
      </c>
      <c r="Q43" s="100">
        <v>0</v>
      </c>
      <c r="R43" s="100">
        <v>0</v>
      </c>
      <c r="S43" s="100">
        <v>0</v>
      </c>
      <c r="T43" s="100">
        <v>0</v>
      </c>
      <c r="U43" s="100">
        <v>0</v>
      </c>
      <c r="V43" s="100">
        <v>0</v>
      </c>
      <c r="W43" s="100">
        <v>6239320.591390131</v>
      </c>
      <c r="X43" s="100">
        <v>7317410.4652404822</v>
      </c>
      <c r="Y43" s="100">
        <v>0</v>
      </c>
      <c r="Z43" s="100">
        <v>0</v>
      </c>
      <c r="AA43" s="100">
        <v>0</v>
      </c>
      <c r="AB43" s="100">
        <v>334056.09090812516</v>
      </c>
      <c r="AC43" s="100">
        <v>0</v>
      </c>
      <c r="AD43" s="100">
        <v>0</v>
      </c>
      <c r="AE43" s="100">
        <v>9392.924038429308</v>
      </c>
      <c r="AF43" s="100">
        <v>0</v>
      </c>
      <c r="AG43" s="100">
        <v>0</v>
      </c>
      <c r="AH43" s="100">
        <v>0</v>
      </c>
      <c r="AI43" s="100">
        <v>0</v>
      </c>
      <c r="AJ43" s="100">
        <v>7.9999999999999947</v>
      </c>
      <c r="AK43" s="100">
        <v>0</v>
      </c>
      <c r="AL43" s="100">
        <v>0</v>
      </c>
      <c r="AM43" s="100">
        <v>26724.487272649996</v>
      </c>
      <c r="AN43" s="100">
        <v>0</v>
      </c>
      <c r="AO43" s="100">
        <v>0</v>
      </c>
      <c r="AP43" s="100">
        <v>100</v>
      </c>
      <c r="AQ43" s="100">
        <v>334056.09090812504</v>
      </c>
      <c r="AR43" s="100">
        <v>0</v>
      </c>
      <c r="AS43" s="100">
        <v>0</v>
      </c>
      <c r="AT43" s="100">
        <v>9392.924038429308</v>
      </c>
      <c r="AU43" s="100">
        <v>0</v>
      </c>
      <c r="AV43" s="100">
        <v>0</v>
      </c>
      <c r="AW43" s="100">
        <v>0</v>
      </c>
      <c r="AX43" s="100">
        <v>0</v>
      </c>
      <c r="AY43" s="100">
        <v>26724.487272649996</v>
      </c>
      <c r="AZ43" s="100">
        <v>0</v>
      </c>
      <c r="BA43" s="100">
        <v>0</v>
      </c>
      <c r="BB43" s="100">
        <v>307331.60363547504</v>
      </c>
      <c r="BC43" s="100">
        <v>0</v>
      </c>
      <c r="BD43" s="100">
        <v>0</v>
      </c>
      <c r="BE43" s="100">
        <v>9392.924038429308</v>
      </c>
      <c r="BF43" s="100">
        <v>0</v>
      </c>
      <c r="BG43" s="100">
        <v>0</v>
      </c>
      <c r="BH43" s="100">
        <v>0</v>
      </c>
      <c r="BI43" s="100">
        <v>0</v>
      </c>
      <c r="BJ43" s="100">
        <v>98.739042472412734</v>
      </c>
      <c r="BK43" s="100">
        <v>1.8429266457542184</v>
      </c>
      <c r="BL43" s="100">
        <v>-1.0572175066748102</v>
      </c>
      <c r="BM43" s="100">
        <v>0.87688999999999995</v>
      </c>
      <c r="BN43" s="100">
        <v>6.0419999999999998</v>
      </c>
      <c r="BO43" s="100">
        <v>6.0419999999999998</v>
      </c>
      <c r="BP43" s="100">
        <v>0</v>
      </c>
      <c r="BQ43" s="100">
        <v>37.502214127263947</v>
      </c>
      <c r="BR43" s="100">
        <v>37.502214127263947</v>
      </c>
      <c r="BS43" s="100">
        <v>98.739042472412734</v>
      </c>
      <c r="BT43" s="100">
        <v>30345628.264477886</v>
      </c>
      <c r="BU43" s="100">
        <v>1524605.5145440251</v>
      </c>
      <c r="BV43" s="100">
        <v>100</v>
      </c>
      <c r="BW43" s="100">
        <v>0</v>
      </c>
      <c r="BX43" s="100">
        <v>0</v>
      </c>
      <c r="BY43" s="100">
        <v>1524605.5145440251</v>
      </c>
      <c r="BZ43" s="100">
        <v>4.563920718821243</v>
      </c>
      <c r="CA43" s="100">
        <v>0.13074107245791619</v>
      </c>
      <c r="CB43" s="100">
        <v>0.42278700282048415</v>
      </c>
      <c r="CC43" s="100">
        <v>0.10346984826255597</v>
      </c>
      <c r="CD43" s="100">
        <v>8.7486294039308771E-2</v>
      </c>
      <c r="CE43" s="100">
        <v>0</v>
      </c>
      <c r="CF43" s="100">
        <v>0</v>
      </c>
      <c r="CG43" s="100">
        <v>0</v>
      </c>
      <c r="CH43" s="100">
        <v>0</v>
      </c>
      <c r="CI43" s="100">
        <v>47099.115856987788</v>
      </c>
      <c r="CJ43" s="100">
        <v>1499.7375447909378</v>
      </c>
      <c r="CK43" s="100">
        <v>0</v>
      </c>
      <c r="CL43" s="100">
        <v>0</v>
      </c>
      <c r="CM43" s="100">
        <v>0</v>
      </c>
      <c r="CN43" s="100">
        <v>0</v>
      </c>
      <c r="CO43" s="100">
        <v>0</v>
      </c>
      <c r="CP43" s="100">
        <v>0</v>
      </c>
      <c r="CQ43" s="100">
        <v>0</v>
      </c>
      <c r="CR43" s="100">
        <v>0</v>
      </c>
      <c r="CS43" s="100">
        <v>0</v>
      </c>
      <c r="CT43" s="100">
        <v>461457.1740259314</v>
      </c>
      <c r="CU43" s="100">
        <v>100</v>
      </c>
      <c r="CV43" s="100">
        <v>0</v>
      </c>
      <c r="CW43" s="100">
        <v>265801.16699841386</v>
      </c>
      <c r="CX43" s="100">
        <v>0</v>
      </c>
      <c r="CY43" s="100">
        <v>0</v>
      </c>
      <c r="CZ43" s="100">
        <v>0</v>
      </c>
      <c r="DA43" s="100">
        <v>0</v>
      </c>
      <c r="DB43" s="100">
        <v>0</v>
      </c>
      <c r="DC43" s="100">
        <v>0</v>
      </c>
      <c r="DD43" s="100">
        <v>0</v>
      </c>
      <c r="DE43" s="100">
        <v>0</v>
      </c>
      <c r="DF43" s="100">
        <v>0</v>
      </c>
      <c r="DG43" s="100">
        <v>128334.64613224263</v>
      </c>
      <c r="DH43" s="100">
        <v>67321.360895274498</v>
      </c>
      <c r="DI43" s="100">
        <v>0</v>
      </c>
      <c r="DJ43" s="100">
        <v>0</v>
      </c>
      <c r="DK43" s="100">
        <v>0</v>
      </c>
      <c r="DL43" s="100">
        <v>0</v>
      </c>
      <c r="DM43" s="100">
        <v>0</v>
      </c>
      <c r="DN43" s="108">
        <v>28821022.749933869</v>
      </c>
      <c r="DO43" s="108">
        <v>28359565.575907938</v>
      </c>
      <c r="DP43" s="108">
        <v>13875685.097588221</v>
      </c>
      <c r="DR43" s="22">
        <v>0</v>
      </c>
      <c r="DS43" s="22">
        <v>0</v>
      </c>
      <c r="DT43" s="22">
        <v>0</v>
      </c>
      <c r="DU43" s="22">
        <v>0</v>
      </c>
      <c r="DV43" s="22">
        <v>0</v>
      </c>
      <c r="DW43" s="22">
        <v>0</v>
      </c>
      <c r="DX43" s="22">
        <v>0</v>
      </c>
      <c r="DY43" s="22">
        <v>0</v>
      </c>
      <c r="DZ43" s="22">
        <v>0</v>
      </c>
      <c r="EA43" s="22">
        <v>0</v>
      </c>
      <c r="EB43" s="22">
        <v>0</v>
      </c>
      <c r="EC43" s="22">
        <v>0</v>
      </c>
      <c r="ED43" s="22">
        <v>0</v>
      </c>
      <c r="EE43" s="22">
        <v>0</v>
      </c>
      <c r="EF43" s="22">
        <v>0</v>
      </c>
      <c r="EG43" s="22">
        <v>0</v>
      </c>
      <c r="EH43" s="22">
        <v>0</v>
      </c>
      <c r="EI43" s="22">
        <v>0</v>
      </c>
      <c r="EJ43" s="22">
        <v>0</v>
      </c>
      <c r="EK43" s="22">
        <v>0</v>
      </c>
      <c r="EL43" s="22">
        <v>0</v>
      </c>
      <c r="EM43" s="22">
        <v>0</v>
      </c>
      <c r="EN43" s="22">
        <v>0</v>
      </c>
      <c r="EO43" s="22">
        <v>0</v>
      </c>
      <c r="EQ43" s="22">
        <v>334056.09090812516</v>
      </c>
      <c r="ER43" s="22">
        <v>0</v>
      </c>
      <c r="ES43" s="22">
        <v>0</v>
      </c>
      <c r="ET43" s="22">
        <v>9392.924038429308</v>
      </c>
      <c r="EU43" s="22">
        <v>0</v>
      </c>
      <c r="EV43" s="22">
        <v>0</v>
      </c>
      <c r="EW43" s="22">
        <v>0</v>
      </c>
      <c r="EX43" s="22">
        <v>0</v>
      </c>
      <c r="EY43" s="22">
        <v>334056.09090812504</v>
      </c>
      <c r="EZ43" s="22">
        <v>0</v>
      </c>
      <c r="FA43" s="22">
        <v>0</v>
      </c>
      <c r="FB43" s="22">
        <v>9392.924038429308</v>
      </c>
      <c r="FC43" s="22">
        <v>0</v>
      </c>
      <c r="FD43" s="22">
        <v>0</v>
      </c>
      <c r="FE43" s="22">
        <v>0</v>
      </c>
      <c r="FF43" s="22">
        <v>0</v>
      </c>
      <c r="FG43" s="22">
        <v>307331.60363547504</v>
      </c>
      <c r="FH43" s="22">
        <v>0</v>
      </c>
      <c r="FI43" s="22">
        <v>0</v>
      </c>
      <c r="FJ43" s="22">
        <v>9392.924038429308</v>
      </c>
      <c r="FK43" s="22">
        <v>0</v>
      </c>
      <c r="FL43" s="22">
        <v>0</v>
      </c>
      <c r="FM43" s="22">
        <v>0</v>
      </c>
      <c r="FN43" s="22">
        <v>0</v>
      </c>
    </row>
    <row r="44" spans="2:170" x14ac:dyDescent="0.2">
      <c r="B44" s="128">
        <f t="shared" si="0"/>
        <v>24427340.45757214</v>
      </c>
      <c r="C44" s="12">
        <v>2031</v>
      </c>
      <c r="D44" s="22">
        <v>13</v>
      </c>
      <c r="E44" s="22">
        <v>0</v>
      </c>
      <c r="F44" s="22">
        <v>3</v>
      </c>
      <c r="G44" s="22">
        <v>0</v>
      </c>
      <c r="H44" s="22">
        <v>10</v>
      </c>
      <c r="I44" s="22">
        <v>0</v>
      </c>
      <c r="J44" s="22">
        <v>0</v>
      </c>
      <c r="K44" s="100">
        <v>268905.35247512162</v>
      </c>
      <c r="L44" s="100">
        <v>0</v>
      </c>
      <c r="M44" s="100">
        <v>9022.9000053405762</v>
      </c>
      <c r="N44" s="100">
        <v>8301.0680049133371</v>
      </c>
      <c r="O44" s="100">
        <v>0</v>
      </c>
      <c r="P44" s="100">
        <v>721.83200042725366</v>
      </c>
      <c r="Q44" s="100">
        <v>0</v>
      </c>
      <c r="R44" s="100">
        <v>0</v>
      </c>
      <c r="S44" s="100">
        <v>0</v>
      </c>
      <c r="T44" s="100">
        <v>0</v>
      </c>
      <c r="U44" s="100">
        <v>0</v>
      </c>
      <c r="V44" s="100">
        <v>0</v>
      </c>
      <c r="W44" s="100">
        <v>6260422.1959412061</v>
      </c>
      <c r="X44" s="100">
        <v>7323609.4655990601</v>
      </c>
      <c r="Y44" s="100">
        <v>0</v>
      </c>
      <c r="Z44" s="100">
        <v>0</v>
      </c>
      <c r="AA44" s="100">
        <v>0</v>
      </c>
      <c r="AB44" s="100">
        <v>268905.35247512162</v>
      </c>
      <c r="AC44" s="100">
        <v>0</v>
      </c>
      <c r="AD44" s="100">
        <v>0</v>
      </c>
      <c r="AE44" s="100">
        <v>8301.0680049133371</v>
      </c>
      <c r="AF44" s="100">
        <v>0</v>
      </c>
      <c r="AG44" s="100">
        <v>0</v>
      </c>
      <c r="AH44" s="100">
        <v>0</v>
      </c>
      <c r="AI44" s="100">
        <v>0</v>
      </c>
      <c r="AJ44" s="100">
        <v>8</v>
      </c>
      <c r="AK44" s="100">
        <v>0</v>
      </c>
      <c r="AL44" s="100">
        <v>0</v>
      </c>
      <c r="AM44" s="100">
        <v>21512.428198009729</v>
      </c>
      <c r="AN44" s="100">
        <v>0</v>
      </c>
      <c r="AO44" s="100">
        <v>0</v>
      </c>
      <c r="AP44" s="100">
        <v>100</v>
      </c>
      <c r="AQ44" s="100">
        <v>268905.35247512162</v>
      </c>
      <c r="AR44" s="100">
        <v>0</v>
      </c>
      <c r="AS44" s="100">
        <v>0</v>
      </c>
      <c r="AT44" s="100">
        <v>8301.0680049133371</v>
      </c>
      <c r="AU44" s="100">
        <v>0</v>
      </c>
      <c r="AV44" s="100">
        <v>0</v>
      </c>
      <c r="AW44" s="100">
        <v>0</v>
      </c>
      <c r="AX44" s="100">
        <v>0</v>
      </c>
      <c r="AY44" s="100">
        <v>21512.428198009729</v>
      </c>
      <c r="AZ44" s="100">
        <v>0</v>
      </c>
      <c r="BA44" s="100">
        <v>0</v>
      </c>
      <c r="BB44" s="100">
        <v>247392.92427711189</v>
      </c>
      <c r="BC44" s="100">
        <v>0</v>
      </c>
      <c r="BD44" s="100">
        <v>0</v>
      </c>
      <c r="BE44" s="100">
        <v>8301.0680049133371</v>
      </c>
      <c r="BF44" s="100">
        <v>0</v>
      </c>
      <c r="BG44" s="100">
        <v>0</v>
      </c>
      <c r="BH44" s="100">
        <v>0</v>
      </c>
      <c r="BI44" s="100">
        <v>0</v>
      </c>
      <c r="BJ44" s="100">
        <v>98.739042472412734</v>
      </c>
      <c r="BK44" s="100">
        <v>1.8429266457542184</v>
      </c>
      <c r="BL44" s="100">
        <v>-1.0572175066748102</v>
      </c>
      <c r="BM44" s="100">
        <v>0.87688999999999995</v>
      </c>
      <c r="BN44" s="100">
        <v>6.0419999999999998</v>
      </c>
      <c r="BO44" s="100">
        <v>6.0419999999999998</v>
      </c>
      <c r="BP44" s="100">
        <v>0</v>
      </c>
      <c r="BQ44" s="100">
        <v>37.502214127263947</v>
      </c>
      <c r="BR44" s="100">
        <v>37.502214127263947</v>
      </c>
      <c r="BS44" s="100">
        <v>98.739042472412734</v>
      </c>
      <c r="BT44" s="100">
        <v>24427340.457572162</v>
      </c>
      <c r="BU44" s="100">
        <v>1511570.4438687805</v>
      </c>
      <c r="BV44" s="100">
        <v>100</v>
      </c>
      <c r="BW44" s="100">
        <v>0</v>
      </c>
      <c r="BX44" s="100">
        <v>0</v>
      </c>
      <c r="BY44" s="100">
        <v>1511570.4438687796</v>
      </c>
      <c r="BZ44" s="100">
        <v>5.6211987971069703</v>
      </c>
      <c r="CA44" s="100">
        <v>0.13074107245791619</v>
      </c>
      <c r="CB44" s="100">
        <v>0.42278700282048415</v>
      </c>
      <c r="CC44" s="100">
        <v>0.10346984826255597</v>
      </c>
      <c r="CD44" s="100">
        <v>8.7486294039308771E-2</v>
      </c>
      <c r="CE44" s="100">
        <v>0</v>
      </c>
      <c r="CF44" s="100">
        <v>0</v>
      </c>
      <c r="CG44" s="100">
        <v>0</v>
      </c>
      <c r="CH44" s="100">
        <v>0</v>
      </c>
      <c r="CI44" s="100">
        <v>47099.115856987788</v>
      </c>
      <c r="CJ44" s="100">
        <v>1499.7375447909378</v>
      </c>
      <c r="CK44" s="100">
        <v>0</v>
      </c>
      <c r="CL44" s="100">
        <v>0</v>
      </c>
      <c r="CM44" s="100">
        <v>0</v>
      </c>
      <c r="CN44" s="100">
        <v>0</v>
      </c>
      <c r="CO44" s="100">
        <v>0</v>
      </c>
      <c r="CP44" s="100">
        <v>0</v>
      </c>
      <c r="CQ44" s="100">
        <v>0</v>
      </c>
      <c r="CR44" s="100">
        <v>0</v>
      </c>
      <c r="CS44" s="100">
        <v>0</v>
      </c>
      <c r="CT44" s="100">
        <v>20429.98753688141</v>
      </c>
      <c r="CU44" s="100">
        <v>100</v>
      </c>
      <c r="CV44" s="100">
        <v>0</v>
      </c>
      <c r="CW44" s="100">
        <v>14033.77830948621</v>
      </c>
      <c r="CX44" s="100">
        <v>0</v>
      </c>
      <c r="CY44" s="100">
        <v>0</v>
      </c>
      <c r="CZ44" s="100">
        <v>0</v>
      </c>
      <c r="DA44" s="100">
        <v>0</v>
      </c>
      <c r="DB44" s="100">
        <v>0</v>
      </c>
      <c r="DC44" s="100">
        <v>0</v>
      </c>
      <c r="DD44" s="100">
        <v>0</v>
      </c>
      <c r="DE44" s="100">
        <v>0</v>
      </c>
      <c r="DF44" s="100">
        <v>0</v>
      </c>
      <c r="DG44" s="100">
        <v>6396.209227395193</v>
      </c>
      <c r="DH44" s="100">
        <v>0</v>
      </c>
      <c r="DI44" s="100">
        <v>0</v>
      </c>
      <c r="DJ44" s="100">
        <v>0</v>
      </c>
      <c r="DK44" s="100">
        <v>0</v>
      </c>
      <c r="DL44" s="100">
        <v>0</v>
      </c>
      <c r="DM44" s="100">
        <v>0</v>
      </c>
      <c r="DN44" s="108">
        <v>22915770.013703384</v>
      </c>
      <c r="DO44" s="108">
        <v>22895340.026166506</v>
      </c>
      <c r="DP44" s="108">
        <v>10183786.219245542</v>
      </c>
      <c r="DR44" s="22">
        <v>0</v>
      </c>
      <c r="DS44" s="22">
        <v>0</v>
      </c>
      <c r="DT44" s="22">
        <v>0</v>
      </c>
      <c r="DU44" s="22">
        <v>0</v>
      </c>
      <c r="DV44" s="22">
        <v>0</v>
      </c>
      <c r="DW44" s="22">
        <v>0</v>
      </c>
      <c r="DX44" s="22">
        <v>0</v>
      </c>
      <c r="DY44" s="22">
        <v>0</v>
      </c>
      <c r="DZ44" s="22">
        <v>0</v>
      </c>
      <c r="EA44" s="22">
        <v>0</v>
      </c>
      <c r="EB44" s="22">
        <v>0</v>
      </c>
      <c r="EC44" s="22">
        <v>0</v>
      </c>
      <c r="ED44" s="22">
        <v>0</v>
      </c>
      <c r="EE44" s="22">
        <v>0</v>
      </c>
      <c r="EF44" s="22">
        <v>0</v>
      </c>
      <c r="EG44" s="22">
        <v>0</v>
      </c>
      <c r="EH44" s="22">
        <v>0</v>
      </c>
      <c r="EI44" s="22">
        <v>0</v>
      </c>
      <c r="EJ44" s="22">
        <v>0</v>
      </c>
      <c r="EK44" s="22">
        <v>0</v>
      </c>
      <c r="EL44" s="22">
        <v>0</v>
      </c>
      <c r="EM44" s="22">
        <v>0</v>
      </c>
      <c r="EN44" s="22">
        <v>0</v>
      </c>
      <c r="EO44" s="22">
        <v>0</v>
      </c>
      <c r="EQ44" s="22">
        <v>268905.35247512162</v>
      </c>
      <c r="ER44" s="22">
        <v>0</v>
      </c>
      <c r="ES44" s="22">
        <v>0</v>
      </c>
      <c r="ET44" s="22">
        <v>8301.0680049133371</v>
      </c>
      <c r="EU44" s="22">
        <v>0</v>
      </c>
      <c r="EV44" s="22">
        <v>0</v>
      </c>
      <c r="EW44" s="22">
        <v>0</v>
      </c>
      <c r="EX44" s="22">
        <v>0</v>
      </c>
      <c r="EY44" s="22">
        <v>268905.35247512162</v>
      </c>
      <c r="EZ44" s="22">
        <v>0</v>
      </c>
      <c r="FA44" s="22">
        <v>0</v>
      </c>
      <c r="FB44" s="22">
        <v>8301.0680049133371</v>
      </c>
      <c r="FC44" s="22">
        <v>0</v>
      </c>
      <c r="FD44" s="22">
        <v>0</v>
      </c>
      <c r="FE44" s="22">
        <v>0</v>
      </c>
      <c r="FF44" s="22">
        <v>0</v>
      </c>
      <c r="FG44" s="22">
        <v>247392.92427711189</v>
      </c>
      <c r="FH44" s="22">
        <v>0</v>
      </c>
      <c r="FI44" s="22">
        <v>0</v>
      </c>
      <c r="FJ44" s="22">
        <v>8301.0680049133371</v>
      </c>
      <c r="FK44" s="22">
        <v>0</v>
      </c>
      <c r="FL44" s="22">
        <v>0</v>
      </c>
      <c r="FM44" s="22">
        <v>0</v>
      </c>
      <c r="FN44" s="22">
        <v>0</v>
      </c>
    </row>
    <row r="45" spans="2:170" x14ac:dyDescent="0.2">
      <c r="B45" s="128">
        <f t="shared" si="0"/>
        <v>19383147.459648475</v>
      </c>
      <c r="C45" s="12">
        <v>2032</v>
      </c>
      <c r="D45" s="22">
        <v>12</v>
      </c>
      <c r="E45" s="22">
        <v>0</v>
      </c>
      <c r="F45" s="22">
        <v>2</v>
      </c>
      <c r="G45" s="22">
        <v>0</v>
      </c>
      <c r="H45" s="22">
        <v>10</v>
      </c>
      <c r="I45" s="22">
        <v>0</v>
      </c>
      <c r="J45" s="22">
        <v>0</v>
      </c>
      <c r="K45" s="100">
        <v>213376.97850354033</v>
      </c>
      <c r="L45" s="100">
        <v>0</v>
      </c>
      <c r="M45" s="100">
        <v>7400.6000127792649</v>
      </c>
      <c r="N45" s="100">
        <v>6808.5520117568813</v>
      </c>
      <c r="O45" s="100">
        <v>0</v>
      </c>
      <c r="P45" s="100">
        <v>592.04800102233639</v>
      </c>
      <c r="Q45" s="100">
        <v>0</v>
      </c>
      <c r="R45" s="100">
        <v>0</v>
      </c>
      <c r="S45" s="100">
        <v>0</v>
      </c>
      <c r="T45" s="100">
        <v>0</v>
      </c>
      <c r="U45" s="100">
        <v>0</v>
      </c>
      <c r="V45" s="100">
        <v>0</v>
      </c>
      <c r="W45" s="100">
        <v>6220606.6158413831</v>
      </c>
      <c r="X45" s="100">
        <v>7325409.7642898541</v>
      </c>
      <c r="Y45" s="100">
        <v>0</v>
      </c>
      <c r="Z45" s="100">
        <v>0</v>
      </c>
      <c r="AA45" s="100">
        <v>0</v>
      </c>
      <c r="AB45" s="100">
        <v>213376.97850354033</v>
      </c>
      <c r="AC45" s="100">
        <v>0</v>
      </c>
      <c r="AD45" s="100">
        <v>0</v>
      </c>
      <c r="AE45" s="100">
        <v>6808.5520117568813</v>
      </c>
      <c r="AF45" s="100">
        <v>0</v>
      </c>
      <c r="AG45" s="100">
        <v>0</v>
      </c>
      <c r="AH45" s="100">
        <v>0</v>
      </c>
      <c r="AI45" s="100">
        <v>0</v>
      </c>
      <c r="AJ45" s="100">
        <v>7.9999999999999929</v>
      </c>
      <c r="AK45" s="100">
        <v>0</v>
      </c>
      <c r="AL45" s="100">
        <v>0</v>
      </c>
      <c r="AM45" s="100">
        <v>17070.158280283213</v>
      </c>
      <c r="AN45" s="100">
        <v>0</v>
      </c>
      <c r="AO45" s="100">
        <v>0</v>
      </c>
      <c r="AP45" s="100">
        <v>100</v>
      </c>
      <c r="AQ45" s="100">
        <v>213376.97850354033</v>
      </c>
      <c r="AR45" s="100">
        <v>0</v>
      </c>
      <c r="AS45" s="100">
        <v>0</v>
      </c>
      <c r="AT45" s="100">
        <v>6808.5520117568813</v>
      </c>
      <c r="AU45" s="100">
        <v>0</v>
      </c>
      <c r="AV45" s="100">
        <v>0</v>
      </c>
      <c r="AW45" s="100">
        <v>0</v>
      </c>
      <c r="AX45" s="100">
        <v>0</v>
      </c>
      <c r="AY45" s="100">
        <v>17070.158280283213</v>
      </c>
      <c r="AZ45" s="100">
        <v>0</v>
      </c>
      <c r="BA45" s="100">
        <v>0</v>
      </c>
      <c r="BB45" s="100">
        <v>196306.82022325712</v>
      </c>
      <c r="BC45" s="100">
        <v>0</v>
      </c>
      <c r="BD45" s="100">
        <v>0</v>
      </c>
      <c r="BE45" s="100">
        <v>6808.5520117568813</v>
      </c>
      <c r="BF45" s="100">
        <v>0</v>
      </c>
      <c r="BG45" s="100">
        <v>0</v>
      </c>
      <c r="BH45" s="100">
        <v>0</v>
      </c>
      <c r="BI45" s="100">
        <v>0</v>
      </c>
      <c r="BJ45" s="100">
        <v>98.739042472412734</v>
      </c>
      <c r="BK45" s="100">
        <v>1.8429266457542184</v>
      </c>
      <c r="BL45" s="100">
        <v>-1.0572175066748102</v>
      </c>
      <c r="BM45" s="100">
        <v>0.87688999999999995</v>
      </c>
      <c r="BN45" s="100">
        <v>6.0419999999999998</v>
      </c>
      <c r="BO45" s="100">
        <v>6.0419999999999998</v>
      </c>
      <c r="BP45" s="100">
        <v>0</v>
      </c>
      <c r="BQ45" s="100">
        <v>37.502214127263947</v>
      </c>
      <c r="BR45" s="100">
        <v>37.502214127263947</v>
      </c>
      <c r="BS45" s="100">
        <v>98.739042472412734</v>
      </c>
      <c r="BT45" s="100">
        <v>19383147.459648468</v>
      </c>
      <c r="BU45" s="100">
        <v>1478217.2890668008</v>
      </c>
      <c r="BV45" s="100">
        <v>100</v>
      </c>
      <c r="BW45" s="100">
        <v>0</v>
      </c>
      <c r="BX45" s="100">
        <v>0</v>
      </c>
      <c r="BY45" s="100">
        <v>1478217.2890668008</v>
      </c>
      <c r="BZ45" s="100">
        <v>6.9277262216095838</v>
      </c>
      <c r="CA45" s="100">
        <v>0.13074107245791619</v>
      </c>
      <c r="CB45" s="100">
        <v>0.42278700282048415</v>
      </c>
      <c r="CC45" s="100">
        <v>0.10346984826255597</v>
      </c>
      <c r="CD45" s="100">
        <v>8.7486294039308771E-2</v>
      </c>
      <c r="CE45" s="100">
        <v>0</v>
      </c>
      <c r="CF45" s="100">
        <v>0</v>
      </c>
      <c r="CG45" s="100">
        <v>0</v>
      </c>
      <c r="CH45" s="100">
        <v>0</v>
      </c>
      <c r="CI45" s="100">
        <v>47099.115856987788</v>
      </c>
      <c r="CJ45" s="100">
        <v>1499.7375447909378</v>
      </c>
      <c r="CK45" s="100">
        <v>0</v>
      </c>
      <c r="CL45" s="100">
        <v>0</v>
      </c>
      <c r="CM45" s="100">
        <v>0</v>
      </c>
      <c r="CN45" s="100">
        <v>0</v>
      </c>
      <c r="CO45" s="100">
        <v>0</v>
      </c>
      <c r="CP45" s="100">
        <v>0</v>
      </c>
      <c r="CQ45" s="100">
        <v>0</v>
      </c>
      <c r="CR45" s="100">
        <v>0</v>
      </c>
      <c r="CS45" s="100">
        <v>0</v>
      </c>
      <c r="CT45" s="100">
        <v>0</v>
      </c>
      <c r="CU45" s="100">
        <v>0</v>
      </c>
      <c r="CV45" s="100">
        <v>0</v>
      </c>
      <c r="CW45" s="100">
        <v>0</v>
      </c>
      <c r="CX45" s="100">
        <v>0</v>
      </c>
      <c r="CY45" s="100">
        <v>0</v>
      </c>
      <c r="CZ45" s="100">
        <v>0</v>
      </c>
      <c r="DA45" s="100">
        <v>0</v>
      </c>
      <c r="DB45" s="100">
        <v>0</v>
      </c>
      <c r="DC45" s="100">
        <v>0</v>
      </c>
      <c r="DD45" s="100">
        <v>0</v>
      </c>
      <c r="DE45" s="100">
        <v>0</v>
      </c>
      <c r="DF45" s="100">
        <v>0</v>
      </c>
      <c r="DG45" s="100">
        <v>0</v>
      </c>
      <c r="DH45" s="100">
        <v>0</v>
      </c>
      <c r="DI45" s="100">
        <v>0</v>
      </c>
      <c r="DJ45" s="100">
        <v>0</v>
      </c>
      <c r="DK45" s="100">
        <v>0</v>
      </c>
      <c r="DL45" s="100">
        <v>0</v>
      </c>
      <c r="DM45" s="100">
        <v>0</v>
      </c>
      <c r="DN45" s="108">
        <v>17904930.170581669</v>
      </c>
      <c r="DO45" s="108">
        <v>17904930.170581672</v>
      </c>
      <c r="DP45" s="108">
        <v>7240059.2879413096</v>
      </c>
      <c r="DR45" s="22">
        <v>0</v>
      </c>
      <c r="DS45" s="22">
        <v>0</v>
      </c>
      <c r="DT45" s="22">
        <v>0</v>
      </c>
      <c r="DU45" s="22">
        <v>0</v>
      </c>
      <c r="DV45" s="22">
        <v>0</v>
      </c>
      <c r="DW45" s="22">
        <v>0</v>
      </c>
      <c r="DX45" s="22">
        <v>0</v>
      </c>
      <c r="DY45" s="22">
        <v>0</v>
      </c>
      <c r="DZ45" s="22">
        <v>0</v>
      </c>
      <c r="EA45" s="22">
        <v>0</v>
      </c>
      <c r="EB45" s="22">
        <v>0</v>
      </c>
      <c r="EC45" s="22">
        <v>0</v>
      </c>
      <c r="ED45" s="22">
        <v>0</v>
      </c>
      <c r="EE45" s="22">
        <v>0</v>
      </c>
      <c r="EF45" s="22">
        <v>0</v>
      </c>
      <c r="EG45" s="22">
        <v>0</v>
      </c>
      <c r="EH45" s="22">
        <v>0</v>
      </c>
      <c r="EI45" s="22">
        <v>0</v>
      </c>
      <c r="EJ45" s="22">
        <v>0</v>
      </c>
      <c r="EK45" s="22">
        <v>0</v>
      </c>
      <c r="EL45" s="22">
        <v>0</v>
      </c>
      <c r="EM45" s="22">
        <v>0</v>
      </c>
      <c r="EN45" s="22">
        <v>0</v>
      </c>
      <c r="EO45" s="22">
        <v>0</v>
      </c>
      <c r="EQ45" s="22">
        <v>213376.97850354033</v>
      </c>
      <c r="ER45" s="22">
        <v>0</v>
      </c>
      <c r="ES45" s="22">
        <v>0</v>
      </c>
      <c r="ET45" s="22">
        <v>6808.5520117568813</v>
      </c>
      <c r="EU45" s="22">
        <v>0</v>
      </c>
      <c r="EV45" s="22">
        <v>0</v>
      </c>
      <c r="EW45" s="22">
        <v>0</v>
      </c>
      <c r="EX45" s="22">
        <v>0</v>
      </c>
      <c r="EY45" s="22">
        <v>213376.97850354033</v>
      </c>
      <c r="EZ45" s="22">
        <v>0</v>
      </c>
      <c r="FA45" s="22">
        <v>0</v>
      </c>
      <c r="FB45" s="22">
        <v>6808.5520117568813</v>
      </c>
      <c r="FC45" s="22">
        <v>0</v>
      </c>
      <c r="FD45" s="22">
        <v>0</v>
      </c>
      <c r="FE45" s="22">
        <v>0</v>
      </c>
      <c r="FF45" s="22">
        <v>0</v>
      </c>
      <c r="FG45" s="22">
        <v>196306.82022325712</v>
      </c>
      <c r="FH45" s="22">
        <v>0</v>
      </c>
      <c r="FI45" s="22">
        <v>0</v>
      </c>
      <c r="FJ45" s="22">
        <v>6808.5520117568813</v>
      </c>
      <c r="FK45" s="22">
        <v>0</v>
      </c>
      <c r="FL45" s="22">
        <v>0</v>
      </c>
      <c r="FM45" s="22">
        <v>0</v>
      </c>
      <c r="FN45" s="22">
        <v>0</v>
      </c>
    </row>
    <row r="46" spans="2:170" x14ac:dyDescent="0.2">
      <c r="B46" s="128">
        <f t="shared" si="0"/>
        <v>14172904.496884791</v>
      </c>
      <c r="C46" s="12">
        <v>2033</v>
      </c>
      <c r="D46" s="22">
        <v>11</v>
      </c>
      <c r="E46" s="22">
        <v>0</v>
      </c>
      <c r="F46" s="22">
        <v>1</v>
      </c>
      <c r="G46" s="22">
        <v>0</v>
      </c>
      <c r="H46" s="22">
        <v>10</v>
      </c>
      <c r="I46" s="22">
        <v>0</v>
      </c>
      <c r="J46" s="22">
        <v>0</v>
      </c>
      <c r="K46" s="100">
        <v>156020.66405676311</v>
      </c>
      <c r="L46" s="100">
        <v>0</v>
      </c>
      <c r="M46" s="100">
        <v>3217.9000053405907</v>
      </c>
      <c r="N46" s="100">
        <v>2960.4680049133458</v>
      </c>
      <c r="O46" s="100">
        <v>0</v>
      </c>
      <c r="P46" s="100">
        <v>257.43200042724857</v>
      </c>
      <c r="Q46" s="100">
        <v>0</v>
      </c>
      <c r="R46" s="100">
        <v>0</v>
      </c>
      <c r="S46" s="100">
        <v>0</v>
      </c>
      <c r="T46" s="100">
        <v>0</v>
      </c>
      <c r="U46" s="100">
        <v>0</v>
      </c>
      <c r="V46" s="100">
        <v>0</v>
      </c>
      <c r="W46" s="100">
        <v>5996143.676906826</v>
      </c>
      <c r="X46" s="100">
        <v>7323259.8638534565</v>
      </c>
      <c r="Y46" s="100">
        <v>0</v>
      </c>
      <c r="Z46" s="100">
        <v>0</v>
      </c>
      <c r="AA46" s="100">
        <v>0</v>
      </c>
      <c r="AB46" s="100">
        <v>156020.66405676311</v>
      </c>
      <c r="AC46" s="100">
        <v>0</v>
      </c>
      <c r="AD46" s="100">
        <v>0</v>
      </c>
      <c r="AE46" s="100">
        <v>2960.4680049133458</v>
      </c>
      <c r="AF46" s="100">
        <v>0</v>
      </c>
      <c r="AG46" s="100">
        <v>0</v>
      </c>
      <c r="AH46" s="100">
        <v>0</v>
      </c>
      <c r="AI46" s="100">
        <v>0</v>
      </c>
      <c r="AJ46" s="100">
        <v>7.9999999999999991</v>
      </c>
      <c r="AK46" s="100">
        <v>0</v>
      </c>
      <c r="AL46" s="100">
        <v>0</v>
      </c>
      <c r="AM46" s="100">
        <v>12481.653124541048</v>
      </c>
      <c r="AN46" s="100">
        <v>0</v>
      </c>
      <c r="AO46" s="100">
        <v>0</v>
      </c>
      <c r="AP46" s="100">
        <v>100</v>
      </c>
      <c r="AQ46" s="100">
        <v>156020.66405676305</v>
      </c>
      <c r="AR46" s="100">
        <v>0</v>
      </c>
      <c r="AS46" s="100">
        <v>0</v>
      </c>
      <c r="AT46" s="100">
        <v>2960.4680049133458</v>
      </c>
      <c r="AU46" s="100">
        <v>0</v>
      </c>
      <c r="AV46" s="100">
        <v>0</v>
      </c>
      <c r="AW46" s="100">
        <v>0</v>
      </c>
      <c r="AX46" s="100">
        <v>0</v>
      </c>
      <c r="AY46" s="100">
        <v>12481.653124541048</v>
      </c>
      <c r="AZ46" s="100">
        <v>0</v>
      </c>
      <c r="BA46" s="100">
        <v>0</v>
      </c>
      <c r="BB46" s="100">
        <v>143539.01093222201</v>
      </c>
      <c r="BC46" s="100">
        <v>0</v>
      </c>
      <c r="BD46" s="100">
        <v>0</v>
      </c>
      <c r="BE46" s="100">
        <v>2960.4680049133458</v>
      </c>
      <c r="BF46" s="100">
        <v>0</v>
      </c>
      <c r="BG46" s="100">
        <v>0</v>
      </c>
      <c r="BH46" s="100">
        <v>0</v>
      </c>
      <c r="BI46" s="100">
        <v>0</v>
      </c>
      <c r="BJ46" s="100">
        <v>98.739042472412734</v>
      </c>
      <c r="BK46" s="100">
        <v>1.8429266457542184</v>
      </c>
      <c r="BL46" s="100">
        <v>-1.0572175066748102</v>
      </c>
      <c r="BM46" s="100">
        <v>0.87688999999999995</v>
      </c>
      <c r="BN46" s="100">
        <v>6.0419999999999998</v>
      </c>
      <c r="BO46" s="100">
        <v>6.0419999999999998</v>
      </c>
      <c r="BP46" s="100">
        <v>0</v>
      </c>
      <c r="BQ46" s="100">
        <v>37.502214127263947</v>
      </c>
      <c r="BR46" s="100">
        <v>37.502214127263947</v>
      </c>
      <c r="BS46" s="100">
        <v>98.739042472412734</v>
      </c>
      <c r="BT46" s="100">
        <v>14172904.496884793</v>
      </c>
      <c r="BU46" s="100">
        <v>1361103.6631690711</v>
      </c>
      <c r="BV46" s="100">
        <v>100</v>
      </c>
      <c r="BW46" s="100">
        <v>0</v>
      </c>
      <c r="BX46" s="100">
        <v>0</v>
      </c>
      <c r="BY46" s="100">
        <v>1361103.6631690683</v>
      </c>
      <c r="BZ46" s="100">
        <v>8.7238679017150851</v>
      </c>
      <c r="CA46" s="100">
        <v>0.13074107245791619</v>
      </c>
      <c r="CB46" s="100">
        <v>0.42278700282048415</v>
      </c>
      <c r="CC46" s="100">
        <v>0.10346984826255597</v>
      </c>
      <c r="CD46" s="100">
        <v>8.7486294039308771E-2</v>
      </c>
      <c r="CE46" s="100">
        <v>0</v>
      </c>
      <c r="CF46" s="100">
        <v>0</v>
      </c>
      <c r="CG46" s="100">
        <v>0</v>
      </c>
      <c r="CH46" s="100">
        <v>0</v>
      </c>
      <c r="CI46" s="100">
        <v>47099.115856987788</v>
      </c>
      <c r="CJ46" s="100">
        <v>1499.7375447909378</v>
      </c>
      <c r="CK46" s="100">
        <v>0</v>
      </c>
      <c r="CL46" s="100">
        <v>0</v>
      </c>
      <c r="CM46" s="100">
        <v>0</v>
      </c>
      <c r="CN46" s="100">
        <v>0</v>
      </c>
      <c r="CO46" s="100">
        <v>0</v>
      </c>
      <c r="CP46" s="100">
        <v>0</v>
      </c>
      <c r="CQ46" s="100">
        <v>0</v>
      </c>
      <c r="CR46" s="100">
        <v>0</v>
      </c>
      <c r="CS46" s="100">
        <v>0</v>
      </c>
      <c r="CT46" s="100">
        <v>0</v>
      </c>
      <c r="CU46" s="100">
        <v>0</v>
      </c>
      <c r="CV46" s="100">
        <v>0</v>
      </c>
      <c r="CW46" s="100">
        <v>0</v>
      </c>
      <c r="CX46" s="100">
        <v>0</v>
      </c>
      <c r="CY46" s="100">
        <v>0</v>
      </c>
      <c r="CZ46" s="100">
        <v>0</v>
      </c>
      <c r="DA46" s="100">
        <v>0</v>
      </c>
      <c r="DB46" s="100">
        <v>0</v>
      </c>
      <c r="DC46" s="100">
        <v>0</v>
      </c>
      <c r="DD46" s="100">
        <v>0</v>
      </c>
      <c r="DE46" s="100">
        <v>0</v>
      </c>
      <c r="DF46" s="100">
        <v>0</v>
      </c>
      <c r="DG46" s="100">
        <v>0</v>
      </c>
      <c r="DH46" s="100">
        <v>0</v>
      </c>
      <c r="DI46" s="100">
        <v>0</v>
      </c>
      <c r="DJ46" s="100">
        <v>0</v>
      </c>
      <c r="DK46" s="100">
        <v>0</v>
      </c>
      <c r="DL46" s="100">
        <v>0</v>
      </c>
      <c r="DM46" s="100">
        <v>0</v>
      </c>
      <c r="DN46" s="108">
        <v>12811800.833715722</v>
      </c>
      <c r="DO46" s="108">
        <v>12811800.833715726</v>
      </c>
      <c r="DP46" s="108">
        <v>4709632.1179638095</v>
      </c>
      <c r="DR46" s="22">
        <v>0</v>
      </c>
      <c r="DS46" s="22">
        <v>0</v>
      </c>
      <c r="DT46" s="22">
        <v>0</v>
      </c>
      <c r="DU46" s="22">
        <v>0</v>
      </c>
      <c r="DV46" s="22">
        <v>0</v>
      </c>
      <c r="DW46" s="22">
        <v>0</v>
      </c>
      <c r="DX46" s="22">
        <v>0</v>
      </c>
      <c r="DY46" s="22">
        <v>0</v>
      </c>
      <c r="DZ46" s="22">
        <v>0</v>
      </c>
      <c r="EA46" s="22">
        <v>0</v>
      </c>
      <c r="EB46" s="22">
        <v>0</v>
      </c>
      <c r="EC46" s="22">
        <v>0</v>
      </c>
      <c r="ED46" s="22">
        <v>0</v>
      </c>
      <c r="EE46" s="22">
        <v>0</v>
      </c>
      <c r="EF46" s="22">
        <v>0</v>
      </c>
      <c r="EG46" s="22">
        <v>0</v>
      </c>
      <c r="EH46" s="22">
        <v>0</v>
      </c>
      <c r="EI46" s="22">
        <v>0</v>
      </c>
      <c r="EJ46" s="22">
        <v>0</v>
      </c>
      <c r="EK46" s="22">
        <v>0</v>
      </c>
      <c r="EL46" s="22">
        <v>0</v>
      </c>
      <c r="EM46" s="22">
        <v>0</v>
      </c>
      <c r="EN46" s="22">
        <v>0</v>
      </c>
      <c r="EO46" s="22">
        <v>0</v>
      </c>
      <c r="EQ46" s="22">
        <v>156020.66405676311</v>
      </c>
      <c r="ER46" s="22">
        <v>0</v>
      </c>
      <c r="ES46" s="22">
        <v>0</v>
      </c>
      <c r="ET46" s="22">
        <v>2960.4680049133458</v>
      </c>
      <c r="EU46" s="22">
        <v>0</v>
      </c>
      <c r="EV46" s="22">
        <v>0</v>
      </c>
      <c r="EW46" s="22">
        <v>0</v>
      </c>
      <c r="EX46" s="22">
        <v>0</v>
      </c>
      <c r="EY46" s="22">
        <v>156020.66405676305</v>
      </c>
      <c r="EZ46" s="22">
        <v>0</v>
      </c>
      <c r="FA46" s="22">
        <v>0</v>
      </c>
      <c r="FB46" s="22">
        <v>2960.4680049133458</v>
      </c>
      <c r="FC46" s="22">
        <v>0</v>
      </c>
      <c r="FD46" s="22">
        <v>0</v>
      </c>
      <c r="FE46" s="22">
        <v>0</v>
      </c>
      <c r="FF46" s="22">
        <v>0</v>
      </c>
      <c r="FG46" s="22">
        <v>143539.01093222201</v>
      </c>
      <c r="FH46" s="22">
        <v>0</v>
      </c>
      <c r="FI46" s="22">
        <v>0</v>
      </c>
      <c r="FJ46" s="22">
        <v>2960.4680049133458</v>
      </c>
      <c r="FK46" s="22">
        <v>0</v>
      </c>
      <c r="FL46" s="22">
        <v>0</v>
      </c>
      <c r="FM46" s="22">
        <v>0</v>
      </c>
      <c r="FN46" s="22">
        <v>0</v>
      </c>
    </row>
    <row r="47" spans="2:170" x14ac:dyDescent="0.2">
      <c r="B47" s="128">
        <f t="shared" si="0"/>
        <v>11337432.103294939</v>
      </c>
      <c r="C47" s="12">
        <v>2034</v>
      </c>
      <c r="D47" s="22">
        <v>11</v>
      </c>
      <c r="E47" s="22">
        <v>0</v>
      </c>
      <c r="F47" s="22">
        <v>1</v>
      </c>
      <c r="G47" s="22">
        <v>0</v>
      </c>
      <c r="H47" s="22">
        <v>10</v>
      </c>
      <c r="I47" s="22">
        <v>0</v>
      </c>
      <c r="J47" s="22">
        <v>0</v>
      </c>
      <c r="K47" s="100">
        <v>124806.71734176576</v>
      </c>
      <c r="L47" s="100">
        <v>0</v>
      </c>
      <c r="M47" s="100">
        <v>2791.8999881744385</v>
      </c>
      <c r="N47" s="100">
        <v>2568.5479891204595</v>
      </c>
      <c r="O47" s="100">
        <v>0</v>
      </c>
      <c r="P47" s="100">
        <v>223.35199905395712</v>
      </c>
      <c r="Q47" s="100">
        <v>0</v>
      </c>
      <c r="R47" s="100">
        <v>0</v>
      </c>
      <c r="S47" s="100">
        <v>0</v>
      </c>
      <c r="T47" s="100">
        <v>0</v>
      </c>
      <c r="U47" s="100">
        <v>0</v>
      </c>
      <c r="V47" s="100">
        <v>0</v>
      </c>
      <c r="W47" s="100">
        <v>6006848.1198549271</v>
      </c>
      <c r="X47" s="100">
        <v>7317410.4652404822</v>
      </c>
      <c r="Y47" s="100">
        <v>0</v>
      </c>
      <c r="Z47" s="100">
        <v>0</v>
      </c>
      <c r="AA47" s="100">
        <v>0</v>
      </c>
      <c r="AB47" s="100">
        <v>124806.71734176576</v>
      </c>
      <c r="AC47" s="100">
        <v>0</v>
      </c>
      <c r="AD47" s="100">
        <v>0</v>
      </c>
      <c r="AE47" s="100">
        <v>2568.5479891204595</v>
      </c>
      <c r="AF47" s="100">
        <v>0</v>
      </c>
      <c r="AG47" s="100">
        <v>0</v>
      </c>
      <c r="AH47" s="100">
        <v>0</v>
      </c>
      <c r="AI47" s="100">
        <v>0</v>
      </c>
      <c r="AJ47" s="100">
        <v>8</v>
      </c>
      <c r="AK47" s="100">
        <v>0</v>
      </c>
      <c r="AL47" s="100">
        <v>0</v>
      </c>
      <c r="AM47" s="100">
        <v>9984.5373873412609</v>
      </c>
      <c r="AN47" s="100">
        <v>0</v>
      </c>
      <c r="AO47" s="100">
        <v>0</v>
      </c>
      <c r="AP47" s="100">
        <v>100</v>
      </c>
      <c r="AQ47" s="100">
        <v>124806.71734176576</v>
      </c>
      <c r="AR47" s="100">
        <v>0</v>
      </c>
      <c r="AS47" s="100">
        <v>0</v>
      </c>
      <c r="AT47" s="100">
        <v>2568.5479891204595</v>
      </c>
      <c r="AU47" s="100">
        <v>0</v>
      </c>
      <c r="AV47" s="100">
        <v>0</v>
      </c>
      <c r="AW47" s="100">
        <v>0</v>
      </c>
      <c r="AX47" s="100">
        <v>0</v>
      </c>
      <c r="AY47" s="100">
        <v>9984.5373873412609</v>
      </c>
      <c r="AZ47" s="100">
        <v>0</v>
      </c>
      <c r="BA47" s="100">
        <v>0</v>
      </c>
      <c r="BB47" s="100">
        <v>114822.1799544245</v>
      </c>
      <c r="BC47" s="100">
        <v>0</v>
      </c>
      <c r="BD47" s="100">
        <v>0</v>
      </c>
      <c r="BE47" s="100">
        <v>2568.5479891204595</v>
      </c>
      <c r="BF47" s="100">
        <v>0</v>
      </c>
      <c r="BG47" s="100">
        <v>0</v>
      </c>
      <c r="BH47" s="100">
        <v>0</v>
      </c>
      <c r="BI47" s="100">
        <v>0</v>
      </c>
      <c r="BJ47" s="100">
        <v>98.739042472412734</v>
      </c>
      <c r="BK47" s="100">
        <v>1.8429266457542184</v>
      </c>
      <c r="BL47" s="100">
        <v>-1.0572175066748102</v>
      </c>
      <c r="BM47" s="100">
        <v>0.87688999999999995</v>
      </c>
      <c r="BN47" s="100">
        <v>6.0419999999999998</v>
      </c>
      <c r="BO47" s="100">
        <v>6.0419999999999998</v>
      </c>
      <c r="BP47" s="100">
        <v>0</v>
      </c>
      <c r="BQ47" s="100">
        <v>37.502214127263947</v>
      </c>
      <c r="BR47" s="100">
        <v>37.502214127263947</v>
      </c>
      <c r="BS47" s="100">
        <v>98.739042472412734</v>
      </c>
      <c r="BT47" s="100">
        <v>11337432.103294935</v>
      </c>
      <c r="BU47" s="100">
        <v>1354208.7535797376</v>
      </c>
      <c r="BV47" s="100">
        <v>100</v>
      </c>
      <c r="BW47" s="100">
        <v>0</v>
      </c>
      <c r="BX47" s="100">
        <v>0</v>
      </c>
      <c r="BY47" s="100">
        <v>1354208.7535797395</v>
      </c>
      <c r="BZ47" s="100">
        <v>10.850447655565109</v>
      </c>
      <c r="CA47" s="100">
        <v>0.13074107245791619</v>
      </c>
      <c r="CB47" s="100">
        <v>0.42278700282048415</v>
      </c>
      <c r="CC47" s="100">
        <v>0.10346984826255597</v>
      </c>
      <c r="CD47" s="100">
        <v>8.7486294039308771E-2</v>
      </c>
      <c r="CE47" s="100">
        <v>0</v>
      </c>
      <c r="CF47" s="100">
        <v>0</v>
      </c>
      <c r="CG47" s="100">
        <v>0</v>
      </c>
      <c r="CH47" s="100">
        <v>0</v>
      </c>
      <c r="CI47" s="100">
        <v>47099.115856987788</v>
      </c>
      <c r="CJ47" s="100">
        <v>1499.7375447909378</v>
      </c>
      <c r="CK47" s="100">
        <v>0</v>
      </c>
      <c r="CL47" s="100">
        <v>0</v>
      </c>
      <c r="CM47" s="100">
        <v>0</v>
      </c>
      <c r="CN47" s="100">
        <v>0</v>
      </c>
      <c r="CO47" s="100">
        <v>0</v>
      </c>
      <c r="CP47" s="100">
        <v>0</v>
      </c>
      <c r="CQ47" s="100">
        <v>0</v>
      </c>
      <c r="CR47" s="100">
        <v>0</v>
      </c>
      <c r="CS47" s="100">
        <v>0</v>
      </c>
      <c r="CT47" s="100">
        <v>0</v>
      </c>
      <c r="CU47" s="100">
        <v>0</v>
      </c>
      <c r="CV47" s="100">
        <v>0</v>
      </c>
      <c r="CW47" s="100">
        <v>0</v>
      </c>
      <c r="CX47" s="100">
        <v>0</v>
      </c>
      <c r="CY47" s="100">
        <v>0</v>
      </c>
      <c r="CZ47" s="100">
        <v>0</v>
      </c>
      <c r="DA47" s="100">
        <v>0</v>
      </c>
      <c r="DB47" s="100">
        <v>0</v>
      </c>
      <c r="DC47" s="100">
        <v>0</v>
      </c>
      <c r="DD47" s="100">
        <v>0</v>
      </c>
      <c r="DE47" s="100">
        <v>0</v>
      </c>
      <c r="DF47" s="100">
        <v>0</v>
      </c>
      <c r="DG47" s="100">
        <v>0</v>
      </c>
      <c r="DH47" s="100">
        <v>0</v>
      </c>
      <c r="DI47" s="100">
        <v>0</v>
      </c>
      <c r="DJ47" s="100">
        <v>0</v>
      </c>
      <c r="DK47" s="100">
        <v>0</v>
      </c>
      <c r="DL47" s="100">
        <v>0</v>
      </c>
      <c r="DM47" s="100">
        <v>0</v>
      </c>
      <c r="DN47" s="108">
        <v>9983223.3497151956</v>
      </c>
      <c r="DO47" s="108">
        <v>9983223.3497151956</v>
      </c>
      <c r="DP47" s="108">
        <v>3336221.7408254566</v>
      </c>
      <c r="DR47" s="22">
        <v>0</v>
      </c>
      <c r="DS47" s="22">
        <v>0</v>
      </c>
      <c r="DT47" s="22">
        <v>0</v>
      </c>
      <c r="DU47" s="22">
        <v>0</v>
      </c>
      <c r="DV47" s="22">
        <v>0</v>
      </c>
      <c r="DW47" s="22">
        <v>0</v>
      </c>
      <c r="DX47" s="22">
        <v>0</v>
      </c>
      <c r="DY47" s="22">
        <v>0</v>
      </c>
      <c r="DZ47" s="22">
        <v>0</v>
      </c>
      <c r="EA47" s="22">
        <v>0</v>
      </c>
      <c r="EB47" s="22">
        <v>0</v>
      </c>
      <c r="EC47" s="22">
        <v>0</v>
      </c>
      <c r="ED47" s="22">
        <v>0</v>
      </c>
      <c r="EE47" s="22">
        <v>0</v>
      </c>
      <c r="EF47" s="22">
        <v>0</v>
      </c>
      <c r="EG47" s="22">
        <v>0</v>
      </c>
      <c r="EH47" s="22">
        <v>0</v>
      </c>
      <c r="EI47" s="22">
        <v>0</v>
      </c>
      <c r="EJ47" s="22">
        <v>0</v>
      </c>
      <c r="EK47" s="22">
        <v>0</v>
      </c>
      <c r="EL47" s="22">
        <v>0</v>
      </c>
      <c r="EM47" s="22">
        <v>0</v>
      </c>
      <c r="EN47" s="22">
        <v>0</v>
      </c>
      <c r="EO47" s="22">
        <v>0</v>
      </c>
      <c r="EQ47" s="22">
        <v>124806.71734176576</v>
      </c>
      <c r="ER47" s="22">
        <v>0</v>
      </c>
      <c r="ES47" s="22">
        <v>0</v>
      </c>
      <c r="ET47" s="22">
        <v>2568.5479891204595</v>
      </c>
      <c r="EU47" s="22">
        <v>0</v>
      </c>
      <c r="EV47" s="22">
        <v>0</v>
      </c>
      <c r="EW47" s="22">
        <v>0</v>
      </c>
      <c r="EX47" s="22">
        <v>0</v>
      </c>
      <c r="EY47" s="22">
        <v>124806.71734176576</v>
      </c>
      <c r="EZ47" s="22">
        <v>0</v>
      </c>
      <c r="FA47" s="22">
        <v>0</v>
      </c>
      <c r="FB47" s="22">
        <v>2568.5479891204595</v>
      </c>
      <c r="FC47" s="22">
        <v>0</v>
      </c>
      <c r="FD47" s="22">
        <v>0</v>
      </c>
      <c r="FE47" s="22">
        <v>0</v>
      </c>
      <c r="FF47" s="22">
        <v>0</v>
      </c>
      <c r="FG47" s="22">
        <v>114822.1799544245</v>
      </c>
      <c r="FH47" s="22">
        <v>0</v>
      </c>
      <c r="FI47" s="22">
        <v>0</v>
      </c>
      <c r="FJ47" s="22">
        <v>2568.5479891204595</v>
      </c>
      <c r="FK47" s="22">
        <v>0</v>
      </c>
      <c r="FL47" s="22">
        <v>0</v>
      </c>
      <c r="FM47" s="22">
        <v>0</v>
      </c>
      <c r="FN47" s="22">
        <v>0</v>
      </c>
    </row>
    <row r="48" spans="2:170" x14ac:dyDescent="0.2">
      <c r="B48" s="128">
        <f t="shared" si="0"/>
        <v>9167374.4640755598</v>
      </c>
      <c r="C48" s="12">
        <v>2035</v>
      </c>
      <c r="D48" s="22">
        <v>11</v>
      </c>
      <c r="E48" s="22">
        <v>0</v>
      </c>
      <c r="F48" s="22">
        <v>1</v>
      </c>
      <c r="G48" s="22">
        <v>0</v>
      </c>
      <c r="H48" s="22">
        <v>10</v>
      </c>
      <c r="I48" s="22">
        <v>0</v>
      </c>
      <c r="J48" s="22">
        <v>0</v>
      </c>
      <c r="K48" s="100">
        <v>100917.90654882789</v>
      </c>
      <c r="L48" s="100">
        <v>0</v>
      </c>
      <c r="M48" s="100">
        <v>2481.8999938964553</v>
      </c>
      <c r="N48" s="100">
        <v>2283.3479943847778</v>
      </c>
      <c r="O48" s="100">
        <v>0</v>
      </c>
      <c r="P48" s="100">
        <v>198.55199951171744</v>
      </c>
      <c r="Q48" s="100">
        <v>0</v>
      </c>
      <c r="R48" s="100">
        <v>0</v>
      </c>
      <c r="S48" s="100">
        <v>0</v>
      </c>
      <c r="T48" s="100">
        <v>0</v>
      </c>
      <c r="U48" s="100">
        <v>0</v>
      </c>
      <c r="V48" s="100">
        <v>0</v>
      </c>
      <c r="W48" s="100">
        <v>6026773.0541229229</v>
      </c>
      <c r="X48" s="100">
        <v>7323609.4655990582</v>
      </c>
      <c r="Y48" s="100">
        <v>0</v>
      </c>
      <c r="Z48" s="100">
        <v>0</v>
      </c>
      <c r="AA48" s="100">
        <v>0</v>
      </c>
      <c r="AB48" s="100">
        <v>100917.90654882789</v>
      </c>
      <c r="AC48" s="100">
        <v>0</v>
      </c>
      <c r="AD48" s="100">
        <v>0</v>
      </c>
      <c r="AE48" s="100">
        <v>2283.3479943847778</v>
      </c>
      <c r="AF48" s="100">
        <v>0</v>
      </c>
      <c r="AG48" s="100">
        <v>0</v>
      </c>
      <c r="AH48" s="100">
        <v>0</v>
      </c>
      <c r="AI48" s="100">
        <v>0</v>
      </c>
      <c r="AJ48" s="100">
        <v>8</v>
      </c>
      <c r="AK48" s="100">
        <v>0</v>
      </c>
      <c r="AL48" s="100">
        <v>0</v>
      </c>
      <c r="AM48" s="100">
        <v>8073.4325239062309</v>
      </c>
      <c r="AN48" s="100">
        <v>0</v>
      </c>
      <c r="AO48" s="100">
        <v>0</v>
      </c>
      <c r="AP48" s="100">
        <v>100</v>
      </c>
      <c r="AQ48" s="100">
        <v>100917.90654882789</v>
      </c>
      <c r="AR48" s="100">
        <v>0</v>
      </c>
      <c r="AS48" s="100">
        <v>0</v>
      </c>
      <c r="AT48" s="100">
        <v>2283.3479943847778</v>
      </c>
      <c r="AU48" s="100">
        <v>0</v>
      </c>
      <c r="AV48" s="100">
        <v>0</v>
      </c>
      <c r="AW48" s="100">
        <v>0</v>
      </c>
      <c r="AX48" s="100">
        <v>0</v>
      </c>
      <c r="AY48" s="100">
        <v>8073.4325239062309</v>
      </c>
      <c r="AZ48" s="100">
        <v>0</v>
      </c>
      <c r="BA48" s="100">
        <v>0</v>
      </c>
      <c r="BB48" s="100">
        <v>92844.474024921656</v>
      </c>
      <c r="BC48" s="100">
        <v>0</v>
      </c>
      <c r="BD48" s="100">
        <v>0</v>
      </c>
      <c r="BE48" s="100">
        <v>2283.3479943847778</v>
      </c>
      <c r="BF48" s="100">
        <v>0</v>
      </c>
      <c r="BG48" s="100">
        <v>0</v>
      </c>
      <c r="BH48" s="100">
        <v>0</v>
      </c>
      <c r="BI48" s="100">
        <v>0</v>
      </c>
      <c r="BJ48" s="100">
        <v>98.739042472412734</v>
      </c>
      <c r="BK48" s="100">
        <v>1.8429266457542184</v>
      </c>
      <c r="BL48" s="100">
        <v>-1.0572175066748102</v>
      </c>
      <c r="BM48" s="100">
        <v>0.87688999999999995</v>
      </c>
      <c r="BN48" s="100">
        <v>6.0419999999999998</v>
      </c>
      <c r="BO48" s="100">
        <v>6.0419999999999998</v>
      </c>
      <c r="BP48" s="100">
        <v>0</v>
      </c>
      <c r="BQ48" s="100">
        <v>37.502214127263947</v>
      </c>
      <c r="BR48" s="100">
        <v>37.502214127263947</v>
      </c>
      <c r="BS48" s="100">
        <v>98.739042472412734</v>
      </c>
      <c r="BT48" s="100">
        <v>9167374.4640755653</v>
      </c>
      <c r="BU48" s="100">
        <v>1351086.6267340258</v>
      </c>
      <c r="BV48" s="100">
        <v>100</v>
      </c>
      <c r="BW48" s="100">
        <v>0</v>
      </c>
      <c r="BX48" s="100">
        <v>0</v>
      </c>
      <c r="BY48" s="100">
        <v>1351086.6267340258</v>
      </c>
      <c r="BZ48" s="100">
        <v>13.387977148340063</v>
      </c>
      <c r="CA48" s="100">
        <v>0.13074107245791619</v>
      </c>
      <c r="CB48" s="100">
        <v>0.42278700282048415</v>
      </c>
      <c r="CC48" s="100">
        <v>0.10346984826255597</v>
      </c>
      <c r="CD48" s="100">
        <v>8.7486294039308771E-2</v>
      </c>
      <c r="CE48" s="100">
        <v>0</v>
      </c>
      <c r="CF48" s="100">
        <v>0</v>
      </c>
      <c r="CG48" s="100">
        <v>0</v>
      </c>
      <c r="CH48" s="100">
        <v>0</v>
      </c>
      <c r="CI48" s="100">
        <v>47099.115856987788</v>
      </c>
      <c r="CJ48" s="100">
        <v>1499.7375447909378</v>
      </c>
      <c r="CK48" s="100">
        <v>0</v>
      </c>
      <c r="CL48" s="100">
        <v>0</v>
      </c>
      <c r="CM48" s="100">
        <v>0</v>
      </c>
      <c r="CN48" s="100">
        <v>0</v>
      </c>
      <c r="CO48" s="100">
        <v>0</v>
      </c>
      <c r="CP48" s="100">
        <v>0</v>
      </c>
      <c r="CQ48" s="100">
        <v>0</v>
      </c>
      <c r="CR48" s="100">
        <v>0</v>
      </c>
      <c r="CS48" s="100">
        <v>0</v>
      </c>
      <c r="CT48" s="100">
        <v>0</v>
      </c>
      <c r="CU48" s="100">
        <v>0</v>
      </c>
      <c r="CV48" s="100">
        <v>0</v>
      </c>
      <c r="CW48" s="100">
        <v>0</v>
      </c>
      <c r="CX48" s="100">
        <v>0</v>
      </c>
      <c r="CY48" s="100">
        <v>0</v>
      </c>
      <c r="CZ48" s="100">
        <v>0</v>
      </c>
      <c r="DA48" s="100">
        <v>0</v>
      </c>
      <c r="DB48" s="100">
        <v>0</v>
      </c>
      <c r="DC48" s="100">
        <v>0</v>
      </c>
      <c r="DD48" s="100">
        <v>0</v>
      </c>
      <c r="DE48" s="100">
        <v>0</v>
      </c>
      <c r="DF48" s="100">
        <v>0</v>
      </c>
      <c r="DG48" s="100">
        <v>0</v>
      </c>
      <c r="DH48" s="100">
        <v>0</v>
      </c>
      <c r="DI48" s="100">
        <v>0</v>
      </c>
      <c r="DJ48" s="100">
        <v>0</v>
      </c>
      <c r="DK48" s="100">
        <v>0</v>
      </c>
      <c r="DL48" s="100">
        <v>0</v>
      </c>
      <c r="DM48" s="100">
        <v>0</v>
      </c>
      <c r="DN48" s="108">
        <v>7816287.8373415396</v>
      </c>
      <c r="DO48" s="108">
        <v>7816287.8373415414</v>
      </c>
      <c r="DP48" s="108">
        <v>2374608.2896009344</v>
      </c>
      <c r="DR48" s="22">
        <v>0</v>
      </c>
      <c r="DS48" s="22">
        <v>0</v>
      </c>
      <c r="DT48" s="22">
        <v>0</v>
      </c>
      <c r="DU48" s="22">
        <v>0</v>
      </c>
      <c r="DV48" s="22">
        <v>0</v>
      </c>
      <c r="DW48" s="22">
        <v>0</v>
      </c>
      <c r="DX48" s="22">
        <v>0</v>
      </c>
      <c r="DY48" s="22">
        <v>0</v>
      </c>
      <c r="DZ48" s="22">
        <v>0</v>
      </c>
      <c r="EA48" s="22">
        <v>0</v>
      </c>
      <c r="EB48" s="22">
        <v>0</v>
      </c>
      <c r="EC48" s="22">
        <v>0</v>
      </c>
      <c r="ED48" s="22">
        <v>0</v>
      </c>
      <c r="EE48" s="22">
        <v>0</v>
      </c>
      <c r="EF48" s="22">
        <v>0</v>
      </c>
      <c r="EG48" s="22">
        <v>0</v>
      </c>
      <c r="EH48" s="22">
        <v>0</v>
      </c>
      <c r="EI48" s="22">
        <v>0</v>
      </c>
      <c r="EJ48" s="22">
        <v>0</v>
      </c>
      <c r="EK48" s="22">
        <v>0</v>
      </c>
      <c r="EL48" s="22">
        <v>0</v>
      </c>
      <c r="EM48" s="22">
        <v>0</v>
      </c>
      <c r="EN48" s="22">
        <v>0</v>
      </c>
      <c r="EO48" s="22">
        <v>0</v>
      </c>
      <c r="EQ48" s="22">
        <v>100917.90654882789</v>
      </c>
      <c r="ER48" s="22">
        <v>0</v>
      </c>
      <c r="ES48" s="22">
        <v>0</v>
      </c>
      <c r="ET48" s="22">
        <v>2283.3479943847778</v>
      </c>
      <c r="EU48" s="22">
        <v>0</v>
      </c>
      <c r="EV48" s="22">
        <v>0</v>
      </c>
      <c r="EW48" s="22">
        <v>0</v>
      </c>
      <c r="EX48" s="22">
        <v>0</v>
      </c>
      <c r="EY48" s="22">
        <v>100917.90654882789</v>
      </c>
      <c r="EZ48" s="22">
        <v>0</v>
      </c>
      <c r="FA48" s="22">
        <v>0</v>
      </c>
      <c r="FB48" s="22">
        <v>2283.3479943847778</v>
      </c>
      <c r="FC48" s="22">
        <v>0</v>
      </c>
      <c r="FD48" s="22">
        <v>0</v>
      </c>
      <c r="FE48" s="22">
        <v>0</v>
      </c>
      <c r="FF48" s="22">
        <v>0</v>
      </c>
      <c r="FG48" s="22">
        <v>92844.474024921656</v>
      </c>
      <c r="FH48" s="22">
        <v>0</v>
      </c>
      <c r="FI48" s="22">
        <v>0</v>
      </c>
      <c r="FJ48" s="22">
        <v>2283.3479943847778</v>
      </c>
      <c r="FK48" s="22">
        <v>0</v>
      </c>
      <c r="FL48" s="22">
        <v>0</v>
      </c>
      <c r="FM48" s="22">
        <v>0</v>
      </c>
      <c r="FN48" s="22">
        <v>0</v>
      </c>
    </row>
    <row r="49" spans="2:170" x14ac:dyDescent="0.2">
      <c r="B49" s="128">
        <f t="shared" si="0"/>
        <v>7494162.1691878615</v>
      </c>
      <c r="C49" s="12">
        <v>2036</v>
      </c>
      <c r="D49" s="22">
        <v>11</v>
      </c>
      <c r="E49" s="22">
        <v>0</v>
      </c>
      <c r="F49" s="22">
        <v>1</v>
      </c>
      <c r="G49" s="22">
        <v>0</v>
      </c>
      <c r="H49" s="22">
        <v>10</v>
      </c>
      <c r="I49" s="22">
        <v>0</v>
      </c>
      <c r="J49" s="22">
        <v>0</v>
      </c>
      <c r="K49" s="100">
        <v>82498.55620227757</v>
      </c>
      <c r="L49" s="100">
        <v>0</v>
      </c>
      <c r="M49" s="100">
        <v>2128.1999969482422</v>
      </c>
      <c r="N49" s="100">
        <v>1957.9439971923784</v>
      </c>
      <c r="O49" s="100">
        <v>0</v>
      </c>
      <c r="P49" s="100">
        <v>170.2559997558601</v>
      </c>
      <c r="Q49" s="100">
        <v>0</v>
      </c>
      <c r="R49" s="100">
        <v>0</v>
      </c>
      <c r="S49" s="100">
        <v>0</v>
      </c>
      <c r="T49" s="100">
        <v>0</v>
      </c>
      <c r="U49" s="100">
        <v>0</v>
      </c>
      <c r="V49" s="100">
        <v>0</v>
      </c>
      <c r="W49" s="100">
        <v>6035226.5512943286</v>
      </c>
      <c r="X49" s="100">
        <v>7325409.7642898522</v>
      </c>
      <c r="Y49" s="100">
        <v>0</v>
      </c>
      <c r="Z49" s="100">
        <v>0</v>
      </c>
      <c r="AA49" s="100">
        <v>0</v>
      </c>
      <c r="AB49" s="100">
        <v>82498.55620227757</v>
      </c>
      <c r="AC49" s="100">
        <v>0</v>
      </c>
      <c r="AD49" s="100">
        <v>0</v>
      </c>
      <c r="AE49" s="100">
        <v>1957.9439971923784</v>
      </c>
      <c r="AF49" s="100">
        <v>0</v>
      </c>
      <c r="AG49" s="100">
        <v>0</v>
      </c>
      <c r="AH49" s="100">
        <v>0</v>
      </c>
      <c r="AI49" s="100">
        <v>0</v>
      </c>
      <c r="AJ49" s="100">
        <v>7.9999999999999973</v>
      </c>
      <c r="AK49" s="100">
        <v>0</v>
      </c>
      <c r="AL49" s="100">
        <v>0</v>
      </c>
      <c r="AM49" s="100">
        <v>6599.8844961822033</v>
      </c>
      <c r="AN49" s="100">
        <v>0</v>
      </c>
      <c r="AO49" s="100">
        <v>0</v>
      </c>
      <c r="AP49" s="100">
        <v>100</v>
      </c>
      <c r="AQ49" s="100">
        <v>82498.55620227757</v>
      </c>
      <c r="AR49" s="100">
        <v>0</v>
      </c>
      <c r="AS49" s="100">
        <v>0</v>
      </c>
      <c r="AT49" s="100">
        <v>1957.9439971923784</v>
      </c>
      <c r="AU49" s="100">
        <v>0</v>
      </c>
      <c r="AV49" s="100">
        <v>0</v>
      </c>
      <c r="AW49" s="100">
        <v>0</v>
      </c>
      <c r="AX49" s="100">
        <v>0</v>
      </c>
      <c r="AY49" s="100">
        <v>6599.8844961822033</v>
      </c>
      <c r="AZ49" s="100">
        <v>0</v>
      </c>
      <c r="BA49" s="100">
        <v>0</v>
      </c>
      <c r="BB49" s="100">
        <v>75898.671706095367</v>
      </c>
      <c r="BC49" s="100">
        <v>0</v>
      </c>
      <c r="BD49" s="100">
        <v>0</v>
      </c>
      <c r="BE49" s="100">
        <v>1957.9439971923784</v>
      </c>
      <c r="BF49" s="100">
        <v>0</v>
      </c>
      <c r="BG49" s="100">
        <v>0</v>
      </c>
      <c r="BH49" s="100">
        <v>0</v>
      </c>
      <c r="BI49" s="100">
        <v>0</v>
      </c>
      <c r="BJ49" s="100">
        <v>98.739042472412734</v>
      </c>
      <c r="BK49" s="100">
        <v>1.8429266457542184</v>
      </c>
      <c r="BL49" s="100">
        <v>-1.0572175066748102</v>
      </c>
      <c r="BM49" s="100">
        <v>0.87688999999999995</v>
      </c>
      <c r="BN49" s="100">
        <v>6.0419999999999998</v>
      </c>
      <c r="BO49" s="100">
        <v>6.0419999999999998</v>
      </c>
      <c r="BP49" s="100">
        <v>0</v>
      </c>
      <c r="BQ49" s="100">
        <v>37.502214127263947</v>
      </c>
      <c r="BR49" s="100">
        <v>37.502214127263947</v>
      </c>
      <c r="BS49" s="100">
        <v>98.739042472412734</v>
      </c>
      <c r="BT49" s="100">
        <v>7494162.1691878624</v>
      </c>
      <c r="BU49" s="100">
        <v>1347655.2574989107</v>
      </c>
      <c r="BV49" s="100">
        <v>100</v>
      </c>
      <c r="BW49" s="100">
        <v>0</v>
      </c>
      <c r="BX49" s="100">
        <v>0</v>
      </c>
      <c r="BY49" s="100">
        <v>1347655.2574989125</v>
      </c>
      <c r="BZ49" s="100">
        <v>16.335501123130047</v>
      </c>
      <c r="CA49" s="100">
        <v>0.13074107245791619</v>
      </c>
      <c r="CB49" s="100">
        <v>0.42278700282048415</v>
      </c>
      <c r="CC49" s="100">
        <v>0.10346984826255597</v>
      </c>
      <c r="CD49" s="100">
        <v>8.7486294039308771E-2</v>
      </c>
      <c r="CE49" s="100">
        <v>0</v>
      </c>
      <c r="CF49" s="100">
        <v>0</v>
      </c>
      <c r="CG49" s="100">
        <v>0</v>
      </c>
      <c r="CH49" s="100">
        <v>0</v>
      </c>
      <c r="CI49" s="100">
        <v>47099.115856987788</v>
      </c>
      <c r="CJ49" s="100">
        <v>1499.7375447909378</v>
      </c>
      <c r="CK49" s="100">
        <v>0</v>
      </c>
      <c r="CL49" s="100">
        <v>0</v>
      </c>
      <c r="CM49" s="100">
        <v>0</v>
      </c>
      <c r="CN49" s="100">
        <v>0</v>
      </c>
      <c r="CO49" s="100">
        <v>0</v>
      </c>
      <c r="CP49" s="100">
        <v>0</v>
      </c>
      <c r="CQ49" s="100">
        <v>0</v>
      </c>
      <c r="CR49" s="100">
        <v>0</v>
      </c>
      <c r="CS49" s="100">
        <v>0</v>
      </c>
      <c r="CT49" s="100">
        <v>0</v>
      </c>
      <c r="CU49" s="100">
        <v>0</v>
      </c>
      <c r="CV49" s="100">
        <v>0</v>
      </c>
      <c r="CW49" s="100">
        <v>0</v>
      </c>
      <c r="CX49" s="100">
        <v>0</v>
      </c>
      <c r="CY49" s="100">
        <v>0</v>
      </c>
      <c r="CZ49" s="100">
        <v>0</v>
      </c>
      <c r="DA49" s="100">
        <v>0</v>
      </c>
      <c r="DB49" s="100">
        <v>0</v>
      </c>
      <c r="DC49" s="100">
        <v>0</v>
      </c>
      <c r="DD49" s="100">
        <v>0</v>
      </c>
      <c r="DE49" s="100">
        <v>0</v>
      </c>
      <c r="DF49" s="100">
        <v>0</v>
      </c>
      <c r="DG49" s="100">
        <v>0</v>
      </c>
      <c r="DH49" s="100">
        <v>0</v>
      </c>
      <c r="DI49" s="100">
        <v>0</v>
      </c>
      <c r="DJ49" s="100">
        <v>0</v>
      </c>
      <c r="DK49" s="100">
        <v>0</v>
      </c>
      <c r="DL49" s="100">
        <v>0</v>
      </c>
      <c r="DM49" s="100">
        <v>0</v>
      </c>
      <c r="DN49" s="108">
        <v>6146506.9116889481</v>
      </c>
      <c r="DO49" s="108">
        <v>6146506.9116889499</v>
      </c>
      <c r="DP49" s="108">
        <v>1697567.7838987871</v>
      </c>
      <c r="DR49" s="22">
        <v>0</v>
      </c>
      <c r="DS49" s="22">
        <v>0</v>
      </c>
      <c r="DT49" s="22">
        <v>0</v>
      </c>
      <c r="DU49" s="22">
        <v>0</v>
      </c>
      <c r="DV49" s="22">
        <v>0</v>
      </c>
      <c r="DW49" s="22">
        <v>0</v>
      </c>
      <c r="DX49" s="22">
        <v>0</v>
      </c>
      <c r="DY49" s="22">
        <v>0</v>
      </c>
      <c r="DZ49" s="22">
        <v>0</v>
      </c>
      <c r="EA49" s="22">
        <v>0</v>
      </c>
      <c r="EB49" s="22">
        <v>0</v>
      </c>
      <c r="EC49" s="22">
        <v>0</v>
      </c>
      <c r="ED49" s="22">
        <v>0</v>
      </c>
      <c r="EE49" s="22">
        <v>0</v>
      </c>
      <c r="EF49" s="22">
        <v>0</v>
      </c>
      <c r="EG49" s="22">
        <v>0</v>
      </c>
      <c r="EH49" s="22">
        <v>0</v>
      </c>
      <c r="EI49" s="22">
        <v>0</v>
      </c>
      <c r="EJ49" s="22">
        <v>0</v>
      </c>
      <c r="EK49" s="22">
        <v>0</v>
      </c>
      <c r="EL49" s="22">
        <v>0</v>
      </c>
      <c r="EM49" s="22">
        <v>0</v>
      </c>
      <c r="EN49" s="22">
        <v>0</v>
      </c>
      <c r="EO49" s="22">
        <v>0</v>
      </c>
      <c r="EQ49" s="22">
        <v>82498.55620227757</v>
      </c>
      <c r="ER49" s="22">
        <v>0</v>
      </c>
      <c r="ES49" s="22">
        <v>0</v>
      </c>
      <c r="ET49" s="22">
        <v>1957.9439971923784</v>
      </c>
      <c r="EU49" s="22">
        <v>0</v>
      </c>
      <c r="EV49" s="22">
        <v>0</v>
      </c>
      <c r="EW49" s="22">
        <v>0</v>
      </c>
      <c r="EX49" s="22">
        <v>0</v>
      </c>
      <c r="EY49" s="22">
        <v>82498.55620227757</v>
      </c>
      <c r="EZ49" s="22">
        <v>0</v>
      </c>
      <c r="FA49" s="22">
        <v>0</v>
      </c>
      <c r="FB49" s="22">
        <v>1957.9439971923784</v>
      </c>
      <c r="FC49" s="22">
        <v>0</v>
      </c>
      <c r="FD49" s="22">
        <v>0</v>
      </c>
      <c r="FE49" s="22">
        <v>0</v>
      </c>
      <c r="FF49" s="22">
        <v>0</v>
      </c>
      <c r="FG49" s="22">
        <v>75898.671706095367</v>
      </c>
      <c r="FH49" s="22">
        <v>0</v>
      </c>
      <c r="FI49" s="22">
        <v>0</v>
      </c>
      <c r="FJ49" s="22">
        <v>1957.9439971923784</v>
      </c>
      <c r="FK49" s="22">
        <v>0</v>
      </c>
      <c r="FL49" s="22">
        <v>0</v>
      </c>
      <c r="FM49" s="22">
        <v>0</v>
      </c>
      <c r="FN49" s="22">
        <v>0</v>
      </c>
    </row>
    <row r="50" spans="2:170" x14ac:dyDescent="0.2">
      <c r="B50" s="128">
        <f t="shared" si="0"/>
        <v>6105696.6400034083</v>
      </c>
      <c r="C50" s="12">
        <v>2037</v>
      </c>
      <c r="D50" s="22">
        <v>11</v>
      </c>
      <c r="E50" s="22">
        <v>0</v>
      </c>
      <c r="F50" s="22">
        <v>1</v>
      </c>
      <c r="G50" s="22">
        <v>0</v>
      </c>
      <c r="H50" s="22">
        <v>10</v>
      </c>
      <c r="I50" s="22">
        <v>0</v>
      </c>
      <c r="J50" s="22">
        <v>0</v>
      </c>
      <c r="K50" s="100">
        <v>67213.805364444823</v>
      </c>
      <c r="L50" s="100">
        <v>0</v>
      </c>
      <c r="M50" s="100">
        <v>1923.3999977111816</v>
      </c>
      <c r="N50" s="100">
        <v>1769.5279978942926</v>
      </c>
      <c r="O50" s="100">
        <v>0</v>
      </c>
      <c r="P50" s="100">
        <v>153.87199981689628</v>
      </c>
      <c r="Q50" s="100">
        <v>0</v>
      </c>
      <c r="R50" s="100">
        <v>0</v>
      </c>
      <c r="S50" s="100">
        <v>0</v>
      </c>
      <c r="T50" s="100">
        <v>0</v>
      </c>
      <c r="U50" s="100">
        <v>0</v>
      </c>
      <c r="V50" s="100">
        <v>0</v>
      </c>
      <c r="W50" s="100">
        <v>6044644.7925567627</v>
      </c>
      <c r="X50" s="100">
        <v>7323259.8638534546</v>
      </c>
      <c r="Y50" s="100">
        <v>0</v>
      </c>
      <c r="Z50" s="100">
        <v>0</v>
      </c>
      <c r="AA50" s="100">
        <v>0</v>
      </c>
      <c r="AB50" s="100">
        <v>67213.805364444823</v>
      </c>
      <c r="AC50" s="100">
        <v>0</v>
      </c>
      <c r="AD50" s="100">
        <v>0</v>
      </c>
      <c r="AE50" s="100">
        <v>1769.5279978942926</v>
      </c>
      <c r="AF50" s="100">
        <v>0</v>
      </c>
      <c r="AG50" s="100">
        <v>0</v>
      </c>
      <c r="AH50" s="100">
        <v>0</v>
      </c>
      <c r="AI50" s="100">
        <v>0</v>
      </c>
      <c r="AJ50" s="100">
        <v>8.0000000000000089</v>
      </c>
      <c r="AK50" s="100">
        <v>0</v>
      </c>
      <c r="AL50" s="100">
        <v>0</v>
      </c>
      <c r="AM50" s="100">
        <v>5377.1044291555918</v>
      </c>
      <c r="AN50" s="100">
        <v>0</v>
      </c>
      <c r="AO50" s="100">
        <v>0</v>
      </c>
      <c r="AP50" s="100">
        <v>100</v>
      </c>
      <c r="AQ50" s="100">
        <v>67213.805364444823</v>
      </c>
      <c r="AR50" s="100">
        <v>0</v>
      </c>
      <c r="AS50" s="100">
        <v>0</v>
      </c>
      <c r="AT50" s="100">
        <v>1769.5279978942854</v>
      </c>
      <c r="AU50" s="100">
        <v>0</v>
      </c>
      <c r="AV50" s="100">
        <v>0</v>
      </c>
      <c r="AW50" s="100">
        <v>0</v>
      </c>
      <c r="AX50" s="100">
        <v>0</v>
      </c>
      <c r="AY50" s="100">
        <v>5377.1044291555918</v>
      </c>
      <c r="AZ50" s="100">
        <v>0</v>
      </c>
      <c r="BA50" s="100">
        <v>0</v>
      </c>
      <c r="BB50" s="100">
        <v>61836.700935289235</v>
      </c>
      <c r="BC50" s="100">
        <v>0</v>
      </c>
      <c r="BD50" s="100">
        <v>0</v>
      </c>
      <c r="BE50" s="100">
        <v>1769.5279978942854</v>
      </c>
      <c r="BF50" s="100">
        <v>0</v>
      </c>
      <c r="BG50" s="100">
        <v>0</v>
      </c>
      <c r="BH50" s="100">
        <v>0</v>
      </c>
      <c r="BI50" s="100">
        <v>0</v>
      </c>
      <c r="BJ50" s="100">
        <v>98.739042472412734</v>
      </c>
      <c r="BK50" s="100">
        <v>1.8429266457542184</v>
      </c>
      <c r="BL50" s="100">
        <v>-1.0572175066748102</v>
      </c>
      <c r="BM50" s="100">
        <v>0.87688999999999995</v>
      </c>
      <c r="BN50" s="100">
        <v>6.0419999999999998</v>
      </c>
      <c r="BO50" s="100">
        <v>6.0419999999999998</v>
      </c>
      <c r="BP50" s="100">
        <v>0</v>
      </c>
      <c r="BQ50" s="100">
        <v>37.502214127263947</v>
      </c>
      <c r="BR50" s="100">
        <v>37.502214127263947</v>
      </c>
      <c r="BS50" s="100">
        <v>98.739042472412734</v>
      </c>
      <c r="BT50" s="100">
        <v>6105696.6400034092</v>
      </c>
      <c r="BU50" s="100">
        <v>1344775.232326936</v>
      </c>
      <c r="BV50" s="100">
        <v>100</v>
      </c>
      <c r="BW50" s="100">
        <v>0</v>
      </c>
      <c r="BX50" s="100">
        <v>0</v>
      </c>
      <c r="BY50" s="100">
        <v>1344775.2323269369</v>
      </c>
      <c r="BZ50" s="100">
        <v>20.007425930362579</v>
      </c>
      <c r="CA50" s="100">
        <v>0.13074107245791619</v>
      </c>
      <c r="CB50" s="100">
        <v>0.42278700282048415</v>
      </c>
      <c r="CC50" s="100">
        <v>0.10346984826255597</v>
      </c>
      <c r="CD50" s="100">
        <v>8.7486294039308771E-2</v>
      </c>
      <c r="CE50" s="100">
        <v>0</v>
      </c>
      <c r="CF50" s="100">
        <v>0</v>
      </c>
      <c r="CG50" s="100">
        <v>0</v>
      </c>
      <c r="CH50" s="100">
        <v>0</v>
      </c>
      <c r="CI50" s="100">
        <v>47099.115856987788</v>
      </c>
      <c r="CJ50" s="100">
        <v>1499.7375447909378</v>
      </c>
      <c r="CK50" s="100">
        <v>0</v>
      </c>
      <c r="CL50" s="100">
        <v>0</v>
      </c>
      <c r="CM50" s="100">
        <v>0</v>
      </c>
      <c r="CN50" s="100">
        <v>0</v>
      </c>
      <c r="CO50" s="100">
        <v>0</v>
      </c>
      <c r="CP50" s="100">
        <v>0</v>
      </c>
      <c r="CQ50" s="100">
        <v>0</v>
      </c>
      <c r="CR50" s="100">
        <v>0</v>
      </c>
      <c r="CS50" s="100">
        <v>0</v>
      </c>
      <c r="CT50" s="100">
        <v>0</v>
      </c>
      <c r="CU50" s="100">
        <v>0</v>
      </c>
      <c r="CV50" s="100">
        <v>0</v>
      </c>
      <c r="CW50" s="100">
        <v>0</v>
      </c>
      <c r="CX50" s="100">
        <v>0</v>
      </c>
      <c r="CY50" s="100">
        <v>0</v>
      </c>
      <c r="CZ50" s="100">
        <v>0</v>
      </c>
      <c r="DA50" s="100">
        <v>0</v>
      </c>
      <c r="DB50" s="100">
        <v>0</v>
      </c>
      <c r="DC50" s="100">
        <v>0</v>
      </c>
      <c r="DD50" s="100">
        <v>0</v>
      </c>
      <c r="DE50" s="100">
        <v>0</v>
      </c>
      <c r="DF50" s="100">
        <v>0</v>
      </c>
      <c r="DG50" s="100">
        <v>0</v>
      </c>
      <c r="DH50" s="100">
        <v>0</v>
      </c>
      <c r="DI50" s="100">
        <v>0</v>
      </c>
      <c r="DJ50" s="100">
        <v>0</v>
      </c>
      <c r="DK50" s="100">
        <v>0</v>
      </c>
      <c r="DL50" s="100">
        <v>0</v>
      </c>
      <c r="DM50" s="100">
        <v>0</v>
      </c>
      <c r="DN50" s="108">
        <v>4760921.4076764761</v>
      </c>
      <c r="DO50" s="108">
        <v>4760921.4076764751</v>
      </c>
      <c r="DP50" s="108">
        <v>1195355.4817195071</v>
      </c>
      <c r="DR50" s="22">
        <v>0</v>
      </c>
      <c r="DS50" s="22">
        <v>0</v>
      </c>
      <c r="DT50" s="22">
        <v>0</v>
      </c>
      <c r="DU50" s="22">
        <v>0</v>
      </c>
      <c r="DV50" s="22">
        <v>0</v>
      </c>
      <c r="DW50" s="22">
        <v>0</v>
      </c>
      <c r="DX50" s="22">
        <v>0</v>
      </c>
      <c r="DY50" s="22">
        <v>0</v>
      </c>
      <c r="DZ50" s="22">
        <v>0</v>
      </c>
      <c r="EA50" s="22">
        <v>0</v>
      </c>
      <c r="EB50" s="22">
        <v>0</v>
      </c>
      <c r="EC50" s="22">
        <v>0</v>
      </c>
      <c r="ED50" s="22">
        <v>0</v>
      </c>
      <c r="EE50" s="22">
        <v>0</v>
      </c>
      <c r="EF50" s="22">
        <v>0</v>
      </c>
      <c r="EG50" s="22">
        <v>0</v>
      </c>
      <c r="EH50" s="22">
        <v>0</v>
      </c>
      <c r="EI50" s="22">
        <v>0</v>
      </c>
      <c r="EJ50" s="22">
        <v>0</v>
      </c>
      <c r="EK50" s="22">
        <v>0</v>
      </c>
      <c r="EL50" s="22">
        <v>0</v>
      </c>
      <c r="EM50" s="22">
        <v>0</v>
      </c>
      <c r="EN50" s="22">
        <v>0</v>
      </c>
      <c r="EO50" s="22">
        <v>0</v>
      </c>
      <c r="EQ50" s="22">
        <v>67213.805364444823</v>
      </c>
      <c r="ER50" s="22">
        <v>0</v>
      </c>
      <c r="ES50" s="22">
        <v>0</v>
      </c>
      <c r="ET50" s="22">
        <v>1769.5279978942926</v>
      </c>
      <c r="EU50" s="22">
        <v>0</v>
      </c>
      <c r="EV50" s="22">
        <v>0</v>
      </c>
      <c r="EW50" s="22">
        <v>0</v>
      </c>
      <c r="EX50" s="22">
        <v>0</v>
      </c>
      <c r="EY50" s="22">
        <v>67213.805364444823</v>
      </c>
      <c r="EZ50" s="22">
        <v>0</v>
      </c>
      <c r="FA50" s="22">
        <v>0</v>
      </c>
      <c r="FB50" s="22">
        <v>1769.5279978942854</v>
      </c>
      <c r="FC50" s="22">
        <v>0</v>
      </c>
      <c r="FD50" s="22">
        <v>0</v>
      </c>
      <c r="FE50" s="22">
        <v>0</v>
      </c>
      <c r="FF50" s="22">
        <v>0</v>
      </c>
      <c r="FG50" s="22">
        <v>61836.700935289235</v>
      </c>
      <c r="FH50" s="22">
        <v>0</v>
      </c>
      <c r="FI50" s="22">
        <v>0</v>
      </c>
      <c r="FJ50" s="22">
        <v>1769.5279978942854</v>
      </c>
      <c r="FK50" s="22">
        <v>0</v>
      </c>
      <c r="FL50" s="22">
        <v>0</v>
      </c>
      <c r="FM50" s="22">
        <v>0</v>
      </c>
      <c r="FN50" s="22">
        <v>0</v>
      </c>
    </row>
    <row r="51" spans="2:170" x14ac:dyDescent="0.2">
      <c r="B51" s="128">
        <f t="shared" si="0"/>
        <v>4995624.4101785347</v>
      </c>
      <c r="C51" s="12">
        <v>2038</v>
      </c>
      <c r="D51" s="22">
        <v>11</v>
      </c>
      <c r="E51" s="22">
        <v>0</v>
      </c>
      <c r="F51" s="22">
        <v>1</v>
      </c>
      <c r="G51" s="22">
        <v>0</v>
      </c>
      <c r="H51" s="22">
        <v>10</v>
      </c>
      <c r="I51" s="22">
        <v>0</v>
      </c>
      <c r="J51" s="22">
        <v>0</v>
      </c>
      <c r="K51" s="100">
        <v>54993.7126878649</v>
      </c>
      <c r="L51" s="100">
        <v>0</v>
      </c>
      <c r="M51" s="100">
        <v>1649.1999802589417</v>
      </c>
      <c r="N51" s="100">
        <v>1517.2639818382231</v>
      </c>
      <c r="O51" s="100">
        <v>0</v>
      </c>
      <c r="P51" s="100">
        <v>131.93599842071126</v>
      </c>
      <c r="Q51" s="100">
        <v>0</v>
      </c>
      <c r="R51" s="100">
        <v>0</v>
      </c>
      <c r="S51" s="100">
        <v>0</v>
      </c>
      <c r="T51" s="100">
        <v>0</v>
      </c>
      <c r="U51" s="100">
        <v>0</v>
      </c>
      <c r="V51" s="100">
        <v>0</v>
      </c>
      <c r="W51" s="100">
        <v>6050952.28099823</v>
      </c>
      <c r="X51" s="100">
        <v>7317410.4652404804</v>
      </c>
      <c r="Y51" s="100">
        <v>0</v>
      </c>
      <c r="Z51" s="100">
        <v>0</v>
      </c>
      <c r="AA51" s="100">
        <v>0</v>
      </c>
      <c r="AB51" s="100">
        <v>54993.7126878649</v>
      </c>
      <c r="AC51" s="100">
        <v>0</v>
      </c>
      <c r="AD51" s="100">
        <v>0</v>
      </c>
      <c r="AE51" s="100">
        <v>1517.2639818382231</v>
      </c>
      <c r="AF51" s="100">
        <v>0</v>
      </c>
      <c r="AG51" s="100">
        <v>0</v>
      </c>
      <c r="AH51" s="100">
        <v>0</v>
      </c>
      <c r="AI51" s="100">
        <v>0</v>
      </c>
      <c r="AJ51" s="100">
        <v>7.9999999999999964</v>
      </c>
      <c r="AK51" s="100">
        <v>0</v>
      </c>
      <c r="AL51" s="100">
        <v>0</v>
      </c>
      <c r="AM51" s="100">
        <v>4399.4970150291902</v>
      </c>
      <c r="AN51" s="100">
        <v>0</v>
      </c>
      <c r="AO51" s="100">
        <v>0</v>
      </c>
      <c r="AP51" s="100">
        <v>100</v>
      </c>
      <c r="AQ51" s="100">
        <v>54993.7126878649</v>
      </c>
      <c r="AR51" s="100">
        <v>0</v>
      </c>
      <c r="AS51" s="100">
        <v>0</v>
      </c>
      <c r="AT51" s="100">
        <v>1517.2639818382231</v>
      </c>
      <c r="AU51" s="100">
        <v>0</v>
      </c>
      <c r="AV51" s="100">
        <v>0</v>
      </c>
      <c r="AW51" s="100">
        <v>0</v>
      </c>
      <c r="AX51" s="100">
        <v>0</v>
      </c>
      <c r="AY51" s="100">
        <v>4399.4970150291902</v>
      </c>
      <c r="AZ51" s="100">
        <v>0</v>
      </c>
      <c r="BA51" s="100">
        <v>0</v>
      </c>
      <c r="BB51" s="100">
        <v>50594.215672835708</v>
      </c>
      <c r="BC51" s="100">
        <v>0</v>
      </c>
      <c r="BD51" s="100">
        <v>0</v>
      </c>
      <c r="BE51" s="100">
        <v>1517.2639818382231</v>
      </c>
      <c r="BF51" s="100">
        <v>0</v>
      </c>
      <c r="BG51" s="100">
        <v>0</v>
      </c>
      <c r="BH51" s="100">
        <v>0</v>
      </c>
      <c r="BI51" s="100">
        <v>0</v>
      </c>
      <c r="BJ51" s="100">
        <v>98.739042472412734</v>
      </c>
      <c r="BK51" s="100">
        <v>1.8429266457542184</v>
      </c>
      <c r="BL51" s="100">
        <v>-1.0572175066748102</v>
      </c>
      <c r="BM51" s="100">
        <v>0.87688999999999995</v>
      </c>
      <c r="BN51" s="100">
        <v>6.0419999999999998</v>
      </c>
      <c r="BO51" s="100">
        <v>6.0419999999999998</v>
      </c>
      <c r="BP51" s="100">
        <v>0</v>
      </c>
      <c r="BQ51" s="100">
        <v>37.502214127263947</v>
      </c>
      <c r="BR51" s="100">
        <v>37.502214127263947</v>
      </c>
      <c r="BS51" s="100">
        <v>98.739042472412734</v>
      </c>
      <c r="BT51" s="100">
        <v>4995624.4101785347</v>
      </c>
      <c r="BU51" s="100">
        <v>1341938.1176312603</v>
      </c>
      <c r="BV51" s="100">
        <v>100</v>
      </c>
      <c r="BW51" s="100">
        <v>0</v>
      </c>
      <c r="BX51" s="100">
        <v>0</v>
      </c>
      <c r="BY51" s="100">
        <v>1341938.1176312612</v>
      </c>
      <c r="BZ51" s="100">
        <v>24.401664336573841</v>
      </c>
      <c r="CA51" s="100">
        <v>0.13074107245791619</v>
      </c>
      <c r="CB51" s="100">
        <v>0.42278700282048415</v>
      </c>
      <c r="CC51" s="100">
        <v>0.10346984826255597</v>
      </c>
      <c r="CD51" s="100">
        <v>8.7486294039308771E-2</v>
      </c>
      <c r="CE51" s="100">
        <v>0</v>
      </c>
      <c r="CF51" s="100">
        <v>0</v>
      </c>
      <c r="CG51" s="100">
        <v>0</v>
      </c>
      <c r="CH51" s="100">
        <v>0</v>
      </c>
      <c r="CI51" s="100">
        <v>47099.115856987788</v>
      </c>
      <c r="CJ51" s="100">
        <v>1499.7375447909378</v>
      </c>
      <c r="CK51" s="100">
        <v>0</v>
      </c>
      <c r="CL51" s="100">
        <v>0</v>
      </c>
      <c r="CM51" s="100">
        <v>0</v>
      </c>
      <c r="CN51" s="100">
        <v>0</v>
      </c>
      <c r="CO51" s="100">
        <v>0</v>
      </c>
      <c r="CP51" s="100">
        <v>0</v>
      </c>
      <c r="CQ51" s="100">
        <v>0</v>
      </c>
      <c r="CR51" s="100">
        <v>0</v>
      </c>
      <c r="CS51" s="100">
        <v>0</v>
      </c>
      <c r="CT51" s="100">
        <v>0</v>
      </c>
      <c r="CU51" s="100">
        <v>0</v>
      </c>
      <c r="CV51" s="100">
        <v>0</v>
      </c>
      <c r="CW51" s="100">
        <v>0</v>
      </c>
      <c r="CX51" s="100">
        <v>0</v>
      </c>
      <c r="CY51" s="100">
        <v>0</v>
      </c>
      <c r="CZ51" s="100">
        <v>0</v>
      </c>
      <c r="DA51" s="100">
        <v>0</v>
      </c>
      <c r="DB51" s="100">
        <v>0</v>
      </c>
      <c r="DC51" s="100">
        <v>0</v>
      </c>
      <c r="DD51" s="100">
        <v>0</v>
      </c>
      <c r="DE51" s="100">
        <v>0</v>
      </c>
      <c r="DF51" s="100">
        <v>0</v>
      </c>
      <c r="DG51" s="100">
        <v>0</v>
      </c>
      <c r="DH51" s="100">
        <v>0</v>
      </c>
      <c r="DI51" s="100">
        <v>0</v>
      </c>
      <c r="DJ51" s="100">
        <v>0</v>
      </c>
      <c r="DK51" s="100">
        <v>0</v>
      </c>
      <c r="DL51" s="100">
        <v>0</v>
      </c>
      <c r="DM51" s="100">
        <v>0</v>
      </c>
      <c r="DN51" s="108">
        <v>3653686.2925472753</v>
      </c>
      <c r="DO51" s="108">
        <v>3653686.2925472772</v>
      </c>
      <c r="DP51" s="108">
        <v>833958.8771118127</v>
      </c>
      <c r="DR51" s="22">
        <v>0</v>
      </c>
      <c r="DS51" s="22">
        <v>0</v>
      </c>
      <c r="DT51" s="22">
        <v>0</v>
      </c>
      <c r="DU51" s="22">
        <v>0</v>
      </c>
      <c r="DV51" s="22">
        <v>0</v>
      </c>
      <c r="DW51" s="22">
        <v>0</v>
      </c>
      <c r="DX51" s="22">
        <v>0</v>
      </c>
      <c r="DY51" s="22">
        <v>0</v>
      </c>
      <c r="DZ51" s="22">
        <v>0</v>
      </c>
      <c r="EA51" s="22">
        <v>0</v>
      </c>
      <c r="EB51" s="22">
        <v>0</v>
      </c>
      <c r="EC51" s="22">
        <v>0</v>
      </c>
      <c r="ED51" s="22">
        <v>0</v>
      </c>
      <c r="EE51" s="22">
        <v>0</v>
      </c>
      <c r="EF51" s="22">
        <v>0</v>
      </c>
      <c r="EG51" s="22">
        <v>0</v>
      </c>
      <c r="EH51" s="22">
        <v>0</v>
      </c>
      <c r="EI51" s="22">
        <v>0</v>
      </c>
      <c r="EJ51" s="22">
        <v>0</v>
      </c>
      <c r="EK51" s="22">
        <v>0</v>
      </c>
      <c r="EL51" s="22">
        <v>0</v>
      </c>
      <c r="EM51" s="22">
        <v>0</v>
      </c>
      <c r="EN51" s="22">
        <v>0</v>
      </c>
      <c r="EO51" s="22">
        <v>0</v>
      </c>
      <c r="EQ51" s="22">
        <v>54993.7126878649</v>
      </c>
      <c r="ER51" s="22">
        <v>0</v>
      </c>
      <c r="ES51" s="22">
        <v>0</v>
      </c>
      <c r="ET51" s="22">
        <v>1517.2639818382231</v>
      </c>
      <c r="EU51" s="22">
        <v>0</v>
      </c>
      <c r="EV51" s="22">
        <v>0</v>
      </c>
      <c r="EW51" s="22">
        <v>0</v>
      </c>
      <c r="EX51" s="22">
        <v>0</v>
      </c>
      <c r="EY51" s="22">
        <v>54993.7126878649</v>
      </c>
      <c r="EZ51" s="22">
        <v>0</v>
      </c>
      <c r="FA51" s="22">
        <v>0</v>
      </c>
      <c r="FB51" s="22">
        <v>1517.2639818382231</v>
      </c>
      <c r="FC51" s="22">
        <v>0</v>
      </c>
      <c r="FD51" s="22">
        <v>0</v>
      </c>
      <c r="FE51" s="22">
        <v>0</v>
      </c>
      <c r="FF51" s="22">
        <v>0</v>
      </c>
      <c r="FG51" s="22">
        <v>50594.215672835708</v>
      </c>
      <c r="FH51" s="22">
        <v>0</v>
      </c>
      <c r="FI51" s="22">
        <v>0</v>
      </c>
      <c r="FJ51" s="22">
        <v>1517.2639818382231</v>
      </c>
      <c r="FK51" s="22">
        <v>0</v>
      </c>
      <c r="FL51" s="22">
        <v>0</v>
      </c>
      <c r="FM51" s="22">
        <v>0</v>
      </c>
      <c r="FN51" s="22">
        <v>0</v>
      </c>
    </row>
    <row r="52" spans="2:170" x14ac:dyDescent="0.2">
      <c r="B52" s="128">
        <f t="shared" si="0"/>
        <v>4097458.5913488534</v>
      </c>
      <c r="C52" s="12">
        <v>2039</v>
      </c>
      <c r="D52" s="22">
        <v>11</v>
      </c>
      <c r="E52" s="22">
        <v>0</v>
      </c>
      <c r="F52" s="22">
        <v>1</v>
      </c>
      <c r="G52" s="22">
        <v>0</v>
      </c>
      <c r="H52" s="22">
        <v>10</v>
      </c>
      <c r="I52" s="22">
        <v>0</v>
      </c>
      <c r="J52" s="22">
        <v>0</v>
      </c>
      <c r="K52" s="100">
        <v>45106.365495361446</v>
      </c>
      <c r="L52" s="100">
        <v>0</v>
      </c>
      <c r="M52" s="100">
        <v>1436.0999937057641</v>
      </c>
      <c r="N52" s="100">
        <v>1321.2119942092904</v>
      </c>
      <c r="O52" s="100">
        <v>0</v>
      </c>
      <c r="P52" s="100">
        <v>114.88799949645909</v>
      </c>
      <c r="Q52" s="100">
        <v>0</v>
      </c>
      <c r="R52" s="100">
        <v>0</v>
      </c>
      <c r="S52" s="100">
        <v>0</v>
      </c>
      <c r="T52" s="100">
        <v>0</v>
      </c>
      <c r="U52" s="100">
        <v>0</v>
      </c>
      <c r="V52" s="100">
        <v>0</v>
      </c>
      <c r="W52" s="100">
        <v>6066679.2250275612</v>
      </c>
      <c r="X52" s="100">
        <v>7323609.4655990582</v>
      </c>
      <c r="Y52" s="100">
        <v>0</v>
      </c>
      <c r="Z52" s="100">
        <v>0</v>
      </c>
      <c r="AA52" s="100">
        <v>0</v>
      </c>
      <c r="AB52" s="100">
        <v>45106.365495361446</v>
      </c>
      <c r="AC52" s="100">
        <v>0</v>
      </c>
      <c r="AD52" s="100">
        <v>0</v>
      </c>
      <c r="AE52" s="100">
        <v>1321.2119942092904</v>
      </c>
      <c r="AF52" s="100">
        <v>0</v>
      </c>
      <c r="AG52" s="100">
        <v>0</v>
      </c>
      <c r="AH52" s="100">
        <v>0</v>
      </c>
      <c r="AI52" s="100">
        <v>0</v>
      </c>
      <c r="AJ52" s="100">
        <v>7.9999999999999893</v>
      </c>
      <c r="AK52" s="100">
        <v>0</v>
      </c>
      <c r="AL52" s="100">
        <v>0</v>
      </c>
      <c r="AM52" s="100">
        <v>3608.509239628911</v>
      </c>
      <c r="AN52" s="100">
        <v>0</v>
      </c>
      <c r="AO52" s="100">
        <v>0</v>
      </c>
      <c r="AP52" s="100">
        <v>100</v>
      </c>
      <c r="AQ52" s="100">
        <v>45106.365495361446</v>
      </c>
      <c r="AR52" s="100">
        <v>0</v>
      </c>
      <c r="AS52" s="100">
        <v>0</v>
      </c>
      <c r="AT52" s="100">
        <v>1321.2119942092904</v>
      </c>
      <c r="AU52" s="100">
        <v>0</v>
      </c>
      <c r="AV52" s="100">
        <v>0</v>
      </c>
      <c r="AW52" s="100">
        <v>0</v>
      </c>
      <c r="AX52" s="100">
        <v>0</v>
      </c>
      <c r="AY52" s="100">
        <v>3608.509239628911</v>
      </c>
      <c r="AZ52" s="100">
        <v>0</v>
      </c>
      <c r="BA52" s="100">
        <v>0</v>
      </c>
      <c r="BB52" s="100">
        <v>41497.856255732535</v>
      </c>
      <c r="BC52" s="100">
        <v>0</v>
      </c>
      <c r="BD52" s="100">
        <v>0</v>
      </c>
      <c r="BE52" s="100">
        <v>1321.2119942092904</v>
      </c>
      <c r="BF52" s="100">
        <v>0</v>
      </c>
      <c r="BG52" s="100">
        <v>0</v>
      </c>
      <c r="BH52" s="100">
        <v>0</v>
      </c>
      <c r="BI52" s="100">
        <v>0</v>
      </c>
      <c r="BJ52" s="100">
        <v>98.739042472412734</v>
      </c>
      <c r="BK52" s="100">
        <v>1.8429266457542184</v>
      </c>
      <c r="BL52" s="100">
        <v>-1.0572175066748102</v>
      </c>
      <c r="BM52" s="100">
        <v>0.87688999999999995</v>
      </c>
      <c r="BN52" s="100">
        <v>6.0419999999999998</v>
      </c>
      <c r="BO52" s="100">
        <v>6.0419999999999998</v>
      </c>
      <c r="BP52" s="100">
        <v>0</v>
      </c>
      <c r="BQ52" s="100">
        <v>37.502214127263947</v>
      </c>
      <c r="BR52" s="100">
        <v>37.502214127263947</v>
      </c>
      <c r="BS52" s="100">
        <v>98.739042472412734</v>
      </c>
      <c r="BT52" s="100">
        <v>4097458.591348853</v>
      </c>
      <c r="BU52" s="100">
        <v>1341701.8891176768</v>
      </c>
      <c r="BV52" s="100">
        <v>100</v>
      </c>
      <c r="BW52" s="100">
        <v>0</v>
      </c>
      <c r="BX52" s="100">
        <v>0</v>
      </c>
      <c r="BY52" s="100">
        <v>1341701.8891176768</v>
      </c>
      <c r="BZ52" s="100">
        <v>29.745289259797531</v>
      </c>
      <c r="CA52" s="100">
        <v>0.13074107245791619</v>
      </c>
      <c r="CB52" s="100">
        <v>0.42278700282048415</v>
      </c>
      <c r="CC52" s="100">
        <v>0.10346984826255597</v>
      </c>
      <c r="CD52" s="100">
        <v>8.7486294039308771E-2</v>
      </c>
      <c r="CE52" s="100">
        <v>0</v>
      </c>
      <c r="CF52" s="100">
        <v>0</v>
      </c>
      <c r="CG52" s="100">
        <v>0</v>
      </c>
      <c r="CH52" s="100">
        <v>0</v>
      </c>
      <c r="CI52" s="100">
        <v>47099.115856987788</v>
      </c>
      <c r="CJ52" s="100">
        <v>1499.7375447909378</v>
      </c>
      <c r="CK52" s="100">
        <v>0</v>
      </c>
      <c r="CL52" s="100">
        <v>0</v>
      </c>
      <c r="CM52" s="100">
        <v>0</v>
      </c>
      <c r="CN52" s="100">
        <v>0</v>
      </c>
      <c r="CO52" s="100">
        <v>0</v>
      </c>
      <c r="CP52" s="100">
        <v>0</v>
      </c>
      <c r="CQ52" s="100">
        <v>0</v>
      </c>
      <c r="CR52" s="100">
        <v>0</v>
      </c>
      <c r="CS52" s="100">
        <v>0</v>
      </c>
      <c r="CT52" s="100">
        <v>0</v>
      </c>
      <c r="CU52" s="100">
        <v>0</v>
      </c>
      <c r="CV52" s="100">
        <v>0</v>
      </c>
      <c r="CW52" s="100">
        <v>0</v>
      </c>
      <c r="CX52" s="100">
        <v>0</v>
      </c>
      <c r="CY52" s="100">
        <v>0</v>
      </c>
      <c r="CZ52" s="100">
        <v>0</v>
      </c>
      <c r="DA52" s="100">
        <v>0</v>
      </c>
      <c r="DB52" s="100">
        <v>0</v>
      </c>
      <c r="DC52" s="100">
        <v>0</v>
      </c>
      <c r="DD52" s="100">
        <v>0</v>
      </c>
      <c r="DE52" s="100">
        <v>0</v>
      </c>
      <c r="DF52" s="100">
        <v>0</v>
      </c>
      <c r="DG52" s="100">
        <v>0</v>
      </c>
      <c r="DH52" s="100">
        <v>0</v>
      </c>
      <c r="DI52" s="100">
        <v>0</v>
      </c>
      <c r="DJ52" s="100">
        <v>0</v>
      </c>
      <c r="DK52" s="100">
        <v>0</v>
      </c>
      <c r="DL52" s="100">
        <v>0</v>
      </c>
      <c r="DM52" s="100">
        <v>0</v>
      </c>
      <c r="DN52" s="108">
        <v>2755756.7022311762</v>
      </c>
      <c r="DO52" s="108">
        <v>2755756.7022311762</v>
      </c>
      <c r="DP52" s="108">
        <v>571822.93093811127</v>
      </c>
      <c r="DR52" s="22">
        <v>0</v>
      </c>
      <c r="DS52" s="22">
        <v>0</v>
      </c>
      <c r="DT52" s="22">
        <v>0</v>
      </c>
      <c r="DU52" s="22">
        <v>0</v>
      </c>
      <c r="DV52" s="22">
        <v>0</v>
      </c>
      <c r="DW52" s="22">
        <v>0</v>
      </c>
      <c r="DX52" s="22">
        <v>0</v>
      </c>
      <c r="DY52" s="22">
        <v>0</v>
      </c>
      <c r="DZ52" s="22">
        <v>0</v>
      </c>
      <c r="EA52" s="22">
        <v>0</v>
      </c>
      <c r="EB52" s="22">
        <v>0</v>
      </c>
      <c r="EC52" s="22">
        <v>0</v>
      </c>
      <c r="ED52" s="22">
        <v>0</v>
      </c>
      <c r="EE52" s="22">
        <v>0</v>
      </c>
      <c r="EF52" s="22">
        <v>0</v>
      </c>
      <c r="EG52" s="22">
        <v>0</v>
      </c>
      <c r="EH52" s="22">
        <v>0</v>
      </c>
      <c r="EI52" s="22">
        <v>0</v>
      </c>
      <c r="EJ52" s="22">
        <v>0</v>
      </c>
      <c r="EK52" s="22">
        <v>0</v>
      </c>
      <c r="EL52" s="22">
        <v>0</v>
      </c>
      <c r="EM52" s="22">
        <v>0</v>
      </c>
      <c r="EN52" s="22">
        <v>0</v>
      </c>
      <c r="EO52" s="22">
        <v>0</v>
      </c>
      <c r="EQ52" s="22">
        <v>45106.365495361446</v>
      </c>
      <c r="ER52" s="22">
        <v>0</v>
      </c>
      <c r="ES52" s="22">
        <v>0</v>
      </c>
      <c r="ET52" s="22">
        <v>1321.2119942092904</v>
      </c>
      <c r="EU52" s="22">
        <v>0</v>
      </c>
      <c r="EV52" s="22">
        <v>0</v>
      </c>
      <c r="EW52" s="22">
        <v>0</v>
      </c>
      <c r="EX52" s="22">
        <v>0</v>
      </c>
      <c r="EY52" s="22">
        <v>45106.365495361446</v>
      </c>
      <c r="EZ52" s="22">
        <v>0</v>
      </c>
      <c r="FA52" s="22">
        <v>0</v>
      </c>
      <c r="FB52" s="22">
        <v>1321.2119942092904</v>
      </c>
      <c r="FC52" s="22">
        <v>0</v>
      </c>
      <c r="FD52" s="22">
        <v>0</v>
      </c>
      <c r="FE52" s="22">
        <v>0</v>
      </c>
      <c r="FF52" s="22">
        <v>0</v>
      </c>
      <c r="FG52" s="22">
        <v>41497.856255732535</v>
      </c>
      <c r="FH52" s="22">
        <v>0</v>
      </c>
      <c r="FI52" s="22">
        <v>0</v>
      </c>
      <c r="FJ52" s="22">
        <v>1321.2119942092904</v>
      </c>
      <c r="FK52" s="22">
        <v>0</v>
      </c>
      <c r="FL52" s="22">
        <v>0</v>
      </c>
      <c r="FM52" s="22">
        <v>0</v>
      </c>
      <c r="FN52" s="22">
        <v>0</v>
      </c>
    </row>
    <row r="53" spans="2:170" x14ac:dyDescent="0.2">
      <c r="B53" s="128">
        <f t="shared" si="0"/>
        <v>3533965.2082552863</v>
      </c>
      <c r="C53" s="12">
        <v>2040</v>
      </c>
      <c r="D53" s="22">
        <v>11</v>
      </c>
      <c r="E53" s="22">
        <v>0</v>
      </c>
      <c r="F53" s="22">
        <v>1</v>
      </c>
      <c r="G53" s="22">
        <v>0</v>
      </c>
      <c r="H53" s="22">
        <v>10</v>
      </c>
      <c r="I53" s="22">
        <v>0</v>
      </c>
      <c r="J53" s="22">
        <v>0</v>
      </c>
      <c r="K53" s="100">
        <v>38903.218367602676</v>
      </c>
      <c r="L53" s="100">
        <v>0</v>
      </c>
      <c r="M53" s="100">
        <v>1637.500005245216</v>
      </c>
      <c r="N53" s="100">
        <v>1506.5000048255897</v>
      </c>
      <c r="O53" s="100">
        <v>0</v>
      </c>
      <c r="P53" s="100">
        <v>131.00000041960811</v>
      </c>
      <c r="Q53" s="100">
        <v>0</v>
      </c>
      <c r="R53" s="100">
        <v>0</v>
      </c>
      <c r="S53" s="100">
        <v>0</v>
      </c>
      <c r="T53" s="100">
        <v>0</v>
      </c>
      <c r="U53" s="100">
        <v>0</v>
      </c>
      <c r="V53" s="100">
        <v>0</v>
      </c>
      <c r="W53" s="100">
        <v>6239016.7685747091</v>
      </c>
      <c r="X53" s="100">
        <v>7325409.7642898615</v>
      </c>
      <c r="Y53" s="100">
        <v>0</v>
      </c>
      <c r="Z53" s="100">
        <v>0</v>
      </c>
      <c r="AA53" s="100">
        <v>0</v>
      </c>
      <c r="AB53" s="100">
        <v>38903.218367602676</v>
      </c>
      <c r="AC53" s="100">
        <v>0</v>
      </c>
      <c r="AD53" s="100">
        <v>0</v>
      </c>
      <c r="AE53" s="100">
        <v>1506.5000048255897</v>
      </c>
      <c r="AF53" s="100">
        <v>0</v>
      </c>
      <c r="AG53" s="100">
        <v>0</v>
      </c>
      <c r="AH53" s="100">
        <v>0</v>
      </c>
      <c r="AI53" s="100">
        <v>0</v>
      </c>
      <c r="AJ53" s="100">
        <v>7.9999999999999964</v>
      </c>
      <c r="AK53" s="100">
        <v>0</v>
      </c>
      <c r="AL53" s="100">
        <v>0</v>
      </c>
      <c r="AM53" s="100">
        <v>3112.2574694082123</v>
      </c>
      <c r="AN53" s="100">
        <v>0</v>
      </c>
      <c r="AO53" s="100">
        <v>0</v>
      </c>
      <c r="AP53" s="100">
        <v>100</v>
      </c>
      <c r="AQ53" s="100">
        <v>38903.218367602705</v>
      </c>
      <c r="AR53" s="100">
        <v>0</v>
      </c>
      <c r="AS53" s="100">
        <v>0</v>
      </c>
      <c r="AT53" s="100">
        <v>1506.5000048255897</v>
      </c>
      <c r="AU53" s="100">
        <v>0</v>
      </c>
      <c r="AV53" s="100">
        <v>0</v>
      </c>
      <c r="AW53" s="100">
        <v>0</v>
      </c>
      <c r="AX53" s="100">
        <v>0</v>
      </c>
      <c r="AY53" s="100">
        <v>3112.2574694082123</v>
      </c>
      <c r="AZ53" s="100">
        <v>0</v>
      </c>
      <c r="BA53" s="100">
        <v>0</v>
      </c>
      <c r="BB53" s="100">
        <v>35790.960898194491</v>
      </c>
      <c r="BC53" s="100">
        <v>0</v>
      </c>
      <c r="BD53" s="100">
        <v>0</v>
      </c>
      <c r="BE53" s="100">
        <v>1506.5000048255897</v>
      </c>
      <c r="BF53" s="100">
        <v>0</v>
      </c>
      <c r="BG53" s="100">
        <v>0</v>
      </c>
      <c r="BH53" s="100">
        <v>0</v>
      </c>
      <c r="BI53" s="100">
        <v>0</v>
      </c>
      <c r="BJ53" s="100">
        <v>98.739042472412734</v>
      </c>
      <c r="BK53" s="100">
        <v>1.8429266457542184</v>
      </c>
      <c r="BL53" s="100">
        <v>-1.0572175066748102</v>
      </c>
      <c r="BM53" s="100">
        <v>0.87688999999999995</v>
      </c>
      <c r="BN53" s="100">
        <v>6.0419999999999998</v>
      </c>
      <c r="BO53" s="100">
        <v>6.0419999999999998</v>
      </c>
      <c r="BP53" s="100">
        <v>0</v>
      </c>
      <c r="BQ53" s="100">
        <v>37.502214127263947</v>
      </c>
      <c r="BR53" s="100">
        <v>37.502214127263947</v>
      </c>
      <c r="BS53" s="100">
        <v>98.739042472412734</v>
      </c>
      <c r="BT53" s="100">
        <v>3533965.2082552873</v>
      </c>
      <c r="BU53" s="100">
        <v>1358323.4345661532</v>
      </c>
      <c r="BV53" s="100">
        <v>100</v>
      </c>
      <c r="BW53" s="100">
        <v>0</v>
      </c>
      <c r="BX53" s="100">
        <v>0</v>
      </c>
      <c r="BY53" s="100">
        <v>1358323.4345661523</v>
      </c>
      <c r="BZ53" s="100">
        <v>34.915451511778251</v>
      </c>
      <c r="CA53" s="100">
        <v>0.13074107245791619</v>
      </c>
      <c r="CB53" s="100">
        <v>0.42278700282048415</v>
      </c>
      <c r="CC53" s="100">
        <v>0.10346984826255597</v>
      </c>
      <c r="CD53" s="100">
        <v>8.7486294039308771E-2</v>
      </c>
      <c r="CE53" s="100">
        <v>0</v>
      </c>
      <c r="CF53" s="100">
        <v>0</v>
      </c>
      <c r="CG53" s="100">
        <v>0</v>
      </c>
      <c r="CH53" s="100">
        <v>0</v>
      </c>
      <c r="CI53" s="149">
        <v>47099.115856987788</v>
      </c>
      <c r="CJ53" s="149">
        <v>1499.7375447909378</v>
      </c>
      <c r="CK53" s="100">
        <v>0</v>
      </c>
      <c r="CL53" s="100">
        <v>0</v>
      </c>
      <c r="CM53" s="100">
        <v>0</v>
      </c>
      <c r="CN53" s="100">
        <v>0</v>
      </c>
      <c r="CO53" s="100">
        <v>0</v>
      </c>
      <c r="CP53" s="100">
        <v>0</v>
      </c>
      <c r="CQ53" s="100">
        <v>0</v>
      </c>
      <c r="CR53" s="100">
        <v>0</v>
      </c>
      <c r="CS53" s="100">
        <v>0</v>
      </c>
      <c r="CT53" s="100">
        <v>0</v>
      </c>
      <c r="CU53" s="100">
        <v>0</v>
      </c>
      <c r="CV53" s="100">
        <v>0</v>
      </c>
      <c r="CW53" s="100">
        <v>0</v>
      </c>
      <c r="CX53" s="100">
        <v>0</v>
      </c>
      <c r="CY53" s="100">
        <v>0</v>
      </c>
      <c r="CZ53" s="100">
        <v>0</v>
      </c>
      <c r="DA53" s="100">
        <v>0</v>
      </c>
      <c r="DB53" s="100">
        <v>0</v>
      </c>
      <c r="DC53" s="100">
        <v>0</v>
      </c>
      <c r="DD53" s="100">
        <v>0</v>
      </c>
      <c r="DE53" s="100">
        <v>0</v>
      </c>
      <c r="DF53" s="100">
        <v>0</v>
      </c>
      <c r="DG53" s="100">
        <v>0</v>
      </c>
      <c r="DH53" s="100">
        <v>0</v>
      </c>
      <c r="DI53" s="100">
        <v>0</v>
      </c>
      <c r="DJ53" s="100">
        <v>0</v>
      </c>
      <c r="DK53" s="100">
        <v>0</v>
      </c>
      <c r="DL53" s="100">
        <v>0</v>
      </c>
      <c r="DM53" s="100">
        <v>0</v>
      </c>
      <c r="DN53" s="108">
        <v>2175641.773689135</v>
      </c>
      <c r="DO53" s="108">
        <v>2175641.7736891345</v>
      </c>
      <c r="DP53" s="108">
        <v>410407.60393260693</v>
      </c>
      <c r="DR53" s="22">
        <v>0</v>
      </c>
      <c r="DS53" s="22">
        <v>0</v>
      </c>
      <c r="DT53" s="22">
        <v>0</v>
      </c>
      <c r="DU53" s="22">
        <v>0</v>
      </c>
      <c r="DV53" s="22">
        <v>0</v>
      </c>
      <c r="DW53" s="22">
        <v>0</v>
      </c>
      <c r="DX53" s="22">
        <v>0</v>
      </c>
      <c r="DY53" s="22">
        <v>0</v>
      </c>
      <c r="DZ53" s="22">
        <v>0</v>
      </c>
      <c r="EA53" s="22">
        <v>0</v>
      </c>
      <c r="EB53" s="22">
        <v>0</v>
      </c>
      <c r="EC53" s="22">
        <v>0</v>
      </c>
      <c r="ED53" s="22">
        <v>0</v>
      </c>
      <c r="EE53" s="22">
        <v>0</v>
      </c>
      <c r="EF53" s="22">
        <v>0</v>
      </c>
      <c r="EG53" s="22">
        <v>0</v>
      </c>
      <c r="EH53" s="22">
        <v>0</v>
      </c>
      <c r="EI53" s="22">
        <v>0</v>
      </c>
      <c r="EJ53" s="22">
        <v>0</v>
      </c>
      <c r="EK53" s="22">
        <v>0</v>
      </c>
      <c r="EL53" s="22">
        <v>0</v>
      </c>
      <c r="EM53" s="22">
        <v>0</v>
      </c>
      <c r="EN53" s="22">
        <v>0</v>
      </c>
      <c r="EO53" s="22">
        <v>0</v>
      </c>
      <c r="EQ53" s="22">
        <v>38903.218367602676</v>
      </c>
      <c r="ER53" s="22">
        <v>0</v>
      </c>
      <c r="ES53" s="22">
        <v>0</v>
      </c>
      <c r="ET53" s="22">
        <v>1506.5000048255897</v>
      </c>
      <c r="EU53" s="22">
        <v>0</v>
      </c>
      <c r="EV53" s="22">
        <v>0</v>
      </c>
      <c r="EW53" s="22">
        <v>0</v>
      </c>
      <c r="EX53" s="22">
        <v>0</v>
      </c>
      <c r="EY53" s="22">
        <v>38903.218367602705</v>
      </c>
      <c r="EZ53" s="22">
        <v>0</v>
      </c>
      <c r="FA53" s="22">
        <v>0</v>
      </c>
      <c r="FB53" s="22">
        <v>1506.5000048255897</v>
      </c>
      <c r="FC53" s="22">
        <v>0</v>
      </c>
      <c r="FD53" s="22">
        <v>0</v>
      </c>
      <c r="FE53" s="22">
        <v>0</v>
      </c>
      <c r="FF53" s="22">
        <v>0</v>
      </c>
      <c r="FG53" s="22">
        <v>35790.960898194491</v>
      </c>
      <c r="FH53" s="22">
        <v>0</v>
      </c>
      <c r="FI53" s="22">
        <v>0</v>
      </c>
      <c r="FJ53" s="22">
        <v>1506.5000048255897</v>
      </c>
      <c r="FK53" s="22">
        <v>0</v>
      </c>
      <c r="FL53" s="22">
        <v>0</v>
      </c>
      <c r="FM53" s="22">
        <v>0</v>
      </c>
      <c r="FN53" s="22">
        <v>0</v>
      </c>
    </row>
    <row r="54" spans="2:170" ht="12" customHeight="1" x14ac:dyDescent="0.2">
      <c r="B54" s="128">
        <f t="shared" si="0"/>
        <v>2930144.094244604</v>
      </c>
      <c r="C54" s="12">
        <v>2041</v>
      </c>
      <c r="D54" s="108">
        <v>34.25</v>
      </c>
      <c r="E54" s="22">
        <v>0</v>
      </c>
      <c r="F54" s="113">
        <v>9.25</v>
      </c>
      <c r="G54" s="22">
        <v>0</v>
      </c>
      <c r="H54" s="113">
        <v>25</v>
      </c>
      <c r="I54" s="22">
        <v>0</v>
      </c>
      <c r="J54" s="22">
        <v>0</v>
      </c>
      <c r="K54" s="100">
        <v>32256.128408014774</v>
      </c>
      <c r="L54" s="100">
        <v>0</v>
      </c>
      <c r="M54" s="100">
        <v>1797.599996566787</v>
      </c>
      <c r="N54" s="100">
        <v>1653.791996841428</v>
      </c>
      <c r="O54" s="100">
        <v>0</v>
      </c>
      <c r="P54" s="100">
        <v>143.80799972534078</v>
      </c>
      <c r="Q54" s="100">
        <v>0</v>
      </c>
      <c r="R54" s="100">
        <v>0</v>
      </c>
      <c r="S54" s="100">
        <v>0</v>
      </c>
      <c r="T54" s="100">
        <v>0</v>
      </c>
      <c r="U54" s="100">
        <v>0</v>
      </c>
      <c r="V54" s="100">
        <v>0</v>
      </c>
      <c r="W54" s="100">
        <v>6287278.3456742764</v>
      </c>
      <c r="X54" s="100">
        <v>7323259.8638534565</v>
      </c>
      <c r="Y54" s="100">
        <v>0</v>
      </c>
      <c r="Z54" s="100">
        <v>0</v>
      </c>
      <c r="AA54" s="100">
        <v>0</v>
      </c>
      <c r="AB54" s="100">
        <v>50586.508659804247</v>
      </c>
      <c r="AC54" s="100">
        <v>0</v>
      </c>
      <c r="AD54" s="100">
        <v>0</v>
      </c>
      <c r="AE54" s="100">
        <v>6150.7343669993224</v>
      </c>
      <c r="AF54" s="100">
        <v>0</v>
      </c>
      <c r="AG54" s="100">
        <v>0</v>
      </c>
      <c r="AH54" s="100">
        <v>0</v>
      </c>
      <c r="AI54" s="100">
        <v>0</v>
      </c>
      <c r="AJ54" s="100">
        <v>8</v>
      </c>
      <c r="AK54" s="100">
        <v>0</v>
      </c>
      <c r="AL54" s="100">
        <v>0</v>
      </c>
      <c r="AM54" s="100">
        <v>4046.9206927843397</v>
      </c>
      <c r="AN54" s="100">
        <v>0</v>
      </c>
      <c r="AO54" s="100">
        <v>0</v>
      </c>
      <c r="AP54" s="100">
        <v>100</v>
      </c>
      <c r="AQ54" s="100">
        <v>50586.508659804247</v>
      </c>
      <c r="AR54" s="100">
        <v>0</v>
      </c>
      <c r="AS54" s="100">
        <v>0</v>
      </c>
      <c r="AT54" s="100">
        <v>6150.7343669993224</v>
      </c>
      <c r="AU54" s="100">
        <v>0</v>
      </c>
      <c r="AV54" s="100">
        <v>0</v>
      </c>
      <c r="AW54" s="100">
        <v>0</v>
      </c>
      <c r="AX54" s="100">
        <v>0</v>
      </c>
      <c r="AY54" s="100">
        <v>4046.9206927843397</v>
      </c>
      <c r="AZ54" s="100">
        <v>0</v>
      </c>
      <c r="BA54" s="100">
        <v>0</v>
      </c>
      <c r="BB54" s="100">
        <v>46539.587967019907</v>
      </c>
      <c r="BC54" s="100">
        <v>0</v>
      </c>
      <c r="BD54" s="100">
        <v>0</v>
      </c>
      <c r="BE54" s="100">
        <v>6150.7343669993224</v>
      </c>
      <c r="BF54" s="100">
        <v>0</v>
      </c>
      <c r="BG54" s="100">
        <v>0</v>
      </c>
      <c r="BH54" s="100">
        <v>0</v>
      </c>
      <c r="BI54" s="100">
        <v>0</v>
      </c>
      <c r="BJ54" s="100">
        <v>98.739042472412734</v>
      </c>
      <c r="BK54" s="100">
        <v>1.8429266457542184</v>
      </c>
      <c r="BL54" s="100">
        <v>-1.0572175066748102</v>
      </c>
      <c r="BM54" s="100">
        <v>0.87688999999999995</v>
      </c>
      <c r="BN54" s="100">
        <v>6.0419999999999998</v>
      </c>
      <c r="BO54" s="100">
        <v>6.0419999999999998</v>
      </c>
      <c r="BP54" s="100">
        <v>0</v>
      </c>
      <c r="BQ54" s="100">
        <v>37.502214127263947</v>
      </c>
      <c r="BR54" s="100">
        <v>37.502214127263947</v>
      </c>
      <c r="BS54" s="100">
        <v>98.739042472412734</v>
      </c>
      <c r="BT54" s="100">
        <v>4595274.3529241672</v>
      </c>
      <c r="BU54" s="100">
        <v>3334087.7603848092</v>
      </c>
      <c r="BV54" s="100">
        <v>100</v>
      </c>
      <c r="BW54" s="100">
        <v>0</v>
      </c>
      <c r="BX54" s="100">
        <v>0</v>
      </c>
      <c r="BY54" s="100">
        <v>3334087.7603848092</v>
      </c>
      <c r="BZ54" s="100">
        <v>65.90863549818485</v>
      </c>
      <c r="CA54" s="100">
        <v>0.13074107245791619</v>
      </c>
      <c r="CB54" s="100">
        <v>0.42278700282048415</v>
      </c>
      <c r="CC54" s="100">
        <v>0.10346984826255597</v>
      </c>
      <c r="CD54" s="100">
        <v>8.7486294039308771E-2</v>
      </c>
      <c r="CE54" s="100">
        <v>0</v>
      </c>
      <c r="CF54" s="100">
        <v>0</v>
      </c>
      <c r="CG54" s="100">
        <v>0</v>
      </c>
      <c r="CH54" s="100">
        <v>0</v>
      </c>
      <c r="CI54" s="100">
        <v>47099.115856987788</v>
      </c>
      <c r="CJ54" s="100">
        <v>1499.7375447909378</v>
      </c>
      <c r="CK54" s="100">
        <v>0</v>
      </c>
      <c r="CL54" s="100">
        <v>0</v>
      </c>
      <c r="CM54" s="100">
        <v>0</v>
      </c>
      <c r="CN54" s="100">
        <v>0</v>
      </c>
      <c r="CO54" s="100">
        <v>0</v>
      </c>
      <c r="CP54" s="100">
        <v>0</v>
      </c>
      <c r="CQ54" s="100">
        <v>0</v>
      </c>
      <c r="CR54" s="100">
        <v>0</v>
      </c>
      <c r="CS54" s="100">
        <v>0</v>
      </c>
      <c r="CT54" s="100">
        <v>0</v>
      </c>
      <c r="CU54" s="100">
        <v>0</v>
      </c>
      <c r="CV54" s="100">
        <v>0</v>
      </c>
      <c r="CW54" s="100">
        <v>0</v>
      </c>
      <c r="CX54" s="100">
        <v>0</v>
      </c>
      <c r="CY54" s="100">
        <v>0</v>
      </c>
      <c r="CZ54" s="100">
        <v>0</v>
      </c>
      <c r="DA54" s="100">
        <v>0</v>
      </c>
      <c r="DB54" s="100">
        <v>0</v>
      </c>
      <c r="DC54" s="100">
        <v>0</v>
      </c>
      <c r="DD54" s="100">
        <v>0</v>
      </c>
      <c r="DE54" s="100">
        <v>0</v>
      </c>
      <c r="DF54" s="100">
        <v>0</v>
      </c>
      <c r="DG54" s="100">
        <v>0</v>
      </c>
      <c r="DH54" s="100">
        <v>0</v>
      </c>
      <c r="DI54" s="100">
        <v>0</v>
      </c>
      <c r="DJ54" s="100">
        <v>0</v>
      </c>
      <c r="DK54" s="100">
        <v>0</v>
      </c>
      <c r="DL54" s="100">
        <v>0</v>
      </c>
      <c r="DM54" s="100">
        <v>0</v>
      </c>
      <c r="DN54" s="108">
        <v>1261186.592539358</v>
      </c>
      <c r="DO54" s="108">
        <v>1261186.592539358</v>
      </c>
      <c r="DP54" s="108">
        <v>216279.15780803285</v>
      </c>
      <c r="DR54" s="22">
        <v>0</v>
      </c>
      <c r="DS54" s="22">
        <v>0</v>
      </c>
      <c r="DT54" s="22">
        <v>0</v>
      </c>
      <c r="DU54" s="22">
        <v>0</v>
      </c>
      <c r="DV54" s="22">
        <v>0</v>
      </c>
      <c r="DW54" s="22">
        <v>0</v>
      </c>
      <c r="DX54" s="22">
        <v>0</v>
      </c>
      <c r="DY54" s="22">
        <v>0</v>
      </c>
      <c r="DZ54" s="22">
        <v>0</v>
      </c>
      <c r="EA54" s="22">
        <v>0</v>
      </c>
      <c r="EB54" s="22">
        <v>0</v>
      </c>
      <c r="EC54" s="22">
        <v>0</v>
      </c>
      <c r="ED54" s="22">
        <v>0</v>
      </c>
      <c r="EE54" s="22">
        <v>0</v>
      </c>
      <c r="EF54" s="22">
        <v>0</v>
      </c>
      <c r="EG54" s="22">
        <v>0</v>
      </c>
      <c r="EH54" s="22">
        <v>0</v>
      </c>
      <c r="EI54" s="22">
        <v>0</v>
      </c>
      <c r="EJ54" s="22">
        <v>0</v>
      </c>
      <c r="EK54" s="22">
        <v>0</v>
      </c>
      <c r="EL54" s="22">
        <v>0</v>
      </c>
      <c r="EM54" s="22">
        <v>0</v>
      </c>
      <c r="EN54" s="22">
        <v>0</v>
      </c>
      <c r="EO54" s="22">
        <v>0</v>
      </c>
      <c r="EQ54" s="22">
        <v>32256.128408014774</v>
      </c>
      <c r="ER54" s="22">
        <v>0</v>
      </c>
      <c r="ES54" s="22">
        <v>0</v>
      </c>
      <c r="ET54" s="22">
        <v>1653.791996841428</v>
      </c>
      <c r="EU54" s="22">
        <v>0</v>
      </c>
      <c r="EV54" s="22">
        <v>0</v>
      </c>
      <c r="EW54" s="22">
        <v>0</v>
      </c>
      <c r="EX54" s="22">
        <v>0</v>
      </c>
      <c r="EY54" s="22">
        <v>32256.128408014789</v>
      </c>
      <c r="EZ54" s="22">
        <v>0</v>
      </c>
      <c r="FA54" s="22">
        <v>0</v>
      </c>
      <c r="FB54" s="22">
        <v>1653.791996841428</v>
      </c>
      <c r="FC54" s="22">
        <v>0</v>
      </c>
      <c r="FD54" s="22">
        <v>0</v>
      </c>
      <c r="FE54" s="22">
        <v>0</v>
      </c>
      <c r="FF54" s="22">
        <v>0</v>
      </c>
      <c r="FG54" s="22">
        <v>29675.638135373607</v>
      </c>
      <c r="FH54" s="22">
        <v>0</v>
      </c>
      <c r="FI54" s="22">
        <v>0</v>
      </c>
      <c r="FJ54" s="22">
        <v>1653.791996841428</v>
      </c>
      <c r="FK54" s="22">
        <v>0</v>
      </c>
      <c r="FL54" s="22">
        <v>0</v>
      </c>
      <c r="FM54" s="22">
        <v>0</v>
      </c>
      <c r="FN54" s="22">
        <v>0</v>
      </c>
    </row>
    <row r="55" spans="2:170" x14ac:dyDescent="0.2">
      <c r="B55" s="128">
        <f t="shared" si="0"/>
        <v>2364392.3735296372</v>
      </c>
      <c r="C55" s="12">
        <v>2042</v>
      </c>
      <c r="D55" s="108">
        <v>33.916666666666664</v>
      </c>
      <c r="E55" s="22">
        <v>0</v>
      </c>
      <c r="F55" s="113">
        <v>8.9166666666666661</v>
      </c>
      <c r="G55" s="22">
        <v>0</v>
      </c>
      <c r="H55" s="113">
        <v>25</v>
      </c>
      <c r="I55" s="22">
        <v>0</v>
      </c>
      <c r="J55" s="22">
        <v>0</v>
      </c>
      <c r="K55" s="100">
        <v>26028.120650211349</v>
      </c>
      <c r="L55" s="100">
        <v>0</v>
      </c>
      <c r="M55" s="100">
        <v>1633.199995517738</v>
      </c>
      <c r="N55" s="100">
        <v>1502.5439958763127</v>
      </c>
      <c r="O55" s="100">
        <v>0</v>
      </c>
      <c r="P55" s="100">
        <v>130.65599964141802</v>
      </c>
      <c r="Q55" s="100">
        <v>0</v>
      </c>
      <c r="R55" s="100">
        <v>0</v>
      </c>
      <c r="S55" s="100">
        <v>0</v>
      </c>
      <c r="T55" s="100">
        <v>0</v>
      </c>
      <c r="U55" s="100">
        <v>0</v>
      </c>
      <c r="V55" s="100">
        <v>0</v>
      </c>
      <c r="W55" s="100">
        <v>6251891.0439312421</v>
      </c>
      <c r="X55" s="100">
        <v>7317410.4652404767</v>
      </c>
      <c r="Y55" s="100">
        <v>0</v>
      </c>
      <c r="Z55" s="100">
        <v>0</v>
      </c>
      <c r="AA55" s="100">
        <v>0</v>
      </c>
      <c r="AB55" s="100">
        <v>40554.115271409966</v>
      </c>
      <c r="AC55" s="100">
        <v>0</v>
      </c>
      <c r="AD55" s="100">
        <v>0</v>
      </c>
      <c r="AE55" s="100">
        <v>4821.5437342936257</v>
      </c>
      <c r="AF55" s="100">
        <v>0</v>
      </c>
      <c r="AG55" s="100">
        <v>0</v>
      </c>
      <c r="AH55" s="100">
        <v>0</v>
      </c>
      <c r="AI55" s="100">
        <v>0</v>
      </c>
      <c r="AJ55" s="100">
        <v>8</v>
      </c>
      <c r="AK55" s="100">
        <v>0</v>
      </c>
      <c r="AL55" s="100">
        <v>0</v>
      </c>
      <c r="AM55" s="100">
        <v>3244.3292217127973</v>
      </c>
      <c r="AN55" s="100">
        <v>0</v>
      </c>
      <c r="AO55" s="100">
        <v>0</v>
      </c>
      <c r="AP55" s="100">
        <v>100</v>
      </c>
      <c r="AQ55" s="100">
        <v>40554.115271409966</v>
      </c>
      <c r="AR55" s="100">
        <v>0</v>
      </c>
      <c r="AS55" s="100">
        <v>0</v>
      </c>
      <c r="AT55" s="100">
        <v>4821.5437342936257</v>
      </c>
      <c r="AU55" s="100">
        <v>0</v>
      </c>
      <c r="AV55" s="100">
        <v>0</v>
      </c>
      <c r="AW55" s="100">
        <v>0</v>
      </c>
      <c r="AX55" s="100">
        <v>0</v>
      </c>
      <c r="AY55" s="100">
        <v>3244.3292217127973</v>
      </c>
      <c r="AZ55" s="100">
        <v>0</v>
      </c>
      <c r="BA55" s="100">
        <v>0</v>
      </c>
      <c r="BB55" s="100">
        <v>37309.78604969717</v>
      </c>
      <c r="BC55" s="100">
        <v>0</v>
      </c>
      <c r="BD55" s="100">
        <v>0</v>
      </c>
      <c r="BE55" s="100">
        <v>4821.5437342936257</v>
      </c>
      <c r="BF55" s="100">
        <v>0</v>
      </c>
      <c r="BG55" s="100">
        <v>0</v>
      </c>
      <c r="BH55" s="100">
        <v>0</v>
      </c>
      <c r="BI55" s="100">
        <v>0</v>
      </c>
      <c r="BJ55" s="100">
        <v>98.739042472412734</v>
      </c>
      <c r="BK55" s="100">
        <v>1.8429266457542184</v>
      </c>
      <c r="BL55" s="100">
        <v>-1.0572175066748102</v>
      </c>
      <c r="BM55" s="100">
        <v>0.87688999999999995</v>
      </c>
      <c r="BN55" s="100">
        <v>6.0419999999999998</v>
      </c>
      <c r="BO55" s="100">
        <v>6.0419999999999998</v>
      </c>
      <c r="BP55" s="100">
        <v>0</v>
      </c>
      <c r="BQ55" s="100">
        <v>37.502214127263947</v>
      </c>
      <c r="BR55" s="100">
        <v>37.502214127263947</v>
      </c>
      <c r="BS55" s="100">
        <v>98.739042472412734</v>
      </c>
      <c r="BT55" s="100">
        <v>3683932.5493976809</v>
      </c>
      <c r="BU55" s="100">
        <v>3310536.0209064703</v>
      </c>
      <c r="BV55" s="100">
        <v>100</v>
      </c>
      <c r="BW55" s="100">
        <v>0</v>
      </c>
      <c r="BX55" s="100">
        <v>0</v>
      </c>
      <c r="BY55" s="100">
        <v>3310536.0209064703</v>
      </c>
      <c r="BZ55" s="100">
        <v>81.632554396775305</v>
      </c>
      <c r="CA55" s="100">
        <v>0.13074107245791619</v>
      </c>
      <c r="CB55" s="100">
        <v>0.42278700282048415</v>
      </c>
      <c r="CC55" s="100">
        <v>0.10346984826255597</v>
      </c>
      <c r="CD55" s="100">
        <v>8.7486294039308771E-2</v>
      </c>
      <c r="CE55" s="100">
        <v>0</v>
      </c>
      <c r="CF55" s="100">
        <v>0</v>
      </c>
      <c r="CG55" s="100">
        <v>0</v>
      </c>
      <c r="CH55" s="100">
        <v>0</v>
      </c>
      <c r="CI55" s="100">
        <v>47099.115856987788</v>
      </c>
      <c r="CJ55" s="100">
        <v>1499.7375447909378</v>
      </c>
      <c r="CK55" s="100">
        <v>0</v>
      </c>
      <c r="CL55" s="100">
        <v>0</v>
      </c>
      <c r="CM55" s="100">
        <v>0</v>
      </c>
      <c r="CN55" s="100">
        <v>0</v>
      </c>
      <c r="CO55" s="100">
        <v>0</v>
      </c>
      <c r="CP55" s="100">
        <v>0</v>
      </c>
      <c r="CQ55" s="100">
        <v>0</v>
      </c>
      <c r="CR55" s="100">
        <v>0</v>
      </c>
      <c r="CS55" s="100">
        <v>0</v>
      </c>
      <c r="CT55" s="100">
        <v>0</v>
      </c>
      <c r="CU55" s="100">
        <v>0</v>
      </c>
      <c r="CV55" s="100">
        <v>0</v>
      </c>
      <c r="CW55" s="100">
        <v>0</v>
      </c>
      <c r="CX55" s="100">
        <v>0</v>
      </c>
      <c r="CY55" s="100">
        <v>0</v>
      </c>
      <c r="CZ55" s="100">
        <v>0</v>
      </c>
      <c r="DA55" s="100">
        <v>0</v>
      </c>
      <c r="DB55" s="100">
        <v>0</v>
      </c>
      <c r="DC55" s="100">
        <v>0</v>
      </c>
      <c r="DD55" s="100">
        <v>0</v>
      </c>
      <c r="DE55" s="100">
        <v>0</v>
      </c>
      <c r="DF55" s="100">
        <v>0</v>
      </c>
      <c r="DG55" s="100">
        <v>0</v>
      </c>
      <c r="DH55" s="100">
        <v>0</v>
      </c>
      <c r="DI55" s="100">
        <v>0</v>
      </c>
      <c r="DJ55" s="100">
        <v>0</v>
      </c>
      <c r="DK55" s="100">
        <v>0</v>
      </c>
      <c r="DL55" s="100">
        <v>0</v>
      </c>
      <c r="DM55" s="100">
        <v>0</v>
      </c>
      <c r="DN55" s="108">
        <v>373396.52849121066</v>
      </c>
      <c r="DO55" s="108">
        <v>373396.52849121066</v>
      </c>
      <c r="DP55" s="108">
        <v>58212.052903375712</v>
      </c>
      <c r="DR55" s="22">
        <v>0</v>
      </c>
      <c r="DS55" s="22">
        <v>0</v>
      </c>
      <c r="DT55" s="22">
        <v>0</v>
      </c>
      <c r="DU55" s="22">
        <v>0</v>
      </c>
      <c r="DV55" s="22">
        <v>0</v>
      </c>
      <c r="DW55" s="22">
        <v>0</v>
      </c>
      <c r="DX55" s="22">
        <v>0</v>
      </c>
      <c r="DY55" s="22">
        <v>0</v>
      </c>
      <c r="DZ55" s="22">
        <v>0</v>
      </c>
      <c r="EA55" s="22">
        <v>0</v>
      </c>
      <c r="EB55" s="22">
        <v>0</v>
      </c>
      <c r="EC55" s="22">
        <v>0</v>
      </c>
      <c r="ED55" s="22">
        <v>0</v>
      </c>
      <c r="EE55" s="22">
        <v>0</v>
      </c>
      <c r="EF55" s="22">
        <v>0</v>
      </c>
      <c r="EG55" s="22">
        <v>0</v>
      </c>
      <c r="EH55" s="22">
        <v>0</v>
      </c>
      <c r="EI55" s="22">
        <v>0</v>
      </c>
      <c r="EJ55" s="22">
        <v>0</v>
      </c>
      <c r="EK55" s="22">
        <v>0</v>
      </c>
      <c r="EL55" s="22">
        <v>0</v>
      </c>
      <c r="EM55" s="22">
        <v>0</v>
      </c>
      <c r="EN55" s="22">
        <v>0</v>
      </c>
      <c r="EO55" s="22">
        <v>0</v>
      </c>
      <c r="EQ55" s="22">
        <v>26028.120650211349</v>
      </c>
      <c r="ER55" s="22">
        <v>0</v>
      </c>
      <c r="ES55" s="22">
        <v>0</v>
      </c>
      <c r="ET55" s="22">
        <v>1502.5439958763127</v>
      </c>
      <c r="EU55" s="22">
        <v>0</v>
      </c>
      <c r="EV55" s="22">
        <v>0</v>
      </c>
      <c r="EW55" s="22">
        <v>0</v>
      </c>
      <c r="EX55" s="22">
        <v>0</v>
      </c>
      <c r="EY55" s="22">
        <v>26028.120650211349</v>
      </c>
      <c r="EZ55" s="22">
        <v>0</v>
      </c>
      <c r="FA55" s="22">
        <v>0</v>
      </c>
      <c r="FB55" s="22">
        <v>1502.5439958763127</v>
      </c>
      <c r="FC55" s="22">
        <v>0</v>
      </c>
      <c r="FD55" s="22">
        <v>0</v>
      </c>
      <c r="FE55" s="22">
        <v>0</v>
      </c>
      <c r="FF55" s="22">
        <v>0</v>
      </c>
      <c r="FG55" s="22">
        <v>23945.870998194441</v>
      </c>
      <c r="FH55" s="22">
        <v>0</v>
      </c>
      <c r="FI55" s="22">
        <v>0</v>
      </c>
      <c r="FJ55" s="22">
        <v>1502.5439958763127</v>
      </c>
      <c r="FK55" s="22">
        <v>0</v>
      </c>
      <c r="FL55" s="22">
        <v>0</v>
      </c>
      <c r="FM55" s="22">
        <v>0</v>
      </c>
      <c r="FN55" s="22">
        <v>0</v>
      </c>
    </row>
    <row r="56" spans="2:170" x14ac:dyDescent="0.2">
      <c r="B56" s="128">
        <f>K56*0.92*BJ56</f>
        <v>1888092.725196718</v>
      </c>
      <c r="C56" s="12">
        <v>2043</v>
      </c>
      <c r="D56" s="22">
        <v>0</v>
      </c>
      <c r="E56" s="22">
        <v>0</v>
      </c>
      <c r="F56" s="22">
        <v>0</v>
      </c>
      <c r="G56" s="22">
        <v>0</v>
      </c>
      <c r="H56" s="22">
        <v>0</v>
      </c>
      <c r="I56" s="22">
        <v>0</v>
      </c>
      <c r="J56" s="22">
        <v>5</v>
      </c>
      <c r="K56" s="98">
        <v>20784.834953956306</v>
      </c>
      <c r="L56" s="100">
        <v>0</v>
      </c>
      <c r="M56" s="100">
        <v>1013.4999976158106</v>
      </c>
      <c r="N56" s="100">
        <v>932.41999780655169</v>
      </c>
      <c r="O56" s="100">
        <v>0</v>
      </c>
      <c r="P56" s="100">
        <v>81.079999809266155</v>
      </c>
      <c r="Q56" s="100">
        <v>0</v>
      </c>
      <c r="R56" s="100">
        <v>0</v>
      </c>
      <c r="S56" s="100">
        <v>0</v>
      </c>
      <c r="T56" s="100">
        <v>0</v>
      </c>
      <c r="U56" s="100">
        <v>0</v>
      </c>
      <c r="V56" s="100">
        <v>0</v>
      </c>
      <c r="W56" s="100">
        <v>5991936.9719326552</v>
      </c>
      <c r="X56" s="100">
        <v>7323609.4655990656</v>
      </c>
      <c r="Y56" s="100">
        <v>0</v>
      </c>
      <c r="Z56" s="100">
        <v>0</v>
      </c>
      <c r="AA56" s="100">
        <v>0</v>
      </c>
      <c r="AB56" s="100">
        <v>0</v>
      </c>
      <c r="AC56" s="100">
        <v>0</v>
      </c>
      <c r="AD56" s="100">
        <v>0</v>
      </c>
      <c r="AE56" s="100">
        <v>0</v>
      </c>
      <c r="AF56" s="100">
        <v>0</v>
      </c>
      <c r="AG56" s="100">
        <v>0</v>
      </c>
      <c r="AH56" s="100">
        <v>0</v>
      </c>
      <c r="AI56" s="100">
        <v>0</v>
      </c>
      <c r="AJ56" s="100">
        <v>0</v>
      </c>
      <c r="AK56" s="100">
        <v>0</v>
      </c>
      <c r="AL56" s="100">
        <v>0</v>
      </c>
      <c r="AM56" s="100">
        <v>0</v>
      </c>
      <c r="AN56" s="100">
        <v>0</v>
      </c>
      <c r="AO56" s="100">
        <v>0</v>
      </c>
      <c r="AP56" s="100">
        <v>0</v>
      </c>
      <c r="AQ56" s="100">
        <v>0</v>
      </c>
      <c r="AR56" s="100">
        <v>0</v>
      </c>
      <c r="AS56" s="100">
        <v>0</v>
      </c>
      <c r="AT56" s="100">
        <v>0</v>
      </c>
      <c r="AU56" s="100">
        <v>0</v>
      </c>
      <c r="AV56" s="100">
        <v>0</v>
      </c>
      <c r="AW56" s="100">
        <v>0</v>
      </c>
      <c r="AX56" s="100">
        <v>0</v>
      </c>
      <c r="AY56" s="100">
        <v>0</v>
      </c>
      <c r="AZ56" s="100">
        <v>0</v>
      </c>
      <c r="BA56" s="100">
        <v>0</v>
      </c>
      <c r="BB56" s="100">
        <v>0</v>
      </c>
      <c r="BC56" s="100">
        <v>0</v>
      </c>
      <c r="BD56" s="100">
        <v>0</v>
      </c>
      <c r="BE56" s="100">
        <v>0</v>
      </c>
      <c r="BF56" s="100">
        <v>0</v>
      </c>
      <c r="BG56" s="100">
        <v>0</v>
      </c>
      <c r="BH56" s="100">
        <v>0</v>
      </c>
      <c r="BI56" s="100">
        <v>0</v>
      </c>
      <c r="BJ56" s="100">
        <v>98.739042472412734</v>
      </c>
      <c r="BK56" s="100">
        <v>1.8429266457542184</v>
      </c>
      <c r="BL56" s="100">
        <v>-1.0572175066748102</v>
      </c>
      <c r="BM56" s="100">
        <v>0.87688999999999995</v>
      </c>
      <c r="BN56" s="100">
        <v>6.0419999999999998</v>
      </c>
      <c r="BO56" s="100">
        <v>6.0419999999999998</v>
      </c>
      <c r="BP56" s="100">
        <v>0</v>
      </c>
      <c r="BQ56" s="100">
        <v>37.502214127263947</v>
      </c>
      <c r="BR56" s="100">
        <v>37.502214127263947</v>
      </c>
      <c r="BS56" s="100">
        <v>98.739042472412734</v>
      </c>
      <c r="BT56" s="100">
        <v>0</v>
      </c>
      <c r="BU56" s="100">
        <v>0</v>
      </c>
      <c r="BV56" s="100">
        <v>0</v>
      </c>
      <c r="BW56" s="100">
        <v>0</v>
      </c>
      <c r="BX56" s="100">
        <v>0</v>
      </c>
      <c r="BY56" s="100">
        <v>0</v>
      </c>
      <c r="BZ56" s="100">
        <v>0</v>
      </c>
      <c r="CA56" s="100">
        <v>0.13074107245791619</v>
      </c>
      <c r="CB56" s="100">
        <v>0.42278700282048415</v>
      </c>
      <c r="CC56" s="100">
        <v>0.10346984826255597</v>
      </c>
      <c r="CD56" s="100">
        <v>8.7486294039308771E-2</v>
      </c>
      <c r="CE56" s="100">
        <v>0</v>
      </c>
      <c r="CF56" s="100">
        <v>0</v>
      </c>
      <c r="CG56" s="100">
        <v>0</v>
      </c>
      <c r="CH56" s="100">
        <v>0</v>
      </c>
      <c r="CI56" s="100">
        <v>47099.115856987788</v>
      </c>
      <c r="CJ56" s="100">
        <v>1499.7375447909378</v>
      </c>
      <c r="CK56" s="100">
        <v>0</v>
      </c>
      <c r="CL56" s="100">
        <v>0</v>
      </c>
      <c r="CM56" s="100">
        <v>0</v>
      </c>
      <c r="CN56" s="100">
        <v>0</v>
      </c>
      <c r="CO56" s="100">
        <v>0</v>
      </c>
      <c r="CP56" s="100">
        <v>0</v>
      </c>
      <c r="CQ56" s="100">
        <v>0</v>
      </c>
      <c r="CR56" s="100">
        <v>0</v>
      </c>
      <c r="CS56" s="100">
        <v>0</v>
      </c>
      <c r="CT56" s="100">
        <v>0</v>
      </c>
      <c r="CU56" s="100">
        <v>0</v>
      </c>
      <c r="CV56" s="100">
        <v>0</v>
      </c>
      <c r="CW56" s="100">
        <v>0</v>
      </c>
      <c r="CX56" s="100">
        <v>0</v>
      </c>
      <c r="CY56" s="100">
        <v>0</v>
      </c>
      <c r="CZ56" s="100">
        <v>0</v>
      </c>
      <c r="DA56" s="100">
        <v>0</v>
      </c>
      <c r="DB56" s="100">
        <v>0</v>
      </c>
      <c r="DC56" s="100">
        <v>0</v>
      </c>
      <c r="DD56" s="100">
        <v>0</v>
      </c>
      <c r="DE56" s="100">
        <v>0</v>
      </c>
      <c r="DF56" s="100">
        <v>0</v>
      </c>
      <c r="DG56" s="100">
        <v>0</v>
      </c>
      <c r="DH56" s="100">
        <v>0</v>
      </c>
      <c r="DI56" s="100">
        <v>966972.90972999099</v>
      </c>
      <c r="DJ56" s="100">
        <v>100</v>
      </c>
      <c r="DK56" s="100">
        <v>0</v>
      </c>
      <c r="DL56" s="100">
        <v>0</v>
      </c>
      <c r="DM56" s="100">
        <v>0</v>
      </c>
      <c r="DN56" s="100">
        <v>0</v>
      </c>
      <c r="DO56" s="108">
        <v>-966972.90972999111</v>
      </c>
      <c r="DP56" s="108">
        <v>-137045.33648252554</v>
      </c>
      <c r="DR56" s="22">
        <v>0</v>
      </c>
      <c r="DS56" s="22">
        <v>0</v>
      </c>
      <c r="DT56" s="22">
        <v>0</v>
      </c>
      <c r="DU56" s="22">
        <v>0</v>
      </c>
      <c r="DV56" s="22">
        <v>0</v>
      </c>
      <c r="DW56" s="22">
        <v>0</v>
      </c>
      <c r="DX56" s="22">
        <v>0</v>
      </c>
      <c r="DY56" s="22">
        <v>0</v>
      </c>
      <c r="DZ56" s="22">
        <v>0</v>
      </c>
      <c r="EA56" s="22">
        <v>0</v>
      </c>
      <c r="EB56" s="22">
        <v>0</v>
      </c>
      <c r="EC56" s="22">
        <v>0</v>
      </c>
      <c r="ED56" s="22">
        <v>0</v>
      </c>
      <c r="EE56" s="22">
        <v>0</v>
      </c>
      <c r="EF56" s="22">
        <v>0</v>
      </c>
      <c r="EG56" s="22">
        <v>0</v>
      </c>
      <c r="EH56" s="22">
        <v>0</v>
      </c>
      <c r="EI56" s="22">
        <v>0</v>
      </c>
      <c r="EJ56" s="22">
        <v>0</v>
      </c>
      <c r="EK56" s="22">
        <v>0</v>
      </c>
      <c r="EL56" s="22">
        <v>0</v>
      </c>
      <c r="EM56" s="22">
        <v>0</v>
      </c>
      <c r="EN56" s="22">
        <v>0</v>
      </c>
      <c r="EO56" s="22">
        <v>0</v>
      </c>
      <c r="EQ56" s="22">
        <v>0</v>
      </c>
      <c r="ER56" s="22">
        <v>0</v>
      </c>
      <c r="ES56" s="22">
        <v>0</v>
      </c>
      <c r="ET56" s="22">
        <v>0</v>
      </c>
      <c r="EU56" s="22">
        <v>0</v>
      </c>
      <c r="EV56" s="22">
        <v>0</v>
      </c>
      <c r="EW56" s="22">
        <v>0</v>
      </c>
      <c r="EX56" s="22">
        <v>0</v>
      </c>
      <c r="EY56" s="22">
        <v>0</v>
      </c>
      <c r="EZ56" s="22">
        <v>0</v>
      </c>
      <c r="FA56" s="22">
        <v>0</v>
      </c>
      <c r="FB56" s="22">
        <v>0</v>
      </c>
      <c r="FC56" s="22">
        <v>0</v>
      </c>
      <c r="FD56" s="22">
        <v>0</v>
      </c>
      <c r="FE56" s="22">
        <v>0</v>
      </c>
      <c r="FF56" s="22">
        <v>0</v>
      </c>
      <c r="FG56" s="22">
        <v>0</v>
      </c>
      <c r="FH56" s="22">
        <v>0</v>
      </c>
      <c r="FI56" s="22">
        <v>0</v>
      </c>
      <c r="FJ56" s="22">
        <v>0</v>
      </c>
      <c r="FK56" s="22">
        <v>0</v>
      </c>
      <c r="FL56" s="22">
        <v>0</v>
      </c>
      <c r="FM56" s="22">
        <v>0</v>
      </c>
      <c r="FN56" s="22">
        <v>0</v>
      </c>
    </row>
    <row r="57" spans="2:170" x14ac:dyDescent="0.2">
      <c r="B57" s="128">
        <f t="shared" si="0"/>
        <v>1561170.9655705364</v>
      </c>
      <c r="C57" s="12">
        <v>2044</v>
      </c>
      <c r="D57" s="22">
        <v>0</v>
      </c>
      <c r="E57" s="22">
        <v>0</v>
      </c>
      <c r="F57" s="22">
        <v>0</v>
      </c>
      <c r="G57" s="22">
        <v>0</v>
      </c>
      <c r="H57" s="22">
        <v>0</v>
      </c>
      <c r="I57" s="22">
        <v>0</v>
      </c>
      <c r="J57" s="22">
        <v>0</v>
      </c>
      <c r="K57" s="98">
        <v>17185.957247365281</v>
      </c>
      <c r="L57" s="100">
        <v>0</v>
      </c>
      <c r="M57" s="100">
        <v>817.59999847412109</v>
      </c>
      <c r="N57" s="100">
        <v>752.19199859619221</v>
      </c>
      <c r="O57" s="100">
        <v>0</v>
      </c>
      <c r="P57" s="100">
        <v>65.40799987792343</v>
      </c>
      <c r="Q57" s="100">
        <v>0</v>
      </c>
      <c r="R57" s="100">
        <v>0</v>
      </c>
      <c r="S57" s="100">
        <v>0</v>
      </c>
      <c r="T57" s="100">
        <v>0</v>
      </c>
      <c r="U57" s="100">
        <v>0</v>
      </c>
      <c r="V57" s="100">
        <v>0</v>
      </c>
      <c r="W57" s="100">
        <v>5941407.3712527771</v>
      </c>
      <c r="X57" s="100">
        <v>7325409.7642898541</v>
      </c>
      <c r="Y57" s="100">
        <v>0</v>
      </c>
      <c r="Z57" s="100">
        <v>0</v>
      </c>
      <c r="AA57" s="100">
        <v>0</v>
      </c>
      <c r="AB57" s="100">
        <v>0</v>
      </c>
      <c r="AC57" s="100">
        <v>0</v>
      </c>
      <c r="AD57" s="100">
        <v>0</v>
      </c>
      <c r="AE57" s="100">
        <v>0</v>
      </c>
      <c r="AF57" s="100">
        <v>0</v>
      </c>
      <c r="AG57" s="100">
        <v>0</v>
      </c>
      <c r="AH57" s="100">
        <v>0</v>
      </c>
      <c r="AI57" s="100">
        <v>0</v>
      </c>
      <c r="AJ57" s="100">
        <v>0</v>
      </c>
      <c r="AK57" s="100">
        <v>0</v>
      </c>
      <c r="AL57" s="100">
        <v>0</v>
      </c>
      <c r="AM57" s="100">
        <v>0</v>
      </c>
      <c r="AN57" s="100">
        <v>0</v>
      </c>
      <c r="AO57" s="100">
        <v>0</v>
      </c>
      <c r="AP57" s="100">
        <v>0</v>
      </c>
      <c r="AQ57" s="100">
        <v>0</v>
      </c>
      <c r="AR57" s="100">
        <v>0</v>
      </c>
      <c r="AS57" s="100">
        <v>0</v>
      </c>
      <c r="AT57" s="100">
        <v>0</v>
      </c>
      <c r="AU57" s="100">
        <v>0</v>
      </c>
      <c r="AV57" s="100">
        <v>0</v>
      </c>
      <c r="AW57" s="100">
        <v>0</v>
      </c>
      <c r="AX57" s="100">
        <v>0</v>
      </c>
      <c r="AY57" s="100">
        <v>0</v>
      </c>
      <c r="AZ57" s="100">
        <v>0</v>
      </c>
      <c r="BA57" s="100">
        <v>0</v>
      </c>
      <c r="BB57" s="100">
        <v>0</v>
      </c>
      <c r="BC57" s="100">
        <v>0</v>
      </c>
      <c r="BD57" s="100">
        <v>0</v>
      </c>
      <c r="BE57" s="100">
        <v>0</v>
      </c>
      <c r="BF57" s="100">
        <v>0</v>
      </c>
      <c r="BG57" s="100">
        <v>0</v>
      </c>
      <c r="BH57" s="100">
        <v>0</v>
      </c>
      <c r="BI57" s="100">
        <v>0</v>
      </c>
      <c r="BJ57" s="100">
        <v>98.739042472412734</v>
      </c>
      <c r="BK57" s="100">
        <v>1.8429266457542184</v>
      </c>
      <c r="BL57" s="100">
        <v>-1.0572175066748102</v>
      </c>
      <c r="BM57" s="100">
        <v>0.87688999999999995</v>
      </c>
      <c r="BN57" s="100">
        <v>6.0419999999999998</v>
      </c>
      <c r="BO57" s="100">
        <v>6.0419999999999998</v>
      </c>
      <c r="BP57" s="100">
        <v>0</v>
      </c>
      <c r="BQ57" s="100">
        <v>37.502214127263947</v>
      </c>
      <c r="BR57" s="100">
        <v>37.502214127263947</v>
      </c>
      <c r="BS57" s="100">
        <v>98.739042472412734</v>
      </c>
      <c r="BT57" s="100">
        <v>0</v>
      </c>
      <c r="BU57" s="100">
        <v>0</v>
      </c>
      <c r="BV57" s="100">
        <v>0</v>
      </c>
      <c r="BW57" s="100">
        <v>0</v>
      </c>
      <c r="BX57" s="100">
        <v>0</v>
      </c>
      <c r="BY57" s="100">
        <v>0</v>
      </c>
      <c r="BZ57" s="100">
        <v>0</v>
      </c>
      <c r="CA57" s="100">
        <v>0.13074107245791619</v>
      </c>
      <c r="CB57" s="100">
        <v>0.42278700282048415</v>
      </c>
      <c r="CC57" s="100">
        <v>0.10346984826255597</v>
      </c>
      <c r="CD57" s="100">
        <v>8.7486294039308771E-2</v>
      </c>
      <c r="CE57" s="100">
        <v>0</v>
      </c>
      <c r="CF57" s="100">
        <v>0</v>
      </c>
      <c r="CG57" s="100">
        <v>0</v>
      </c>
      <c r="CH57" s="100">
        <v>0</v>
      </c>
      <c r="CI57" s="100">
        <v>47099.115856987788</v>
      </c>
      <c r="CJ57" s="100">
        <v>1499.7375447909378</v>
      </c>
      <c r="CK57" s="100">
        <v>0</v>
      </c>
      <c r="CL57" s="100">
        <v>0</v>
      </c>
      <c r="CM57" s="100">
        <v>0</v>
      </c>
      <c r="CN57" s="100">
        <v>0</v>
      </c>
      <c r="CO57" s="100">
        <v>0</v>
      </c>
      <c r="CP57" s="100">
        <v>0</v>
      </c>
      <c r="CQ57" s="100">
        <v>0</v>
      </c>
      <c r="CR57" s="100">
        <v>0</v>
      </c>
      <c r="CS57" s="100">
        <v>0</v>
      </c>
      <c r="CT57" s="100">
        <v>0</v>
      </c>
      <c r="CU57" s="100">
        <v>0</v>
      </c>
      <c r="CV57" s="100">
        <v>0</v>
      </c>
      <c r="CW57" s="100">
        <v>0</v>
      </c>
      <c r="CX57" s="100">
        <v>0</v>
      </c>
      <c r="CY57" s="100">
        <v>0</v>
      </c>
      <c r="CZ57" s="100">
        <v>0</v>
      </c>
      <c r="DA57" s="100">
        <v>0</v>
      </c>
      <c r="DB57" s="100">
        <v>0</v>
      </c>
      <c r="DC57" s="100">
        <v>0</v>
      </c>
      <c r="DD57" s="100">
        <v>0</v>
      </c>
      <c r="DE57" s="100">
        <v>0</v>
      </c>
      <c r="DF57" s="100">
        <v>0</v>
      </c>
      <c r="DG57" s="100">
        <v>0</v>
      </c>
      <c r="DH57" s="100">
        <v>0</v>
      </c>
      <c r="DI57" s="100">
        <v>0</v>
      </c>
      <c r="DJ57" s="100">
        <v>0</v>
      </c>
      <c r="DK57" s="100">
        <v>0</v>
      </c>
      <c r="DL57" s="100">
        <v>0</v>
      </c>
      <c r="DM57" s="100">
        <v>0</v>
      </c>
      <c r="DN57" s="108">
        <v>0</v>
      </c>
      <c r="DO57" s="108">
        <v>0</v>
      </c>
      <c r="DP57" s="108">
        <v>0</v>
      </c>
      <c r="DR57" s="22">
        <v>0</v>
      </c>
      <c r="DS57" s="22">
        <v>0</v>
      </c>
      <c r="DT57" s="22">
        <v>0</v>
      </c>
      <c r="DU57" s="22">
        <v>0</v>
      </c>
      <c r="DV57" s="22">
        <v>0</v>
      </c>
      <c r="DW57" s="22">
        <v>0</v>
      </c>
      <c r="DX57" s="22">
        <v>0</v>
      </c>
      <c r="DY57" s="22">
        <v>0</v>
      </c>
      <c r="DZ57" s="22">
        <v>0</v>
      </c>
      <c r="EA57" s="22">
        <v>0</v>
      </c>
      <c r="EB57" s="22">
        <v>0</v>
      </c>
      <c r="EC57" s="22">
        <v>0</v>
      </c>
      <c r="ED57" s="22">
        <v>0</v>
      </c>
      <c r="EE57" s="22">
        <v>0</v>
      </c>
      <c r="EF57" s="22">
        <v>0</v>
      </c>
      <c r="EG57" s="22">
        <v>0</v>
      </c>
      <c r="EH57" s="22">
        <v>0</v>
      </c>
      <c r="EI57" s="22">
        <v>0</v>
      </c>
      <c r="EJ57" s="22">
        <v>0</v>
      </c>
      <c r="EK57" s="22">
        <v>0</v>
      </c>
      <c r="EL57" s="22">
        <v>0</v>
      </c>
      <c r="EM57" s="22">
        <v>0</v>
      </c>
      <c r="EN57" s="22">
        <v>0</v>
      </c>
      <c r="EO57" s="22">
        <v>0</v>
      </c>
      <c r="EQ57" s="22">
        <v>0</v>
      </c>
      <c r="ER57" s="22">
        <v>0</v>
      </c>
      <c r="ES57" s="22">
        <v>0</v>
      </c>
      <c r="ET57" s="22">
        <v>0</v>
      </c>
      <c r="EU57" s="22">
        <v>0</v>
      </c>
      <c r="EV57" s="22">
        <v>0</v>
      </c>
      <c r="EW57" s="22">
        <v>0</v>
      </c>
      <c r="EX57" s="22">
        <v>0</v>
      </c>
      <c r="EY57" s="22">
        <v>0</v>
      </c>
      <c r="EZ57" s="22">
        <v>0</v>
      </c>
      <c r="FA57" s="22">
        <v>0</v>
      </c>
      <c r="FB57" s="22">
        <v>0</v>
      </c>
      <c r="FC57" s="22">
        <v>0</v>
      </c>
      <c r="FD57" s="22">
        <v>0</v>
      </c>
      <c r="FE57" s="22">
        <v>0</v>
      </c>
      <c r="FF57" s="22">
        <v>0</v>
      </c>
      <c r="FG57" s="22">
        <v>0</v>
      </c>
      <c r="FH57" s="22">
        <v>0</v>
      </c>
      <c r="FI57" s="22">
        <v>0</v>
      </c>
      <c r="FJ57" s="22">
        <v>0</v>
      </c>
      <c r="FK57" s="22">
        <v>0</v>
      </c>
      <c r="FL57" s="22">
        <v>0</v>
      </c>
      <c r="FM57" s="22">
        <v>0</v>
      </c>
      <c r="FN57" s="22">
        <v>0</v>
      </c>
    </row>
    <row r="58" spans="2:170" x14ac:dyDescent="0.2">
      <c r="B58" s="128">
        <f t="shared" si="0"/>
        <v>1294331.0513112058</v>
      </c>
      <c r="C58" s="12">
        <v>2045</v>
      </c>
      <c r="D58" s="22">
        <v>0</v>
      </c>
      <c r="E58" s="22">
        <v>0</v>
      </c>
      <c r="F58" s="22">
        <v>0</v>
      </c>
      <c r="G58" s="22">
        <v>0</v>
      </c>
      <c r="H58" s="22">
        <v>0</v>
      </c>
      <c r="I58" s="22">
        <v>0</v>
      </c>
      <c r="J58" s="22">
        <v>0</v>
      </c>
      <c r="K58" s="98">
        <v>14248.483095278716</v>
      </c>
      <c r="L58" s="100">
        <v>0</v>
      </c>
      <c r="M58" s="100">
        <v>724.09999084472292</v>
      </c>
      <c r="N58" s="100">
        <v>666.17199157714913</v>
      </c>
      <c r="O58" s="100">
        <v>0</v>
      </c>
      <c r="P58" s="100">
        <v>57.927999267576524</v>
      </c>
      <c r="Q58" s="100">
        <v>0</v>
      </c>
      <c r="R58" s="100">
        <v>0</v>
      </c>
      <c r="S58" s="100">
        <v>0</v>
      </c>
      <c r="T58" s="100">
        <v>0</v>
      </c>
      <c r="U58" s="100">
        <v>0</v>
      </c>
      <c r="V58" s="100">
        <v>0</v>
      </c>
      <c r="W58" s="100">
        <v>5946270.3847289067</v>
      </c>
      <c r="X58" s="100">
        <v>7323259.8638534546</v>
      </c>
      <c r="Y58" s="100">
        <v>0</v>
      </c>
      <c r="Z58" s="100">
        <v>0</v>
      </c>
      <c r="AA58" s="100">
        <v>0</v>
      </c>
      <c r="AB58" s="100">
        <v>0</v>
      </c>
      <c r="AC58" s="100">
        <v>0</v>
      </c>
      <c r="AD58" s="100">
        <v>0</v>
      </c>
      <c r="AE58" s="100">
        <v>0</v>
      </c>
      <c r="AF58" s="100">
        <v>0</v>
      </c>
      <c r="AG58" s="100">
        <v>0</v>
      </c>
      <c r="AH58" s="100">
        <v>0</v>
      </c>
      <c r="AI58" s="100">
        <v>0</v>
      </c>
      <c r="AJ58" s="100">
        <v>0</v>
      </c>
      <c r="AK58" s="100">
        <v>0</v>
      </c>
      <c r="AL58" s="100">
        <v>0</v>
      </c>
      <c r="AM58" s="100">
        <v>0</v>
      </c>
      <c r="AN58" s="100">
        <v>0</v>
      </c>
      <c r="AO58" s="100">
        <v>0</v>
      </c>
      <c r="AP58" s="100">
        <v>0</v>
      </c>
      <c r="AQ58" s="100">
        <v>0</v>
      </c>
      <c r="AR58" s="100">
        <v>0</v>
      </c>
      <c r="AS58" s="100">
        <v>0</v>
      </c>
      <c r="AT58" s="100">
        <v>0</v>
      </c>
      <c r="AU58" s="100">
        <v>0</v>
      </c>
      <c r="AV58" s="100">
        <v>0</v>
      </c>
      <c r="AW58" s="100">
        <v>0</v>
      </c>
      <c r="AX58" s="100">
        <v>0</v>
      </c>
      <c r="AY58" s="100">
        <v>0</v>
      </c>
      <c r="AZ58" s="100">
        <v>0</v>
      </c>
      <c r="BA58" s="100">
        <v>0</v>
      </c>
      <c r="BB58" s="100">
        <v>0</v>
      </c>
      <c r="BC58" s="100">
        <v>0</v>
      </c>
      <c r="BD58" s="100">
        <v>0</v>
      </c>
      <c r="BE58" s="100">
        <v>0</v>
      </c>
      <c r="BF58" s="100">
        <v>0</v>
      </c>
      <c r="BG58" s="100">
        <v>0</v>
      </c>
      <c r="BH58" s="100">
        <v>0</v>
      </c>
      <c r="BI58" s="100">
        <v>0</v>
      </c>
      <c r="BJ58" s="100">
        <v>98.739042472412734</v>
      </c>
      <c r="BK58" s="100">
        <v>1.8429266457542184</v>
      </c>
      <c r="BL58" s="100">
        <v>-1.0572175066748102</v>
      </c>
      <c r="BM58" s="100">
        <v>0.87688999999999995</v>
      </c>
      <c r="BN58" s="100">
        <v>6.0419999999999998</v>
      </c>
      <c r="BO58" s="100">
        <v>6.0419999999999998</v>
      </c>
      <c r="BP58" s="100">
        <v>0</v>
      </c>
      <c r="BQ58" s="100">
        <v>37.502214127263947</v>
      </c>
      <c r="BR58" s="100">
        <v>37.502214127263947</v>
      </c>
      <c r="BS58" s="100">
        <v>98.739042472412734</v>
      </c>
      <c r="BT58" s="100">
        <v>0</v>
      </c>
      <c r="BU58" s="100">
        <v>0</v>
      </c>
      <c r="BV58" s="100">
        <v>0</v>
      </c>
      <c r="BW58" s="100">
        <v>0</v>
      </c>
      <c r="BX58" s="100">
        <v>0</v>
      </c>
      <c r="BY58" s="100">
        <v>0</v>
      </c>
      <c r="BZ58" s="100">
        <v>0</v>
      </c>
      <c r="CA58" s="100">
        <v>0.13074107245791619</v>
      </c>
      <c r="CB58" s="100">
        <v>0.42278700282048415</v>
      </c>
      <c r="CC58" s="100">
        <v>0.10346984826255597</v>
      </c>
      <c r="CD58" s="100">
        <v>8.7486294039308771E-2</v>
      </c>
      <c r="CE58" s="100">
        <v>0</v>
      </c>
      <c r="CF58" s="100">
        <v>0</v>
      </c>
      <c r="CG58" s="100">
        <v>0</v>
      </c>
      <c r="CH58" s="100">
        <v>0</v>
      </c>
      <c r="CI58" s="100">
        <v>47099.115856987788</v>
      </c>
      <c r="CJ58" s="100">
        <v>1499.7375447909378</v>
      </c>
      <c r="CK58" s="100">
        <v>0</v>
      </c>
      <c r="CL58" s="100">
        <v>0</v>
      </c>
      <c r="CM58" s="100">
        <v>0</v>
      </c>
      <c r="CN58" s="100">
        <v>0</v>
      </c>
      <c r="CO58" s="100">
        <v>0</v>
      </c>
      <c r="CP58" s="100">
        <v>0</v>
      </c>
      <c r="CQ58" s="100">
        <v>0</v>
      </c>
      <c r="CR58" s="100">
        <v>0</v>
      </c>
      <c r="CS58" s="100">
        <v>0</v>
      </c>
      <c r="CT58" s="100">
        <v>0</v>
      </c>
      <c r="CU58" s="100">
        <v>0</v>
      </c>
      <c r="CV58" s="100">
        <v>0</v>
      </c>
      <c r="CW58" s="100">
        <v>0</v>
      </c>
      <c r="CX58" s="100">
        <v>0</v>
      </c>
      <c r="CY58" s="100">
        <v>0</v>
      </c>
      <c r="CZ58" s="100">
        <v>0</v>
      </c>
      <c r="DA58" s="100">
        <v>0</v>
      </c>
      <c r="DB58" s="100">
        <v>0</v>
      </c>
      <c r="DC58" s="100">
        <v>0</v>
      </c>
      <c r="DD58" s="100">
        <v>0</v>
      </c>
      <c r="DE58" s="100">
        <v>0</v>
      </c>
      <c r="DF58" s="100">
        <v>0</v>
      </c>
      <c r="DG58" s="100">
        <v>0</v>
      </c>
      <c r="DH58" s="100">
        <v>0</v>
      </c>
      <c r="DI58" s="100">
        <v>0</v>
      </c>
      <c r="DJ58" s="100">
        <v>0</v>
      </c>
      <c r="DK58" s="100">
        <v>0</v>
      </c>
      <c r="DL58" s="100">
        <v>0</v>
      </c>
      <c r="DM58" s="100">
        <v>0</v>
      </c>
      <c r="DN58" s="108">
        <v>0</v>
      </c>
      <c r="DO58" s="108">
        <v>0</v>
      </c>
      <c r="DP58" s="108">
        <v>0</v>
      </c>
      <c r="DR58" s="22">
        <v>0</v>
      </c>
      <c r="DS58" s="22">
        <v>0</v>
      </c>
      <c r="DT58" s="22">
        <v>0</v>
      </c>
      <c r="DU58" s="22">
        <v>0</v>
      </c>
      <c r="DV58" s="22">
        <v>0</v>
      </c>
      <c r="DW58" s="22">
        <v>0</v>
      </c>
      <c r="DX58" s="22">
        <v>0</v>
      </c>
      <c r="DY58" s="22">
        <v>0</v>
      </c>
      <c r="DZ58" s="22">
        <v>0</v>
      </c>
      <c r="EA58" s="22">
        <v>0</v>
      </c>
      <c r="EB58" s="22">
        <v>0</v>
      </c>
      <c r="EC58" s="22">
        <v>0</v>
      </c>
      <c r="ED58" s="22">
        <v>0</v>
      </c>
      <c r="EE58" s="22">
        <v>0</v>
      </c>
      <c r="EF58" s="22">
        <v>0</v>
      </c>
      <c r="EG58" s="22">
        <v>0</v>
      </c>
      <c r="EH58" s="22">
        <v>0</v>
      </c>
      <c r="EI58" s="22">
        <v>0</v>
      </c>
      <c r="EJ58" s="22">
        <v>0</v>
      </c>
      <c r="EK58" s="22">
        <v>0</v>
      </c>
      <c r="EL58" s="22">
        <v>0</v>
      </c>
      <c r="EM58" s="22">
        <v>0</v>
      </c>
      <c r="EN58" s="22">
        <v>0</v>
      </c>
      <c r="EO58" s="22">
        <v>0</v>
      </c>
      <c r="EQ58" s="22">
        <v>0</v>
      </c>
      <c r="ER58" s="22">
        <v>0</v>
      </c>
      <c r="ES58" s="22">
        <v>0</v>
      </c>
      <c r="ET58" s="22">
        <v>0</v>
      </c>
      <c r="EU58" s="22">
        <v>0</v>
      </c>
      <c r="EV58" s="22">
        <v>0</v>
      </c>
      <c r="EW58" s="22">
        <v>0</v>
      </c>
      <c r="EX58" s="22">
        <v>0</v>
      </c>
      <c r="EY58" s="22">
        <v>0</v>
      </c>
      <c r="EZ58" s="22">
        <v>0</v>
      </c>
      <c r="FA58" s="22">
        <v>0</v>
      </c>
      <c r="FB58" s="22">
        <v>0</v>
      </c>
      <c r="FC58" s="22">
        <v>0</v>
      </c>
      <c r="FD58" s="22">
        <v>0</v>
      </c>
      <c r="FE58" s="22">
        <v>0</v>
      </c>
      <c r="FF58" s="22">
        <v>0</v>
      </c>
      <c r="FG58" s="22">
        <v>0</v>
      </c>
      <c r="FH58" s="22">
        <v>0</v>
      </c>
      <c r="FI58" s="22">
        <v>0</v>
      </c>
      <c r="FJ58" s="22">
        <v>0</v>
      </c>
      <c r="FK58" s="22">
        <v>0</v>
      </c>
      <c r="FL58" s="22">
        <v>0</v>
      </c>
      <c r="FM58" s="22">
        <v>0</v>
      </c>
      <c r="FN58" s="22">
        <v>0</v>
      </c>
    </row>
    <row r="59" spans="2:170" x14ac:dyDescent="0.2">
      <c r="B59" s="128">
        <f t="shared" si="0"/>
        <v>1079447.6120025453</v>
      </c>
      <c r="C59" s="12">
        <v>2046</v>
      </c>
      <c r="D59" s="22">
        <v>0</v>
      </c>
      <c r="E59" s="22">
        <v>0</v>
      </c>
      <c r="F59" s="22">
        <v>0</v>
      </c>
      <c r="G59" s="22">
        <v>0</v>
      </c>
      <c r="H59" s="22">
        <v>0</v>
      </c>
      <c r="I59" s="22">
        <v>0</v>
      </c>
      <c r="J59" s="22">
        <v>0</v>
      </c>
      <c r="K59" s="98">
        <v>11882.965363672789</v>
      </c>
      <c r="L59" s="100">
        <v>0</v>
      </c>
      <c r="M59" s="100">
        <v>651.19999504088992</v>
      </c>
      <c r="N59" s="100">
        <v>599.10399543762378</v>
      </c>
      <c r="O59" s="100">
        <v>0</v>
      </c>
      <c r="P59" s="100">
        <v>52.095999603272503</v>
      </c>
      <c r="Q59" s="100">
        <v>0</v>
      </c>
      <c r="R59" s="100">
        <v>0</v>
      </c>
      <c r="S59" s="100">
        <v>0</v>
      </c>
      <c r="T59" s="100">
        <v>0</v>
      </c>
      <c r="U59" s="100">
        <v>0</v>
      </c>
      <c r="V59" s="100">
        <v>0</v>
      </c>
      <c r="W59" s="100">
        <v>5948145.4624235649</v>
      </c>
      <c r="X59" s="100">
        <v>7317410.4652404804</v>
      </c>
      <c r="Y59" s="100">
        <v>0</v>
      </c>
      <c r="Z59" s="100">
        <v>0</v>
      </c>
      <c r="AA59" s="100">
        <v>0</v>
      </c>
      <c r="AB59" s="100">
        <v>0</v>
      </c>
      <c r="AC59" s="100">
        <v>0</v>
      </c>
      <c r="AD59" s="100">
        <v>0</v>
      </c>
      <c r="AE59" s="100">
        <v>0</v>
      </c>
      <c r="AF59" s="100">
        <v>0</v>
      </c>
      <c r="AG59" s="100">
        <v>0</v>
      </c>
      <c r="AH59" s="100">
        <v>0</v>
      </c>
      <c r="AI59" s="100">
        <v>0</v>
      </c>
      <c r="AJ59" s="100">
        <v>0</v>
      </c>
      <c r="AK59" s="100">
        <v>0</v>
      </c>
      <c r="AL59" s="100">
        <v>0</v>
      </c>
      <c r="AM59" s="100">
        <v>0</v>
      </c>
      <c r="AN59" s="100">
        <v>0</v>
      </c>
      <c r="AO59" s="100">
        <v>0</v>
      </c>
      <c r="AP59" s="100">
        <v>0</v>
      </c>
      <c r="AQ59" s="100">
        <v>0</v>
      </c>
      <c r="AR59" s="100">
        <v>0</v>
      </c>
      <c r="AS59" s="100">
        <v>0</v>
      </c>
      <c r="AT59" s="100">
        <v>0</v>
      </c>
      <c r="AU59" s="100">
        <v>0</v>
      </c>
      <c r="AV59" s="100">
        <v>0</v>
      </c>
      <c r="AW59" s="100">
        <v>0</v>
      </c>
      <c r="AX59" s="100">
        <v>0</v>
      </c>
      <c r="AY59" s="100">
        <v>0</v>
      </c>
      <c r="AZ59" s="100">
        <v>0</v>
      </c>
      <c r="BA59" s="100">
        <v>0</v>
      </c>
      <c r="BB59" s="100">
        <v>0</v>
      </c>
      <c r="BC59" s="100">
        <v>0</v>
      </c>
      <c r="BD59" s="100">
        <v>0</v>
      </c>
      <c r="BE59" s="100">
        <v>0</v>
      </c>
      <c r="BF59" s="100">
        <v>0</v>
      </c>
      <c r="BG59" s="100">
        <v>0</v>
      </c>
      <c r="BH59" s="100">
        <v>0</v>
      </c>
      <c r="BI59" s="100">
        <v>0</v>
      </c>
      <c r="BJ59" s="100">
        <v>98.739042472412734</v>
      </c>
      <c r="BK59" s="100">
        <v>1.8429266457542184</v>
      </c>
      <c r="BL59" s="100">
        <v>-1.0572175066748102</v>
      </c>
      <c r="BM59" s="100">
        <v>0.87688999999999995</v>
      </c>
      <c r="BN59" s="100">
        <v>6.0419999999999998</v>
      </c>
      <c r="BO59" s="100">
        <v>6.0419999999999998</v>
      </c>
      <c r="BP59" s="100">
        <v>0</v>
      </c>
      <c r="BQ59" s="100">
        <v>37.502214127263947</v>
      </c>
      <c r="BR59" s="100">
        <v>37.502214127263947</v>
      </c>
      <c r="BS59" s="100">
        <v>98.739042472412734</v>
      </c>
      <c r="BT59" s="100">
        <v>0</v>
      </c>
      <c r="BU59" s="100">
        <v>0</v>
      </c>
      <c r="BV59" s="100">
        <v>0</v>
      </c>
      <c r="BW59" s="100">
        <v>0</v>
      </c>
      <c r="BX59" s="100">
        <v>0</v>
      </c>
      <c r="BY59" s="100">
        <v>0</v>
      </c>
      <c r="BZ59" s="100">
        <v>0</v>
      </c>
      <c r="CA59" s="100">
        <v>0.13074107245791619</v>
      </c>
      <c r="CB59" s="100">
        <v>0.42278700282048415</v>
      </c>
      <c r="CC59" s="100">
        <v>0.10346984826255597</v>
      </c>
      <c r="CD59" s="100">
        <v>8.7486294039308771E-2</v>
      </c>
      <c r="CE59" s="100">
        <v>0</v>
      </c>
      <c r="CF59" s="100">
        <v>0</v>
      </c>
      <c r="CG59" s="100">
        <v>0</v>
      </c>
      <c r="CH59" s="100">
        <v>0</v>
      </c>
      <c r="CI59" s="100">
        <v>47099.115856987788</v>
      </c>
      <c r="CJ59" s="100">
        <v>1499.7375447909378</v>
      </c>
      <c r="CK59" s="100">
        <v>0</v>
      </c>
      <c r="CL59" s="100">
        <v>0</v>
      </c>
      <c r="CM59" s="100">
        <v>0</v>
      </c>
      <c r="CN59" s="100">
        <v>0</v>
      </c>
      <c r="CO59" s="100">
        <v>0</v>
      </c>
      <c r="CP59" s="100">
        <v>0</v>
      </c>
      <c r="CQ59" s="100">
        <v>0</v>
      </c>
      <c r="CR59" s="100">
        <v>0</v>
      </c>
      <c r="CS59" s="100">
        <v>0</v>
      </c>
      <c r="CT59" s="100">
        <v>0</v>
      </c>
      <c r="CU59" s="100">
        <v>0</v>
      </c>
      <c r="CV59" s="100">
        <v>0</v>
      </c>
      <c r="CW59" s="100">
        <v>0</v>
      </c>
      <c r="CX59" s="100">
        <v>0</v>
      </c>
      <c r="CY59" s="100">
        <v>0</v>
      </c>
      <c r="CZ59" s="100">
        <v>0</v>
      </c>
      <c r="DA59" s="100">
        <v>0</v>
      </c>
      <c r="DB59" s="100">
        <v>0</v>
      </c>
      <c r="DC59" s="100">
        <v>0</v>
      </c>
      <c r="DD59" s="100">
        <v>0</v>
      </c>
      <c r="DE59" s="100">
        <v>0</v>
      </c>
      <c r="DF59" s="100">
        <v>0</v>
      </c>
      <c r="DG59" s="100">
        <v>0</v>
      </c>
      <c r="DH59" s="100">
        <v>0</v>
      </c>
      <c r="DI59" s="100">
        <v>0</v>
      </c>
      <c r="DJ59" s="100">
        <v>0</v>
      </c>
      <c r="DK59" s="100">
        <v>0</v>
      </c>
      <c r="DL59" s="100">
        <v>0</v>
      </c>
      <c r="DM59" s="100">
        <v>0</v>
      </c>
      <c r="DN59" s="108">
        <v>0</v>
      </c>
      <c r="DO59" s="108">
        <v>0</v>
      </c>
      <c r="DP59" s="108">
        <v>0</v>
      </c>
      <c r="DR59" s="22">
        <v>0</v>
      </c>
      <c r="DS59" s="22">
        <v>0</v>
      </c>
      <c r="DT59" s="22">
        <v>0</v>
      </c>
      <c r="DU59" s="22">
        <v>0</v>
      </c>
      <c r="DV59" s="22">
        <v>0</v>
      </c>
      <c r="DW59" s="22">
        <v>0</v>
      </c>
      <c r="DX59" s="22">
        <v>0</v>
      </c>
      <c r="DY59" s="22">
        <v>0</v>
      </c>
      <c r="DZ59" s="22">
        <v>0</v>
      </c>
      <c r="EA59" s="22">
        <v>0</v>
      </c>
      <c r="EB59" s="22">
        <v>0</v>
      </c>
      <c r="EC59" s="22">
        <v>0</v>
      </c>
      <c r="ED59" s="22">
        <v>0</v>
      </c>
      <c r="EE59" s="22">
        <v>0</v>
      </c>
      <c r="EF59" s="22">
        <v>0</v>
      </c>
      <c r="EG59" s="22">
        <v>0</v>
      </c>
      <c r="EH59" s="22">
        <v>0</v>
      </c>
      <c r="EI59" s="22">
        <v>0</v>
      </c>
      <c r="EJ59" s="22">
        <v>0</v>
      </c>
      <c r="EK59" s="22">
        <v>0</v>
      </c>
      <c r="EL59" s="22">
        <v>0</v>
      </c>
      <c r="EM59" s="22">
        <v>0</v>
      </c>
      <c r="EN59" s="22">
        <v>0</v>
      </c>
      <c r="EO59" s="22">
        <v>0</v>
      </c>
      <c r="EQ59" s="22">
        <v>0</v>
      </c>
      <c r="ER59" s="22">
        <v>0</v>
      </c>
      <c r="ES59" s="22">
        <v>0</v>
      </c>
      <c r="ET59" s="22">
        <v>0</v>
      </c>
      <c r="EU59" s="22">
        <v>0</v>
      </c>
      <c r="EV59" s="22">
        <v>0</v>
      </c>
      <c r="EW59" s="22">
        <v>0</v>
      </c>
      <c r="EX59" s="22">
        <v>0</v>
      </c>
      <c r="EY59" s="22">
        <v>0</v>
      </c>
      <c r="EZ59" s="22">
        <v>0</v>
      </c>
      <c r="FA59" s="22">
        <v>0</v>
      </c>
      <c r="FB59" s="22">
        <v>0</v>
      </c>
      <c r="FC59" s="22">
        <v>0</v>
      </c>
      <c r="FD59" s="22">
        <v>0</v>
      </c>
      <c r="FE59" s="22">
        <v>0</v>
      </c>
      <c r="FF59" s="22">
        <v>0</v>
      </c>
      <c r="FG59" s="22">
        <v>0</v>
      </c>
      <c r="FH59" s="22">
        <v>0</v>
      </c>
      <c r="FI59" s="22">
        <v>0</v>
      </c>
      <c r="FJ59" s="22">
        <v>0</v>
      </c>
      <c r="FK59" s="22">
        <v>0</v>
      </c>
      <c r="FL59" s="22">
        <v>0</v>
      </c>
      <c r="FM59" s="22">
        <v>0</v>
      </c>
      <c r="FN59" s="22">
        <v>0</v>
      </c>
    </row>
    <row r="60" spans="2:170" x14ac:dyDescent="0.2">
      <c r="C60" s="12">
        <v>2047</v>
      </c>
      <c r="D60" s="22">
        <v>0</v>
      </c>
      <c r="E60" s="22">
        <v>0</v>
      </c>
      <c r="F60" s="22">
        <v>0</v>
      </c>
      <c r="G60" s="22">
        <v>0</v>
      </c>
      <c r="H60" s="22">
        <v>0</v>
      </c>
      <c r="I60" s="22">
        <v>0</v>
      </c>
      <c r="J60" s="22">
        <v>0</v>
      </c>
      <c r="K60" s="98">
        <v>9690.6846831691073</v>
      </c>
      <c r="L60" s="100">
        <v>0</v>
      </c>
      <c r="M60" s="100">
        <v>468.50000381469727</v>
      </c>
      <c r="N60" s="100">
        <v>431.0200035095213</v>
      </c>
      <c r="O60" s="100">
        <v>0</v>
      </c>
      <c r="P60" s="100">
        <v>37.480000305178692</v>
      </c>
      <c r="Q60" s="100">
        <v>0</v>
      </c>
      <c r="R60" s="100">
        <v>0</v>
      </c>
      <c r="S60" s="100">
        <v>0</v>
      </c>
      <c r="T60" s="100">
        <v>0</v>
      </c>
      <c r="U60" s="100">
        <v>0</v>
      </c>
      <c r="V60" s="100">
        <v>0</v>
      </c>
      <c r="W60" s="100">
        <v>5928715.5948579311</v>
      </c>
      <c r="X60" s="100">
        <v>7323609.4655990619</v>
      </c>
      <c r="Y60" s="100">
        <v>0</v>
      </c>
      <c r="Z60" s="100">
        <v>0</v>
      </c>
      <c r="AA60" s="100">
        <v>0</v>
      </c>
      <c r="AB60" s="100">
        <v>0</v>
      </c>
      <c r="AC60" s="100">
        <v>0</v>
      </c>
      <c r="AD60" s="100">
        <v>0</v>
      </c>
      <c r="AE60" s="100">
        <v>0</v>
      </c>
      <c r="AF60" s="100">
        <v>0</v>
      </c>
      <c r="AG60" s="100">
        <v>0</v>
      </c>
      <c r="AH60" s="100">
        <v>0</v>
      </c>
      <c r="AI60" s="100">
        <v>0</v>
      </c>
      <c r="AJ60" s="100">
        <v>0</v>
      </c>
      <c r="AK60" s="100">
        <v>0</v>
      </c>
      <c r="AL60" s="100">
        <v>0</v>
      </c>
      <c r="AM60" s="100">
        <v>0</v>
      </c>
      <c r="AN60" s="100">
        <v>0</v>
      </c>
      <c r="AO60" s="100">
        <v>0</v>
      </c>
      <c r="AP60" s="100">
        <v>0</v>
      </c>
      <c r="AQ60" s="100">
        <v>0</v>
      </c>
      <c r="AR60" s="100">
        <v>0</v>
      </c>
      <c r="AS60" s="100">
        <v>0</v>
      </c>
      <c r="AT60" s="100">
        <v>0</v>
      </c>
      <c r="AU60" s="100">
        <v>0</v>
      </c>
      <c r="AV60" s="100">
        <v>0</v>
      </c>
      <c r="AW60" s="100">
        <v>0</v>
      </c>
      <c r="AX60" s="100">
        <v>0</v>
      </c>
      <c r="AY60" s="100">
        <v>0</v>
      </c>
      <c r="AZ60" s="100">
        <v>0</v>
      </c>
      <c r="BA60" s="100">
        <v>0</v>
      </c>
      <c r="BB60" s="100">
        <v>0</v>
      </c>
      <c r="BC60" s="100">
        <v>0</v>
      </c>
      <c r="BD60" s="100">
        <v>0</v>
      </c>
      <c r="BE60" s="100">
        <v>0</v>
      </c>
      <c r="BF60" s="100">
        <v>0</v>
      </c>
      <c r="BG60" s="100">
        <v>0</v>
      </c>
      <c r="BH60" s="100">
        <v>0</v>
      </c>
      <c r="BI60" s="100">
        <v>0</v>
      </c>
      <c r="BJ60" s="100">
        <v>98.739042472412734</v>
      </c>
      <c r="BK60" s="100">
        <v>1.8429266457542184</v>
      </c>
      <c r="BL60" s="100">
        <v>-1.0572175066748102</v>
      </c>
      <c r="BM60" s="100">
        <v>0.87688999999999995</v>
      </c>
      <c r="BN60" s="100">
        <v>6.0419999999999998</v>
      </c>
      <c r="BO60" s="100">
        <v>6.0419999999999998</v>
      </c>
      <c r="BP60" s="100">
        <v>0</v>
      </c>
      <c r="BQ60" s="100">
        <v>37.502214127263947</v>
      </c>
      <c r="BR60" s="100">
        <v>37.502214127263947</v>
      </c>
      <c r="BS60" s="100">
        <v>98.739042472412734</v>
      </c>
      <c r="BT60" s="100">
        <v>0</v>
      </c>
      <c r="BU60" s="100">
        <v>0</v>
      </c>
      <c r="BV60" s="100">
        <v>0</v>
      </c>
      <c r="BW60" s="100">
        <v>0</v>
      </c>
      <c r="BX60" s="100">
        <v>0</v>
      </c>
      <c r="BY60" s="100">
        <v>0</v>
      </c>
      <c r="BZ60" s="100">
        <v>0</v>
      </c>
      <c r="CA60" s="100">
        <v>0.13074107245791619</v>
      </c>
      <c r="CB60" s="100">
        <v>0.42278700282048415</v>
      </c>
      <c r="CC60" s="100">
        <v>0.10346984826255597</v>
      </c>
      <c r="CD60" s="100">
        <v>8.7486294039308771E-2</v>
      </c>
      <c r="CE60" s="100">
        <v>0</v>
      </c>
      <c r="CF60" s="100">
        <v>0</v>
      </c>
      <c r="CG60" s="100">
        <v>0</v>
      </c>
      <c r="CH60" s="100">
        <v>0</v>
      </c>
      <c r="CI60" s="100">
        <v>47099.115856987788</v>
      </c>
      <c r="CJ60" s="100">
        <v>1499.7375447909378</v>
      </c>
      <c r="CK60" s="100">
        <v>0</v>
      </c>
      <c r="CL60" s="100">
        <v>0</v>
      </c>
      <c r="CM60" s="100">
        <v>0</v>
      </c>
      <c r="CN60" s="100">
        <v>0</v>
      </c>
      <c r="CO60" s="100">
        <v>0</v>
      </c>
      <c r="CP60" s="100">
        <v>0</v>
      </c>
      <c r="CQ60" s="100">
        <v>0</v>
      </c>
      <c r="CR60" s="100">
        <v>0</v>
      </c>
      <c r="CS60" s="100">
        <v>0</v>
      </c>
      <c r="CT60" s="100">
        <v>0</v>
      </c>
      <c r="CU60" s="100">
        <v>0</v>
      </c>
      <c r="CV60" s="100">
        <v>0</v>
      </c>
      <c r="CW60" s="100">
        <v>0</v>
      </c>
      <c r="CX60" s="100">
        <v>0</v>
      </c>
      <c r="CY60" s="100">
        <v>0</v>
      </c>
      <c r="CZ60" s="100">
        <v>0</v>
      </c>
      <c r="DA60" s="100">
        <v>0</v>
      </c>
      <c r="DB60" s="100">
        <v>0</v>
      </c>
      <c r="DC60" s="100">
        <v>0</v>
      </c>
      <c r="DD60" s="100">
        <v>0</v>
      </c>
      <c r="DE60" s="100">
        <v>0</v>
      </c>
      <c r="DF60" s="100">
        <v>0</v>
      </c>
      <c r="DG60" s="100">
        <v>0</v>
      </c>
      <c r="DH60" s="100">
        <v>0</v>
      </c>
      <c r="DI60" s="100">
        <v>0</v>
      </c>
      <c r="DJ60" s="100">
        <v>0</v>
      </c>
      <c r="DK60" s="100">
        <v>0</v>
      </c>
      <c r="DL60" s="100">
        <v>0</v>
      </c>
      <c r="DM60" s="100">
        <v>0</v>
      </c>
      <c r="DN60" s="108">
        <v>0</v>
      </c>
      <c r="DO60" s="108">
        <v>0</v>
      </c>
      <c r="DP60" s="108">
        <v>0</v>
      </c>
      <c r="DR60" s="22">
        <v>0</v>
      </c>
      <c r="DS60" s="22">
        <v>0</v>
      </c>
      <c r="DT60" s="22">
        <v>0</v>
      </c>
      <c r="DU60" s="22">
        <v>0</v>
      </c>
      <c r="DV60" s="22">
        <v>0</v>
      </c>
      <c r="DW60" s="22">
        <v>0</v>
      </c>
      <c r="DX60" s="22">
        <v>0</v>
      </c>
      <c r="DY60" s="22">
        <v>0</v>
      </c>
      <c r="DZ60" s="22">
        <v>0</v>
      </c>
      <c r="EA60" s="22">
        <v>0</v>
      </c>
      <c r="EB60" s="22">
        <v>0</v>
      </c>
      <c r="EC60" s="22">
        <v>0</v>
      </c>
      <c r="ED60" s="22">
        <v>0</v>
      </c>
      <c r="EE60" s="22">
        <v>0</v>
      </c>
      <c r="EF60" s="22">
        <v>0</v>
      </c>
      <c r="EG60" s="22">
        <v>0</v>
      </c>
      <c r="EH60" s="22">
        <v>0</v>
      </c>
      <c r="EI60" s="22">
        <v>0</v>
      </c>
      <c r="EJ60" s="22">
        <v>0</v>
      </c>
      <c r="EK60" s="22">
        <v>0</v>
      </c>
      <c r="EL60" s="22">
        <v>0</v>
      </c>
      <c r="EM60" s="22">
        <v>0</v>
      </c>
      <c r="EN60" s="22">
        <v>0</v>
      </c>
      <c r="EO60" s="22">
        <v>0</v>
      </c>
      <c r="EQ60" s="22">
        <v>0</v>
      </c>
      <c r="ER60" s="22">
        <v>0</v>
      </c>
      <c r="ES60" s="22">
        <v>0</v>
      </c>
      <c r="ET60" s="22">
        <v>0</v>
      </c>
      <c r="EU60" s="22">
        <v>0</v>
      </c>
      <c r="EV60" s="22">
        <v>0</v>
      </c>
      <c r="EW60" s="22">
        <v>0</v>
      </c>
      <c r="EX60" s="22">
        <v>0</v>
      </c>
      <c r="EY60" s="22">
        <v>0</v>
      </c>
      <c r="EZ60" s="22">
        <v>0</v>
      </c>
      <c r="FA60" s="22">
        <v>0</v>
      </c>
      <c r="FB60" s="22">
        <v>0</v>
      </c>
      <c r="FC60" s="22">
        <v>0</v>
      </c>
      <c r="FD60" s="22">
        <v>0</v>
      </c>
      <c r="FE60" s="22">
        <v>0</v>
      </c>
      <c r="FF60" s="22">
        <v>0</v>
      </c>
      <c r="FG60" s="22">
        <v>0</v>
      </c>
      <c r="FH60" s="22">
        <v>0</v>
      </c>
      <c r="FI60" s="22">
        <v>0</v>
      </c>
      <c r="FJ60" s="22">
        <v>0</v>
      </c>
      <c r="FK60" s="22">
        <v>0</v>
      </c>
      <c r="FL60" s="22">
        <v>0</v>
      </c>
      <c r="FM60" s="22">
        <v>0</v>
      </c>
      <c r="FN60" s="22">
        <v>0</v>
      </c>
    </row>
    <row r="61" spans="2:170" x14ac:dyDescent="0.2">
      <c r="C61" s="12">
        <v>2048</v>
      </c>
      <c r="D61" s="22">
        <v>0</v>
      </c>
      <c r="E61" s="22">
        <v>0</v>
      </c>
      <c r="F61" s="22">
        <v>0</v>
      </c>
      <c r="G61" s="22">
        <v>0</v>
      </c>
      <c r="H61" s="22">
        <v>0</v>
      </c>
      <c r="I61" s="22">
        <v>0</v>
      </c>
      <c r="J61" s="22">
        <v>0</v>
      </c>
      <c r="K61" s="98">
        <v>7213.2922791997844</v>
      </c>
      <c r="L61" s="100">
        <v>0</v>
      </c>
      <c r="M61" s="100">
        <v>0</v>
      </c>
      <c r="N61" s="100">
        <v>0</v>
      </c>
      <c r="O61" s="100">
        <v>0</v>
      </c>
      <c r="P61" s="100">
        <v>0</v>
      </c>
      <c r="Q61" s="100">
        <v>0</v>
      </c>
      <c r="R61" s="100">
        <v>0</v>
      </c>
      <c r="S61" s="100">
        <v>0</v>
      </c>
      <c r="T61" s="100">
        <v>0</v>
      </c>
      <c r="U61" s="100">
        <v>0</v>
      </c>
      <c r="V61" s="100">
        <v>0</v>
      </c>
      <c r="W61" s="100">
        <v>4372791.4795875531</v>
      </c>
      <c r="X61" s="100">
        <v>5455958.8727951087</v>
      </c>
      <c r="Y61" s="100">
        <v>0</v>
      </c>
      <c r="Z61" s="100">
        <v>0</v>
      </c>
      <c r="AA61" s="100">
        <v>0</v>
      </c>
      <c r="AB61" s="100">
        <v>0</v>
      </c>
      <c r="AC61" s="100">
        <v>0</v>
      </c>
      <c r="AD61" s="100">
        <v>0</v>
      </c>
      <c r="AE61" s="100">
        <v>0</v>
      </c>
      <c r="AF61" s="100">
        <v>0</v>
      </c>
      <c r="AG61" s="100">
        <v>0</v>
      </c>
      <c r="AH61" s="100">
        <v>0</v>
      </c>
      <c r="AI61" s="100">
        <v>0</v>
      </c>
      <c r="AJ61" s="100">
        <v>0</v>
      </c>
      <c r="AK61" s="100">
        <v>0</v>
      </c>
      <c r="AL61" s="100">
        <v>0</v>
      </c>
      <c r="AM61" s="100">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c r="BC61" s="100">
        <v>0</v>
      </c>
      <c r="BD61" s="100">
        <v>0</v>
      </c>
      <c r="BE61" s="100">
        <v>0</v>
      </c>
      <c r="BF61" s="100">
        <v>0</v>
      </c>
      <c r="BG61" s="100">
        <v>0</v>
      </c>
      <c r="BH61" s="100">
        <v>0</v>
      </c>
      <c r="BI61" s="100">
        <v>0</v>
      </c>
      <c r="BJ61" s="100">
        <v>98.739042472412734</v>
      </c>
      <c r="BK61" s="100">
        <v>1.8429266457542184</v>
      </c>
      <c r="BL61" s="100">
        <v>-1.0572175066748102</v>
      </c>
      <c r="BM61" s="100">
        <v>0.87688999999999995</v>
      </c>
      <c r="BN61" s="100">
        <v>6.0419999999999998</v>
      </c>
      <c r="BO61" s="100">
        <v>6.0419999999999998</v>
      </c>
      <c r="BP61" s="100">
        <v>0</v>
      </c>
      <c r="BQ61" s="100">
        <v>37.502214127263947</v>
      </c>
      <c r="BR61" s="100">
        <v>37.502214127263947</v>
      </c>
      <c r="BS61" s="100">
        <v>98.739042472412734</v>
      </c>
      <c r="BT61" s="100">
        <v>0</v>
      </c>
      <c r="BU61" s="100">
        <v>0</v>
      </c>
      <c r="BV61" s="100">
        <v>0</v>
      </c>
      <c r="BW61" s="100">
        <v>0</v>
      </c>
      <c r="BX61" s="100">
        <v>0</v>
      </c>
      <c r="BY61" s="100">
        <v>0</v>
      </c>
      <c r="BZ61" s="100">
        <v>0</v>
      </c>
      <c r="CA61" s="100">
        <v>0.13074107245791619</v>
      </c>
      <c r="CB61" s="100">
        <v>0.42278700282048415</v>
      </c>
      <c r="CC61" s="100">
        <v>0.10346984826255597</v>
      </c>
      <c r="CD61" s="100">
        <v>8.7486294039308771E-2</v>
      </c>
      <c r="CE61" s="100">
        <v>0</v>
      </c>
      <c r="CF61" s="100">
        <v>0</v>
      </c>
      <c r="CG61" s="100">
        <v>0</v>
      </c>
      <c r="CH61" s="100">
        <v>0</v>
      </c>
      <c r="CI61" s="100">
        <v>47099.115856987788</v>
      </c>
      <c r="CJ61" s="100">
        <v>1499.7375447909378</v>
      </c>
      <c r="CK61" s="100">
        <v>0</v>
      </c>
      <c r="CL61" s="100">
        <v>0</v>
      </c>
      <c r="CM61" s="100">
        <v>0</v>
      </c>
      <c r="CN61" s="100">
        <v>0</v>
      </c>
      <c r="CO61" s="100">
        <v>0</v>
      </c>
      <c r="CP61" s="100">
        <v>0</v>
      </c>
      <c r="CQ61" s="100">
        <v>0</v>
      </c>
      <c r="CR61" s="100">
        <v>0</v>
      </c>
      <c r="CS61" s="100">
        <v>0</v>
      </c>
      <c r="CT61" s="100">
        <v>0</v>
      </c>
      <c r="CU61" s="100">
        <v>0</v>
      </c>
      <c r="CV61" s="100">
        <v>0</v>
      </c>
      <c r="CW61" s="100">
        <v>0</v>
      </c>
      <c r="CX61" s="100">
        <v>0</v>
      </c>
      <c r="CY61" s="100">
        <v>0</v>
      </c>
      <c r="CZ61" s="100">
        <v>0</v>
      </c>
      <c r="DA61" s="100">
        <v>0</v>
      </c>
      <c r="DB61" s="100">
        <v>0</v>
      </c>
      <c r="DC61" s="100">
        <v>0</v>
      </c>
      <c r="DD61" s="100">
        <v>0</v>
      </c>
      <c r="DE61" s="100">
        <v>0</v>
      </c>
      <c r="DF61" s="100">
        <v>0</v>
      </c>
      <c r="DG61" s="100">
        <v>0</v>
      </c>
      <c r="DH61" s="100">
        <v>0</v>
      </c>
      <c r="DI61" s="100">
        <v>0</v>
      </c>
      <c r="DJ61" s="100">
        <v>0</v>
      </c>
      <c r="DK61" s="100">
        <v>0</v>
      </c>
      <c r="DL61" s="100">
        <v>0</v>
      </c>
      <c r="DM61" s="100">
        <v>0</v>
      </c>
      <c r="DN61" s="108">
        <v>0</v>
      </c>
      <c r="DO61" s="108">
        <v>0</v>
      </c>
      <c r="DP61" s="108">
        <v>0</v>
      </c>
      <c r="DR61" s="22">
        <v>0</v>
      </c>
      <c r="DS61" s="22">
        <v>0</v>
      </c>
      <c r="DT61" s="22">
        <v>0</v>
      </c>
      <c r="DU61" s="22">
        <v>0</v>
      </c>
      <c r="DV61" s="22">
        <v>0</v>
      </c>
      <c r="DW61" s="22">
        <v>0</v>
      </c>
      <c r="DX61" s="22">
        <v>0</v>
      </c>
      <c r="DY61" s="22">
        <v>0</v>
      </c>
      <c r="DZ61" s="22">
        <v>0</v>
      </c>
      <c r="EA61" s="22">
        <v>0</v>
      </c>
      <c r="EB61" s="22">
        <v>0</v>
      </c>
      <c r="EC61" s="22">
        <v>0</v>
      </c>
      <c r="ED61" s="22">
        <v>0</v>
      </c>
      <c r="EE61" s="22">
        <v>0</v>
      </c>
      <c r="EF61" s="22">
        <v>0</v>
      </c>
      <c r="EG61" s="22">
        <v>0</v>
      </c>
      <c r="EH61" s="22">
        <v>0</v>
      </c>
      <c r="EI61" s="22">
        <v>0</v>
      </c>
      <c r="EJ61" s="22">
        <v>0</v>
      </c>
      <c r="EK61" s="22">
        <v>0</v>
      </c>
      <c r="EL61" s="22">
        <v>0</v>
      </c>
      <c r="EM61" s="22">
        <v>0</v>
      </c>
      <c r="EN61" s="22">
        <v>0</v>
      </c>
      <c r="EO61" s="22">
        <v>0</v>
      </c>
      <c r="EQ61" s="22">
        <v>0</v>
      </c>
      <c r="ER61" s="22">
        <v>0</v>
      </c>
      <c r="ES61" s="22">
        <v>0</v>
      </c>
      <c r="ET61" s="22">
        <v>0</v>
      </c>
      <c r="EU61" s="22">
        <v>0</v>
      </c>
      <c r="EV61" s="22">
        <v>0</v>
      </c>
      <c r="EW61" s="22">
        <v>0</v>
      </c>
      <c r="EX61" s="22">
        <v>0</v>
      </c>
      <c r="EY61" s="22">
        <v>0</v>
      </c>
      <c r="EZ61" s="22">
        <v>0</v>
      </c>
      <c r="FA61" s="22">
        <v>0</v>
      </c>
      <c r="FB61" s="22">
        <v>0</v>
      </c>
      <c r="FC61" s="22">
        <v>0</v>
      </c>
      <c r="FD61" s="22">
        <v>0</v>
      </c>
      <c r="FE61" s="22">
        <v>0</v>
      </c>
      <c r="FF61" s="22">
        <v>0</v>
      </c>
      <c r="FG61" s="22">
        <v>0</v>
      </c>
      <c r="FH61" s="22">
        <v>0</v>
      </c>
      <c r="FI61" s="22">
        <v>0</v>
      </c>
      <c r="FJ61" s="22">
        <v>0</v>
      </c>
      <c r="FK61" s="22">
        <v>0</v>
      </c>
      <c r="FL61" s="22">
        <v>0</v>
      </c>
      <c r="FM61" s="22">
        <v>0</v>
      </c>
      <c r="FN61" s="22">
        <v>0</v>
      </c>
    </row>
    <row r="62" spans="2:170" x14ac:dyDescent="0.2">
      <c r="C62" s="12">
        <v>2049</v>
      </c>
      <c r="D62" s="22">
        <v>0</v>
      </c>
      <c r="E62" s="22">
        <v>0</v>
      </c>
      <c r="F62" s="22">
        <v>0</v>
      </c>
      <c r="G62" s="22">
        <v>0</v>
      </c>
      <c r="H62" s="22">
        <v>0</v>
      </c>
      <c r="I62" s="22">
        <v>0</v>
      </c>
      <c r="J62" s="22">
        <v>0</v>
      </c>
      <c r="K62" s="98">
        <v>2827.4419940198641</v>
      </c>
      <c r="L62" s="100">
        <v>0</v>
      </c>
      <c r="M62" s="100">
        <v>0</v>
      </c>
      <c r="N62" s="100">
        <v>0</v>
      </c>
      <c r="O62" s="100">
        <v>0</v>
      </c>
      <c r="P62" s="100">
        <v>0</v>
      </c>
      <c r="Q62" s="100">
        <v>0</v>
      </c>
      <c r="R62" s="100">
        <v>0</v>
      </c>
      <c r="S62" s="100">
        <v>0</v>
      </c>
      <c r="T62" s="100">
        <v>0</v>
      </c>
      <c r="U62" s="100">
        <v>0</v>
      </c>
      <c r="V62" s="100">
        <v>0</v>
      </c>
      <c r="W62" s="100">
        <v>1809441.3328170776</v>
      </c>
      <c r="X62" s="100">
        <v>2287536.195755004</v>
      </c>
      <c r="Y62" s="100">
        <v>0</v>
      </c>
      <c r="Z62" s="100">
        <v>0</v>
      </c>
      <c r="AA62" s="100">
        <v>0</v>
      </c>
      <c r="AB62" s="100">
        <v>0</v>
      </c>
      <c r="AC62" s="100">
        <v>0</v>
      </c>
      <c r="AD62" s="100">
        <v>0</v>
      </c>
      <c r="AE62" s="100">
        <v>0</v>
      </c>
      <c r="AF62" s="100">
        <v>0</v>
      </c>
      <c r="AG62" s="100">
        <v>0</v>
      </c>
      <c r="AH62" s="100">
        <v>0</v>
      </c>
      <c r="AI62" s="100">
        <v>0</v>
      </c>
      <c r="AJ62" s="100">
        <v>0</v>
      </c>
      <c r="AK62" s="100">
        <v>0</v>
      </c>
      <c r="AL62" s="100">
        <v>0</v>
      </c>
      <c r="AM62" s="100">
        <v>0</v>
      </c>
      <c r="AN62" s="100">
        <v>0</v>
      </c>
      <c r="AO62" s="100">
        <v>0</v>
      </c>
      <c r="AP62" s="100">
        <v>0</v>
      </c>
      <c r="AQ62" s="100">
        <v>0</v>
      </c>
      <c r="AR62" s="100">
        <v>0</v>
      </c>
      <c r="AS62" s="100">
        <v>0</v>
      </c>
      <c r="AT62" s="100">
        <v>0</v>
      </c>
      <c r="AU62" s="100">
        <v>0</v>
      </c>
      <c r="AV62" s="100">
        <v>0</v>
      </c>
      <c r="AW62" s="100">
        <v>0</v>
      </c>
      <c r="AX62" s="100">
        <v>0</v>
      </c>
      <c r="AY62" s="100">
        <v>0</v>
      </c>
      <c r="AZ62" s="100">
        <v>0</v>
      </c>
      <c r="BA62" s="100">
        <v>0</v>
      </c>
      <c r="BB62" s="100">
        <v>0</v>
      </c>
      <c r="BC62" s="100">
        <v>0</v>
      </c>
      <c r="BD62" s="100">
        <v>0</v>
      </c>
      <c r="BE62" s="100">
        <v>0</v>
      </c>
      <c r="BF62" s="100">
        <v>0</v>
      </c>
      <c r="BG62" s="100">
        <v>0</v>
      </c>
      <c r="BH62" s="100">
        <v>0</v>
      </c>
      <c r="BI62" s="100">
        <v>0</v>
      </c>
      <c r="BJ62" s="100">
        <v>98.739042472412734</v>
      </c>
      <c r="BK62" s="100">
        <v>1.8429266457542184</v>
      </c>
      <c r="BL62" s="100">
        <v>-1.0572175066748102</v>
      </c>
      <c r="BM62" s="100">
        <v>0.87688999999999995</v>
      </c>
      <c r="BN62" s="100">
        <v>6.0419999999999998</v>
      </c>
      <c r="BO62" s="100">
        <v>6.0419999999999998</v>
      </c>
      <c r="BP62" s="100">
        <v>0</v>
      </c>
      <c r="BQ62" s="100">
        <v>37.502214127263947</v>
      </c>
      <c r="BR62" s="100">
        <v>37.502214127263947</v>
      </c>
      <c r="BS62" s="100">
        <v>98.739042472412734</v>
      </c>
      <c r="BT62" s="100">
        <v>0</v>
      </c>
      <c r="BU62" s="100">
        <v>0</v>
      </c>
      <c r="BV62" s="100">
        <v>0</v>
      </c>
      <c r="BW62" s="100">
        <v>0</v>
      </c>
      <c r="BX62" s="100">
        <v>0</v>
      </c>
      <c r="BY62" s="100">
        <v>0</v>
      </c>
      <c r="BZ62" s="100">
        <v>0</v>
      </c>
      <c r="CA62" s="100">
        <v>0.13074107245791619</v>
      </c>
      <c r="CB62" s="100">
        <v>0.42278700282048415</v>
      </c>
      <c r="CC62" s="100">
        <v>0.10346984826255597</v>
      </c>
      <c r="CD62" s="100">
        <v>8.7486294039308771E-2</v>
      </c>
      <c r="CE62" s="100">
        <v>0</v>
      </c>
      <c r="CF62" s="100">
        <v>0</v>
      </c>
      <c r="CG62" s="100">
        <v>0</v>
      </c>
      <c r="CH62" s="100">
        <v>0</v>
      </c>
      <c r="CI62" s="100">
        <v>47099.115856987788</v>
      </c>
      <c r="CJ62" s="100">
        <v>1499.7375447909378</v>
      </c>
      <c r="CK62" s="100">
        <v>0</v>
      </c>
      <c r="CL62" s="100">
        <v>0</v>
      </c>
      <c r="CM62" s="100">
        <v>0</v>
      </c>
      <c r="CN62" s="100">
        <v>0</v>
      </c>
      <c r="CO62" s="100">
        <v>0</v>
      </c>
      <c r="CP62" s="100">
        <v>0</v>
      </c>
      <c r="CQ62" s="100">
        <v>0</v>
      </c>
      <c r="CR62" s="100">
        <v>0</v>
      </c>
      <c r="CS62" s="100">
        <v>0</v>
      </c>
      <c r="CT62" s="100">
        <v>0</v>
      </c>
      <c r="CU62" s="100">
        <v>0</v>
      </c>
      <c r="CV62" s="100">
        <v>0</v>
      </c>
      <c r="CW62" s="100">
        <v>0</v>
      </c>
      <c r="CX62" s="100">
        <v>0</v>
      </c>
      <c r="CY62" s="100">
        <v>0</v>
      </c>
      <c r="CZ62" s="100">
        <v>0</v>
      </c>
      <c r="DA62" s="100">
        <v>0</v>
      </c>
      <c r="DB62" s="100">
        <v>0</v>
      </c>
      <c r="DC62" s="100">
        <v>0</v>
      </c>
      <c r="DD62" s="100">
        <v>0</v>
      </c>
      <c r="DE62" s="100">
        <v>0</v>
      </c>
      <c r="DF62" s="100">
        <v>0</v>
      </c>
      <c r="DG62" s="100">
        <v>0</v>
      </c>
      <c r="DH62" s="100">
        <v>0</v>
      </c>
      <c r="DI62" s="100">
        <v>0</v>
      </c>
      <c r="DJ62" s="100">
        <v>0</v>
      </c>
      <c r="DK62" s="100">
        <v>0</v>
      </c>
      <c r="DL62" s="100">
        <v>0</v>
      </c>
      <c r="DM62" s="100">
        <v>0</v>
      </c>
      <c r="DN62" s="108">
        <v>0</v>
      </c>
      <c r="DO62" s="108">
        <v>0</v>
      </c>
      <c r="DP62" s="108">
        <v>0</v>
      </c>
      <c r="DR62" s="22">
        <v>0</v>
      </c>
      <c r="DS62" s="22">
        <v>0</v>
      </c>
      <c r="DT62" s="22">
        <v>0</v>
      </c>
      <c r="DU62" s="22">
        <v>0</v>
      </c>
      <c r="DV62" s="22">
        <v>0</v>
      </c>
      <c r="DW62" s="22">
        <v>0</v>
      </c>
      <c r="DX62" s="22">
        <v>0</v>
      </c>
      <c r="DY62" s="22">
        <v>0</v>
      </c>
      <c r="DZ62" s="22">
        <v>0</v>
      </c>
      <c r="EA62" s="22">
        <v>0</v>
      </c>
      <c r="EB62" s="22">
        <v>0</v>
      </c>
      <c r="EC62" s="22">
        <v>0</v>
      </c>
      <c r="ED62" s="22">
        <v>0</v>
      </c>
      <c r="EE62" s="22">
        <v>0</v>
      </c>
      <c r="EF62" s="22">
        <v>0</v>
      </c>
      <c r="EG62" s="22">
        <v>0</v>
      </c>
      <c r="EH62" s="22">
        <v>0</v>
      </c>
      <c r="EI62" s="22">
        <v>0</v>
      </c>
      <c r="EJ62" s="22">
        <v>0</v>
      </c>
      <c r="EK62" s="22">
        <v>0</v>
      </c>
      <c r="EL62" s="22">
        <v>0</v>
      </c>
      <c r="EM62" s="22">
        <v>0</v>
      </c>
      <c r="EN62" s="22">
        <v>0</v>
      </c>
      <c r="EO62" s="22">
        <v>0</v>
      </c>
      <c r="EQ62" s="22">
        <v>0</v>
      </c>
      <c r="ER62" s="22">
        <v>0</v>
      </c>
      <c r="ES62" s="22">
        <v>0</v>
      </c>
      <c r="ET62" s="22">
        <v>0</v>
      </c>
      <c r="EU62" s="22">
        <v>0</v>
      </c>
      <c r="EV62" s="22">
        <v>0</v>
      </c>
      <c r="EW62" s="22">
        <v>0</v>
      </c>
      <c r="EX62" s="22">
        <v>0</v>
      </c>
      <c r="EY62" s="22">
        <v>0</v>
      </c>
      <c r="EZ62" s="22">
        <v>0</v>
      </c>
      <c r="FA62" s="22">
        <v>0</v>
      </c>
      <c r="FB62" s="22">
        <v>0</v>
      </c>
      <c r="FC62" s="22">
        <v>0</v>
      </c>
      <c r="FD62" s="22">
        <v>0</v>
      </c>
      <c r="FE62" s="22">
        <v>0</v>
      </c>
      <c r="FF62" s="22">
        <v>0</v>
      </c>
      <c r="FG62" s="22">
        <v>0</v>
      </c>
      <c r="FH62" s="22">
        <v>0</v>
      </c>
      <c r="FI62" s="22">
        <v>0</v>
      </c>
      <c r="FJ62" s="22">
        <v>0</v>
      </c>
      <c r="FK62" s="22">
        <v>0</v>
      </c>
      <c r="FL62" s="22">
        <v>0</v>
      </c>
      <c r="FM62" s="22">
        <v>0</v>
      </c>
      <c r="FN62" s="22">
        <v>0</v>
      </c>
    </row>
    <row r="63" spans="2:170" x14ac:dyDescent="0.2">
      <c r="C63" s="12">
        <v>2050</v>
      </c>
      <c r="D63" s="22">
        <v>0</v>
      </c>
      <c r="E63" s="22">
        <v>0</v>
      </c>
      <c r="F63" s="22">
        <v>0</v>
      </c>
      <c r="G63" s="22">
        <v>0</v>
      </c>
      <c r="H63" s="22">
        <v>0</v>
      </c>
      <c r="I63" s="22">
        <v>0</v>
      </c>
      <c r="J63" s="22">
        <v>0</v>
      </c>
      <c r="K63" s="98">
        <v>978.25200405259238</v>
      </c>
      <c r="L63" s="100">
        <v>0</v>
      </c>
      <c r="M63" s="100">
        <v>0</v>
      </c>
      <c r="N63" s="100">
        <v>0</v>
      </c>
      <c r="O63" s="100">
        <v>0</v>
      </c>
      <c r="P63" s="100">
        <v>0</v>
      </c>
      <c r="Q63" s="100">
        <v>0</v>
      </c>
      <c r="R63" s="100">
        <v>0</v>
      </c>
      <c r="S63" s="100">
        <v>0</v>
      </c>
      <c r="T63" s="100">
        <v>0</v>
      </c>
      <c r="U63" s="100">
        <v>0</v>
      </c>
      <c r="V63" s="100">
        <v>0</v>
      </c>
      <c r="W63" s="100">
        <v>360989.59827423096</v>
      </c>
      <c r="X63" s="100">
        <v>458250.00095367478</v>
      </c>
      <c r="Y63" s="100">
        <v>0</v>
      </c>
      <c r="Z63" s="100">
        <v>0</v>
      </c>
      <c r="AA63" s="100">
        <v>0</v>
      </c>
      <c r="AB63" s="100">
        <v>0</v>
      </c>
      <c r="AC63" s="100">
        <v>0</v>
      </c>
      <c r="AD63" s="100">
        <v>0</v>
      </c>
      <c r="AE63" s="100">
        <v>0</v>
      </c>
      <c r="AF63" s="100">
        <v>0</v>
      </c>
      <c r="AG63" s="100">
        <v>0</v>
      </c>
      <c r="AH63" s="100">
        <v>0</v>
      </c>
      <c r="AI63" s="100">
        <v>0</v>
      </c>
      <c r="AJ63" s="100">
        <v>0</v>
      </c>
      <c r="AK63" s="100">
        <v>0</v>
      </c>
      <c r="AL63" s="100">
        <v>0</v>
      </c>
      <c r="AM63" s="100">
        <v>0</v>
      </c>
      <c r="AN63" s="100">
        <v>0</v>
      </c>
      <c r="AO63" s="100">
        <v>0</v>
      </c>
      <c r="AP63" s="100">
        <v>0</v>
      </c>
      <c r="AQ63" s="100">
        <v>0</v>
      </c>
      <c r="AR63" s="100">
        <v>0</v>
      </c>
      <c r="AS63" s="100">
        <v>0</v>
      </c>
      <c r="AT63" s="100">
        <v>0</v>
      </c>
      <c r="AU63" s="100">
        <v>0</v>
      </c>
      <c r="AV63" s="100">
        <v>0</v>
      </c>
      <c r="AW63" s="100">
        <v>0</v>
      </c>
      <c r="AX63" s="100">
        <v>0</v>
      </c>
      <c r="AY63" s="100">
        <v>0</v>
      </c>
      <c r="AZ63" s="100">
        <v>0</v>
      </c>
      <c r="BA63" s="100">
        <v>0</v>
      </c>
      <c r="BB63" s="100">
        <v>0</v>
      </c>
      <c r="BC63" s="100">
        <v>0</v>
      </c>
      <c r="BD63" s="100">
        <v>0</v>
      </c>
      <c r="BE63" s="100">
        <v>0</v>
      </c>
      <c r="BF63" s="100">
        <v>0</v>
      </c>
      <c r="BG63" s="100">
        <v>0</v>
      </c>
      <c r="BH63" s="100">
        <v>0</v>
      </c>
      <c r="BI63" s="100">
        <v>0</v>
      </c>
      <c r="BJ63" s="100">
        <v>98.739042472412734</v>
      </c>
      <c r="BK63" s="100">
        <v>1.8429266457542184</v>
      </c>
      <c r="BL63" s="100">
        <v>-1.0572175066748102</v>
      </c>
      <c r="BM63" s="100">
        <v>0.87688999999999995</v>
      </c>
      <c r="BN63" s="100">
        <v>6.0419999999999998</v>
      </c>
      <c r="BO63" s="100">
        <v>6.0419999999999998</v>
      </c>
      <c r="BP63" s="100">
        <v>0</v>
      </c>
      <c r="BQ63" s="100">
        <v>37.502214127263947</v>
      </c>
      <c r="BR63" s="100">
        <v>37.502214127263947</v>
      </c>
      <c r="BS63" s="100">
        <v>98.739042472412734</v>
      </c>
      <c r="BT63" s="100">
        <v>0</v>
      </c>
      <c r="BU63" s="100">
        <v>0</v>
      </c>
      <c r="BV63" s="100">
        <v>0</v>
      </c>
      <c r="BW63" s="100">
        <v>0</v>
      </c>
      <c r="BX63" s="100">
        <v>0</v>
      </c>
      <c r="BY63" s="100">
        <v>0</v>
      </c>
      <c r="BZ63" s="100">
        <v>0</v>
      </c>
      <c r="CA63" s="100">
        <v>0.13074107245791619</v>
      </c>
      <c r="CB63" s="100">
        <v>0.42278700282048415</v>
      </c>
      <c r="CC63" s="100">
        <v>0.10346984826255597</v>
      </c>
      <c r="CD63" s="100">
        <v>8.7486294039308771E-2</v>
      </c>
      <c r="CE63" s="100">
        <v>0</v>
      </c>
      <c r="CF63" s="100">
        <v>0</v>
      </c>
      <c r="CG63" s="100">
        <v>0</v>
      </c>
      <c r="CH63" s="100">
        <v>0</v>
      </c>
      <c r="CI63" s="100">
        <v>47099.115856987788</v>
      </c>
      <c r="CJ63" s="100">
        <v>1499.7375447909378</v>
      </c>
      <c r="CK63" s="100">
        <v>0</v>
      </c>
      <c r="CL63" s="100">
        <v>0</v>
      </c>
      <c r="CM63" s="100">
        <v>0</v>
      </c>
      <c r="CN63" s="100">
        <v>0</v>
      </c>
      <c r="CO63" s="100">
        <v>0</v>
      </c>
      <c r="CP63" s="100">
        <v>0</v>
      </c>
      <c r="CQ63" s="100">
        <v>0</v>
      </c>
      <c r="CR63" s="100">
        <v>0</v>
      </c>
      <c r="CS63" s="100">
        <v>0</v>
      </c>
      <c r="CT63" s="100">
        <v>0</v>
      </c>
      <c r="CU63" s="100">
        <v>0</v>
      </c>
      <c r="CV63" s="100">
        <v>0</v>
      </c>
      <c r="CW63" s="100">
        <v>0</v>
      </c>
      <c r="CX63" s="100">
        <v>0</v>
      </c>
      <c r="CY63" s="100">
        <v>0</v>
      </c>
      <c r="CZ63" s="100">
        <v>0</v>
      </c>
      <c r="DA63" s="100">
        <v>0</v>
      </c>
      <c r="DB63" s="100">
        <v>0</v>
      </c>
      <c r="DC63" s="100">
        <v>0</v>
      </c>
      <c r="DD63" s="100">
        <v>0</v>
      </c>
      <c r="DE63" s="100">
        <v>0</v>
      </c>
      <c r="DF63" s="100">
        <v>0</v>
      </c>
      <c r="DG63" s="100">
        <v>0</v>
      </c>
      <c r="DH63" s="100">
        <v>0</v>
      </c>
      <c r="DI63" s="100">
        <v>0</v>
      </c>
      <c r="DJ63" s="100">
        <v>0</v>
      </c>
      <c r="DK63" s="100">
        <v>0</v>
      </c>
      <c r="DL63" s="100">
        <v>0</v>
      </c>
      <c r="DM63" s="100">
        <v>0</v>
      </c>
      <c r="DN63" s="108">
        <v>0</v>
      </c>
      <c r="DO63" s="108">
        <v>0</v>
      </c>
      <c r="DP63" s="108">
        <v>0</v>
      </c>
      <c r="DR63" s="22">
        <v>0</v>
      </c>
      <c r="DS63" s="22">
        <v>0</v>
      </c>
      <c r="DT63" s="22">
        <v>0</v>
      </c>
      <c r="DU63" s="22">
        <v>0</v>
      </c>
      <c r="DV63" s="22">
        <v>0</v>
      </c>
      <c r="DW63" s="22">
        <v>0</v>
      </c>
      <c r="DX63" s="22">
        <v>0</v>
      </c>
      <c r="DY63" s="22">
        <v>0</v>
      </c>
      <c r="DZ63" s="22">
        <v>0</v>
      </c>
      <c r="EA63" s="22">
        <v>0</v>
      </c>
      <c r="EB63" s="22">
        <v>0</v>
      </c>
      <c r="EC63" s="22">
        <v>0</v>
      </c>
      <c r="ED63" s="22">
        <v>0</v>
      </c>
      <c r="EE63" s="22">
        <v>0</v>
      </c>
      <c r="EF63" s="22">
        <v>0</v>
      </c>
      <c r="EG63" s="22">
        <v>0</v>
      </c>
      <c r="EH63" s="22">
        <v>0</v>
      </c>
      <c r="EI63" s="22">
        <v>0</v>
      </c>
      <c r="EJ63" s="22">
        <v>0</v>
      </c>
      <c r="EK63" s="22">
        <v>0</v>
      </c>
      <c r="EL63" s="22">
        <v>0</v>
      </c>
      <c r="EM63" s="22">
        <v>0</v>
      </c>
      <c r="EN63" s="22">
        <v>0</v>
      </c>
      <c r="EO63" s="22">
        <v>0</v>
      </c>
      <c r="EQ63" s="22">
        <v>0</v>
      </c>
      <c r="ER63" s="22">
        <v>0</v>
      </c>
      <c r="ES63" s="22">
        <v>0</v>
      </c>
      <c r="ET63" s="22">
        <v>0</v>
      </c>
      <c r="EU63" s="22">
        <v>0</v>
      </c>
      <c r="EV63" s="22">
        <v>0</v>
      </c>
      <c r="EW63" s="22">
        <v>0</v>
      </c>
      <c r="EX63" s="22">
        <v>0</v>
      </c>
      <c r="EY63" s="22">
        <v>0</v>
      </c>
      <c r="EZ63" s="22">
        <v>0</v>
      </c>
      <c r="FA63" s="22">
        <v>0</v>
      </c>
      <c r="FB63" s="22">
        <v>0</v>
      </c>
      <c r="FC63" s="22">
        <v>0</v>
      </c>
      <c r="FD63" s="22">
        <v>0</v>
      </c>
      <c r="FE63" s="22">
        <v>0</v>
      </c>
      <c r="FF63" s="22">
        <v>0</v>
      </c>
      <c r="FG63" s="22">
        <v>0</v>
      </c>
      <c r="FH63" s="22">
        <v>0</v>
      </c>
      <c r="FI63" s="22">
        <v>0</v>
      </c>
      <c r="FJ63" s="22">
        <v>0</v>
      </c>
      <c r="FK63" s="22">
        <v>0</v>
      </c>
      <c r="FL63" s="22">
        <v>0</v>
      </c>
      <c r="FM63" s="22">
        <v>0</v>
      </c>
      <c r="FN63" s="22">
        <v>0</v>
      </c>
    </row>
    <row r="64" spans="2:170" x14ac:dyDescent="0.2">
      <c r="C64" s="12">
        <v>2051</v>
      </c>
      <c r="D64" s="22">
        <v>0</v>
      </c>
      <c r="E64" s="22">
        <v>0</v>
      </c>
      <c r="F64" s="22">
        <v>0</v>
      </c>
      <c r="G64" s="22">
        <v>0</v>
      </c>
      <c r="H64" s="22">
        <v>0</v>
      </c>
      <c r="I64" s="22">
        <v>0</v>
      </c>
      <c r="J64" s="22">
        <v>0</v>
      </c>
      <c r="K64" s="98">
        <v>504.97199959409045</v>
      </c>
      <c r="L64" s="100">
        <v>0</v>
      </c>
      <c r="M64" s="100">
        <v>0</v>
      </c>
      <c r="N64" s="100">
        <v>0</v>
      </c>
      <c r="O64" s="100">
        <v>0</v>
      </c>
      <c r="P64" s="100">
        <v>0</v>
      </c>
      <c r="Q64" s="100">
        <v>0</v>
      </c>
      <c r="R64" s="100">
        <v>0</v>
      </c>
      <c r="S64" s="100">
        <v>0</v>
      </c>
      <c r="T64" s="100">
        <v>0</v>
      </c>
      <c r="U64" s="100">
        <v>0</v>
      </c>
      <c r="V64" s="100">
        <v>0</v>
      </c>
      <c r="W64" s="100">
        <v>0</v>
      </c>
      <c r="X64" s="100">
        <v>0</v>
      </c>
      <c r="Y64" s="100">
        <v>0</v>
      </c>
      <c r="Z64" s="100">
        <v>0</v>
      </c>
      <c r="AA64" s="100">
        <v>0</v>
      </c>
      <c r="AB64" s="100">
        <v>0</v>
      </c>
      <c r="AC64" s="100">
        <v>0</v>
      </c>
      <c r="AD64" s="100">
        <v>0</v>
      </c>
      <c r="AE64" s="100">
        <v>0</v>
      </c>
      <c r="AF64" s="100">
        <v>0</v>
      </c>
      <c r="AG64" s="100">
        <v>0</v>
      </c>
      <c r="AH64" s="100">
        <v>0</v>
      </c>
      <c r="AI64" s="100">
        <v>0</v>
      </c>
      <c r="AJ64" s="100">
        <v>0</v>
      </c>
      <c r="AK64" s="100">
        <v>0</v>
      </c>
      <c r="AL64" s="100">
        <v>0</v>
      </c>
      <c r="AM64" s="100">
        <v>0</v>
      </c>
      <c r="AN64" s="100">
        <v>0</v>
      </c>
      <c r="AO64" s="100">
        <v>0</v>
      </c>
      <c r="AP64" s="100">
        <v>0</v>
      </c>
      <c r="AQ64" s="100">
        <v>0</v>
      </c>
      <c r="AR64" s="100">
        <v>0</v>
      </c>
      <c r="AS64" s="100">
        <v>0</v>
      </c>
      <c r="AT64" s="100">
        <v>0</v>
      </c>
      <c r="AU64" s="100">
        <v>0</v>
      </c>
      <c r="AV64" s="100">
        <v>0</v>
      </c>
      <c r="AW64" s="100">
        <v>0</v>
      </c>
      <c r="AX64" s="100">
        <v>0</v>
      </c>
      <c r="AY64" s="100">
        <v>0</v>
      </c>
      <c r="AZ64" s="100">
        <v>0</v>
      </c>
      <c r="BA64" s="100">
        <v>0</v>
      </c>
      <c r="BB64" s="100">
        <v>0</v>
      </c>
      <c r="BC64" s="100">
        <v>0</v>
      </c>
      <c r="BD64" s="100">
        <v>0</v>
      </c>
      <c r="BE64" s="100">
        <v>0</v>
      </c>
      <c r="BF64" s="100">
        <v>0</v>
      </c>
      <c r="BG64" s="100">
        <v>0</v>
      </c>
      <c r="BH64" s="100">
        <v>0</v>
      </c>
      <c r="BI64" s="100">
        <v>0</v>
      </c>
      <c r="BJ64" s="100">
        <v>98.739042472412734</v>
      </c>
      <c r="BK64" s="100">
        <v>1.8429266457542184</v>
      </c>
      <c r="BL64" s="100">
        <v>-1.0572175066748102</v>
      </c>
      <c r="BM64" s="100">
        <v>0.87688999999999995</v>
      </c>
      <c r="BN64" s="100">
        <v>6.0419999999999998</v>
      </c>
      <c r="BO64" s="100">
        <v>6.0419999999999998</v>
      </c>
      <c r="BP64" s="100">
        <v>0</v>
      </c>
      <c r="BQ64" s="100">
        <v>37.502214127263947</v>
      </c>
      <c r="BR64" s="100">
        <v>37.502214127263947</v>
      </c>
      <c r="BS64" s="100">
        <v>98.739042472412734</v>
      </c>
      <c r="BT64" s="100">
        <v>0</v>
      </c>
      <c r="BU64" s="100">
        <v>0</v>
      </c>
      <c r="BV64" s="100">
        <v>0</v>
      </c>
      <c r="BW64" s="100">
        <v>0</v>
      </c>
      <c r="BX64" s="100">
        <v>0</v>
      </c>
      <c r="BY64" s="100">
        <v>0</v>
      </c>
      <c r="BZ64" s="100">
        <v>0</v>
      </c>
      <c r="CA64" s="100">
        <v>0.13074107245791619</v>
      </c>
      <c r="CB64" s="100">
        <v>0.42278700282048415</v>
      </c>
      <c r="CC64" s="100">
        <v>0.10346984826255597</v>
      </c>
      <c r="CD64" s="100">
        <v>8.7486294039308771E-2</v>
      </c>
      <c r="CE64" s="100">
        <v>0</v>
      </c>
      <c r="CF64" s="100">
        <v>0</v>
      </c>
      <c r="CG64" s="100">
        <v>0</v>
      </c>
      <c r="CH64" s="100">
        <v>0</v>
      </c>
      <c r="CI64" s="100">
        <v>47099.115856987788</v>
      </c>
      <c r="CJ64" s="100">
        <v>1499.7375447909378</v>
      </c>
      <c r="CK64" s="100">
        <v>0</v>
      </c>
      <c r="CL64" s="100">
        <v>0</v>
      </c>
      <c r="CM64" s="100">
        <v>0</v>
      </c>
      <c r="CN64" s="100">
        <v>0</v>
      </c>
      <c r="CO64" s="100">
        <v>0</v>
      </c>
      <c r="CP64" s="100">
        <v>0</v>
      </c>
      <c r="CQ64" s="100">
        <v>0</v>
      </c>
      <c r="CR64" s="100">
        <v>0</v>
      </c>
      <c r="CS64" s="100">
        <v>0</v>
      </c>
      <c r="CT64" s="100">
        <v>0</v>
      </c>
      <c r="CU64" s="100">
        <v>0</v>
      </c>
      <c r="CV64" s="100">
        <v>0</v>
      </c>
      <c r="CW64" s="100">
        <v>0</v>
      </c>
      <c r="CX64" s="100">
        <v>0</v>
      </c>
      <c r="CY64" s="100">
        <v>0</v>
      </c>
      <c r="CZ64" s="100">
        <v>0</v>
      </c>
      <c r="DA64" s="100">
        <v>0</v>
      </c>
      <c r="DB64" s="100">
        <v>0</v>
      </c>
      <c r="DC64" s="100">
        <v>0</v>
      </c>
      <c r="DD64" s="100">
        <v>0</v>
      </c>
      <c r="DE64" s="100">
        <v>0</v>
      </c>
      <c r="DF64" s="100">
        <v>0</v>
      </c>
      <c r="DG64" s="100">
        <v>0</v>
      </c>
      <c r="DH64" s="100">
        <v>0</v>
      </c>
      <c r="DI64" s="100">
        <v>0</v>
      </c>
      <c r="DJ64" s="100">
        <v>0</v>
      </c>
      <c r="DK64" s="100">
        <v>0</v>
      </c>
      <c r="DL64" s="100">
        <v>0</v>
      </c>
      <c r="DM64" s="100">
        <v>0</v>
      </c>
      <c r="DN64" s="108">
        <v>0</v>
      </c>
      <c r="DO64" s="108">
        <v>0</v>
      </c>
      <c r="DP64" s="108">
        <v>0</v>
      </c>
      <c r="DR64" s="22">
        <v>0</v>
      </c>
      <c r="DS64" s="22">
        <v>0</v>
      </c>
      <c r="DT64" s="22">
        <v>0</v>
      </c>
      <c r="DU64" s="22">
        <v>0</v>
      </c>
      <c r="DV64" s="22">
        <v>0</v>
      </c>
      <c r="DW64" s="22">
        <v>0</v>
      </c>
      <c r="DX64" s="22">
        <v>0</v>
      </c>
      <c r="DY64" s="22">
        <v>0</v>
      </c>
      <c r="DZ64" s="22">
        <v>0</v>
      </c>
      <c r="EA64" s="22">
        <v>0</v>
      </c>
      <c r="EB64" s="22">
        <v>0</v>
      </c>
      <c r="EC64" s="22">
        <v>0</v>
      </c>
      <c r="ED64" s="22">
        <v>0</v>
      </c>
      <c r="EE64" s="22">
        <v>0</v>
      </c>
      <c r="EF64" s="22">
        <v>0</v>
      </c>
      <c r="EG64" s="22">
        <v>0</v>
      </c>
      <c r="EH64" s="22">
        <v>0</v>
      </c>
      <c r="EI64" s="22">
        <v>0</v>
      </c>
      <c r="EJ64" s="22">
        <v>0</v>
      </c>
      <c r="EK64" s="22">
        <v>0</v>
      </c>
      <c r="EL64" s="22">
        <v>0</v>
      </c>
      <c r="EM64" s="22">
        <v>0</v>
      </c>
      <c r="EN64" s="22">
        <v>0</v>
      </c>
      <c r="EO64" s="22">
        <v>0</v>
      </c>
      <c r="EQ64" s="22">
        <v>0</v>
      </c>
      <c r="ER64" s="22">
        <v>0</v>
      </c>
      <c r="ES64" s="22">
        <v>0</v>
      </c>
      <c r="ET64" s="22">
        <v>0</v>
      </c>
      <c r="EU64" s="22">
        <v>0</v>
      </c>
      <c r="EV64" s="22">
        <v>0</v>
      </c>
      <c r="EW64" s="22">
        <v>0</v>
      </c>
      <c r="EX64" s="22">
        <v>0</v>
      </c>
      <c r="EY64" s="22">
        <v>0</v>
      </c>
      <c r="EZ64" s="22">
        <v>0</v>
      </c>
      <c r="FA64" s="22">
        <v>0</v>
      </c>
      <c r="FB64" s="22">
        <v>0</v>
      </c>
      <c r="FC64" s="22">
        <v>0</v>
      </c>
      <c r="FD64" s="22">
        <v>0</v>
      </c>
      <c r="FE64" s="22">
        <v>0</v>
      </c>
      <c r="FF64" s="22">
        <v>0</v>
      </c>
      <c r="FG64" s="22">
        <v>0</v>
      </c>
      <c r="FH64" s="22">
        <v>0</v>
      </c>
      <c r="FI64" s="22">
        <v>0</v>
      </c>
      <c r="FJ64" s="22">
        <v>0</v>
      </c>
      <c r="FK64" s="22">
        <v>0</v>
      </c>
      <c r="FL64" s="22">
        <v>0</v>
      </c>
      <c r="FM64" s="22">
        <v>0</v>
      </c>
      <c r="FN64" s="22">
        <v>0</v>
      </c>
    </row>
    <row r="65" spans="3:170" x14ac:dyDescent="0.2">
      <c r="C65" s="12">
        <v>2052</v>
      </c>
      <c r="D65" s="22">
        <v>0</v>
      </c>
      <c r="E65" s="22">
        <v>0</v>
      </c>
      <c r="F65" s="22">
        <v>0</v>
      </c>
      <c r="G65" s="22">
        <v>0</v>
      </c>
      <c r="H65" s="22">
        <v>0</v>
      </c>
      <c r="I65" s="22">
        <v>0</v>
      </c>
      <c r="J65" s="22">
        <v>0</v>
      </c>
      <c r="K65" s="98">
        <v>447.59199993040966</v>
      </c>
      <c r="L65" s="100">
        <v>0</v>
      </c>
      <c r="M65" s="100">
        <v>0</v>
      </c>
      <c r="N65" s="100">
        <v>0</v>
      </c>
      <c r="O65" s="100">
        <v>0</v>
      </c>
      <c r="P65" s="100">
        <v>0</v>
      </c>
      <c r="Q65" s="100">
        <v>0</v>
      </c>
      <c r="R65" s="100">
        <v>0</v>
      </c>
      <c r="S65" s="100">
        <v>0</v>
      </c>
      <c r="T65" s="100">
        <v>0</v>
      </c>
      <c r="U65" s="100">
        <v>0</v>
      </c>
      <c r="V65" s="100">
        <v>0</v>
      </c>
      <c r="W65" s="100">
        <v>0</v>
      </c>
      <c r="X65" s="100">
        <v>0</v>
      </c>
      <c r="Y65" s="100">
        <v>0</v>
      </c>
      <c r="Z65" s="100">
        <v>0</v>
      </c>
      <c r="AA65" s="100">
        <v>0</v>
      </c>
      <c r="AB65" s="100">
        <v>0</v>
      </c>
      <c r="AC65" s="100">
        <v>0</v>
      </c>
      <c r="AD65" s="100">
        <v>0</v>
      </c>
      <c r="AE65" s="100">
        <v>0</v>
      </c>
      <c r="AF65" s="100">
        <v>0</v>
      </c>
      <c r="AG65" s="100">
        <v>0</v>
      </c>
      <c r="AH65" s="100">
        <v>0</v>
      </c>
      <c r="AI65" s="100">
        <v>0</v>
      </c>
      <c r="AJ65" s="100">
        <v>0</v>
      </c>
      <c r="AK65" s="100">
        <v>0</v>
      </c>
      <c r="AL65" s="100">
        <v>0</v>
      </c>
      <c r="AM65" s="100">
        <v>0</v>
      </c>
      <c r="AN65" s="100">
        <v>0</v>
      </c>
      <c r="AO65" s="100">
        <v>0</v>
      </c>
      <c r="AP65" s="100">
        <v>0</v>
      </c>
      <c r="AQ65" s="100">
        <v>0</v>
      </c>
      <c r="AR65" s="100">
        <v>0</v>
      </c>
      <c r="AS65" s="100">
        <v>0</v>
      </c>
      <c r="AT65" s="100">
        <v>0</v>
      </c>
      <c r="AU65" s="100">
        <v>0</v>
      </c>
      <c r="AV65" s="100">
        <v>0</v>
      </c>
      <c r="AW65" s="100">
        <v>0</v>
      </c>
      <c r="AX65" s="100">
        <v>0</v>
      </c>
      <c r="AY65" s="100">
        <v>0</v>
      </c>
      <c r="AZ65" s="100">
        <v>0</v>
      </c>
      <c r="BA65" s="100">
        <v>0</v>
      </c>
      <c r="BB65" s="100">
        <v>0</v>
      </c>
      <c r="BC65" s="100">
        <v>0</v>
      </c>
      <c r="BD65" s="100">
        <v>0</v>
      </c>
      <c r="BE65" s="100">
        <v>0</v>
      </c>
      <c r="BF65" s="100">
        <v>0</v>
      </c>
      <c r="BG65" s="100">
        <v>0</v>
      </c>
      <c r="BH65" s="100">
        <v>0</v>
      </c>
      <c r="BI65" s="100">
        <v>0</v>
      </c>
      <c r="BJ65" s="100">
        <v>98.739042472412734</v>
      </c>
      <c r="BK65" s="100">
        <v>1.8429266457542184</v>
      </c>
      <c r="BL65" s="100">
        <v>-1.0572175066748102</v>
      </c>
      <c r="BM65" s="100">
        <v>0.87688999999999995</v>
      </c>
      <c r="BN65" s="100">
        <v>6.0419999999999998</v>
      </c>
      <c r="BO65" s="100">
        <v>6.0419999999999998</v>
      </c>
      <c r="BP65" s="100">
        <v>0</v>
      </c>
      <c r="BQ65" s="100">
        <v>37.502214127263947</v>
      </c>
      <c r="BR65" s="100">
        <v>37.502214127263947</v>
      </c>
      <c r="BS65" s="100">
        <v>98.739042472412734</v>
      </c>
      <c r="BT65" s="100">
        <v>0</v>
      </c>
      <c r="BU65" s="100">
        <v>0</v>
      </c>
      <c r="BV65" s="100">
        <v>0</v>
      </c>
      <c r="BW65" s="100">
        <v>0</v>
      </c>
      <c r="BX65" s="100">
        <v>0</v>
      </c>
      <c r="BY65" s="100">
        <v>0</v>
      </c>
      <c r="BZ65" s="100">
        <v>0</v>
      </c>
      <c r="CA65" s="100">
        <v>0.13074107245791619</v>
      </c>
      <c r="CB65" s="100">
        <v>0.42278700282048415</v>
      </c>
      <c r="CC65" s="100">
        <v>0.10346984826255597</v>
      </c>
      <c r="CD65" s="100">
        <v>8.7486294039308771E-2</v>
      </c>
      <c r="CE65" s="100">
        <v>0</v>
      </c>
      <c r="CF65" s="100">
        <v>0</v>
      </c>
      <c r="CG65" s="100">
        <v>0</v>
      </c>
      <c r="CH65" s="100">
        <v>0</v>
      </c>
      <c r="CI65" s="100">
        <v>47099.115856987788</v>
      </c>
      <c r="CJ65" s="100">
        <v>1499.7375447909378</v>
      </c>
      <c r="CK65" s="100">
        <v>0</v>
      </c>
      <c r="CL65" s="100">
        <v>0</v>
      </c>
      <c r="CM65" s="100">
        <v>0</v>
      </c>
      <c r="CN65" s="100">
        <v>0</v>
      </c>
      <c r="CO65" s="100">
        <v>0</v>
      </c>
      <c r="CP65" s="100">
        <v>0</v>
      </c>
      <c r="CQ65" s="100">
        <v>0</v>
      </c>
      <c r="CR65" s="100">
        <v>0</v>
      </c>
      <c r="CS65" s="100">
        <v>0</v>
      </c>
      <c r="CT65" s="100">
        <v>0</v>
      </c>
      <c r="CU65" s="100">
        <v>0</v>
      </c>
      <c r="CV65" s="100">
        <v>0</v>
      </c>
      <c r="CW65" s="100">
        <v>0</v>
      </c>
      <c r="CX65" s="100">
        <v>0</v>
      </c>
      <c r="CY65" s="100">
        <v>0</v>
      </c>
      <c r="CZ65" s="100">
        <v>0</v>
      </c>
      <c r="DA65" s="100">
        <v>0</v>
      </c>
      <c r="DB65" s="100">
        <v>0</v>
      </c>
      <c r="DC65" s="100">
        <v>0</v>
      </c>
      <c r="DD65" s="100">
        <v>0</v>
      </c>
      <c r="DE65" s="100">
        <v>0</v>
      </c>
      <c r="DF65" s="100">
        <v>0</v>
      </c>
      <c r="DG65" s="100">
        <v>0</v>
      </c>
      <c r="DH65" s="100">
        <v>0</v>
      </c>
      <c r="DI65" s="100">
        <v>0</v>
      </c>
      <c r="DJ65" s="100">
        <v>0</v>
      </c>
      <c r="DK65" s="100">
        <v>0</v>
      </c>
      <c r="DL65" s="100">
        <v>0</v>
      </c>
      <c r="DM65" s="100">
        <v>0</v>
      </c>
      <c r="DN65" s="108">
        <v>0</v>
      </c>
      <c r="DO65" s="108">
        <v>0</v>
      </c>
      <c r="DP65" s="108">
        <v>0</v>
      </c>
      <c r="DR65" s="22">
        <v>0</v>
      </c>
      <c r="DS65" s="22">
        <v>0</v>
      </c>
      <c r="DT65" s="22">
        <v>0</v>
      </c>
      <c r="DU65" s="22">
        <v>0</v>
      </c>
      <c r="DV65" s="22">
        <v>0</v>
      </c>
      <c r="DW65" s="22">
        <v>0</v>
      </c>
      <c r="DX65" s="22">
        <v>0</v>
      </c>
      <c r="DY65" s="22">
        <v>0</v>
      </c>
      <c r="DZ65" s="22">
        <v>0</v>
      </c>
      <c r="EA65" s="22">
        <v>0</v>
      </c>
      <c r="EB65" s="22">
        <v>0</v>
      </c>
      <c r="EC65" s="22">
        <v>0</v>
      </c>
      <c r="ED65" s="22">
        <v>0</v>
      </c>
      <c r="EE65" s="22">
        <v>0</v>
      </c>
      <c r="EF65" s="22">
        <v>0</v>
      </c>
      <c r="EG65" s="22">
        <v>0</v>
      </c>
      <c r="EH65" s="22">
        <v>0</v>
      </c>
      <c r="EI65" s="22">
        <v>0</v>
      </c>
      <c r="EJ65" s="22">
        <v>0</v>
      </c>
      <c r="EK65" s="22">
        <v>0</v>
      </c>
      <c r="EL65" s="22">
        <v>0</v>
      </c>
      <c r="EM65" s="22">
        <v>0</v>
      </c>
      <c r="EN65" s="22">
        <v>0</v>
      </c>
      <c r="EO65" s="22">
        <v>0</v>
      </c>
      <c r="EQ65" s="22">
        <v>0</v>
      </c>
      <c r="ER65" s="22">
        <v>0</v>
      </c>
      <c r="ES65" s="22">
        <v>0</v>
      </c>
      <c r="ET65" s="22">
        <v>0</v>
      </c>
      <c r="EU65" s="22">
        <v>0</v>
      </c>
      <c r="EV65" s="22">
        <v>0</v>
      </c>
      <c r="EW65" s="22">
        <v>0</v>
      </c>
      <c r="EX65" s="22">
        <v>0</v>
      </c>
      <c r="EY65" s="22">
        <v>0</v>
      </c>
      <c r="EZ65" s="22">
        <v>0</v>
      </c>
      <c r="FA65" s="22">
        <v>0</v>
      </c>
      <c r="FB65" s="22">
        <v>0</v>
      </c>
      <c r="FC65" s="22">
        <v>0</v>
      </c>
      <c r="FD65" s="22">
        <v>0</v>
      </c>
      <c r="FE65" s="22">
        <v>0</v>
      </c>
      <c r="FF65" s="22">
        <v>0</v>
      </c>
      <c r="FG65" s="22">
        <v>0</v>
      </c>
      <c r="FH65" s="22">
        <v>0</v>
      </c>
      <c r="FI65" s="22">
        <v>0</v>
      </c>
      <c r="FJ65" s="22">
        <v>0</v>
      </c>
      <c r="FK65" s="22">
        <v>0</v>
      </c>
      <c r="FL65" s="22">
        <v>0</v>
      </c>
      <c r="FM65" s="22">
        <v>0</v>
      </c>
      <c r="FN65" s="22">
        <v>0</v>
      </c>
    </row>
    <row r="66" spans="3:170" x14ac:dyDescent="0.2">
      <c r="C66" s="12">
        <v>2053</v>
      </c>
      <c r="D66" s="22">
        <v>0</v>
      </c>
      <c r="E66" s="22">
        <v>0</v>
      </c>
      <c r="F66" s="22">
        <v>0</v>
      </c>
      <c r="G66" s="22">
        <v>0</v>
      </c>
      <c r="H66" s="22">
        <v>0</v>
      </c>
      <c r="I66" s="22">
        <v>0</v>
      </c>
      <c r="J66" s="22">
        <v>0</v>
      </c>
      <c r="K66" s="98">
        <v>256.43200163085567</v>
      </c>
      <c r="L66" s="100">
        <v>0</v>
      </c>
      <c r="M66" s="100">
        <v>0</v>
      </c>
      <c r="N66" s="100">
        <v>0</v>
      </c>
      <c r="O66" s="100">
        <v>0</v>
      </c>
      <c r="P66" s="100">
        <v>0</v>
      </c>
      <c r="Q66" s="100">
        <v>0</v>
      </c>
      <c r="R66" s="100">
        <v>0</v>
      </c>
      <c r="S66" s="100">
        <v>0</v>
      </c>
      <c r="T66" s="100">
        <v>0</v>
      </c>
      <c r="U66" s="100">
        <v>0</v>
      </c>
      <c r="V66" s="100">
        <v>0</v>
      </c>
      <c r="W66" s="100">
        <v>0</v>
      </c>
      <c r="X66" s="100">
        <v>0</v>
      </c>
      <c r="Y66" s="100">
        <v>0</v>
      </c>
      <c r="Z66" s="100">
        <v>0</v>
      </c>
      <c r="AA66" s="100">
        <v>0</v>
      </c>
      <c r="AB66" s="100">
        <v>0</v>
      </c>
      <c r="AC66" s="100">
        <v>0</v>
      </c>
      <c r="AD66" s="100">
        <v>0</v>
      </c>
      <c r="AE66" s="100">
        <v>0</v>
      </c>
      <c r="AF66" s="100">
        <v>0</v>
      </c>
      <c r="AG66" s="100">
        <v>0</v>
      </c>
      <c r="AH66" s="100">
        <v>0</v>
      </c>
      <c r="AI66" s="100">
        <v>0</v>
      </c>
      <c r="AJ66" s="100">
        <v>0</v>
      </c>
      <c r="AK66" s="100">
        <v>0</v>
      </c>
      <c r="AL66" s="100">
        <v>0</v>
      </c>
      <c r="AM66" s="100">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c r="BC66" s="100">
        <v>0</v>
      </c>
      <c r="BD66" s="100">
        <v>0</v>
      </c>
      <c r="BE66" s="100">
        <v>0</v>
      </c>
      <c r="BF66" s="100">
        <v>0</v>
      </c>
      <c r="BG66" s="100">
        <v>0</v>
      </c>
      <c r="BH66" s="100">
        <v>0</v>
      </c>
      <c r="BI66" s="100">
        <v>0</v>
      </c>
      <c r="BJ66" s="100">
        <v>98.739042472412734</v>
      </c>
      <c r="BK66" s="100">
        <v>1.8429266457542184</v>
      </c>
      <c r="BL66" s="100">
        <v>-1.0572175066748102</v>
      </c>
      <c r="BM66" s="100">
        <v>0.87688999999999995</v>
      </c>
      <c r="BN66" s="100">
        <v>6.0419999999999998</v>
      </c>
      <c r="BO66" s="100">
        <v>6.0419999999999998</v>
      </c>
      <c r="BP66" s="100">
        <v>0</v>
      </c>
      <c r="BQ66" s="100">
        <v>37.502214127263947</v>
      </c>
      <c r="BR66" s="100">
        <v>37.502214127263947</v>
      </c>
      <c r="BS66" s="100">
        <v>98.739042472412734</v>
      </c>
      <c r="BT66" s="100">
        <v>0</v>
      </c>
      <c r="BU66" s="100">
        <v>0</v>
      </c>
      <c r="BV66" s="100">
        <v>0</v>
      </c>
      <c r="BW66" s="100">
        <v>0</v>
      </c>
      <c r="BX66" s="100">
        <v>0</v>
      </c>
      <c r="BY66" s="100">
        <v>0</v>
      </c>
      <c r="BZ66" s="100">
        <v>0</v>
      </c>
      <c r="CA66" s="100">
        <v>0.13074107245791619</v>
      </c>
      <c r="CB66" s="100">
        <v>0.42278700282048415</v>
      </c>
      <c r="CC66" s="100">
        <v>0.10346984826255597</v>
      </c>
      <c r="CD66" s="100">
        <v>8.7486294039308771E-2</v>
      </c>
      <c r="CE66" s="100">
        <v>0</v>
      </c>
      <c r="CF66" s="100">
        <v>0</v>
      </c>
      <c r="CG66" s="100">
        <v>0</v>
      </c>
      <c r="CH66" s="100">
        <v>0</v>
      </c>
      <c r="CI66" s="100">
        <v>47099.115856987788</v>
      </c>
      <c r="CJ66" s="100">
        <v>1499.7375447909378</v>
      </c>
      <c r="CK66" s="100">
        <v>0</v>
      </c>
      <c r="CL66" s="100">
        <v>0</v>
      </c>
      <c r="CM66" s="100">
        <v>0</v>
      </c>
      <c r="CN66" s="100">
        <v>0</v>
      </c>
      <c r="CO66" s="100">
        <v>0</v>
      </c>
      <c r="CP66" s="100">
        <v>0</v>
      </c>
      <c r="CQ66" s="100">
        <v>0</v>
      </c>
      <c r="CR66" s="100">
        <v>0</v>
      </c>
      <c r="CS66" s="100">
        <v>0</v>
      </c>
      <c r="CT66" s="100">
        <v>0</v>
      </c>
      <c r="CU66" s="100">
        <v>0</v>
      </c>
      <c r="CV66" s="100">
        <v>0</v>
      </c>
      <c r="CW66" s="100">
        <v>0</v>
      </c>
      <c r="CX66" s="100">
        <v>0</v>
      </c>
      <c r="CY66" s="100">
        <v>0</v>
      </c>
      <c r="CZ66" s="100">
        <v>0</v>
      </c>
      <c r="DA66" s="100">
        <v>0</v>
      </c>
      <c r="DB66" s="100">
        <v>0</v>
      </c>
      <c r="DC66" s="100">
        <v>0</v>
      </c>
      <c r="DD66" s="100">
        <v>0</v>
      </c>
      <c r="DE66" s="100">
        <v>0</v>
      </c>
      <c r="DF66" s="100">
        <v>0</v>
      </c>
      <c r="DG66" s="100">
        <v>0</v>
      </c>
      <c r="DH66" s="100">
        <v>0</v>
      </c>
      <c r="DI66" s="100">
        <v>0</v>
      </c>
      <c r="DJ66" s="100">
        <v>0</v>
      </c>
      <c r="DK66" s="100">
        <v>0</v>
      </c>
      <c r="DL66" s="100">
        <v>0</v>
      </c>
      <c r="DM66" s="100">
        <v>0</v>
      </c>
      <c r="DN66" s="108">
        <v>0</v>
      </c>
      <c r="DO66" s="108">
        <v>0</v>
      </c>
      <c r="DP66" s="108">
        <v>0</v>
      </c>
      <c r="DR66" s="22">
        <v>0</v>
      </c>
      <c r="DS66" s="22">
        <v>0</v>
      </c>
      <c r="DT66" s="22">
        <v>0</v>
      </c>
      <c r="DU66" s="22">
        <v>0</v>
      </c>
      <c r="DV66" s="22">
        <v>0</v>
      </c>
      <c r="DW66" s="22">
        <v>0</v>
      </c>
      <c r="DX66" s="22">
        <v>0</v>
      </c>
      <c r="DY66" s="22">
        <v>0</v>
      </c>
      <c r="DZ66" s="22">
        <v>0</v>
      </c>
      <c r="EA66" s="22">
        <v>0</v>
      </c>
      <c r="EB66" s="22">
        <v>0</v>
      </c>
      <c r="EC66" s="22">
        <v>0</v>
      </c>
      <c r="ED66" s="22">
        <v>0</v>
      </c>
      <c r="EE66" s="22">
        <v>0</v>
      </c>
      <c r="EF66" s="22">
        <v>0</v>
      </c>
      <c r="EG66" s="22">
        <v>0</v>
      </c>
      <c r="EH66" s="22">
        <v>0</v>
      </c>
      <c r="EI66" s="22">
        <v>0</v>
      </c>
      <c r="EJ66" s="22">
        <v>0</v>
      </c>
      <c r="EK66" s="22">
        <v>0</v>
      </c>
      <c r="EL66" s="22">
        <v>0</v>
      </c>
      <c r="EM66" s="22">
        <v>0</v>
      </c>
      <c r="EN66" s="22">
        <v>0</v>
      </c>
      <c r="EO66" s="22">
        <v>0</v>
      </c>
      <c r="EQ66" s="22">
        <v>0</v>
      </c>
      <c r="ER66" s="22">
        <v>0</v>
      </c>
      <c r="ES66" s="22">
        <v>0</v>
      </c>
      <c r="ET66" s="22">
        <v>0</v>
      </c>
      <c r="EU66" s="22">
        <v>0</v>
      </c>
      <c r="EV66" s="22">
        <v>0</v>
      </c>
      <c r="EW66" s="22">
        <v>0</v>
      </c>
      <c r="EX66" s="22">
        <v>0</v>
      </c>
      <c r="EY66" s="22">
        <v>0</v>
      </c>
      <c r="EZ66" s="22">
        <v>0</v>
      </c>
      <c r="FA66" s="22">
        <v>0</v>
      </c>
      <c r="FB66" s="22">
        <v>0</v>
      </c>
      <c r="FC66" s="22">
        <v>0</v>
      </c>
      <c r="FD66" s="22">
        <v>0</v>
      </c>
      <c r="FE66" s="22">
        <v>0</v>
      </c>
      <c r="FF66" s="22">
        <v>0</v>
      </c>
      <c r="FG66" s="22">
        <v>0</v>
      </c>
      <c r="FH66" s="22">
        <v>0</v>
      </c>
      <c r="FI66" s="22">
        <v>0</v>
      </c>
      <c r="FJ66" s="22">
        <v>0</v>
      </c>
      <c r="FK66" s="22">
        <v>0</v>
      </c>
      <c r="FL66" s="22">
        <v>0</v>
      </c>
      <c r="FM66" s="22">
        <v>0</v>
      </c>
      <c r="FN66" s="22">
        <v>0</v>
      </c>
    </row>
    <row r="67" spans="3:170" x14ac:dyDescent="0.2">
      <c r="C67" s="12">
        <v>2054</v>
      </c>
      <c r="D67" s="22">
        <v>0</v>
      </c>
      <c r="E67" s="22">
        <v>0</v>
      </c>
      <c r="F67" s="22">
        <v>0</v>
      </c>
      <c r="G67" s="22">
        <v>0</v>
      </c>
      <c r="H67" s="22">
        <v>0</v>
      </c>
      <c r="I67" s="22">
        <v>0</v>
      </c>
      <c r="J67" s="22">
        <v>0</v>
      </c>
      <c r="K67" s="98">
        <v>212.06200394135521</v>
      </c>
      <c r="L67" s="100">
        <v>0</v>
      </c>
      <c r="M67" s="100">
        <v>0</v>
      </c>
      <c r="N67" s="100">
        <v>0</v>
      </c>
      <c r="O67" s="100">
        <v>0</v>
      </c>
      <c r="P67" s="100">
        <v>0</v>
      </c>
      <c r="Q67" s="100">
        <v>0</v>
      </c>
      <c r="R67" s="100">
        <v>0</v>
      </c>
      <c r="S67" s="100">
        <v>0</v>
      </c>
      <c r="T67" s="100">
        <v>0</v>
      </c>
      <c r="U67" s="100">
        <v>0</v>
      </c>
      <c r="V67" s="100">
        <v>0</v>
      </c>
      <c r="W67" s="100">
        <v>0</v>
      </c>
      <c r="X67" s="100">
        <v>0</v>
      </c>
      <c r="Y67" s="100">
        <v>0</v>
      </c>
      <c r="Z67" s="100">
        <v>0</v>
      </c>
      <c r="AA67" s="100">
        <v>0</v>
      </c>
      <c r="AB67" s="100">
        <v>0</v>
      </c>
      <c r="AC67" s="100">
        <v>0</v>
      </c>
      <c r="AD67" s="100">
        <v>0</v>
      </c>
      <c r="AE67" s="100">
        <v>0</v>
      </c>
      <c r="AF67" s="100">
        <v>0</v>
      </c>
      <c r="AG67" s="100">
        <v>0</v>
      </c>
      <c r="AH67" s="100">
        <v>0</v>
      </c>
      <c r="AI67" s="100">
        <v>0</v>
      </c>
      <c r="AJ67" s="100">
        <v>0</v>
      </c>
      <c r="AK67" s="100">
        <v>0</v>
      </c>
      <c r="AL67" s="100">
        <v>0</v>
      </c>
      <c r="AM67" s="100">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c r="BC67" s="100">
        <v>0</v>
      </c>
      <c r="BD67" s="100">
        <v>0</v>
      </c>
      <c r="BE67" s="100">
        <v>0</v>
      </c>
      <c r="BF67" s="100">
        <v>0</v>
      </c>
      <c r="BG67" s="100">
        <v>0</v>
      </c>
      <c r="BH67" s="100">
        <v>0</v>
      </c>
      <c r="BI67" s="100">
        <v>0</v>
      </c>
      <c r="BJ67" s="100">
        <v>98.739042472412734</v>
      </c>
      <c r="BK67" s="100">
        <v>1.8429266457542184</v>
      </c>
      <c r="BL67" s="100">
        <v>-1.0572175066748102</v>
      </c>
      <c r="BM67" s="100">
        <v>0.87688999999999995</v>
      </c>
      <c r="BN67" s="100">
        <v>6.0419999999999998</v>
      </c>
      <c r="BO67" s="100">
        <v>6.0419999999999998</v>
      </c>
      <c r="BP67" s="100">
        <v>0</v>
      </c>
      <c r="BQ67" s="100">
        <v>37.502214127263947</v>
      </c>
      <c r="BR67" s="100">
        <v>37.502214127263947</v>
      </c>
      <c r="BS67" s="100">
        <v>98.739042472412734</v>
      </c>
      <c r="BT67" s="100">
        <v>0</v>
      </c>
      <c r="BU67" s="100">
        <v>0</v>
      </c>
      <c r="BV67" s="100">
        <v>0</v>
      </c>
      <c r="BW67" s="100">
        <v>0</v>
      </c>
      <c r="BX67" s="100">
        <v>0</v>
      </c>
      <c r="BY67" s="100">
        <v>0</v>
      </c>
      <c r="BZ67" s="100">
        <v>0</v>
      </c>
      <c r="CA67" s="100">
        <v>0.13074107245791619</v>
      </c>
      <c r="CB67" s="100">
        <v>0.42278700282048415</v>
      </c>
      <c r="CC67" s="100">
        <v>0.10346984826255597</v>
      </c>
      <c r="CD67" s="100">
        <v>8.7486294039308771E-2</v>
      </c>
      <c r="CE67" s="100">
        <v>0</v>
      </c>
      <c r="CF67" s="100">
        <v>0</v>
      </c>
      <c r="CG67" s="100">
        <v>0</v>
      </c>
      <c r="CH67" s="100">
        <v>0</v>
      </c>
      <c r="CI67" s="100">
        <v>47099.115856987788</v>
      </c>
      <c r="CJ67" s="100">
        <v>1499.7375447909378</v>
      </c>
      <c r="CK67" s="100">
        <v>0</v>
      </c>
      <c r="CL67" s="100">
        <v>0</v>
      </c>
      <c r="CM67" s="100">
        <v>0</v>
      </c>
      <c r="CN67" s="100">
        <v>0</v>
      </c>
      <c r="CO67" s="100">
        <v>0</v>
      </c>
      <c r="CP67" s="100">
        <v>0</v>
      </c>
      <c r="CQ67" s="100">
        <v>0</v>
      </c>
      <c r="CR67" s="100">
        <v>0</v>
      </c>
      <c r="CS67" s="100">
        <v>0</v>
      </c>
      <c r="CT67" s="100">
        <v>0</v>
      </c>
      <c r="CU67" s="100">
        <v>0</v>
      </c>
      <c r="CV67" s="100">
        <v>0</v>
      </c>
      <c r="CW67" s="100">
        <v>0</v>
      </c>
      <c r="CX67" s="100">
        <v>0</v>
      </c>
      <c r="CY67" s="100">
        <v>0</v>
      </c>
      <c r="CZ67" s="100">
        <v>0</v>
      </c>
      <c r="DA67" s="100">
        <v>0</v>
      </c>
      <c r="DB67" s="100">
        <v>0</v>
      </c>
      <c r="DC67" s="100">
        <v>0</v>
      </c>
      <c r="DD67" s="100">
        <v>0</v>
      </c>
      <c r="DE67" s="100">
        <v>0</v>
      </c>
      <c r="DF67" s="100">
        <v>0</v>
      </c>
      <c r="DG67" s="100">
        <v>0</v>
      </c>
      <c r="DH67" s="100">
        <v>0</v>
      </c>
      <c r="DI67" s="100">
        <v>0</v>
      </c>
      <c r="DJ67" s="100">
        <v>0</v>
      </c>
      <c r="DK67" s="100">
        <v>0</v>
      </c>
      <c r="DL67" s="100">
        <v>0</v>
      </c>
      <c r="DM67" s="100">
        <v>0</v>
      </c>
      <c r="DN67" s="108">
        <v>0</v>
      </c>
      <c r="DO67" s="108">
        <v>0</v>
      </c>
      <c r="DP67" s="108">
        <v>0</v>
      </c>
      <c r="DR67" s="22">
        <v>0</v>
      </c>
      <c r="DS67" s="22">
        <v>0</v>
      </c>
      <c r="DT67" s="22">
        <v>0</v>
      </c>
      <c r="DU67" s="22">
        <v>0</v>
      </c>
      <c r="DV67" s="22">
        <v>0</v>
      </c>
      <c r="DW67" s="22">
        <v>0</v>
      </c>
      <c r="DX67" s="22">
        <v>0</v>
      </c>
      <c r="DY67" s="22">
        <v>0</v>
      </c>
      <c r="DZ67" s="22">
        <v>0</v>
      </c>
      <c r="EA67" s="22">
        <v>0</v>
      </c>
      <c r="EB67" s="22">
        <v>0</v>
      </c>
      <c r="EC67" s="22">
        <v>0</v>
      </c>
      <c r="ED67" s="22">
        <v>0</v>
      </c>
      <c r="EE67" s="22">
        <v>0</v>
      </c>
      <c r="EF67" s="22">
        <v>0</v>
      </c>
      <c r="EG67" s="22">
        <v>0</v>
      </c>
      <c r="EH67" s="22">
        <v>0</v>
      </c>
      <c r="EI67" s="22">
        <v>0</v>
      </c>
      <c r="EJ67" s="22">
        <v>0</v>
      </c>
      <c r="EK67" s="22">
        <v>0</v>
      </c>
      <c r="EL67" s="22">
        <v>0</v>
      </c>
      <c r="EM67" s="22">
        <v>0</v>
      </c>
      <c r="EN67" s="22">
        <v>0</v>
      </c>
      <c r="EO67" s="22">
        <v>0</v>
      </c>
      <c r="EQ67" s="22">
        <v>0</v>
      </c>
      <c r="ER67" s="22">
        <v>0</v>
      </c>
      <c r="ES67" s="22">
        <v>0</v>
      </c>
      <c r="ET67" s="22">
        <v>0</v>
      </c>
      <c r="EU67" s="22">
        <v>0</v>
      </c>
      <c r="EV67" s="22">
        <v>0</v>
      </c>
      <c r="EW67" s="22">
        <v>0</v>
      </c>
      <c r="EX67" s="22">
        <v>0</v>
      </c>
      <c r="EY67" s="22">
        <v>0</v>
      </c>
      <c r="EZ67" s="22">
        <v>0</v>
      </c>
      <c r="FA67" s="22">
        <v>0</v>
      </c>
      <c r="FB67" s="22">
        <v>0</v>
      </c>
      <c r="FC67" s="22">
        <v>0</v>
      </c>
      <c r="FD67" s="22">
        <v>0</v>
      </c>
      <c r="FE67" s="22">
        <v>0</v>
      </c>
      <c r="FF67" s="22">
        <v>0</v>
      </c>
      <c r="FG67" s="22">
        <v>0</v>
      </c>
      <c r="FH67" s="22">
        <v>0</v>
      </c>
      <c r="FI67" s="22">
        <v>0</v>
      </c>
      <c r="FJ67" s="22">
        <v>0</v>
      </c>
      <c r="FK67" s="22">
        <v>0</v>
      </c>
      <c r="FL67" s="22">
        <v>0</v>
      </c>
      <c r="FM67" s="22">
        <v>0</v>
      </c>
      <c r="FN67" s="22">
        <v>0</v>
      </c>
    </row>
    <row r="68" spans="3:170" x14ac:dyDescent="0.2">
      <c r="C68" s="12">
        <v>2055</v>
      </c>
      <c r="D68" s="22">
        <v>0</v>
      </c>
      <c r="E68" s="22">
        <v>0</v>
      </c>
      <c r="F68" s="22">
        <v>0</v>
      </c>
      <c r="G68" s="22">
        <v>0</v>
      </c>
      <c r="H68" s="22">
        <v>0</v>
      </c>
      <c r="I68" s="22">
        <v>0</v>
      </c>
      <c r="J68" s="22">
        <v>0</v>
      </c>
      <c r="K68" s="98">
        <v>185.59199959327088</v>
      </c>
      <c r="L68" s="100">
        <v>0</v>
      </c>
      <c r="M68" s="100">
        <v>0</v>
      </c>
      <c r="N68" s="100">
        <v>0</v>
      </c>
      <c r="O68" s="100">
        <v>0</v>
      </c>
      <c r="P68" s="100">
        <v>0</v>
      </c>
      <c r="Q68" s="100">
        <v>0</v>
      </c>
      <c r="R68" s="100">
        <v>0</v>
      </c>
      <c r="S68" s="100">
        <v>0</v>
      </c>
      <c r="T68" s="100">
        <v>0</v>
      </c>
      <c r="U68" s="100">
        <v>0</v>
      </c>
      <c r="V68" s="100">
        <v>0</v>
      </c>
      <c r="W68" s="100">
        <v>0</v>
      </c>
      <c r="X68" s="100">
        <v>0</v>
      </c>
      <c r="Y68" s="100">
        <v>0</v>
      </c>
      <c r="Z68" s="100">
        <v>0</v>
      </c>
      <c r="AA68" s="100">
        <v>0</v>
      </c>
      <c r="AB68" s="100">
        <v>0</v>
      </c>
      <c r="AC68" s="100">
        <v>0</v>
      </c>
      <c r="AD68" s="100">
        <v>0</v>
      </c>
      <c r="AE68" s="100">
        <v>0</v>
      </c>
      <c r="AF68" s="100">
        <v>0</v>
      </c>
      <c r="AG68" s="100">
        <v>0</v>
      </c>
      <c r="AH68" s="100">
        <v>0</v>
      </c>
      <c r="AI68" s="100">
        <v>0</v>
      </c>
      <c r="AJ68" s="100">
        <v>0</v>
      </c>
      <c r="AK68" s="100">
        <v>0</v>
      </c>
      <c r="AL68" s="100">
        <v>0</v>
      </c>
      <c r="AM68" s="100">
        <v>0</v>
      </c>
      <c r="AN68" s="100">
        <v>0</v>
      </c>
      <c r="AO68" s="100">
        <v>0</v>
      </c>
      <c r="AP68" s="100">
        <v>0</v>
      </c>
      <c r="AQ68" s="100">
        <v>0</v>
      </c>
      <c r="AR68" s="100">
        <v>0</v>
      </c>
      <c r="AS68" s="100">
        <v>0</v>
      </c>
      <c r="AT68" s="100">
        <v>0</v>
      </c>
      <c r="AU68" s="100">
        <v>0</v>
      </c>
      <c r="AV68" s="100">
        <v>0</v>
      </c>
      <c r="AW68" s="100">
        <v>0</v>
      </c>
      <c r="AX68" s="100">
        <v>0</v>
      </c>
      <c r="AY68" s="100">
        <v>0</v>
      </c>
      <c r="AZ68" s="100">
        <v>0</v>
      </c>
      <c r="BA68" s="100">
        <v>0</v>
      </c>
      <c r="BB68" s="100">
        <v>0</v>
      </c>
      <c r="BC68" s="100">
        <v>0</v>
      </c>
      <c r="BD68" s="100">
        <v>0</v>
      </c>
      <c r="BE68" s="100">
        <v>0</v>
      </c>
      <c r="BF68" s="100">
        <v>0</v>
      </c>
      <c r="BG68" s="100">
        <v>0</v>
      </c>
      <c r="BH68" s="100">
        <v>0</v>
      </c>
      <c r="BI68" s="100">
        <v>0</v>
      </c>
      <c r="BJ68" s="100">
        <v>98.739042472412734</v>
      </c>
      <c r="BK68" s="100">
        <v>1.8429266457542184</v>
      </c>
      <c r="BL68" s="100">
        <v>-1.0572175066748102</v>
      </c>
      <c r="BM68" s="100">
        <v>0.87688999999999995</v>
      </c>
      <c r="BN68" s="100">
        <v>6.0419999999999998</v>
      </c>
      <c r="BO68" s="100">
        <v>6.0419999999999998</v>
      </c>
      <c r="BP68" s="100">
        <v>0</v>
      </c>
      <c r="BQ68" s="100">
        <v>37.502214127263947</v>
      </c>
      <c r="BR68" s="100">
        <v>37.502214127263947</v>
      </c>
      <c r="BS68" s="100">
        <v>98.739042472412734</v>
      </c>
      <c r="BT68" s="100">
        <v>0</v>
      </c>
      <c r="BU68" s="100">
        <v>0</v>
      </c>
      <c r="BV68" s="100">
        <v>0</v>
      </c>
      <c r="BW68" s="100">
        <v>0</v>
      </c>
      <c r="BX68" s="100">
        <v>0</v>
      </c>
      <c r="BY68" s="100">
        <v>0</v>
      </c>
      <c r="BZ68" s="100">
        <v>0</v>
      </c>
      <c r="CA68" s="100">
        <v>0.13074107245791619</v>
      </c>
      <c r="CB68" s="100">
        <v>0.42278700282048415</v>
      </c>
      <c r="CC68" s="100">
        <v>0.10346984826255597</v>
      </c>
      <c r="CD68" s="100">
        <v>8.7486294039308771E-2</v>
      </c>
      <c r="CE68" s="100">
        <v>0</v>
      </c>
      <c r="CF68" s="100">
        <v>0</v>
      </c>
      <c r="CG68" s="100">
        <v>0</v>
      </c>
      <c r="CH68" s="100">
        <v>0</v>
      </c>
      <c r="CI68" s="100">
        <v>47099.115856987788</v>
      </c>
      <c r="CJ68" s="100">
        <v>1499.7375447909378</v>
      </c>
      <c r="CK68" s="100">
        <v>0</v>
      </c>
      <c r="CL68" s="100">
        <v>0</v>
      </c>
      <c r="CM68" s="100">
        <v>0</v>
      </c>
      <c r="CN68" s="100">
        <v>0</v>
      </c>
      <c r="CO68" s="100">
        <v>0</v>
      </c>
      <c r="CP68" s="100">
        <v>0</v>
      </c>
      <c r="CQ68" s="100">
        <v>0</v>
      </c>
      <c r="CR68" s="100">
        <v>0</v>
      </c>
      <c r="CS68" s="100">
        <v>0</v>
      </c>
      <c r="CT68" s="100">
        <v>0</v>
      </c>
      <c r="CU68" s="100">
        <v>0</v>
      </c>
      <c r="CV68" s="100">
        <v>0</v>
      </c>
      <c r="CW68" s="100">
        <v>0</v>
      </c>
      <c r="CX68" s="100">
        <v>0</v>
      </c>
      <c r="CY68" s="100">
        <v>0</v>
      </c>
      <c r="CZ68" s="100">
        <v>0</v>
      </c>
      <c r="DA68" s="100">
        <v>0</v>
      </c>
      <c r="DB68" s="100">
        <v>0</v>
      </c>
      <c r="DC68" s="100">
        <v>0</v>
      </c>
      <c r="DD68" s="100">
        <v>0</v>
      </c>
      <c r="DE68" s="100">
        <v>0</v>
      </c>
      <c r="DF68" s="100">
        <v>0</v>
      </c>
      <c r="DG68" s="100">
        <v>0</v>
      </c>
      <c r="DH68" s="100">
        <v>0</v>
      </c>
      <c r="DI68" s="100">
        <v>0</v>
      </c>
      <c r="DJ68" s="100">
        <v>0</v>
      </c>
      <c r="DK68" s="100">
        <v>0</v>
      </c>
      <c r="DL68" s="100">
        <v>0</v>
      </c>
      <c r="DM68" s="100">
        <v>0</v>
      </c>
      <c r="DN68" s="108">
        <v>0</v>
      </c>
      <c r="DO68" s="108">
        <v>0</v>
      </c>
      <c r="DP68" s="108">
        <v>0</v>
      </c>
      <c r="DR68" s="22">
        <v>0</v>
      </c>
      <c r="DS68" s="22">
        <v>0</v>
      </c>
      <c r="DT68" s="22">
        <v>0</v>
      </c>
      <c r="DU68" s="22">
        <v>0</v>
      </c>
      <c r="DV68" s="22">
        <v>0</v>
      </c>
      <c r="DW68" s="22">
        <v>0</v>
      </c>
      <c r="DX68" s="22">
        <v>0</v>
      </c>
      <c r="DY68" s="22">
        <v>0</v>
      </c>
      <c r="DZ68" s="22">
        <v>0</v>
      </c>
      <c r="EA68" s="22">
        <v>0</v>
      </c>
      <c r="EB68" s="22">
        <v>0</v>
      </c>
      <c r="EC68" s="22">
        <v>0</v>
      </c>
      <c r="ED68" s="22">
        <v>0</v>
      </c>
      <c r="EE68" s="22">
        <v>0</v>
      </c>
      <c r="EF68" s="22">
        <v>0</v>
      </c>
      <c r="EG68" s="22">
        <v>0</v>
      </c>
      <c r="EH68" s="22">
        <v>0</v>
      </c>
      <c r="EI68" s="22">
        <v>0</v>
      </c>
      <c r="EJ68" s="22">
        <v>0</v>
      </c>
      <c r="EK68" s="22">
        <v>0</v>
      </c>
      <c r="EL68" s="22">
        <v>0</v>
      </c>
      <c r="EM68" s="22">
        <v>0</v>
      </c>
      <c r="EN68" s="22">
        <v>0</v>
      </c>
      <c r="EO68" s="22">
        <v>0</v>
      </c>
      <c r="EQ68" s="22">
        <v>0</v>
      </c>
      <c r="ER68" s="22">
        <v>0</v>
      </c>
      <c r="ES68" s="22">
        <v>0</v>
      </c>
      <c r="ET68" s="22">
        <v>0</v>
      </c>
      <c r="EU68" s="22">
        <v>0</v>
      </c>
      <c r="EV68" s="22">
        <v>0</v>
      </c>
      <c r="EW68" s="22">
        <v>0</v>
      </c>
      <c r="EX68" s="22">
        <v>0</v>
      </c>
      <c r="EY68" s="22">
        <v>0</v>
      </c>
      <c r="EZ68" s="22">
        <v>0</v>
      </c>
      <c r="FA68" s="22">
        <v>0</v>
      </c>
      <c r="FB68" s="22">
        <v>0</v>
      </c>
      <c r="FC68" s="22">
        <v>0</v>
      </c>
      <c r="FD68" s="22">
        <v>0</v>
      </c>
      <c r="FE68" s="22">
        <v>0</v>
      </c>
      <c r="FF68" s="22">
        <v>0</v>
      </c>
      <c r="FG68" s="22">
        <v>0</v>
      </c>
      <c r="FH68" s="22">
        <v>0</v>
      </c>
      <c r="FI68" s="22">
        <v>0</v>
      </c>
      <c r="FJ68" s="22">
        <v>0</v>
      </c>
      <c r="FK68" s="22">
        <v>0</v>
      </c>
      <c r="FL68" s="22">
        <v>0</v>
      </c>
      <c r="FM68" s="22">
        <v>0</v>
      </c>
      <c r="FN68" s="22">
        <v>0</v>
      </c>
    </row>
    <row r="69" spans="3:170" x14ac:dyDescent="0.2">
      <c r="C69" s="12">
        <v>2056</v>
      </c>
      <c r="D69" s="22">
        <v>0</v>
      </c>
      <c r="E69" s="22">
        <v>0</v>
      </c>
      <c r="F69" s="22">
        <v>0</v>
      </c>
      <c r="G69" s="22">
        <v>0</v>
      </c>
      <c r="H69" s="22">
        <v>0</v>
      </c>
      <c r="I69" s="22">
        <v>0</v>
      </c>
      <c r="J69" s="22">
        <v>0</v>
      </c>
      <c r="K69" s="98">
        <v>34.801999491719471</v>
      </c>
      <c r="L69" s="100">
        <v>0</v>
      </c>
      <c r="M69" s="100">
        <v>0</v>
      </c>
      <c r="N69" s="100">
        <v>0</v>
      </c>
      <c r="O69" s="100">
        <v>0</v>
      </c>
      <c r="P69" s="100">
        <v>0</v>
      </c>
      <c r="Q69" s="100">
        <v>0</v>
      </c>
      <c r="R69" s="100">
        <v>0</v>
      </c>
      <c r="S69" s="100">
        <v>0</v>
      </c>
      <c r="T69" s="100">
        <v>0</v>
      </c>
      <c r="U69" s="100">
        <v>0</v>
      </c>
      <c r="V69" s="100">
        <v>0</v>
      </c>
      <c r="W69" s="100">
        <v>0</v>
      </c>
      <c r="X69" s="100">
        <v>0</v>
      </c>
      <c r="Y69" s="100">
        <v>0</v>
      </c>
      <c r="Z69" s="100">
        <v>0</v>
      </c>
      <c r="AA69" s="100">
        <v>0</v>
      </c>
      <c r="AB69" s="100">
        <v>0</v>
      </c>
      <c r="AC69" s="100">
        <v>0</v>
      </c>
      <c r="AD69" s="100">
        <v>0</v>
      </c>
      <c r="AE69" s="100">
        <v>0</v>
      </c>
      <c r="AF69" s="100">
        <v>0</v>
      </c>
      <c r="AG69" s="100">
        <v>0</v>
      </c>
      <c r="AH69" s="100">
        <v>0</v>
      </c>
      <c r="AI69" s="100">
        <v>0</v>
      </c>
      <c r="AJ69" s="100">
        <v>0</v>
      </c>
      <c r="AK69" s="100">
        <v>0</v>
      </c>
      <c r="AL69" s="100">
        <v>0</v>
      </c>
      <c r="AM69" s="100">
        <v>0</v>
      </c>
      <c r="AN69" s="100">
        <v>0</v>
      </c>
      <c r="AO69" s="100">
        <v>0</v>
      </c>
      <c r="AP69" s="100">
        <v>0</v>
      </c>
      <c r="AQ69" s="100">
        <v>0</v>
      </c>
      <c r="AR69" s="100">
        <v>0</v>
      </c>
      <c r="AS69" s="100">
        <v>0</v>
      </c>
      <c r="AT69" s="100">
        <v>0</v>
      </c>
      <c r="AU69" s="100">
        <v>0</v>
      </c>
      <c r="AV69" s="100">
        <v>0</v>
      </c>
      <c r="AW69" s="100">
        <v>0</v>
      </c>
      <c r="AX69" s="100">
        <v>0</v>
      </c>
      <c r="AY69" s="100">
        <v>0</v>
      </c>
      <c r="AZ69" s="100">
        <v>0</v>
      </c>
      <c r="BA69" s="100">
        <v>0</v>
      </c>
      <c r="BB69" s="100">
        <v>0</v>
      </c>
      <c r="BC69" s="100">
        <v>0</v>
      </c>
      <c r="BD69" s="100">
        <v>0</v>
      </c>
      <c r="BE69" s="100">
        <v>0</v>
      </c>
      <c r="BF69" s="100">
        <v>0</v>
      </c>
      <c r="BG69" s="100">
        <v>0</v>
      </c>
      <c r="BH69" s="100">
        <v>0</v>
      </c>
      <c r="BI69" s="100">
        <v>0</v>
      </c>
      <c r="BJ69" s="100">
        <v>98.739042472412734</v>
      </c>
      <c r="BK69" s="100">
        <v>1.8429266457542184</v>
      </c>
      <c r="BL69" s="100">
        <v>-1.0572175066748102</v>
      </c>
      <c r="BM69" s="100">
        <v>0.87688999999999995</v>
      </c>
      <c r="BN69" s="100">
        <v>6.0419999999999998</v>
      </c>
      <c r="BO69" s="100">
        <v>6.0419999999999998</v>
      </c>
      <c r="BP69" s="100">
        <v>0</v>
      </c>
      <c r="BQ69" s="100">
        <v>37.502214127263947</v>
      </c>
      <c r="BR69" s="100">
        <v>37.502214127263947</v>
      </c>
      <c r="BS69" s="100">
        <v>98.739042472412734</v>
      </c>
      <c r="BT69" s="100">
        <v>0</v>
      </c>
      <c r="BU69" s="100">
        <v>0</v>
      </c>
      <c r="BV69" s="100">
        <v>0</v>
      </c>
      <c r="BW69" s="100">
        <v>0</v>
      </c>
      <c r="BX69" s="100">
        <v>0</v>
      </c>
      <c r="BY69" s="100">
        <v>0</v>
      </c>
      <c r="BZ69" s="100">
        <v>0</v>
      </c>
      <c r="CA69" s="100">
        <v>0.13074107245791619</v>
      </c>
      <c r="CB69" s="100">
        <v>0.42278700282048415</v>
      </c>
      <c r="CC69" s="100">
        <v>0.10346984826255597</v>
      </c>
      <c r="CD69" s="100">
        <v>8.7486294039308771E-2</v>
      </c>
      <c r="CE69" s="100">
        <v>0</v>
      </c>
      <c r="CF69" s="100">
        <v>0</v>
      </c>
      <c r="CG69" s="100">
        <v>0</v>
      </c>
      <c r="CH69" s="100">
        <v>0</v>
      </c>
      <c r="CI69" s="100">
        <v>47099.115856987788</v>
      </c>
      <c r="CJ69" s="100">
        <v>1499.7375447909378</v>
      </c>
      <c r="CK69" s="100">
        <v>0</v>
      </c>
      <c r="CL69" s="100">
        <v>0</v>
      </c>
      <c r="CM69" s="100">
        <v>0</v>
      </c>
      <c r="CN69" s="100">
        <v>0</v>
      </c>
      <c r="CO69" s="100">
        <v>0</v>
      </c>
      <c r="CP69" s="100">
        <v>0</v>
      </c>
      <c r="CQ69" s="100">
        <v>0</v>
      </c>
      <c r="CR69" s="100">
        <v>0</v>
      </c>
      <c r="CS69" s="100">
        <v>0</v>
      </c>
      <c r="CT69" s="100">
        <v>0</v>
      </c>
      <c r="CU69" s="100">
        <v>0</v>
      </c>
      <c r="CV69" s="100">
        <v>0</v>
      </c>
      <c r="CW69" s="100">
        <v>0</v>
      </c>
      <c r="CX69" s="100">
        <v>0</v>
      </c>
      <c r="CY69" s="100">
        <v>0</v>
      </c>
      <c r="CZ69" s="100">
        <v>0</v>
      </c>
      <c r="DA69" s="100">
        <v>0</v>
      </c>
      <c r="DB69" s="100">
        <v>0</v>
      </c>
      <c r="DC69" s="100">
        <v>0</v>
      </c>
      <c r="DD69" s="100">
        <v>0</v>
      </c>
      <c r="DE69" s="100">
        <v>0</v>
      </c>
      <c r="DF69" s="100">
        <v>0</v>
      </c>
      <c r="DG69" s="100">
        <v>0</v>
      </c>
      <c r="DH69" s="100">
        <v>0</v>
      </c>
      <c r="DI69" s="100">
        <v>0</v>
      </c>
      <c r="DJ69" s="100">
        <v>0</v>
      </c>
      <c r="DK69" s="100">
        <v>0</v>
      </c>
      <c r="DL69" s="100">
        <v>0</v>
      </c>
      <c r="DM69" s="100">
        <v>0</v>
      </c>
      <c r="DN69" s="108">
        <v>0</v>
      </c>
      <c r="DO69" s="108">
        <v>0</v>
      </c>
      <c r="DP69" s="108">
        <v>0</v>
      </c>
      <c r="DR69" s="22">
        <v>0</v>
      </c>
      <c r="DS69" s="22">
        <v>0</v>
      </c>
      <c r="DT69" s="22">
        <v>0</v>
      </c>
      <c r="DU69" s="22">
        <v>0</v>
      </c>
      <c r="DV69" s="22">
        <v>0</v>
      </c>
      <c r="DW69" s="22">
        <v>0</v>
      </c>
      <c r="DX69" s="22">
        <v>0</v>
      </c>
      <c r="DY69" s="22">
        <v>0</v>
      </c>
      <c r="DZ69" s="22">
        <v>0</v>
      </c>
      <c r="EA69" s="22">
        <v>0</v>
      </c>
      <c r="EB69" s="22">
        <v>0</v>
      </c>
      <c r="EC69" s="22">
        <v>0</v>
      </c>
      <c r="ED69" s="22">
        <v>0</v>
      </c>
      <c r="EE69" s="22">
        <v>0</v>
      </c>
      <c r="EF69" s="22">
        <v>0</v>
      </c>
      <c r="EG69" s="22">
        <v>0</v>
      </c>
      <c r="EH69" s="22">
        <v>0</v>
      </c>
      <c r="EI69" s="22">
        <v>0</v>
      </c>
      <c r="EJ69" s="22">
        <v>0</v>
      </c>
      <c r="EK69" s="22">
        <v>0</v>
      </c>
      <c r="EL69" s="22">
        <v>0</v>
      </c>
      <c r="EM69" s="22">
        <v>0</v>
      </c>
      <c r="EN69" s="22">
        <v>0</v>
      </c>
      <c r="EO69" s="22">
        <v>0</v>
      </c>
      <c r="EQ69" s="22">
        <v>0</v>
      </c>
      <c r="ER69" s="22">
        <v>0</v>
      </c>
      <c r="ES69" s="22">
        <v>0</v>
      </c>
      <c r="ET69" s="22">
        <v>0</v>
      </c>
      <c r="EU69" s="22">
        <v>0</v>
      </c>
      <c r="EV69" s="22">
        <v>0</v>
      </c>
      <c r="EW69" s="22">
        <v>0</v>
      </c>
      <c r="EX69" s="22">
        <v>0</v>
      </c>
      <c r="EY69" s="22">
        <v>0</v>
      </c>
      <c r="EZ69" s="22">
        <v>0</v>
      </c>
      <c r="FA69" s="22">
        <v>0</v>
      </c>
      <c r="FB69" s="22">
        <v>0</v>
      </c>
      <c r="FC69" s="22">
        <v>0</v>
      </c>
      <c r="FD69" s="22">
        <v>0</v>
      </c>
      <c r="FE69" s="22">
        <v>0</v>
      </c>
      <c r="FF69" s="22">
        <v>0</v>
      </c>
      <c r="FG69" s="22">
        <v>0</v>
      </c>
      <c r="FH69" s="22">
        <v>0</v>
      </c>
      <c r="FI69" s="22">
        <v>0</v>
      </c>
      <c r="FJ69" s="22">
        <v>0</v>
      </c>
      <c r="FK69" s="22">
        <v>0</v>
      </c>
      <c r="FL69" s="22">
        <v>0</v>
      </c>
      <c r="FM69" s="22">
        <v>0</v>
      </c>
      <c r="FN69" s="22">
        <v>0</v>
      </c>
    </row>
    <row r="70" spans="3:170" x14ac:dyDescent="0.2">
      <c r="C70" s="12">
        <v>2057</v>
      </c>
      <c r="D70" s="22">
        <v>0</v>
      </c>
      <c r="E70" s="22">
        <v>0</v>
      </c>
      <c r="F70" s="22">
        <v>0</v>
      </c>
      <c r="G70" s="22">
        <v>0</v>
      </c>
      <c r="H70" s="22">
        <v>0</v>
      </c>
      <c r="I70" s="22">
        <v>0</v>
      </c>
      <c r="J70" s="22">
        <v>0</v>
      </c>
      <c r="K70" s="98">
        <v>18.681999447835551</v>
      </c>
      <c r="L70" s="100">
        <v>0</v>
      </c>
      <c r="M70" s="100">
        <v>0</v>
      </c>
      <c r="N70" s="100">
        <v>0</v>
      </c>
      <c r="O70" s="100">
        <v>0</v>
      </c>
      <c r="P70" s="100">
        <v>0</v>
      </c>
      <c r="Q70" s="100">
        <v>0</v>
      </c>
      <c r="R70" s="100">
        <v>0</v>
      </c>
      <c r="S70" s="100">
        <v>0</v>
      </c>
      <c r="T70" s="100">
        <v>0</v>
      </c>
      <c r="U70" s="100">
        <v>0</v>
      </c>
      <c r="V70" s="100">
        <v>0</v>
      </c>
      <c r="W70" s="100">
        <v>0</v>
      </c>
      <c r="X70" s="100">
        <v>0</v>
      </c>
      <c r="Y70" s="100">
        <v>0</v>
      </c>
      <c r="Z70" s="100">
        <v>0</v>
      </c>
      <c r="AA70" s="100">
        <v>0</v>
      </c>
      <c r="AB70" s="100">
        <v>0</v>
      </c>
      <c r="AC70" s="100">
        <v>0</v>
      </c>
      <c r="AD70" s="100">
        <v>0</v>
      </c>
      <c r="AE70" s="100">
        <v>0</v>
      </c>
      <c r="AF70" s="100">
        <v>0</v>
      </c>
      <c r="AG70" s="100">
        <v>0</v>
      </c>
      <c r="AH70" s="100">
        <v>0</v>
      </c>
      <c r="AI70" s="100">
        <v>0</v>
      </c>
      <c r="AJ70" s="100">
        <v>0</v>
      </c>
      <c r="AK70" s="100">
        <v>0</v>
      </c>
      <c r="AL70" s="100">
        <v>0</v>
      </c>
      <c r="AM70" s="100">
        <v>0</v>
      </c>
      <c r="AN70" s="100">
        <v>0</v>
      </c>
      <c r="AO70" s="100">
        <v>0</v>
      </c>
      <c r="AP70" s="100">
        <v>0</v>
      </c>
      <c r="AQ70" s="100">
        <v>0</v>
      </c>
      <c r="AR70" s="100">
        <v>0</v>
      </c>
      <c r="AS70" s="100">
        <v>0</v>
      </c>
      <c r="AT70" s="100">
        <v>0</v>
      </c>
      <c r="AU70" s="100">
        <v>0</v>
      </c>
      <c r="AV70" s="100">
        <v>0</v>
      </c>
      <c r="AW70" s="100">
        <v>0</v>
      </c>
      <c r="AX70" s="100">
        <v>0</v>
      </c>
      <c r="AY70" s="100">
        <v>0</v>
      </c>
      <c r="AZ70" s="100">
        <v>0</v>
      </c>
      <c r="BA70" s="100">
        <v>0</v>
      </c>
      <c r="BB70" s="100">
        <v>0</v>
      </c>
      <c r="BC70" s="100">
        <v>0</v>
      </c>
      <c r="BD70" s="100">
        <v>0</v>
      </c>
      <c r="BE70" s="100">
        <v>0</v>
      </c>
      <c r="BF70" s="100">
        <v>0</v>
      </c>
      <c r="BG70" s="100">
        <v>0</v>
      </c>
      <c r="BH70" s="100">
        <v>0</v>
      </c>
      <c r="BI70" s="100">
        <v>0</v>
      </c>
      <c r="BJ70" s="100">
        <v>98.739042472412734</v>
      </c>
      <c r="BK70" s="100">
        <v>1.8429266457542184</v>
      </c>
      <c r="BL70" s="100">
        <v>-1.0572175066748102</v>
      </c>
      <c r="BM70" s="100">
        <v>0.87688999999999995</v>
      </c>
      <c r="BN70" s="100">
        <v>6.0419999999999998</v>
      </c>
      <c r="BO70" s="100">
        <v>6.0419999999999998</v>
      </c>
      <c r="BP70" s="100">
        <v>0</v>
      </c>
      <c r="BQ70" s="100">
        <v>37.502214127263947</v>
      </c>
      <c r="BR70" s="100">
        <v>37.502214127263947</v>
      </c>
      <c r="BS70" s="100">
        <v>98.739042472412734</v>
      </c>
      <c r="BT70" s="100">
        <v>0</v>
      </c>
      <c r="BU70" s="100">
        <v>0</v>
      </c>
      <c r="BV70" s="100">
        <v>0</v>
      </c>
      <c r="BW70" s="100">
        <v>0</v>
      </c>
      <c r="BX70" s="100">
        <v>0</v>
      </c>
      <c r="BY70" s="100">
        <v>0</v>
      </c>
      <c r="BZ70" s="100">
        <v>0</v>
      </c>
      <c r="CA70" s="100">
        <v>0.13074107245791619</v>
      </c>
      <c r="CB70" s="100">
        <v>0.42278700282048415</v>
      </c>
      <c r="CC70" s="100">
        <v>0.10346984826255597</v>
      </c>
      <c r="CD70" s="100">
        <v>8.7486294039308771E-2</v>
      </c>
      <c r="CE70" s="100">
        <v>0</v>
      </c>
      <c r="CF70" s="100">
        <v>0</v>
      </c>
      <c r="CG70" s="100">
        <v>0</v>
      </c>
      <c r="CH70" s="100">
        <v>0</v>
      </c>
      <c r="CI70" s="100">
        <v>47099.115856987788</v>
      </c>
      <c r="CJ70" s="100">
        <v>1499.7375447909378</v>
      </c>
      <c r="CK70" s="100">
        <v>0</v>
      </c>
      <c r="CL70" s="100">
        <v>0</v>
      </c>
      <c r="CM70" s="100">
        <v>0</v>
      </c>
      <c r="CN70" s="100">
        <v>0</v>
      </c>
      <c r="CO70" s="100">
        <v>0</v>
      </c>
      <c r="CP70" s="100">
        <v>0</v>
      </c>
      <c r="CQ70" s="100">
        <v>0</v>
      </c>
      <c r="CR70" s="100">
        <v>0</v>
      </c>
      <c r="CS70" s="100">
        <v>0</v>
      </c>
      <c r="CT70" s="100">
        <v>0</v>
      </c>
      <c r="CU70" s="100">
        <v>0</v>
      </c>
      <c r="CV70" s="100">
        <v>0</v>
      </c>
      <c r="CW70" s="100">
        <v>0</v>
      </c>
      <c r="CX70" s="100">
        <v>0</v>
      </c>
      <c r="CY70" s="100">
        <v>0</v>
      </c>
      <c r="CZ70" s="100">
        <v>0</v>
      </c>
      <c r="DA70" s="100">
        <v>0</v>
      </c>
      <c r="DB70" s="100">
        <v>0</v>
      </c>
      <c r="DC70" s="100">
        <v>0</v>
      </c>
      <c r="DD70" s="100">
        <v>0</v>
      </c>
      <c r="DE70" s="100">
        <v>0</v>
      </c>
      <c r="DF70" s="100">
        <v>0</v>
      </c>
      <c r="DG70" s="100">
        <v>0</v>
      </c>
      <c r="DH70" s="100">
        <v>0</v>
      </c>
      <c r="DI70" s="100">
        <v>0</v>
      </c>
      <c r="DJ70" s="100">
        <v>0</v>
      </c>
      <c r="DK70" s="100">
        <v>0</v>
      </c>
      <c r="DL70" s="100">
        <v>0</v>
      </c>
      <c r="DM70" s="100">
        <v>0</v>
      </c>
      <c r="DN70" s="108">
        <v>0</v>
      </c>
      <c r="DO70" s="108">
        <v>0</v>
      </c>
      <c r="DP70" s="108">
        <v>0</v>
      </c>
      <c r="DR70" s="22">
        <v>0</v>
      </c>
      <c r="DS70" s="22">
        <v>0</v>
      </c>
      <c r="DT70" s="22">
        <v>0</v>
      </c>
      <c r="DU70" s="22">
        <v>0</v>
      </c>
      <c r="DV70" s="22">
        <v>0</v>
      </c>
      <c r="DW70" s="22">
        <v>0</v>
      </c>
      <c r="DX70" s="22">
        <v>0</v>
      </c>
      <c r="DY70" s="22">
        <v>0</v>
      </c>
      <c r="DZ70" s="22">
        <v>0</v>
      </c>
      <c r="EA70" s="22">
        <v>0</v>
      </c>
      <c r="EB70" s="22">
        <v>0</v>
      </c>
      <c r="EC70" s="22">
        <v>0</v>
      </c>
      <c r="ED70" s="22">
        <v>0</v>
      </c>
      <c r="EE70" s="22">
        <v>0</v>
      </c>
      <c r="EF70" s="22">
        <v>0</v>
      </c>
      <c r="EG70" s="22">
        <v>0</v>
      </c>
      <c r="EH70" s="22">
        <v>0</v>
      </c>
      <c r="EI70" s="22">
        <v>0</v>
      </c>
      <c r="EJ70" s="22">
        <v>0</v>
      </c>
      <c r="EK70" s="22">
        <v>0</v>
      </c>
      <c r="EL70" s="22">
        <v>0</v>
      </c>
      <c r="EM70" s="22">
        <v>0</v>
      </c>
      <c r="EN70" s="22">
        <v>0</v>
      </c>
      <c r="EO70" s="22">
        <v>0</v>
      </c>
      <c r="EQ70" s="22">
        <v>0</v>
      </c>
      <c r="ER70" s="22">
        <v>0</v>
      </c>
      <c r="ES70" s="22">
        <v>0</v>
      </c>
      <c r="ET70" s="22">
        <v>0</v>
      </c>
      <c r="EU70" s="22">
        <v>0</v>
      </c>
      <c r="EV70" s="22">
        <v>0</v>
      </c>
      <c r="EW70" s="22">
        <v>0</v>
      </c>
      <c r="EX70" s="22">
        <v>0</v>
      </c>
      <c r="EY70" s="22">
        <v>0</v>
      </c>
      <c r="EZ70" s="22">
        <v>0</v>
      </c>
      <c r="FA70" s="22">
        <v>0</v>
      </c>
      <c r="FB70" s="22">
        <v>0</v>
      </c>
      <c r="FC70" s="22">
        <v>0</v>
      </c>
      <c r="FD70" s="22">
        <v>0</v>
      </c>
      <c r="FE70" s="22">
        <v>0</v>
      </c>
      <c r="FF70" s="22">
        <v>0</v>
      </c>
      <c r="FG70" s="22">
        <v>0</v>
      </c>
      <c r="FH70" s="22">
        <v>0</v>
      </c>
      <c r="FI70" s="22">
        <v>0</v>
      </c>
      <c r="FJ70" s="22">
        <v>0</v>
      </c>
      <c r="FK70" s="22">
        <v>0</v>
      </c>
      <c r="FL70" s="22">
        <v>0</v>
      </c>
      <c r="FM70" s="22">
        <v>0</v>
      </c>
      <c r="FN70" s="22">
        <v>0</v>
      </c>
    </row>
    <row r="71" spans="3:170" x14ac:dyDescent="0.2">
      <c r="C71" s="12">
        <v>2058</v>
      </c>
      <c r="D71" s="22">
        <v>0</v>
      </c>
      <c r="E71" s="22">
        <v>0</v>
      </c>
      <c r="F71" s="22">
        <v>0</v>
      </c>
      <c r="G71" s="22">
        <v>0</v>
      </c>
      <c r="H71" s="22">
        <v>0</v>
      </c>
      <c r="I71" s="22">
        <v>0</v>
      </c>
      <c r="J71" s="22">
        <v>0</v>
      </c>
      <c r="K71" s="98">
        <v>12.923499900211027</v>
      </c>
      <c r="L71" s="100">
        <v>0</v>
      </c>
      <c r="M71" s="100">
        <v>0</v>
      </c>
      <c r="N71" s="100">
        <v>0</v>
      </c>
      <c r="O71" s="100">
        <v>0</v>
      </c>
      <c r="P71" s="100">
        <v>0</v>
      </c>
      <c r="Q71" s="100">
        <v>0</v>
      </c>
      <c r="R71" s="100">
        <v>0</v>
      </c>
      <c r="S71" s="100">
        <v>0</v>
      </c>
      <c r="T71" s="100">
        <v>0</v>
      </c>
      <c r="U71" s="100">
        <v>0</v>
      </c>
      <c r="V71" s="100">
        <v>0</v>
      </c>
      <c r="W71" s="100">
        <v>0</v>
      </c>
      <c r="X71" s="100">
        <v>0</v>
      </c>
      <c r="Y71" s="100">
        <v>0</v>
      </c>
      <c r="Z71" s="100">
        <v>0</v>
      </c>
      <c r="AA71" s="100">
        <v>0</v>
      </c>
      <c r="AB71" s="100">
        <v>0</v>
      </c>
      <c r="AC71" s="100">
        <v>0</v>
      </c>
      <c r="AD71" s="100">
        <v>0</v>
      </c>
      <c r="AE71" s="100">
        <v>0</v>
      </c>
      <c r="AF71" s="100">
        <v>0</v>
      </c>
      <c r="AG71" s="100">
        <v>0</v>
      </c>
      <c r="AH71" s="100">
        <v>0</v>
      </c>
      <c r="AI71" s="100">
        <v>0</v>
      </c>
      <c r="AJ71" s="100">
        <v>0</v>
      </c>
      <c r="AK71" s="100">
        <v>0</v>
      </c>
      <c r="AL71" s="100">
        <v>0</v>
      </c>
      <c r="AM71" s="100">
        <v>0</v>
      </c>
      <c r="AN71" s="100">
        <v>0</v>
      </c>
      <c r="AO71" s="100">
        <v>0</v>
      </c>
      <c r="AP71" s="100">
        <v>0</v>
      </c>
      <c r="AQ71" s="100">
        <v>0</v>
      </c>
      <c r="AR71" s="100">
        <v>0</v>
      </c>
      <c r="AS71" s="100">
        <v>0</v>
      </c>
      <c r="AT71" s="100">
        <v>0</v>
      </c>
      <c r="AU71" s="100">
        <v>0</v>
      </c>
      <c r="AV71" s="100">
        <v>0</v>
      </c>
      <c r="AW71" s="100">
        <v>0</v>
      </c>
      <c r="AX71" s="100">
        <v>0</v>
      </c>
      <c r="AY71" s="100">
        <v>0</v>
      </c>
      <c r="AZ71" s="100">
        <v>0</v>
      </c>
      <c r="BA71" s="100">
        <v>0</v>
      </c>
      <c r="BB71" s="100">
        <v>0</v>
      </c>
      <c r="BC71" s="100">
        <v>0</v>
      </c>
      <c r="BD71" s="100">
        <v>0</v>
      </c>
      <c r="BE71" s="100">
        <v>0</v>
      </c>
      <c r="BF71" s="100">
        <v>0</v>
      </c>
      <c r="BG71" s="100">
        <v>0</v>
      </c>
      <c r="BH71" s="100">
        <v>0</v>
      </c>
      <c r="BI71" s="100">
        <v>0</v>
      </c>
      <c r="BJ71" s="100">
        <v>98.739042472412734</v>
      </c>
      <c r="BK71" s="100">
        <v>1.8429266457542184</v>
      </c>
      <c r="BL71" s="100">
        <v>-1.0572175066748102</v>
      </c>
      <c r="BM71" s="100">
        <v>0.87688999999999995</v>
      </c>
      <c r="BN71" s="100">
        <v>6.0419999999999998</v>
      </c>
      <c r="BO71" s="100">
        <v>6.0419999999999998</v>
      </c>
      <c r="BP71" s="100">
        <v>0</v>
      </c>
      <c r="BQ71" s="100">
        <v>37.502214127263947</v>
      </c>
      <c r="BR71" s="100">
        <v>37.502214127263947</v>
      </c>
      <c r="BS71" s="100">
        <v>98.739042472412734</v>
      </c>
      <c r="BT71" s="100">
        <v>0</v>
      </c>
      <c r="BU71" s="100">
        <v>0</v>
      </c>
      <c r="BV71" s="100">
        <v>0</v>
      </c>
      <c r="BW71" s="100">
        <v>0</v>
      </c>
      <c r="BX71" s="100">
        <v>0</v>
      </c>
      <c r="BY71" s="100">
        <v>0</v>
      </c>
      <c r="BZ71" s="100">
        <v>0</v>
      </c>
      <c r="CA71" s="100">
        <v>0.13074107245791619</v>
      </c>
      <c r="CB71" s="100">
        <v>0.42278700282048415</v>
      </c>
      <c r="CC71" s="100">
        <v>0.10346984826255597</v>
      </c>
      <c r="CD71" s="100">
        <v>8.7486294039308771E-2</v>
      </c>
      <c r="CE71" s="100">
        <v>0</v>
      </c>
      <c r="CF71" s="100">
        <v>0</v>
      </c>
      <c r="CG71" s="100">
        <v>0</v>
      </c>
      <c r="CH71" s="100">
        <v>0</v>
      </c>
      <c r="CI71" s="100">
        <v>47099.115856987788</v>
      </c>
      <c r="CJ71" s="100">
        <v>1499.7375447909378</v>
      </c>
      <c r="CK71" s="100">
        <v>0</v>
      </c>
      <c r="CL71" s="100">
        <v>0</v>
      </c>
      <c r="CM71" s="100">
        <v>0</v>
      </c>
      <c r="CN71" s="100">
        <v>0</v>
      </c>
      <c r="CO71" s="100">
        <v>0</v>
      </c>
      <c r="CP71" s="100">
        <v>0</v>
      </c>
      <c r="CQ71" s="100">
        <v>0</v>
      </c>
      <c r="CR71" s="100">
        <v>0</v>
      </c>
      <c r="CS71" s="100">
        <v>0</v>
      </c>
      <c r="CT71" s="100">
        <v>0</v>
      </c>
      <c r="CU71" s="100">
        <v>0</v>
      </c>
      <c r="CV71" s="100">
        <v>0</v>
      </c>
      <c r="CW71" s="100">
        <v>0</v>
      </c>
      <c r="CX71" s="100">
        <v>0</v>
      </c>
      <c r="CY71" s="100">
        <v>0</v>
      </c>
      <c r="CZ71" s="100">
        <v>0</v>
      </c>
      <c r="DA71" s="100">
        <v>0</v>
      </c>
      <c r="DB71" s="100">
        <v>0</v>
      </c>
      <c r="DC71" s="100">
        <v>0</v>
      </c>
      <c r="DD71" s="100">
        <v>0</v>
      </c>
      <c r="DE71" s="100">
        <v>0</v>
      </c>
      <c r="DF71" s="100">
        <v>0</v>
      </c>
      <c r="DG71" s="100">
        <v>0</v>
      </c>
      <c r="DH71" s="100">
        <v>0</v>
      </c>
      <c r="DI71" s="100">
        <v>0</v>
      </c>
      <c r="DJ71" s="100">
        <v>0</v>
      </c>
      <c r="DK71" s="100">
        <v>0</v>
      </c>
      <c r="DL71" s="100">
        <v>0</v>
      </c>
      <c r="DM71" s="100">
        <v>0</v>
      </c>
      <c r="DN71" s="108">
        <v>0</v>
      </c>
      <c r="DO71" s="108">
        <v>0</v>
      </c>
      <c r="DP71" s="108">
        <v>0</v>
      </c>
      <c r="DR71" s="22">
        <v>0</v>
      </c>
      <c r="DS71" s="22">
        <v>0</v>
      </c>
      <c r="DT71" s="22">
        <v>0</v>
      </c>
      <c r="DU71" s="22">
        <v>0</v>
      </c>
      <c r="DV71" s="22">
        <v>0</v>
      </c>
      <c r="DW71" s="22">
        <v>0</v>
      </c>
      <c r="DX71" s="22">
        <v>0</v>
      </c>
      <c r="DY71" s="22">
        <v>0</v>
      </c>
      <c r="DZ71" s="22">
        <v>0</v>
      </c>
      <c r="EA71" s="22">
        <v>0</v>
      </c>
      <c r="EB71" s="22">
        <v>0</v>
      </c>
      <c r="EC71" s="22">
        <v>0</v>
      </c>
      <c r="ED71" s="22">
        <v>0</v>
      </c>
      <c r="EE71" s="22">
        <v>0</v>
      </c>
      <c r="EF71" s="22">
        <v>0</v>
      </c>
      <c r="EG71" s="22">
        <v>0</v>
      </c>
      <c r="EH71" s="22">
        <v>0</v>
      </c>
      <c r="EI71" s="22">
        <v>0</v>
      </c>
      <c r="EJ71" s="22">
        <v>0</v>
      </c>
      <c r="EK71" s="22">
        <v>0</v>
      </c>
      <c r="EL71" s="22">
        <v>0</v>
      </c>
      <c r="EM71" s="22">
        <v>0</v>
      </c>
      <c r="EN71" s="22">
        <v>0</v>
      </c>
      <c r="EO71" s="22">
        <v>0</v>
      </c>
      <c r="EQ71" s="22">
        <v>0</v>
      </c>
      <c r="ER71" s="22">
        <v>0</v>
      </c>
      <c r="ES71" s="22">
        <v>0</v>
      </c>
      <c r="ET71" s="22">
        <v>0</v>
      </c>
      <c r="EU71" s="22">
        <v>0</v>
      </c>
      <c r="EV71" s="22">
        <v>0</v>
      </c>
      <c r="EW71" s="22">
        <v>0</v>
      </c>
      <c r="EX71" s="22">
        <v>0</v>
      </c>
      <c r="EY71" s="22">
        <v>0</v>
      </c>
      <c r="EZ71" s="22">
        <v>0</v>
      </c>
      <c r="FA71" s="22">
        <v>0</v>
      </c>
      <c r="FB71" s="22">
        <v>0</v>
      </c>
      <c r="FC71" s="22">
        <v>0</v>
      </c>
      <c r="FD71" s="22">
        <v>0</v>
      </c>
      <c r="FE71" s="22">
        <v>0</v>
      </c>
      <c r="FF71" s="22">
        <v>0</v>
      </c>
      <c r="FG71" s="22">
        <v>0</v>
      </c>
      <c r="FH71" s="22">
        <v>0</v>
      </c>
      <c r="FI71" s="22">
        <v>0</v>
      </c>
      <c r="FJ71" s="22">
        <v>0</v>
      </c>
      <c r="FK71" s="22">
        <v>0</v>
      </c>
      <c r="FL71" s="22">
        <v>0</v>
      </c>
      <c r="FM71" s="22">
        <v>0</v>
      </c>
      <c r="FN71" s="22">
        <v>0</v>
      </c>
    </row>
    <row r="72" spans="3:170" x14ac:dyDescent="0.2">
      <c r="C72" s="13">
        <v>2059</v>
      </c>
      <c r="D72" s="22">
        <v>0</v>
      </c>
      <c r="E72" s="22">
        <v>0</v>
      </c>
      <c r="F72" s="22">
        <v>0</v>
      </c>
      <c r="G72" s="22">
        <v>0</v>
      </c>
      <c r="H72" s="22">
        <v>0</v>
      </c>
      <c r="I72" s="22">
        <v>0</v>
      </c>
      <c r="J72" s="22">
        <v>0</v>
      </c>
      <c r="K72" s="100">
        <v>0</v>
      </c>
      <c r="L72" s="100">
        <v>0</v>
      </c>
      <c r="M72" s="100">
        <v>0</v>
      </c>
      <c r="N72" s="100">
        <v>0</v>
      </c>
      <c r="O72" s="100">
        <v>0</v>
      </c>
      <c r="P72" s="100">
        <v>0</v>
      </c>
      <c r="Q72" s="100">
        <v>0</v>
      </c>
      <c r="R72" s="100">
        <v>0</v>
      </c>
      <c r="S72" s="100">
        <v>0</v>
      </c>
      <c r="T72" s="100">
        <v>0</v>
      </c>
      <c r="U72" s="100">
        <v>0</v>
      </c>
      <c r="V72" s="100">
        <v>0</v>
      </c>
      <c r="W72" s="100">
        <v>0</v>
      </c>
      <c r="X72" s="100">
        <v>0</v>
      </c>
      <c r="Y72" s="100">
        <v>0</v>
      </c>
      <c r="Z72" s="100">
        <v>0</v>
      </c>
      <c r="AA72" s="100">
        <v>0</v>
      </c>
      <c r="AB72" s="100">
        <v>0</v>
      </c>
      <c r="AC72" s="100">
        <v>0</v>
      </c>
      <c r="AD72" s="100">
        <v>0</v>
      </c>
      <c r="AE72" s="100">
        <v>0</v>
      </c>
      <c r="AF72" s="100">
        <v>0</v>
      </c>
      <c r="AG72" s="100">
        <v>0</v>
      </c>
      <c r="AH72" s="100">
        <v>0</v>
      </c>
      <c r="AI72" s="100">
        <v>0</v>
      </c>
      <c r="AJ72" s="100">
        <v>0</v>
      </c>
      <c r="AK72" s="100">
        <v>0</v>
      </c>
      <c r="AL72" s="100">
        <v>0</v>
      </c>
      <c r="AM72" s="100">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c r="BC72" s="100">
        <v>0</v>
      </c>
      <c r="BD72" s="100">
        <v>0</v>
      </c>
      <c r="BE72" s="100">
        <v>0</v>
      </c>
      <c r="BF72" s="100">
        <v>0</v>
      </c>
      <c r="BG72" s="100">
        <v>0</v>
      </c>
      <c r="BH72" s="100">
        <v>0</v>
      </c>
      <c r="BI72" s="100">
        <v>0</v>
      </c>
      <c r="BJ72" s="101">
        <v>98.739042472412734</v>
      </c>
      <c r="BK72" s="101">
        <v>1.8429266457542184</v>
      </c>
      <c r="BL72" s="101">
        <v>-1.0572175066748102</v>
      </c>
      <c r="BM72" s="100">
        <v>0.87688999999999995</v>
      </c>
      <c r="BN72" s="101">
        <v>6.0419999999999998</v>
      </c>
      <c r="BO72" s="100">
        <v>6.0419999999999998</v>
      </c>
      <c r="BP72" s="101">
        <v>0</v>
      </c>
      <c r="BQ72" s="101">
        <v>37.502214127263947</v>
      </c>
      <c r="BR72" s="101">
        <v>37.502214127263947</v>
      </c>
      <c r="BS72" s="101">
        <v>98.739042472412734</v>
      </c>
      <c r="BT72" s="101">
        <v>0</v>
      </c>
      <c r="BU72" s="101">
        <v>0</v>
      </c>
      <c r="BV72" s="101">
        <v>0</v>
      </c>
      <c r="BW72" s="101">
        <v>0</v>
      </c>
      <c r="BX72" s="101">
        <v>0</v>
      </c>
      <c r="BY72" s="101">
        <v>0</v>
      </c>
      <c r="BZ72" s="101">
        <v>0</v>
      </c>
      <c r="CA72" s="101">
        <v>0.13074107245791619</v>
      </c>
      <c r="CB72" s="101">
        <v>0.42278700282048415</v>
      </c>
      <c r="CC72" s="101">
        <v>0.10346984826255597</v>
      </c>
      <c r="CD72" s="101">
        <v>8.7486294039308771E-2</v>
      </c>
      <c r="CE72" s="101">
        <v>0</v>
      </c>
      <c r="CF72" s="101">
        <v>0</v>
      </c>
      <c r="CG72" s="101">
        <v>0</v>
      </c>
      <c r="CH72" s="101">
        <v>0</v>
      </c>
      <c r="CI72" s="101">
        <v>47099.115856987788</v>
      </c>
      <c r="CJ72" s="101">
        <v>1499.7375447909378</v>
      </c>
      <c r="CK72" s="101">
        <v>0</v>
      </c>
      <c r="CL72" s="101">
        <v>0</v>
      </c>
      <c r="CM72" s="101">
        <v>0</v>
      </c>
      <c r="CN72" s="101">
        <v>0</v>
      </c>
      <c r="CO72" s="101">
        <v>0</v>
      </c>
      <c r="CP72" s="101">
        <v>0</v>
      </c>
      <c r="CQ72" s="101">
        <v>0</v>
      </c>
      <c r="CR72" s="101">
        <v>0</v>
      </c>
      <c r="CS72" s="101">
        <v>0</v>
      </c>
      <c r="CT72" s="101">
        <v>0</v>
      </c>
      <c r="CU72" s="101">
        <v>0</v>
      </c>
      <c r="CV72" s="101">
        <v>0</v>
      </c>
      <c r="CW72" s="101">
        <v>0</v>
      </c>
      <c r="CX72" s="101">
        <v>0</v>
      </c>
      <c r="CY72" s="101">
        <v>0</v>
      </c>
      <c r="CZ72" s="101">
        <v>0</v>
      </c>
      <c r="DA72" s="101">
        <v>0</v>
      </c>
      <c r="DB72" s="101">
        <v>0</v>
      </c>
      <c r="DC72" s="101">
        <v>0</v>
      </c>
      <c r="DD72" s="101">
        <v>0</v>
      </c>
      <c r="DE72" s="101">
        <v>0</v>
      </c>
      <c r="DF72" s="101">
        <v>0</v>
      </c>
      <c r="DG72" s="101">
        <v>0</v>
      </c>
      <c r="DH72" s="101">
        <v>0</v>
      </c>
      <c r="DI72" s="101">
        <v>0</v>
      </c>
      <c r="DJ72" s="101">
        <v>0</v>
      </c>
      <c r="DK72" s="101">
        <v>0</v>
      </c>
      <c r="DL72" s="101">
        <v>0</v>
      </c>
      <c r="DM72" s="101">
        <v>0</v>
      </c>
      <c r="DN72" s="109">
        <v>0</v>
      </c>
      <c r="DO72" s="109">
        <v>0</v>
      </c>
      <c r="DP72" s="109">
        <v>0</v>
      </c>
      <c r="DR72" s="22">
        <v>0</v>
      </c>
      <c r="DS72" s="22">
        <v>0</v>
      </c>
      <c r="DT72" s="22">
        <v>0</v>
      </c>
      <c r="DU72" s="22">
        <v>0</v>
      </c>
      <c r="DV72" s="22">
        <v>0</v>
      </c>
      <c r="DW72" s="22">
        <v>0</v>
      </c>
      <c r="DX72" s="22">
        <v>0</v>
      </c>
      <c r="DY72" s="22">
        <v>0</v>
      </c>
      <c r="DZ72" s="22">
        <v>0</v>
      </c>
      <c r="EA72" s="22">
        <v>0</v>
      </c>
      <c r="EB72" s="22">
        <v>0</v>
      </c>
      <c r="EC72" s="22">
        <v>0</v>
      </c>
      <c r="ED72" s="22">
        <v>0</v>
      </c>
      <c r="EE72" s="22">
        <v>0</v>
      </c>
      <c r="EF72" s="22">
        <v>0</v>
      </c>
      <c r="EG72" s="22">
        <v>0</v>
      </c>
      <c r="EH72" s="22">
        <v>0</v>
      </c>
      <c r="EI72" s="22">
        <v>0</v>
      </c>
      <c r="EJ72" s="22">
        <v>0</v>
      </c>
      <c r="EK72" s="22">
        <v>0</v>
      </c>
      <c r="EL72" s="22">
        <v>0</v>
      </c>
      <c r="EM72" s="22">
        <v>0</v>
      </c>
      <c r="EN72" s="22">
        <v>0</v>
      </c>
      <c r="EO72" s="22">
        <v>0</v>
      </c>
      <c r="EQ72" s="22">
        <v>0</v>
      </c>
      <c r="ER72" s="22">
        <v>0</v>
      </c>
      <c r="ES72" s="22">
        <v>0</v>
      </c>
      <c r="ET72" s="22">
        <v>0</v>
      </c>
      <c r="EU72" s="22">
        <v>0</v>
      </c>
      <c r="EV72" s="22">
        <v>0</v>
      </c>
      <c r="EW72" s="22">
        <v>0</v>
      </c>
      <c r="EX72" s="22">
        <v>0</v>
      </c>
      <c r="EY72" s="22">
        <v>0</v>
      </c>
      <c r="EZ72" s="22">
        <v>0</v>
      </c>
      <c r="FA72" s="22">
        <v>0</v>
      </c>
      <c r="FB72" s="22">
        <v>0</v>
      </c>
      <c r="FC72" s="22">
        <v>0</v>
      </c>
      <c r="FD72" s="22">
        <v>0</v>
      </c>
      <c r="FE72" s="22">
        <v>0</v>
      </c>
      <c r="FF72" s="22">
        <v>0</v>
      </c>
      <c r="FG72" s="22">
        <v>0</v>
      </c>
      <c r="FH72" s="24">
        <v>0</v>
      </c>
      <c r="FI72" s="22">
        <v>0</v>
      </c>
      <c r="FJ72" s="22">
        <v>0</v>
      </c>
      <c r="FK72" s="22">
        <v>0</v>
      </c>
      <c r="FL72" s="22">
        <v>0</v>
      </c>
      <c r="FM72" s="22">
        <v>0</v>
      </c>
      <c r="FN72" s="22">
        <v>0</v>
      </c>
    </row>
    <row r="73" spans="3:170" ht="4.5" customHeight="1" x14ac:dyDescent="0.2">
      <c r="C73" s="14"/>
      <c r="D73" s="25"/>
      <c r="E73" s="25"/>
      <c r="F73" s="25"/>
      <c r="G73" s="25"/>
      <c r="H73" s="25"/>
      <c r="I73" s="25"/>
      <c r="J73" s="25"/>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10"/>
      <c r="DO73" s="110"/>
      <c r="DP73" s="110"/>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row>
    <row r="74" spans="3:170" x14ac:dyDescent="0.2">
      <c r="C74" s="15" t="s">
        <v>142</v>
      </c>
      <c r="D74" s="114">
        <v>34.25</v>
      </c>
      <c r="E74" s="114">
        <v>0</v>
      </c>
      <c r="F74" s="114">
        <v>9.25</v>
      </c>
      <c r="G74" s="114">
        <v>0</v>
      </c>
      <c r="H74" s="114">
        <v>25</v>
      </c>
      <c r="I74" s="114">
        <v>0</v>
      </c>
      <c r="J74" s="27">
        <v>5</v>
      </c>
      <c r="K74" s="103">
        <v>2871764.2770361146</v>
      </c>
      <c r="L74" s="103">
        <v>0</v>
      </c>
      <c r="M74" s="103">
        <v>103907.49994754797</v>
      </c>
      <c r="N74" s="103">
        <v>95594.899951744184</v>
      </c>
      <c r="O74" s="103">
        <v>0</v>
      </c>
      <c r="P74" s="103">
        <v>8312.5999958038083</v>
      </c>
      <c r="Q74" s="103">
        <v>0</v>
      </c>
      <c r="R74" s="103">
        <v>0</v>
      </c>
      <c r="S74" s="103">
        <v>0</v>
      </c>
      <c r="T74" s="103">
        <v>0</v>
      </c>
      <c r="U74" s="103">
        <v>0</v>
      </c>
      <c r="V74" s="103">
        <v>0</v>
      </c>
      <c r="W74" s="103">
        <v>131329884.44482395</v>
      </c>
      <c r="X74" s="103">
        <v>173063644.52075961</v>
      </c>
      <c r="Y74" s="103">
        <v>0</v>
      </c>
      <c r="Z74" s="103">
        <v>0</v>
      </c>
      <c r="AA74" s="103">
        <v>0</v>
      </c>
      <c r="AB74" s="103">
        <v>2818135.6827848591</v>
      </c>
      <c r="AC74" s="103">
        <v>0</v>
      </c>
      <c r="AD74" s="103">
        <v>0</v>
      </c>
      <c r="AE74" s="103">
        <v>100029.93407339235</v>
      </c>
      <c r="AF74" s="103">
        <v>0</v>
      </c>
      <c r="AG74" s="103">
        <v>0</v>
      </c>
      <c r="AH74" s="103">
        <v>0</v>
      </c>
      <c r="AI74" s="103">
        <v>0</v>
      </c>
      <c r="AJ74" s="103">
        <v>8</v>
      </c>
      <c r="AK74" s="103">
        <v>0</v>
      </c>
      <c r="AL74" s="103">
        <v>0</v>
      </c>
      <c r="AM74" s="103">
        <v>225450.85462278873</v>
      </c>
      <c r="AN74" s="103">
        <v>0</v>
      </c>
      <c r="AO74" s="103">
        <v>0</v>
      </c>
      <c r="AP74" s="103">
        <v>100</v>
      </c>
      <c r="AQ74" s="103">
        <v>2818135.6827848591</v>
      </c>
      <c r="AR74" s="103">
        <v>0</v>
      </c>
      <c r="AS74" s="103">
        <v>0</v>
      </c>
      <c r="AT74" s="103">
        <v>100029.93407339235</v>
      </c>
      <c r="AU74" s="103">
        <v>0</v>
      </c>
      <c r="AV74" s="103">
        <v>0</v>
      </c>
      <c r="AW74" s="103">
        <v>0</v>
      </c>
      <c r="AX74" s="103">
        <v>0</v>
      </c>
      <c r="AY74" s="103">
        <v>225450.85462278873</v>
      </c>
      <c r="AZ74" s="103">
        <v>0</v>
      </c>
      <c r="BA74" s="103">
        <v>0</v>
      </c>
      <c r="BB74" s="103">
        <v>2592684.8281620704</v>
      </c>
      <c r="BC74" s="103">
        <v>0</v>
      </c>
      <c r="BD74" s="103">
        <v>0</v>
      </c>
      <c r="BE74" s="103">
        <v>100029.93407339235</v>
      </c>
      <c r="BF74" s="103">
        <v>0</v>
      </c>
      <c r="BG74" s="103">
        <v>0</v>
      </c>
      <c r="BH74" s="103">
        <v>0</v>
      </c>
      <c r="BI74" s="103">
        <v>0</v>
      </c>
      <c r="BJ74" s="103">
        <v>98.739042472412663</v>
      </c>
      <c r="BK74" s="103">
        <v>1.8429266457542184</v>
      </c>
      <c r="BL74" s="103">
        <v>-1.0572175066748102</v>
      </c>
      <c r="BM74" s="103">
        <v>0.87688999999999961</v>
      </c>
      <c r="BN74" s="103">
        <v>6.0420000000000007</v>
      </c>
      <c r="BO74" s="103">
        <v>6.0420000000000007</v>
      </c>
      <c r="BP74" s="103">
        <v>0</v>
      </c>
      <c r="BQ74" s="103">
        <v>37.50221412726394</v>
      </c>
      <c r="BR74" s="103">
        <v>37.50221412726394</v>
      </c>
      <c r="BS74" s="103">
        <v>98.739042472412663</v>
      </c>
      <c r="BT74" s="103">
        <v>255999217.36547482</v>
      </c>
      <c r="BU74" s="103">
        <v>27445269.721187558</v>
      </c>
      <c r="BV74" s="103">
        <v>100</v>
      </c>
      <c r="BW74" s="103">
        <v>0</v>
      </c>
      <c r="BX74" s="103">
        <v>0</v>
      </c>
      <c r="BY74" s="103">
        <v>27445269.721187558</v>
      </c>
      <c r="BZ74" s="103">
        <v>19.56807277960143</v>
      </c>
      <c r="CA74" s="103">
        <v>0.13074107245791622</v>
      </c>
      <c r="CB74" s="103">
        <v>0.42278700282048443</v>
      </c>
      <c r="CC74" s="103">
        <v>0.1034698482625559</v>
      </c>
      <c r="CD74" s="103">
        <v>8.7486294039308743E-2</v>
      </c>
      <c r="CE74" s="103">
        <v>0</v>
      </c>
      <c r="CF74" s="103">
        <v>0</v>
      </c>
      <c r="CG74" s="103">
        <v>0</v>
      </c>
      <c r="CH74" s="103">
        <v>0</v>
      </c>
      <c r="CI74" s="103">
        <v>47099.115856987817</v>
      </c>
      <c r="CJ74" s="103">
        <v>1499.7375447909369</v>
      </c>
      <c r="CK74" s="103">
        <v>0</v>
      </c>
      <c r="CL74" s="103">
        <v>0</v>
      </c>
      <c r="CM74" s="103">
        <v>0</v>
      </c>
      <c r="CN74" s="103">
        <v>0</v>
      </c>
      <c r="CO74" s="103">
        <v>0</v>
      </c>
      <c r="CP74" s="103">
        <v>1</v>
      </c>
      <c r="CQ74" s="103">
        <v>4</v>
      </c>
      <c r="CR74" s="103">
        <v>13</v>
      </c>
      <c r="CS74" s="103">
        <v>0</v>
      </c>
      <c r="CT74" s="103">
        <v>26968600.780701678</v>
      </c>
      <c r="CU74" s="103">
        <v>900</v>
      </c>
      <c r="CV74" s="103">
        <v>0</v>
      </c>
      <c r="CW74" s="103">
        <v>3967951.4191159545</v>
      </c>
      <c r="CX74" s="103">
        <v>775625.42269901116</v>
      </c>
      <c r="CY74" s="103">
        <v>2973942.5002833065</v>
      </c>
      <c r="CZ74" s="103">
        <v>11055008.991086168</v>
      </c>
      <c r="DA74" s="103">
        <v>4771205.6799238715</v>
      </c>
      <c r="DB74" s="103">
        <v>0</v>
      </c>
      <c r="DC74" s="103">
        <v>0</v>
      </c>
      <c r="DD74" s="103">
        <v>0</v>
      </c>
      <c r="DE74" s="103">
        <v>0</v>
      </c>
      <c r="DF74" s="103">
        <v>0</v>
      </c>
      <c r="DG74" s="103">
        <v>2396347.2453597318</v>
      </c>
      <c r="DH74" s="103">
        <v>1028519.5222336364</v>
      </c>
      <c r="DI74" s="103">
        <v>966972.90972999111</v>
      </c>
      <c r="DJ74" s="103">
        <v>100</v>
      </c>
      <c r="DK74" s="103">
        <v>0</v>
      </c>
      <c r="DL74" s="103">
        <v>0</v>
      </c>
      <c r="DM74" s="103">
        <v>0</v>
      </c>
      <c r="DN74" s="111">
        <v>228553947.64428723</v>
      </c>
      <c r="DO74" s="111">
        <v>200618373.9538556</v>
      </c>
      <c r="DP74" s="111">
        <v>92979070.505528927</v>
      </c>
      <c r="DR74" s="27"/>
      <c r="DS74" s="27">
        <v>0</v>
      </c>
      <c r="DT74" s="27"/>
      <c r="DU74" s="27"/>
      <c r="DV74" s="27"/>
      <c r="DW74" s="27"/>
      <c r="DX74" s="27"/>
      <c r="DY74" s="27"/>
      <c r="DZ74" s="27"/>
      <c r="EA74" s="27"/>
      <c r="EB74" s="27"/>
      <c r="EC74" s="27"/>
      <c r="ED74" s="27"/>
      <c r="EE74" s="27"/>
      <c r="EF74" s="27"/>
      <c r="EG74" s="27"/>
      <c r="EH74" s="27"/>
      <c r="EI74" s="27"/>
      <c r="EJ74" s="27"/>
      <c r="EK74" s="27"/>
      <c r="EL74" s="27"/>
      <c r="EM74" s="27"/>
      <c r="EN74" s="27"/>
      <c r="EO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row>
    <row r="77" spans="3:170" x14ac:dyDescent="0.2">
      <c r="AB77" s="112"/>
    </row>
    <row r="78" spans="3:170" x14ac:dyDescent="0.2">
      <c r="AB78" s="112"/>
    </row>
  </sheetData>
  <mergeCells count="19">
    <mergeCell ref="D9:J9"/>
    <mergeCell ref="BU9:CO9"/>
    <mergeCell ref="CP9:DH9"/>
    <mergeCell ref="DN9:DP9"/>
    <mergeCell ref="BB9:BI9"/>
    <mergeCell ref="K9:AA9"/>
    <mergeCell ref="AB9:AI9"/>
    <mergeCell ref="AJ9:AO9"/>
    <mergeCell ref="AQ9:AX9"/>
    <mergeCell ref="AY9:BA9"/>
    <mergeCell ref="EQ8:FN8"/>
    <mergeCell ref="EQ9:EX9"/>
    <mergeCell ref="EY9:FF9"/>
    <mergeCell ref="FG9:FN9"/>
    <mergeCell ref="BJ9:BS9"/>
    <mergeCell ref="EH9:EO9"/>
    <mergeCell ref="DZ9:EG9"/>
    <mergeCell ref="DR9:DY9"/>
    <mergeCell ref="DR8:EO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theme="4"/>
  </sheetPr>
  <dimension ref="A2:FN82"/>
  <sheetViews>
    <sheetView topLeftCell="A6" zoomScale="60" zoomScaleNormal="60" workbookViewId="0">
      <selection activeCell="H30" sqref="H30"/>
    </sheetView>
  </sheetViews>
  <sheetFormatPr defaultColWidth="11" defaultRowHeight="12.75" x14ac:dyDescent="0.2"/>
  <cols>
    <col min="1" max="1" width="13.5" style="1" bestFit="1" customWidth="1"/>
    <col min="2" max="2" width="11" style="1" customWidth="1"/>
    <col min="3" max="3" width="11" style="1"/>
    <col min="4" max="71" width="11.125" style="1" customWidth="1"/>
    <col min="72" max="72" width="13.125" style="1" customWidth="1"/>
    <col min="73" max="76" width="11.125" style="1" customWidth="1"/>
    <col min="77" max="77" width="12.875" style="1" customWidth="1"/>
    <col min="78" max="112" width="11.125" style="1" customWidth="1"/>
    <col min="113" max="113" width="12.625" style="1" bestFit="1" customWidth="1"/>
    <col min="114" max="118" width="11.125" style="1" customWidth="1"/>
    <col min="119" max="119" width="13" style="1" customWidth="1"/>
    <col min="120" max="120" width="12.375" style="1" customWidth="1"/>
    <col min="121" max="121" width="11.125" style="1" customWidth="1"/>
    <col min="122" max="16384" width="11" style="1"/>
  </cols>
  <sheetData>
    <row r="2" spans="1:170" x14ac:dyDescent="0.2">
      <c r="A2" s="2" t="s">
        <v>0</v>
      </c>
      <c r="B2" s="1" t="s">
        <v>145</v>
      </c>
      <c r="C2" s="2" t="s">
        <v>1</v>
      </c>
      <c r="D2" s="1" t="s">
        <v>2</v>
      </c>
      <c r="E2" s="2" t="s">
        <v>3</v>
      </c>
      <c r="F2" s="1" t="s">
        <v>146</v>
      </c>
    </row>
    <row r="3" spans="1:170" x14ac:dyDescent="0.2">
      <c r="A3" s="2" t="s">
        <v>4</v>
      </c>
      <c r="B3" s="35" t="s">
        <v>5</v>
      </c>
      <c r="C3" s="2" t="s">
        <v>6</v>
      </c>
      <c r="D3" s="1" t="s">
        <v>147</v>
      </c>
      <c r="E3" s="2" t="s">
        <v>7</v>
      </c>
      <c r="F3" s="1" t="s">
        <v>148</v>
      </c>
    </row>
    <row r="4" spans="1:170" x14ac:dyDescent="0.2">
      <c r="A4" s="2" t="s">
        <v>8</v>
      </c>
      <c r="B4" s="1" t="s">
        <v>9</v>
      </c>
      <c r="C4" s="2" t="s">
        <v>10</v>
      </c>
      <c r="D4" s="1" t="s">
        <v>149</v>
      </c>
      <c r="E4" s="2" t="s">
        <v>11</v>
      </c>
      <c r="F4" s="1" t="s">
        <v>150</v>
      </c>
    </row>
    <row r="5" spans="1:170" x14ac:dyDescent="0.2">
      <c r="A5" s="2" t="s">
        <v>12</v>
      </c>
      <c r="B5" s="1" t="s">
        <v>151</v>
      </c>
      <c r="C5" s="2" t="s">
        <v>13</v>
      </c>
      <c r="D5" s="1">
        <v>0</v>
      </c>
      <c r="E5" s="2" t="s">
        <v>14</v>
      </c>
      <c r="F5" s="1" t="s">
        <v>152</v>
      </c>
    </row>
    <row r="6" spans="1:170" x14ac:dyDescent="0.2">
      <c r="A6" s="2" t="s">
        <v>15</v>
      </c>
      <c r="B6" s="1" t="s">
        <v>153</v>
      </c>
      <c r="C6" s="2" t="s">
        <v>16</v>
      </c>
      <c r="D6" s="1">
        <v>2022</v>
      </c>
      <c r="E6" s="2" t="s">
        <v>17</v>
      </c>
      <c r="F6" s="1" t="s">
        <v>154</v>
      </c>
    </row>
    <row r="7" spans="1:170" x14ac:dyDescent="0.2">
      <c r="A7" s="2" t="s">
        <v>18</v>
      </c>
      <c r="B7" s="1" t="s">
        <v>169</v>
      </c>
      <c r="C7" s="2" t="s">
        <v>20</v>
      </c>
      <c r="D7" s="1" t="s">
        <v>156</v>
      </c>
      <c r="E7" s="2" t="s">
        <v>21</v>
      </c>
      <c r="F7" s="1" t="s">
        <v>22</v>
      </c>
    </row>
    <row r="8" spans="1:170" x14ac:dyDescent="0.2">
      <c r="A8" s="2" t="s">
        <v>23</v>
      </c>
      <c r="B8" s="1">
        <v>2046</v>
      </c>
      <c r="C8" s="2"/>
      <c r="DR8" s="175" t="s">
        <v>170</v>
      </c>
      <c r="DS8" s="176"/>
      <c r="DT8" s="176"/>
      <c r="DU8" s="176"/>
      <c r="DV8" s="176"/>
      <c r="DW8" s="176"/>
      <c r="DX8" s="176"/>
      <c r="DY8" s="176"/>
      <c r="DZ8" s="176"/>
      <c r="EA8" s="176"/>
      <c r="EB8" s="176"/>
      <c r="EC8" s="176"/>
      <c r="ED8" s="176"/>
      <c r="EE8" s="176"/>
      <c r="EF8" s="176"/>
      <c r="EG8" s="176"/>
      <c r="EH8" s="176"/>
      <c r="EI8" s="176"/>
      <c r="EJ8" s="176"/>
      <c r="EK8" s="176"/>
      <c r="EL8" s="176"/>
      <c r="EM8" s="176"/>
      <c r="EN8" s="176"/>
      <c r="EO8" s="176"/>
      <c r="EQ8" s="175" t="s">
        <v>171</v>
      </c>
      <c r="ER8" s="176"/>
      <c r="ES8" s="176"/>
      <c r="ET8" s="176"/>
      <c r="EU8" s="176"/>
      <c r="EV8" s="176"/>
      <c r="EW8" s="176"/>
      <c r="EX8" s="176"/>
      <c r="EY8" s="176"/>
      <c r="EZ8" s="176"/>
      <c r="FA8" s="176"/>
      <c r="FB8" s="176"/>
      <c r="FC8" s="176"/>
      <c r="FD8" s="176"/>
      <c r="FE8" s="176"/>
      <c r="FF8" s="176"/>
      <c r="FG8" s="176"/>
      <c r="FH8" s="176"/>
      <c r="FI8" s="176"/>
      <c r="FJ8" s="176"/>
      <c r="FK8" s="176"/>
      <c r="FL8" s="176"/>
      <c r="FM8" s="176"/>
      <c r="FN8" s="176"/>
    </row>
    <row r="9" spans="1:17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c r="DR9" s="175" t="s">
        <v>26</v>
      </c>
      <c r="DS9" s="176"/>
      <c r="DT9" s="176"/>
      <c r="DU9" s="176"/>
      <c r="DV9" s="176"/>
      <c r="DW9" s="176"/>
      <c r="DX9" s="176"/>
      <c r="DY9" s="176"/>
      <c r="DZ9" s="175" t="s">
        <v>28</v>
      </c>
      <c r="EA9" s="176"/>
      <c r="EB9" s="176"/>
      <c r="EC9" s="176"/>
      <c r="ED9" s="176"/>
      <c r="EE9" s="176"/>
      <c r="EF9" s="176"/>
      <c r="EG9" s="176"/>
      <c r="EH9" s="175" t="s">
        <v>30</v>
      </c>
      <c r="EI9" s="176"/>
      <c r="EJ9" s="176"/>
      <c r="EK9" s="176"/>
      <c r="EL9" s="176"/>
      <c r="EM9" s="176"/>
      <c r="EN9" s="176"/>
      <c r="EO9" s="176"/>
      <c r="EQ9" s="175" t="s">
        <v>26</v>
      </c>
      <c r="ER9" s="176"/>
      <c r="ES9" s="176"/>
      <c r="ET9" s="176"/>
      <c r="EU9" s="176"/>
      <c r="EV9" s="176"/>
      <c r="EW9" s="176"/>
      <c r="EX9" s="176"/>
      <c r="EY9" s="175" t="s">
        <v>28</v>
      </c>
      <c r="EZ9" s="176"/>
      <c r="FA9" s="176"/>
      <c r="FB9" s="176"/>
      <c r="FC9" s="176"/>
      <c r="FD9" s="176"/>
      <c r="FE9" s="176"/>
      <c r="FF9" s="176"/>
      <c r="FG9" s="175" t="s">
        <v>30</v>
      </c>
      <c r="FH9" s="176"/>
      <c r="FI9" s="176"/>
      <c r="FJ9" s="176"/>
      <c r="FK9" s="176"/>
      <c r="FL9" s="176"/>
      <c r="FM9" s="176"/>
      <c r="FN9" s="176"/>
    </row>
    <row r="10" spans="1:170" ht="51" customHeight="1" x14ac:dyDescent="0.2">
      <c r="C10" s="3" t="s">
        <v>35</v>
      </c>
      <c r="D10" s="3" t="s">
        <v>36</v>
      </c>
      <c r="E10" s="3" t="s">
        <v>37</v>
      </c>
      <c r="F10" s="3" t="s">
        <v>38</v>
      </c>
      <c r="G10" s="3" t="s">
        <v>39</v>
      </c>
      <c r="H10" s="3" t="s">
        <v>40</v>
      </c>
      <c r="I10" s="3" t="s">
        <v>41</v>
      </c>
      <c r="J10" s="3" t="s">
        <v>42</v>
      </c>
      <c r="K10" s="5" t="s">
        <v>43</v>
      </c>
      <c r="L10" s="5" t="s">
        <v>44</v>
      </c>
      <c r="M10" s="5" t="s">
        <v>45</v>
      </c>
      <c r="N10" s="5" t="s">
        <v>46</v>
      </c>
      <c r="O10" s="5" t="s">
        <v>47</v>
      </c>
      <c r="P10" s="5" t="s">
        <v>48</v>
      </c>
      <c r="Q10" s="5" t="s">
        <v>49</v>
      </c>
      <c r="R10" s="5" t="s">
        <v>50</v>
      </c>
      <c r="S10" s="5" t="s">
        <v>51</v>
      </c>
      <c r="T10" s="5" t="s">
        <v>52</v>
      </c>
      <c r="U10" s="5" t="s">
        <v>53</v>
      </c>
      <c r="V10" s="5" t="s">
        <v>54</v>
      </c>
      <c r="W10" s="5" t="s">
        <v>55</v>
      </c>
      <c r="X10" s="5" t="s">
        <v>56</v>
      </c>
      <c r="Y10" s="5" t="s">
        <v>57</v>
      </c>
      <c r="Z10" s="5" t="s">
        <v>58</v>
      </c>
      <c r="AA10" s="5" t="s">
        <v>59</v>
      </c>
      <c r="AB10" s="3" t="s">
        <v>60</v>
      </c>
      <c r="AC10" s="3" t="s">
        <v>61</v>
      </c>
      <c r="AD10" s="3" t="s">
        <v>50</v>
      </c>
      <c r="AE10" s="3" t="s">
        <v>62</v>
      </c>
      <c r="AF10" s="3" t="s">
        <v>63</v>
      </c>
      <c r="AG10" s="88" t="s">
        <v>64</v>
      </c>
      <c r="AH10" s="88" t="s">
        <v>65</v>
      </c>
      <c r="AI10" s="88" t="s">
        <v>66</v>
      </c>
      <c r="AJ10" s="90" t="s">
        <v>67</v>
      </c>
      <c r="AK10" s="90" t="s">
        <v>68</v>
      </c>
      <c r="AL10" s="90" t="s">
        <v>69</v>
      </c>
      <c r="AM10" s="90" t="s">
        <v>70</v>
      </c>
      <c r="AN10" s="90" t="s">
        <v>71</v>
      </c>
      <c r="AO10" s="90" t="s">
        <v>72</v>
      </c>
      <c r="AP10" s="88" t="s">
        <v>73</v>
      </c>
      <c r="AQ10" s="88" t="s">
        <v>60</v>
      </c>
      <c r="AR10" s="88" t="s">
        <v>61</v>
      </c>
      <c r="AS10" s="88" t="s">
        <v>50</v>
      </c>
      <c r="AT10" s="88" t="s">
        <v>62</v>
      </c>
      <c r="AU10" s="88" t="s">
        <v>63</v>
      </c>
      <c r="AV10" s="88" t="s">
        <v>64</v>
      </c>
      <c r="AW10" s="88" t="s">
        <v>65</v>
      </c>
      <c r="AX10" s="88" t="s">
        <v>66</v>
      </c>
      <c r="AY10" s="90" t="s">
        <v>70</v>
      </c>
      <c r="AZ10" s="90" t="s">
        <v>71</v>
      </c>
      <c r="BA10" s="90" t="s">
        <v>72</v>
      </c>
      <c r="BB10" s="3" t="s">
        <v>60</v>
      </c>
      <c r="BC10" s="3" t="s">
        <v>61</v>
      </c>
      <c r="BD10" s="3" t="s">
        <v>50</v>
      </c>
      <c r="BE10" s="3" t="s">
        <v>62</v>
      </c>
      <c r="BF10" s="3" t="s">
        <v>63</v>
      </c>
      <c r="BG10" s="3" t="s">
        <v>64</v>
      </c>
      <c r="BH10" s="3" t="s">
        <v>65</v>
      </c>
      <c r="BI10" s="3" t="s">
        <v>66</v>
      </c>
      <c r="BJ10" s="28" t="s">
        <v>74</v>
      </c>
      <c r="BK10" s="28" t="s">
        <v>75</v>
      </c>
      <c r="BL10" s="28" t="s">
        <v>76</v>
      </c>
      <c r="BM10" s="28" t="s">
        <v>77</v>
      </c>
      <c r="BN10" s="28" t="s">
        <v>78</v>
      </c>
      <c r="BO10" s="28" t="s">
        <v>79</v>
      </c>
      <c r="BP10" s="28" t="s">
        <v>63</v>
      </c>
      <c r="BQ10" s="28" t="s">
        <v>64</v>
      </c>
      <c r="BR10" s="28" t="s">
        <v>65</v>
      </c>
      <c r="BS10" s="28" t="s">
        <v>66</v>
      </c>
      <c r="BT10" s="3" t="s">
        <v>80</v>
      </c>
      <c r="BU10" s="32" t="s">
        <v>81</v>
      </c>
      <c r="BV10" s="32" t="s">
        <v>82</v>
      </c>
      <c r="BW10" s="32" t="s">
        <v>83</v>
      </c>
      <c r="BX10" s="32" t="s">
        <v>84</v>
      </c>
      <c r="BY10" s="32" t="s">
        <v>85</v>
      </c>
      <c r="BZ10" s="32" t="s">
        <v>159</v>
      </c>
      <c r="CA10" s="32" t="s">
        <v>87</v>
      </c>
      <c r="CB10" s="32" t="s">
        <v>88</v>
      </c>
      <c r="CC10" s="32" t="s">
        <v>89</v>
      </c>
      <c r="CD10" s="32" t="s">
        <v>90</v>
      </c>
      <c r="CE10" s="32" t="s">
        <v>91</v>
      </c>
      <c r="CF10" s="32" t="s">
        <v>92</v>
      </c>
      <c r="CG10" s="32" t="s">
        <v>93</v>
      </c>
      <c r="CH10" s="32" t="s">
        <v>94</v>
      </c>
      <c r="CI10" s="32" t="s">
        <v>95</v>
      </c>
      <c r="CJ10" s="32" t="s">
        <v>96</v>
      </c>
      <c r="CK10" s="32" t="s">
        <v>97</v>
      </c>
      <c r="CL10" s="32" t="s">
        <v>98</v>
      </c>
      <c r="CM10" s="32" t="s">
        <v>99</v>
      </c>
      <c r="CN10" s="32" t="s">
        <v>100</v>
      </c>
      <c r="CO10" s="32" t="s">
        <v>101</v>
      </c>
      <c r="CP10" s="30" t="s">
        <v>102</v>
      </c>
      <c r="CQ10" s="30" t="s">
        <v>103</v>
      </c>
      <c r="CR10" s="30" t="s">
        <v>104</v>
      </c>
      <c r="CS10" s="30" t="s">
        <v>105</v>
      </c>
      <c r="CT10" s="30" t="s">
        <v>106</v>
      </c>
      <c r="CU10" s="30" t="s">
        <v>82</v>
      </c>
      <c r="CV10" s="30" t="s">
        <v>107</v>
      </c>
      <c r="CW10" s="30" t="s">
        <v>108</v>
      </c>
      <c r="CX10" s="30" t="s">
        <v>109</v>
      </c>
      <c r="CY10" s="30" t="s">
        <v>110</v>
      </c>
      <c r="CZ10" s="30" t="s">
        <v>111</v>
      </c>
      <c r="DA10" s="30" t="s">
        <v>112</v>
      </c>
      <c r="DB10" s="30" t="s">
        <v>113</v>
      </c>
      <c r="DC10" s="30" t="s">
        <v>114</v>
      </c>
      <c r="DD10" s="30" t="s">
        <v>115</v>
      </c>
      <c r="DE10" s="30" t="s">
        <v>116</v>
      </c>
      <c r="DF10" s="30" t="s">
        <v>117</v>
      </c>
      <c r="DG10" s="30" t="s">
        <v>118</v>
      </c>
      <c r="DH10" s="30" t="s">
        <v>119</v>
      </c>
      <c r="DI10" s="3" t="s">
        <v>120</v>
      </c>
      <c r="DJ10" s="3" t="s">
        <v>121</v>
      </c>
      <c r="DK10" s="3" t="s">
        <v>122</v>
      </c>
      <c r="DL10" s="3" t="s">
        <v>123</v>
      </c>
      <c r="DM10" s="3" t="s">
        <v>124</v>
      </c>
      <c r="DN10" s="3" t="s">
        <v>125</v>
      </c>
      <c r="DO10" s="3" t="s">
        <v>126</v>
      </c>
      <c r="DP10" s="3" t="s">
        <v>127</v>
      </c>
      <c r="DR10" s="3" t="s">
        <v>172</v>
      </c>
      <c r="DS10" s="3" t="s">
        <v>173</v>
      </c>
      <c r="DT10" s="3" t="s">
        <v>174</v>
      </c>
      <c r="DU10" s="3" t="s">
        <v>175</v>
      </c>
      <c r="DV10" s="3" t="s">
        <v>176</v>
      </c>
      <c r="DW10" s="3" t="s">
        <v>177</v>
      </c>
      <c r="DX10" s="3" t="s">
        <v>178</v>
      </c>
      <c r="DY10" s="3" t="s">
        <v>179</v>
      </c>
      <c r="DZ10" s="3" t="s">
        <v>172</v>
      </c>
      <c r="EA10" s="3" t="s">
        <v>173</v>
      </c>
      <c r="EB10" s="3" t="s">
        <v>174</v>
      </c>
      <c r="EC10" s="3" t="s">
        <v>175</v>
      </c>
      <c r="ED10" s="3" t="s">
        <v>176</v>
      </c>
      <c r="EE10" s="3" t="s">
        <v>177</v>
      </c>
      <c r="EF10" s="3" t="s">
        <v>178</v>
      </c>
      <c r="EG10" s="3" t="s">
        <v>179</v>
      </c>
      <c r="EH10" s="3" t="s">
        <v>172</v>
      </c>
      <c r="EI10" s="3" t="s">
        <v>173</v>
      </c>
      <c r="EJ10" s="3" t="s">
        <v>174</v>
      </c>
      <c r="EK10" s="3" t="s">
        <v>175</v>
      </c>
      <c r="EL10" s="3" t="s">
        <v>176</v>
      </c>
      <c r="EM10" s="3" t="s">
        <v>177</v>
      </c>
      <c r="EN10" s="3" t="s">
        <v>178</v>
      </c>
      <c r="EO10" s="3" t="s">
        <v>179</v>
      </c>
      <c r="EQ10" s="3" t="s">
        <v>172</v>
      </c>
      <c r="ER10" s="3" t="s">
        <v>173</v>
      </c>
      <c r="ES10" s="3" t="s">
        <v>174</v>
      </c>
      <c r="ET10" s="3" t="s">
        <v>175</v>
      </c>
      <c r="EU10" s="3" t="s">
        <v>176</v>
      </c>
      <c r="EV10" s="3" t="s">
        <v>177</v>
      </c>
      <c r="EW10" s="3" t="s">
        <v>178</v>
      </c>
      <c r="EX10" s="3" t="s">
        <v>179</v>
      </c>
      <c r="EY10" s="3" t="s">
        <v>172</v>
      </c>
      <c r="EZ10" s="3" t="s">
        <v>173</v>
      </c>
      <c r="FA10" s="3" t="s">
        <v>174</v>
      </c>
      <c r="FB10" s="3" t="s">
        <v>175</v>
      </c>
      <c r="FC10" s="3" t="s">
        <v>176</v>
      </c>
      <c r="FD10" s="3" t="s">
        <v>177</v>
      </c>
      <c r="FE10" s="3" t="s">
        <v>178</v>
      </c>
      <c r="FF10" s="3" t="s">
        <v>179</v>
      </c>
      <c r="FG10" s="3" t="s">
        <v>172</v>
      </c>
      <c r="FH10" s="3" t="s">
        <v>173</v>
      </c>
      <c r="FI10" s="3" t="s">
        <v>174</v>
      </c>
      <c r="FJ10" s="3" t="s">
        <v>175</v>
      </c>
      <c r="FK10" s="3" t="s">
        <v>176</v>
      </c>
      <c r="FL10" s="3" t="s">
        <v>177</v>
      </c>
      <c r="FM10" s="3" t="s">
        <v>178</v>
      </c>
      <c r="FN10" s="3" t="s">
        <v>179</v>
      </c>
    </row>
    <row r="11" spans="1:170" ht="25.5" x14ac:dyDescent="0.2">
      <c r="C11" s="4"/>
      <c r="D11" s="4" t="s">
        <v>128</v>
      </c>
      <c r="E11" s="4" t="s">
        <v>128</v>
      </c>
      <c r="F11" s="4" t="s">
        <v>128</v>
      </c>
      <c r="G11" s="4" t="s">
        <v>128</v>
      </c>
      <c r="H11" s="4" t="s">
        <v>128</v>
      </c>
      <c r="I11" s="4" t="s">
        <v>128</v>
      </c>
      <c r="J11" s="4" t="s">
        <v>128</v>
      </c>
      <c r="K11" s="6" t="s">
        <v>129</v>
      </c>
      <c r="L11" s="6" t="s">
        <v>129</v>
      </c>
      <c r="M11" s="6" t="s">
        <v>130</v>
      </c>
      <c r="N11" s="6" t="s">
        <v>130</v>
      </c>
      <c r="O11" s="6" t="s">
        <v>130</v>
      </c>
      <c r="P11" s="6" t="s">
        <v>130</v>
      </c>
      <c r="Q11" s="6" t="s">
        <v>130</v>
      </c>
      <c r="R11" s="6" t="s">
        <v>130</v>
      </c>
      <c r="S11" s="6" t="s">
        <v>129</v>
      </c>
      <c r="T11" s="6" t="s">
        <v>129</v>
      </c>
      <c r="U11" s="6" t="s">
        <v>129</v>
      </c>
      <c r="V11" s="6" t="s">
        <v>129</v>
      </c>
      <c r="W11" s="6" t="s">
        <v>129</v>
      </c>
      <c r="X11" s="6" t="s">
        <v>129</v>
      </c>
      <c r="Y11" s="6" t="s">
        <v>129</v>
      </c>
      <c r="Z11" s="6" t="s">
        <v>129</v>
      </c>
      <c r="AA11" s="6" t="s">
        <v>129</v>
      </c>
      <c r="AB11" s="4" t="s">
        <v>129</v>
      </c>
      <c r="AC11" s="4" t="s">
        <v>129</v>
      </c>
      <c r="AD11" s="4" t="s">
        <v>130</v>
      </c>
      <c r="AE11" s="4" t="s">
        <v>130</v>
      </c>
      <c r="AF11" s="4" t="s">
        <v>129</v>
      </c>
      <c r="AG11" s="89" t="s">
        <v>129</v>
      </c>
      <c r="AH11" s="89" t="s">
        <v>129</v>
      </c>
      <c r="AI11" s="89" t="s">
        <v>129</v>
      </c>
      <c r="AJ11" s="91" t="s">
        <v>131</v>
      </c>
      <c r="AK11" s="91" t="s">
        <v>131</v>
      </c>
      <c r="AL11" s="91" t="s">
        <v>131</v>
      </c>
      <c r="AM11" s="91" t="s">
        <v>129</v>
      </c>
      <c r="AN11" s="91" t="s">
        <v>130</v>
      </c>
      <c r="AO11" s="91" t="s">
        <v>129</v>
      </c>
      <c r="AP11" s="89" t="s">
        <v>131</v>
      </c>
      <c r="AQ11" s="89" t="s">
        <v>129</v>
      </c>
      <c r="AR11" s="89" t="s">
        <v>129</v>
      </c>
      <c r="AS11" s="89" t="s">
        <v>130</v>
      </c>
      <c r="AT11" s="89" t="s">
        <v>130</v>
      </c>
      <c r="AU11" s="89" t="s">
        <v>129</v>
      </c>
      <c r="AV11" s="89" t="s">
        <v>129</v>
      </c>
      <c r="AW11" s="89" t="s">
        <v>129</v>
      </c>
      <c r="AX11" s="89" t="s">
        <v>129</v>
      </c>
      <c r="AY11" s="91" t="s">
        <v>129</v>
      </c>
      <c r="AZ11" s="91" t="s">
        <v>130</v>
      </c>
      <c r="BA11" s="91" t="s">
        <v>129</v>
      </c>
      <c r="BB11" s="4" t="s">
        <v>129</v>
      </c>
      <c r="BC11" s="4" t="s">
        <v>129</v>
      </c>
      <c r="BD11" s="4" t="s">
        <v>132</v>
      </c>
      <c r="BE11" s="4" t="s">
        <v>132</v>
      </c>
      <c r="BF11" s="4" t="s">
        <v>129</v>
      </c>
      <c r="BG11" s="4" t="s">
        <v>129</v>
      </c>
      <c r="BH11" s="4" t="s">
        <v>129</v>
      </c>
      <c r="BI11" s="4" t="s">
        <v>129</v>
      </c>
      <c r="BJ11" s="29" t="s">
        <v>133</v>
      </c>
      <c r="BK11" s="29" t="s">
        <v>133</v>
      </c>
      <c r="BL11" s="29" t="s">
        <v>133</v>
      </c>
      <c r="BM11" s="29" t="s">
        <v>134</v>
      </c>
      <c r="BN11" s="29" t="s">
        <v>135</v>
      </c>
      <c r="BO11" s="29" t="s">
        <v>135</v>
      </c>
      <c r="BP11" s="29" t="s">
        <v>133</v>
      </c>
      <c r="BQ11" s="29" t="s">
        <v>133</v>
      </c>
      <c r="BR11" s="29" t="s">
        <v>133</v>
      </c>
      <c r="BS11" s="29" t="s">
        <v>133</v>
      </c>
      <c r="BT11" s="4" t="s">
        <v>136</v>
      </c>
      <c r="BU11" s="33" t="s">
        <v>136</v>
      </c>
      <c r="BV11" s="33" t="s">
        <v>131</v>
      </c>
      <c r="BW11" s="33" t="s">
        <v>136</v>
      </c>
      <c r="BX11" s="33" t="s">
        <v>136</v>
      </c>
      <c r="BY11" s="33" t="s">
        <v>136</v>
      </c>
      <c r="BZ11" s="33" t="s">
        <v>133</v>
      </c>
      <c r="CA11" s="33" t="s">
        <v>133</v>
      </c>
      <c r="CB11" s="33" t="s">
        <v>137</v>
      </c>
      <c r="CC11" s="33" t="s">
        <v>133</v>
      </c>
      <c r="CD11" s="33" t="s">
        <v>133</v>
      </c>
      <c r="CE11" s="33" t="s">
        <v>133</v>
      </c>
      <c r="CF11" s="33" t="s">
        <v>133</v>
      </c>
      <c r="CG11" s="33" t="s">
        <v>133</v>
      </c>
      <c r="CH11" s="33" t="s">
        <v>133</v>
      </c>
      <c r="CI11" s="33" t="s">
        <v>138</v>
      </c>
      <c r="CJ11" s="33" t="s">
        <v>138</v>
      </c>
      <c r="CK11" s="33" t="s">
        <v>138</v>
      </c>
      <c r="CL11" s="33" t="s">
        <v>139</v>
      </c>
      <c r="CM11" s="33" t="s">
        <v>133</v>
      </c>
      <c r="CN11" s="33" t="s">
        <v>129</v>
      </c>
      <c r="CO11" s="33" t="s">
        <v>140</v>
      </c>
      <c r="CP11" s="31" t="s">
        <v>128</v>
      </c>
      <c r="CQ11" s="31" t="s">
        <v>128</v>
      </c>
      <c r="CR11" s="31" t="s">
        <v>128</v>
      </c>
      <c r="CS11" s="31" t="s">
        <v>128</v>
      </c>
      <c r="CT11" s="31" t="s">
        <v>141</v>
      </c>
      <c r="CU11" s="31" t="s">
        <v>131</v>
      </c>
      <c r="CV11" s="31" t="s">
        <v>141</v>
      </c>
      <c r="CW11" s="31" t="s">
        <v>141</v>
      </c>
      <c r="CX11" s="31" t="s">
        <v>141</v>
      </c>
      <c r="CY11" s="31" t="s">
        <v>141</v>
      </c>
      <c r="CZ11" s="31" t="s">
        <v>141</v>
      </c>
      <c r="DA11" s="31" t="s">
        <v>141</v>
      </c>
      <c r="DB11" s="31" t="s">
        <v>141</v>
      </c>
      <c r="DC11" s="31" t="s">
        <v>141</v>
      </c>
      <c r="DD11" s="31" t="s">
        <v>141</v>
      </c>
      <c r="DE11" s="31" t="s">
        <v>141</v>
      </c>
      <c r="DF11" s="31" t="s">
        <v>141</v>
      </c>
      <c r="DG11" s="31" t="s">
        <v>141</v>
      </c>
      <c r="DH11" s="31" t="s">
        <v>141</v>
      </c>
      <c r="DI11" s="4" t="s">
        <v>141</v>
      </c>
      <c r="DJ11" s="4" t="s">
        <v>131</v>
      </c>
      <c r="DK11" s="4" t="s">
        <v>141</v>
      </c>
      <c r="DL11" s="4" t="s">
        <v>141</v>
      </c>
      <c r="DM11" s="4" t="s">
        <v>141</v>
      </c>
      <c r="DN11" s="4" t="s">
        <v>141</v>
      </c>
      <c r="DO11" s="4" t="s">
        <v>141</v>
      </c>
      <c r="DP11" s="4" t="s">
        <v>141</v>
      </c>
      <c r="DR11" s="4" t="s">
        <v>129</v>
      </c>
      <c r="DS11" s="4" t="s">
        <v>129</v>
      </c>
      <c r="DT11" s="4" t="s">
        <v>168</v>
      </c>
      <c r="DU11" s="4" t="s">
        <v>168</v>
      </c>
      <c r="DV11" s="4" t="s">
        <v>129</v>
      </c>
      <c r="DW11" s="4" t="s">
        <v>129</v>
      </c>
      <c r="DX11" s="4" t="s">
        <v>129</v>
      </c>
      <c r="DY11" s="4" t="s">
        <v>129</v>
      </c>
      <c r="DZ11" s="4" t="s">
        <v>129</v>
      </c>
      <c r="EA11" s="4" t="s">
        <v>129</v>
      </c>
      <c r="EB11" s="4" t="s">
        <v>168</v>
      </c>
      <c r="EC11" s="4" t="s">
        <v>168</v>
      </c>
      <c r="ED11" s="4" t="s">
        <v>129</v>
      </c>
      <c r="EE11" s="4" t="s">
        <v>129</v>
      </c>
      <c r="EF11" s="4" t="s">
        <v>129</v>
      </c>
      <c r="EG11" s="4" t="s">
        <v>129</v>
      </c>
      <c r="EH11" s="4" t="s">
        <v>129</v>
      </c>
      <c r="EI11" s="4" t="s">
        <v>129</v>
      </c>
      <c r="EJ11" s="4" t="s">
        <v>168</v>
      </c>
      <c r="EK11" s="4" t="s">
        <v>168</v>
      </c>
      <c r="EL11" s="4" t="s">
        <v>129</v>
      </c>
      <c r="EM11" s="4" t="s">
        <v>129</v>
      </c>
      <c r="EN11" s="4" t="s">
        <v>129</v>
      </c>
      <c r="EO11" s="4" t="s">
        <v>129</v>
      </c>
      <c r="EQ11" s="4" t="s">
        <v>129</v>
      </c>
      <c r="ER11" s="4" t="s">
        <v>129</v>
      </c>
      <c r="ES11" s="4" t="s">
        <v>168</v>
      </c>
      <c r="ET11" s="4" t="s">
        <v>168</v>
      </c>
      <c r="EU11" s="4" t="s">
        <v>129</v>
      </c>
      <c r="EV11" s="4" t="s">
        <v>129</v>
      </c>
      <c r="EW11" s="4" t="s">
        <v>129</v>
      </c>
      <c r="EX11" s="4" t="s">
        <v>129</v>
      </c>
      <c r="EY11" s="4" t="s">
        <v>129</v>
      </c>
      <c r="EZ11" s="4" t="s">
        <v>129</v>
      </c>
      <c r="FA11" s="4" t="s">
        <v>168</v>
      </c>
      <c r="FB11" s="4" t="s">
        <v>168</v>
      </c>
      <c r="FC11" s="4" t="s">
        <v>129</v>
      </c>
      <c r="FD11" s="4" t="s">
        <v>129</v>
      </c>
      <c r="FE11" s="4" t="s">
        <v>129</v>
      </c>
      <c r="FF11" s="4" t="s">
        <v>129</v>
      </c>
      <c r="FG11" s="4" t="s">
        <v>129</v>
      </c>
      <c r="FH11" s="4" t="s">
        <v>129</v>
      </c>
      <c r="FI11" s="4" t="s">
        <v>168</v>
      </c>
      <c r="FJ11" s="4" t="s">
        <v>168</v>
      </c>
      <c r="FK11" s="4" t="s">
        <v>129</v>
      </c>
      <c r="FL11" s="4" t="s">
        <v>129</v>
      </c>
      <c r="FM11" s="4" t="s">
        <v>129</v>
      </c>
      <c r="FN11" s="4" t="s">
        <v>129</v>
      </c>
    </row>
    <row r="12" spans="1:170" x14ac:dyDescent="0.2">
      <c r="C12" s="7">
        <v>44927</v>
      </c>
      <c r="D12" s="16">
        <v>0</v>
      </c>
      <c r="E12" s="16">
        <v>0</v>
      </c>
      <c r="F12" s="16">
        <v>0</v>
      </c>
      <c r="G12" s="16">
        <v>0</v>
      </c>
      <c r="H12" s="16">
        <v>0</v>
      </c>
      <c r="I12" s="16">
        <v>0</v>
      </c>
      <c r="J12" s="16">
        <v>0</v>
      </c>
      <c r="K12" s="96">
        <v>0</v>
      </c>
      <c r="L12" s="96">
        <v>0</v>
      </c>
      <c r="M12" s="96">
        <v>0</v>
      </c>
      <c r="N12" s="96">
        <v>0</v>
      </c>
      <c r="O12" s="96">
        <v>0</v>
      </c>
      <c r="P12" s="96">
        <v>0</v>
      </c>
      <c r="Q12" s="96">
        <v>0</v>
      </c>
      <c r="R12" s="96">
        <v>0</v>
      </c>
      <c r="S12" s="96">
        <v>0</v>
      </c>
      <c r="T12" s="96">
        <v>0</v>
      </c>
      <c r="U12" s="96">
        <v>0</v>
      </c>
      <c r="V12" s="96">
        <v>0</v>
      </c>
      <c r="W12" s="96">
        <v>0</v>
      </c>
      <c r="X12" s="96">
        <v>0</v>
      </c>
      <c r="Y12" s="96">
        <v>0</v>
      </c>
      <c r="Z12" s="96">
        <v>0</v>
      </c>
      <c r="AA12" s="96">
        <v>0</v>
      </c>
      <c r="AB12" s="96">
        <v>0</v>
      </c>
      <c r="AC12" s="96">
        <v>0</v>
      </c>
      <c r="AD12" s="96">
        <v>0</v>
      </c>
      <c r="AE12" s="96">
        <v>0</v>
      </c>
      <c r="AF12" s="96">
        <v>0</v>
      </c>
      <c r="AG12" s="96">
        <v>0</v>
      </c>
      <c r="AH12" s="96">
        <v>0</v>
      </c>
      <c r="AI12" s="96">
        <v>0</v>
      </c>
      <c r="AJ12" s="96">
        <v>0</v>
      </c>
      <c r="AK12" s="96">
        <v>0</v>
      </c>
      <c r="AL12" s="96">
        <v>0</v>
      </c>
      <c r="AM12" s="96">
        <v>0</v>
      </c>
      <c r="AN12" s="96">
        <v>0</v>
      </c>
      <c r="AO12" s="96">
        <v>0</v>
      </c>
      <c r="AP12" s="96">
        <v>0</v>
      </c>
      <c r="AQ12" s="96">
        <v>0</v>
      </c>
      <c r="AR12" s="96">
        <v>0</v>
      </c>
      <c r="AS12" s="96">
        <v>0</v>
      </c>
      <c r="AT12" s="96">
        <v>0</v>
      </c>
      <c r="AU12" s="96">
        <v>0</v>
      </c>
      <c r="AV12" s="96">
        <v>0</v>
      </c>
      <c r="AW12" s="96">
        <v>0</v>
      </c>
      <c r="AX12" s="96">
        <v>0</v>
      </c>
      <c r="AY12" s="96">
        <v>0</v>
      </c>
      <c r="AZ12" s="96">
        <v>0</v>
      </c>
      <c r="BA12" s="96">
        <v>0</v>
      </c>
      <c r="BB12" s="96">
        <v>0</v>
      </c>
      <c r="BC12" s="96">
        <v>0</v>
      </c>
      <c r="BD12" s="96">
        <v>0</v>
      </c>
      <c r="BE12" s="96">
        <v>0</v>
      </c>
      <c r="BF12" s="96">
        <v>0</v>
      </c>
      <c r="BG12" s="96">
        <v>0</v>
      </c>
      <c r="BH12" s="96">
        <v>0</v>
      </c>
      <c r="BI12" s="96">
        <v>0</v>
      </c>
      <c r="BJ12" s="96">
        <v>98.739042472412734</v>
      </c>
      <c r="BK12" s="96">
        <v>1.8429266457542184</v>
      </c>
      <c r="BL12" s="96">
        <v>-1.0572175066748102</v>
      </c>
      <c r="BM12" s="96">
        <v>0.87688999999999995</v>
      </c>
      <c r="BN12" s="96">
        <v>6.0419999999999998</v>
      </c>
      <c r="BO12" s="96">
        <v>6.0419999999999998</v>
      </c>
      <c r="BP12" s="96">
        <v>0</v>
      </c>
      <c r="BQ12" s="96">
        <v>37.502214127263947</v>
      </c>
      <c r="BR12" s="96">
        <v>37.502214127263947</v>
      </c>
      <c r="BS12" s="96">
        <v>98.739042472412734</v>
      </c>
      <c r="BT12" s="96"/>
      <c r="BU12" s="96"/>
      <c r="BV12" s="96"/>
      <c r="BW12" s="96"/>
      <c r="BX12" s="96"/>
      <c r="BY12" s="96"/>
      <c r="BZ12" s="96"/>
      <c r="CA12" s="96"/>
      <c r="CB12" s="96"/>
      <c r="CC12" s="96"/>
      <c r="CD12" s="96"/>
      <c r="CE12" s="96"/>
      <c r="CF12" s="96"/>
      <c r="CG12" s="96"/>
      <c r="CH12" s="96"/>
      <c r="CI12" s="96"/>
      <c r="CJ12" s="96"/>
      <c r="CK12" s="96"/>
      <c r="CL12" s="96"/>
      <c r="CM12" s="96"/>
      <c r="CN12" s="96"/>
      <c r="CO12" s="96"/>
      <c r="CP12" s="96"/>
      <c r="CQ12" s="96"/>
      <c r="CR12" s="96"/>
      <c r="CS12" s="96"/>
      <c r="CT12" s="96"/>
      <c r="CU12" s="96"/>
      <c r="CV12" s="96"/>
      <c r="CW12" s="96"/>
      <c r="CX12" s="96"/>
      <c r="CY12" s="96"/>
      <c r="CZ12" s="96"/>
      <c r="DA12" s="96"/>
      <c r="DB12" s="96"/>
      <c r="DC12" s="96"/>
      <c r="DD12" s="96"/>
      <c r="DE12" s="96"/>
      <c r="DF12" s="96"/>
      <c r="DG12" s="96"/>
      <c r="DH12" s="96"/>
      <c r="DI12" s="96"/>
      <c r="DJ12" s="96"/>
      <c r="DK12" s="96"/>
      <c r="DL12" s="96"/>
      <c r="DM12" s="96"/>
      <c r="DN12" s="104"/>
      <c r="DO12" s="104"/>
      <c r="DP12" s="104"/>
      <c r="DR12" s="16">
        <v>0</v>
      </c>
      <c r="DS12" s="16">
        <v>0</v>
      </c>
      <c r="DT12" s="16">
        <v>0</v>
      </c>
      <c r="DU12" s="16">
        <v>0</v>
      </c>
      <c r="DV12" s="16">
        <v>0</v>
      </c>
      <c r="DW12" s="16">
        <v>0</v>
      </c>
      <c r="DX12" s="16">
        <v>0</v>
      </c>
      <c r="DY12" s="16">
        <v>0</v>
      </c>
      <c r="DZ12" s="16">
        <v>0</v>
      </c>
      <c r="EA12" s="16">
        <v>0</v>
      </c>
      <c r="EB12" s="16">
        <v>0</v>
      </c>
      <c r="EC12" s="16">
        <v>0</v>
      </c>
      <c r="ED12" s="16">
        <v>0</v>
      </c>
      <c r="EE12" s="16">
        <v>0</v>
      </c>
      <c r="EF12" s="16">
        <v>0</v>
      </c>
      <c r="EG12" s="16">
        <v>0</v>
      </c>
      <c r="EH12" s="16">
        <v>0</v>
      </c>
      <c r="EI12" s="16">
        <v>0</v>
      </c>
      <c r="EJ12" s="16">
        <v>0</v>
      </c>
      <c r="EK12" s="16">
        <v>0</v>
      </c>
      <c r="EL12" s="16">
        <v>0</v>
      </c>
      <c r="EM12" s="16">
        <v>0</v>
      </c>
      <c r="EN12" s="16">
        <v>0</v>
      </c>
      <c r="EO12" s="16">
        <v>0</v>
      </c>
      <c r="EQ12" s="16">
        <v>0</v>
      </c>
      <c r="ER12" s="16">
        <v>0</v>
      </c>
      <c r="ES12" s="16">
        <v>0</v>
      </c>
      <c r="ET12" s="16">
        <v>0</v>
      </c>
      <c r="EU12" s="16">
        <v>0</v>
      </c>
      <c r="EV12" s="16">
        <v>0</v>
      </c>
      <c r="EW12" s="16">
        <v>0</v>
      </c>
      <c r="EX12" s="16">
        <v>0</v>
      </c>
      <c r="EY12" s="16">
        <v>0</v>
      </c>
      <c r="EZ12" s="16">
        <v>0</v>
      </c>
      <c r="FA12" s="16">
        <v>0</v>
      </c>
      <c r="FB12" s="16">
        <v>0</v>
      </c>
      <c r="FC12" s="16">
        <v>0</v>
      </c>
      <c r="FD12" s="16">
        <v>0</v>
      </c>
      <c r="FE12" s="16">
        <v>0</v>
      </c>
      <c r="FF12" s="16">
        <v>0</v>
      </c>
      <c r="FG12" s="16">
        <v>0</v>
      </c>
      <c r="FH12" s="16">
        <v>0</v>
      </c>
      <c r="FI12" s="16">
        <v>0</v>
      </c>
      <c r="FJ12" s="16">
        <v>0</v>
      </c>
      <c r="FK12" s="16">
        <v>0</v>
      </c>
      <c r="FL12" s="16">
        <v>0</v>
      </c>
      <c r="FM12" s="16">
        <v>0</v>
      </c>
      <c r="FN12" s="16">
        <v>0</v>
      </c>
    </row>
    <row r="13" spans="1:170" x14ac:dyDescent="0.2">
      <c r="C13" s="7">
        <v>44958</v>
      </c>
      <c r="D13" s="16">
        <v>0</v>
      </c>
      <c r="E13" s="16">
        <v>0</v>
      </c>
      <c r="F13" s="16">
        <v>0</v>
      </c>
      <c r="G13" s="16">
        <v>0</v>
      </c>
      <c r="H13" s="16">
        <v>0</v>
      </c>
      <c r="I13" s="16">
        <v>0</v>
      </c>
      <c r="J13" s="16">
        <v>0</v>
      </c>
      <c r="K13" s="96">
        <v>0</v>
      </c>
      <c r="L13" s="96">
        <v>0</v>
      </c>
      <c r="M13" s="96">
        <v>0</v>
      </c>
      <c r="N13" s="96">
        <v>0</v>
      </c>
      <c r="O13" s="96">
        <v>0</v>
      </c>
      <c r="P13" s="96">
        <v>0</v>
      </c>
      <c r="Q13" s="96">
        <v>0</v>
      </c>
      <c r="R13" s="96">
        <v>0</v>
      </c>
      <c r="S13" s="96">
        <v>0</v>
      </c>
      <c r="T13" s="96">
        <v>0</v>
      </c>
      <c r="U13" s="96">
        <v>0</v>
      </c>
      <c r="V13" s="96">
        <v>0</v>
      </c>
      <c r="W13" s="96">
        <v>0</v>
      </c>
      <c r="X13" s="96">
        <v>0</v>
      </c>
      <c r="Y13" s="96">
        <v>0</v>
      </c>
      <c r="Z13" s="96">
        <v>0</v>
      </c>
      <c r="AA13" s="96">
        <v>0</v>
      </c>
      <c r="AB13" s="96">
        <v>0</v>
      </c>
      <c r="AC13" s="96">
        <v>0</v>
      </c>
      <c r="AD13" s="96">
        <v>0</v>
      </c>
      <c r="AE13" s="96">
        <v>0</v>
      </c>
      <c r="AF13" s="96">
        <v>0</v>
      </c>
      <c r="AG13" s="96">
        <v>0</v>
      </c>
      <c r="AH13" s="96">
        <v>0</v>
      </c>
      <c r="AI13" s="96">
        <v>0</v>
      </c>
      <c r="AJ13" s="96">
        <v>0</v>
      </c>
      <c r="AK13" s="96">
        <v>0</v>
      </c>
      <c r="AL13" s="96">
        <v>0</v>
      </c>
      <c r="AM13" s="96">
        <v>0</v>
      </c>
      <c r="AN13" s="96">
        <v>0</v>
      </c>
      <c r="AO13" s="96">
        <v>0</v>
      </c>
      <c r="AP13" s="96">
        <v>0</v>
      </c>
      <c r="AQ13" s="96">
        <v>0</v>
      </c>
      <c r="AR13" s="96">
        <v>0</v>
      </c>
      <c r="AS13" s="96">
        <v>0</v>
      </c>
      <c r="AT13" s="96">
        <v>0</v>
      </c>
      <c r="AU13" s="96">
        <v>0</v>
      </c>
      <c r="AV13" s="96">
        <v>0</v>
      </c>
      <c r="AW13" s="96">
        <v>0</v>
      </c>
      <c r="AX13" s="96">
        <v>0</v>
      </c>
      <c r="AY13" s="96">
        <v>0</v>
      </c>
      <c r="AZ13" s="96">
        <v>0</v>
      </c>
      <c r="BA13" s="96">
        <v>0</v>
      </c>
      <c r="BB13" s="96">
        <v>0</v>
      </c>
      <c r="BC13" s="96">
        <v>0</v>
      </c>
      <c r="BD13" s="96">
        <v>0</v>
      </c>
      <c r="BE13" s="96">
        <v>0</v>
      </c>
      <c r="BF13" s="96">
        <v>0</v>
      </c>
      <c r="BG13" s="96">
        <v>0</v>
      </c>
      <c r="BH13" s="96">
        <v>0</v>
      </c>
      <c r="BI13" s="96">
        <v>0</v>
      </c>
      <c r="BJ13" s="96">
        <v>98.739042472412734</v>
      </c>
      <c r="BK13" s="96">
        <v>1.8429266457542184</v>
      </c>
      <c r="BL13" s="96">
        <v>-1.0572175066748102</v>
      </c>
      <c r="BM13" s="96">
        <v>0.87688999999999995</v>
      </c>
      <c r="BN13" s="96">
        <v>6.0419999999999998</v>
      </c>
      <c r="BO13" s="96">
        <v>6.0419999999999998</v>
      </c>
      <c r="BP13" s="96">
        <v>0</v>
      </c>
      <c r="BQ13" s="96">
        <v>37.502214127263947</v>
      </c>
      <c r="BR13" s="96">
        <v>37.502214127263947</v>
      </c>
      <c r="BS13" s="96">
        <v>98.739042472412734</v>
      </c>
      <c r="BT13" s="96"/>
      <c r="BU13" s="96"/>
      <c r="BV13" s="96"/>
      <c r="BW13" s="96"/>
      <c r="BX13" s="96"/>
      <c r="BY13" s="96"/>
      <c r="BZ13" s="96"/>
      <c r="CA13" s="96"/>
      <c r="CB13" s="96"/>
      <c r="CC13" s="96"/>
      <c r="CD13" s="96"/>
      <c r="CE13" s="96"/>
      <c r="CF13" s="96"/>
      <c r="CG13" s="96"/>
      <c r="CH13" s="96"/>
      <c r="CI13" s="96"/>
      <c r="CJ13" s="96"/>
      <c r="CK13" s="96"/>
      <c r="CL13" s="96"/>
      <c r="CM13" s="96"/>
      <c r="CN13" s="96"/>
      <c r="CO13" s="96"/>
      <c r="CP13" s="96"/>
      <c r="CQ13" s="96"/>
      <c r="CR13" s="96"/>
      <c r="CS13" s="96"/>
      <c r="CT13" s="96"/>
      <c r="CU13" s="96"/>
      <c r="CV13" s="96"/>
      <c r="CW13" s="96"/>
      <c r="CX13" s="96"/>
      <c r="CY13" s="96"/>
      <c r="CZ13" s="96"/>
      <c r="DA13" s="96"/>
      <c r="DB13" s="96"/>
      <c r="DC13" s="96"/>
      <c r="DD13" s="96"/>
      <c r="DE13" s="96"/>
      <c r="DF13" s="96"/>
      <c r="DG13" s="96"/>
      <c r="DH13" s="96"/>
      <c r="DI13" s="96"/>
      <c r="DJ13" s="96"/>
      <c r="DK13" s="96"/>
      <c r="DL13" s="96"/>
      <c r="DM13" s="96"/>
      <c r="DN13" s="104"/>
      <c r="DO13" s="104"/>
      <c r="DP13" s="104"/>
      <c r="DR13" s="16">
        <v>0</v>
      </c>
      <c r="DS13" s="16">
        <v>0</v>
      </c>
      <c r="DT13" s="16">
        <v>0</v>
      </c>
      <c r="DU13" s="16">
        <v>0</v>
      </c>
      <c r="DV13" s="16">
        <v>0</v>
      </c>
      <c r="DW13" s="16">
        <v>0</v>
      </c>
      <c r="DX13" s="16">
        <v>0</v>
      </c>
      <c r="DY13" s="16">
        <v>0</v>
      </c>
      <c r="DZ13" s="16">
        <v>0</v>
      </c>
      <c r="EA13" s="16">
        <v>0</v>
      </c>
      <c r="EB13" s="16">
        <v>0</v>
      </c>
      <c r="EC13" s="16">
        <v>0</v>
      </c>
      <c r="ED13" s="16">
        <v>0</v>
      </c>
      <c r="EE13" s="16">
        <v>0</v>
      </c>
      <c r="EF13" s="16">
        <v>0</v>
      </c>
      <c r="EG13" s="16">
        <v>0</v>
      </c>
      <c r="EH13" s="16">
        <v>0</v>
      </c>
      <c r="EI13" s="16">
        <v>0</v>
      </c>
      <c r="EJ13" s="16">
        <v>0</v>
      </c>
      <c r="EK13" s="16">
        <v>0</v>
      </c>
      <c r="EL13" s="16">
        <v>0</v>
      </c>
      <c r="EM13" s="16">
        <v>0</v>
      </c>
      <c r="EN13" s="16">
        <v>0</v>
      </c>
      <c r="EO13" s="16">
        <v>0</v>
      </c>
      <c r="EQ13" s="16">
        <v>0</v>
      </c>
      <c r="ER13" s="16">
        <v>0</v>
      </c>
      <c r="ES13" s="16">
        <v>0</v>
      </c>
      <c r="ET13" s="16">
        <v>0</v>
      </c>
      <c r="EU13" s="16">
        <v>0</v>
      </c>
      <c r="EV13" s="16">
        <v>0</v>
      </c>
      <c r="EW13" s="16">
        <v>0</v>
      </c>
      <c r="EX13" s="16">
        <v>0</v>
      </c>
      <c r="EY13" s="16">
        <v>0</v>
      </c>
      <c r="EZ13" s="16">
        <v>0</v>
      </c>
      <c r="FA13" s="16">
        <v>0</v>
      </c>
      <c r="FB13" s="16">
        <v>0</v>
      </c>
      <c r="FC13" s="16">
        <v>0</v>
      </c>
      <c r="FD13" s="16">
        <v>0</v>
      </c>
      <c r="FE13" s="16">
        <v>0</v>
      </c>
      <c r="FF13" s="16">
        <v>0</v>
      </c>
      <c r="FG13" s="16">
        <v>0</v>
      </c>
      <c r="FH13" s="16">
        <v>0</v>
      </c>
      <c r="FI13" s="16">
        <v>0</v>
      </c>
      <c r="FJ13" s="16">
        <v>0</v>
      </c>
      <c r="FK13" s="16">
        <v>0</v>
      </c>
      <c r="FL13" s="16">
        <v>0</v>
      </c>
      <c r="FM13" s="16">
        <v>0</v>
      </c>
      <c r="FN13" s="16">
        <v>0</v>
      </c>
    </row>
    <row r="14" spans="1:170" x14ac:dyDescent="0.2">
      <c r="C14" s="7">
        <v>44986</v>
      </c>
      <c r="D14" s="16">
        <v>0</v>
      </c>
      <c r="E14" s="16">
        <v>0</v>
      </c>
      <c r="F14" s="16">
        <v>0</v>
      </c>
      <c r="G14" s="16">
        <v>0</v>
      </c>
      <c r="H14" s="16">
        <v>0</v>
      </c>
      <c r="I14" s="16">
        <v>0</v>
      </c>
      <c r="J14" s="16">
        <v>0</v>
      </c>
      <c r="K14" s="96">
        <v>0</v>
      </c>
      <c r="L14" s="96">
        <v>0</v>
      </c>
      <c r="M14" s="96">
        <v>0</v>
      </c>
      <c r="N14" s="96">
        <v>0</v>
      </c>
      <c r="O14" s="96">
        <v>0</v>
      </c>
      <c r="P14" s="96">
        <v>0</v>
      </c>
      <c r="Q14" s="96">
        <v>0</v>
      </c>
      <c r="R14" s="96">
        <v>0</v>
      </c>
      <c r="S14" s="96">
        <v>0</v>
      </c>
      <c r="T14" s="96">
        <v>0</v>
      </c>
      <c r="U14" s="96">
        <v>0</v>
      </c>
      <c r="V14" s="96">
        <v>0</v>
      </c>
      <c r="W14" s="96">
        <v>0</v>
      </c>
      <c r="X14" s="96">
        <v>0</v>
      </c>
      <c r="Y14" s="96">
        <v>0</v>
      </c>
      <c r="Z14" s="96">
        <v>0</v>
      </c>
      <c r="AA14" s="96">
        <v>0</v>
      </c>
      <c r="AB14" s="96">
        <v>0</v>
      </c>
      <c r="AC14" s="96">
        <v>0</v>
      </c>
      <c r="AD14" s="96">
        <v>0</v>
      </c>
      <c r="AE14" s="96">
        <v>0</v>
      </c>
      <c r="AF14" s="96">
        <v>0</v>
      </c>
      <c r="AG14" s="96">
        <v>0</v>
      </c>
      <c r="AH14" s="96">
        <v>0</v>
      </c>
      <c r="AI14" s="96">
        <v>0</v>
      </c>
      <c r="AJ14" s="96">
        <v>0</v>
      </c>
      <c r="AK14" s="96">
        <v>0</v>
      </c>
      <c r="AL14" s="96">
        <v>0</v>
      </c>
      <c r="AM14" s="96">
        <v>0</v>
      </c>
      <c r="AN14" s="96">
        <v>0</v>
      </c>
      <c r="AO14" s="96">
        <v>0</v>
      </c>
      <c r="AP14" s="96">
        <v>0</v>
      </c>
      <c r="AQ14" s="96">
        <v>0</v>
      </c>
      <c r="AR14" s="96">
        <v>0</v>
      </c>
      <c r="AS14" s="96">
        <v>0</v>
      </c>
      <c r="AT14" s="96">
        <v>0</v>
      </c>
      <c r="AU14" s="96">
        <v>0</v>
      </c>
      <c r="AV14" s="96">
        <v>0</v>
      </c>
      <c r="AW14" s="96">
        <v>0</v>
      </c>
      <c r="AX14" s="96">
        <v>0</v>
      </c>
      <c r="AY14" s="96">
        <v>0</v>
      </c>
      <c r="AZ14" s="96">
        <v>0</v>
      </c>
      <c r="BA14" s="96">
        <v>0</v>
      </c>
      <c r="BB14" s="96">
        <v>0</v>
      </c>
      <c r="BC14" s="96">
        <v>0</v>
      </c>
      <c r="BD14" s="96">
        <v>0</v>
      </c>
      <c r="BE14" s="96">
        <v>0</v>
      </c>
      <c r="BF14" s="96">
        <v>0</v>
      </c>
      <c r="BG14" s="96">
        <v>0</v>
      </c>
      <c r="BH14" s="96">
        <v>0</v>
      </c>
      <c r="BI14" s="96">
        <v>0</v>
      </c>
      <c r="BJ14" s="96">
        <v>98.739042472412734</v>
      </c>
      <c r="BK14" s="96">
        <v>1.8429266457542184</v>
      </c>
      <c r="BL14" s="96">
        <v>-1.0572175066748102</v>
      </c>
      <c r="BM14" s="96">
        <v>0.87688999999999995</v>
      </c>
      <c r="BN14" s="96">
        <v>6.0419999999999998</v>
      </c>
      <c r="BO14" s="96">
        <v>6.0419999999999998</v>
      </c>
      <c r="BP14" s="96">
        <v>0</v>
      </c>
      <c r="BQ14" s="96">
        <v>37.502214127263947</v>
      </c>
      <c r="BR14" s="96">
        <v>37.502214127263947</v>
      </c>
      <c r="BS14" s="96">
        <v>98.739042472412734</v>
      </c>
      <c r="BT14" s="96"/>
      <c r="BU14" s="96"/>
      <c r="BV14" s="96"/>
      <c r="BW14" s="96"/>
      <c r="BX14" s="96"/>
      <c r="BY14" s="96"/>
      <c r="BZ14" s="96"/>
      <c r="CA14" s="96"/>
      <c r="CB14" s="96"/>
      <c r="CC14" s="96"/>
      <c r="CD14" s="96"/>
      <c r="CE14" s="96"/>
      <c r="CF14" s="96"/>
      <c r="CG14" s="96"/>
      <c r="CH14" s="96"/>
      <c r="CI14" s="96"/>
      <c r="CJ14" s="96"/>
      <c r="CK14" s="96"/>
      <c r="CL14" s="96"/>
      <c r="CM14" s="96"/>
      <c r="CN14" s="96"/>
      <c r="CO14" s="96"/>
      <c r="CP14" s="96"/>
      <c r="CQ14" s="96"/>
      <c r="CR14" s="96"/>
      <c r="CS14" s="96"/>
      <c r="CT14" s="96"/>
      <c r="CU14" s="96"/>
      <c r="CV14" s="96"/>
      <c r="CW14" s="96"/>
      <c r="CX14" s="96"/>
      <c r="CY14" s="96"/>
      <c r="CZ14" s="96"/>
      <c r="DA14" s="96"/>
      <c r="DB14" s="96"/>
      <c r="DC14" s="96"/>
      <c r="DD14" s="96"/>
      <c r="DE14" s="96"/>
      <c r="DF14" s="96"/>
      <c r="DG14" s="96"/>
      <c r="DH14" s="96"/>
      <c r="DI14" s="96"/>
      <c r="DJ14" s="96"/>
      <c r="DK14" s="96"/>
      <c r="DL14" s="96"/>
      <c r="DM14" s="96"/>
      <c r="DN14" s="104"/>
      <c r="DO14" s="104"/>
      <c r="DP14" s="104"/>
      <c r="DR14" s="16">
        <v>0</v>
      </c>
      <c r="DS14" s="16">
        <v>0</v>
      </c>
      <c r="DT14" s="16">
        <v>0</v>
      </c>
      <c r="DU14" s="16">
        <v>0</v>
      </c>
      <c r="DV14" s="16">
        <v>0</v>
      </c>
      <c r="DW14" s="16">
        <v>0</v>
      </c>
      <c r="DX14" s="16">
        <v>0</v>
      </c>
      <c r="DY14" s="16">
        <v>0</v>
      </c>
      <c r="DZ14" s="16">
        <v>0</v>
      </c>
      <c r="EA14" s="16">
        <v>0</v>
      </c>
      <c r="EB14" s="16">
        <v>0</v>
      </c>
      <c r="EC14" s="16">
        <v>0</v>
      </c>
      <c r="ED14" s="16">
        <v>0</v>
      </c>
      <c r="EE14" s="16">
        <v>0</v>
      </c>
      <c r="EF14" s="16">
        <v>0</v>
      </c>
      <c r="EG14" s="16">
        <v>0</v>
      </c>
      <c r="EH14" s="16">
        <v>0</v>
      </c>
      <c r="EI14" s="16">
        <v>0</v>
      </c>
      <c r="EJ14" s="16">
        <v>0</v>
      </c>
      <c r="EK14" s="16">
        <v>0</v>
      </c>
      <c r="EL14" s="16">
        <v>0</v>
      </c>
      <c r="EM14" s="16">
        <v>0</v>
      </c>
      <c r="EN14" s="16">
        <v>0</v>
      </c>
      <c r="EO14" s="16">
        <v>0</v>
      </c>
      <c r="EQ14" s="16">
        <v>0</v>
      </c>
      <c r="ER14" s="16">
        <v>0</v>
      </c>
      <c r="ES14" s="16">
        <v>0</v>
      </c>
      <c r="ET14" s="16">
        <v>0</v>
      </c>
      <c r="EU14" s="16">
        <v>0</v>
      </c>
      <c r="EV14" s="16">
        <v>0</v>
      </c>
      <c r="EW14" s="16">
        <v>0</v>
      </c>
      <c r="EX14" s="16">
        <v>0</v>
      </c>
      <c r="EY14" s="16">
        <v>0</v>
      </c>
      <c r="EZ14" s="16">
        <v>0</v>
      </c>
      <c r="FA14" s="16">
        <v>0</v>
      </c>
      <c r="FB14" s="16">
        <v>0</v>
      </c>
      <c r="FC14" s="16">
        <v>0</v>
      </c>
      <c r="FD14" s="16">
        <v>0</v>
      </c>
      <c r="FE14" s="16">
        <v>0</v>
      </c>
      <c r="FF14" s="16">
        <v>0</v>
      </c>
      <c r="FG14" s="16">
        <v>0</v>
      </c>
      <c r="FH14" s="16">
        <v>0</v>
      </c>
      <c r="FI14" s="16">
        <v>0</v>
      </c>
      <c r="FJ14" s="16">
        <v>0</v>
      </c>
      <c r="FK14" s="16">
        <v>0</v>
      </c>
      <c r="FL14" s="16">
        <v>0</v>
      </c>
      <c r="FM14" s="16">
        <v>0</v>
      </c>
      <c r="FN14" s="16">
        <v>0</v>
      </c>
    </row>
    <row r="15" spans="1:170" x14ac:dyDescent="0.2">
      <c r="C15" s="7">
        <v>45017</v>
      </c>
      <c r="D15" s="16">
        <v>0</v>
      </c>
      <c r="E15" s="16">
        <v>0</v>
      </c>
      <c r="F15" s="16">
        <v>0</v>
      </c>
      <c r="G15" s="16">
        <v>0</v>
      </c>
      <c r="H15" s="16">
        <v>0</v>
      </c>
      <c r="I15" s="16">
        <v>0</v>
      </c>
      <c r="J15" s="16">
        <v>0</v>
      </c>
      <c r="K15" s="96">
        <v>0</v>
      </c>
      <c r="L15" s="96">
        <v>0</v>
      </c>
      <c r="M15" s="96">
        <v>0</v>
      </c>
      <c r="N15" s="96">
        <v>0</v>
      </c>
      <c r="O15" s="96">
        <v>0</v>
      </c>
      <c r="P15" s="96">
        <v>0</v>
      </c>
      <c r="Q15" s="96">
        <v>0</v>
      </c>
      <c r="R15" s="96">
        <v>0</v>
      </c>
      <c r="S15" s="96">
        <v>0</v>
      </c>
      <c r="T15" s="96">
        <v>0</v>
      </c>
      <c r="U15" s="96">
        <v>0</v>
      </c>
      <c r="V15" s="96">
        <v>0</v>
      </c>
      <c r="W15" s="96">
        <v>0</v>
      </c>
      <c r="X15" s="96">
        <v>0</v>
      </c>
      <c r="Y15" s="96">
        <v>0</v>
      </c>
      <c r="Z15" s="96">
        <v>0</v>
      </c>
      <c r="AA15" s="96">
        <v>0</v>
      </c>
      <c r="AB15" s="96">
        <v>0</v>
      </c>
      <c r="AC15" s="96">
        <v>0</v>
      </c>
      <c r="AD15" s="96">
        <v>0</v>
      </c>
      <c r="AE15" s="96">
        <v>0</v>
      </c>
      <c r="AF15" s="96">
        <v>0</v>
      </c>
      <c r="AG15" s="96">
        <v>0</v>
      </c>
      <c r="AH15" s="96">
        <v>0</v>
      </c>
      <c r="AI15" s="96">
        <v>0</v>
      </c>
      <c r="AJ15" s="96">
        <v>0</v>
      </c>
      <c r="AK15" s="96">
        <v>0</v>
      </c>
      <c r="AL15" s="96">
        <v>0</v>
      </c>
      <c r="AM15" s="96">
        <v>0</v>
      </c>
      <c r="AN15" s="96">
        <v>0</v>
      </c>
      <c r="AO15" s="96">
        <v>0</v>
      </c>
      <c r="AP15" s="96">
        <v>0</v>
      </c>
      <c r="AQ15" s="96">
        <v>0</v>
      </c>
      <c r="AR15" s="96">
        <v>0</v>
      </c>
      <c r="AS15" s="96">
        <v>0</v>
      </c>
      <c r="AT15" s="96">
        <v>0</v>
      </c>
      <c r="AU15" s="96">
        <v>0</v>
      </c>
      <c r="AV15" s="96">
        <v>0</v>
      </c>
      <c r="AW15" s="96">
        <v>0</v>
      </c>
      <c r="AX15" s="96">
        <v>0</v>
      </c>
      <c r="AY15" s="96">
        <v>0</v>
      </c>
      <c r="AZ15" s="96">
        <v>0</v>
      </c>
      <c r="BA15" s="96">
        <v>0</v>
      </c>
      <c r="BB15" s="96">
        <v>0</v>
      </c>
      <c r="BC15" s="96">
        <v>0</v>
      </c>
      <c r="BD15" s="96">
        <v>0</v>
      </c>
      <c r="BE15" s="96">
        <v>0</v>
      </c>
      <c r="BF15" s="96">
        <v>0</v>
      </c>
      <c r="BG15" s="96">
        <v>0</v>
      </c>
      <c r="BH15" s="96">
        <v>0</v>
      </c>
      <c r="BI15" s="96">
        <v>0</v>
      </c>
      <c r="BJ15" s="96">
        <v>98.739042472412734</v>
      </c>
      <c r="BK15" s="96">
        <v>1.8429266457542184</v>
      </c>
      <c r="BL15" s="96">
        <v>-1.0572175066748102</v>
      </c>
      <c r="BM15" s="96">
        <v>0.87688999999999995</v>
      </c>
      <c r="BN15" s="96">
        <v>6.0419999999999998</v>
      </c>
      <c r="BO15" s="96">
        <v>6.0419999999999998</v>
      </c>
      <c r="BP15" s="96">
        <v>0</v>
      </c>
      <c r="BQ15" s="96">
        <v>37.502214127263947</v>
      </c>
      <c r="BR15" s="96">
        <v>37.502214127263947</v>
      </c>
      <c r="BS15" s="96">
        <v>98.739042472412734</v>
      </c>
      <c r="BT15" s="96"/>
      <c r="BU15" s="96"/>
      <c r="BV15" s="96"/>
      <c r="BW15" s="96"/>
      <c r="BX15" s="96"/>
      <c r="BY15" s="96"/>
      <c r="BZ15" s="96"/>
      <c r="CA15" s="96"/>
      <c r="CB15" s="96"/>
      <c r="CC15" s="96"/>
      <c r="CD15" s="96"/>
      <c r="CE15" s="96"/>
      <c r="CF15" s="96"/>
      <c r="CG15" s="96"/>
      <c r="CH15" s="96"/>
      <c r="CI15" s="96"/>
      <c r="CJ15" s="96"/>
      <c r="CK15" s="96"/>
      <c r="CL15" s="96"/>
      <c r="CM15" s="96"/>
      <c r="CN15" s="96"/>
      <c r="CO15" s="96"/>
      <c r="CP15" s="96"/>
      <c r="CQ15" s="96"/>
      <c r="CR15" s="96"/>
      <c r="CS15" s="96"/>
      <c r="CT15" s="96"/>
      <c r="CU15" s="96"/>
      <c r="CV15" s="96"/>
      <c r="CW15" s="96"/>
      <c r="CX15" s="96"/>
      <c r="CY15" s="96"/>
      <c r="CZ15" s="96"/>
      <c r="DA15" s="96"/>
      <c r="DB15" s="96"/>
      <c r="DC15" s="96"/>
      <c r="DD15" s="96"/>
      <c r="DE15" s="96"/>
      <c r="DF15" s="96"/>
      <c r="DG15" s="96"/>
      <c r="DH15" s="96"/>
      <c r="DI15" s="96"/>
      <c r="DJ15" s="96"/>
      <c r="DK15" s="96"/>
      <c r="DL15" s="96"/>
      <c r="DM15" s="96"/>
      <c r="DN15" s="104"/>
      <c r="DO15" s="104"/>
      <c r="DP15" s="104"/>
      <c r="DR15" s="16">
        <v>0</v>
      </c>
      <c r="DS15" s="16">
        <v>0</v>
      </c>
      <c r="DT15" s="16">
        <v>0</v>
      </c>
      <c r="DU15" s="16">
        <v>0</v>
      </c>
      <c r="DV15" s="16">
        <v>0</v>
      </c>
      <c r="DW15" s="16">
        <v>0</v>
      </c>
      <c r="DX15" s="16">
        <v>0</v>
      </c>
      <c r="DY15" s="16">
        <v>0</v>
      </c>
      <c r="DZ15" s="16">
        <v>0</v>
      </c>
      <c r="EA15" s="16">
        <v>0</v>
      </c>
      <c r="EB15" s="16">
        <v>0</v>
      </c>
      <c r="EC15" s="16">
        <v>0</v>
      </c>
      <c r="ED15" s="16">
        <v>0</v>
      </c>
      <c r="EE15" s="16">
        <v>0</v>
      </c>
      <c r="EF15" s="16">
        <v>0</v>
      </c>
      <c r="EG15" s="16">
        <v>0</v>
      </c>
      <c r="EH15" s="16">
        <v>0</v>
      </c>
      <c r="EI15" s="16">
        <v>0</v>
      </c>
      <c r="EJ15" s="16">
        <v>0</v>
      </c>
      <c r="EK15" s="16">
        <v>0</v>
      </c>
      <c r="EL15" s="16">
        <v>0</v>
      </c>
      <c r="EM15" s="16">
        <v>0</v>
      </c>
      <c r="EN15" s="16">
        <v>0</v>
      </c>
      <c r="EO15" s="16">
        <v>0</v>
      </c>
      <c r="EQ15" s="16">
        <v>0</v>
      </c>
      <c r="ER15" s="16">
        <v>0</v>
      </c>
      <c r="ES15" s="16">
        <v>0</v>
      </c>
      <c r="ET15" s="16">
        <v>0</v>
      </c>
      <c r="EU15" s="16">
        <v>0</v>
      </c>
      <c r="EV15" s="16">
        <v>0</v>
      </c>
      <c r="EW15" s="16">
        <v>0</v>
      </c>
      <c r="EX15" s="16">
        <v>0</v>
      </c>
      <c r="EY15" s="16">
        <v>0</v>
      </c>
      <c r="EZ15" s="16">
        <v>0</v>
      </c>
      <c r="FA15" s="16">
        <v>0</v>
      </c>
      <c r="FB15" s="16">
        <v>0</v>
      </c>
      <c r="FC15" s="16">
        <v>0</v>
      </c>
      <c r="FD15" s="16">
        <v>0</v>
      </c>
      <c r="FE15" s="16">
        <v>0</v>
      </c>
      <c r="FF15" s="16">
        <v>0</v>
      </c>
      <c r="FG15" s="16">
        <v>0</v>
      </c>
      <c r="FH15" s="16">
        <v>0</v>
      </c>
      <c r="FI15" s="16">
        <v>0</v>
      </c>
      <c r="FJ15" s="16">
        <v>0</v>
      </c>
      <c r="FK15" s="16">
        <v>0</v>
      </c>
      <c r="FL15" s="16">
        <v>0</v>
      </c>
      <c r="FM15" s="16">
        <v>0</v>
      </c>
      <c r="FN15" s="16">
        <v>0</v>
      </c>
    </row>
    <row r="16" spans="1:170" x14ac:dyDescent="0.2">
      <c r="C16" s="7">
        <v>45047</v>
      </c>
      <c r="D16" s="16">
        <v>0</v>
      </c>
      <c r="E16" s="16">
        <v>0</v>
      </c>
      <c r="F16" s="16">
        <v>0</v>
      </c>
      <c r="G16" s="16">
        <v>0</v>
      </c>
      <c r="H16" s="16">
        <v>0</v>
      </c>
      <c r="I16" s="16">
        <v>0</v>
      </c>
      <c r="J16" s="16">
        <v>0</v>
      </c>
      <c r="K16" s="96">
        <v>0</v>
      </c>
      <c r="L16" s="96">
        <v>0</v>
      </c>
      <c r="M16" s="96">
        <v>0</v>
      </c>
      <c r="N16" s="96">
        <v>0</v>
      </c>
      <c r="O16" s="96">
        <v>0</v>
      </c>
      <c r="P16" s="96">
        <v>0</v>
      </c>
      <c r="Q16" s="96">
        <v>0</v>
      </c>
      <c r="R16" s="96">
        <v>0</v>
      </c>
      <c r="S16" s="96">
        <v>0</v>
      </c>
      <c r="T16" s="96">
        <v>0</v>
      </c>
      <c r="U16" s="96">
        <v>0</v>
      </c>
      <c r="V16" s="96">
        <v>0</v>
      </c>
      <c r="W16" s="96">
        <v>0</v>
      </c>
      <c r="X16" s="96">
        <v>0</v>
      </c>
      <c r="Y16" s="96">
        <v>0</v>
      </c>
      <c r="Z16" s="96">
        <v>0</v>
      </c>
      <c r="AA16" s="96">
        <v>0</v>
      </c>
      <c r="AB16" s="96">
        <v>0</v>
      </c>
      <c r="AC16" s="96">
        <v>0</v>
      </c>
      <c r="AD16" s="96">
        <v>0</v>
      </c>
      <c r="AE16" s="96">
        <v>0</v>
      </c>
      <c r="AF16" s="96">
        <v>0</v>
      </c>
      <c r="AG16" s="96">
        <v>0</v>
      </c>
      <c r="AH16" s="96">
        <v>0</v>
      </c>
      <c r="AI16" s="96">
        <v>0</v>
      </c>
      <c r="AJ16" s="96">
        <v>0</v>
      </c>
      <c r="AK16" s="96">
        <v>0</v>
      </c>
      <c r="AL16" s="96">
        <v>0</v>
      </c>
      <c r="AM16" s="96">
        <v>0</v>
      </c>
      <c r="AN16" s="96">
        <v>0</v>
      </c>
      <c r="AO16" s="96">
        <v>0</v>
      </c>
      <c r="AP16" s="96">
        <v>0</v>
      </c>
      <c r="AQ16" s="96">
        <v>0</v>
      </c>
      <c r="AR16" s="96">
        <v>0</v>
      </c>
      <c r="AS16" s="96">
        <v>0</v>
      </c>
      <c r="AT16" s="96">
        <v>0</v>
      </c>
      <c r="AU16" s="96">
        <v>0</v>
      </c>
      <c r="AV16" s="96">
        <v>0</v>
      </c>
      <c r="AW16" s="96">
        <v>0</v>
      </c>
      <c r="AX16" s="96">
        <v>0</v>
      </c>
      <c r="AY16" s="96">
        <v>0</v>
      </c>
      <c r="AZ16" s="96">
        <v>0</v>
      </c>
      <c r="BA16" s="96">
        <v>0</v>
      </c>
      <c r="BB16" s="96">
        <v>0</v>
      </c>
      <c r="BC16" s="96">
        <v>0</v>
      </c>
      <c r="BD16" s="96">
        <v>0</v>
      </c>
      <c r="BE16" s="96">
        <v>0</v>
      </c>
      <c r="BF16" s="96">
        <v>0</v>
      </c>
      <c r="BG16" s="96">
        <v>0</v>
      </c>
      <c r="BH16" s="96">
        <v>0</v>
      </c>
      <c r="BI16" s="96">
        <v>0</v>
      </c>
      <c r="BJ16" s="96">
        <v>98.739042472412734</v>
      </c>
      <c r="BK16" s="96">
        <v>1.8429266457542184</v>
      </c>
      <c r="BL16" s="96">
        <v>-1.0572175066748102</v>
      </c>
      <c r="BM16" s="96">
        <v>0.87688999999999995</v>
      </c>
      <c r="BN16" s="96">
        <v>6.0419999999999998</v>
      </c>
      <c r="BO16" s="96">
        <v>6.0419999999999998</v>
      </c>
      <c r="BP16" s="96">
        <v>0</v>
      </c>
      <c r="BQ16" s="96">
        <v>37.502214127263947</v>
      </c>
      <c r="BR16" s="96">
        <v>37.502214127263947</v>
      </c>
      <c r="BS16" s="96">
        <v>98.739042472412734</v>
      </c>
      <c r="BT16" s="96"/>
      <c r="BU16" s="96"/>
      <c r="BV16" s="96"/>
      <c r="BW16" s="96"/>
      <c r="BX16" s="96"/>
      <c r="BY16" s="96"/>
      <c r="BZ16" s="96"/>
      <c r="CA16" s="96"/>
      <c r="CB16" s="96"/>
      <c r="CC16" s="96"/>
      <c r="CD16" s="96"/>
      <c r="CE16" s="96"/>
      <c r="CF16" s="96"/>
      <c r="CG16" s="96"/>
      <c r="CH16" s="96"/>
      <c r="CI16" s="96"/>
      <c r="CJ16" s="96"/>
      <c r="CK16" s="96"/>
      <c r="CL16" s="96"/>
      <c r="CM16" s="96"/>
      <c r="CN16" s="96"/>
      <c r="CO16" s="96"/>
      <c r="CP16" s="96"/>
      <c r="CQ16" s="96"/>
      <c r="CR16" s="96"/>
      <c r="CS16" s="96"/>
      <c r="CT16" s="96"/>
      <c r="CU16" s="96"/>
      <c r="CV16" s="96"/>
      <c r="CW16" s="96"/>
      <c r="CX16" s="96"/>
      <c r="CY16" s="96"/>
      <c r="CZ16" s="96"/>
      <c r="DA16" s="96"/>
      <c r="DB16" s="96"/>
      <c r="DC16" s="96"/>
      <c r="DD16" s="96"/>
      <c r="DE16" s="96"/>
      <c r="DF16" s="96"/>
      <c r="DG16" s="96"/>
      <c r="DH16" s="96"/>
      <c r="DI16" s="96"/>
      <c r="DJ16" s="96"/>
      <c r="DK16" s="96"/>
      <c r="DL16" s="96"/>
      <c r="DM16" s="96"/>
      <c r="DN16" s="104"/>
      <c r="DO16" s="104"/>
      <c r="DP16" s="104"/>
      <c r="DR16" s="16">
        <v>0</v>
      </c>
      <c r="DS16" s="16">
        <v>0</v>
      </c>
      <c r="DT16" s="16">
        <v>0</v>
      </c>
      <c r="DU16" s="16">
        <v>0</v>
      </c>
      <c r="DV16" s="16">
        <v>0</v>
      </c>
      <c r="DW16" s="16">
        <v>0</v>
      </c>
      <c r="DX16" s="16">
        <v>0</v>
      </c>
      <c r="DY16" s="16">
        <v>0</v>
      </c>
      <c r="DZ16" s="16">
        <v>0</v>
      </c>
      <c r="EA16" s="16">
        <v>0</v>
      </c>
      <c r="EB16" s="16">
        <v>0</v>
      </c>
      <c r="EC16" s="16">
        <v>0</v>
      </c>
      <c r="ED16" s="16">
        <v>0</v>
      </c>
      <c r="EE16" s="16">
        <v>0</v>
      </c>
      <c r="EF16" s="16">
        <v>0</v>
      </c>
      <c r="EG16" s="16">
        <v>0</v>
      </c>
      <c r="EH16" s="16">
        <v>0</v>
      </c>
      <c r="EI16" s="16">
        <v>0</v>
      </c>
      <c r="EJ16" s="16">
        <v>0</v>
      </c>
      <c r="EK16" s="16">
        <v>0</v>
      </c>
      <c r="EL16" s="16">
        <v>0</v>
      </c>
      <c r="EM16" s="16">
        <v>0</v>
      </c>
      <c r="EN16" s="16">
        <v>0</v>
      </c>
      <c r="EO16" s="16">
        <v>0</v>
      </c>
      <c r="EQ16" s="16">
        <v>0</v>
      </c>
      <c r="ER16" s="16">
        <v>0</v>
      </c>
      <c r="ES16" s="16">
        <v>0</v>
      </c>
      <c r="ET16" s="16">
        <v>0</v>
      </c>
      <c r="EU16" s="16">
        <v>0</v>
      </c>
      <c r="EV16" s="16">
        <v>0</v>
      </c>
      <c r="EW16" s="16">
        <v>0</v>
      </c>
      <c r="EX16" s="16">
        <v>0</v>
      </c>
      <c r="EY16" s="16">
        <v>0</v>
      </c>
      <c r="EZ16" s="16">
        <v>0</v>
      </c>
      <c r="FA16" s="16">
        <v>0</v>
      </c>
      <c r="FB16" s="16">
        <v>0</v>
      </c>
      <c r="FC16" s="16">
        <v>0</v>
      </c>
      <c r="FD16" s="16">
        <v>0</v>
      </c>
      <c r="FE16" s="16">
        <v>0</v>
      </c>
      <c r="FF16" s="16">
        <v>0</v>
      </c>
      <c r="FG16" s="16">
        <v>0</v>
      </c>
      <c r="FH16" s="16">
        <v>0</v>
      </c>
      <c r="FI16" s="16">
        <v>0</v>
      </c>
      <c r="FJ16" s="16">
        <v>0</v>
      </c>
      <c r="FK16" s="16">
        <v>0</v>
      </c>
      <c r="FL16" s="16">
        <v>0</v>
      </c>
      <c r="FM16" s="16">
        <v>0</v>
      </c>
      <c r="FN16" s="16">
        <v>0</v>
      </c>
    </row>
    <row r="17" spans="3:170" x14ac:dyDescent="0.2">
      <c r="C17" s="7">
        <v>45078</v>
      </c>
      <c r="D17" s="16">
        <v>0</v>
      </c>
      <c r="E17" s="16">
        <v>0</v>
      </c>
      <c r="F17" s="16">
        <v>0</v>
      </c>
      <c r="G17" s="16">
        <v>0</v>
      </c>
      <c r="H17" s="16">
        <v>0</v>
      </c>
      <c r="I17" s="16">
        <v>0</v>
      </c>
      <c r="J17" s="16">
        <v>0</v>
      </c>
      <c r="K17" s="96">
        <v>0</v>
      </c>
      <c r="L17" s="96">
        <v>0</v>
      </c>
      <c r="M17" s="96">
        <v>0</v>
      </c>
      <c r="N17" s="96">
        <v>0</v>
      </c>
      <c r="O17" s="96">
        <v>0</v>
      </c>
      <c r="P17" s="96">
        <v>0</v>
      </c>
      <c r="Q17" s="96">
        <v>0</v>
      </c>
      <c r="R17" s="96">
        <v>0</v>
      </c>
      <c r="S17" s="96">
        <v>0</v>
      </c>
      <c r="T17" s="96">
        <v>0</v>
      </c>
      <c r="U17" s="96">
        <v>0</v>
      </c>
      <c r="V17" s="96">
        <v>0</v>
      </c>
      <c r="W17" s="96">
        <v>0</v>
      </c>
      <c r="X17" s="96">
        <v>0</v>
      </c>
      <c r="Y17" s="96">
        <v>0</v>
      </c>
      <c r="Z17" s="96">
        <v>0</v>
      </c>
      <c r="AA17" s="96">
        <v>0</v>
      </c>
      <c r="AB17" s="96">
        <v>0</v>
      </c>
      <c r="AC17" s="96">
        <v>0</v>
      </c>
      <c r="AD17" s="96">
        <v>0</v>
      </c>
      <c r="AE17" s="96">
        <v>0</v>
      </c>
      <c r="AF17" s="96">
        <v>0</v>
      </c>
      <c r="AG17" s="96">
        <v>0</v>
      </c>
      <c r="AH17" s="96">
        <v>0</v>
      </c>
      <c r="AI17" s="96">
        <v>0</v>
      </c>
      <c r="AJ17" s="96">
        <v>0</v>
      </c>
      <c r="AK17" s="96">
        <v>0</v>
      </c>
      <c r="AL17" s="96">
        <v>0</v>
      </c>
      <c r="AM17" s="96">
        <v>0</v>
      </c>
      <c r="AN17" s="96">
        <v>0</v>
      </c>
      <c r="AO17" s="96">
        <v>0</v>
      </c>
      <c r="AP17" s="96">
        <v>0</v>
      </c>
      <c r="AQ17" s="96">
        <v>0</v>
      </c>
      <c r="AR17" s="96">
        <v>0</v>
      </c>
      <c r="AS17" s="96">
        <v>0</v>
      </c>
      <c r="AT17" s="96">
        <v>0</v>
      </c>
      <c r="AU17" s="96">
        <v>0</v>
      </c>
      <c r="AV17" s="96">
        <v>0</v>
      </c>
      <c r="AW17" s="96">
        <v>0</v>
      </c>
      <c r="AX17" s="96">
        <v>0</v>
      </c>
      <c r="AY17" s="96">
        <v>0</v>
      </c>
      <c r="AZ17" s="96">
        <v>0</v>
      </c>
      <c r="BA17" s="96">
        <v>0</v>
      </c>
      <c r="BB17" s="96">
        <v>0</v>
      </c>
      <c r="BC17" s="96">
        <v>0</v>
      </c>
      <c r="BD17" s="96">
        <v>0</v>
      </c>
      <c r="BE17" s="96">
        <v>0</v>
      </c>
      <c r="BF17" s="96">
        <v>0</v>
      </c>
      <c r="BG17" s="96">
        <v>0</v>
      </c>
      <c r="BH17" s="96">
        <v>0</v>
      </c>
      <c r="BI17" s="96">
        <v>0</v>
      </c>
      <c r="BJ17" s="96">
        <v>98.739042472412734</v>
      </c>
      <c r="BK17" s="96">
        <v>1.8429266457542184</v>
      </c>
      <c r="BL17" s="96">
        <v>-1.0572175066748102</v>
      </c>
      <c r="BM17" s="96">
        <v>0.87688999999999995</v>
      </c>
      <c r="BN17" s="96">
        <v>6.0419999999999998</v>
      </c>
      <c r="BO17" s="96">
        <v>6.0419999999999998</v>
      </c>
      <c r="BP17" s="96">
        <v>0</v>
      </c>
      <c r="BQ17" s="96">
        <v>37.502214127263947</v>
      </c>
      <c r="BR17" s="96">
        <v>37.502214127263947</v>
      </c>
      <c r="BS17" s="96">
        <v>98.739042472412734</v>
      </c>
      <c r="BT17" s="96"/>
      <c r="BU17" s="96"/>
      <c r="BV17" s="96"/>
      <c r="BW17" s="96"/>
      <c r="BX17" s="96"/>
      <c r="BY17" s="96"/>
      <c r="BZ17" s="96"/>
      <c r="CA17" s="96"/>
      <c r="CB17" s="96"/>
      <c r="CC17" s="96"/>
      <c r="CD17" s="96"/>
      <c r="CE17" s="96"/>
      <c r="CF17" s="96"/>
      <c r="CG17" s="96"/>
      <c r="CH17" s="96"/>
      <c r="CI17" s="96"/>
      <c r="CJ17" s="96"/>
      <c r="CK17" s="96"/>
      <c r="CL17" s="96"/>
      <c r="CM17" s="96"/>
      <c r="CN17" s="96"/>
      <c r="CO17" s="96"/>
      <c r="CP17" s="96"/>
      <c r="CQ17" s="96"/>
      <c r="CR17" s="96"/>
      <c r="CS17" s="96"/>
      <c r="CT17" s="96"/>
      <c r="CU17" s="96"/>
      <c r="CV17" s="96"/>
      <c r="CW17" s="96"/>
      <c r="CX17" s="96"/>
      <c r="CY17" s="96"/>
      <c r="CZ17" s="96"/>
      <c r="DA17" s="96"/>
      <c r="DB17" s="96"/>
      <c r="DC17" s="96"/>
      <c r="DD17" s="96"/>
      <c r="DE17" s="96"/>
      <c r="DF17" s="96"/>
      <c r="DG17" s="96"/>
      <c r="DH17" s="96"/>
      <c r="DI17" s="96"/>
      <c r="DJ17" s="96"/>
      <c r="DK17" s="96"/>
      <c r="DL17" s="96"/>
      <c r="DM17" s="96"/>
      <c r="DN17" s="104"/>
      <c r="DO17" s="104"/>
      <c r="DP17" s="104"/>
      <c r="DR17" s="16">
        <v>0</v>
      </c>
      <c r="DS17" s="16">
        <v>0</v>
      </c>
      <c r="DT17" s="16">
        <v>0</v>
      </c>
      <c r="DU17" s="16">
        <v>0</v>
      </c>
      <c r="DV17" s="16">
        <v>0</v>
      </c>
      <c r="DW17" s="16">
        <v>0</v>
      </c>
      <c r="DX17" s="16">
        <v>0</v>
      </c>
      <c r="DY17" s="16">
        <v>0</v>
      </c>
      <c r="DZ17" s="16">
        <v>0</v>
      </c>
      <c r="EA17" s="16">
        <v>0</v>
      </c>
      <c r="EB17" s="16">
        <v>0</v>
      </c>
      <c r="EC17" s="16">
        <v>0</v>
      </c>
      <c r="ED17" s="16">
        <v>0</v>
      </c>
      <c r="EE17" s="16">
        <v>0</v>
      </c>
      <c r="EF17" s="16">
        <v>0</v>
      </c>
      <c r="EG17" s="16">
        <v>0</v>
      </c>
      <c r="EH17" s="16">
        <v>0</v>
      </c>
      <c r="EI17" s="16">
        <v>0</v>
      </c>
      <c r="EJ17" s="16">
        <v>0</v>
      </c>
      <c r="EK17" s="16">
        <v>0</v>
      </c>
      <c r="EL17" s="16">
        <v>0</v>
      </c>
      <c r="EM17" s="16">
        <v>0</v>
      </c>
      <c r="EN17" s="16">
        <v>0</v>
      </c>
      <c r="EO17" s="16">
        <v>0</v>
      </c>
      <c r="EQ17" s="16">
        <v>0</v>
      </c>
      <c r="ER17" s="16">
        <v>0</v>
      </c>
      <c r="ES17" s="16">
        <v>0</v>
      </c>
      <c r="ET17" s="16">
        <v>0</v>
      </c>
      <c r="EU17" s="16">
        <v>0</v>
      </c>
      <c r="EV17" s="16">
        <v>0</v>
      </c>
      <c r="EW17" s="16">
        <v>0</v>
      </c>
      <c r="EX17" s="16">
        <v>0</v>
      </c>
      <c r="EY17" s="16">
        <v>0</v>
      </c>
      <c r="EZ17" s="16">
        <v>0</v>
      </c>
      <c r="FA17" s="16">
        <v>0</v>
      </c>
      <c r="FB17" s="16">
        <v>0</v>
      </c>
      <c r="FC17" s="16">
        <v>0</v>
      </c>
      <c r="FD17" s="16">
        <v>0</v>
      </c>
      <c r="FE17" s="16">
        <v>0</v>
      </c>
      <c r="FF17" s="16">
        <v>0</v>
      </c>
      <c r="FG17" s="16">
        <v>0</v>
      </c>
      <c r="FH17" s="16">
        <v>0</v>
      </c>
      <c r="FI17" s="16">
        <v>0</v>
      </c>
      <c r="FJ17" s="16">
        <v>0</v>
      </c>
      <c r="FK17" s="16">
        <v>0</v>
      </c>
      <c r="FL17" s="16">
        <v>0</v>
      </c>
      <c r="FM17" s="16">
        <v>0</v>
      </c>
      <c r="FN17" s="16">
        <v>0</v>
      </c>
    </row>
    <row r="18" spans="3:170" x14ac:dyDescent="0.2">
      <c r="C18" s="7">
        <v>45108</v>
      </c>
      <c r="D18" s="16">
        <v>0</v>
      </c>
      <c r="E18" s="16">
        <v>0</v>
      </c>
      <c r="F18" s="16">
        <v>0</v>
      </c>
      <c r="G18" s="16">
        <v>0</v>
      </c>
      <c r="H18" s="16">
        <v>0</v>
      </c>
      <c r="I18" s="16">
        <v>0</v>
      </c>
      <c r="J18" s="16">
        <v>0</v>
      </c>
      <c r="K18" s="96">
        <v>0</v>
      </c>
      <c r="L18" s="96">
        <v>0</v>
      </c>
      <c r="M18" s="96">
        <v>0</v>
      </c>
      <c r="N18" s="96">
        <v>0</v>
      </c>
      <c r="O18" s="96">
        <v>0</v>
      </c>
      <c r="P18" s="96">
        <v>0</v>
      </c>
      <c r="Q18" s="96">
        <v>0</v>
      </c>
      <c r="R18" s="96">
        <v>0</v>
      </c>
      <c r="S18" s="96">
        <v>0</v>
      </c>
      <c r="T18" s="96">
        <v>0</v>
      </c>
      <c r="U18" s="96">
        <v>0</v>
      </c>
      <c r="V18" s="96">
        <v>0</v>
      </c>
      <c r="W18" s="96">
        <v>0</v>
      </c>
      <c r="X18" s="96">
        <v>0</v>
      </c>
      <c r="Y18" s="96">
        <v>0</v>
      </c>
      <c r="Z18" s="96">
        <v>0</v>
      </c>
      <c r="AA18" s="96">
        <v>0</v>
      </c>
      <c r="AB18" s="96">
        <v>0</v>
      </c>
      <c r="AC18" s="96">
        <v>0</v>
      </c>
      <c r="AD18" s="96">
        <v>0</v>
      </c>
      <c r="AE18" s="96">
        <v>0</v>
      </c>
      <c r="AF18" s="96">
        <v>0</v>
      </c>
      <c r="AG18" s="96">
        <v>0</v>
      </c>
      <c r="AH18" s="96">
        <v>0</v>
      </c>
      <c r="AI18" s="96">
        <v>0</v>
      </c>
      <c r="AJ18" s="96">
        <v>0</v>
      </c>
      <c r="AK18" s="96">
        <v>0</v>
      </c>
      <c r="AL18" s="96">
        <v>0</v>
      </c>
      <c r="AM18" s="96">
        <v>0</v>
      </c>
      <c r="AN18" s="96">
        <v>0</v>
      </c>
      <c r="AO18" s="96">
        <v>0</v>
      </c>
      <c r="AP18" s="96">
        <v>0</v>
      </c>
      <c r="AQ18" s="96">
        <v>0</v>
      </c>
      <c r="AR18" s="96">
        <v>0</v>
      </c>
      <c r="AS18" s="96">
        <v>0</v>
      </c>
      <c r="AT18" s="96">
        <v>0</v>
      </c>
      <c r="AU18" s="96">
        <v>0</v>
      </c>
      <c r="AV18" s="96">
        <v>0</v>
      </c>
      <c r="AW18" s="96">
        <v>0</v>
      </c>
      <c r="AX18" s="96">
        <v>0</v>
      </c>
      <c r="AY18" s="96">
        <v>0</v>
      </c>
      <c r="AZ18" s="96">
        <v>0</v>
      </c>
      <c r="BA18" s="96">
        <v>0</v>
      </c>
      <c r="BB18" s="96">
        <v>0</v>
      </c>
      <c r="BC18" s="96">
        <v>0</v>
      </c>
      <c r="BD18" s="96">
        <v>0</v>
      </c>
      <c r="BE18" s="96">
        <v>0</v>
      </c>
      <c r="BF18" s="96">
        <v>0</v>
      </c>
      <c r="BG18" s="96">
        <v>0</v>
      </c>
      <c r="BH18" s="96">
        <v>0</v>
      </c>
      <c r="BI18" s="96">
        <v>0</v>
      </c>
      <c r="BJ18" s="96">
        <v>98.739042472412734</v>
      </c>
      <c r="BK18" s="96">
        <v>1.8429266457542184</v>
      </c>
      <c r="BL18" s="96">
        <v>-1.0572175066748102</v>
      </c>
      <c r="BM18" s="96">
        <v>0.87688999999999995</v>
      </c>
      <c r="BN18" s="96">
        <v>6.0419999999999998</v>
      </c>
      <c r="BO18" s="96">
        <v>6.0419999999999998</v>
      </c>
      <c r="BP18" s="96">
        <v>0</v>
      </c>
      <c r="BQ18" s="96">
        <v>37.502214127263947</v>
      </c>
      <c r="BR18" s="96">
        <v>37.502214127263947</v>
      </c>
      <c r="BS18" s="96">
        <v>98.739042472412734</v>
      </c>
      <c r="BT18" s="96"/>
      <c r="BU18" s="96"/>
      <c r="BV18" s="96"/>
      <c r="BW18" s="96"/>
      <c r="BX18" s="96"/>
      <c r="BY18" s="96"/>
      <c r="BZ18" s="96"/>
      <c r="CA18" s="96"/>
      <c r="CB18" s="96"/>
      <c r="CC18" s="96"/>
      <c r="CD18" s="96"/>
      <c r="CE18" s="96"/>
      <c r="CF18" s="96"/>
      <c r="CG18" s="96"/>
      <c r="CH18" s="96"/>
      <c r="CI18" s="96"/>
      <c r="CJ18" s="96"/>
      <c r="CK18" s="96"/>
      <c r="CL18" s="96"/>
      <c r="CM18" s="96"/>
      <c r="CN18" s="96"/>
      <c r="CO18" s="96"/>
      <c r="CP18" s="96"/>
      <c r="CQ18" s="96"/>
      <c r="CR18" s="96"/>
      <c r="CS18" s="96"/>
      <c r="CT18" s="96"/>
      <c r="CU18" s="96"/>
      <c r="CV18" s="96"/>
      <c r="CW18" s="96"/>
      <c r="CX18" s="96"/>
      <c r="CY18" s="96"/>
      <c r="CZ18" s="96"/>
      <c r="DA18" s="96"/>
      <c r="DB18" s="96"/>
      <c r="DC18" s="96"/>
      <c r="DD18" s="96"/>
      <c r="DE18" s="96"/>
      <c r="DF18" s="96"/>
      <c r="DG18" s="96"/>
      <c r="DH18" s="96"/>
      <c r="DI18" s="96"/>
      <c r="DJ18" s="96"/>
      <c r="DK18" s="96"/>
      <c r="DL18" s="96"/>
      <c r="DM18" s="96"/>
      <c r="DN18" s="104"/>
      <c r="DO18" s="104"/>
      <c r="DP18" s="104"/>
      <c r="DR18" s="16">
        <v>0</v>
      </c>
      <c r="DS18" s="16">
        <v>0</v>
      </c>
      <c r="DT18" s="16">
        <v>0</v>
      </c>
      <c r="DU18" s="16">
        <v>0</v>
      </c>
      <c r="DV18" s="16">
        <v>0</v>
      </c>
      <c r="DW18" s="16">
        <v>0</v>
      </c>
      <c r="DX18" s="16">
        <v>0</v>
      </c>
      <c r="DY18" s="16">
        <v>0</v>
      </c>
      <c r="DZ18" s="16">
        <v>0</v>
      </c>
      <c r="EA18" s="16">
        <v>0</v>
      </c>
      <c r="EB18" s="16">
        <v>0</v>
      </c>
      <c r="EC18" s="16">
        <v>0</v>
      </c>
      <c r="ED18" s="16">
        <v>0</v>
      </c>
      <c r="EE18" s="16">
        <v>0</v>
      </c>
      <c r="EF18" s="16">
        <v>0</v>
      </c>
      <c r="EG18" s="16">
        <v>0</v>
      </c>
      <c r="EH18" s="16">
        <v>0</v>
      </c>
      <c r="EI18" s="16">
        <v>0</v>
      </c>
      <c r="EJ18" s="16">
        <v>0</v>
      </c>
      <c r="EK18" s="16">
        <v>0</v>
      </c>
      <c r="EL18" s="16">
        <v>0</v>
      </c>
      <c r="EM18" s="16">
        <v>0</v>
      </c>
      <c r="EN18" s="16">
        <v>0</v>
      </c>
      <c r="EO18" s="16">
        <v>0</v>
      </c>
      <c r="EQ18" s="16">
        <v>0</v>
      </c>
      <c r="ER18" s="16">
        <v>0</v>
      </c>
      <c r="ES18" s="16">
        <v>0</v>
      </c>
      <c r="ET18" s="16">
        <v>0</v>
      </c>
      <c r="EU18" s="16">
        <v>0</v>
      </c>
      <c r="EV18" s="16">
        <v>0</v>
      </c>
      <c r="EW18" s="16">
        <v>0</v>
      </c>
      <c r="EX18" s="16">
        <v>0</v>
      </c>
      <c r="EY18" s="16">
        <v>0</v>
      </c>
      <c r="EZ18" s="16">
        <v>0</v>
      </c>
      <c r="FA18" s="16">
        <v>0</v>
      </c>
      <c r="FB18" s="16">
        <v>0</v>
      </c>
      <c r="FC18" s="16">
        <v>0</v>
      </c>
      <c r="FD18" s="16">
        <v>0</v>
      </c>
      <c r="FE18" s="16">
        <v>0</v>
      </c>
      <c r="FF18" s="16">
        <v>0</v>
      </c>
      <c r="FG18" s="16">
        <v>0</v>
      </c>
      <c r="FH18" s="16">
        <v>0</v>
      </c>
      <c r="FI18" s="16">
        <v>0</v>
      </c>
      <c r="FJ18" s="16">
        <v>0</v>
      </c>
      <c r="FK18" s="16">
        <v>0</v>
      </c>
      <c r="FL18" s="16">
        <v>0</v>
      </c>
      <c r="FM18" s="16">
        <v>0</v>
      </c>
      <c r="FN18" s="16">
        <v>0</v>
      </c>
    </row>
    <row r="19" spans="3:170" x14ac:dyDescent="0.2">
      <c r="C19" s="7">
        <v>45139</v>
      </c>
      <c r="D19" s="16">
        <v>0</v>
      </c>
      <c r="E19" s="16">
        <v>0</v>
      </c>
      <c r="F19" s="16">
        <v>0</v>
      </c>
      <c r="G19" s="16">
        <v>0</v>
      </c>
      <c r="H19" s="16">
        <v>0</v>
      </c>
      <c r="I19" s="16">
        <v>0</v>
      </c>
      <c r="J19" s="16">
        <v>0</v>
      </c>
      <c r="K19" s="96">
        <v>0</v>
      </c>
      <c r="L19" s="96">
        <v>0</v>
      </c>
      <c r="M19" s="96">
        <v>0</v>
      </c>
      <c r="N19" s="96">
        <v>0</v>
      </c>
      <c r="O19" s="96">
        <v>0</v>
      </c>
      <c r="P19" s="96">
        <v>0</v>
      </c>
      <c r="Q19" s="96">
        <v>0</v>
      </c>
      <c r="R19" s="96">
        <v>0</v>
      </c>
      <c r="S19" s="96">
        <v>0</v>
      </c>
      <c r="T19" s="96">
        <v>0</v>
      </c>
      <c r="U19" s="96">
        <v>0</v>
      </c>
      <c r="V19" s="96">
        <v>0</v>
      </c>
      <c r="W19" s="96">
        <v>0</v>
      </c>
      <c r="X19" s="96">
        <v>0</v>
      </c>
      <c r="Y19" s="96">
        <v>0</v>
      </c>
      <c r="Z19" s="96">
        <v>0</v>
      </c>
      <c r="AA19" s="96">
        <v>0</v>
      </c>
      <c r="AB19" s="96">
        <v>0</v>
      </c>
      <c r="AC19" s="96">
        <v>0</v>
      </c>
      <c r="AD19" s="96">
        <v>0</v>
      </c>
      <c r="AE19" s="96">
        <v>0</v>
      </c>
      <c r="AF19" s="96">
        <v>0</v>
      </c>
      <c r="AG19" s="96">
        <v>0</v>
      </c>
      <c r="AH19" s="96">
        <v>0</v>
      </c>
      <c r="AI19" s="96">
        <v>0</v>
      </c>
      <c r="AJ19" s="96">
        <v>0</v>
      </c>
      <c r="AK19" s="96">
        <v>0</v>
      </c>
      <c r="AL19" s="96">
        <v>0</v>
      </c>
      <c r="AM19" s="96">
        <v>0</v>
      </c>
      <c r="AN19" s="96">
        <v>0</v>
      </c>
      <c r="AO19" s="96">
        <v>0</v>
      </c>
      <c r="AP19" s="96">
        <v>0</v>
      </c>
      <c r="AQ19" s="96">
        <v>0</v>
      </c>
      <c r="AR19" s="96">
        <v>0</v>
      </c>
      <c r="AS19" s="96">
        <v>0</v>
      </c>
      <c r="AT19" s="96">
        <v>0</v>
      </c>
      <c r="AU19" s="96">
        <v>0</v>
      </c>
      <c r="AV19" s="96">
        <v>0</v>
      </c>
      <c r="AW19" s="96">
        <v>0</v>
      </c>
      <c r="AX19" s="96">
        <v>0</v>
      </c>
      <c r="AY19" s="96">
        <v>0</v>
      </c>
      <c r="AZ19" s="96">
        <v>0</v>
      </c>
      <c r="BA19" s="96">
        <v>0</v>
      </c>
      <c r="BB19" s="96">
        <v>0</v>
      </c>
      <c r="BC19" s="96">
        <v>0</v>
      </c>
      <c r="BD19" s="96">
        <v>0</v>
      </c>
      <c r="BE19" s="96">
        <v>0</v>
      </c>
      <c r="BF19" s="96">
        <v>0</v>
      </c>
      <c r="BG19" s="96">
        <v>0</v>
      </c>
      <c r="BH19" s="96">
        <v>0</v>
      </c>
      <c r="BI19" s="96">
        <v>0</v>
      </c>
      <c r="BJ19" s="96">
        <v>98.739042472412734</v>
      </c>
      <c r="BK19" s="96">
        <v>1.8429266457542184</v>
      </c>
      <c r="BL19" s="96">
        <v>-1.0572175066748102</v>
      </c>
      <c r="BM19" s="96">
        <v>0.87688999999999995</v>
      </c>
      <c r="BN19" s="96">
        <v>6.0419999999999998</v>
      </c>
      <c r="BO19" s="96">
        <v>6.0419999999999998</v>
      </c>
      <c r="BP19" s="96">
        <v>0</v>
      </c>
      <c r="BQ19" s="96">
        <v>37.502214127263947</v>
      </c>
      <c r="BR19" s="96">
        <v>37.502214127263947</v>
      </c>
      <c r="BS19" s="96">
        <v>98.739042472412734</v>
      </c>
      <c r="BT19" s="96"/>
      <c r="BU19" s="96"/>
      <c r="BV19" s="96"/>
      <c r="BW19" s="96"/>
      <c r="BX19" s="96"/>
      <c r="BY19" s="96"/>
      <c r="BZ19" s="96"/>
      <c r="CA19" s="96"/>
      <c r="CB19" s="96"/>
      <c r="CC19" s="96"/>
      <c r="CD19" s="96"/>
      <c r="CE19" s="96"/>
      <c r="CF19" s="96"/>
      <c r="CG19" s="96"/>
      <c r="CH19" s="96"/>
      <c r="CI19" s="96"/>
      <c r="CJ19" s="96"/>
      <c r="CK19" s="96"/>
      <c r="CL19" s="96"/>
      <c r="CM19" s="96"/>
      <c r="CN19" s="96"/>
      <c r="CO19" s="96"/>
      <c r="CP19" s="96"/>
      <c r="CQ19" s="96"/>
      <c r="CR19" s="96"/>
      <c r="CS19" s="96"/>
      <c r="CT19" s="96"/>
      <c r="CU19" s="96"/>
      <c r="CV19" s="96"/>
      <c r="CW19" s="96"/>
      <c r="CX19" s="96"/>
      <c r="CY19" s="96"/>
      <c r="CZ19" s="96"/>
      <c r="DA19" s="96"/>
      <c r="DB19" s="96"/>
      <c r="DC19" s="96"/>
      <c r="DD19" s="96"/>
      <c r="DE19" s="96"/>
      <c r="DF19" s="96"/>
      <c r="DG19" s="96"/>
      <c r="DH19" s="96"/>
      <c r="DI19" s="96"/>
      <c r="DJ19" s="96"/>
      <c r="DK19" s="96"/>
      <c r="DL19" s="96"/>
      <c r="DM19" s="96"/>
      <c r="DN19" s="104"/>
      <c r="DO19" s="104"/>
      <c r="DP19" s="104"/>
      <c r="DR19" s="16">
        <v>0</v>
      </c>
      <c r="DS19" s="16">
        <v>0</v>
      </c>
      <c r="DT19" s="16">
        <v>0</v>
      </c>
      <c r="DU19" s="16">
        <v>0</v>
      </c>
      <c r="DV19" s="16">
        <v>0</v>
      </c>
      <c r="DW19" s="16">
        <v>0</v>
      </c>
      <c r="DX19" s="16">
        <v>0</v>
      </c>
      <c r="DY19" s="16">
        <v>0</v>
      </c>
      <c r="DZ19" s="16">
        <v>0</v>
      </c>
      <c r="EA19" s="16">
        <v>0</v>
      </c>
      <c r="EB19" s="16">
        <v>0</v>
      </c>
      <c r="EC19" s="16">
        <v>0</v>
      </c>
      <c r="ED19" s="16">
        <v>0</v>
      </c>
      <c r="EE19" s="16">
        <v>0</v>
      </c>
      <c r="EF19" s="16">
        <v>0</v>
      </c>
      <c r="EG19" s="16">
        <v>0</v>
      </c>
      <c r="EH19" s="16">
        <v>0</v>
      </c>
      <c r="EI19" s="16">
        <v>0</v>
      </c>
      <c r="EJ19" s="16">
        <v>0</v>
      </c>
      <c r="EK19" s="16">
        <v>0</v>
      </c>
      <c r="EL19" s="16">
        <v>0</v>
      </c>
      <c r="EM19" s="16">
        <v>0</v>
      </c>
      <c r="EN19" s="16">
        <v>0</v>
      </c>
      <c r="EO19" s="16">
        <v>0</v>
      </c>
      <c r="EQ19" s="16">
        <v>0</v>
      </c>
      <c r="ER19" s="16">
        <v>0</v>
      </c>
      <c r="ES19" s="16">
        <v>0</v>
      </c>
      <c r="ET19" s="16">
        <v>0</v>
      </c>
      <c r="EU19" s="16">
        <v>0</v>
      </c>
      <c r="EV19" s="16">
        <v>0</v>
      </c>
      <c r="EW19" s="16">
        <v>0</v>
      </c>
      <c r="EX19" s="16">
        <v>0</v>
      </c>
      <c r="EY19" s="16">
        <v>0</v>
      </c>
      <c r="EZ19" s="16">
        <v>0</v>
      </c>
      <c r="FA19" s="16">
        <v>0</v>
      </c>
      <c r="FB19" s="16">
        <v>0</v>
      </c>
      <c r="FC19" s="16">
        <v>0</v>
      </c>
      <c r="FD19" s="16">
        <v>0</v>
      </c>
      <c r="FE19" s="16">
        <v>0</v>
      </c>
      <c r="FF19" s="16">
        <v>0</v>
      </c>
      <c r="FG19" s="16">
        <v>0</v>
      </c>
      <c r="FH19" s="16">
        <v>0</v>
      </c>
      <c r="FI19" s="16">
        <v>0</v>
      </c>
      <c r="FJ19" s="16">
        <v>0</v>
      </c>
      <c r="FK19" s="16">
        <v>0</v>
      </c>
      <c r="FL19" s="16">
        <v>0</v>
      </c>
      <c r="FM19" s="16">
        <v>0</v>
      </c>
      <c r="FN19" s="16">
        <v>0</v>
      </c>
    </row>
    <row r="20" spans="3:170" x14ac:dyDescent="0.2">
      <c r="C20" s="7">
        <v>45170</v>
      </c>
      <c r="D20" s="16">
        <v>0</v>
      </c>
      <c r="E20" s="16">
        <v>0</v>
      </c>
      <c r="F20" s="16">
        <v>0</v>
      </c>
      <c r="G20" s="16">
        <v>0</v>
      </c>
      <c r="H20" s="16">
        <v>0</v>
      </c>
      <c r="I20" s="16">
        <v>0</v>
      </c>
      <c r="J20" s="1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0</v>
      </c>
      <c r="AS20" s="96">
        <v>0</v>
      </c>
      <c r="AT20" s="96">
        <v>0</v>
      </c>
      <c r="AU20" s="96">
        <v>0</v>
      </c>
      <c r="AV20" s="96">
        <v>0</v>
      </c>
      <c r="AW20" s="96">
        <v>0</v>
      </c>
      <c r="AX20" s="96">
        <v>0</v>
      </c>
      <c r="AY20" s="96">
        <v>0</v>
      </c>
      <c r="AZ20" s="96">
        <v>0</v>
      </c>
      <c r="BA20" s="96">
        <v>0</v>
      </c>
      <c r="BB20" s="96">
        <v>0</v>
      </c>
      <c r="BC20" s="96">
        <v>0</v>
      </c>
      <c r="BD20" s="96">
        <v>0</v>
      </c>
      <c r="BE20" s="96">
        <v>0</v>
      </c>
      <c r="BF20" s="96">
        <v>0</v>
      </c>
      <c r="BG20" s="96">
        <v>0</v>
      </c>
      <c r="BH20" s="96">
        <v>0</v>
      </c>
      <c r="BI20" s="96">
        <v>0</v>
      </c>
      <c r="BJ20" s="96">
        <v>98.739042472412734</v>
      </c>
      <c r="BK20" s="96">
        <v>1.8429266457542184</v>
      </c>
      <c r="BL20" s="96">
        <v>-1.0572175066748102</v>
      </c>
      <c r="BM20" s="96">
        <v>0.87688999999999995</v>
      </c>
      <c r="BN20" s="96">
        <v>6.0419999999999998</v>
      </c>
      <c r="BO20" s="96">
        <v>6.0419999999999998</v>
      </c>
      <c r="BP20" s="96">
        <v>0</v>
      </c>
      <c r="BQ20" s="96">
        <v>37.502214127263947</v>
      </c>
      <c r="BR20" s="96">
        <v>37.502214127263947</v>
      </c>
      <c r="BS20" s="96">
        <v>98.739042472412734</v>
      </c>
      <c r="BT20" s="96"/>
      <c r="BU20" s="96"/>
      <c r="BV20" s="96"/>
      <c r="BW20" s="96"/>
      <c r="BX20" s="96"/>
      <c r="BY20" s="96"/>
      <c r="BZ20" s="96"/>
      <c r="CA20" s="96"/>
      <c r="CB20" s="96"/>
      <c r="CC20" s="96"/>
      <c r="CD20" s="96"/>
      <c r="CE20" s="96"/>
      <c r="CF20" s="96"/>
      <c r="CG20" s="96"/>
      <c r="CH20" s="96"/>
      <c r="CI20" s="96"/>
      <c r="CJ20" s="96"/>
      <c r="CK20" s="96"/>
      <c r="CL20" s="96"/>
      <c r="CM20" s="96"/>
      <c r="CN20" s="96"/>
      <c r="CO20" s="96"/>
      <c r="CP20" s="96"/>
      <c r="CQ20" s="96"/>
      <c r="CR20" s="96"/>
      <c r="CS20" s="96"/>
      <c r="CT20" s="96"/>
      <c r="CU20" s="96"/>
      <c r="CV20" s="96"/>
      <c r="CW20" s="96"/>
      <c r="CX20" s="96"/>
      <c r="CY20" s="96"/>
      <c r="CZ20" s="96"/>
      <c r="DA20" s="96"/>
      <c r="DB20" s="96"/>
      <c r="DC20" s="96"/>
      <c r="DD20" s="96"/>
      <c r="DE20" s="96"/>
      <c r="DF20" s="96"/>
      <c r="DG20" s="96"/>
      <c r="DH20" s="96"/>
      <c r="DI20" s="96"/>
      <c r="DJ20" s="96"/>
      <c r="DK20" s="96"/>
      <c r="DL20" s="96"/>
      <c r="DM20" s="96"/>
      <c r="DN20" s="104"/>
      <c r="DO20" s="104"/>
      <c r="DP20" s="104"/>
      <c r="DR20" s="16">
        <v>0</v>
      </c>
      <c r="DS20" s="16">
        <v>0</v>
      </c>
      <c r="DT20" s="16">
        <v>0</v>
      </c>
      <c r="DU20" s="16">
        <v>0</v>
      </c>
      <c r="DV20" s="16">
        <v>0</v>
      </c>
      <c r="DW20" s="16">
        <v>0</v>
      </c>
      <c r="DX20" s="16">
        <v>0</v>
      </c>
      <c r="DY20" s="16">
        <v>0</v>
      </c>
      <c r="DZ20" s="16">
        <v>0</v>
      </c>
      <c r="EA20" s="16">
        <v>0</v>
      </c>
      <c r="EB20" s="16">
        <v>0</v>
      </c>
      <c r="EC20" s="16">
        <v>0</v>
      </c>
      <c r="ED20" s="16">
        <v>0</v>
      </c>
      <c r="EE20" s="16">
        <v>0</v>
      </c>
      <c r="EF20" s="16">
        <v>0</v>
      </c>
      <c r="EG20" s="16">
        <v>0</v>
      </c>
      <c r="EH20" s="16">
        <v>0</v>
      </c>
      <c r="EI20" s="16">
        <v>0</v>
      </c>
      <c r="EJ20" s="16">
        <v>0</v>
      </c>
      <c r="EK20" s="16">
        <v>0</v>
      </c>
      <c r="EL20" s="16">
        <v>0</v>
      </c>
      <c r="EM20" s="16">
        <v>0</v>
      </c>
      <c r="EN20" s="16">
        <v>0</v>
      </c>
      <c r="EO20" s="16">
        <v>0</v>
      </c>
      <c r="EQ20" s="16">
        <v>0</v>
      </c>
      <c r="ER20" s="16">
        <v>0</v>
      </c>
      <c r="ES20" s="16">
        <v>0</v>
      </c>
      <c r="ET20" s="16">
        <v>0</v>
      </c>
      <c r="EU20" s="16">
        <v>0</v>
      </c>
      <c r="EV20" s="16">
        <v>0</v>
      </c>
      <c r="EW20" s="16">
        <v>0</v>
      </c>
      <c r="EX20" s="16">
        <v>0</v>
      </c>
      <c r="EY20" s="16">
        <v>0</v>
      </c>
      <c r="EZ20" s="16">
        <v>0</v>
      </c>
      <c r="FA20" s="16">
        <v>0</v>
      </c>
      <c r="FB20" s="16">
        <v>0</v>
      </c>
      <c r="FC20" s="16">
        <v>0</v>
      </c>
      <c r="FD20" s="16">
        <v>0</v>
      </c>
      <c r="FE20" s="16">
        <v>0</v>
      </c>
      <c r="FF20" s="16">
        <v>0</v>
      </c>
      <c r="FG20" s="16">
        <v>0</v>
      </c>
      <c r="FH20" s="16">
        <v>0</v>
      </c>
      <c r="FI20" s="16">
        <v>0</v>
      </c>
      <c r="FJ20" s="16">
        <v>0</v>
      </c>
      <c r="FK20" s="16">
        <v>0</v>
      </c>
      <c r="FL20" s="16">
        <v>0</v>
      </c>
      <c r="FM20" s="16">
        <v>0</v>
      </c>
      <c r="FN20" s="16">
        <v>0</v>
      </c>
    </row>
    <row r="21" spans="3:170" x14ac:dyDescent="0.2">
      <c r="C21" s="7">
        <v>45200</v>
      </c>
      <c r="D21" s="16">
        <v>0</v>
      </c>
      <c r="E21" s="16">
        <v>0</v>
      </c>
      <c r="F21" s="16">
        <v>0</v>
      </c>
      <c r="G21" s="16">
        <v>0</v>
      </c>
      <c r="H21" s="16">
        <v>0</v>
      </c>
      <c r="I21" s="16">
        <v>0</v>
      </c>
      <c r="J21" s="1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98.739042472412734</v>
      </c>
      <c r="BK21" s="96">
        <v>1.8429266457542184</v>
      </c>
      <c r="BL21" s="96">
        <v>-1.0572175066748102</v>
      </c>
      <c r="BM21" s="96">
        <v>0.87688999999999995</v>
      </c>
      <c r="BN21" s="96">
        <v>6.0419999999999998</v>
      </c>
      <c r="BO21" s="96">
        <v>6.0419999999999998</v>
      </c>
      <c r="BP21" s="96">
        <v>0</v>
      </c>
      <c r="BQ21" s="96">
        <v>37.502214127263947</v>
      </c>
      <c r="BR21" s="96">
        <v>37.502214127263947</v>
      </c>
      <c r="BS21" s="96">
        <v>98.739042472412734</v>
      </c>
      <c r="BT21" s="96"/>
      <c r="BU21" s="96"/>
      <c r="BV21" s="96"/>
      <c r="BW21" s="96"/>
      <c r="BX21" s="96"/>
      <c r="BY21" s="96"/>
      <c r="BZ21" s="96"/>
      <c r="CA21" s="96"/>
      <c r="CB21" s="96"/>
      <c r="CC21" s="96"/>
      <c r="CD21" s="96"/>
      <c r="CE21" s="96"/>
      <c r="CF21" s="96"/>
      <c r="CG21" s="96"/>
      <c r="CH21" s="96"/>
      <c r="CI21" s="96"/>
      <c r="CJ21" s="96"/>
      <c r="CK21" s="96"/>
      <c r="CL21" s="96"/>
      <c r="CM21" s="96"/>
      <c r="CN21" s="96"/>
      <c r="CO21" s="96"/>
      <c r="CP21" s="96"/>
      <c r="CQ21" s="96"/>
      <c r="CR21" s="96"/>
      <c r="CS21" s="96"/>
      <c r="CT21" s="96"/>
      <c r="CU21" s="96"/>
      <c r="CV21" s="96"/>
      <c r="CW21" s="96"/>
      <c r="CX21" s="96"/>
      <c r="CY21" s="96"/>
      <c r="CZ21" s="96"/>
      <c r="DA21" s="96"/>
      <c r="DB21" s="96"/>
      <c r="DC21" s="96"/>
      <c r="DD21" s="96"/>
      <c r="DE21" s="96"/>
      <c r="DF21" s="96"/>
      <c r="DG21" s="96"/>
      <c r="DH21" s="96"/>
      <c r="DI21" s="96"/>
      <c r="DJ21" s="96"/>
      <c r="DK21" s="96"/>
      <c r="DL21" s="96"/>
      <c r="DM21" s="96"/>
      <c r="DN21" s="104"/>
      <c r="DO21" s="104"/>
      <c r="DP21" s="104"/>
      <c r="DR21" s="16">
        <v>0</v>
      </c>
      <c r="DS21" s="16">
        <v>0</v>
      </c>
      <c r="DT21" s="16">
        <v>0</v>
      </c>
      <c r="DU21" s="16">
        <v>0</v>
      </c>
      <c r="DV21" s="16">
        <v>0</v>
      </c>
      <c r="DW21" s="16">
        <v>0</v>
      </c>
      <c r="DX21" s="16">
        <v>0</v>
      </c>
      <c r="DY21" s="16">
        <v>0</v>
      </c>
      <c r="DZ21" s="16">
        <v>0</v>
      </c>
      <c r="EA21" s="16">
        <v>0</v>
      </c>
      <c r="EB21" s="16">
        <v>0</v>
      </c>
      <c r="EC21" s="16">
        <v>0</v>
      </c>
      <c r="ED21" s="16">
        <v>0</v>
      </c>
      <c r="EE21" s="16">
        <v>0</v>
      </c>
      <c r="EF21" s="16">
        <v>0</v>
      </c>
      <c r="EG21" s="16">
        <v>0</v>
      </c>
      <c r="EH21" s="16">
        <v>0</v>
      </c>
      <c r="EI21" s="16">
        <v>0</v>
      </c>
      <c r="EJ21" s="16">
        <v>0</v>
      </c>
      <c r="EK21" s="16">
        <v>0</v>
      </c>
      <c r="EL21" s="16">
        <v>0</v>
      </c>
      <c r="EM21" s="16">
        <v>0</v>
      </c>
      <c r="EN21" s="16">
        <v>0</v>
      </c>
      <c r="EO21" s="16">
        <v>0</v>
      </c>
      <c r="EQ21" s="16">
        <v>0</v>
      </c>
      <c r="ER21" s="16">
        <v>0</v>
      </c>
      <c r="ES21" s="16">
        <v>0</v>
      </c>
      <c r="ET21" s="16">
        <v>0</v>
      </c>
      <c r="EU21" s="16">
        <v>0</v>
      </c>
      <c r="EV21" s="16">
        <v>0</v>
      </c>
      <c r="EW21" s="16">
        <v>0</v>
      </c>
      <c r="EX21" s="16">
        <v>0</v>
      </c>
      <c r="EY21" s="16">
        <v>0</v>
      </c>
      <c r="EZ21" s="16">
        <v>0</v>
      </c>
      <c r="FA21" s="16">
        <v>0</v>
      </c>
      <c r="FB21" s="16">
        <v>0</v>
      </c>
      <c r="FC21" s="16">
        <v>0</v>
      </c>
      <c r="FD21" s="16">
        <v>0</v>
      </c>
      <c r="FE21" s="16">
        <v>0</v>
      </c>
      <c r="FF21" s="16">
        <v>0</v>
      </c>
      <c r="FG21" s="16">
        <v>0</v>
      </c>
      <c r="FH21" s="16">
        <v>0</v>
      </c>
      <c r="FI21" s="16">
        <v>0</v>
      </c>
      <c r="FJ21" s="16">
        <v>0</v>
      </c>
      <c r="FK21" s="16">
        <v>0</v>
      </c>
      <c r="FL21" s="16">
        <v>0</v>
      </c>
      <c r="FM21" s="16">
        <v>0</v>
      </c>
      <c r="FN21" s="16">
        <v>0</v>
      </c>
    </row>
    <row r="22" spans="3:170" x14ac:dyDescent="0.2">
      <c r="C22" s="7">
        <v>45231</v>
      </c>
      <c r="D22" s="16">
        <v>0</v>
      </c>
      <c r="E22" s="16">
        <v>0</v>
      </c>
      <c r="F22" s="16">
        <v>0</v>
      </c>
      <c r="G22" s="16">
        <v>0</v>
      </c>
      <c r="H22" s="16">
        <v>0</v>
      </c>
      <c r="I22" s="16">
        <v>0</v>
      </c>
      <c r="J22" s="1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98.739042472412734</v>
      </c>
      <c r="BK22" s="96">
        <v>1.8429266457542184</v>
      </c>
      <c r="BL22" s="96">
        <v>-1.0572175066748102</v>
      </c>
      <c r="BM22" s="96">
        <v>0.87688999999999995</v>
      </c>
      <c r="BN22" s="96">
        <v>6.0419999999999998</v>
      </c>
      <c r="BO22" s="96">
        <v>6.0419999999999998</v>
      </c>
      <c r="BP22" s="96">
        <v>0</v>
      </c>
      <c r="BQ22" s="96">
        <v>37.502214127263947</v>
      </c>
      <c r="BR22" s="96">
        <v>37.502214127263947</v>
      </c>
      <c r="BS22" s="96">
        <v>98.739042472412734</v>
      </c>
      <c r="BT22" s="96"/>
      <c r="BU22" s="96"/>
      <c r="BV22" s="96"/>
      <c r="BW22" s="96"/>
      <c r="BX22" s="96"/>
      <c r="BY22" s="96"/>
      <c r="BZ22" s="96"/>
      <c r="CA22" s="96"/>
      <c r="CB22" s="96"/>
      <c r="CC22" s="96"/>
      <c r="CD22" s="96"/>
      <c r="CE22" s="96"/>
      <c r="CF22" s="96"/>
      <c r="CG22" s="96"/>
      <c r="CH22" s="96"/>
      <c r="CI22" s="96"/>
      <c r="CJ22" s="96"/>
      <c r="CK22" s="96"/>
      <c r="CL22" s="96"/>
      <c r="CM22" s="96"/>
      <c r="CN22" s="96"/>
      <c r="CO22" s="96"/>
      <c r="CP22" s="96"/>
      <c r="CQ22" s="96"/>
      <c r="CR22" s="96"/>
      <c r="CS22" s="96"/>
      <c r="CT22" s="96"/>
      <c r="CU22" s="96"/>
      <c r="CV22" s="96"/>
      <c r="CW22" s="96"/>
      <c r="CX22" s="96"/>
      <c r="CY22" s="96"/>
      <c r="CZ22" s="96"/>
      <c r="DA22" s="96"/>
      <c r="DB22" s="96"/>
      <c r="DC22" s="96"/>
      <c r="DD22" s="96"/>
      <c r="DE22" s="96"/>
      <c r="DF22" s="96"/>
      <c r="DG22" s="96"/>
      <c r="DH22" s="96"/>
      <c r="DI22" s="96"/>
      <c r="DJ22" s="96"/>
      <c r="DK22" s="96"/>
      <c r="DL22" s="96"/>
      <c r="DM22" s="96"/>
      <c r="DN22" s="104"/>
      <c r="DO22" s="104"/>
      <c r="DP22" s="104"/>
      <c r="DR22" s="16">
        <v>0</v>
      </c>
      <c r="DS22" s="16">
        <v>0</v>
      </c>
      <c r="DT22" s="16">
        <v>0</v>
      </c>
      <c r="DU22" s="16">
        <v>0</v>
      </c>
      <c r="DV22" s="16">
        <v>0</v>
      </c>
      <c r="DW22" s="16">
        <v>0</v>
      </c>
      <c r="DX22" s="16">
        <v>0</v>
      </c>
      <c r="DY22" s="16">
        <v>0</v>
      </c>
      <c r="DZ22" s="16">
        <v>0</v>
      </c>
      <c r="EA22" s="16">
        <v>0</v>
      </c>
      <c r="EB22" s="16">
        <v>0</v>
      </c>
      <c r="EC22" s="16">
        <v>0</v>
      </c>
      <c r="ED22" s="16">
        <v>0</v>
      </c>
      <c r="EE22" s="16">
        <v>0</v>
      </c>
      <c r="EF22" s="16">
        <v>0</v>
      </c>
      <c r="EG22" s="16">
        <v>0</v>
      </c>
      <c r="EH22" s="16">
        <v>0</v>
      </c>
      <c r="EI22" s="16">
        <v>0</v>
      </c>
      <c r="EJ22" s="16">
        <v>0</v>
      </c>
      <c r="EK22" s="16">
        <v>0</v>
      </c>
      <c r="EL22" s="16">
        <v>0</v>
      </c>
      <c r="EM22" s="16">
        <v>0</v>
      </c>
      <c r="EN22" s="16">
        <v>0</v>
      </c>
      <c r="EO22" s="16">
        <v>0</v>
      </c>
      <c r="EQ22" s="16">
        <v>0</v>
      </c>
      <c r="ER22" s="16">
        <v>0</v>
      </c>
      <c r="ES22" s="16">
        <v>0</v>
      </c>
      <c r="ET22" s="16">
        <v>0</v>
      </c>
      <c r="EU22" s="16">
        <v>0</v>
      </c>
      <c r="EV22" s="16">
        <v>0</v>
      </c>
      <c r="EW22" s="16">
        <v>0</v>
      </c>
      <c r="EX22" s="16">
        <v>0</v>
      </c>
      <c r="EY22" s="16">
        <v>0</v>
      </c>
      <c r="EZ22" s="16">
        <v>0</v>
      </c>
      <c r="FA22" s="16">
        <v>0</v>
      </c>
      <c r="FB22" s="16">
        <v>0</v>
      </c>
      <c r="FC22" s="16">
        <v>0</v>
      </c>
      <c r="FD22" s="16">
        <v>0</v>
      </c>
      <c r="FE22" s="16">
        <v>0</v>
      </c>
      <c r="FF22" s="16">
        <v>0</v>
      </c>
      <c r="FG22" s="16">
        <v>0</v>
      </c>
      <c r="FH22" s="16">
        <v>0</v>
      </c>
      <c r="FI22" s="16">
        <v>0</v>
      </c>
      <c r="FJ22" s="16">
        <v>0</v>
      </c>
      <c r="FK22" s="16">
        <v>0</v>
      </c>
      <c r="FL22" s="16">
        <v>0</v>
      </c>
      <c r="FM22" s="16">
        <v>0</v>
      </c>
      <c r="FN22" s="16">
        <v>0</v>
      </c>
    </row>
    <row r="23" spans="3:170" x14ac:dyDescent="0.2">
      <c r="C23" s="7">
        <v>45261</v>
      </c>
      <c r="D23" s="16">
        <v>0</v>
      </c>
      <c r="E23" s="16">
        <v>0</v>
      </c>
      <c r="F23" s="16">
        <v>0</v>
      </c>
      <c r="G23" s="16">
        <v>0</v>
      </c>
      <c r="H23" s="16">
        <v>0</v>
      </c>
      <c r="I23" s="16">
        <v>0</v>
      </c>
      <c r="J23" s="1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98.739042472412734</v>
      </c>
      <c r="BK23" s="96">
        <v>1.8429266457542184</v>
      </c>
      <c r="BL23" s="96">
        <v>-1.0572175066748102</v>
      </c>
      <c r="BM23" s="96">
        <v>0.87688999999999995</v>
      </c>
      <c r="BN23" s="96">
        <v>6.0419999999999998</v>
      </c>
      <c r="BO23" s="96">
        <v>6.0419999999999998</v>
      </c>
      <c r="BP23" s="96">
        <v>0</v>
      </c>
      <c r="BQ23" s="96">
        <v>37.502214127263947</v>
      </c>
      <c r="BR23" s="96">
        <v>37.502214127263947</v>
      </c>
      <c r="BS23" s="96">
        <v>98.739042472412734</v>
      </c>
      <c r="BT23" s="96"/>
      <c r="BU23" s="96"/>
      <c r="BV23" s="96"/>
      <c r="BW23" s="96"/>
      <c r="BX23" s="96"/>
      <c r="BY23" s="96"/>
      <c r="BZ23" s="96"/>
      <c r="CA23" s="96"/>
      <c r="CB23" s="96"/>
      <c r="CC23" s="96"/>
      <c r="CD23" s="96"/>
      <c r="CE23" s="96"/>
      <c r="CF23" s="96"/>
      <c r="CG23" s="96"/>
      <c r="CH23" s="96"/>
      <c r="CI23" s="96"/>
      <c r="CJ23" s="96"/>
      <c r="CK23" s="96"/>
      <c r="CL23" s="96"/>
      <c r="CM23" s="96"/>
      <c r="CN23" s="96"/>
      <c r="CO23" s="96"/>
      <c r="CP23" s="96"/>
      <c r="CQ23" s="96"/>
      <c r="CR23" s="96"/>
      <c r="CS23" s="96"/>
      <c r="CT23" s="96"/>
      <c r="CU23" s="96"/>
      <c r="CV23" s="96"/>
      <c r="CW23" s="96"/>
      <c r="CX23" s="96"/>
      <c r="CY23" s="96"/>
      <c r="CZ23" s="96"/>
      <c r="DA23" s="96"/>
      <c r="DB23" s="96"/>
      <c r="DC23" s="96"/>
      <c r="DD23" s="96"/>
      <c r="DE23" s="96"/>
      <c r="DF23" s="96"/>
      <c r="DG23" s="96"/>
      <c r="DH23" s="96"/>
      <c r="DI23" s="96"/>
      <c r="DJ23" s="96"/>
      <c r="DK23" s="96"/>
      <c r="DL23" s="96"/>
      <c r="DM23" s="96"/>
      <c r="DN23" s="104"/>
      <c r="DO23" s="104"/>
      <c r="DP23" s="104"/>
      <c r="DR23" s="16">
        <v>0</v>
      </c>
      <c r="DS23" s="16">
        <v>0</v>
      </c>
      <c r="DT23" s="16">
        <v>0</v>
      </c>
      <c r="DU23" s="16">
        <v>0</v>
      </c>
      <c r="DV23" s="16">
        <v>0</v>
      </c>
      <c r="DW23" s="16">
        <v>0</v>
      </c>
      <c r="DX23" s="16">
        <v>0</v>
      </c>
      <c r="DY23" s="16">
        <v>0</v>
      </c>
      <c r="DZ23" s="16">
        <v>0</v>
      </c>
      <c r="EA23" s="16">
        <v>0</v>
      </c>
      <c r="EB23" s="16">
        <v>0</v>
      </c>
      <c r="EC23" s="16">
        <v>0</v>
      </c>
      <c r="ED23" s="16">
        <v>0</v>
      </c>
      <c r="EE23" s="16">
        <v>0</v>
      </c>
      <c r="EF23" s="16">
        <v>0</v>
      </c>
      <c r="EG23" s="16">
        <v>0</v>
      </c>
      <c r="EH23" s="16">
        <v>0</v>
      </c>
      <c r="EI23" s="16">
        <v>0</v>
      </c>
      <c r="EJ23" s="16">
        <v>0</v>
      </c>
      <c r="EK23" s="16">
        <v>0</v>
      </c>
      <c r="EL23" s="16">
        <v>0</v>
      </c>
      <c r="EM23" s="16">
        <v>0</v>
      </c>
      <c r="EN23" s="16">
        <v>0</v>
      </c>
      <c r="EO23" s="16">
        <v>0</v>
      </c>
      <c r="EQ23" s="16">
        <v>0</v>
      </c>
      <c r="ER23" s="16">
        <v>0</v>
      </c>
      <c r="ES23" s="16">
        <v>0</v>
      </c>
      <c r="ET23" s="16">
        <v>0</v>
      </c>
      <c r="EU23" s="16">
        <v>0</v>
      </c>
      <c r="EV23" s="16">
        <v>0</v>
      </c>
      <c r="EW23" s="16">
        <v>0</v>
      </c>
      <c r="EX23" s="16">
        <v>0</v>
      </c>
      <c r="EY23" s="16">
        <v>0</v>
      </c>
      <c r="EZ23" s="16">
        <v>0</v>
      </c>
      <c r="FA23" s="16">
        <v>0</v>
      </c>
      <c r="FB23" s="16">
        <v>0</v>
      </c>
      <c r="FC23" s="16">
        <v>0</v>
      </c>
      <c r="FD23" s="16">
        <v>0</v>
      </c>
      <c r="FE23" s="16">
        <v>0</v>
      </c>
      <c r="FF23" s="16">
        <v>0</v>
      </c>
      <c r="FG23" s="16">
        <v>0</v>
      </c>
      <c r="FH23" s="16">
        <v>0</v>
      </c>
      <c r="FI23" s="16">
        <v>0</v>
      </c>
      <c r="FJ23" s="16">
        <v>0</v>
      </c>
      <c r="FK23" s="16">
        <v>0</v>
      </c>
      <c r="FL23" s="16">
        <v>0</v>
      </c>
      <c r="FM23" s="16">
        <v>0</v>
      </c>
      <c r="FN23" s="16">
        <v>0</v>
      </c>
    </row>
    <row r="24" spans="3:170" x14ac:dyDescent="0.2">
      <c r="C24" s="8">
        <v>45292</v>
      </c>
      <c r="D24" s="16">
        <v>0</v>
      </c>
      <c r="E24" s="16">
        <v>0</v>
      </c>
      <c r="F24" s="16">
        <v>0</v>
      </c>
      <c r="G24" s="16">
        <v>0</v>
      </c>
      <c r="H24" s="16">
        <v>0</v>
      </c>
      <c r="I24" s="16">
        <v>0</v>
      </c>
      <c r="J24" s="1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98.739042472412734</v>
      </c>
      <c r="BK24" s="96">
        <v>1.8429266457542184</v>
      </c>
      <c r="BL24" s="96">
        <v>-1.0572175066748102</v>
      </c>
      <c r="BM24" s="96">
        <v>0.87688999999999995</v>
      </c>
      <c r="BN24" s="96">
        <v>6.0419999999999998</v>
      </c>
      <c r="BO24" s="96">
        <v>6.0419999999999998</v>
      </c>
      <c r="BP24" s="96">
        <v>0</v>
      </c>
      <c r="BQ24" s="96">
        <v>37.502214127263947</v>
      </c>
      <c r="BR24" s="96">
        <v>37.502214127263947</v>
      </c>
      <c r="BS24" s="96">
        <v>98.739042472412734</v>
      </c>
      <c r="BT24" s="96"/>
      <c r="BU24" s="96"/>
      <c r="BV24" s="96"/>
      <c r="BW24" s="96"/>
      <c r="BX24" s="96"/>
      <c r="BY24" s="96"/>
      <c r="BZ24" s="96"/>
      <c r="CA24" s="96"/>
      <c r="CB24" s="96"/>
      <c r="CC24" s="96"/>
      <c r="CD24" s="96"/>
      <c r="CE24" s="96"/>
      <c r="CF24" s="96"/>
      <c r="CG24" s="96"/>
      <c r="CH24" s="96"/>
      <c r="CI24" s="96"/>
      <c r="CJ24" s="96"/>
      <c r="CK24" s="96"/>
      <c r="CL24" s="96"/>
      <c r="CM24" s="96"/>
      <c r="CN24" s="96"/>
      <c r="CO24" s="96"/>
      <c r="CP24" s="96"/>
      <c r="CQ24" s="96"/>
      <c r="CR24" s="96"/>
      <c r="CS24" s="96"/>
      <c r="CT24" s="96"/>
      <c r="CU24" s="96"/>
      <c r="CV24" s="96"/>
      <c r="CW24" s="96"/>
      <c r="CX24" s="96"/>
      <c r="CY24" s="96"/>
      <c r="CZ24" s="96"/>
      <c r="DA24" s="96"/>
      <c r="DB24" s="96"/>
      <c r="DC24" s="96"/>
      <c r="DD24" s="96"/>
      <c r="DE24" s="96"/>
      <c r="DF24" s="96"/>
      <c r="DG24" s="96"/>
      <c r="DH24" s="96"/>
      <c r="DI24" s="96"/>
      <c r="DJ24" s="96"/>
      <c r="DK24" s="96"/>
      <c r="DL24" s="96"/>
      <c r="DM24" s="96"/>
      <c r="DN24" s="104"/>
      <c r="DO24" s="104"/>
      <c r="DP24" s="104"/>
      <c r="DR24" s="16">
        <v>0</v>
      </c>
      <c r="DS24" s="16">
        <v>0</v>
      </c>
      <c r="DT24" s="16">
        <v>0</v>
      </c>
      <c r="DU24" s="16">
        <v>0</v>
      </c>
      <c r="DV24" s="16">
        <v>0</v>
      </c>
      <c r="DW24" s="16">
        <v>0</v>
      </c>
      <c r="DX24" s="16">
        <v>0</v>
      </c>
      <c r="DY24" s="16">
        <v>0</v>
      </c>
      <c r="DZ24" s="16">
        <v>0</v>
      </c>
      <c r="EA24" s="16">
        <v>0</v>
      </c>
      <c r="EB24" s="16">
        <v>0</v>
      </c>
      <c r="EC24" s="16">
        <v>0</v>
      </c>
      <c r="ED24" s="16">
        <v>0</v>
      </c>
      <c r="EE24" s="16">
        <v>0</v>
      </c>
      <c r="EF24" s="16">
        <v>0</v>
      </c>
      <c r="EG24" s="16">
        <v>0</v>
      </c>
      <c r="EH24" s="16">
        <v>0</v>
      </c>
      <c r="EI24" s="16">
        <v>0</v>
      </c>
      <c r="EJ24" s="16">
        <v>0</v>
      </c>
      <c r="EK24" s="16">
        <v>0</v>
      </c>
      <c r="EL24" s="16">
        <v>0</v>
      </c>
      <c r="EM24" s="16">
        <v>0</v>
      </c>
      <c r="EN24" s="16">
        <v>0</v>
      </c>
      <c r="EO24" s="16">
        <v>0</v>
      </c>
      <c r="EQ24" s="16">
        <v>0</v>
      </c>
      <c r="ER24" s="16">
        <v>0</v>
      </c>
      <c r="ES24" s="16">
        <v>0</v>
      </c>
      <c r="ET24" s="16">
        <v>0</v>
      </c>
      <c r="EU24" s="16">
        <v>0</v>
      </c>
      <c r="EV24" s="16">
        <v>0</v>
      </c>
      <c r="EW24" s="16">
        <v>0</v>
      </c>
      <c r="EX24" s="16">
        <v>0</v>
      </c>
      <c r="EY24" s="16">
        <v>0</v>
      </c>
      <c r="EZ24" s="16">
        <v>0</v>
      </c>
      <c r="FA24" s="16">
        <v>0</v>
      </c>
      <c r="FB24" s="16">
        <v>0</v>
      </c>
      <c r="FC24" s="16">
        <v>0</v>
      </c>
      <c r="FD24" s="16">
        <v>0</v>
      </c>
      <c r="FE24" s="16">
        <v>0</v>
      </c>
      <c r="FF24" s="16">
        <v>0</v>
      </c>
      <c r="FG24" s="16">
        <v>0</v>
      </c>
      <c r="FH24" s="16">
        <v>0</v>
      </c>
      <c r="FI24" s="16">
        <v>0</v>
      </c>
      <c r="FJ24" s="16">
        <v>0</v>
      </c>
      <c r="FK24" s="16">
        <v>0</v>
      </c>
      <c r="FL24" s="16">
        <v>0</v>
      </c>
      <c r="FM24" s="16">
        <v>0</v>
      </c>
      <c r="FN24" s="16">
        <v>0</v>
      </c>
    </row>
    <row r="25" spans="3:170" x14ac:dyDescent="0.2">
      <c r="C25" s="8">
        <v>45323</v>
      </c>
      <c r="D25" s="16">
        <v>0</v>
      </c>
      <c r="E25" s="16">
        <v>0</v>
      </c>
      <c r="F25" s="16">
        <v>0</v>
      </c>
      <c r="G25" s="16">
        <v>0</v>
      </c>
      <c r="H25" s="16">
        <v>0</v>
      </c>
      <c r="I25" s="16">
        <v>0</v>
      </c>
      <c r="J25" s="1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98.739042472412734</v>
      </c>
      <c r="BK25" s="96">
        <v>1.8429266457542184</v>
      </c>
      <c r="BL25" s="96">
        <v>-1.0572175066748102</v>
      </c>
      <c r="BM25" s="96">
        <v>0.87688999999999995</v>
      </c>
      <c r="BN25" s="96">
        <v>6.0419999999999998</v>
      </c>
      <c r="BO25" s="96">
        <v>6.0419999999999998</v>
      </c>
      <c r="BP25" s="96">
        <v>0</v>
      </c>
      <c r="BQ25" s="96">
        <v>37.502214127263947</v>
      </c>
      <c r="BR25" s="96">
        <v>37.502214127263947</v>
      </c>
      <c r="BS25" s="96">
        <v>98.739042472412734</v>
      </c>
      <c r="BT25" s="96"/>
      <c r="BU25" s="96"/>
      <c r="BV25" s="96"/>
      <c r="BW25" s="96"/>
      <c r="BX25" s="96"/>
      <c r="BY25" s="96"/>
      <c r="BZ25" s="96"/>
      <c r="CA25" s="96"/>
      <c r="CB25" s="96"/>
      <c r="CC25" s="96"/>
      <c r="CD25" s="96"/>
      <c r="CE25" s="96"/>
      <c r="CF25" s="96"/>
      <c r="CG25" s="96"/>
      <c r="CH25" s="96"/>
      <c r="CI25" s="96"/>
      <c r="CJ25" s="96"/>
      <c r="CK25" s="96"/>
      <c r="CL25" s="96"/>
      <c r="CM25" s="96"/>
      <c r="CN25" s="96"/>
      <c r="CO25" s="96"/>
      <c r="CP25" s="96"/>
      <c r="CQ25" s="96"/>
      <c r="CR25" s="96"/>
      <c r="CS25" s="96"/>
      <c r="CT25" s="96"/>
      <c r="CU25" s="96"/>
      <c r="CV25" s="96"/>
      <c r="CW25" s="96"/>
      <c r="CX25" s="96"/>
      <c r="CY25" s="96"/>
      <c r="CZ25" s="96"/>
      <c r="DA25" s="96"/>
      <c r="DB25" s="96"/>
      <c r="DC25" s="96"/>
      <c r="DD25" s="96"/>
      <c r="DE25" s="96"/>
      <c r="DF25" s="96"/>
      <c r="DG25" s="96"/>
      <c r="DH25" s="96"/>
      <c r="DI25" s="96"/>
      <c r="DJ25" s="96"/>
      <c r="DK25" s="96"/>
      <c r="DL25" s="96"/>
      <c r="DM25" s="96"/>
      <c r="DN25" s="104"/>
      <c r="DO25" s="104"/>
      <c r="DP25" s="104"/>
      <c r="DR25" s="16">
        <v>0</v>
      </c>
      <c r="DS25" s="16">
        <v>0</v>
      </c>
      <c r="DT25" s="16">
        <v>0</v>
      </c>
      <c r="DU25" s="16">
        <v>0</v>
      </c>
      <c r="DV25" s="16">
        <v>0</v>
      </c>
      <c r="DW25" s="16">
        <v>0</v>
      </c>
      <c r="DX25" s="16">
        <v>0</v>
      </c>
      <c r="DY25" s="16">
        <v>0</v>
      </c>
      <c r="DZ25" s="16">
        <v>0</v>
      </c>
      <c r="EA25" s="16">
        <v>0</v>
      </c>
      <c r="EB25" s="16">
        <v>0</v>
      </c>
      <c r="EC25" s="16">
        <v>0</v>
      </c>
      <c r="ED25" s="16">
        <v>0</v>
      </c>
      <c r="EE25" s="16">
        <v>0</v>
      </c>
      <c r="EF25" s="16">
        <v>0</v>
      </c>
      <c r="EG25" s="16">
        <v>0</v>
      </c>
      <c r="EH25" s="16">
        <v>0</v>
      </c>
      <c r="EI25" s="16">
        <v>0</v>
      </c>
      <c r="EJ25" s="16">
        <v>0</v>
      </c>
      <c r="EK25" s="16">
        <v>0</v>
      </c>
      <c r="EL25" s="16">
        <v>0</v>
      </c>
      <c r="EM25" s="16">
        <v>0</v>
      </c>
      <c r="EN25" s="16">
        <v>0</v>
      </c>
      <c r="EO25" s="16">
        <v>0</v>
      </c>
      <c r="EQ25" s="16">
        <v>0</v>
      </c>
      <c r="ER25" s="16">
        <v>0</v>
      </c>
      <c r="ES25" s="16">
        <v>0</v>
      </c>
      <c r="ET25" s="16">
        <v>0</v>
      </c>
      <c r="EU25" s="16">
        <v>0</v>
      </c>
      <c r="EV25" s="16">
        <v>0</v>
      </c>
      <c r="EW25" s="16">
        <v>0</v>
      </c>
      <c r="EX25" s="16">
        <v>0</v>
      </c>
      <c r="EY25" s="16">
        <v>0</v>
      </c>
      <c r="EZ25" s="16">
        <v>0</v>
      </c>
      <c r="FA25" s="16">
        <v>0</v>
      </c>
      <c r="FB25" s="16">
        <v>0</v>
      </c>
      <c r="FC25" s="16">
        <v>0</v>
      </c>
      <c r="FD25" s="16">
        <v>0</v>
      </c>
      <c r="FE25" s="16">
        <v>0</v>
      </c>
      <c r="FF25" s="16">
        <v>0</v>
      </c>
      <c r="FG25" s="16">
        <v>0</v>
      </c>
      <c r="FH25" s="16">
        <v>0</v>
      </c>
      <c r="FI25" s="16">
        <v>0</v>
      </c>
      <c r="FJ25" s="16">
        <v>0</v>
      </c>
      <c r="FK25" s="16">
        <v>0</v>
      </c>
      <c r="FL25" s="16">
        <v>0</v>
      </c>
      <c r="FM25" s="16">
        <v>0</v>
      </c>
      <c r="FN25" s="16">
        <v>0</v>
      </c>
    </row>
    <row r="26" spans="3:170" x14ac:dyDescent="0.2">
      <c r="C26" s="8">
        <v>45352</v>
      </c>
      <c r="D26" s="16">
        <v>0</v>
      </c>
      <c r="E26" s="16">
        <v>0</v>
      </c>
      <c r="F26" s="16">
        <v>0</v>
      </c>
      <c r="G26" s="16">
        <v>0</v>
      </c>
      <c r="H26" s="16">
        <v>0</v>
      </c>
      <c r="I26" s="16">
        <v>0</v>
      </c>
      <c r="J26" s="16">
        <v>0</v>
      </c>
      <c r="K26" s="96">
        <v>0</v>
      </c>
      <c r="L26" s="96">
        <v>0</v>
      </c>
      <c r="M26" s="96">
        <v>0</v>
      </c>
      <c r="N26" s="96">
        <v>0</v>
      </c>
      <c r="O26" s="96">
        <v>0</v>
      </c>
      <c r="P26" s="96">
        <v>0</v>
      </c>
      <c r="Q26" s="96">
        <v>0</v>
      </c>
      <c r="R26" s="96">
        <v>0</v>
      </c>
      <c r="S26" s="96">
        <v>0</v>
      </c>
      <c r="T26" s="96">
        <v>0</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0</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98.739042472412734</v>
      </c>
      <c r="BK26" s="96">
        <v>1.8429266457542184</v>
      </c>
      <c r="BL26" s="96">
        <v>-1.0572175066748102</v>
      </c>
      <c r="BM26" s="96">
        <v>0.87688999999999995</v>
      </c>
      <c r="BN26" s="96">
        <v>6.0419999999999998</v>
      </c>
      <c r="BO26" s="96">
        <v>6.0419999999999998</v>
      </c>
      <c r="BP26" s="96">
        <v>0</v>
      </c>
      <c r="BQ26" s="96">
        <v>37.502214127263947</v>
      </c>
      <c r="BR26" s="96">
        <v>37.502214127263947</v>
      </c>
      <c r="BS26" s="96">
        <v>98.739042472412734</v>
      </c>
      <c r="BT26" s="96"/>
      <c r="BU26" s="96"/>
      <c r="BV26" s="96"/>
      <c r="BW26" s="96"/>
      <c r="BX26" s="96"/>
      <c r="BY26" s="96"/>
      <c r="BZ26" s="96"/>
      <c r="CA26" s="96"/>
      <c r="CB26" s="96"/>
      <c r="CC26" s="96"/>
      <c r="CD26" s="96"/>
      <c r="CE26" s="96"/>
      <c r="CF26" s="96"/>
      <c r="CG26" s="96"/>
      <c r="CH26" s="96"/>
      <c r="CI26" s="96"/>
      <c r="CJ26" s="96"/>
      <c r="CK26" s="96"/>
      <c r="CL26" s="96"/>
      <c r="CM26" s="96"/>
      <c r="CN26" s="96"/>
      <c r="CO26" s="96"/>
      <c r="CP26" s="96"/>
      <c r="CQ26" s="96"/>
      <c r="CR26" s="96"/>
      <c r="CS26" s="96"/>
      <c r="CT26" s="96"/>
      <c r="CU26" s="96"/>
      <c r="CV26" s="96"/>
      <c r="CW26" s="96"/>
      <c r="CX26" s="96"/>
      <c r="CY26" s="96"/>
      <c r="CZ26" s="96"/>
      <c r="DA26" s="96"/>
      <c r="DB26" s="96"/>
      <c r="DC26" s="96"/>
      <c r="DD26" s="96"/>
      <c r="DE26" s="96"/>
      <c r="DF26" s="96"/>
      <c r="DG26" s="96"/>
      <c r="DH26" s="96"/>
      <c r="DI26" s="96"/>
      <c r="DJ26" s="96"/>
      <c r="DK26" s="96"/>
      <c r="DL26" s="96"/>
      <c r="DM26" s="96"/>
      <c r="DN26" s="104"/>
      <c r="DO26" s="104"/>
      <c r="DP26" s="104"/>
      <c r="DR26" s="16">
        <v>0</v>
      </c>
      <c r="DS26" s="16">
        <v>0</v>
      </c>
      <c r="DT26" s="16">
        <v>0</v>
      </c>
      <c r="DU26" s="16">
        <v>0</v>
      </c>
      <c r="DV26" s="16">
        <v>0</v>
      </c>
      <c r="DW26" s="16">
        <v>0</v>
      </c>
      <c r="DX26" s="16">
        <v>0</v>
      </c>
      <c r="DY26" s="16">
        <v>0</v>
      </c>
      <c r="DZ26" s="16">
        <v>0</v>
      </c>
      <c r="EA26" s="16">
        <v>0</v>
      </c>
      <c r="EB26" s="16">
        <v>0</v>
      </c>
      <c r="EC26" s="16">
        <v>0</v>
      </c>
      <c r="ED26" s="16">
        <v>0</v>
      </c>
      <c r="EE26" s="16">
        <v>0</v>
      </c>
      <c r="EF26" s="16">
        <v>0</v>
      </c>
      <c r="EG26" s="16">
        <v>0</v>
      </c>
      <c r="EH26" s="16">
        <v>0</v>
      </c>
      <c r="EI26" s="16">
        <v>0</v>
      </c>
      <c r="EJ26" s="16">
        <v>0</v>
      </c>
      <c r="EK26" s="16">
        <v>0</v>
      </c>
      <c r="EL26" s="16">
        <v>0</v>
      </c>
      <c r="EM26" s="16">
        <v>0</v>
      </c>
      <c r="EN26" s="16">
        <v>0</v>
      </c>
      <c r="EO26" s="16">
        <v>0</v>
      </c>
      <c r="EQ26" s="16">
        <v>0</v>
      </c>
      <c r="ER26" s="16">
        <v>0</v>
      </c>
      <c r="ES26" s="16">
        <v>0</v>
      </c>
      <c r="ET26" s="16">
        <v>0</v>
      </c>
      <c r="EU26" s="16">
        <v>0</v>
      </c>
      <c r="EV26" s="16">
        <v>0</v>
      </c>
      <c r="EW26" s="16">
        <v>0</v>
      </c>
      <c r="EX26" s="16">
        <v>0</v>
      </c>
      <c r="EY26" s="16">
        <v>0</v>
      </c>
      <c r="EZ26" s="16">
        <v>0</v>
      </c>
      <c r="FA26" s="16">
        <v>0</v>
      </c>
      <c r="FB26" s="16">
        <v>0</v>
      </c>
      <c r="FC26" s="16">
        <v>0</v>
      </c>
      <c r="FD26" s="16">
        <v>0</v>
      </c>
      <c r="FE26" s="16">
        <v>0</v>
      </c>
      <c r="FF26" s="16">
        <v>0</v>
      </c>
      <c r="FG26" s="16">
        <v>0</v>
      </c>
      <c r="FH26" s="16">
        <v>0</v>
      </c>
      <c r="FI26" s="16">
        <v>0</v>
      </c>
      <c r="FJ26" s="16">
        <v>0</v>
      </c>
      <c r="FK26" s="16">
        <v>0</v>
      </c>
      <c r="FL26" s="16">
        <v>0</v>
      </c>
      <c r="FM26" s="16">
        <v>0</v>
      </c>
      <c r="FN26" s="16">
        <v>0</v>
      </c>
    </row>
    <row r="27" spans="3:170" x14ac:dyDescent="0.2">
      <c r="C27" s="8">
        <v>45383</v>
      </c>
      <c r="D27" s="16">
        <v>0</v>
      </c>
      <c r="E27" s="16">
        <v>0</v>
      </c>
      <c r="F27" s="16">
        <v>0</v>
      </c>
      <c r="G27" s="16">
        <v>0</v>
      </c>
      <c r="H27" s="16">
        <v>0</v>
      </c>
      <c r="I27" s="16">
        <v>0</v>
      </c>
      <c r="J27" s="1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98.739042472412734</v>
      </c>
      <c r="BK27" s="96">
        <v>1.8429266457542184</v>
      </c>
      <c r="BL27" s="96">
        <v>-1.0572175066748102</v>
      </c>
      <c r="BM27" s="96">
        <v>0.87688999999999995</v>
      </c>
      <c r="BN27" s="96">
        <v>6.0419999999999998</v>
      </c>
      <c r="BO27" s="96">
        <v>6.0419999999999998</v>
      </c>
      <c r="BP27" s="96">
        <v>0</v>
      </c>
      <c r="BQ27" s="96">
        <v>37.502214127263947</v>
      </c>
      <c r="BR27" s="96">
        <v>37.502214127263947</v>
      </c>
      <c r="BS27" s="96">
        <v>98.739042472412734</v>
      </c>
      <c r="BT27" s="96"/>
      <c r="BU27" s="96"/>
      <c r="BV27" s="96"/>
      <c r="BW27" s="96"/>
      <c r="BX27" s="96"/>
      <c r="BY27" s="96"/>
      <c r="BZ27" s="96"/>
      <c r="CA27" s="96"/>
      <c r="CB27" s="96"/>
      <c r="CC27" s="96"/>
      <c r="CD27" s="96"/>
      <c r="CE27" s="96"/>
      <c r="CF27" s="96"/>
      <c r="CG27" s="96"/>
      <c r="CH27" s="96"/>
      <c r="CI27" s="96"/>
      <c r="CJ27" s="96"/>
      <c r="CK27" s="96"/>
      <c r="CL27" s="96"/>
      <c r="CM27" s="96"/>
      <c r="CN27" s="96"/>
      <c r="CO27" s="96"/>
      <c r="CP27" s="96"/>
      <c r="CQ27" s="96"/>
      <c r="CR27" s="96"/>
      <c r="CS27" s="96"/>
      <c r="CT27" s="96"/>
      <c r="CU27" s="96"/>
      <c r="CV27" s="96"/>
      <c r="CW27" s="96"/>
      <c r="CX27" s="96"/>
      <c r="CY27" s="96"/>
      <c r="CZ27" s="96"/>
      <c r="DA27" s="96"/>
      <c r="DB27" s="96"/>
      <c r="DC27" s="96"/>
      <c r="DD27" s="96"/>
      <c r="DE27" s="96"/>
      <c r="DF27" s="96"/>
      <c r="DG27" s="96"/>
      <c r="DH27" s="96"/>
      <c r="DI27" s="96"/>
      <c r="DJ27" s="96"/>
      <c r="DK27" s="96"/>
      <c r="DL27" s="96"/>
      <c r="DM27" s="96"/>
      <c r="DN27" s="104"/>
      <c r="DO27" s="104"/>
      <c r="DP27" s="104"/>
      <c r="DR27" s="16">
        <v>0</v>
      </c>
      <c r="DS27" s="16">
        <v>0</v>
      </c>
      <c r="DT27" s="16">
        <v>0</v>
      </c>
      <c r="DU27" s="16">
        <v>0</v>
      </c>
      <c r="DV27" s="16">
        <v>0</v>
      </c>
      <c r="DW27" s="16">
        <v>0</v>
      </c>
      <c r="DX27" s="16">
        <v>0</v>
      </c>
      <c r="DY27" s="16">
        <v>0</v>
      </c>
      <c r="DZ27" s="16">
        <v>0</v>
      </c>
      <c r="EA27" s="16">
        <v>0</v>
      </c>
      <c r="EB27" s="16">
        <v>0</v>
      </c>
      <c r="EC27" s="16">
        <v>0</v>
      </c>
      <c r="ED27" s="16">
        <v>0</v>
      </c>
      <c r="EE27" s="16">
        <v>0</v>
      </c>
      <c r="EF27" s="16">
        <v>0</v>
      </c>
      <c r="EG27" s="16">
        <v>0</v>
      </c>
      <c r="EH27" s="16">
        <v>0</v>
      </c>
      <c r="EI27" s="16">
        <v>0</v>
      </c>
      <c r="EJ27" s="16">
        <v>0</v>
      </c>
      <c r="EK27" s="16">
        <v>0</v>
      </c>
      <c r="EL27" s="16">
        <v>0</v>
      </c>
      <c r="EM27" s="16">
        <v>0</v>
      </c>
      <c r="EN27" s="16">
        <v>0</v>
      </c>
      <c r="EO27" s="16">
        <v>0</v>
      </c>
      <c r="EQ27" s="16">
        <v>0</v>
      </c>
      <c r="ER27" s="16">
        <v>0</v>
      </c>
      <c r="ES27" s="16">
        <v>0</v>
      </c>
      <c r="ET27" s="16">
        <v>0</v>
      </c>
      <c r="EU27" s="16">
        <v>0</v>
      </c>
      <c r="EV27" s="16">
        <v>0</v>
      </c>
      <c r="EW27" s="16">
        <v>0</v>
      </c>
      <c r="EX27" s="16">
        <v>0</v>
      </c>
      <c r="EY27" s="16">
        <v>0</v>
      </c>
      <c r="EZ27" s="16">
        <v>0</v>
      </c>
      <c r="FA27" s="16">
        <v>0</v>
      </c>
      <c r="FB27" s="16">
        <v>0</v>
      </c>
      <c r="FC27" s="16">
        <v>0</v>
      </c>
      <c r="FD27" s="16">
        <v>0</v>
      </c>
      <c r="FE27" s="16">
        <v>0</v>
      </c>
      <c r="FF27" s="16">
        <v>0</v>
      </c>
      <c r="FG27" s="16">
        <v>0</v>
      </c>
      <c r="FH27" s="16">
        <v>0</v>
      </c>
      <c r="FI27" s="16">
        <v>0</v>
      </c>
      <c r="FJ27" s="16">
        <v>0</v>
      </c>
      <c r="FK27" s="16">
        <v>0</v>
      </c>
      <c r="FL27" s="16">
        <v>0</v>
      </c>
      <c r="FM27" s="16">
        <v>0</v>
      </c>
      <c r="FN27" s="16">
        <v>0</v>
      </c>
    </row>
    <row r="28" spans="3:170" x14ac:dyDescent="0.2">
      <c r="C28" s="8">
        <v>45413</v>
      </c>
      <c r="D28" s="16">
        <v>0</v>
      </c>
      <c r="E28" s="16">
        <v>0</v>
      </c>
      <c r="F28" s="16">
        <v>0</v>
      </c>
      <c r="G28" s="16">
        <v>0</v>
      </c>
      <c r="H28" s="16">
        <v>0</v>
      </c>
      <c r="I28" s="16">
        <v>0</v>
      </c>
      <c r="J28" s="1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98.739042472412734</v>
      </c>
      <c r="BK28" s="96">
        <v>1.8429266457542184</v>
      </c>
      <c r="BL28" s="96">
        <v>-1.0572175066748102</v>
      </c>
      <c r="BM28" s="96">
        <v>0.87688999999999995</v>
      </c>
      <c r="BN28" s="96">
        <v>6.0419999999999998</v>
      </c>
      <c r="BO28" s="96">
        <v>6.0419999999999998</v>
      </c>
      <c r="BP28" s="96">
        <v>0</v>
      </c>
      <c r="BQ28" s="96">
        <v>37.502214127263947</v>
      </c>
      <c r="BR28" s="96">
        <v>37.502214127263947</v>
      </c>
      <c r="BS28" s="96">
        <v>98.739042472412734</v>
      </c>
      <c r="BT28" s="96"/>
      <c r="BU28" s="96"/>
      <c r="BV28" s="96"/>
      <c r="BW28" s="96"/>
      <c r="BX28" s="96"/>
      <c r="BY28" s="96"/>
      <c r="BZ28" s="96"/>
      <c r="CA28" s="96"/>
      <c r="CB28" s="96"/>
      <c r="CC28" s="96"/>
      <c r="CD28" s="96"/>
      <c r="CE28" s="96"/>
      <c r="CF28" s="96"/>
      <c r="CG28" s="96"/>
      <c r="CH28" s="96"/>
      <c r="CI28" s="96"/>
      <c r="CJ28" s="96"/>
      <c r="CK28" s="96"/>
      <c r="CL28" s="96"/>
      <c r="CM28" s="96"/>
      <c r="CN28" s="96"/>
      <c r="CO28" s="96"/>
      <c r="CP28" s="96"/>
      <c r="CQ28" s="96"/>
      <c r="CR28" s="96"/>
      <c r="CS28" s="96"/>
      <c r="CT28" s="96"/>
      <c r="CU28" s="96"/>
      <c r="CV28" s="96"/>
      <c r="CW28" s="96"/>
      <c r="CX28" s="96"/>
      <c r="CY28" s="96"/>
      <c r="CZ28" s="96"/>
      <c r="DA28" s="96"/>
      <c r="DB28" s="96"/>
      <c r="DC28" s="96"/>
      <c r="DD28" s="96"/>
      <c r="DE28" s="96"/>
      <c r="DF28" s="96"/>
      <c r="DG28" s="96"/>
      <c r="DH28" s="96"/>
      <c r="DI28" s="96"/>
      <c r="DJ28" s="96"/>
      <c r="DK28" s="96"/>
      <c r="DL28" s="96"/>
      <c r="DM28" s="96"/>
      <c r="DN28" s="104"/>
      <c r="DO28" s="104"/>
      <c r="DP28" s="104"/>
      <c r="DR28" s="16">
        <v>0</v>
      </c>
      <c r="DS28" s="16">
        <v>0</v>
      </c>
      <c r="DT28" s="16">
        <v>0</v>
      </c>
      <c r="DU28" s="16">
        <v>0</v>
      </c>
      <c r="DV28" s="16">
        <v>0</v>
      </c>
      <c r="DW28" s="16">
        <v>0</v>
      </c>
      <c r="DX28" s="16">
        <v>0</v>
      </c>
      <c r="DY28" s="16">
        <v>0</v>
      </c>
      <c r="DZ28" s="16">
        <v>0</v>
      </c>
      <c r="EA28" s="16">
        <v>0</v>
      </c>
      <c r="EB28" s="16">
        <v>0</v>
      </c>
      <c r="EC28" s="16">
        <v>0</v>
      </c>
      <c r="ED28" s="16">
        <v>0</v>
      </c>
      <c r="EE28" s="16">
        <v>0</v>
      </c>
      <c r="EF28" s="16">
        <v>0</v>
      </c>
      <c r="EG28" s="16">
        <v>0</v>
      </c>
      <c r="EH28" s="16">
        <v>0</v>
      </c>
      <c r="EI28" s="16">
        <v>0</v>
      </c>
      <c r="EJ28" s="16">
        <v>0</v>
      </c>
      <c r="EK28" s="16">
        <v>0</v>
      </c>
      <c r="EL28" s="16">
        <v>0</v>
      </c>
      <c r="EM28" s="16">
        <v>0</v>
      </c>
      <c r="EN28" s="16">
        <v>0</v>
      </c>
      <c r="EO28" s="16">
        <v>0</v>
      </c>
      <c r="EQ28" s="16">
        <v>0</v>
      </c>
      <c r="ER28" s="16">
        <v>0</v>
      </c>
      <c r="ES28" s="16">
        <v>0</v>
      </c>
      <c r="ET28" s="16">
        <v>0</v>
      </c>
      <c r="EU28" s="16">
        <v>0</v>
      </c>
      <c r="EV28" s="16">
        <v>0</v>
      </c>
      <c r="EW28" s="16">
        <v>0</v>
      </c>
      <c r="EX28" s="16">
        <v>0</v>
      </c>
      <c r="EY28" s="16">
        <v>0</v>
      </c>
      <c r="EZ28" s="16">
        <v>0</v>
      </c>
      <c r="FA28" s="16">
        <v>0</v>
      </c>
      <c r="FB28" s="16">
        <v>0</v>
      </c>
      <c r="FC28" s="16">
        <v>0</v>
      </c>
      <c r="FD28" s="16">
        <v>0</v>
      </c>
      <c r="FE28" s="16">
        <v>0</v>
      </c>
      <c r="FF28" s="16">
        <v>0</v>
      </c>
      <c r="FG28" s="16">
        <v>0</v>
      </c>
      <c r="FH28" s="16">
        <v>0</v>
      </c>
      <c r="FI28" s="16">
        <v>0</v>
      </c>
      <c r="FJ28" s="16">
        <v>0</v>
      </c>
      <c r="FK28" s="16">
        <v>0</v>
      </c>
      <c r="FL28" s="16">
        <v>0</v>
      </c>
      <c r="FM28" s="16">
        <v>0</v>
      </c>
      <c r="FN28" s="16">
        <v>0</v>
      </c>
    </row>
    <row r="29" spans="3:170" x14ac:dyDescent="0.2">
      <c r="C29" s="8">
        <v>45444</v>
      </c>
      <c r="D29" s="16">
        <v>0</v>
      </c>
      <c r="E29" s="16">
        <v>0</v>
      </c>
      <c r="F29" s="16">
        <v>0</v>
      </c>
      <c r="G29" s="16">
        <v>0</v>
      </c>
      <c r="H29" s="16">
        <v>0</v>
      </c>
      <c r="I29" s="16">
        <v>0</v>
      </c>
      <c r="J29" s="1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0</v>
      </c>
      <c r="AH29" s="96">
        <v>0</v>
      </c>
      <c r="AI29" s="96">
        <v>0</v>
      </c>
      <c r="AJ29" s="96">
        <v>0</v>
      </c>
      <c r="AK29" s="96">
        <v>0</v>
      </c>
      <c r="AL29" s="96">
        <v>0</v>
      </c>
      <c r="AM29" s="96">
        <v>0</v>
      </c>
      <c r="AN29" s="96">
        <v>0</v>
      </c>
      <c r="AO29" s="96">
        <v>0</v>
      </c>
      <c r="AP29" s="96">
        <v>0</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98.739042472412734</v>
      </c>
      <c r="BK29" s="96">
        <v>1.8429266457542184</v>
      </c>
      <c r="BL29" s="96">
        <v>-1.0572175066748102</v>
      </c>
      <c r="BM29" s="96">
        <v>0.87688999999999995</v>
      </c>
      <c r="BN29" s="96">
        <v>6.0419999999999998</v>
      </c>
      <c r="BO29" s="96">
        <v>6.0419999999999998</v>
      </c>
      <c r="BP29" s="96">
        <v>0</v>
      </c>
      <c r="BQ29" s="96">
        <v>37.502214127263947</v>
      </c>
      <c r="BR29" s="96">
        <v>37.502214127263947</v>
      </c>
      <c r="BS29" s="96">
        <v>98.739042472412734</v>
      </c>
      <c r="BT29" s="96"/>
      <c r="BU29" s="96"/>
      <c r="BV29" s="96"/>
      <c r="BW29" s="96"/>
      <c r="BX29" s="96"/>
      <c r="BY29" s="96"/>
      <c r="BZ29" s="96"/>
      <c r="CA29" s="96"/>
      <c r="CB29" s="96"/>
      <c r="CC29" s="96"/>
      <c r="CD29" s="96"/>
      <c r="CE29" s="96"/>
      <c r="CF29" s="96"/>
      <c r="CG29" s="96"/>
      <c r="CH29" s="96"/>
      <c r="CI29" s="96"/>
      <c r="CJ29" s="96"/>
      <c r="CK29" s="96"/>
      <c r="CL29" s="96"/>
      <c r="CM29" s="96"/>
      <c r="CN29" s="96"/>
      <c r="CO29" s="96"/>
      <c r="CP29" s="96"/>
      <c r="CQ29" s="96"/>
      <c r="CR29" s="96"/>
      <c r="CS29" s="96"/>
      <c r="CT29" s="96"/>
      <c r="CU29" s="96"/>
      <c r="CV29" s="96"/>
      <c r="CW29" s="96"/>
      <c r="CX29" s="96"/>
      <c r="CY29" s="96"/>
      <c r="CZ29" s="96"/>
      <c r="DA29" s="96"/>
      <c r="DB29" s="96"/>
      <c r="DC29" s="96"/>
      <c r="DD29" s="96"/>
      <c r="DE29" s="96"/>
      <c r="DF29" s="96"/>
      <c r="DG29" s="96"/>
      <c r="DH29" s="96"/>
      <c r="DI29" s="96"/>
      <c r="DJ29" s="96"/>
      <c r="DK29" s="96"/>
      <c r="DL29" s="96"/>
      <c r="DM29" s="96"/>
      <c r="DN29" s="104"/>
      <c r="DO29" s="104"/>
      <c r="DP29" s="104"/>
      <c r="DR29" s="16">
        <v>0</v>
      </c>
      <c r="DS29" s="16">
        <v>0</v>
      </c>
      <c r="DT29" s="16">
        <v>0</v>
      </c>
      <c r="DU29" s="16">
        <v>0</v>
      </c>
      <c r="DV29" s="16">
        <v>0</v>
      </c>
      <c r="DW29" s="16">
        <v>0</v>
      </c>
      <c r="DX29" s="16">
        <v>0</v>
      </c>
      <c r="DY29" s="16">
        <v>0</v>
      </c>
      <c r="DZ29" s="16">
        <v>0</v>
      </c>
      <c r="EA29" s="16">
        <v>0</v>
      </c>
      <c r="EB29" s="16">
        <v>0</v>
      </c>
      <c r="EC29" s="16">
        <v>0</v>
      </c>
      <c r="ED29" s="16">
        <v>0</v>
      </c>
      <c r="EE29" s="16">
        <v>0</v>
      </c>
      <c r="EF29" s="16">
        <v>0</v>
      </c>
      <c r="EG29" s="16">
        <v>0</v>
      </c>
      <c r="EH29" s="16">
        <v>0</v>
      </c>
      <c r="EI29" s="16">
        <v>0</v>
      </c>
      <c r="EJ29" s="16">
        <v>0</v>
      </c>
      <c r="EK29" s="16">
        <v>0</v>
      </c>
      <c r="EL29" s="16">
        <v>0</v>
      </c>
      <c r="EM29" s="16">
        <v>0</v>
      </c>
      <c r="EN29" s="16">
        <v>0</v>
      </c>
      <c r="EO29" s="16">
        <v>0</v>
      </c>
      <c r="EQ29" s="16">
        <v>0</v>
      </c>
      <c r="ER29" s="16">
        <v>0</v>
      </c>
      <c r="ES29" s="16">
        <v>0</v>
      </c>
      <c r="ET29" s="16">
        <v>0</v>
      </c>
      <c r="EU29" s="16">
        <v>0</v>
      </c>
      <c r="EV29" s="16">
        <v>0</v>
      </c>
      <c r="EW29" s="16">
        <v>0</v>
      </c>
      <c r="EX29" s="16">
        <v>0</v>
      </c>
      <c r="EY29" s="16">
        <v>0</v>
      </c>
      <c r="EZ29" s="16">
        <v>0</v>
      </c>
      <c r="FA29" s="16">
        <v>0</v>
      </c>
      <c r="FB29" s="16">
        <v>0</v>
      </c>
      <c r="FC29" s="16">
        <v>0</v>
      </c>
      <c r="FD29" s="16">
        <v>0</v>
      </c>
      <c r="FE29" s="16">
        <v>0</v>
      </c>
      <c r="FF29" s="16">
        <v>0</v>
      </c>
      <c r="FG29" s="16">
        <v>0</v>
      </c>
      <c r="FH29" s="16">
        <v>0</v>
      </c>
      <c r="FI29" s="16">
        <v>0</v>
      </c>
      <c r="FJ29" s="16">
        <v>0</v>
      </c>
      <c r="FK29" s="16">
        <v>0</v>
      </c>
      <c r="FL29" s="16">
        <v>0</v>
      </c>
      <c r="FM29" s="16">
        <v>0</v>
      </c>
      <c r="FN29" s="16">
        <v>0</v>
      </c>
    </row>
    <row r="30" spans="3:170" x14ac:dyDescent="0.2">
      <c r="C30" s="8">
        <v>45474</v>
      </c>
      <c r="D30" s="16">
        <v>0</v>
      </c>
      <c r="E30" s="16">
        <v>0</v>
      </c>
      <c r="F30" s="16">
        <v>0</v>
      </c>
      <c r="G30" s="16">
        <v>0</v>
      </c>
      <c r="H30" s="16">
        <v>0</v>
      </c>
      <c r="I30" s="16">
        <v>0</v>
      </c>
      <c r="J30" s="1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98.739042472412734</v>
      </c>
      <c r="BK30" s="96">
        <v>1.8429266457542184</v>
      </c>
      <c r="BL30" s="96">
        <v>-1.0572175066748102</v>
      </c>
      <c r="BM30" s="96">
        <v>0.87688999999999995</v>
      </c>
      <c r="BN30" s="96">
        <v>6.0419999999999998</v>
      </c>
      <c r="BO30" s="96">
        <v>6.0419999999999998</v>
      </c>
      <c r="BP30" s="96">
        <v>0</v>
      </c>
      <c r="BQ30" s="96">
        <v>37.502214127263947</v>
      </c>
      <c r="BR30" s="96">
        <v>37.502214127263947</v>
      </c>
      <c r="BS30" s="96">
        <v>98.739042472412734</v>
      </c>
      <c r="BT30" s="96"/>
      <c r="BU30" s="96"/>
      <c r="BV30" s="96"/>
      <c r="BW30" s="96"/>
      <c r="BX30" s="96"/>
      <c r="BY30" s="96"/>
      <c r="BZ30" s="96"/>
      <c r="CA30" s="96"/>
      <c r="CB30" s="96"/>
      <c r="CC30" s="96"/>
      <c r="CD30" s="96"/>
      <c r="CE30" s="96"/>
      <c r="CF30" s="96"/>
      <c r="CG30" s="96"/>
      <c r="CH30" s="96"/>
      <c r="CI30" s="96"/>
      <c r="CJ30" s="96"/>
      <c r="CK30" s="96"/>
      <c r="CL30" s="96"/>
      <c r="CM30" s="96"/>
      <c r="CN30" s="96"/>
      <c r="CO30" s="96"/>
      <c r="CP30" s="96"/>
      <c r="CQ30" s="96"/>
      <c r="CR30" s="96"/>
      <c r="CS30" s="96"/>
      <c r="CT30" s="96"/>
      <c r="CU30" s="96"/>
      <c r="CV30" s="96"/>
      <c r="CW30" s="96"/>
      <c r="CX30" s="96"/>
      <c r="CY30" s="96"/>
      <c r="CZ30" s="96"/>
      <c r="DA30" s="96"/>
      <c r="DB30" s="96"/>
      <c r="DC30" s="96"/>
      <c r="DD30" s="96"/>
      <c r="DE30" s="96"/>
      <c r="DF30" s="96"/>
      <c r="DG30" s="96"/>
      <c r="DH30" s="96"/>
      <c r="DI30" s="96"/>
      <c r="DJ30" s="96"/>
      <c r="DK30" s="96"/>
      <c r="DL30" s="96"/>
      <c r="DM30" s="96"/>
      <c r="DN30" s="104"/>
      <c r="DO30" s="104"/>
      <c r="DP30" s="104"/>
      <c r="DR30" s="16">
        <v>0</v>
      </c>
      <c r="DS30" s="16">
        <v>0</v>
      </c>
      <c r="DT30" s="16">
        <v>0</v>
      </c>
      <c r="DU30" s="16">
        <v>0</v>
      </c>
      <c r="DV30" s="16">
        <v>0</v>
      </c>
      <c r="DW30" s="16">
        <v>0</v>
      </c>
      <c r="DX30" s="16">
        <v>0</v>
      </c>
      <c r="DY30" s="16">
        <v>0</v>
      </c>
      <c r="DZ30" s="16">
        <v>0</v>
      </c>
      <c r="EA30" s="16">
        <v>0</v>
      </c>
      <c r="EB30" s="16">
        <v>0</v>
      </c>
      <c r="EC30" s="16">
        <v>0</v>
      </c>
      <c r="ED30" s="16">
        <v>0</v>
      </c>
      <c r="EE30" s="16">
        <v>0</v>
      </c>
      <c r="EF30" s="16">
        <v>0</v>
      </c>
      <c r="EG30" s="16">
        <v>0</v>
      </c>
      <c r="EH30" s="16">
        <v>0</v>
      </c>
      <c r="EI30" s="16">
        <v>0</v>
      </c>
      <c r="EJ30" s="16">
        <v>0</v>
      </c>
      <c r="EK30" s="16">
        <v>0</v>
      </c>
      <c r="EL30" s="16">
        <v>0</v>
      </c>
      <c r="EM30" s="16">
        <v>0</v>
      </c>
      <c r="EN30" s="16">
        <v>0</v>
      </c>
      <c r="EO30" s="16">
        <v>0</v>
      </c>
      <c r="EQ30" s="16">
        <v>0</v>
      </c>
      <c r="ER30" s="16">
        <v>0</v>
      </c>
      <c r="ES30" s="16">
        <v>0</v>
      </c>
      <c r="ET30" s="16">
        <v>0</v>
      </c>
      <c r="EU30" s="16">
        <v>0</v>
      </c>
      <c r="EV30" s="16">
        <v>0</v>
      </c>
      <c r="EW30" s="16">
        <v>0</v>
      </c>
      <c r="EX30" s="16">
        <v>0</v>
      </c>
      <c r="EY30" s="16">
        <v>0</v>
      </c>
      <c r="EZ30" s="16">
        <v>0</v>
      </c>
      <c r="FA30" s="16">
        <v>0</v>
      </c>
      <c r="FB30" s="16">
        <v>0</v>
      </c>
      <c r="FC30" s="16">
        <v>0</v>
      </c>
      <c r="FD30" s="16">
        <v>0</v>
      </c>
      <c r="FE30" s="16">
        <v>0</v>
      </c>
      <c r="FF30" s="16">
        <v>0</v>
      </c>
      <c r="FG30" s="16">
        <v>0</v>
      </c>
      <c r="FH30" s="16">
        <v>0</v>
      </c>
      <c r="FI30" s="16">
        <v>0</v>
      </c>
      <c r="FJ30" s="16">
        <v>0</v>
      </c>
      <c r="FK30" s="16">
        <v>0</v>
      </c>
      <c r="FL30" s="16">
        <v>0</v>
      </c>
      <c r="FM30" s="16">
        <v>0</v>
      </c>
      <c r="FN30" s="16">
        <v>0</v>
      </c>
    </row>
    <row r="31" spans="3:170" x14ac:dyDescent="0.2">
      <c r="C31" s="8">
        <v>45505</v>
      </c>
      <c r="D31" s="16">
        <v>0</v>
      </c>
      <c r="E31" s="16">
        <v>0</v>
      </c>
      <c r="F31" s="16">
        <v>0</v>
      </c>
      <c r="G31" s="16">
        <v>0</v>
      </c>
      <c r="H31" s="16">
        <v>0</v>
      </c>
      <c r="I31" s="16">
        <v>0</v>
      </c>
      <c r="J31" s="1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0</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0</v>
      </c>
      <c r="BA31" s="96">
        <v>0</v>
      </c>
      <c r="BB31" s="96">
        <v>0</v>
      </c>
      <c r="BC31" s="96">
        <v>0</v>
      </c>
      <c r="BD31" s="96">
        <v>0</v>
      </c>
      <c r="BE31" s="96">
        <v>0</v>
      </c>
      <c r="BF31" s="96">
        <v>0</v>
      </c>
      <c r="BG31" s="96">
        <v>0</v>
      </c>
      <c r="BH31" s="96">
        <v>0</v>
      </c>
      <c r="BI31" s="96">
        <v>0</v>
      </c>
      <c r="BJ31" s="96">
        <v>98.739042472412734</v>
      </c>
      <c r="BK31" s="96">
        <v>1.8429266457542184</v>
      </c>
      <c r="BL31" s="96">
        <v>-1.0572175066748102</v>
      </c>
      <c r="BM31" s="96">
        <v>0.87688999999999995</v>
      </c>
      <c r="BN31" s="96">
        <v>6.0419999999999998</v>
      </c>
      <c r="BO31" s="96">
        <v>6.0419999999999998</v>
      </c>
      <c r="BP31" s="96">
        <v>0</v>
      </c>
      <c r="BQ31" s="96">
        <v>37.502214127263947</v>
      </c>
      <c r="BR31" s="96">
        <v>37.502214127263947</v>
      </c>
      <c r="BS31" s="96">
        <v>98.739042472412734</v>
      </c>
      <c r="BT31" s="96"/>
      <c r="BU31" s="96"/>
      <c r="BV31" s="96"/>
      <c r="BW31" s="96"/>
      <c r="BX31" s="96"/>
      <c r="BY31" s="96"/>
      <c r="BZ31" s="96"/>
      <c r="CA31" s="96"/>
      <c r="CB31" s="96"/>
      <c r="CC31" s="96"/>
      <c r="CD31" s="96"/>
      <c r="CE31" s="96"/>
      <c r="CF31" s="96"/>
      <c r="CG31" s="96"/>
      <c r="CH31" s="96"/>
      <c r="CI31" s="96"/>
      <c r="CJ31" s="96"/>
      <c r="CK31" s="96"/>
      <c r="CL31" s="96"/>
      <c r="CM31" s="96"/>
      <c r="CN31" s="96"/>
      <c r="CO31" s="96"/>
      <c r="CP31" s="96"/>
      <c r="CQ31" s="96"/>
      <c r="CR31" s="96"/>
      <c r="CS31" s="96"/>
      <c r="CT31" s="96"/>
      <c r="CU31" s="96"/>
      <c r="CV31" s="96"/>
      <c r="CW31" s="96"/>
      <c r="CX31" s="96"/>
      <c r="CY31" s="96"/>
      <c r="CZ31" s="96"/>
      <c r="DA31" s="96"/>
      <c r="DB31" s="96"/>
      <c r="DC31" s="96"/>
      <c r="DD31" s="96"/>
      <c r="DE31" s="96"/>
      <c r="DF31" s="96"/>
      <c r="DG31" s="96"/>
      <c r="DH31" s="96"/>
      <c r="DI31" s="96"/>
      <c r="DJ31" s="96"/>
      <c r="DK31" s="96"/>
      <c r="DL31" s="96"/>
      <c r="DM31" s="96"/>
      <c r="DN31" s="104"/>
      <c r="DO31" s="104"/>
      <c r="DP31" s="104"/>
      <c r="DR31" s="16">
        <v>0</v>
      </c>
      <c r="DS31" s="16">
        <v>0</v>
      </c>
      <c r="DT31" s="16">
        <v>0</v>
      </c>
      <c r="DU31" s="16">
        <v>0</v>
      </c>
      <c r="DV31" s="16">
        <v>0</v>
      </c>
      <c r="DW31" s="16">
        <v>0</v>
      </c>
      <c r="DX31" s="16">
        <v>0</v>
      </c>
      <c r="DY31" s="16">
        <v>0</v>
      </c>
      <c r="DZ31" s="16">
        <v>0</v>
      </c>
      <c r="EA31" s="16">
        <v>0</v>
      </c>
      <c r="EB31" s="16">
        <v>0</v>
      </c>
      <c r="EC31" s="16">
        <v>0</v>
      </c>
      <c r="ED31" s="16">
        <v>0</v>
      </c>
      <c r="EE31" s="16">
        <v>0</v>
      </c>
      <c r="EF31" s="16">
        <v>0</v>
      </c>
      <c r="EG31" s="16">
        <v>0</v>
      </c>
      <c r="EH31" s="16">
        <v>0</v>
      </c>
      <c r="EI31" s="16">
        <v>0</v>
      </c>
      <c r="EJ31" s="16">
        <v>0</v>
      </c>
      <c r="EK31" s="16">
        <v>0</v>
      </c>
      <c r="EL31" s="16">
        <v>0</v>
      </c>
      <c r="EM31" s="16">
        <v>0</v>
      </c>
      <c r="EN31" s="16">
        <v>0</v>
      </c>
      <c r="EO31" s="16">
        <v>0</v>
      </c>
      <c r="EQ31" s="16">
        <v>0</v>
      </c>
      <c r="ER31" s="16">
        <v>0</v>
      </c>
      <c r="ES31" s="16">
        <v>0</v>
      </c>
      <c r="ET31" s="16">
        <v>0</v>
      </c>
      <c r="EU31" s="16">
        <v>0</v>
      </c>
      <c r="EV31" s="16">
        <v>0</v>
      </c>
      <c r="EW31" s="16">
        <v>0</v>
      </c>
      <c r="EX31" s="16">
        <v>0</v>
      </c>
      <c r="EY31" s="16">
        <v>0</v>
      </c>
      <c r="EZ31" s="16">
        <v>0</v>
      </c>
      <c r="FA31" s="16">
        <v>0</v>
      </c>
      <c r="FB31" s="16">
        <v>0</v>
      </c>
      <c r="FC31" s="16">
        <v>0</v>
      </c>
      <c r="FD31" s="16">
        <v>0</v>
      </c>
      <c r="FE31" s="16">
        <v>0</v>
      </c>
      <c r="FF31" s="16">
        <v>0</v>
      </c>
      <c r="FG31" s="16">
        <v>0</v>
      </c>
      <c r="FH31" s="16">
        <v>0</v>
      </c>
      <c r="FI31" s="16">
        <v>0</v>
      </c>
      <c r="FJ31" s="16">
        <v>0</v>
      </c>
      <c r="FK31" s="16">
        <v>0</v>
      </c>
      <c r="FL31" s="16">
        <v>0</v>
      </c>
      <c r="FM31" s="16">
        <v>0</v>
      </c>
      <c r="FN31" s="16">
        <v>0</v>
      </c>
    </row>
    <row r="32" spans="3:170" x14ac:dyDescent="0.2">
      <c r="C32" s="8">
        <v>45536</v>
      </c>
      <c r="D32" s="16">
        <v>0</v>
      </c>
      <c r="E32" s="16">
        <v>0</v>
      </c>
      <c r="F32" s="16">
        <v>0</v>
      </c>
      <c r="G32" s="16">
        <v>0</v>
      </c>
      <c r="H32" s="16">
        <v>0</v>
      </c>
      <c r="I32" s="16">
        <v>0</v>
      </c>
      <c r="J32" s="1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0</v>
      </c>
      <c r="AK32" s="96">
        <v>0</v>
      </c>
      <c r="AL32" s="96">
        <v>0</v>
      </c>
      <c r="AM32" s="96">
        <v>0</v>
      </c>
      <c r="AN32" s="96">
        <v>0</v>
      </c>
      <c r="AO32" s="96">
        <v>0</v>
      </c>
      <c r="AP32" s="96">
        <v>0</v>
      </c>
      <c r="AQ32" s="96">
        <v>0</v>
      </c>
      <c r="AR32" s="96">
        <v>0</v>
      </c>
      <c r="AS32" s="96">
        <v>0</v>
      </c>
      <c r="AT32" s="96">
        <v>0</v>
      </c>
      <c r="AU32" s="96">
        <v>0</v>
      </c>
      <c r="AV32" s="96">
        <v>0</v>
      </c>
      <c r="AW32" s="96">
        <v>0</v>
      </c>
      <c r="AX32" s="96">
        <v>0</v>
      </c>
      <c r="AY32" s="96">
        <v>0</v>
      </c>
      <c r="AZ32" s="96">
        <v>0</v>
      </c>
      <c r="BA32" s="96">
        <v>0</v>
      </c>
      <c r="BB32" s="96">
        <v>0</v>
      </c>
      <c r="BC32" s="96">
        <v>0</v>
      </c>
      <c r="BD32" s="96">
        <v>0</v>
      </c>
      <c r="BE32" s="96">
        <v>0</v>
      </c>
      <c r="BF32" s="96">
        <v>0</v>
      </c>
      <c r="BG32" s="96">
        <v>0</v>
      </c>
      <c r="BH32" s="96">
        <v>0</v>
      </c>
      <c r="BI32" s="96">
        <v>0</v>
      </c>
      <c r="BJ32" s="96">
        <v>98.739042472412734</v>
      </c>
      <c r="BK32" s="96">
        <v>1.8429266457542184</v>
      </c>
      <c r="BL32" s="96">
        <v>-1.0572175066748102</v>
      </c>
      <c r="BM32" s="96">
        <v>0.87688999999999995</v>
      </c>
      <c r="BN32" s="96">
        <v>6.0419999999999998</v>
      </c>
      <c r="BO32" s="96">
        <v>6.0419999999999998</v>
      </c>
      <c r="BP32" s="96">
        <v>0</v>
      </c>
      <c r="BQ32" s="96">
        <v>37.502214127263947</v>
      </c>
      <c r="BR32" s="96">
        <v>37.502214127263947</v>
      </c>
      <c r="BS32" s="96">
        <v>98.739042472412734</v>
      </c>
      <c r="BT32" s="96"/>
      <c r="BU32" s="96"/>
      <c r="BV32" s="96"/>
      <c r="BW32" s="96"/>
      <c r="BX32" s="96"/>
      <c r="BY32" s="96"/>
      <c r="BZ32" s="96"/>
      <c r="CA32" s="96"/>
      <c r="CB32" s="96"/>
      <c r="CC32" s="96"/>
      <c r="CD32" s="96"/>
      <c r="CE32" s="96"/>
      <c r="CF32" s="96"/>
      <c r="CG32" s="96"/>
      <c r="CH32" s="96"/>
      <c r="CI32" s="96"/>
      <c r="CJ32" s="96"/>
      <c r="CK32" s="96"/>
      <c r="CL32" s="96"/>
      <c r="CM32" s="96"/>
      <c r="CN32" s="96"/>
      <c r="CO32" s="96"/>
      <c r="CP32" s="96"/>
      <c r="CQ32" s="96"/>
      <c r="CR32" s="96"/>
      <c r="CS32" s="96"/>
      <c r="CT32" s="96"/>
      <c r="CU32" s="96"/>
      <c r="CV32" s="96"/>
      <c r="CW32" s="96"/>
      <c r="CX32" s="96"/>
      <c r="CY32" s="96"/>
      <c r="CZ32" s="96"/>
      <c r="DA32" s="96"/>
      <c r="DB32" s="96"/>
      <c r="DC32" s="96"/>
      <c r="DD32" s="96"/>
      <c r="DE32" s="96"/>
      <c r="DF32" s="96"/>
      <c r="DG32" s="96"/>
      <c r="DH32" s="96"/>
      <c r="DI32" s="96"/>
      <c r="DJ32" s="96"/>
      <c r="DK32" s="96"/>
      <c r="DL32" s="96"/>
      <c r="DM32" s="96"/>
      <c r="DN32" s="104"/>
      <c r="DO32" s="104"/>
      <c r="DP32" s="104"/>
      <c r="DR32" s="16">
        <v>0</v>
      </c>
      <c r="DS32" s="16">
        <v>0</v>
      </c>
      <c r="DT32" s="16">
        <v>0</v>
      </c>
      <c r="DU32" s="16">
        <v>0</v>
      </c>
      <c r="DV32" s="16">
        <v>0</v>
      </c>
      <c r="DW32" s="16">
        <v>0</v>
      </c>
      <c r="DX32" s="16">
        <v>0</v>
      </c>
      <c r="DY32" s="16">
        <v>0</v>
      </c>
      <c r="DZ32" s="16">
        <v>0</v>
      </c>
      <c r="EA32" s="16">
        <v>0</v>
      </c>
      <c r="EB32" s="16">
        <v>0</v>
      </c>
      <c r="EC32" s="16">
        <v>0</v>
      </c>
      <c r="ED32" s="16">
        <v>0</v>
      </c>
      <c r="EE32" s="16">
        <v>0</v>
      </c>
      <c r="EF32" s="16">
        <v>0</v>
      </c>
      <c r="EG32" s="16">
        <v>0</v>
      </c>
      <c r="EH32" s="16">
        <v>0</v>
      </c>
      <c r="EI32" s="16">
        <v>0</v>
      </c>
      <c r="EJ32" s="16">
        <v>0</v>
      </c>
      <c r="EK32" s="16">
        <v>0</v>
      </c>
      <c r="EL32" s="16">
        <v>0</v>
      </c>
      <c r="EM32" s="16">
        <v>0</v>
      </c>
      <c r="EN32" s="16">
        <v>0</v>
      </c>
      <c r="EO32" s="16">
        <v>0</v>
      </c>
      <c r="EQ32" s="16">
        <v>0</v>
      </c>
      <c r="ER32" s="16">
        <v>0</v>
      </c>
      <c r="ES32" s="16">
        <v>0</v>
      </c>
      <c r="ET32" s="16">
        <v>0</v>
      </c>
      <c r="EU32" s="16">
        <v>0</v>
      </c>
      <c r="EV32" s="16">
        <v>0</v>
      </c>
      <c r="EW32" s="16">
        <v>0</v>
      </c>
      <c r="EX32" s="16">
        <v>0</v>
      </c>
      <c r="EY32" s="16">
        <v>0</v>
      </c>
      <c r="EZ32" s="16">
        <v>0</v>
      </c>
      <c r="FA32" s="16">
        <v>0</v>
      </c>
      <c r="FB32" s="16">
        <v>0</v>
      </c>
      <c r="FC32" s="16">
        <v>0</v>
      </c>
      <c r="FD32" s="16">
        <v>0</v>
      </c>
      <c r="FE32" s="16">
        <v>0</v>
      </c>
      <c r="FF32" s="16">
        <v>0</v>
      </c>
      <c r="FG32" s="16">
        <v>0</v>
      </c>
      <c r="FH32" s="16">
        <v>0</v>
      </c>
      <c r="FI32" s="16">
        <v>0</v>
      </c>
      <c r="FJ32" s="16">
        <v>0</v>
      </c>
      <c r="FK32" s="16">
        <v>0</v>
      </c>
      <c r="FL32" s="16">
        <v>0</v>
      </c>
      <c r="FM32" s="16">
        <v>0</v>
      </c>
      <c r="FN32" s="16">
        <v>0</v>
      </c>
    </row>
    <row r="33" spans="3:170" x14ac:dyDescent="0.2">
      <c r="C33" s="8">
        <v>45566</v>
      </c>
      <c r="D33" s="16">
        <v>0</v>
      </c>
      <c r="E33" s="16">
        <v>0</v>
      </c>
      <c r="F33" s="16">
        <v>0</v>
      </c>
      <c r="G33" s="16">
        <v>0</v>
      </c>
      <c r="H33" s="16">
        <v>0</v>
      </c>
      <c r="I33" s="16">
        <v>0</v>
      </c>
      <c r="J33" s="1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98.739042472412734</v>
      </c>
      <c r="BK33" s="96">
        <v>1.8429266457542184</v>
      </c>
      <c r="BL33" s="96">
        <v>-1.0572175066748102</v>
      </c>
      <c r="BM33" s="96">
        <v>0.87688999999999995</v>
      </c>
      <c r="BN33" s="96">
        <v>6.0419999999999998</v>
      </c>
      <c r="BO33" s="96">
        <v>6.0419999999999998</v>
      </c>
      <c r="BP33" s="96">
        <v>0</v>
      </c>
      <c r="BQ33" s="96">
        <v>37.502214127263947</v>
      </c>
      <c r="BR33" s="96">
        <v>37.502214127263947</v>
      </c>
      <c r="BS33" s="96">
        <v>98.739042472412734</v>
      </c>
      <c r="BT33" s="96"/>
      <c r="BU33" s="96"/>
      <c r="BV33" s="96"/>
      <c r="BW33" s="96"/>
      <c r="BX33" s="96"/>
      <c r="BY33" s="96"/>
      <c r="BZ33" s="96"/>
      <c r="CA33" s="96"/>
      <c r="CB33" s="96"/>
      <c r="CC33" s="96"/>
      <c r="CD33" s="96"/>
      <c r="CE33" s="96"/>
      <c r="CF33" s="96"/>
      <c r="CG33" s="96"/>
      <c r="CH33" s="96"/>
      <c r="CI33" s="96"/>
      <c r="CJ33" s="96"/>
      <c r="CK33" s="96"/>
      <c r="CL33" s="96"/>
      <c r="CM33" s="96"/>
      <c r="CN33" s="96"/>
      <c r="CO33" s="96"/>
      <c r="CP33" s="96"/>
      <c r="CQ33" s="96"/>
      <c r="CR33" s="96"/>
      <c r="CS33" s="96"/>
      <c r="CT33" s="96"/>
      <c r="CU33" s="96"/>
      <c r="CV33" s="96"/>
      <c r="CW33" s="96"/>
      <c r="CX33" s="96"/>
      <c r="CY33" s="96"/>
      <c r="CZ33" s="96"/>
      <c r="DA33" s="96"/>
      <c r="DB33" s="96"/>
      <c r="DC33" s="96"/>
      <c r="DD33" s="96"/>
      <c r="DE33" s="96"/>
      <c r="DF33" s="96"/>
      <c r="DG33" s="96"/>
      <c r="DH33" s="96"/>
      <c r="DI33" s="96"/>
      <c r="DJ33" s="96"/>
      <c r="DK33" s="96"/>
      <c r="DL33" s="96"/>
      <c r="DM33" s="96"/>
      <c r="DN33" s="104"/>
      <c r="DO33" s="104"/>
      <c r="DP33" s="104"/>
      <c r="DR33" s="16">
        <v>0</v>
      </c>
      <c r="DS33" s="16">
        <v>0</v>
      </c>
      <c r="DT33" s="16">
        <v>0</v>
      </c>
      <c r="DU33" s="16">
        <v>0</v>
      </c>
      <c r="DV33" s="16">
        <v>0</v>
      </c>
      <c r="DW33" s="16">
        <v>0</v>
      </c>
      <c r="DX33" s="16">
        <v>0</v>
      </c>
      <c r="DY33" s="16">
        <v>0</v>
      </c>
      <c r="DZ33" s="16">
        <v>0</v>
      </c>
      <c r="EA33" s="16">
        <v>0</v>
      </c>
      <c r="EB33" s="16">
        <v>0</v>
      </c>
      <c r="EC33" s="16">
        <v>0</v>
      </c>
      <c r="ED33" s="16">
        <v>0</v>
      </c>
      <c r="EE33" s="16">
        <v>0</v>
      </c>
      <c r="EF33" s="16">
        <v>0</v>
      </c>
      <c r="EG33" s="16">
        <v>0</v>
      </c>
      <c r="EH33" s="16">
        <v>0</v>
      </c>
      <c r="EI33" s="16">
        <v>0</v>
      </c>
      <c r="EJ33" s="16">
        <v>0</v>
      </c>
      <c r="EK33" s="16">
        <v>0</v>
      </c>
      <c r="EL33" s="16">
        <v>0</v>
      </c>
      <c r="EM33" s="16">
        <v>0</v>
      </c>
      <c r="EN33" s="16">
        <v>0</v>
      </c>
      <c r="EO33" s="16">
        <v>0</v>
      </c>
      <c r="EQ33" s="16">
        <v>0</v>
      </c>
      <c r="ER33" s="16">
        <v>0</v>
      </c>
      <c r="ES33" s="16">
        <v>0</v>
      </c>
      <c r="ET33" s="16">
        <v>0</v>
      </c>
      <c r="EU33" s="16">
        <v>0</v>
      </c>
      <c r="EV33" s="16">
        <v>0</v>
      </c>
      <c r="EW33" s="16">
        <v>0</v>
      </c>
      <c r="EX33" s="16">
        <v>0</v>
      </c>
      <c r="EY33" s="16">
        <v>0</v>
      </c>
      <c r="EZ33" s="16">
        <v>0</v>
      </c>
      <c r="FA33" s="16">
        <v>0</v>
      </c>
      <c r="FB33" s="16">
        <v>0</v>
      </c>
      <c r="FC33" s="16">
        <v>0</v>
      </c>
      <c r="FD33" s="16">
        <v>0</v>
      </c>
      <c r="FE33" s="16">
        <v>0</v>
      </c>
      <c r="FF33" s="16">
        <v>0</v>
      </c>
      <c r="FG33" s="16">
        <v>0</v>
      </c>
      <c r="FH33" s="16">
        <v>0</v>
      </c>
      <c r="FI33" s="16">
        <v>0</v>
      </c>
      <c r="FJ33" s="16">
        <v>0</v>
      </c>
      <c r="FK33" s="16">
        <v>0</v>
      </c>
      <c r="FL33" s="16">
        <v>0</v>
      </c>
      <c r="FM33" s="16">
        <v>0</v>
      </c>
      <c r="FN33" s="16">
        <v>0</v>
      </c>
    </row>
    <row r="34" spans="3:170" x14ac:dyDescent="0.2">
      <c r="C34" s="8">
        <v>45597</v>
      </c>
      <c r="D34" s="16">
        <v>0</v>
      </c>
      <c r="E34" s="16">
        <v>0</v>
      </c>
      <c r="F34" s="16">
        <v>0</v>
      </c>
      <c r="G34" s="16">
        <v>0</v>
      </c>
      <c r="H34" s="16">
        <v>0</v>
      </c>
      <c r="I34" s="16">
        <v>0</v>
      </c>
      <c r="J34" s="16">
        <v>0</v>
      </c>
      <c r="K34" s="96">
        <v>0</v>
      </c>
      <c r="L34" s="96">
        <v>0</v>
      </c>
      <c r="M34" s="96">
        <v>0</v>
      </c>
      <c r="N34" s="96">
        <v>0</v>
      </c>
      <c r="O34" s="96">
        <v>0</v>
      </c>
      <c r="P34" s="96">
        <v>0</v>
      </c>
      <c r="Q34" s="96">
        <v>0</v>
      </c>
      <c r="R34" s="96">
        <v>0</v>
      </c>
      <c r="S34" s="96">
        <v>0</v>
      </c>
      <c r="T34" s="96">
        <v>0</v>
      </c>
      <c r="U34" s="96">
        <v>0</v>
      </c>
      <c r="V34" s="96">
        <v>0</v>
      </c>
      <c r="W34" s="96">
        <v>0</v>
      </c>
      <c r="X34" s="96">
        <v>9.2999998712912202E-2</v>
      </c>
      <c r="Y34" s="96">
        <v>0</v>
      </c>
      <c r="Z34" s="96">
        <v>0</v>
      </c>
      <c r="AA34" s="96">
        <v>0</v>
      </c>
      <c r="AB34" s="96">
        <v>0</v>
      </c>
      <c r="AC34" s="96">
        <v>0</v>
      </c>
      <c r="AD34" s="96">
        <v>0</v>
      </c>
      <c r="AE34" s="96">
        <v>0</v>
      </c>
      <c r="AF34" s="96">
        <v>0</v>
      </c>
      <c r="AG34" s="96">
        <v>0</v>
      </c>
      <c r="AH34" s="96">
        <v>0</v>
      </c>
      <c r="AI34" s="96">
        <v>0</v>
      </c>
      <c r="AJ34" s="96">
        <v>0</v>
      </c>
      <c r="AK34" s="96">
        <v>0</v>
      </c>
      <c r="AL34" s="96">
        <v>0</v>
      </c>
      <c r="AM34" s="96">
        <v>0</v>
      </c>
      <c r="AN34" s="96">
        <v>0</v>
      </c>
      <c r="AO34" s="96">
        <v>0</v>
      </c>
      <c r="AP34" s="96">
        <v>0</v>
      </c>
      <c r="AQ34" s="96">
        <v>0</v>
      </c>
      <c r="AR34" s="96">
        <v>0</v>
      </c>
      <c r="AS34" s="96">
        <v>0</v>
      </c>
      <c r="AT34" s="96">
        <v>0</v>
      </c>
      <c r="AU34" s="96">
        <v>0</v>
      </c>
      <c r="AV34" s="96">
        <v>0</v>
      </c>
      <c r="AW34" s="96">
        <v>0</v>
      </c>
      <c r="AX34" s="96">
        <v>0</v>
      </c>
      <c r="AY34" s="96">
        <v>0</v>
      </c>
      <c r="AZ34" s="96">
        <v>0</v>
      </c>
      <c r="BA34" s="96">
        <v>0</v>
      </c>
      <c r="BB34" s="96">
        <v>0</v>
      </c>
      <c r="BC34" s="96">
        <v>0</v>
      </c>
      <c r="BD34" s="96">
        <v>0</v>
      </c>
      <c r="BE34" s="96">
        <v>0</v>
      </c>
      <c r="BF34" s="96">
        <v>0</v>
      </c>
      <c r="BG34" s="96">
        <v>0</v>
      </c>
      <c r="BH34" s="96">
        <v>0</v>
      </c>
      <c r="BI34" s="96">
        <v>0</v>
      </c>
      <c r="BJ34" s="96">
        <v>98.739042472412734</v>
      </c>
      <c r="BK34" s="96">
        <v>1.8429266457542184</v>
      </c>
      <c r="BL34" s="96">
        <v>-1.0572175066748102</v>
      </c>
      <c r="BM34" s="96">
        <v>0.87688999999999995</v>
      </c>
      <c r="BN34" s="96">
        <v>6.0419999999999998</v>
      </c>
      <c r="BO34" s="96">
        <v>6.0419999999999998</v>
      </c>
      <c r="BP34" s="96">
        <v>0</v>
      </c>
      <c r="BQ34" s="96">
        <v>37.502214127263947</v>
      </c>
      <c r="BR34" s="96">
        <v>37.502214127263947</v>
      </c>
      <c r="BS34" s="96">
        <v>98.739042472412734</v>
      </c>
      <c r="BT34" s="96"/>
      <c r="BU34" s="96"/>
      <c r="BV34" s="96"/>
      <c r="BW34" s="96"/>
      <c r="BX34" s="96"/>
      <c r="BY34" s="96"/>
      <c r="BZ34" s="96"/>
      <c r="CA34" s="96"/>
      <c r="CB34" s="96"/>
      <c r="CC34" s="96"/>
      <c r="CD34" s="96"/>
      <c r="CE34" s="96"/>
      <c r="CF34" s="96"/>
      <c r="CG34" s="96"/>
      <c r="CH34" s="96"/>
      <c r="CI34" s="96"/>
      <c r="CJ34" s="96"/>
      <c r="CK34" s="96"/>
      <c r="CL34" s="96"/>
      <c r="CM34" s="96"/>
      <c r="CN34" s="96"/>
      <c r="CO34" s="96"/>
      <c r="CP34" s="96"/>
      <c r="CQ34" s="96"/>
      <c r="CR34" s="96"/>
      <c r="CS34" s="96"/>
      <c r="CT34" s="96"/>
      <c r="CU34" s="96"/>
      <c r="CV34" s="96"/>
      <c r="CW34" s="96"/>
      <c r="CX34" s="96"/>
      <c r="CY34" s="96"/>
      <c r="CZ34" s="96"/>
      <c r="DA34" s="96"/>
      <c r="DB34" s="96"/>
      <c r="DC34" s="96"/>
      <c r="DD34" s="96"/>
      <c r="DE34" s="96"/>
      <c r="DF34" s="96"/>
      <c r="DG34" s="96"/>
      <c r="DH34" s="96"/>
      <c r="DI34" s="96"/>
      <c r="DJ34" s="96"/>
      <c r="DK34" s="96"/>
      <c r="DL34" s="96"/>
      <c r="DM34" s="96"/>
      <c r="DN34" s="104"/>
      <c r="DO34" s="104"/>
      <c r="DP34" s="104"/>
      <c r="DR34" s="16">
        <v>0</v>
      </c>
      <c r="DS34" s="16">
        <v>0</v>
      </c>
      <c r="DT34" s="16">
        <v>0</v>
      </c>
      <c r="DU34" s="16">
        <v>0</v>
      </c>
      <c r="DV34" s="16">
        <v>0</v>
      </c>
      <c r="DW34" s="16">
        <v>0</v>
      </c>
      <c r="DX34" s="16">
        <v>0</v>
      </c>
      <c r="DY34" s="16">
        <v>0</v>
      </c>
      <c r="DZ34" s="16">
        <v>0</v>
      </c>
      <c r="EA34" s="16">
        <v>0</v>
      </c>
      <c r="EB34" s="16">
        <v>0</v>
      </c>
      <c r="EC34" s="16">
        <v>0</v>
      </c>
      <c r="ED34" s="16">
        <v>0</v>
      </c>
      <c r="EE34" s="16">
        <v>0</v>
      </c>
      <c r="EF34" s="16">
        <v>0</v>
      </c>
      <c r="EG34" s="16">
        <v>0</v>
      </c>
      <c r="EH34" s="16">
        <v>0</v>
      </c>
      <c r="EI34" s="16">
        <v>0</v>
      </c>
      <c r="EJ34" s="16">
        <v>0</v>
      </c>
      <c r="EK34" s="16">
        <v>0</v>
      </c>
      <c r="EL34" s="16">
        <v>0</v>
      </c>
      <c r="EM34" s="16">
        <v>0</v>
      </c>
      <c r="EN34" s="16">
        <v>0</v>
      </c>
      <c r="EO34" s="16">
        <v>0</v>
      </c>
      <c r="EQ34" s="16">
        <v>0</v>
      </c>
      <c r="ER34" s="16">
        <v>0</v>
      </c>
      <c r="ES34" s="16">
        <v>0</v>
      </c>
      <c r="ET34" s="16">
        <v>0</v>
      </c>
      <c r="EU34" s="16">
        <v>0</v>
      </c>
      <c r="EV34" s="16">
        <v>0</v>
      </c>
      <c r="EW34" s="16">
        <v>0</v>
      </c>
      <c r="EX34" s="16">
        <v>0</v>
      </c>
      <c r="EY34" s="16">
        <v>0</v>
      </c>
      <c r="EZ34" s="16">
        <v>0</v>
      </c>
      <c r="FA34" s="16">
        <v>0</v>
      </c>
      <c r="FB34" s="16">
        <v>0</v>
      </c>
      <c r="FC34" s="16">
        <v>0</v>
      </c>
      <c r="FD34" s="16">
        <v>0</v>
      </c>
      <c r="FE34" s="16">
        <v>0</v>
      </c>
      <c r="FF34" s="16">
        <v>0</v>
      </c>
      <c r="FG34" s="16">
        <v>0</v>
      </c>
      <c r="FH34" s="16">
        <v>0</v>
      </c>
      <c r="FI34" s="16">
        <v>0</v>
      </c>
      <c r="FJ34" s="16">
        <v>0</v>
      </c>
      <c r="FK34" s="16">
        <v>0</v>
      </c>
      <c r="FL34" s="16">
        <v>0</v>
      </c>
      <c r="FM34" s="16">
        <v>0</v>
      </c>
      <c r="FN34" s="16">
        <v>0</v>
      </c>
    </row>
    <row r="35" spans="3:170" x14ac:dyDescent="0.2">
      <c r="C35" s="9">
        <v>45627</v>
      </c>
      <c r="D35" s="16">
        <v>0</v>
      </c>
      <c r="E35" s="16">
        <v>0</v>
      </c>
      <c r="F35" s="16">
        <v>0</v>
      </c>
      <c r="G35" s="16">
        <v>0</v>
      </c>
      <c r="H35" s="16">
        <v>0</v>
      </c>
      <c r="I35" s="16">
        <v>0</v>
      </c>
      <c r="J35" s="16">
        <v>0</v>
      </c>
      <c r="K35" s="96">
        <v>0</v>
      </c>
      <c r="L35" s="96">
        <v>0</v>
      </c>
      <c r="M35" s="96">
        <v>0</v>
      </c>
      <c r="N35" s="96">
        <v>0</v>
      </c>
      <c r="O35" s="96">
        <v>0</v>
      </c>
      <c r="P35" s="96">
        <v>0</v>
      </c>
      <c r="Q35" s="96">
        <v>0</v>
      </c>
      <c r="R35" s="96">
        <v>0</v>
      </c>
      <c r="S35" s="96">
        <v>0</v>
      </c>
      <c r="T35" s="96">
        <v>0</v>
      </c>
      <c r="U35" s="96">
        <v>0</v>
      </c>
      <c r="V35" s="96">
        <v>0</v>
      </c>
      <c r="W35" s="96">
        <v>0</v>
      </c>
      <c r="X35" s="96">
        <v>20490.795868066838</v>
      </c>
      <c r="Y35" s="96">
        <v>0</v>
      </c>
      <c r="Z35" s="96">
        <v>0</v>
      </c>
      <c r="AA35" s="96">
        <v>0</v>
      </c>
      <c r="AB35" s="96">
        <v>0</v>
      </c>
      <c r="AC35" s="96">
        <v>0</v>
      </c>
      <c r="AD35" s="96">
        <v>0</v>
      </c>
      <c r="AE35" s="96">
        <v>0</v>
      </c>
      <c r="AF35" s="96">
        <v>0</v>
      </c>
      <c r="AG35" s="96">
        <v>0</v>
      </c>
      <c r="AH35" s="96">
        <v>0</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0</v>
      </c>
      <c r="BA35" s="96">
        <v>0</v>
      </c>
      <c r="BB35" s="96">
        <v>0</v>
      </c>
      <c r="BC35" s="96">
        <v>0</v>
      </c>
      <c r="BD35" s="96">
        <v>0</v>
      </c>
      <c r="BE35" s="96">
        <v>0</v>
      </c>
      <c r="BF35" s="96">
        <v>0</v>
      </c>
      <c r="BG35" s="96">
        <v>0</v>
      </c>
      <c r="BH35" s="96">
        <v>0</v>
      </c>
      <c r="BI35" s="96">
        <v>0</v>
      </c>
      <c r="BJ35" s="96">
        <v>98.739042472412734</v>
      </c>
      <c r="BK35" s="96">
        <v>1.8429266457542184</v>
      </c>
      <c r="BL35" s="96">
        <v>-1.0572175066748102</v>
      </c>
      <c r="BM35" s="96">
        <v>0.87688999999999995</v>
      </c>
      <c r="BN35" s="96">
        <v>6.0419999999999998</v>
      </c>
      <c r="BO35" s="96">
        <v>6.0419999999999998</v>
      </c>
      <c r="BP35" s="96">
        <v>0</v>
      </c>
      <c r="BQ35" s="96">
        <v>37.502214127263947</v>
      </c>
      <c r="BR35" s="96">
        <v>37.502214127263947</v>
      </c>
      <c r="BS35" s="96">
        <v>98.739042472412734</v>
      </c>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105"/>
      <c r="DO35" s="105"/>
      <c r="DP35" s="105"/>
      <c r="DR35" s="16">
        <v>0</v>
      </c>
      <c r="DS35" s="16">
        <v>0</v>
      </c>
      <c r="DT35" s="16">
        <v>0</v>
      </c>
      <c r="DU35" s="16">
        <v>0</v>
      </c>
      <c r="DV35" s="16">
        <v>0</v>
      </c>
      <c r="DW35" s="16">
        <v>0</v>
      </c>
      <c r="DX35" s="16">
        <v>0</v>
      </c>
      <c r="DY35" s="16">
        <v>0</v>
      </c>
      <c r="DZ35" s="16">
        <v>0</v>
      </c>
      <c r="EA35" s="16">
        <v>0</v>
      </c>
      <c r="EB35" s="16">
        <v>0</v>
      </c>
      <c r="EC35" s="16">
        <v>0</v>
      </c>
      <c r="ED35" s="16">
        <v>0</v>
      </c>
      <c r="EE35" s="16">
        <v>0</v>
      </c>
      <c r="EF35" s="16">
        <v>0</v>
      </c>
      <c r="EG35" s="16">
        <v>0</v>
      </c>
      <c r="EH35" s="16">
        <v>0</v>
      </c>
      <c r="EI35" s="16">
        <v>0</v>
      </c>
      <c r="EJ35" s="16">
        <v>0</v>
      </c>
      <c r="EK35" s="16">
        <v>0</v>
      </c>
      <c r="EL35" s="16">
        <v>0</v>
      </c>
      <c r="EM35" s="16">
        <v>0</v>
      </c>
      <c r="EN35" s="16">
        <v>0</v>
      </c>
      <c r="EO35" s="16">
        <v>0</v>
      </c>
      <c r="EQ35" s="16">
        <v>0</v>
      </c>
      <c r="ER35" s="16">
        <v>0</v>
      </c>
      <c r="ES35" s="16">
        <v>0</v>
      </c>
      <c r="ET35" s="16">
        <v>0</v>
      </c>
      <c r="EU35" s="16">
        <v>0</v>
      </c>
      <c r="EV35" s="16">
        <v>0</v>
      </c>
      <c r="EW35" s="16">
        <v>0</v>
      </c>
      <c r="EX35" s="16">
        <v>0</v>
      </c>
      <c r="EY35" s="16">
        <v>0</v>
      </c>
      <c r="EZ35" s="16">
        <v>0</v>
      </c>
      <c r="FA35" s="16">
        <v>0</v>
      </c>
      <c r="FB35" s="16">
        <v>0</v>
      </c>
      <c r="FC35" s="16">
        <v>0</v>
      </c>
      <c r="FD35" s="16">
        <v>0</v>
      </c>
      <c r="FE35" s="16">
        <v>0</v>
      </c>
      <c r="FF35" s="16">
        <v>0</v>
      </c>
      <c r="FG35" s="16">
        <v>0</v>
      </c>
      <c r="FH35" s="16">
        <v>0</v>
      </c>
      <c r="FI35" s="16">
        <v>0</v>
      </c>
      <c r="FJ35" s="16">
        <v>0</v>
      </c>
      <c r="FK35" s="16">
        <v>0</v>
      </c>
      <c r="FL35" s="16">
        <v>0</v>
      </c>
      <c r="FM35" s="16">
        <v>0</v>
      </c>
      <c r="FN35" s="16">
        <v>0</v>
      </c>
    </row>
    <row r="36" spans="3:170" x14ac:dyDescent="0.2">
      <c r="C36" s="10">
        <v>2023</v>
      </c>
      <c r="D36" s="18">
        <v>0</v>
      </c>
      <c r="E36" s="18">
        <v>0</v>
      </c>
      <c r="F36" s="18">
        <v>0</v>
      </c>
      <c r="G36" s="18">
        <v>0</v>
      </c>
      <c r="H36" s="18">
        <v>0</v>
      </c>
      <c r="I36" s="18">
        <v>0</v>
      </c>
      <c r="J36" s="18">
        <v>0</v>
      </c>
      <c r="K36" s="98">
        <v>0</v>
      </c>
      <c r="L36" s="98">
        <v>0</v>
      </c>
      <c r="M36" s="98">
        <v>0</v>
      </c>
      <c r="N36" s="98">
        <v>0</v>
      </c>
      <c r="O36" s="98">
        <v>0</v>
      </c>
      <c r="P36" s="98">
        <v>0</v>
      </c>
      <c r="Q36" s="98">
        <v>0</v>
      </c>
      <c r="R36" s="98">
        <v>0</v>
      </c>
      <c r="S36" s="98">
        <v>0</v>
      </c>
      <c r="T36" s="98">
        <v>0</v>
      </c>
      <c r="U36" s="98">
        <v>0</v>
      </c>
      <c r="V36" s="98">
        <v>0</v>
      </c>
      <c r="W36" s="98">
        <v>0</v>
      </c>
      <c r="X36" s="98">
        <v>0</v>
      </c>
      <c r="Y36" s="98">
        <v>0</v>
      </c>
      <c r="Z36" s="98">
        <v>0</v>
      </c>
      <c r="AA36" s="98">
        <v>0</v>
      </c>
      <c r="AB36" s="98">
        <v>0</v>
      </c>
      <c r="AC36" s="98">
        <v>0</v>
      </c>
      <c r="AD36" s="98">
        <v>0</v>
      </c>
      <c r="AE36" s="98">
        <v>0</v>
      </c>
      <c r="AF36" s="98">
        <v>0</v>
      </c>
      <c r="AG36" s="98">
        <v>0</v>
      </c>
      <c r="AH36" s="98">
        <v>0</v>
      </c>
      <c r="AI36" s="98">
        <v>0</v>
      </c>
      <c r="AJ36" s="98">
        <v>0</v>
      </c>
      <c r="AK36" s="98">
        <v>0</v>
      </c>
      <c r="AL36" s="98">
        <v>0</v>
      </c>
      <c r="AM36" s="98">
        <v>0</v>
      </c>
      <c r="AN36" s="98">
        <v>0</v>
      </c>
      <c r="AO36" s="98">
        <v>0</v>
      </c>
      <c r="AP36" s="98">
        <v>0</v>
      </c>
      <c r="AQ36" s="98">
        <v>0</v>
      </c>
      <c r="AR36" s="98">
        <v>0</v>
      </c>
      <c r="AS36" s="98">
        <v>0</v>
      </c>
      <c r="AT36" s="98">
        <v>0</v>
      </c>
      <c r="AU36" s="98">
        <v>0</v>
      </c>
      <c r="AV36" s="98">
        <v>0</v>
      </c>
      <c r="AW36" s="98">
        <v>0</v>
      </c>
      <c r="AX36" s="98">
        <v>0</v>
      </c>
      <c r="AY36" s="98">
        <v>0</v>
      </c>
      <c r="AZ36" s="98">
        <v>0</v>
      </c>
      <c r="BA36" s="98">
        <v>0</v>
      </c>
      <c r="BB36" s="98">
        <v>0</v>
      </c>
      <c r="BC36" s="98">
        <v>0</v>
      </c>
      <c r="BD36" s="98">
        <v>0</v>
      </c>
      <c r="BE36" s="98">
        <v>0</v>
      </c>
      <c r="BF36" s="98">
        <v>0</v>
      </c>
      <c r="BG36" s="98">
        <v>0</v>
      </c>
      <c r="BH36" s="98">
        <v>0</v>
      </c>
      <c r="BI36" s="98">
        <v>0</v>
      </c>
      <c r="BJ36" s="98">
        <v>98.739042472412734</v>
      </c>
      <c r="BK36" s="98">
        <v>1.8429266457542184</v>
      </c>
      <c r="BL36" s="98">
        <v>-1.0572175066748102</v>
      </c>
      <c r="BM36" s="98">
        <v>0.87688999999999995</v>
      </c>
      <c r="BN36" s="98">
        <v>6.0419999999999998</v>
      </c>
      <c r="BO36" s="98">
        <v>6.0419999999999998</v>
      </c>
      <c r="BP36" s="98">
        <v>0</v>
      </c>
      <c r="BQ36" s="98">
        <v>37.502214127263947</v>
      </c>
      <c r="BR36" s="98">
        <v>37.502214127263947</v>
      </c>
      <c r="BS36" s="98">
        <v>98.739042472412734</v>
      </c>
      <c r="BT36" s="98">
        <v>0</v>
      </c>
      <c r="BU36" s="98">
        <v>0</v>
      </c>
      <c r="BV36" s="98">
        <v>0</v>
      </c>
      <c r="BW36" s="98">
        <v>0</v>
      </c>
      <c r="BX36" s="98">
        <v>0</v>
      </c>
      <c r="BY36" s="98">
        <v>0</v>
      </c>
      <c r="BZ36" s="98">
        <v>0</v>
      </c>
      <c r="CA36" s="98">
        <v>0.13074107245791619</v>
      </c>
      <c r="CB36" s="98">
        <v>0.42278700282048415</v>
      </c>
      <c r="CC36" s="98">
        <v>0.10346984826255597</v>
      </c>
      <c r="CD36" s="98">
        <v>8.7486294039308771E-2</v>
      </c>
      <c r="CE36" s="98">
        <v>0</v>
      </c>
      <c r="CF36" s="98">
        <v>0</v>
      </c>
      <c r="CG36" s="98">
        <v>0</v>
      </c>
      <c r="CH36" s="98">
        <v>0</v>
      </c>
      <c r="CI36" s="98">
        <v>47099.115856987788</v>
      </c>
      <c r="CJ36" s="98">
        <v>1499.7375447909378</v>
      </c>
      <c r="CK36" s="98">
        <v>0</v>
      </c>
      <c r="CL36" s="98">
        <v>0</v>
      </c>
      <c r="CM36" s="98">
        <v>0</v>
      </c>
      <c r="CN36" s="98">
        <v>0</v>
      </c>
      <c r="CO36" s="98">
        <v>0</v>
      </c>
      <c r="CP36" s="98">
        <v>0</v>
      </c>
      <c r="CQ36" s="98">
        <v>0</v>
      </c>
      <c r="CR36" s="98">
        <v>0</v>
      </c>
      <c r="CS36" s="98">
        <v>0</v>
      </c>
      <c r="CT36" s="98">
        <v>147345.97357577831</v>
      </c>
      <c r="CU36" s="98">
        <v>100</v>
      </c>
      <c r="CV36" s="98">
        <v>0</v>
      </c>
      <c r="CW36" s="98">
        <v>20414.586329328129</v>
      </c>
      <c r="CX36" s="98">
        <v>85532.907417859416</v>
      </c>
      <c r="CY36" s="98">
        <v>0</v>
      </c>
      <c r="CZ36" s="98">
        <v>0</v>
      </c>
      <c r="DA36" s="98">
        <v>0</v>
      </c>
      <c r="DB36" s="98">
        <v>0</v>
      </c>
      <c r="DC36" s="98">
        <v>0</v>
      </c>
      <c r="DD36" s="98">
        <v>0</v>
      </c>
      <c r="DE36" s="98">
        <v>0</v>
      </c>
      <c r="DF36" s="98">
        <v>0</v>
      </c>
      <c r="DG36" s="98">
        <v>41398.479828591226</v>
      </c>
      <c r="DH36" s="98">
        <v>0</v>
      </c>
      <c r="DI36" s="98">
        <v>0</v>
      </c>
      <c r="DJ36" s="98">
        <v>0</v>
      </c>
      <c r="DK36" s="98">
        <v>0</v>
      </c>
      <c r="DL36" s="98">
        <v>0</v>
      </c>
      <c r="DM36" s="98">
        <v>0</v>
      </c>
      <c r="DN36" s="106">
        <v>0</v>
      </c>
      <c r="DO36" s="106">
        <v>-147345.97357578576</v>
      </c>
      <c r="DP36" s="106">
        <v>-140488.8734804813</v>
      </c>
      <c r="DR36" s="18">
        <v>0</v>
      </c>
      <c r="DS36" s="18">
        <v>0</v>
      </c>
      <c r="DT36" s="18">
        <v>0</v>
      </c>
      <c r="DU36" s="18">
        <v>0</v>
      </c>
      <c r="DV36" s="18">
        <v>0</v>
      </c>
      <c r="DW36" s="18">
        <v>0</v>
      </c>
      <c r="DX36" s="18">
        <v>0</v>
      </c>
      <c r="DY36" s="18">
        <v>0</v>
      </c>
      <c r="DZ36" s="18">
        <v>0</v>
      </c>
      <c r="EA36" s="18">
        <v>0</v>
      </c>
      <c r="EB36" s="18">
        <v>0</v>
      </c>
      <c r="EC36" s="18">
        <v>0</v>
      </c>
      <c r="ED36" s="18">
        <v>0</v>
      </c>
      <c r="EE36" s="18">
        <v>0</v>
      </c>
      <c r="EF36" s="18">
        <v>0</v>
      </c>
      <c r="EG36" s="18">
        <v>0</v>
      </c>
      <c r="EH36" s="18">
        <v>0</v>
      </c>
      <c r="EI36" s="18">
        <v>0</v>
      </c>
      <c r="EJ36" s="18">
        <v>0</v>
      </c>
      <c r="EK36" s="18">
        <v>0</v>
      </c>
      <c r="EL36" s="18">
        <v>0</v>
      </c>
      <c r="EM36" s="18">
        <v>0</v>
      </c>
      <c r="EN36" s="18">
        <v>0</v>
      </c>
      <c r="EO36" s="18">
        <v>0</v>
      </c>
      <c r="EQ36" s="106">
        <v>0</v>
      </c>
      <c r="ER36" s="18">
        <v>0</v>
      </c>
      <c r="ES36" s="18">
        <v>0</v>
      </c>
      <c r="ET36" s="106">
        <v>0</v>
      </c>
      <c r="EU36" s="18">
        <v>0</v>
      </c>
      <c r="EV36" s="18">
        <v>0</v>
      </c>
      <c r="EW36" s="18">
        <v>0</v>
      </c>
      <c r="EX36" s="18">
        <v>0</v>
      </c>
      <c r="EY36" s="106">
        <v>0</v>
      </c>
      <c r="EZ36" s="18">
        <v>0</v>
      </c>
      <c r="FA36" s="18">
        <v>0</v>
      </c>
      <c r="FB36" s="106">
        <v>0</v>
      </c>
      <c r="FC36" s="18">
        <v>0</v>
      </c>
      <c r="FD36" s="18">
        <v>0</v>
      </c>
      <c r="FE36" s="18">
        <v>0</v>
      </c>
      <c r="FF36" s="18">
        <v>0</v>
      </c>
      <c r="FG36" s="106">
        <v>0</v>
      </c>
      <c r="FH36" s="18">
        <v>0</v>
      </c>
      <c r="FI36" s="18">
        <v>0</v>
      </c>
      <c r="FJ36" s="106">
        <v>0</v>
      </c>
      <c r="FK36" s="18">
        <v>0</v>
      </c>
      <c r="FL36" s="18">
        <v>0</v>
      </c>
      <c r="FM36" s="18">
        <v>0</v>
      </c>
      <c r="FN36" s="18">
        <v>0</v>
      </c>
    </row>
    <row r="37" spans="3:170" x14ac:dyDescent="0.2">
      <c r="C37" s="11">
        <v>2024</v>
      </c>
      <c r="D37" s="20">
        <v>0</v>
      </c>
      <c r="E37" s="20">
        <v>0</v>
      </c>
      <c r="F37" s="20">
        <v>0</v>
      </c>
      <c r="G37" s="20">
        <v>0</v>
      </c>
      <c r="H37" s="20">
        <v>0</v>
      </c>
      <c r="I37" s="20">
        <v>0</v>
      </c>
      <c r="J37" s="20">
        <v>0</v>
      </c>
      <c r="K37" s="99">
        <v>0</v>
      </c>
      <c r="L37" s="99">
        <v>0</v>
      </c>
      <c r="M37" s="99">
        <v>0</v>
      </c>
      <c r="N37" s="99">
        <v>0</v>
      </c>
      <c r="O37" s="99">
        <v>0</v>
      </c>
      <c r="P37" s="99">
        <v>0</v>
      </c>
      <c r="Q37" s="99">
        <v>0</v>
      </c>
      <c r="R37" s="99">
        <v>0</v>
      </c>
      <c r="S37" s="99">
        <v>0</v>
      </c>
      <c r="T37" s="99">
        <v>0</v>
      </c>
      <c r="U37" s="99">
        <v>0</v>
      </c>
      <c r="V37" s="99">
        <v>0</v>
      </c>
      <c r="W37" s="99">
        <v>0</v>
      </c>
      <c r="X37" s="99">
        <v>20490.888868066482</v>
      </c>
      <c r="Y37" s="99">
        <v>0</v>
      </c>
      <c r="Z37" s="99">
        <v>0</v>
      </c>
      <c r="AA37" s="99">
        <v>0</v>
      </c>
      <c r="AB37" s="99">
        <v>0</v>
      </c>
      <c r="AC37" s="99">
        <v>0</v>
      </c>
      <c r="AD37" s="99">
        <v>0</v>
      </c>
      <c r="AE37" s="99">
        <v>0</v>
      </c>
      <c r="AF37" s="99">
        <v>0</v>
      </c>
      <c r="AG37" s="99">
        <v>0</v>
      </c>
      <c r="AH37" s="99">
        <v>0</v>
      </c>
      <c r="AI37" s="99">
        <v>0</v>
      </c>
      <c r="AJ37" s="99">
        <v>0</v>
      </c>
      <c r="AK37" s="99">
        <v>0</v>
      </c>
      <c r="AL37" s="99">
        <v>0</v>
      </c>
      <c r="AM37" s="99">
        <v>0</v>
      </c>
      <c r="AN37" s="99">
        <v>0</v>
      </c>
      <c r="AO37" s="99">
        <v>0</v>
      </c>
      <c r="AP37" s="99">
        <v>0</v>
      </c>
      <c r="AQ37" s="99">
        <v>0</v>
      </c>
      <c r="AR37" s="99">
        <v>0</v>
      </c>
      <c r="AS37" s="99">
        <v>0</v>
      </c>
      <c r="AT37" s="99">
        <v>0</v>
      </c>
      <c r="AU37" s="99">
        <v>0</v>
      </c>
      <c r="AV37" s="99">
        <v>0</v>
      </c>
      <c r="AW37" s="99">
        <v>0</v>
      </c>
      <c r="AX37" s="99">
        <v>0</v>
      </c>
      <c r="AY37" s="99">
        <v>0</v>
      </c>
      <c r="AZ37" s="99">
        <v>0</v>
      </c>
      <c r="BA37" s="99">
        <v>0</v>
      </c>
      <c r="BB37" s="99">
        <v>0</v>
      </c>
      <c r="BC37" s="99">
        <v>0</v>
      </c>
      <c r="BD37" s="99">
        <v>0</v>
      </c>
      <c r="BE37" s="99">
        <v>0</v>
      </c>
      <c r="BF37" s="99">
        <v>0</v>
      </c>
      <c r="BG37" s="99">
        <v>0</v>
      </c>
      <c r="BH37" s="99">
        <v>0</v>
      </c>
      <c r="BI37" s="99">
        <v>0</v>
      </c>
      <c r="BJ37" s="99">
        <v>98.739042472412734</v>
      </c>
      <c r="BK37" s="99">
        <v>1.8429266457542184</v>
      </c>
      <c r="BL37" s="99">
        <v>-1.0572175066748102</v>
      </c>
      <c r="BM37" s="99">
        <v>0.87688999999999995</v>
      </c>
      <c r="BN37" s="99">
        <v>6.0419999999999998</v>
      </c>
      <c r="BO37" s="99">
        <v>6.0419999999999998</v>
      </c>
      <c r="BP37" s="99">
        <v>0</v>
      </c>
      <c r="BQ37" s="99">
        <v>37.502214127263947</v>
      </c>
      <c r="BR37" s="99">
        <v>37.502214127263947</v>
      </c>
      <c r="BS37" s="99">
        <v>98.739042472412734</v>
      </c>
      <c r="BT37" s="99">
        <v>0</v>
      </c>
      <c r="BU37" s="99">
        <v>1792.671928640455</v>
      </c>
      <c r="BV37" s="99">
        <v>0</v>
      </c>
      <c r="BW37" s="99">
        <v>0</v>
      </c>
      <c r="BX37" s="99">
        <v>0</v>
      </c>
      <c r="BY37" s="99">
        <v>1792.6719286385924</v>
      </c>
      <c r="BZ37" s="99">
        <v>0</v>
      </c>
      <c r="CA37" s="99">
        <v>0.13074107245791619</v>
      </c>
      <c r="CB37" s="99">
        <v>0.42278700282048415</v>
      </c>
      <c r="CC37" s="99">
        <v>0.10346984826255597</v>
      </c>
      <c r="CD37" s="99">
        <v>8.7486294039308771E-2</v>
      </c>
      <c r="CE37" s="99">
        <v>0</v>
      </c>
      <c r="CF37" s="99">
        <v>0</v>
      </c>
      <c r="CG37" s="99">
        <v>0</v>
      </c>
      <c r="CH37" s="99">
        <v>0</v>
      </c>
      <c r="CI37" s="99">
        <v>47099.115856987788</v>
      </c>
      <c r="CJ37" s="99">
        <v>1499.7375447909378</v>
      </c>
      <c r="CK37" s="99">
        <v>0</v>
      </c>
      <c r="CL37" s="99">
        <v>0</v>
      </c>
      <c r="CM37" s="99">
        <v>0</v>
      </c>
      <c r="CN37" s="99">
        <v>0</v>
      </c>
      <c r="CO37" s="99">
        <v>0</v>
      </c>
      <c r="CP37" s="99">
        <v>0</v>
      </c>
      <c r="CQ37" s="99">
        <v>0</v>
      </c>
      <c r="CR37" s="99">
        <v>0</v>
      </c>
      <c r="CS37" s="99">
        <v>0</v>
      </c>
      <c r="CT37" s="99">
        <v>106096.44842339866</v>
      </c>
      <c r="CU37" s="99">
        <v>100</v>
      </c>
      <c r="CV37" s="99">
        <v>0</v>
      </c>
      <c r="CW37" s="99">
        <v>22295.266780451639</v>
      </c>
      <c r="CX37" s="99">
        <v>50797.401468564523</v>
      </c>
      <c r="CY37" s="99">
        <v>0</v>
      </c>
      <c r="CZ37" s="99">
        <v>0</v>
      </c>
      <c r="DA37" s="99">
        <v>0</v>
      </c>
      <c r="DB37" s="99">
        <v>0</v>
      </c>
      <c r="DC37" s="99">
        <v>0</v>
      </c>
      <c r="DD37" s="99">
        <v>0</v>
      </c>
      <c r="DE37" s="99">
        <v>0</v>
      </c>
      <c r="DF37" s="99">
        <v>0</v>
      </c>
      <c r="DG37" s="99">
        <v>27951.982924770098</v>
      </c>
      <c r="DH37" s="99">
        <v>5051.7972496113507</v>
      </c>
      <c r="DI37" s="99">
        <v>0</v>
      </c>
      <c r="DJ37" s="99">
        <v>0</v>
      </c>
      <c r="DK37" s="99">
        <v>0</v>
      </c>
      <c r="DL37" s="99">
        <v>0</v>
      </c>
      <c r="DM37" s="99">
        <v>0</v>
      </c>
      <c r="DN37" s="107">
        <v>-1792.6719286367297</v>
      </c>
      <c r="DO37" s="107">
        <v>-107889.1203520298</v>
      </c>
      <c r="DP37" s="107">
        <v>-93516.581856614226</v>
      </c>
      <c r="DR37" s="20">
        <v>0</v>
      </c>
      <c r="DS37" s="20">
        <v>0</v>
      </c>
      <c r="DT37" s="20">
        <v>0</v>
      </c>
      <c r="DU37" s="20">
        <v>0</v>
      </c>
      <c r="DV37" s="20">
        <v>0</v>
      </c>
      <c r="DW37" s="20">
        <v>0</v>
      </c>
      <c r="DX37" s="20">
        <v>0</v>
      </c>
      <c r="DY37" s="20">
        <v>0</v>
      </c>
      <c r="DZ37" s="20">
        <v>0</v>
      </c>
      <c r="EA37" s="20">
        <v>0</v>
      </c>
      <c r="EB37" s="20">
        <v>0</v>
      </c>
      <c r="EC37" s="20">
        <v>0</v>
      </c>
      <c r="ED37" s="20">
        <v>0</v>
      </c>
      <c r="EE37" s="20">
        <v>0</v>
      </c>
      <c r="EF37" s="20">
        <v>0</v>
      </c>
      <c r="EG37" s="20">
        <v>0</v>
      </c>
      <c r="EH37" s="20">
        <v>0</v>
      </c>
      <c r="EI37" s="20">
        <v>0</v>
      </c>
      <c r="EJ37" s="20">
        <v>0</v>
      </c>
      <c r="EK37" s="20">
        <v>0</v>
      </c>
      <c r="EL37" s="20">
        <v>0</v>
      </c>
      <c r="EM37" s="20">
        <v>0</v>
      </c>
      <c r="EN37" s="20">
        <v>0</v>
      </c>
      <c r="EO37" s="20">
        <v>0</v>
      </c>
      <c r="EQ37" s="107">
        <v>0</v>
      </c>
      <c r="ER37" s="20">
        <v>0</v>
      </c>
      <c r="ES37" s="20">
        <v>0</v>
      </c>
      <c r="ET37" s="20">
        <v>0</v>
      </c>
      <c r="EU37" s="20">
        <v>0</v>
      </c>
      <c r="EV37" s="20">
        <v>0</v>
      </c>
      <c r="EW37" s="20">
        <v>0</v>
      </c>
      <c r="EX37" s="20">
        <v>0</v>
      </c>
      <c r="EY37" s="20">
        <v>0</v>
      </c>
      <c r="EZ37" s="20">
        <v>0</v>
      </c>
      <c r="FA37" s="20">
        <v>0</v>
      </c>
      <c r="FB37" s="20">
        <v>0</v>
      </c>
      <c r="FC37" s="20">
        <v>0</v>
      </c>
      <c r="FD37" s="20">
        <v>0</v>
      </c>
      <c r="FE37" s="20">
        <v>0</v>
      </c>
      <c r="FF37" s="20">
        <v>0</v>
      </c>
      <c r="FG37" s="107">
        <v>0</v>
      </c>
      <c r="FH37" s="20">
        <v>0</v>
      </c>
      <c r="FI37" s="20">
        <v>0</v>
      </c>
      <c r="FJ37" s="107">
        <v>0</v>
      </c>
      <c r="FK37" s="20">
        <v>0</v>
      </c>
      <c r="FL37" s="20">
        <v>0</v>
      </c>
      <c r="FM37" s="20">
        <v>0</v>
      </c>
      <c r="FN37" s="20">
        <v>0</v>
      </c>
    </row>
    <row r="38" spans="3:170" x14ac:dyDescent="0.2">
      <c r="C38" s="12">
        <v>2025</v>
      </c>
      <c r="D38" s="22">
        <v>1</v>
      </c>
      <c r="E38" s="22">
        <v>0</v>
      </c>
      <c r="F38" s="22">
        <v>1</v>
      </c>
      <c r="G38" s="22">
        <v>0</v>
      </c>
      <c r="H38" s="22">
        <v>0</v>
      </c>
      <c r="I38" s="22">
        <v>0</v>
      </c>
      <c r="J38" s="22">
        <v>0</v>
      </c>
      <c r="K38" s="100">
        <v>46040.19494772295</v>
      </c>
      <c r="L38" s="100">
        <v>0</v>
      </c>
      <c r="M38" s="100">
        <v>19183.399853944778</v>
      </c>
      <c r="N38" s="100">
        <v>17648.727865629189</v>
      </c>
      <c r="O38" s="100">
        <v>0</v>
      </c>
      <c r="P38" s="100">
        <v>1534.6719883155929</v>
      </c>
      <c r="Q38" s="100">
        <v>0</v>
      </c>
      <c r="R38" s="100">
        <v>0</v>
      </c>
      <c r="S38" s="100">
        <v>0</v>
      </c>
      <c r="T38" s="100">
        <v>0</v>
      </c>
      <c r="U38" s="100">
        <v>0</v>
      </c>
      <c r="V38" s="100">
        <v>0</v>
      </c>
      <c r="W38" s="100">
        <v>408552.52827447746</v>
      </c>
      <c r="X38" s="100">
        <v>2071785.8049142249</v>
      </c>
      <c r="Y38" s="100">
        <v>0</v>
      </c>
      <c r="Z38" s="100">
        <v>0</v>
      </c>
      <c r="AA38" s="100">
        <v>0</v>
      </c>
      <c r="AB38" s="100">
        <v>46040.19494772295</v>
      </c>
      <c r="AC38" s="100">
        <v>0</v>
      </c>
      <c r="AD38" s="100">
        <v>0</v>
      </c>
      <c r="AE38" s="100">
        <v>17648.727865629189</v>
      </c>
      <c r="AF38" s="100">
        <v>0</v>
      </c>
      <c r="AG38" s="100">
        <v>0</v>
      </c>
      <c r="AH38" s="100">
        <v>0</v>
      </c>
      <c r="AI38" s="100">
        <v>0</v>
      </c>
      <c r="AJ38" s="100">
        <v>7.9999999999999796</v>
      </c>
      <c r="AK38" s="100" t="e">
        <v>#REF!</v>
      </c>
      <c r="AL38" s="100">
        <v>0</v>
      </c>
      <c r="AM38" s="100">
        <v>3683.2155958178264</v>
      </c>
      <c r="AN38" s="100">
        <v>0</v>
      </c>
      <c r="AO38" s="100">
        <v>0</v>
      </c>
      <c r="AP38" s="100">
        <v>100</v>
      </c>
      <c r="AQ38" s="100">
        <v>46040.19494772295</v>
      </c>
      <c r="AR38" s="100">
        <v>0</v>
      </c>
      <c r="AS38" s="100">
        <v>0</v>
      </c>
      <c r="AT38" s="100">
        <v>17648.727865629189</v>
      </c>
      <c r="AU38" s="100">
        <v>0</v>
      </c>
      <c r="AV38" s="100">
        <v>0</v>
      </c>
      <c r="AW38" s="100">
        <v>0</v>
      </c>
      <c r="AX38" s="100">
        <v>0</v>
      </c>
      <c r="AY38" s="100">
        <v>3683.2155958178264</v>
      </c>
      <c r="AZ38" s="100">
        <v>0</v>
      </c>
      <c r="BA38" s="100">
        <v>0</v>
      </c>
      <c r="BB38" s="100">
        <v>42356.979351905124</v>
      </c>
      <c r="BC38" s="100">
        <v>0</v>
      </c>
      <c r="BD38" s="100">
        <v>0</v>
      </c>
      <c r="BE38" s="100">
        <v>17648.727865629189</v>
      </c>
      <c r="BF38" s="100">
        <v>0</v>
      </c>
      <c r="BG38" s="100">
        <v>0</v>
      </c>
      <c r="BH38" s="100">
        <v>0</v>
      </c>
      <c r="BI38" s="100">
        <v>0</v>
      </c>
      <c r="BJ38" s="100">
        <v>98.739042472412734</v>
      </c>
      <c r="BK38" s="100">
        <v>1.8429266457542184</v>
      </c>
      <c r="BL38" s="100">
        <v>-1.0572175066748102</v>
      </c>
      <c r="BM38" s="100">
        <v>0.87688999999999995</v>
      </c>
      <c r="BN38" s="100">
        <v>6.0419999999999998</v>
      </c>
      <c r="BO38" s="100">
        <v>6.0419999999999998</v>
      </c>
      <c r="BP38" s="100">
        <v>0</v>
      </c>
      <c r="BQ38" s="100">
        <v>37.502214127263947</v>
      </c>
      <c r="BR38" s="100">
        <v>37.502214127263947</v>
      </c>
      <c r="BS38" s="100">
        <v>98.739042472412734</v>
      </c>
      <c r="BT38" s="100">
        <v>4182287.5832308531</v>
      </c>
      <c r="BU38" s="100">
        <v>285593.52833562158</v>
      </c>
      <c r="BV38" s="100">
        <v>100</v>
      </c>
      <c r="BW38" s="100">
        <v>0</v>
      </c>
      <c r="BX38" s="100">
        <v>0</v>
      </c>
      <c r="BY38" s="100">
        <v>285593.52833562065</v>
      </c>
      <c r="BZ38" s="100">
        <v>6.2031346448446243</v>
      </c>
      <c r="CA38" s="100">
        <v>0.13074107245791619</v>
      </c>
      <c r="CB38" s="100">
        <v>0.42278700282048415</v>
      </c>
      <c r="CC38" s="100">
        <v>0.10346984826255597</v>
      </c>
      <c r="CD38" s="100">
        <v>8.7486294039308771E-2</v>
      </c>
      <c r="CE38" s="100">
        <v>0</v>
      </c>
      <c r="CF38" s="100">
        <v>0</v>
      </c>
      <c r="CG38" s="100">
        <v>0</v>
      </c>
      <c r="CH38" s="100">
        <v>0</v>
      </c>
      <c r="CI38" s="100">
        <v>47099.115856987788</v>
      </c>
      <c r="CJ38" s="100">
        <v>1499.7375447909378</v>
      </c>
      <c r="CK38" s="100">
        <v>0</v>
      </c>
      <c r="CL38" s="100">
        <v>0</v>
      </c>
      <c r="CM38" s="100">
        <v>0</v>
      </c>
      <c r="CN38" s="100">
        <v>0</v>
      </c>
      <c r="CO38" s="100">
        <v>0</v>
      </c>
      <c r="CP38" s="100">
        <v>2</v>
      </c>
      <c r="CQ38" s="100">
        <v>0</v>
      </c>
      <c r="CR38" s="100">
        <v>0</v>
      </c>
      <c r="CS38" s="100">
        <v>0</v>
      </c>
      <c r="CT38" s="100">
        <v>5237057.7354034781</v>
      </c>
      <c r="CU38" s="100">
        <v>100</v>
      </c>
      <c r="CV38" s="100">
        <v>0</v>
      </c>
      <c r="CW38" s="100">
        <v>42546.718779888935</v>
      </c>
      <c r="CX38" s="100">
        <v>10811.696844818944</v>
      </c>
      <c r="CY38" s="100">
        <v>5136771.1864517666</v>
      </c>
      <c r="CZ38" s="100">
        <v>0</v>
      </c>
      <c r="DA38" s="100">
        <v>0</v>
      </c>
      <c r="DB38" s="100">
        <v>0</v>
      </c>
      <c r="DC38" s="100">
        <v>0</v>
      </c>
      <c r="DD38" s="100">
        <v>0</v>
      </c>
      <c r="DE38" s="100">
        <v>0</v>
      </c>
      <c r="DF38" s="100">
        <v>0</v>
      </c>
      <c r="DG38" s="100">
        <v>32875.481984784477</v>
      </c>
      <c r="DH38" s="100">
        <v>14052.651342230907</v>
      </c>
      <c r="DI38" s="100">
        <v>0</v>
      </c>
      <c r="DJ38" s="100">
        <v>0</v>
      </c>
      <c r="DK38" s="100">
        <v>0</v>
      </c>
      <c r="DL38" s="100">
        <v>0</v>
      </c>
      <c r="DM38" s="100">
        <v>0</v>
      </c>
      <c r="DN38" s="108">
        <v>3896694.0548952371</v>
      </c>
      <c r="DO38" s="108">
        <v>-1340363.6805082783</v>
      </c>
      <c r="DP38" s="108">
        <v>-1056187.2936761775</v>
      </c>
      <c r="DR38" s="22">
        <v>0</v>
      </c>
      <c r="DS38" s="22">
        <v>0</v>
      </c>
      <c r="DT38" s="22">
        <v>0</v>
      </c>
      <c r="DU38" s="22">
        <v>0</v>
      </c>
      <c r="DV38" s="22">
        <v>0</v>
      </c>
      <c r="DW38" s="22">
        <v>0</v>
      </c>
      <c r="DX38" s="22">
        <v>0</v>
      </c>
      <c r="DY38" s="22">
        <v>0</v>
      </c>
      <c r="DZ38" s="22">
        <v>0</v>
      </c>
      <c r="EA38" s="22">
        <v>0</v>
      </c>
      <c r="EB38" s="22">
        <v>0</v>
      </c>
      <c r="EC38" s="22">
        <v>0</v>
      </c>
      <c r="ED38" s="22">
        <v>0</v>
      </c>
      <c r="EE38" s="22">
        <v>0</v>
      </c>
      <c r="EF38" s="22">
        <v>0</v>
      </c>
      <c r="EG38" s="22">
        <v>0</v>
      </c>
      <c r="EH38" s="22">
        <v>0</v>
      </c>
      <c r="EI38" s="22">
        <v>0</v>
      </c>
      <c r="EJ38" s="22">
        <v>0</v>
      </c>
      <c r="EK38" s="22">
        <v>0</v>
      </c>
      <c r="EL38" s="22">
        <v>0</v>
      </c>
      <c r="EM38" s="22">
        <v>0</v>
      </c>
      <c r="EN38" s="22">
        <v>0</v>
      </c>
      <c r="EO38" s="22">
        <v>0</v>
      </c>
      <c r="EQ38" s="108">
        <v>46040.19494772295</v>
      </c>
      <c r="ER38" s="22">
        <v>0</v>
      </c>
      <c r="ES38" s="22">
        <v>0</v>
      </c>
      <c r="ET38" s="22">
        <v>17648.727865629189</v>
      </c>
      <c r="EU38" s="22">
        <v>0</v>
      </c>
      <c r="EV38" s="22">
        <v>0</v>
      </c>
      <c r="EW38" s="22">
        <v>0</v>
      </c>
      <c r="EX38" s="22">
        <v>0</v>
      </c>
      <c r="EY38" s="22">
        <v>46040.19494772295</v>
      </c>
      <c r="EZ38" s="22">
        <v>0</v>
      </c>
      <c r="FA38" s="22">
        <v>0</v>
      </c>
      <c r="FB38" s="22">
        <v>17648.727865629189</v>
      </c>
      <c r="FC38" s="22">
        <v>0</v>
      </c>
      <c r="FD38" s="22">
        <v>0</v>
      </c>
      <c r="FE38" s="22">
        <v>0</v>
      </c>
      <c r="FF38" s="22">
        <v>0</v>
      </c>
      <c r="FG38" s="108">
        <v>42356.979351905124</v>
      </c>
      <c r="FH38" s="22">
        <v>0</v>
      </c>
      <c r="FI38" s="22">
        <v>0</v>
      </c>
      <c r="FJ38" s="108">
        <v>17648.727865629189</v>
      </c>
      <c r="FK38" s="22">
        <v>0</v>
      </c>
      <c r="FL38" s="22">
        <v>0</v>
      </c>
      <c r="FM38" s="22">
        <v>0</v>
      </c>
      <c r="FN38" s="22">
        <v>0</v>
      </c>
    </row>
    <row r="39" spans="3:170" x14ac:dyDescent="0.2">
      <c r="C39" s="12">
        <v>2026</v>
      </c>
      <c r="D39" s="22">
        <v>4</v>
      </c>
      <c r="E39" s="22">
        <v>0</v>
      </c>
      <c r="F39" s="22">
        <v>4</v>
      </c>
      <c r="G39" s="22">
        <v>0</v>
      </c>
      <c r="H39" s="22">
        <v>0</v>
      </c>
      <c r="I39" s="22">
        <v>0</v>
      </c>
      <c r="J39" s="22">
        <v>0</v>
      </c>
      <c r="K39" s="100">
        <v>74725.516466655186</v>
      </c>
      <c r="L39" s="100">
        <v>0</v>
      </c>
      <c r="M39" s="100">
        <v>32212.065385341644</v>
      </c>
      <c r="N39" s="100">
        <v>29635.100154514308</v>
      </c>
      <c r="O39" s="100">
        <v>0</v>
      </c>
      <c r="P39" s="100">
        <v>2576.9652308273289</v>
      </c>
      <c r="Q39" s="100">
        <v>0</v>
      </c>
      <c r="R39" s="100">
        <v>0</v>
      </c>
      <c r="S39" s="100">
        <v>0</v>
      </c>
      <c r="T39" s="100">
        <v>0</v>
      </c>
      <c r="U39" s="100">
        <v>0</v>
      </c>
      <c r="V39" s="100">
        <v>0</v>
      </c>
      <c r="W39" s="100">
        <v>852198.79135442711</v>
      </c>
      <c r="X39" s="100">
        <v>3499195.9511322416</v>
      </c>
      <c r="Y39" s="100">
        <v>0</v>
      </c>
      <c r="Z39" s="100">
        <v>0</v>
      </c>
      <c r="AA39" s="100">
        <v>0</v>
      </c>
      <c r="AB39" s="100">
        <v>74725.516466655186</v>
      </c>
      <c r="AC39" s="100">
        <v>0</v>
      </c>
      <c r="AD39" s="100">
        <v>0</v>
      </c>
      <c r="AE39" s="100">
        <v>29635.100154514308</v>
      </c>
      <c r="AF39" s="100">
        <v>0</v>
      </c>
      <c r="AG39" s="100">
        <v>0</v>
      </c>
      <c r="AH39" s="100">
        <v>0</v>
      </c>
      <c r="AI39" s="100">
        <v>0</v>
      </c>
      <c r="AJ39" s="100">
        <v>7.9999999999999867</v>
      </c>
      <c r="AK39" s="100" t="e">
        <v>#REF!</v>
      </c>
      <c r="AL39" s="100">
        <v>0</v>
      </c>
      <c r="AM39" s="100">
        <v>5978.041317332405</v>
      </c>
      <c r="AN39" s="100">
        <v>0</v>
      </c>
      <c r="AO39" s="100">
        <v>0</v>
      </c>
      <c r="AP39" s="100">
        <v>100</v>
      </c>
      <c r="AQ39" s="100">
        <v>74725.516466655186</v>
      </c>
      <c r="AR39" s="100">
        <v>0</v>
      </c>
      <c r="AS39" s="100">
        <v>0</v>
      </c>
      <c r="AT39" s="100">
        <v>29635.10015451425</v>
      </c>
      <c r="AU39" s="100">
        <v>0</v>
      </c>
      <c r="AV39" s="100">
        <v>0</v>
      </c>
      <c r="AW39" s="100">
        <v>0</v>
      </c>
      <c r="AX39" s="100">
        <v>0</v>
      </c>
      <c r="AY39" s="100">
        <v>5978.041317332405</v>
      </c>
      <c r="AZ39" s="100">
        <v>0</v>
      </c>
      <c r="BA39" s="100">
        <v>0</v>
      </c>
      <c r="BB39" s="100">
        <v>68747.475149322781</v>
      </c>
      <c r="BC39" s="100">
        <v>0</v>
      </c>
      <c r="BD39" s="100">
        <v>0</v>
      </c>
      <c r="BE39" s="100">
        <v>29635.10015451425</v>
      </c>
      <c r="BF39" s="100">
        <v>0</v>
      </c>
      <c r="BG39" s="100">
        <v>0</v>
      </c>
      <c r="BH39" s="100">
        <v>0</v>
      </c>
      <c r="BI39" s="100">
        <v>0</v>
      </c>
      <c r="BJ39" s="100">
        <v>98.739042472412734</v>
      </c>
      <c r="BK39" s="100">
        <v>1.8429266457542184</v>
      </c>
      <c r="BL39" s="100">
        <v>-1.0572175066748102</v>
      </c>
      <c r="BM39" s="100">
        <v>0.87688999999999995</v>
      </c>
      <c r="BN39" s="100">
        <v>6.0419999999999998</v>
      </c>
      <c r="BO39" s="100">
        <v>6.0419999999999998</v>
      </c>
      <c r="BP39" s="100">
        <v>0</v>
      </c>
      <c r="BQ39" s="100">
        <v>37.502214127263947</v>
      </c>
      <c r="BR39" s="100">
        <v>37.502214127263947</v>
      </c>
      <c r="BS39" s="100">
        <v>98.739042472412734</v>
      </c>
      <c r="BT39" s="100">
        <v>6788059.8686401397</v>
      </c>
      <c r="BU39" s="100">
        <v>602050.62456848845</v>
      </c>
      <c r="BV39" s="100">
        <v>100</v>
      </c>
      <c r="BW39" s="100">
        <v>0</v>
      </c>
      <c r="BX39" s="100">
        <v>0</v>
      </c>
      <c r="BY39" s="100">
        <v>602050.62456849124</v>
      </c>
      <c r="BZ39" s="100">
        <v>8.0568278820414001</v>
      </c>
      <c r="CA39" s="100">
        <v>0.13074107245791619</v>
      </c>
      <c r="CB39" s="100">
        <v>0.42278700282048415</v>
      </c>
      <c r="CC39" s="100">
        <v>0.10346984826255597</v>
      </c>
      <c r="CD39" s="100">
        <v>8.7486294039308771E-2</v>
      </c>
      <c r="CE39" s="100">
        <v>0</v>
      </c>
      <c r="CF39" s="100">
        <v>0</v>
      </c>
      <c r="CG39" s="100">
        <v>0</v>
      </c>
      <c r="CH39" s="100">
        <v>0</v>
      </c>
      <c r="CI39" s="100">
        <v>47099.115856987788</v>
      </c>
      <c r="CJ39" s="100">
        <v>1499.7375447909378</v>
      </c>
      <c r="CK39" s="100">
        <v>0</v>
      </c>
      <c r="CL39" s="100">
        <v>0</v>
      </c>
      <c r="CM39" s="100">
        <v>0</v>
      </c>
      <c r="CN39" s="100">
        <v>0</v>
      </c>
      <c r="CO39" s="100">
        <v>0</v>
      </c>
      <c r="CP39" s="100">
        <v>2</v>
      </c>
      <c r="CQ39" s="100">
        <v>0</v>
      </c>
      <c r="CR39" s="100">
        <v>0</v>
      </c>
      <c r="CS39" s="100">
        <v>0</v>
      </c>
      <c r="CT39" s="100">
        <v>5696038.6900456101</v>
      </c>
      <c r="CU39" s="100">
        <v>100</v>
      </c>
      <c r="CV39" s="100">
        <v>0</v>
      </c>
      <c r="CW39" s="100">
        <v>70049.00586537458</v>
      </c>
      <c r="CX39" s="100">
        <v>2550.2337775338528</v>
      </c>
      <c r="CY39" s="100">
        <v>5570423.0928610843</v>
      </c>
      <c r="CZ39" s="100">
        <v>0</v>
      </c>
      <c r="DA39" s="100">
        <v>0</v>
      </c>
      <c r="DB39" s="100">
        <v>0</v>
      </c>
      <c r="DC39" s="100">
        <v>0</v>
      </c>
      <c r="DD39" s="100">
        <v>0</v>
      </c>
      <c r="DE39" s="100">
        <v>0</v>
      </c>
      <c r="DF39" s="100">
        <v>0</v>
      </c>
      <c r="DG39" s="100">
        <v>36091.396547315875</v>
      </c>
      <c r="DH39" s="100">
        <v>16924.960994295659</v>
      </c>
      <c r="DI39" s="100">
        <v>0</v>
      </c>
      <c r="DJ39" s="100">
        <v>0</v>
      </c>
      <c r="DK39" s="100">
        <v>0</v>
      </c>
      <c r="DL39" s="100">
        <v>0</v>
      </c>
      <c r="DM39" s="100">
        <v>0</v>
      </c>
      <c r="DN39" s="108">
        <v>6186009.2440716475</v>
      </c>
      <c r="DO39" s="108">
        <v>489970.55402603</v>
      </c>
      <c r="DP39" s="108">
        <v>350990.67850920802</v>
      </c>
      <c r="DR39" s="22">
        <v>0</v>
      </c>
      <c r="DS39" s="22">
        <v>0</v>
      </c>
      <c r="DT39" s="22">
        <v>0</v>
      </c>
      <c r="DU39" s="22">
        <v>0</v>
      </c>
      <c r="DV39" s="22">
        <v>0</v>
      </c>
      <c r="DW39" s="22">
        <v>0</v>
      </c>
      <c r="DX39" s="22">
        <v>0</v>
      </c>
      <c r="DY39" s="22">
        <v>0</v>
      </c>
      <c r="DZ39" s="22">
        <v>0</v>
      </c>
      <c r="EA39" s="22">
        <v>0</v>
      </c>
      <c r="EB39" s="22">
        <v>0</v>
      </c>
      <c r="EC39" s="22">
        <v>0</v>
      </c>
      <c r="ED39" s="22">
        <v>0</v>
      </c>
      <c r="EE39" s="22">
        <v>0</v>
      </c>
      <c r="EF39" s="22">
        <v>0</v>
      </c>
      <c r="EG39" s="22">
        <v>0</v>
      </c>
      <c r="EH39" s="22">
        <v>0</v>
      </c>
      <c r="EI39" s="22">
        <v>0</v>
      </c>
      <c r="EJ39" s="22">
        <v>0</v>
      </c>
      <c r="EK39" s="22">
        <v>0</v>
      </c>
      <c r="EL39" s="22">
        <v>0</v>
      </c>
      <c r="EM39" s="22">
        <v>0</v>
      </c>
      <c r="EN39" s="22">
        <v>0</v>
      </c>
      <c r="EO39" s="22">
        <v>0</v>
      </c>
      <c r="EQ39" s="108">
        <v>74725.516466655186</v>
      </c>
      <c r="ER39" s="22">
        <v>0</v>
      </c>
      <c r="ES39" s="22">
        <v>0</v>
      </c>
      <c r="ET39" s="22">
        <v>29635.100154514308</v>
      </c>
      <c r="EU39" s="22">
        <v>0</v>
      </c>
      <c r="EV39" s="22">
        <v>0</v>
      </c>
      <c r="EW39" s="22">
        <v>0</v>
      </c>
      <c r="EX39" s="22">
        <v>0</v>
      </c>
      <c r="EY39" s="22">
        <v>74725.516466655186</v>
      </c>
      <c r="EZ39" s="22">
        <v>0</v>
      </c>
      <c r="FA39" s="22">
        <v>0</v>
      </c>
      <c r="FB39" s="22">
        <v>29635.100154514308</v>
      </c>
      <c r="FC39" s="22">
        <v>0</v>
      </c>
      <c r="FD39" s="22">
        <v>0</v>
      </c>
      <c r="FE39" s="22">
        <v>0</v>
      </c>
      <c r="FF39" s="22">
        <v>0</v>
      </c>
      <c r="FG39" s="108">
        <v>68747.475149322781</v>
      </c>
      <c r="FH39" s="22">
        <v>0</v>
      </c>
      <c r="FI39" s="22">
        <v>0</v>
      </c>
      <c r="FJ39" s="108">
        <v>29635.10015451425</v>
      </c>
      <c r="FK39" s="22">
        <v>0</v>
      </c>
      <c r="FL39" s="22">
        <v>0</v>
      </c>
      <c r="FM39" s="22">
        <v>0</v>
      </c>
      <c r="FN39" s="22">
        <v>0</v>
      </c>
    </row>
    <row r="40" spans="3:170" x14ac:dyDescent="0.2">
      <c r="C40" s="12">
        <v>2027</v>
      </c>
      <c r="D40" s="22">
        <v>4</v>
      </c>
      <c r="E40" s="22">
        <v>0</v>
      </c>
      <c r="F40" s="22">
        <v>4</v>
      </c>
      <c r="G40" s="22">
        <v>0</v>
      </c>
      <c r="H40" s="22">
        <v>0</v>
      </c>
      <c r="I40" s="22">
        <v>0</v>
      </c>
      <c r="J40" s="22">
        <v>0</v>
      </c>
      <c r="K40" s="100">
        <v>136702.54903426394</v>
      </c>
      <c r="L40" s="100">
        <v>0</v>
      </c>
      <c r="M40" s="100">
        <v>57298.776492357196</v>
      </c>
      <c r="N40" s="100">
        <v>52714.874372968567</v>
      </c>
      <c r="O40" s="100">
        <v>0</v>
      </c>
      <c r="P40" s="100">
        <v>4583.9021193885783</v>
      </c>
      <c r="Q40" s="100">
        <v>0</v>
      </c>
      <c r="R40" s="100">
        <v>0</v>
      </c>
      <c r="S40" s="100">
        <v>0</v>
      </c>
      <c r="T40" s="100">
        <v>0</v>
      </c>
      <c r="U40" s="100">
        <v>0</v>
      </c>
      <c r="V40" s="100">
        <v>0</v>
      </c>
      <c r="W40" s="100">
        <v>2898954.5115558412</v>
      </c>
      <c r="X40" s="100">
        <v>3632745.9553766437</v>
      </c>
      <c r="Y40" s="100">
        <v>0</v>
      </c>
      <c r="Z40" s="100">
        <v>0</v>
      </c>
      <c r="AA40" s="100">
        <v>0</v>
      </c>
      <c r="AB40" s="100">
        <v>136702.54903426394</v>
      </c>
      <c r="AC40" s="100">
        <v>0</v>
      </c>
      <c r="AD40" s="100">
        <v>0</v>
      </c>
      <c r="AE40" s="100">
        <v>52714.874372968567</v>
      </c>
      <c r="AF40" s="100">
        <v>0</v>
      </c>
      <c r="AG40" s="100">
        <v>0</v>
      </c>
      <c r="AH40" s="100">
        <v>0</v>
      </c>
      <c r="AI40" s="100">
        <v>0</v>
      </c>
      <c r="AJ40" s="100">
        <v>8</v>
      </c>
      <c r="AK40" s="100" t="e">
        <v>#REF!</v>
      </c>
      <c r="AL40" s="100">
        <v>0</v>
      </c>
      <c r="AM40" s="100">
        <v>10936.203922741115</v>
      </c>
      <c r="AN40" s="100">
        <v>0</v>
      </c>
      <c r="AO40" s="100">
        <v>0</v>
      </c>
      <c r="AP40" s="100">
        <v>100</v>
      </c>
      <c r="AQ40" s="100">
        <v>136702.54903426394</v>
      </c>
      <c r="AR40" s="100">
        <v>0</v>
      </c>
      <c r="AS40" s="100">
        <v>0</v>
      </c>
      <c r="AT40" s="100">
        <v>52714.874372968567</v>
      </c>
      <c r="AU40" s="100">
        <v>0</v>
      </c>
      <c r="AV40" s="100">
        <v>0</v>
      </c>
      <c r="AW40" s="100">
        <v>0</v>
      </c>
      <c r="AX40" s="100">
        <v>0</v>
      </c>
      <c r="AY40" s="100">
        <v>10936.203922741115</v>
      </c>
      <c r="AZ40" s="100">
        <v>0</v>
      </c>
      <c r="BA40" s="100">
        <v>0</v>
      </c>
      <c r="BB40" s="100">
        <v>125766.34511152282</v>
      </c>
      <c r="BC40" s="100">
        <v>0</v>
      </c>
      <c r="BD40" s="100">
        <v>0</v>
      </c>
      <c r="BE40" s="100">
        <v>52714.874372968567</v>
      </c>
      <c r="BF40" s="100">
        <v>0</v>
      </c>
      <c r="BG40" s="100">
        <v>0</v>
      </c>
      <c r="BH40" s="100">
        <v>0</v>
      </c>
      <c r="BI40" s="100">
        <v>0</v>
      </c>
      <c r="BJ40" s="100">
        <v>98.739042472412734</v>
      </c>
      <c r="BK40" s="100">
        <v>1.8429266457542184</v>
      </c>
      <c r="BL40" s="100">
        <v>-1.0572175066748102</v>
      </c>
      <c r="BM40" s="100">
        <v>0.87688999999999995</v>
      </c>
      <c r="BN40" s="100">
        <v>6.0419999999999998</v>
      </c>
      <c r="BO40" s="100">
        <v>6.0419999999999998</v>
      </c>
      <c r="BP40" s="100">
        <v>0</v>
      </c>
      <c r="BQ40" s="100">
        <v>37.502214127263947</v>
      </c>
      <c r="BR40" s="100">
        <v>37.502214127263947</v>
      </c>
      <c r="BS40" s="100">
        <v>98.739042472412734</v>
      </c>
      <c r="BT40" s="100">
        <v>12418048.491566822</v>
      </c>
      <c r="BU40" s="100">
        <v>862408.73553351127</v>
      </c>
      <c r="BV40" s="100">
        <v>100</v>
      </c>
      <c r="BW40" s="100">
        <v>0</v>
      </c>
      <c r="BX40" s="100">
        <v>0</v>
      </c>
      <c r="BY40" s="100">
        <v>862408.73553351127</v>
      </c>
      <c r="BZ40" s="100">
        <v>6.3086514598740369</v>
      </c>
      <c r="CA40" s="100">
        <v>0.13074107245791619</v>
      </c>
      <c r="CB40" s="100">
        <v>0.42278700282048415</v>
      </c>
      <c r="CC40" s="100">
        <v>0.10346984826255597</v>
      </c>
      <c r="CD40" s="100">
        <v>8.7486294039308771E-2</v>
      </c>
      <c r="CE40" s="100">
        <v>0</v>
      </c>
      <c r="CF40" s="100">
        <v>0</v>
      </c>
      <c r="CG40" s="100">
        <v>0</v>
      </c>
      <c r="CH40" s="100">
        <v>0</v>
      </c>
      <c r="CI40" s="100">
        <v>47099.115856987788</v>
      </c>
      <c r="CJ40" s="100">
        <v>1499.7375447909378</v>
      </c>
      <c r="CK40" s="100">
        <v>0</v>
      </c>
      <c r="CL40" s="100">
        <v>0</v>
      </c>
      <c r="CM40" s="100">
        <v>0</v>
      </c>
      <c r="CN40" s="100">
        <v>0</v>
      </c>
      <c r="CO40" s="100">
        <v>0</v>
      </c>
      <c r="CP40" s="100">
        <v>0</v>
      </c>
      <c r="CQ40" s="100">
        <v>0</v>
      </c>
      <c r="CR40" s="100">
        <v>0</v>
      </c>
      <c r="CS40" s="100">
        <v>0</v>
      </c>
      <c r="CT40" s="100">
        <v>593780.19242287055</v>
      </c>
      <c r="CU40" s="100">
        <v>100</v>
      </c>
      <c r="CV40" s="100">
        <v>0</v>
      </c>
      <c r="CW40" s="100">
        <v>325517.20443379041</v>
      </c>
      <c r="CX40" s="100">
        <v>8142.7645998276275</v>
      </c>
      <c r="CY40" s="100">
        <v>0</v>
      </c>
      <c r="CZ40" s="100">
        <v>0</v>
      </c>
      <c r="DA40" s="100">
        <v>0</v>
      </c>
      <c r="DB40" s="100">
        <v>0</v>
      </c>
      <c r="DC40" s="100">
        <v>0</v>
      </c>
      <c r="DD40" s="100">
        <v>0</v>
      </c>
      <c r="DE40" s="100">
        <v>0</v>
      </c>
      <c r="DF40" s="100">
        <v>0</v>
      </c>
      <c r="DG40" s="100">
        <v>173660.19809332583</v>
      </c>
      <c r="DH40" s="100">
        <v>86460.025295924628</v>
      </c>
      <c r="DI40" s="100">
        <v>0</v>
      </c>
      <c r="DJ40" s="100">
        <v>0</v>
      </c>
      <c r="DK40" s="100">
        <v>0</v>
      </c>
      <c r="DL40" s="100">
        <v>0</v>
      </c>
      <c r="DM40" s="100">
        <v>0</v>
      </c>
      <c r="DN40" s="108">
        <v>11555639.756033316</v>
      </c>
      <c r="DO40" s="108">
        <v>10961859.563610464</v>
      </c>
      <c r="DP40" s="108">
        <v>7138667.4424332958</v>
      </c>
      <c r="DR40" s="22">
        <v>0</v>
      </c>
      <c r="DS40" s="22">
        <v>0</v>
      </c>
      <c r="DT40" s="22">
        <v>0</v>
      </c>
      <c r="DU40" s="22">
        <v>0</v>
      </c>
      <c r="DV40" s="22">
        <v>0</v>
      </c>
      <c r="DW40" s="22">
        <v>0</v>
      </c>
      <c r="DX40" s="22">
        <v>0</v>
      </c>
      <c r="DY40" s="22">
        <v>0</v>
      </c>
      <c r="DZ40" s="22">
        <v>0</v>
      </c>
      <c r="EA40" s="22">
        <v>0</v>
      </c>
      <c r="EB40" s="22">
        <v>0</v>
      </c>
      <c r="EC40" s="22">
        <v>0</v>
      </c>
      <c r="ED40" s="22">
        <v>0</v>
      </c>
      <c r="EE40" s="22">
        <v>0</v>
      </c>
      <c r="EF40" s="22">
        <v>0</v>
      </c>
      <c r="EG40" s="22">
        <v>0</v>
      </c>
      <c r="EH40" s="22">
        <v>0</v>
      </c>
      <c r="EI40" s="22">
        <v>0</v>
      </c>
      <c r="EJ40" s="22">
        <v>0</v>
      </c>
      <c r="EK40" s="22">
        <v>0</v>
      </c>
      <c r="EL40" s="22">
        <v>0</v>
      </c>
      <c r="EM40" s="22">
        <v>0</v>
      </c>
      <c r="EN40" s="22">
        <v>0</v>
      </c>
      <c r="EO40" s="22">
        <v>0</v>
      </c>
      <c r="EQ40" s="108">
        <v>136702.54903426394</v>
      </c>
      <c r="ER40" s="22">
        <v>0</v>
      </c>
      <c r="ES40" s="22">
        <v>0</v>
      </c>
      <c r="ET40" s="22">
        <v>52714.874372968567</v>
      </c>
      <c r="EU40" s="22">
        <v>0</v>
      </c>
      <c r="EV40" s="22">
        <v>0</v>
      </c>
      <c r="EW40" s="22">
        <v>0</v>
      </c>
      <c r="EX40" s="22">
        <v>0</v>
      </c>
      <c r="EY40" s="22">
        <v>136702.54903426394</v>
      </c>
      <c r="EZ40" s="22">
        <v>0</v>
      </c>
      <c r="FA40" s="22">
        <v>0</v>
      </c>
      <c r="FB40" s="22">
        <v>52714.874372968567</v>
      </c>
      <c r="FC40" s="22">
        <v>0</v>
      </c>
      <c r="FD40" s="22">
        <v>0</v>
      </c>
      <c r="FE40" s="22">
        <v>0</v>
      </c>
      <c r="FF40" s="22">
        <v>0</v>
      </c>
      <c r="FG40" s="108">
        <v>125766.34511152282</v>
      </c>
      <c r="FH40" s="22">
        <v>0</v>
      </c>
      <c r="FI40" s="22">
        <v>0</v>
      </c>
      <c r="FJ40" s="108">
        <v>52714.874372968567</v>
      </c>
      <c r="FK40" s="22">
        <v>0</v>
      </c>
      <c r="FL40" s="22">
        <v>0</v>
      </c>
      <c r="FM40" s="22">
        <v>0</v>
      </c>
      <c r="FN40" s="22">
        <v>0</v>
      </c>
    </row>
    <row r="41" spans="3:170" x14ac:dyDescent="0.2">
      <c r="C41" s="12">
        <v>2028</v>
      </c>
      <c r="D41" s="22">
        <v>4</v>
      </c>
      <c r="E41" s="22">
        <v>0</v>
      </c>
      <c r="F41" s="22">
        <v>4</v>
      </c>
      <c r="G41" s="22">
        <v>0</v>
      </c>
      <c r="H41" s="22">
        <v>0</v>
      </c>
      <c r="I41" s="22">
        <v>0</v>
      </c>
      <c r="J41" s="22">
        <v>0</v>
      </c>
      <c r="K41" s="100">
        <v>247765.97277913243</v>
      </c>
      <c r="L41" s="100">
        <v>0</v>
      </c>
      <c r="M41" s="100">
        <v>89255.958758831024</v>
      </c>
      <c r="N41" s="100">
        <v>82115.482058124559</v>
      </c>
      <c r="O41" s="100">
        <v>0</v>
      </c>
      <c r="P41" s="100">
        <v>7140.4767007064802</v>
      </c>
      <c r="Q41" s="100">
        <v>0</v>
      </c>
      <c r="R41" s="100">
        <v>0</v>
      </c>
      <c r="S41" s="100">
        <v>0</v>
      </c>
      <c r="T41" s="100">
        <v>0</v>
      </c>
      <c r="U41" s="100">
        <v>0</v>
      </c>
      <c r="V41" s="100">
        <v>0</v>
      </c>
      <c r="W41" s="100">
        <v>4839710.349500183</v>
      </c>
      <c r="X41" s="100">
        <v>3635994.9052812271</v>
      </c>
      <c r="Y41" s="100">
        <v>0</v>
      </c>
      <c r="Z41" s="100">
        <v>0</v>
      </c>
      <c r="AA41" s="100">
        <v>0</v>
      </c>
      <c r="AB41" s="100">
        <v>247765.97277913243</v>
      </c>
      <c r="AC41" s="100">
        <v>0</v>
      </c>
      <c r="AD41" s="100">
        <v>0</v>
      </c>
      <c r="AE41" s="100">
        <v>82115.482058124559</v>
      </c>
      <c r="AF41" s="100">
        <v>0</v>
      </c>
      <c r="AG41" s="100">
        <v>0</v>
      </c>
      <c r="AH41" s="100">
        <v>0</v>
      </c>
      <c r="AI41" s="100">
        <v>0</v>
      </c>
      <c r="AJ41" s="100">
        <v>7.9999999999999947</v>
      </c>
      <c r="AK41" s="100" t="e">
        <v>#REF!</v>
      </c>
      <c r="AL41" s="100">
        <v>0</v>
      </c>
      <c r="AM41" s="100">
        <v>19821.27782233058</v>
      </c>
      <c r="AN41" s="100">
        <v>0</v>
      </c>
      <c r="AO41" s="100">
        <v>0</v>
      </c>
      <c r="AP41" s="100">
        <v>100</v>
      </c>
      <c r="AQ41" s="100">
        <v>247765.97277913243</v>
      </c>
      <c r="AR41" s="100">
        <v>0</v>
      </c>
      <c r="AS41" s="100">
        <v>0</v>
      </c>
      <c r="AT41" s="100">
        <v>82115.482058124559</v>
      </c>
      <c r="AU41" s="100">
        <v>0</v>
      </c>
      <c r="AV41" s="100">
        <v>0</v>
      </c>
      <c r="AW41" s="100">
        <v>0</v>
      </c>
      <c r="AX41" s="100">
        <v>0</v>
      </c>
      <c r="AY41" s="100">
        <v>19821.27782233058</v>
      </c>
      <c r="AZ41" s="100">
        <v>0</v>
      </c>
      <c r="BA41" s="100">
        <v>0</v>
      </c>
      <c r="BB41" s="100">
        <v>227944.69495680183</v>
      </c>
      <c r="BC41" s="100">
        <v>0</v>
      </c>
      <c r="BD41" s="100">
        <v>0</v>
      </c>
      <c r="BE41" s="100">
        <v>82115.482058124559</v>
      </c>
      <c r="BF41" s="100">
        <v>0</v>
      </c>
      <c r="BG41" s="100">
        <v>0</v>
      </c>
      <c r="BH41" s="100">
        <v>0</v>
      </c>
      <c r="BI41" s="100">
        <v>0</v>
      </c>
      <c r="BJ41" s="100">
        <v>98.739042472412734</v>
      </c>
      <c r="BK41" s="100">
        <v>1.8429266457542184</v>
      </c>
      <c r="BL41" s="100">
        <v>-1.0572175066748102</v>
      </c>
      <c r="BM41" s="100">
        <v>0.87688999999999995</v>
      </c>
      <c r="BN41" s="100">
        <v>6.0419999999999998</v>
      </c>
      <c r="BO41" s="100">
        <v>6.0419999999999998</v>
      </c>
      <c r="BP41" s="100">
        <v>0</v>
      </c>
      <c r="BQ41" s="100">
        <v>37.502214127263947</v>
      </c>
      <c r="BR41" s="100">
        <v>37.502214127263947</v>
      </c>
      <c r="BS41" s="100">
        <v>98.739042472412734</v>
      </c>
      <c r="BT41" s="100">
        <v>22507040.91670078</v>
      </c>
      <c r="BU41" s="100">
        <v>1103026.0342296362</v>
      </c>
      <c r="BV41" s="100">
        <v>100</v>
      </c>
      <c r="BW41" s="100">
        <v>0</v>
      </c>
      <c r="BX41" s="100">
        <v>0</v>
      </c>
      <c r="BY41" s="100">
        <v>1103026.0342296399</v>
      </c>
      <c r="BZ41" s="100">
        <v>4.4518866810371787</v>
      </c>
      <c r="CA41" s="100">
        <v>0.13074107245791619</v>
      </c>
      <c r="CB41" s="100">
        <v>0.42278700282048415</v>
      </c>
      <c r="CC41" s="100">
        <v>0.10346984826255597</v>
      </c>
      <c r="CD41" s="100">
        <v>8.7486294039308771E-2</v>
      </c>
      <c r="CE41" s="100">
        <v>0</v>
      </c>
      <c r="CF41" s="100">
        <v>0</v>
      </c>
      <c r="CG41" s="100">
        <v>0</v>
      </c>
      <c r="CH41" s="100">
        <v>0</v>
      </c>
      <c r="CI41" s="100">
        <v>47099.115856987788</v>
      </c>
      <c r="CJ41" s="100">
        <v>1499.7375447909378</v>
      </c>
      <c r="CK41" s="100">
        <v>0</v>
      </c>
      <c r="CL41" s="100">
        <v>0</v>
      </c>
      <c r="CM41" s="100">
        <v>0</v>
      </c>
      <c r="CN41" s="100">
        <v>0</v>
      </c>
      <c r="CO41" s="100">
        <v>0</v>
      </c>
      <c r="CP41" s="100">
        <v>0</v>
      </c>
      <c r="CQ41" s="100">
        <v>0</v>
      </c>
      <c r="CR41" s="100">
        <v>0</v>
      </c>
      <c r="CS41" s="100">
        <v>0</v>
      </c>
      <c r="CT41" s="100">
        <v>344727.24758615717</v>
      </c>
      <c r="CU41" s="100">
        <v>100</v>
      </c>
      <c r="CV41" s="100">
        <v>0</v>
      </c>
      <c r="CW41" s="100">
        <v>187683.62308426853</v>
      </c>
      <c r="CX41" s="100">
        <v>899.77224629285593</v>
      </c>
      <c r="CY41" s="100">
        <v>0</v>
      </c>
      <c r="CZ41" s="100">
        <v>0</v>
      </c>
      <c r="DA41" s="100">
        <v>0</v>
      </c>
      <c r="DB41" s="100">
        <v>0</v>
      </c>
      <c r="DC41" s="100">
        <v>0</v>
      </c>
      <c r="DD41" s="100">
        <v>0</v>
      </c>
      <c r="DE41" s="100">
        <v>0</v>
      </c>
      <c r="DF41" s="100">
        <v>0</v>
      </c>
      <c r="DG41" s="100">
        <v>103390.9672243332</v>
      </c>
      <c r="DH41" s="100">
        <v>52752.885031263344</v>
      </c>
      <c r="DI41" s="100">
        <v>0</v>
      </c>
      <c r="DJ41" s="100">
        <v>0</v>
      </c>
      <c r="DK41" s="100">
        <v>0</v>
      </c>
      <c r="DL41" s="100">
        <v>0</v>
      </c>
      <c r="DM41" s="100">
        <v>0</v>
      </c>
      <c r="DN41" s="108">
        <v>21404014.882471159</v>
      </c>
      <c r="DO41" s="108">
        <v>21059287.634885028</v>
      </c>
      <c r="DP41" s="108">
        <v>12467630.077444511</v>
      </c>
      <c r="DR41" s="22">
        <v>0</v>
      </c>
      <c r="DS41" s="22">
        <v>0</v>
      </c>
      <c r="DT41" s="22">
        <v>0</v>
      </c>
      <c r="DU41" s="22">
        <v>0</v>
      </c>
      <c r="DV41" s="22">
        <v>0</v>
      </c>
      <c r="DW41" s="22">
        <v>0</v>
      </c>
      <c r="DX41" s="22">
        <v>0</v>
      </c>
      <c r="DY41" s="22">
        <v>0</v>
      </c>
      <c r="DZ41" s="22">
        <v>0</v>
      </c>
      <c r="EA41" s="22">
        <v>0</v>
      </c>
      <c r="EB41" s="22">
        <v>0</v>
      </c>
      <c r="EC41" s="22">
        <v>0</v>
      </c>
      <c r="ED41" s="22">
        <v>0</v>
      </c>
      <c r="EE41" s="22">
        <v>0</v>
      </c>
      <c r="EF41" s="22">
        <v>0</v>
      </c>
      <c r="EG41" s="22">
        <v>0</v>
      </c>
      <c r="EH41" s="22">
        <v>0</v>
      </c>
      <c r="EI41" s="22">
        <v>0</v>
      </c>
      <c r="EJ41" s="22">
        <v>0</v>
      </c>
      <c r="EK41" s="22">
        <v>0</v>
      </c>
      <c r="EL41" s="22">
        <v>0</v>
      </c>
      <c r="EM41" s="22">
        <v>0</v>
      </c>
      <c r="EN41" s="22">
        <v>0</v>
      </c>
      <c r="EO41" s="22">
        <v>0</v>
      </c>
      <c r="EQ41" s="108">
        <v>247765.97277913243</v>
      </c>
      <c r="ER41" s="22">
        <v>0</v>
      </c>
      <c r="ES41" s="22">
        <v>0</v>
      </c>
      <c r="ET41" s="22">
        <v>82115.482058124559</v>
      </c>
      <c r="EU41" s="22">
        <v>0</v>
      </c>
      <c r="EV41" s="22">
        <v>0</v>
      </c>
      <c r="EW41" s="22">
        <v>0</v>
      </c>
      <c r="EX41" s="22">
        <v>0</v>
      </c>
      <c r="EY41" s="22">
        <v>247765.97277913243</v>
      </c>
      <c r="EZ41" s="22">
        <v>0</v>
      </c>
      <c r="FA41" s="22">
        <v>0</v>
      </c>
      <c r="FB41" s="22">
        <v>82115.482058124559</v>
      </c>
      <c r="FC41" s="22">
        <v>0</v>
      </c>
      <c r="FD41" s="22">
        <v>0</v>
      </c>
      <c r="FE41" s="22">
        <v>0</v>
      </c>
      <c r="FF41" s="22">
        <v>0</v>
      </c>
      <c r="FG41" s="108">
        <v>227944.69495680183</v>
      </c>
      <c r="FH41" s="22">
        <v>0</v>
      </c>
      <c r="FI41" s="22">
        <v>0</v>
      </c>
      <c r="FJ41" s="108">
        <v>82115.482058124559</v>
      </c>
      <c r="FK41" s="22">
        <v>0</v>
      </c>
      <c r="FL41" s="22">
        <v>0</v>
      </c>
      <c r="FM41" s="22">
        <v>0</v>
      </c>
      <c r="FN41" s="22">
        <v>0</v>
      </c>
    </row>
    <row r="42" spans="3:170" x14ac:dyDescent="0.2">
      <c r="C42" s="12">
        <v>2029</v>
      </c>
      <c r="D42" s="22">
        <v>4</v>
      </c>
      <c r="E42" s="22">
        <v>0</v>
      </c>
      <c r="F42" s="22">
        <v>4</v>
      </c>
      <c r="G42" s="22">
        <v>0</v>
      </c>
      <c r="H42" s="22">
        <v>0</v>
      </c>
      <c r="I42" s="22">
        <v>0</v>
      </c>
      <c r="J42" s="22">
        <v>0</v>
      </c>
      <c r="K42" s="100">
        <v>285695.11359650642</v>
      </c>
      <c r="L42" s="100">
        <v>0</v>
      </c>
      <c r="M42" s="100">
        <v>96066.99363756174</v>
      </c>
      <c r="N42" s="100">
        <v>88381.634146556811</v>
      </c>
      <c r="O42" s="100">
        <v>0</v>
      </c>
      <c r="P42" s="100">
        <v>7685.359491004936</v>
      </c>
      <c r="Q42" s="100">
        <v>0</v>
      </c>
      <c r="R42" s="100">
        <v>0</v>
      </c>
      <c r="S42" s="100">
        <v>0</v>
      </c>
      <c r="T42" s="100">
        <v>0</v>
      </c>
      <c r="U42" s="100">
        <v>0</v>
      </c>
      <c r="V42" s="100">
        <v>0</v>
      </c>
      <c r="W42" s="100">
        <v>5398786.7698967494</v>
      </c>
      <c r="X42" s="100">
        <v>3635095.7552475408</v>
      </c>
      <c r="Y42" s="100">
        <v>0</v>
      </c>
      <c r="Z42" s="100">
        <v>0</v>
      </c>
      <c r="AA42" s="100">
        <v>0</v>
      </c>
      <c r="AB42" s="100">
        <v>285695.11359650642</v>
      </c>
      <c r="AC42" s="100">
        <v>0</v>
      </c>
      <c r="AD42" s="100">
        <v>0</v>
      </c>
      <c r="AE42" s="100">
        <v>88381.634146556811</v>
      </c>
      <c r="AF42" s="100">
        <v>0</v>
      </c>
      <c r="AG42" s="100">
        <v>0</v>
      </c>
      <c r="AH42" s="100">
        <v>0</v>
      </c>
      <c r="AI42" s="100">
        <v>0</v>
      </c>
      <c r="AJ42" s="100">
        <v>8</v>
      </c>
      <c r="AK42" s="100" t="e">
        <v>#REF!</v>
      </c>
      <c r="AL42" s="100">
        <v>0</v>
      </c>
      <c r="AM42" s="100">
        <v>22855.609087720513</v>
      </c>
      <c r="AN42" s="100">
        <v>0</v>
      </c>
      <c r="AO42" s="100">
        <v>0</v>
      </c>
      <c r="AP42" s="100">
        <v>100</v>
      </c>
      <c r="AQ42" s="100">
        <v>285695.11359650642</v>
      </c>
      <c r="AR42" s="100">
        <v>0</v>
      </c>
      <c r="AS42" s="100">
        <v>0</v>
      </c>
      <c r="AT42" s="100">
        <v>88381.634146556811</v>
      </c>
      <c r="AU42" s="100">
        <v>0</v>
      </c>
      <c r="AV42" s="100">
        <v>0</v>
      </c>
      <c r="AW42" s="100">
        <v>0</v>
      </c>
      <c r="AX42" s="100">
        <v>0</v>
      </c>
      <c r="AY42" s="100">
        <v>22855.609087720513</v>
      </c>
      <c r="AZ42" s="100">
        <v>0</v>
      </c>
      <c r="BA42" s="100">
        <v>0</v>
      </c>
      <c r="BB42" s="100">
        <v>262839.5045087859</v>
      </c>
      <c r="BC42" s="100">
        <v>0</v>
      </c>
      <c r="BD42" s="100">
        <v>0</v>
      </c>
      <c r="BE42" s="100">
        <v>88381.634146556811</v>
      </c>
      <c r="BF42" s="100">
        <v>0</v>
      </c>
      <c r="BG42" s="100">
        <v>0</v>
      </c>
      <c r="BH42" s="100">
        <v>0</v>
      </c>
      <c r="BI42" s="100">
        <v>0</v>
      </c>
      <c r="BJ42" s="100">
        <v>98.739042472412734</v>
      </c>
      <c r="BK42" s="100">
        <v>1.8429266457542184</v>
      </c>
      <c r="BL42" s="100">
        <v>-1.0572175066748102</v>
      </c>
      <c r="BM42" s="100">
        <v>0.87688999999999995</v>
      </c>
      <c r="BN42" s="100">
        <v>6.0419999999999998</v>
      </c>
      <c r="BO42" s="100">
        <v>6.0419999999999998</v>
      </c>
      <c r="BP42" s="100">
        <v>0</v>
      </c>
      <c r="BQ42" s="100">
        <v>37.502214127263947</v>
      </c>
      <c r="BR42" s="100">
        <v>37.502214127263947</v>
      </c>
      <c r="BS42" s="100">
        <v>98.739042472412734</v>
      </c>
      <c r="BT42" s="100">
        <v>25952520.999120921</v>
      </c>
      <c r="BU42" s="100">
        <v>1172557.9593264684</v>
      </c>
      <c r="BV42" s="100">
        <v>100</v>
      </c>
      <c r="BW42" s="100">
        <v>0</v>
      </c>
      <c r="BX42" s="100">
        <v>0</v>
      </c>
      <c r="BY42" s="100">
        <v>1172557.9593264684</v>
      </c>
      <c r="BZ42" s="100">
        <v>4.1042282612593022</v>
      </c>
      <c r="CA42" s="100">
        <v>0.13074107245791619</v>
      </c>
      <c r="CB42" s="100">
        <v>0.42278700282048415</v>
      </c>
      <c r="CC42" s="100">
        <v>0.10346984826255597</v>
      </c>
      <c r="CD42" s="100">
        <v>8.7486294039308771E-2</v>
      </c>
      <c r="CE42" s="100">
        <v>0</v>
      </c>
      <c r="CF42" s="100">
        <v>0</v>
      </c>
      <c r="CG42" s="100">
        <v>0</v>
      </c>
      <c r="CH42" s="100">
        <v>0</v>
      </c>
      <c r="CI42" s="100">
        <v>47099.115856987788</v>
      </c>
      <c r="CJ42" s="100">
        <v>1499.7375447909378</v>
      </c>
      <c r="CK42" s="100">
        <v>0</v>
      </c>
      <c r="CL42" s="100">
        <v>0</v>
      </c>
      <c r="CM42" s="100">
        <v>0</v>
      </c>
      <c r="CN42" s="100">
        <v>0</v>
      </c>
      <c r="CO42" s="100">
        <v>0</v>
      </c>
      <c r="CP42" s="100">
        <v>0</v>
      </c>
      <c r="CQ42" s="100">
        <v>0</v>
      </c>
      <c r="CR42" s="100">
        <v>0</v>
      </c>
      <c r="CS42" s="100">
        <v>0</v>
      </c>
      <c r="CT42" s="100">
        <v>281759.70768455975</v>
      </c>
      <c r="CU42" s="100">
        <v>100</v>
      </c>
      <c r="CV42" s="100">
        <v>0</v>
      </c>
      <c r="CW42" s="100">
        <v>146328.38647220051</v>
      </c>
      <c r="CX42" s="100">
        <v>13453.620252568391</v>
      </c>
      <c r="CY42" s="100">
        <v>0</v>
      </c>
      <c r="CZ42" s="100">
        <v>0</v>
      </c>
      <c r="DA42" s="100">
        <v>0</v>
      </c>
      <c r="DB42" s="100">
        <v>0</v>
      </c>
      <c r="DC42" s="100">
        <v>0</v>
      </c>
      <c r="DD42" s="100">
        <v>0</v>
      </c>
      <c r="DE42" s="100">
        <v>0</v>
      </c>
      <c r="DF42" s="100">
        <v>0</v>
      </c>
      <c r="DG42" s="100">
        <v>84767.295323478291</v>
      </c>
      <c r="DH42" s="100">
        <v>37210.405636313721</v>
      </c>
      <c r="DI42" s="100">
        <v>0</v>
      </c>
      <c r="DJ42" s="100">
        <v>0</v>
      </c>
      <c r="DK42" s="100">
        <v>0</v>
      </c>
      <c r="DL42" s="100">
        <v>0</v>
      </c>
      <c r="DM42" s="100">
        <v>0</v>
      </c>
      <c r="DN42" s="108">
        <v>24779963.039794475</v>
      </c>
      <c r="DO42" s="108">
        <v>24498203.332109913</v>
      </c>
      <c r="DP42" s="108">
        <v>13185050.010075016</v>
      </c>
      <c r="DR42" s="22">
        <v>0</v>
      </c>
      <c r="DS42" s="22">
        <v>0</v>
      </c>
      <c r="DT42" s="22">
        <v>0</v>
      </c>
      <c r="DU42" s="22">
        <v>0</v>
      </c>
      <c r="DV42" s="22">
        <v>0</v>
      </c>
      <c r="DW42" s="22">
        <v>0</v>
      </c>
      <c r="DX42" s="22">
        <v>0</v>
      </c>
      <c r="DY42" s="22">
        <v>0</v>
      </c>
      <c r="DZ42" s="22">
        <v>0</v>
      </c>
      <c r="EA42" s="22">
        <v>0</v>
      </c>
      <c r="EB42" s="22">
        <v>0</v>
      </c>
      <c r="EC42" s="22">
        <v>0</v>
      </c>
      <c r="ED42" s="22">
        <v>0</v>
      </c>
      <c r="EE42" s="22">
        <v>0</v>
      </c>
      <c r="EF42" s="22">
        <v>0</v>
      </c>
      <c r="EG42" s="22">
        <v>0</v>
      </c>
      <c r="EH42" s="22">
        <v>0</v>
      </c>
      <c r="EI42" s="22">
        <v>0</v>
      </c>
      <c r="EJ42" s="22">
        <v>0</v>
      </c>
      <c r="EK42" s="22">
        <v>0</v>
      </c>
      <c r="EL42" s="22">
        <v>0</v>
      </c>
      <c r="EM42" s="22">
        <v>0</v>
      </c>
      <c r="EN42" s="22">
        <v>0</v>
      </c>
      <c r="EO42" s="22">
        <v>0</v>
      </c>
      <c r="EQ42" s="108">
        <v>285695.11359650642</v>
      </c>
      <c r="ER42" s="22">
        <v>0</v>
      </c>
      <c r="ES42" s="22">
        <v>0</v>
      </c>
      <c r="ET42" s="22">
        <v>88381.634146556811</v>
      </c>
      <c r="EU42" s="22">
        <v>0</v>
      </c>
      <c r="EV42" s="22">
        <v>0</v>
      </c>
      <c r="EW42" s="22">
        <v>0</v>
      </c>
      <c r="EX42" s="22">
        <v>0</v>
      </c>
      <c r="EY42" s="22">
        <v>285695.11359650642</v>
      </c>
      <c r="EZ42" s="22">
        <v>0</v>
      </c>
      <c r="FA42" s="22">
        <v>0</v>
      </c>
      <c r="FB42" s="22">
        <v>88381.634146556811</v>
      </c>
      <c r="FC42" s="22">
        <v>0</v>
      </c>
      <c r="FD42" s="22">
        <v>0</v>
      </c>
      <c r="FE42" s="22">
        <v>0</v>
      </c>
      <c r="FF42" s="22">
        <v>0</v>
      </c>
      <c r="FG42" s="108">
        <v>262839.5045087859</v>
      </c>
      <c r="FH42" s="22">
        <v>0</v>
      </c>
      <c r="FI42" s="22">
        <v>0</v>
      </c>
      <c r="FJ42" s="108">
        <v>88381.634146556811</v>
      </c>
      <c r="FK42" s="22">
        <v>0</v>
      </c>
      <c r="FL42" s="22">
        <v>0</v>
      </c>
      <c r="FM42" s="22">
        <v>0</v>
      </c>
      <c r="FN42" s="22">
        <v>0</v>
      </c>
    </row>
    <row r="43" spans="3:170" x14ac:dyDescent="0.2">
      <c r="C43" s="12">
        <v>2030</v>
      </c>
      <c r="D43" s="22">
        <v>4</v>
      </c>
      <c r="E43" s="22">
        <v>0</v>
      </c>
      <c r="F43" s="22">
        <v>4</v>
      </c>
      <c r="G43" s="22">
        <v>0</v>
      </c>
      <c r="H43" s="22">
        <v>0</v>
      </c>
      <c r="I43" s="22">
        <v>0</v>
      </c>
      <c r="J43" s="22">
        <v>0</v>
      </c>
      <c r="K43" s="100">
        <v>283698.02915118635</v>
      </c>
      <c r="L43" s="100">
        <v>0</v>
      </c>
      <c r="M43" s="100">
        <v>91565.454812049866</v>
      </c>
      <c r="N43" s="100">
        <v>84240.218427085842</v>
      </c>
      <c r="O43" s="100">
        <v>0</v>
      </c>
      <c r="P43" s="100">
        <v>7325.2363849639951</v>
      </c>
      <c r="Q43" s="100">
        <v>0</v>
      </c>
      <c r="R43" s="100">
        <v>0</v>
      </c>
      <c r="S43" s="100">
        <v>0</v>
      </c>
      <c r="T43" s="100">
        <v>0</v>
      </c>
      <c r="U43" s="100">
        <v>0</v>
      </c>
      <c r="V43" s="100">
        <v>0</v>
      </c>
      <c r="W43" s="100">
        <v>5470218.9703583717</v>
      </c>
      <c r="X43" s="100">
        <v>3631295.9515137114</v>
      </c>
      <c r="Y43" s="100">
        <v>0</v>
      </c>
      <c r="Z43" s="100">
        <v>0</v>
      </c>
      <c r="AA43" s="100">
        <v>0</v>
      </c>
      <c r="AB43" s="100">
        <v>283698.02915118635</v>
      </c>
      <c r="AC43" s="100">
        <v>0</v>
      </c>
      <c r="AD43" s="100">
        <v>0</v>
      </c>
      <c r="AE43" s="100">
        <v>84240.218427085842</v>
      </c>
      <c r="AF43" s="100">
        <v>0</v>
      </c>
      <c r="AG43" s="100">
        <v>0</v>
      </c>
      <c r="AH43" s="100">
        <v>0</v>
      </c>
      <c r="AI43" s="100">
        <v>0</v>
      </c>
      <c r="AJ43" s="100">
        <v>8.0000000000000053</v>
      </c>
      <c r="AK43" s="100" t="e">
        <v>#REF!</v>
      </c>
      <c r="AL43" s="100">
        <v>0</v>
      </c>
      <c r="AM43" s="100">
        <v>22695.842332094922</v>
      </c>
      <c r="AN43" s="100">
        <v>0</v>
      </c>
      <c r="AO43" s="100">
        <v>0</v>
      </c>
      <c r="AP43" s="100">
        <v>100</v>
      </c>
      <c r="AQ43" s="100">
        <v>283698.02915118646</v>
      </c>
      <c r="AR43" s="100">
        <v>0</v>
      </c>
      <c r="AS43" s="100">
        <v>0</v>
      </c>
      <c r="AT43" s="100">
        <v>84240.218427085842</v>
      </c>
      <c r="AU43" s="100">
        <v>0</v>
      </c>
      <c r="AV43" s="100">
        <v>0</v>
      </c>
      <c r="AW43" s="100">
        <v>0</v>
      </c>
      <c r="AX43" s="100">
        <v>0</v>
      </c>
      <c r="AY43" s="100">
        <v>22695.842332094922</v>
      </c>
      <c r="AZ43" s="100">
        <v>0</v>
      </c>
      <c r="BA43" s="100">
        <v>0</v>
      </c>
      <c r="BB43" s="100">
        <v>261002.18681909156</v>
      </c>
      <c r="BC43" s="100">
        <v>0</v>
      </c>
      <c r="BD43" s="100">
        <v>0</v>
      </c>
      <c r="BE43" s="100">
        <v>84240.218427085842</v>
      </c>
      <c r="BF43" s="100">
        <v>0</v>
      </c>
      <c r="BG43" s="100">
        <v>0</v>
      </c>
      <c r="BH43" s="100">
        <v>0</v>
      </c>
      <c r="BI43" s="100">
        <v>0</v>
      </c>
      <c r="BJ43" s="100">
        <v>98.739042472412734</v>
      </c>
      <c r="BK43" s="100">
        <v>1.8429266457542184</v>
      </c>
      <c r="BL43" s="100">
        <v>-1.0572175066748102</v>
      </c>
      <c r="BM43" s="100">
        <v>0.87688999999999995</v>
      </c>
      <c r="BN43" s="100">
        <v>6.0419999999999998</v>
      </c>
      <c r="BO43" s="100">
        <v>6.0419999999999998</v>
      </c>
      <c r="BP43" s="100">
        <v>0</v>
      </c>
      <c r="BQ43" s="100">
        <v>37.502214127263947</v>
      </c>
      <c r="BR43" s="100">
        <v>37.502214127263947</v>
      </c>
      <c r="BS43" s="100">
        <v>98.739042472412734</v>
      </c>
      <c r="BT43" s="100">
        <v>25771106.009722874</v>
      </c>
      <c r="BU43" s="100">
        <v>1177245.6764277294</v>
      </c>
      <c r="BV43" s="100">
        <v>100</v>
      </c>
      <c r="BW43" s="100">
        <v>0</v>
      </c>
      <c r="BX43" s="100">
        <v>0</v>
      </c>
      <c r="BY43" s="100">
        <v>1177245.6764277304</v>
      </c>
      <c r="BZ43" s="100">
        <v>4.1496434781376674</v>
      </c>
      <c r="CA43" s="100">
        <v>0.13074107245791619</v>
      </c>
      <c r="CB43" s="100">
        <v>0.42278700282048415</v>
      </c>
      <c r="CC43" s="100">
        <v>0.10346984826255597</v>
      </c>
      <c r="CD43" s="100">
        <v>8.7486294039308771E-2</v>
      </c>
      <c r="CE43" s="100">
        <v>0</v>
      </c>
      <c r="CF43" s="100">
        <v>0</v>
      </c>
      <c r="CG43" s="100">
        <v>0</v>
      </c>
      <c r="CH43" s="100">
        <v>0</v>
      </c>
      <c r="CI43" s="100">
        <v>47099.115856987788</v>
      </c>
      <c r="CJ43" s="100">
        <v>1499.7375447909378</v>
      </c>
      <c r="CK43" s="100">
        <v>0</v>
      </c>
      <c r="CL43" s="100">
        <v>0</v>
      </c>
      <c r="CM43" s="100">
        <v>0</v>
      </c>
      <c r="CN43" s="100">
        <v>0</v>
      </c>
      <c r="CO43" s="100">
        <v>0</v>
      </c>
      <c r="CP43" s="100">
        <v>0</v>
      </c>
      <c r="CQ43" s="100">
        <v>0</v>
      </c>
      <c r="CR43" s="100">
        <v>0</v>
      </c>
      <c r="CS43" s="100">
        <v>0</v>
      </c>
      <c r="CT43" s="100">
        <v>102546.03867242858</v>
      </c>
      <c r="CU43" s="100">
        <v>100</v>
      </c>
      <c r="CV43" s="100">
        <v>0</v>
      </c>
      <c r="CW43" s="100">
        <v>59066.925999647472</v>
      </c>
      <c r="CX43" s="100">
        <v>0</v>
      </c>
      <c r="CY43" s="100">
        <v>0</v>
      </c>
      <c r="CZ43" s="100">
        <v>0</v>
      </c>
      <c r="DA43" s="100">
        <v>0</v>
      </c>
      <c r="DB43" s="100">
        <v>0</v>
      </c>
      <c r="DC43" s="100">
        <v>0</v>
      </c>
      <c r="DD43" s="100">
        <v>0</v>
      </c>
      <c r="DE43" s="100">
        <v>0</v>
      </c>
      <c r="DF43" s="100">
        <v>0</v>
      </c>
      <c r="DG43" s="100">
        <v>28518.810251609422</v>
      </c>
      <c r="DH43" s="100">
        <v>14960.302421172091</v>
      </c>
      <c r="DI43" s="100">
        <v>0</v>
      </c>
      <c r="DJ43" s="100">
        <v>0</v>
      </c>
      <c r="DK43" s="100">
        <v>0</v>
      </c>
      <c r="DL43" s="100">
        <v>0</v>
      </c>
      <c r="DM43" s="100">
        <v>0</v>
      </c>
      <c r="DN43" s="108">
        <v>24593860.333295152</v>
      </c>
      <c r="DO43" s="108">
        <v>24491314.294622719</v>
      </c>
      <c r="DP43" s="108">
        <v>11983038.452004425</v>
      </c>
      <c r="DR43" s="22">
        <v>0</v>
      </c>
      <c r="DS43" s="22">
        <v>0</v>
      </c>
      <c r="DT43" s="22">
        <v>0</v>
      </c>
      <c r="DU43" s="22">
        <v>0</v>
      </c>
      <c r="DV43" s="22">
        <v>0</v>
      </c>
      <c r="DW43" s="22">
        <v>0</v>
      </c>
      <c r="DX43" s="22">
        <v>0</v>
      </c>
      <c r="DY43" s="22">
        <v>0</v>
      </c>
      <c r="DZ43" s="22">
        <v>0</v>
      </c>
      <c r="EA43" s="22">
        <v>0</v>
      </c>
      <c r="EB43" s="22">
        <v>0</v>
      </c>
      <c r="EC43" s="22">
        <v>0</v>
      </c>
      <c r="ED43" s="22">
        <v>0</v>
      </c>
      <c r="EE43" s="22">
        <v>0</v>
      </c>
      <c r="EF43" s="22">
        <v>0</v>
      </c>
      <c r="EG43" s="22">
        <v>0</v>
      </c>
      <c r="EH43" s="22">
        <v>0</v>
      </c>
      <c r="EI43" s="22">
        <v>0</v>
      </c>
      <c r="EJ43" s="22">
        <v>0</v>
      </c>
      <c r="EK43" s="22">
        <v>0</v>
      </c>
      <c r="EL43" s="22">
        <v>0</v>
      </c>
      <c r="EM43" s="22">
        <v>0</v>
      </c>
      <c r="EN43" s="22">
        <v>0</v>
      </c>
      <c r="EO43" s="22">
        <v>0</v>
      </c>
      <c r="EQ43" s="108">
        <v>283698.02915118635</v>
      </c>
      <c r="ER43" s="22">
        <v>0</v>
      </c>
      <c r="ES43" s="22">
        <v>0</v>
      </c>
      <c r="ET43" s="22">
        <v>84240.218427085842</v>
      </c>
      <c r="EU43" s="22">
        <v>0</v>
      </c>
      <c r="EV43" s="22">
        <v>0</v>
      </c>
      <c r="EW43" s="22">
        <v>0</v>
      </c>
      <c r="EX43" s="22">
        <v>0</v>
      </c>
      <c r="EY43" s="22">
        <v>283698.02915118635</v>
      </c>
      <c r="EZ43" s="22">
        <v>0</v>
      </c>
      <c r="FA43" s="22">
        <v>0</v>
      </c>
      <c r="FB43" s="22">
        <v>84240.218427085842</v>
      </c>
      <c r="FC43" s="22">
        <v>0</v>
      </c>
      <c r="FD43" s="22">
        <v>0</v>
      </c>
      <c r="FE43" s="22">
        <v>0</v>
      </c>
      <c r="FF43" s="22">
        <v>0</v>
      </c>
      <c r="FG43" s="108">
        <v>261002.18681909156</v>
      </c>
      <c r="FH43" s="22">
        <v>0</v>
      </c>
      <c r="FI43" s="22">
        <v>0</v>
      </c>
      <c r="FJ43" s="108">
        <v>84240.218427085842</v>
      </c>
      <c r="FK43" s="22">
        <v>0</v>
      </c>
      <c r="FL43" s="22">
        <v>0</v>
      </c>
      <c r="FM43" s="22">
        <v>0</v>
      </c>
      <c r="FN43" s="22">
        <v>0</v>
      </c>
    </row>
    <row r="44" spans="3:170" x14ac:dyDescent="0.2">
      <c r="C44" s="12">
        <v>2031</v>
      </c>
      <c r="D44" s="22">
        <v>4</v>
      </c>
      <c r="E44" s="22">
        <v>0</v>
      </c>
      <c r="F44" s="22">
        <v>4</v>
      </c>
      <c r="G44" s="22">
        <v>0</v>
      </c>
      <c r="H44" s="22">
        <v>0</v>
      </c>
      <c r="I44" s="22">
        <v>0</v>
      </c>
      <c r="J44" s="22">
        <v>0</v>
      </c>
      <c r="K44" s="100">
        <v>270049.99966174376</v>
      </c>
      <c r="L44" s="100">
        <v>0</v>
      </c>
      <c r="M44" s="100">
        <v>85081.71430492404</v>
      </c>
      <c r="N44" s="100">
        <v>78275.177160530002</v>
      </c>
      <c r="O44" s="100">
        <v>0</v>
      </c>
      <c r="P44" s="100">
        <v>6806.5371443939184</v>
      </c>
      <c r="Q44" s="100">
        <v>0</v>
      </c>
      <c r="R44" s="100">
        <v>0</v>
      </c>
      <c r="S44" s="100">
        <v>0</v>
      </c>
      <c r="T44" s="100">
        <v>0</v>
      </c>
      <c r="U44" s="100">
        <v>0</v>
      </c>
      <c r="V44" s="100">
        <v>0</v>
      </c>
      <c r="W44" s="100">
        <v>5481582.1954011954</v>
      </c>
      <c r="X44" s="100">
        <v>3632745.9553766511</v>
      </c>
      <c r="Y44" s="100">
        <v>0</v>
      </c>
      <c r="Z44" s="100">
        <v>0</v>
      </c>
      <c r="AA44" s="100">
        <v>0</v>
      </c>
      <c r="AB44" s="100">
        <v>270049.99966174376</v>
      </c>
      <c r="AC44" s="100">
        <v>0</v>
      </c>
      <c r="AD44" s="100">
        <v>0</v>
      </c>
      <c r="AE44" s="100">
        <v>78275.177160530002</v>
      </c>
      <c r="AF44" s="100">
        <v>0</v>
      </c>
      <c r="AG44" s="100">
        <v>0</v>
      </c>
      <c r="AH44" s="100">
        <v>0</v>
      </c>
      <c r="AI44" s="100">
        <v>0</v>
      </c>
      <c r="AJ44" s="100">
        <v>7.9999999999999964</v>
      </c>
      <c r="AK44" s="100" t="e">
        <v>#REF!</v>
      </c>
      <c r="AL44" s="100">
        <v>0</v>
      </c>
      <c r="AM44" s="100">
        <v>21603.999972939491</v>
      </c>
      <c r="AN44" s="100">
        <v>0</v>
      </c>
      <c r="AO44" s="100">
        <v>0</v>
      </c>
      <c r="AP44" s="100">
        <v>100</v>
      </c>
      <c r="AQ44" s="100">
        <v>270049.99966174376</v>
      </c>
      <c r="AR44" s="100">
        <v>0</v>
      </c>
      <c r="AS44" s="100">
        <v>0</v>
      </c>
      <c r="AT44" s="100">
        <v>78275.177160530002</v>
      </c>
      <c r="AU44" s="100">
        <v>0</v>
      </c>
      <c r="AV44" s="100">
        <v>0</v>
      </c>
      <c r="AW44" s="100">
        <v>0</v>
      </c>
      <c r="AX44" s="100">
        <v>0</v>
      </c>
      <c r="AY44" s="100">
        <v>21603.999972939491</v>
      </c>
      <c r="AZ44" s="100">
        <v>0</v>
      </c>
      <c r="BA44" s="100">
        <v>0</v>
      </c>
      <c r="BB44" s="100">
        <v>248445.99968880427</v>
      </c>
      <c r="BC44" s="100">
        <v>0</v>
      </c>
      <c r="BD44" s="100">
        <v>0</v>
      </c>
      <c r="BE44" s="100">
        <v>78275.177160530002</v>
      </c>
      <c r="BF44" s="100">
        <v>0</v>
      </c>
      <c r="BG44" s="100">
        <v>0</v>
      </c>
      <c r="BH44" s="100">
        <v>0</v>
      </c>
      <c r="BI44" s="100">
        <v>0</v>
      </c>
      <c r="BJ44" s="100">
        <v>98.739042472412734</v>
      </c>
      <c r="BK44" s="100">
        <v>1.8429266457542184</v>
      </c>
      <c r="BL44" s="100">
        <v>-1.0572175066748102</v>
      </c>
      <c r="BM44" s="100">
        <v>0.87688999999999995</v>
      </c>
      <c r="BN44" s="100">
        <v>6.0419999999999998</v>
      </c>
      <c r="BO44" s="100">
        <v>6.0419999999999998</v>
      </c>
      <c r="BP44" s="100">
        <v>0</v>
      </c>
      <c r="BQ44" s="100">
        <v>37.502214127263947</v>
      </c>
      <c r="BR44" s="100">
        <v>37.502214127263947</v>
      </c>
      <c r="BS44" s="100">
        <v>98.739042472412734</v>
      </c>
      <c r="BT44" s="100">
        <v>24531320.11537388</v>
      </c>
      <c r="BU44" s="100">
        <v>1172610.5242941771</v>
      </c>
      <c r="BV44" s="100">
        <v>100</v>
      </c>
      <c r="BW44" s="100">
        <v>0</v>
      </c>
      <c r="BX44" s="100">
        <v>0</v>
      </c>
      <c r="BY44" s="100">
        <v>1172610.524294178</v>
      </c>
      <c r="BZ44" s="100">
        <v>4.3421978365597242</v>
      </c>
      <c r="CA44" s="100">
        <v>0.13074107245791619</v>
      </c>
      <c r="CB44" s="100">
        <v>0.42278700282048415</v>
      </c>
      <c r="CC44" s="100">
        <v>0.10346984826255597</v>
      </c>
      <c r="CD44" s="100">
        <v>8.7486294039308771E-2</v>
      </c>
      <c r="CE44" s="100">
        <v>0</v>
      </c>
      <c r="CF44" s="100">
        <v>0</v>
      </c>
      <c r="CG44" s="100">
        <v>0</v>
      </c>
      <c r="CH44" s="100">
        <v>0</v>
      </c>
      <c r="CI44" s="100">
        <v>47099.115856987788</v>
      </c>
      <c r="CJ44" s="100">
        <v>1499.7375447909378</v>
      </c>
      <c r="CK44" s="100">
        <v>0</v>
      </c>
      <c r="CL44" s="100">
        <v>0</v>
      </c>
      <c r="CM44" s="100">
        <v>0</v>
      </c>
      <c r="CN44" s="100">
        <v>0</v>
      </c>
      <c r="CO44" s="100">
        <v>0</v>
      </c>
      <c r="CP44" s="100">
        <v>0</v>
      </c>
      <c r="CQ44" s="100">
        <v>0</v>
      </c>
      <c r="CR44" s="100">
        <v>0</v>
      </c>
      <c r="CS44" s="100">
        <v>0</v>
      </c>
      <c r="CT44" s="100">
        <v>4539.9972304180847</v>
      </c>
      <c r="CU44" s="100">
        <v>100</v>
      </c>
      <c r="CV44" s="100">
        <v>0</v>
      </c>
      <c r="CW44" s="100">
        <v>3118.6174021080515</v>
      </c>
      <c r="CX44" s="100">
        <v>0</v>
      </c>
      <c r="CY44" s="100">
        <v>0</v>
      </c>
      <c r="CZ44" s="100">
        <v>0</v>
      </c>
      <c r="DA44" s="100">
        <v>0</v>
      </c>
      <c r="DB44" s="100">
        <v>0</v>
      </c>
      <c r="DC44" s="100">
        <v>0</v>
      </c>
      <c r="DD44" s="100">
        <v>0</v>
      </c>
      <c r="DE44" s="100">
        <v>0</v>
      </c>
      <c r="DF44" s="100">
        <v>0</v>
      </c>
      <c r="DG44" s="100">
        <v>1421.3798283100405</v>
      </c>
      <c r="DH44" s="100">
        <v>0</v>
      </c>
      <c r="DI44" s="100">
        <v>0</v>
      </c>
      <c r="DJ44" s="100">
        <v>0</v>
      </c>
      <c r="DK44" s="100">
        <v>0</v>
      </c>
      <c r="DL44" s="100">
        <v>0</v>
      </c>
      <c r="DM44" s="100">
        <v>0</v>
      </c>
      <c r="DN44" s="108">
        <v>23358709.591079697</v>
      </c>
      <c r="DO44" s="108">
        <v>23354169.593849264</v>
      </c>
      <c r="DP44" s="108">
        <v>10387872.388003455</v>
      </c>
      <c r="DR44" s="22">
        <v>0</v>
      </c>
      <c r="DS44" s="22">
        <v>0</v>
      </c>
      <c r="DT44" s="22">
        <v>0</v>
      </c>
      <c r="DU44" s="22">
        <v>0</v>
      </c>
      <c r="DV44" s="22">
        <v>0</v>
      </c>
      <c r="DW44" s="22">
        <v>0</v>
      </c>
      <c r="DX44" s="22">
        <v>0</v>
      </c>
      <c r="DY44" s="22">
        <v>0</v>
      </c>
      <c r="DZ44" s="22">
        <v>0</v>
      </c>
      <c r="EA44" s="22">
        <v>0</v>
      </c>
      <c r="EB44" s="22">
        <v>0</v>
      </c>
      <c r="EC44" s="22">
        <v>0</v>
      </c>
      <c r="ED44" s="22">
        <v>0</v>
      </c>
      <c r="EE44" s="22">
        <v>0</v>
      </c>
      <c r="EF44" s="22">
        <v>0</v>
      </c>
      <c r="EG44" s="22">
        <v>0</v>
      </c>
      <c r="EH44" s="22">
        <v>0</v>
      </c>
      <c r="EI44" s="22">
        <v>0</v>
      </c>
      <c r="EJ44" s="22">
        <v>0</v>
      </c>
      <c r="EK44" s="22">
        <v>0</v>
      </c>
      <c r="EL44" s="22">
        <v>0</v>
      </c>
      <c r="EM44" s="22">
        <v>0</v>
      </c>
      <c r="EN44" s="22">
        <v>0</v>
      </c>
      <c r="EO44" s="22">
        <v>0</v>
      </c>
      <c r="EQ44" s="108">
        <v>270049.99966174376</v>
      </c>
      <c r="ER44" s="22">
        <v>0</v>
      </c>
      <c r="ES44" s="22">
        <v>0</v>
      </c>
      <c r="ET44" s="22">
        <v>78275.177160530002</v>
      </c>
      <c r="EU44" s="22">
        <v>0</v>
      </c>
      <c r="EV44" s="22">
        <v>0</v>
      </c>
      <c r="EW44" s="22">
        <v>0</v>
      </c>
      <c r="EX44" s="22">
        <v>0</v>
      </c>
      <c r="EY44" s="22">
        <v>270049.99966174376</v>
      </c>
      <c r="EZ44" s="22">
        <v>0</v>
      </c>
      <c r="FA44" s="22">
        <v>0</v>
      </c>
      <c r="FB44" s="22">
        <v>78275.177160530002</v>
      </c>
      <c r="FC44" s="22">
        <v>0</v>
      </c>
      <c r="FD44" s="22">
        <v>0</v>
      </c>
      <c r="FE44" s="22">
        <v>0</v>
      </c>
      <c r="FF44" s="22">
        <v>0</v>
      </c>
      <c r="FG44" s="108">
        <v>248445.99968880427</v>
      </c>
      <c r="FH44" s="22">
        <v>0</v>
      </c>
      <c r="FI44" s="22">
        <v>0</v>
      </c>
      <c r="FJ44" s="108">
        <v>78275.177160530002</v>
      </c>
      <c r="FK44" s="22">
        <v>0</v>
      </c>
      <c r="FL44" s="22">
        <v>0</v>
      </c>
      <c r="FM44" s="22">
        <v>0</v>
      </c>
      <c r="FN44" s="22">
        <v>0</v>
      </c>
    </row>
    <row r="45" spans="3:170" x14ac:dyDescent="0.2">
      <c r="C45" s="12">
        <v>2032</v>
      </c>
      <c r="D45" s="22">
        <v>4</v>
      </c>
      <c r="E45" s="22">
        <v>0</v>
      </c>
      <c r="F45" s="22">
        <v>4</v>
      </c>
      <c r="G45" s="22">
        <v>0</v>
      </c>
      <c r="H45" s="22">
        <v>0</v>
      </c>
      <c r="I45" s="22">
        <v>0</v>
      </c>
      <c r="J45" s="22">
        <v>0</v>
      </c>
      <c r="K45" s="100">
        <v>254279.53002229321</v>
      </c>
      <c r="L45" s="100">
        <v>0</v>
      </c>
      <c r="M45" s="100">
        <v>78753.520503997774</v>
      </c>
      <c r="N45" s="100">
        <v>72453.23886367798</v>
      </c>
      <c r="O45" s="100">
        <v>0</v>
      </c>
      <c r="P45" s="100">
        <v>6300.2816403198267</v>
      </c>
      <c r="Q45" s="100">
        <v>0</v>
      </c>
      <c r="R45" s="100">
        <v>0</v>
      </c>
      <c r="S45" s="100">
        <v>0</v>
      </c>
      <c r="T45" s="100">
        <v>0</v>
      </c>
      <c r="U45" s="100">
        <v>0</v>
      </c>
      <c r="V45" s="100">
        <v>0</v>
      </c>
      <c r="W45" s="100">
        <v>5516828.0026018657</v>
      </c>
      <c r="X45" s="100">
        <v>3635994.9052812234</v>
      </c>
      <c r="Y45" s="100">
        <v>0</v>
      </c>
      <c r="Z45" s="100">
        <v>0</v>
      </c>
      <c r="AA45" s="100">
        <v>0</v>
      </c>
      <c r="AB45" s="100">
        <v>254279.53002229321</v>
      </c>
      <c r="AC45" s="100">
        <v>0</v>
      </c>
      <c r="AD45" s="100">
        <v>0</v>
      </c>
      <c r="AE45" s="100">
        <v>72453.23886367798</v>
      </c>
      <c r="AF45" s="100">
        <v>0</v>
      </c>
      <c r="AG45" s="100">
        <v>0</v>
      </c>
      <c r="AH45" s="100">
        <v>0</v>
      </c>
      <c r="AI45" s="100">
        <v>0</v>
      </c>
      <c r="AJ45" s="100">
        <v>8.0000000000000036</v>
      </c>
      <c r="AK45" s="100" t="e">
        <v>#REF!</v>
      </c>
      <c r="AL45" s="100">
        <v>0</v>
      </c>
      <c r="AM45" s="100">
        <v>20342.362401783466</v>
      </c>
      <c r="AN45" s="100">
        <v>0</v>
      </c>
      <c r="AO45" s="100">
        <v>0</v>
      </c>
      <c r="AP45" s="100">
        <v>100</v>
      </c>
      <c r="AQ45" s="100">
        <v>254279.53002229333</v>
      </c>
      <c r="AR45" s="100">
        <v>0</v>
      </c>
      <c r="AS45" s="100">
        <v>0</v>
      </c>
      <c r="AT45" s="100">
        <v>72453.23886367798</v>
      </c>
      <c r="AU45" s="100">
        <v>0</v>
      </c>
      <c r="AV45" s="100">
        <v>0</v>
      </c>
      <c r="AW45" s="100">
        <v>0</v>
      </c>
      <c r="AX45" s="100">
        <v>0</v>
      </c>
      <c r="AY45" s="100">
        <v>20342.362401783466</v>
      </c>
      <c r="AZ45" s="100">
        <v>0</v>
      </c>
      <c r="BA45" s="100">
        <v>0</v>
      </c>
      <c r="BB45" s="100">
        <v>233937.16762050986</v>
      </c>
      <c r="BC45" s="100">
        <v>0</v>
      </c>
      <c r="BD45" s="100">
        <v>0</v>
      </c>
      <c r="BE45" s="100">
        <v>72453.23886367798</v>
      </c>
      <c r="BF45" s="100">
        <v>0</v>
      </c>
      <c r="BG45" s="100">
        <v>0</v>
      </c>
      <c r="BH45" s="100">
        <v>0</v>
      </c>
      <c r="BI45" s="100">
        <v>0</v>
      </c>
      <c r="BJ45" s="100">
        <v>98.739042472412734</v>
      </c>
      <c r="BK45" s="100">
        <v>1.8429266457542184</v>
      </c>
      <c r="BL45" s="100">
        <v>-1.0572175066748102</v>
      </c>
      <c r="BM45" s="100">
        <v>0.87688999999999995</v>
      </c>
      <c r="BN45" s="100">
        <v>6.0419999999999998</v>
      </c>
      <c r="BO45" s="100">
        <v>6.0419999999999998</v>
      </c>
      <c r="BP45" s="100">
        <v>0</v>
      </c>
      <c r="BQ45" s="100">
        <v>37.502214127263947</v>
      </c>
      <c r="BR45" s="100">
        <v>37.502214127263947</v>
      </c>
      <c r="BS45" s="100">
        <v>98.739042472412734</v>
      </c>
      <c r="BT45" s="100">
        <v>23098731.929557435</v>
      </c>
      <c r="BU45" s="100">
        <v>1170172.5468989871</v>
      </c>
      <c r="BV45" s="100">
        <v>100</v>
      </c>
      <c r="BW45" s="100">
        <v>0</v>
      </c>
      <c r="BX45" s="100">
        <v>0</v>
      </c>
      <c r="BY45" s="100">
        <v>1170172.5468989862</v>
      </c>
      <c r="BZ45" s="100">
        <v>4.6019140699072185</v>
      </c>
      <c r="CA45" s="100">
        <v>0.13074107245791619</v>
      </c>
      <c r="CB45" s="100">
        <v>0.42278700282048415</v>
      </c>
      <c r="CC45" s="100">
        <v>0.10346984826255597</v>
      </c>
      <c r="CD45" s="100">
        <v>8.7486294039308771E-2</v>
      </c>
      <c r="CE45" s="100">
        <v>0</v>
      </c>
      <c r="CF45" s="100">
        <v>0</v>
      </c>
      <c r="CG45" s="100">
        <v>0</v>
      </c>
      <c r="CH45" s="100">
        <v>0</v>
      </c>
      <c r="CI45" s="100">
        <v>47099.115856987788</v>
      </c>
      <c r="CJ45" s="100">
        <v>1499.7375447909378</v>
      </c>
      <c r="CK45" s="100">
        <v>0</v>
      </c>
      <c r="CL45" s="100">
        <v>0</v>
      </c>
      <c r="CM45" s="100">
        <v>0</v>
      </c>
      <c r="CN45" s="100">
        <v>0</v>
      </c>
      <c r="CO45" s="100">
        <v>0</v>
      </c>
      <c r="CP45" s="100">
        <v>0</v>
      </c>
      <c r="CQ45" s="100">
        <v>0</v>
      </c>
      <c r="CR45" s="100">
        <v>0</v>
      </c>
      <c r="CS45" s="100">
        <v>0</v>
      </c>
      <c r="CT45" s="100">
        <v>0</v>
      </c>
      <c r="CU45" s="100">
        <v>0</v>
      </c>
      <c r="CV45" s="100">
        <v>0</v>
      </c>
      <c r="CW45" s="100">
        <v>0</v>
      </c>
      <c r="CX45" s="100">
        <v>0</v>
      </c>
      <c r="CY45" s="100">
        <v>0</v>
      </c>
      <c r="CZ45" s="100">
        <v>0</v>
      </c>
      <c r="DA45" s="100">
        <v>0</v>
      </c>
      <c r="DB45" s="100">
        <v>0</v>
      </c>
      <c r="DC45" s="100">
        <v>0</v>
      </c>
      <c r="DD45" s="100">
        <v>0</v>
      </c>
      <c r="DE45" s="100">
        <v>0</v>
      </c>
      <c r="DF45" s="100">
        <v>0</v>
      </c>
      <c r="DG45" s="100">
        <v>0</v>
      </c>
      <c r="DH45" s="100">
        <v>0</v>
      </c>
      <c r="DI45" s="100">
        <v>0</v>
      </c>
      <c r="DJ45" s="100">
        <v>0</v>
      </c>
      <c r="DK45" s="100">
        <v>0</v>
      </c>
      <c r="DL45" s="100">
        <v>0</v>
      </c>
      <c r="DM45" s="100">
        <v>0</v>
      </c>
      <c r="DN45" s="108">
        <v>21928559.382658437</v>
      </c>
      <c r="DO45" s="108">
        <v>21928559.382658429</v>
      </c>
      <c r="DP45" s="108">
        <v>8867058.8780314121</v>
      </c>
      <c r="DR45" s="22">
        <v>0</v>
      </c>
      <c r="DS45" s="22">
        <v>0</v>
      </c>
      <c r="DT45" s="22">
        <v>0</v>
      </c>
      <c r="DU45" s="22">
        <v>0</v>
      </c>
      <c r="DV45" s="22">
        <v>0</v>
      </c>
      <c r="DW45" s="22">
        <v>0</v>
      </c>
      <c r="DX45" s="22">
        <v>0</v>
      </c>
      <c r="DY45" s="22">
        <v>0</v>
      </c>
      <c r="DZ45" s="22">
        <v>0</v>
      </c>
      <c r="EA45" s="22">
        <v>0</v>
      </c>
      <c r="EB45" s="22">
        <v>0</v>
      </c>
      <c r="EC45" s="22">
        <v>0</v>
      </c>
      <c r="ED45" s="22">
        <v>0</v>
      </c>
      <c r="EE45" s="22">
        <v>0</v>
      </c>
      <c r="EF45" s="22">
        <v>0</v>
      </c>
      <c r="EG45" s="22">
        <v>0</v>
      </c>
      <c r="EH45" s="22">
        <v>0</v>
      </c>
      <c r="EI45" s="22">
        <v>0</v>
      </c>
      <c r="EJ45" s="22">
        <v>0</v>
      </c>
      <c r="EK45" s="22">
        <v>0</v>
      </c>
      <c r="EL45" s="22">
        <v>0</v>
      </c>
      <c r="EM45" s="22">
        <v>0</v>
      </c>
      <c r="EN45" s="22">
        <v>0</v>
      </c>
      <c r="EO45" s="22">
        <v>0</v>
      </c>
      <c r="EQ45" s="108">
        <v>254279.53002229321</v>
      </c>
      <c r="ER45" s="22">
        <v>0</v>
      </c>
      <c r="ES45" s="22">
        <v>0</v>
      </c>
      <c r="ET45" s="22">
        <v>72453.23886367798</v>
      </c>
      <c r="EU45" s="22">
        <v>0</v>
      </c>
      <c r="EV45" s="22">
        <v>0</v>
      </c>
      <c r="EW45" s="22">
        <v>0</v>
      </c>
      <c r="EX45" s="22">
        <v>0</v>
      </c>
      <c r="EY45" s="22">
        <v>254279.53002229321</v>
      </c>
      <c r="EZ45" s="22">
        <v>0</v>
      </c>
      <c r="FA45" s="22">
        <v>0</v>
      </c>
      <c r="FB45" s="22">
        <v>72453.23886367798</v>
      </c>
      <c r="FC45" s="22">
        <v>0</v>
      </c>
      <c r="FD45" s="22">
        <v>0</v>
      </c>
      <c r="FE45" s="22">
        <v>0</v>
      </c>
      <c r="FF45" s="22">
        <v>0</v>
      </c>
      <c r="FG45" s="108">
        <v>233937.16762050986</v>
      </c>
      <c r="FH45" s="22">
        <v>0</v>
      </c>
      <c r="FI45" s="22">
        <v>0</v>
      </c>
      <c r="FJ45" s="108">
        <v>72453.23886367798</v>
      </c>
      <c r="FK45" s="22">
        <v>0</v>
      </c>
      <c r="FL45" s="22">
        <v>0</v>
      </c>
      <c r="FM45" s="22">
        <v>0</v>
      </c>
      <c r="FN45" s="22">
        <v>0</v>
      </c>
    </row>
    <row r="46" spans="3:170" x14ac:dyDescent="0.2">
      <c r="C46" s="12">
        <v>2033</v>
      </c>
      <c r="D46" s="22">
        <v>4</v>
      </c>
      <c r="E46" s="22">
        <v>0</v>
      </c>
      <c r="F46" s="22">
        <v>4</v>
      </c>
      <c r="G46" s="22">
        <v>0</v>
      </c>
      <c r="H46" s="22">
        <v>0</v>
      </c>
      <c r="I46" s="22">
        <v>0</v>
      </c>
      <c r="J46" s="22">
        <v>0</v>
      </c>
      <c r="K46" s="100">
        <v>244454.97497543693</v>
      </c>
      <c r="L46" s="100">
        <v>0</v>
      </c>
      <c r="M46" s="100">
        <v>75347.397464752183</v>
      </c>
      <c r="N46" s="100">
        <v>69319.605667572032</v>
      </c>
      <c r="O46" s="100">
        <v>0</v>
      </c>
      <c r="P46" s="100">
        <v>6027.7917971801835</v>
      </c>
      <c r="Q46" s="100">
        <v>0</v>
      </c>
      <c r="R46" s="100">
        <v>0</v>
      </c>
      <c r="S46" s="100">
        <v>0</v>
      </c>
      <c r="T46" s="100">
        <v>0</v>
      </c>
      <c r="U46" s="100">
        <v>0</v>
      </c>
      <c r="V46" s="100">
        <v>0</v>
      </c>
      <c r="W46" s="100">
        <v>5653915.4946655035</v>
      </c>
      <c r="X46" s="100">
        <v>3635095.7552475296</v>
      </c>
      <c r="Y46" s="100">
        <v>0</v>
      </c>
      <c r="Z46" s="100">
        <v>0</v>
      </c>
      <c r="AA46" s="100">
        <v>0</v>
      </c>
      <c r="AB46" s="100">
        <v>244454.97497543693</v>
      </c>
      <c r="AC46" s="100">
        <v>0</v>
      </c>
      <c r="AD46" s="100">
        <v>0</v>
      </c>
      <c r="AE46" s="100">
        <v>69319.605667572032</v>
      </c>
      <c r="AF46" s="100">
        <v>0</v>
      </c>
      <c r="AG46" s="100">
        <v>0</v>
      </c>
      <c r="AH46" s="100">
        <v>0</v>
      </c>
      <c r="AI46" s="100">
        <v>0</v>
      </c>
      <c r="AJ46" s="100">
        <v>8.0000000000000036</v>
      </c>
      <c r="AK46" s="100" t="e">
        <v>#REF!</v>
      </c>
      <c r="AL46" s="100">
        <v>0</v>
      </c>
      <c r="AM46" s="100">
        <v>19556.397998034961</v>
      </c>
      <c r="AN46" s="100">
        <v>0</v>
      </c>
      <c r="AO46" s="100">
        <v>0</v>
      </c>
      <c r="AP46" s="100">
        <v>100</v>
      </c>
      <c r="AQ46" s="100">
        <v>244454.97497543693</v>
      </c>
      <c r="AR46" s="100">
        <v>0</v>
      </c>
      <c r="AS46" s="100">
        <v>0</v>
      </c>
      <c r="AT46" s="100">
        <v>69319.605667572032</v>
      </c>
      <c r="AU46" s="100">
        <v>0</v>
      </c>
      <c r="AV46" s="100">
        <v>0</v>
      </c>
      <c r="AW46" s="100">
        <v>0</v>
      </c>
      <c r="AX46" s="100">
        <v>0</v>
      </c>
      <c r="AY46" s="100">
        <v>19556.397998034961</v>
      </c>
      <c r="AZ46" s="100">
        <v>0</v>
      </c>
      <c r="BA46" s="100">
        <v>0</v>
      </c>
      <c r="BB46" s="100">
        <v>224898.57697740197</v>
      </c>
      <c r="BC46" s="100">
        <v>0</v>
      </c>
      <c r="BD46" s="100">
        <v>0</v>
      </c>
      <c r="BE46" s="100">
        <v>69319.605667572032</v>
      </c>
      <c r="BF46" s="100">
        <v>0</v>
      </c>
      <c r="BG46" s="100">
        <v>0</v>
      </c>
      <c r="BH46" s="100">
        <v>0</v>
      </c>
      <c r="BI46" s="100">
        <v>0</v>
      </c>
      <c r="BJ46" s="100">
        <v>98.739042472412734</v>
      </c>
      <c r="BK46" s="100">
        <v>1.8429266457542184</v>
      </c>
      <c r="BL46" s="100">
        <v>-1.0572175066748102</v>
      </c>
      <c r="BM46" s="100">
        <v>0.87688999999999995</v>
      </c>
      <c r="BN46" s="100">
        <v>6.0419999999999998</v>
      </c>
      <c r="BO46" s="100">
        <v>6.0419999999999998</v>
      </c>
      <c r="BP46" s="100">
        <v>0</v>
      </c>
      <c r="BQ46" s="100">
        <v>37.502214127263947</v>
      </c>
      <c r="BR46" s="100">
        <v>37.502214127263947</v>
      </c>
      <c r="BS46" s="100">
        <v>98.739042472412734</v>
      </c>
      <c r="BT46" s="100">
        <v>22206270.144156866</v>
      </c>
      <c r="BU46" s="100">
        <v>1180537.2229630779</v>
      </c>
      <c r="BV46" s="100">
        <v>100</v>
      </c>
      <c r="BW46" s="100">
        <v>0</v>
      </c>
      <c r="BX46" s="100">
        <v>0</v>
      </c>
      <c r="BY46" s="100">
        <v>1180537.2229630779</v>
      </c>
      <c r="BZ46" s="100">
        <v>4.8292624156317521</v>
      </c>
      <c r="CA46" s="100">
        <v>0.13074107245791619</v>
      </c>
      <c r="CB46" s="100">
        <v>0.42278700282048415</v>
      </c>
      <c r="CC46" s="100">
        <v>0.10346984826255597</v>
      </c>
      <c r="CD46" s="100">
        <v>8.7486294039308771E-2</v>
      </c>
      <c r="CE46" s="100">
        <v>0</v>
      </c>
      <c r="CF46" s="100">
        <v>0</v>
      </c>
      <c r="CG46" s="100">
        <v>0</v>
      </c>
      <c r="CH46" s="100">
        <v>0</v>
      </c>
      <c r="CI46" s="100">
        <v>47099.115856987788</v>
      </c>
      <c r="CJ46" s="100">
        <v>1499.7375447909378</v>
      </c>
      <c r="CK46" s="100">
        <v>0</v>
      </c>
      <c r="CL46" s="100">
        <v>0</v>
      </c>
      <c r="CM46" s="100">
        <v>0</v>
      </c>
      <c r="CN46" s="100">
        <v>0</v>
      </c>
      <c r="CO46" s="100">
        <v>0</v>
      </c>
      <c r="CP46" s="100">
        <v>0</v>
      </c>
      <c r="CQ46" s="100">
        <v>0</v>
      </c>
      <c r="CR46" s="100">
        <v>0</v>
      </c>
      <c r="CS46" s="100">
        <v>0</v>
      </c>
      <c r="CT46" s="100">
        <v>0</v>
      </c>
      <c r="CU46" s="100">
        <v>0</v>
      </c>
      <c r="CV46" s="100">
        <v>0</v>
      </c>
      <c r="CW46" s="100">
        <v>0</v>
      </c>
      <c r="CX46" s="100">
        <v>0</v>
      </c>
      <c r="CY46" s="100">
        <v>0</v>
      </c>
      <c r="CZ46" s="100">
        <v>0</v>
      </c>
      <c r="DA46" s="100">
        <v>0</v>
      </c>
      <c r="DB46" s="100">
        <v>0</v>
      </c>
      <c r="DC46" s="100">
        <v>0</v>
      </c>
      <c r="DD46" s="100">
        <v>0</v>
      </c>
      <c r="DE46" s="100">
        <v>0</v>
      </c>
      <c r="DF46" s="100">
        <v>0</v>
      </c>
      <c r="DG46" s="100">
        <v>0</v>
      </c>
      <c r="DH46" s="100">
        <v>0</v>
      </c>
      <c r="DI46" s="100">
        <v>0</v>
      </c>
      <c r="DJ46" s="100">
        <v>0</v>
      </c>
      <c r="DK46" s="100">
        <v>0</v>
      </c>
      <c r="DL46" s="100">
        <v>0</v>
      </c>
      <c r="DM46" s="100">
        <v>0</v>
      </c>
      <c r="DN46" s="108">
        <v>21025732.921193786</v>
      </c>
      <c r="DO46" s="108">
        <v>21025732.921193786</v>
      </c>
      <c r="DP46" s="108">
        <v>7729082.6133350162</v>
      </c>
      <c r="DR46" s="22">
        <v>0</v>
      </c>
      <c r="DS46" s="22">
        <v>0</v>
      </c>
      <c r="DT46" s="22">
        <v>0</v>
      </c>
      <c r="DU46" s="22">
        <v>0</v>
      </c>
      <c r="DV46" s="22">
        <v>0</v>
      </c>
      <c r="DW46" s="22">
        <v>0</v>
      </c>
      <c r="DX46" s="22">
        <v>0</v>
      </c>
      <c r="DY46" s="22">
        <v>0</v>
      </c>
      <c r="DZ46" s="22">
        <v>0</v>
      </c>
      <c r="EA46" s="22">
        <v>0</v>
      </c>
      <c r="EB46" s="22">
        <v>0</v>
      </c>
      <c r="EC46" s="22">
        <v>0</v>
      </c>
      <c r="ED46" s="22">
        <v>0</v>
      </c>
      <c r="EE46" s="22">
        <v>0</v>
      </c>
      <c r="EF46" s="22">
        <v>0</v>
      </c>
      <c r="EG46" s="22">
        <v>0</v>
      </c>
      <c r="EH46" s="22">
        <v>0</v>
      </c>
      <c r="EI46" s="22">
        <v>0</v>
      </c>
      <c r="EJ46" s="22">
        <v>0</v>
      </c>
      <c r="EK46" s="22">
        <v>0</v>
      </c>
      <c r="EL46" s="22">
        <v>0</v>
      </c>
      <c r="EM46" s="22">
        <v>0</v>
      </c>
      <c r="EN46" s="22">
        <v>0</v>
      </c>
      <c r="EO46" s="22">
        <v>0</v>
      </c>
      <c r="EQ46" s="108">
        <v>244454.97497543693</v>
      </c>
      <c r="ER46" s="22">
        <v>0</v>
      </c>
      <c r="ES46" s="22">
        <v>0</v>
      </c>
      <c r="ET46" s="22">
        <v>69319.605667572032</v>
      </c>
      <c r="EU46" s="22">
        <v>0</v>
      </c>
      <c r="EV46" s="22">
        <v>0</v>
      </c>
      <c r="EW46" s="22">
        <v>0</v>
      </c>
      <c r="EX46" s="22">
        <v>0</v>
      </c>
      <c r="EY46" s="22">
        <v>244454.97497543693</v>
      </c>
      <c r="EZ46" s="22">
        <v>0</v>
      </c>
      <c r="FA46" s="22">
        <v>0</v>
      </c>
      <c r="FB46" s="22">
        <v>69319.605667572032</v>
      </c>
      <c r="FC46" s="22">
        <v>0</v>
      </c>
      <c r="FD46" s="22">
        <v>0</v>
      </c>
      <c r="FE46" s="22">
        <v>0</v>
      </c>
      <c r="FF46" s="22">
        <v>0</v>
      </c>
      <c r="FG46" s="108">
        <v>224898.57697740197</v>
      </c>
      <c r="FH46" s="22">
        <v>0</v>
      </c>
      <c r="FI46" s="22">
        <v>0</v>
      </c>
      <c r="FJ46" s="108">
        <v>69319.605667572032</v>
      </c>
      <c r="FK46" s="22">
        <v>0</v>
      </c>
      <c r="FL46" s="22">
        <v>0</v>
      </c>
      <c r="FM46" s="22">
        <v>0</v>
      </c>
      <c r="FN46" s="22">
        <v>0</v>
      </c>
    </row>
    <row r="47" spans="3:170" x14ac:dyDescent="0.2">
      <c r="C47" s="12">
        <v>2034</v>
      </c>
      <c r="D47" s="22">
        <v>4</v>
      </c>
      <c r="E47" s="22">
        <v>0</v>
      </c>
      <c r="F47" s="22">
        <v>4</v>
      </c>
      <c r="G47" s="22">
        <v>0</v>
      </c>
      <c r="H47" s="22">
        <v>0</v>
      </c>
      <c r="I47" s="22">
        <v>0</v>
      </c>
      <c r="J47" s="22">
        <v>0</v>
      </c>
      <c r="K47" s="100">
        <v>223413.90282660717</v>
      </c>
      <c r="L47" s="100">
        <v>0</v>
      </c>
      <c r="M47" s="100">
        <v>68395.642288208022</v>
      </c>
      <c r="N47" s="100">
        <v>62923.990905151397</v>
      </c>
      <c r="O47" s="100">
        <v>0</v>
      </c>
      <c r="P47" s="100">
        <v>5471.65138305664</v>
      </c>
      <c r="Q47" s="100">
        <v>0</v>
      </c>
      <c r="R47" s="100">
        <v>0</v>
      </c>
      <c r="S47" s="100">
        <v>0</v>
      </c>
      <c r="T47" s="100">
        <v>0</v>
      </c>
      <c r="U47" s="100">
        <v>0</v>
      </c>
      <c r="V47" s="100">
        <v>0</v>
      </c>
      <c r="W47" s="100">
        <v>5655810.0582957268</v>
      </c>
      <c r="X47" s="100">
        <v>3631295.9515137076</v>
      </c>
      <c r="Y47" s="100">
        <v>0</v>
      </c>
      <c r="Z47" s="100">
        <v>0</v>
      </c>
      <c r="AA47" s="100">
        <v>0</v>
      </c>
      <c r="AB47" s="100">
        <v>223413.90282660717</v>
      </c>
      <c r="AC47" s="100">
        <v>0</v>
      </c>
      <c r="AD47" s="100">
        <v>0</v>
      </c>
      <c r="AE47" s="100">
        <v>62923.990905151397</v>
      </c>
      <c r="AF47" s="100">
        <v>0</v>
      </c>
      <c r="AG47" s="100">
        <v>0</v>
      </c>
      <c r="AH47" s="100">
        <v>0</v>
      </c>
      <c r="AI47" s="100">
        <v>0</v>
      </c>
      <c r="AJ47" s="100">
        <v>8.0000000000000018</v>
      </c>
      <c r="AK47" s="100" t="e">
        <v>#REF!</v>
      </c>
      <c r="AL47" s="100">
        <v>0</v>
      </c>
      <c r="AM47" s="100">
        <v>17873.112226128578</v>
      </c>
      <c r="AN47" s="100">
        <v>0</v>
      </c>
      <c r="AO47" s="100">
        <v>0</v>
      </c>
      <c r="AP47" s="100">
        <v>100</v>
      </c>
      <c r="AQ47" s="100">
        <v>223413.90282660717</v>
      </c>
      <c r="AR47" s="100">
        <v>0</v>
      </c>
      <c r="AS47" s="100">
        <v>0</v>
      </c>
      <c r="AT47" s="100">
        <v>62923.990905151397</v>
      </c>
      <c r="AU47" s="100">
        <v>0</v>
      </c>
      <c r="AV47" s="100">
        <v>0</v>
      </c>
      <c r="AW47" s="100">
        <v>0</v>
      </c>
      <c r="AX47" s="100">
        <v>0</v>
      </c>
      <c r="AY47" s="100">
        <v>17873.112226128578</v>
      </c>
      <c r="AZ47" s="100">
        <v>0</v>
      </c>
      <c r="BA47" s="100">
        <v>0</v>
      </c>
      <c r="BB47" s="100">
        <v>205540.79060047859</v>
      </c>
      <c r="BC47" s="100">
        <v>0</v>
      </c>
      <c r="BD47" s="100">
        <v>0</v>
      </c>
      <c r="BE47" s="100">
        <v>62923.990905151397</v>
      </c>
      <c r="BF47" s="100">
        <v>0</v>
      </c>
      <c r="BG47" s="100">
        <v>0</v>
      </c>
      <c r="BH47" s="100">
        <v>0</v>
      </c>
      <c r="BI47" s="100">
        <v>0</v>
      </c>
      <c r="BJ47" s="100">
        <v>98.739042472412734</v>
      </c>
      <c r="BK47" s="100">
        <v>1.8429266457542184</v>
      </c>
      <c r="BL47" s="100">
        <v>-1.0572175066748102</v>
      </c>
      <c r="BM47" s="100">
        <v>0.87688999999999995</v>
      </c>
      <c r="BN47" s="100">
        <v>6.0419999999999998</v>
      </c>
      <c r="BO47" s="100">
        <v>6.0419999999999998</v>
      </c>
      <c r="BP47" s="100">
        <v>0</v>
      </c>
      <c r="BQ47" s="100">
        <v>37.502214127263947</v>
      </c>
      <c r="BR47" s="100">
        <v>37.502214127263947</v>
      </c>
      <c r="BS47" s="100">
        <v>98.739042472412734</v>
      </c>
      <c r="BT47" s="100">
        <v>20294900.852913961</v>
      </c>
      <c r="BU47" s="100">
        <v>1172533.6618113164</v>
      </c>
      <c r="BV47" s="100">
        <v>100</v>
      </c>
      <c r="BW47" s="100">
        <v>0</v>
      </c>
      <c r="BX47" s="100">
        <v>0</v>
      </c>
      <c r="BY47" s="100">
        <v>1172533.6618113155</v>
      </c>
      <c r="BZ47" s="100">
        <v>5.2482573688412115</v>
      </c>
      <c r="CA47" s="100">
        <v>0.13074107245791619</v>
      </c>
      <c r="CB47" s="100">
        <v>0.42278700282048415</v>
      </c>
      <c r="CC47" s="100">
        <v>0.10346984826255597</v>
      </c>
      <c r="CD47" s="100">
        <v>8.7486294039308771E-2</v>
      </c>
      <c r="CE47" s="100">
        <v>0</v>
      </c>
      <c r="CF47" s="100">
        <v>0</v>
      </c>
      <c r="CG47" s="100">
        <v>0</v>
      </c>
      <c r="CH47" s="100">
        <v>0</v>
      </c>
      <c r="CI47" s="100">
        <v>47099.115856987788</v>
      </c>
      <c r="CJ47" s="100">
        <v>1499.7375447909378</v>
      </c>
      <c r="CK47" s="100">
        <v>0</v>
      </c>
      <c r="CL47" s="100">
        <v>0</v>
      </c>
      <c r="CM47" s="100">
        <v>0</v>
      </c>
      <c r="CN47" s="100">
        <v>0</v>
      </c>
      <c r="CO47" s="100">
        <v>0</v>
      </c>
      <c r="CP47" s="100">
        <v>0</v>
      </c>
      <c r="CQ47" s="100">
        <v>0</v>
      </c>
      <c r="CR47" s="100">
        <v>0</v>
      </c>
      <c r="CS47" s="100">
        <v>0</v>
      </c>
      <c r="CT47" s="100">
        <v>0</v>
      </c>
      <c r="CU47" s="100">
        <v>0</v>
      </c>
      <c r="CV47" s="100">
        <v>0</v>
      </c>
      <c r="CW47" s="100">
        <v>0</v>
      </c>
      <c r="CX47" s="100">
        <v>0</v>
      </c>
      <c r="CY47" s="100">
        <v>0</v>
      </c>
      <c r="CZ47" s="100">
        <v>0</v>
      </c>
      <c r="DA47" s="100">
        <v>0</v>
      </c>
      <c r="DB47" s="100">
        <v>0</v>
      </c>
      <c r="DC47" s="100">
        <v>0</v>
      </c>
      <c r="DD47" s="100">
        <v>0</v>
      </c>
      <c r="DE47" s="100">
        <v>0</v>
      </c>
      <c r="DF47" s="100">
        <v>0</v>
      </c>
      <c r="DG47" s="100">
        <v>0</v>
      </c>
      <c r="DH47" s="100">
        <v>0</v>
      </c>
      <c r="DI47" s="100">
        <v>0</v>
      </c>
      <c r="DJ47" s="100">
        <v>0</v>
      </c>
      <c r="DK47" s="100">
        <v>0</v>
      </c>
      <c r="DL47" s="100">
        <v>0</v>
      </c>
      <c r="DM47" s="100">
        <v>0</v>
      </c>
      <c r="DN47" s="108">
        <v>19122367.19110265</v>
      </c>
      <c r="DO47" s="108">
        <v>19122367.19110265</v>
      </c>
      <c r="DP47" s="108">
        <v>6390366.6104819821</v>
      </c>
      <c r="DR47" s="22">
        <v>0</v>
      </c>
      <c r="DS47" s="22">
        <v>0</v>
      </c>
      <c r="DT47" s="22">
        <v>0</v>
      </c>
      <c r="DU47" s="22">
        <v>0</v>
      </c>
      <c r="DV47" s="22">
        <v>0</v>
      </c>
      <c r="DW47" s="22">
        <v>0</v>
      </c>
      <c r="DX47" s="22">
        <v>0</v>
      </c>
      <c r="DY47" s="22">
        <v>0</v>
      </c>
      <c r="DZ47" s="22">
        <v>0</v>
      </c>
      <c r="EA47" s="22">
        <v>0</v>
      </c>
      <c r="EB47" s="22">
        <v>0</v>
      </c>
      <c r="EC47" s="22">
        <v>0</v>
      </c>
      <c r="ED47" s="22">
        <v>0</v>
      </c>
      <c r="EE47" s="22">
        <v>0</v>
      </c>
      <c r="EF47" s="22">
        <v>0</v>
      </c>
      <c r="EG47" s="22">
        <v>0</v>
      </c>
      <c r="EH47" s="22">
        <v>0</v>
      </c>
      <c r="EI47" s="22">
        <v>0</v>
      </c>
      <c r="EJ47" s="22">
        <v>0</v>
      </c>
      <c r="EK47" s="22">
        <v>0</v>
      </c>
      <c r="EL47" s="22">
        <v>0</v>
      </c>
      <c r="EM47" s="22">
        <v>0</v>
      </c>
      <c r="EN47" s="22">
        <v>0</v>
      </c>
      <c r="EO47" s="22">
        <v>0</v>
      </c>
      <c r="EQ47" s="108">
        <v>223413.90282660717</v>
      </c>
      <c r="ER47" s="22">
        <v>0</v>
      </c>
      <c r="ES47" s="22">
        <v>0</v>
      </c>
      <c r="ET47" s="22">
        <v>62923.990905151397</v>
      </c>
      <c r="EU47" s="22">
        <v>0</v>
      </c>
      <c r="EV47" s="22">
        <v>0</v>
      </c>
      <c r="EW47" s="22">
        <v>0</v>
      </c>
      <c r="EX47" s="22">
        <v>0</v>
      </c>
      <c r="EY47" s="22">
        <v>223413.90282660717</v>
      </c>
      <c r="EZ47" s="22">
        <v>0</v>
      </c>
      <c r="FA47" s="22">
        <v>0</v>
      </c>
      <c r="FB47" s="22">
        <v>62923.990905151397</v>
      </c>
      <c r="FC47" s="22">
        <v>0</v>
      </c>
      <c r="FD47" s="22">
        <v>0</v>
      </c>
      <c r="FE47" s="22">
        <v>0</v>
      </c>
      <c r="FF47" s="22">
        <v>0</v>
      </c>
      <c r="FG47" s="108">
        <v>205540.79060047859</v>
      </c>
      <c r="FH47" s="22">
        <v>0</v>
      </c>
      <c r="FI47" s="22">
        <v>0</v>
      </c>
      <c r="FJ47" s="108">
        <v>62923.990905151397</v>
      </c>
      <c r="FK47" s="22">
        <v>0</v>
      </c>
      <c r="FL47" s="22">
        <v>0</v>
      </c>
      <c r="FM47" s="22">
        <v>0</v>
      </c>
      <c r="FN47" s="22">
        <v>0</v>
      </c>
    </row>
    <row r="48" spans="3:170" x14ac:dyDescent="0.2">
      <c r="C48" s="12">
        <v>2035</v>
      </c>
      <c r="D48" s="22">
        <v>4</v>
      </c>
      <c r="E48" s="22">
        <v>0</v>
      </c>
      <c r="F48" s="22">
        <v>4</v>
      </c>
      <c r="G48" s="22">
        <v>0</v>
      </c>
      <c r="H48" s="22">
        <v>0</v>
      </c>
      <c r="I48" s="22">
        <v>0</v>
      </c>
      <c r="J48" s="22">
        <v>0</v>
      </c>
      <c r="K48" s="100">
        <v>202400.87602473795</v>
      </c>
      <c r="L48" s="100">
        <v>0</v>
      </c>
      <c r="M48" s="100">
        <v>61826.152488231659</v>
      </c>
      <c r="N48" s="100">
        <v>56880.060289173111</v>
      </c>
      <c r="O48" s="100">
        <v>0</v>
      </c>
      <c r="P48" s="100">
        <v>4946.0921990585339</v>
      </c>
      <c r="Q48" s="100">
        <v>0</v>
      </c>
      <c r="R48" s="100">
        <v>0</v>
      </c>
      <c r="S48" s="100">
        <v>0</v>
      </c>
      <c r="T48" s="100">
        <v>0</v>
      </c>
      <c r="U48" s="100">
        <v>0</v>
      </c>
      <c r="V48" s="100">
        <v>0</v>
      </c>
      <c r="W48" s="100">
        <v>5652976.8144488335</v>
      </c>
      <c r="X48" s="100">
        <v>3632745.9553766549</v>
      </c>
      <c r="Y48" s="100">
        <v>0</v>
      </c>
      <c r="Z48" s="100">
        <v>0</v>
      </c>
      <c r="AA48" s="100">
        <v>0</v>
      </c>
      <c r="AB48" s="100">
        <v>202400.87602473795</v>
      </c>
      <c r="AC48" s="100">
        <v>0</v>
      </c>
      <c r="AD48" s="100">
        <v>0</v>
      </c>
      <c r="AE48" s="100">
        <v>56880.060289173111</v>
      </c>
      <c r="AF48" s="100">
        <v>0</v>
      </c>
      <c r="AG48" s="100">
        <v>0</v>
      </c>
      <c r="AH48" s="100">
        <v>0</v>
      </c>
      <c r="AI48" s="100">
        <v>0</v>
      </c>
      <c r="AJ48" s="100">
        <v>8.0000000000000018</v>
      </c>
      <c r="AK48" s="100" t="e">
        <v>#REF!</v>
      </c>
      <c r="AL48" s="100">
        <v>0</v>
      </c>
      <c r="AM48" s="100">
        <v>16192.07008197904</v>
      </c>
      <c r="AN48" s="100">
        <v>0</v>
      </c>
      <c r="AO48" s="100">
        <v>0</v>
      </c>
      <c r="AP48" s="100">
        <v>100</v>
      </c>
      <c r="AQ48" s="100">
        <v>202400.87602473795</v>
      </c>
      <c r="AR48" s="100">
        <v>0</v>
      </c>
      <c r="AS48" s="100">
        <v>0</v>
      </c>
      <c r="AT48" s="100">
        <v>56880.060289173111</v>
      </c>
      <c r="AU48" s="100">
        <v>0</v>
      </c>
      <c r="AV48" s="100">
        <v>0</v>
      </c>
      <c r="AW48" s="100">
        <v>0</v>
      </c>
      <c r="AX48" s="100">
        <v>0</v>
      </c>
      <c r="AY48" s="100">
        <v>16192.07008197904</v>
      </c>
      <c r="AZ48" s="100">
        <v>0</v>
      </c>
      <c r="BA48" s="100">
        <v>0</v>
      </c>
      <c r="BB48" s="100">
        <v>186208.80594275892</v>
      </c>
      <c r="BC48" s="100">
        <v>0</v>
      </c>
      <c r="BD48" s="100">
        <v>0</v>
      </c>
      <c r="BE48" s="100">
        <v>56880.060289173111</v>
      </c>
      <c r="BF48" s="100">
        <v>0</v>
      </c>
      <c r="BG48" s="100">
        <v>0</v>
      </c>
      <c r="BH48" s="100">
        <v>0</v>
      </c>
      <c r="BI48" s="100">
        <v>0</v>
      </c>
      <c r="BJ48" s="100">
        <v>98.739042472412734</v>
      </c>
      <c r="BK48" s="100">
        <v>1.8429266457542184</v>
      </c>
      <c r="BL48" s="100">
        <v>-1.0572175066748102</v>
      </c>
      <c r="BM48" s="100">
        <v>0.87688999999999995</v>
      </c>
      <c r="BN48" s="100">
        <v>6.0419999999999998</v>
      </c>
      <c r="BO48" s="100">
        <v>6.0419999999999998</v>
      </c>
      <c r="BP48" s="100">
        <v>0</v>
      </c>
      <c r="BQ48" s="100">
        <v>37.502214127263947</v>
      </c>
      <c r="BR48" s="100">
        <v>37.502214127263947</v>
      </c>
      <c r="BS48" s="100">
        <v>98.739042472412734</v>
      </c>
      <c r="BT48" s="100">
        <v>18386079.198719338</v>
      </c>
      <c r="BU48" s="100">
        <v>1164668.3867077138</v>
      </c>
      <c r="BV48" s="100">
        <v>100</v>
      </c>
      <c r="BW48" s="100">
        <v>0</v>
      </c>
      <c r="BX48" s="100">
        <v>0</v>
      </c>
      <c r="BY48" s="100">
        <v>1164668.3867077157</v>
      </c>
      <c r="BZ48" s="100">
        <v>5.7542655426321723</v>
      </c>
      <c r="CA48" s="100">
        <v>0.13074107245791619</v>
      </c>
      <c r="CB48" s="100">
        <v>0.42278700282048415</v>
      </c>
      <c r="CC48" s="100">
        <v>0.10346984826255597</v>
      </c>
      <c r="CD48" s="100">
        <v>8.7486294039308771E-2</v>
      </c>
      <c r="CE48" s="100">
        <v>0</v>
      </c>
      <c r="CF48" s="100">
        <v>0</v>
      </c>
      <c r="CG48" s="100">
        <v>0</v>
      </c>
      <c r="CH48" s="100">
        <v>0</v>
      </c>
      <c r="CI48" s="100">
        <v>47099.115856987788</v>
      </c>
      <c r="CJ48" s="100">
        <v>1499.7375447909378</v>
      </c>
      <c r="CK48" s="100">
        <v>0</v>
      </c>
      <c r="CL48" s="100">
        <v>0</v>
      </c>
      <c r="CM48" s="100">
        <v>0</v>
      </c>
      <c r="CN48" s="100">
        <v>0</v>
      </c>
      <c r="CO48" s="100">
        <v>0</v>
      </c>
      <c r="CP48" s="100">
        <v>0</v>
      </c>
      <c r="CQ48" s="100">
        <v>0</v>
      </c>
      <c r="CR48" s="100">
        <v>0</v>
      </c>
      <c r="CS48" s="100">
        <v>0</v>
      </c>
      <c r="CT48" s="100">
        <v>0</v>
      </c>
      <c r="CU48" s="100">
        <v>0</v>
      </c>
      <c r="CV48" s="100">
        <v>0</v>
      </c>
      <c r="CW48" s="100">
        <v>0</v>
      </c>
      <c r="CX48" s="100">
        <v>0</v>
      </c>
      <c r="CY48" s="100">
        <v>0</v>
      </c>
      <c r="CZ48" s="100">
        <v>0</v>
      </c>
      <c r="DA48" s="100">
        <v>0</v>
      </c>
      <c r="DB48" s="100">
        <v>0</v>
      </c>
      <c r="DC48" s="100">
        <v>0</v>
      </c>
      <c r="DD48" s="100">
        <v>0</v>
      </c>
      <c r="DE48" s="100">
        <v>0</v>
      </c>
      <c r="DF48" s="100">
        <v>0</v>
      </c>
      <c r="DG48" s="100">
        <v>0</v>
      </c>
      <c r="DH48" s="100">
        <v>0</v>
      </c>
      <c r="DI48" s="100">
        <v>0</v>
      </c>
      <c r="DJ48" s="100">
        <v>0</v>
      </c>
      <c r="DK48" s="100">
        <v>0</v>
      </c>
      <c r="DL48" s="100">
        <v>0</v>
      </c>
      <c r="DM48" s="100">
        <v>0</v>
      </c>
      <c r="DN48" s="108">
        <v>17221410.812011618</v>
      </c>
      <c r="DO48" s="108">
        <v>17221410.812011614</v>
      </c>
      <c r="DP48" s="108">
        <v>5231908.7684384398</v>
      </c>
      <c r="DR48" s="22">
        <v>0</v>
      </c>
      <c r="DS48" s="22">
        <v>0</v>
      </c>
      <c r="DT48" s="22">
        <v>0</v>
      </c>
      <c r="DU48" s="22">
        <v>0</v>
      </c>
      <c r="DV48" s="22">
        <v>0</v>
      </c>
      <c r="DW48" s="22">
        <v>0</v>
      </c>
      <c r="DX48" s="22">
        <v>0</v>
      </c>
      <c r="DY48" s="22">
        <v>0</v>
      </c>
      <c r="DZ48" s="22">
        <v>0</v>
      </c>
      <c r="EA48" s="22">
        <v>0</v>
      </c>
      <c r="EB48" s="22">
        <v>0</v>
      </c>
      <c r="EC48" s="22">
        <v>0</v>
      </c>
      <c r="ED48" s="22">
        <v>0</v>
      </c>
      <c r="EE48" s="22">
        <v>0</v>
      </c>
      <c r="EF48" s="22">
        <v>0</v>
      </c>
      <c r="EG48" s="22">
        <v>0</v>
      </c>
      <c r="EH48" s="22">
        <v>0</v>
      </c>
      <c r="EI48" s="22">
        <v>0</v>
      </c>
      <c r="EJ48" s="22">
        <v>0</v>
      </c>
      <c r="EK48" s="22">
        <v>0</v>
      </c>
      <c r="EL48" s="22">
        <v>0</v>
      </c>
      <c r="EM48" s="22">
        <v>0</v>
      </c>
      <c r="EN48" s="22">
        <v>0</v>
      </c>
      <c r="EO48" s="22">
        <v>0</v>
      </c>
      <c r="EQ48" s="108">
        <v>202400.87602473795</v>
      </c>
      <c r="ER48" s="22">
        <v>0</v>
      </c>
      <c r="ES48" s="22">
        <v>0</v>
      </c>
      <c r="ET48" s="22">
        <v>56880.060289173111</v>
      </c>
      <c r="EU48" s="22">
        <v>0</v>
      </c>
      <c r="EV48" s="22">
        <v>0</v>
      </c>
      <c r="EW48" s="22">
        <v>0</v>
      </c>
      <c r="EX48" s="22">
        <v>0</v>
      </c>
      <c r="EY48" s="22">
        <v>202400.87602473795</v>
      </c>
      <c r="EZ48" s="22">
        <v>0</v>
      </c>
      <c r="FA48" s="22">
        <v>0</v>
      </c>
      <c r="FB48" s="22">
        <v>56880.060289173111</v>
      </c>
      <c r="FC48" s="22">
        <v>0</v>
      </c>
      <c r="FD48" s="22">
        <v>0</v>
      </c>
      <c r="FE48" s="22">
        <v>0</v>
      </c>
      <c r="FF48" s="22">
        <v>0</v>
      </c>
      <c r="FG48" s="108">
        <v>186208.80594275892</v>
      </c>
      <c r="FH48" s="22">
        <v>0</v>
      </c>
      <c r="FI48" s="22">
        <v>0</v>
      </c>
      <c r="FJ48" s="108">
        <v>56880.060289173111</v>
      </c>
      <c r="FK48" s="22">
        <v>0</v>
      </c>
      <c r="FL48" s="22">
        <v>0</v>
      </c>
      <c r="FM48" s="22">
        <v>0</v>
      </c>
      <c r="FN48" s="22">
        <v>0</v>
      </c>
    </row>
    <row r="49" spans="1:170" x14ac:dyDescent="0.2">
      <c r="C49" s="12">
        <v>2036</v>
      </c>
      <c r="D49" s="22">
        <v>4</v>
      </c>
      <c r="E49" s="22">
        <v>0</v>
      </c>
      <c r="F49" s="22">
        <v>4</v>
      </c>
      <c r="G49" s="22">
        <v>0</v>
      </c>
      <c r="H49" s="22">
        <v>0</v>
      </c>
      <c r="I49" s="22">
        <v>0</v>
      </c>
      <c r="J49" s="22">
        <v>0</v>
      </c>
      <c r="K49" s="100">
        <v>182842.18675270671</v>
      </c>
      <c r="L49" s="100">
        <v>0</v>
      </c>
      <c r="M49" s="100">
        <v>55650.157124996185</v>
      </c>
      <c r="N49" s="100">
        <v>51198.144554996485</v>
      </c>
      <c r="O49" s="100">
        <v>0</v>
      </c>
      <c r="P49" s="100">
        <v>4452.0125699996934</v>
      </c>
      <c r="Q49" s="100">
        <v>0</v>
      </c>
      <c r="R49" s="100">
        <v>0</v>
      </c>
      <c r="S49" s="100">
        <v>0</v>
      </c>
      <c r="T49" s="100">
        <v>0</v>
      </c>
      <c r="U49" s="100">
        <v>0</v>
      </c>
      <c r="V49" s="100">
        <v>0</v>
      </c>
      <c r="W49" s="100">
        <v>5656775.952830907</v>
      </c>
      <c r="X49" s="100">
        <v>3635994.9052812271</v>
      </c>
      <c r="Y49" s="100">
        <v>0</v>
      </c>
      <c r="Z49" s="100">
        <v>0</v>
      </c>
      <c r="AA49" s="100">
        <v>0</v>
      </c>
      <c r="AB49" s="100">
        <v>182842.18675270671</v>
      </c>
      <c r="AC49" s="100">
        <v>0</v>
      </c>
      <c r="AD49" s="100">
        <v>0</v>
      </c>
      <c r="AE49" s="100">
        <v>51198.144554996485</v>
      </c>
      <c r="AF49" s="100">
        <v>0</v>
      </c>
      <c r="AG49" s="100">
        <v>0</v>
      </c>
      <c r="AH49" s="100">
        <v>0</v>
      </c>
      <c r="AI49" s="100">
        <v>0</v>
      </c>
      <c r="AJ49" s="100">
        <v>8</v>
      </c>
      <c r="AK49" s="100">
        <v>0</v>
      </c>
      <c r="AL49" s="100">
        <v>0</v>
      </c>
      <c r="AM49" s="100">
        <v>14627.374940216538</v>
      </c>
      <c r="AN49" s="100">
        <v>0</v>
      </c>
      <c r="AO49" s="100">
        <v>0</v>
      </c>
      <c r="AP49" s="100">
        <v>100</v>
      </c>
      <c r="AQ49" s="100">
        <v>182842.18675270677</v>
      </c>
      <c r="AR49" s="100">
        <v>0</v>
      </c>
      <c r="AS49" s="100">
        <v>0</v>
      </c>
      <c r="AT49" s="100">
        <v>51198.144554996485</v>
      </c>
      <c r="AU49" s="100">
        <v>0</v>
      </c>
      <c r="AV49" s="100">
        <v>0</v>
      </c>
      <c r="AW49" s="100">
        <v>0</v>
      </c>
      <c r="AX49" s="100">
        <v>0</v>
      </c>
      <c r="AY49" s="100">
        <v>14627.374940216538</v>
      </c>
      <c r="AZ49" s="100">
        <v>0</v>
      </c>
      <c r="BA49" s="100">
        <v>0</v>
      </c>
      <c r="BB49" s="100">
        <v>168214.81181249022</v>
      </c>
      <c r="BC49" s="100">
        <v>0</v>
      </c>
      <c r="BD49" s="100">
        <v>0</v>
      </c>
      <c r="BE49" s="100">
        <v>51198.144554996485</v>
      </c>
      <c r="BF49" s="100">
        <v>0</v>
      </c>
      <c r="BG49" s="100">
        <v>0</v>
      </c>
      <c r="BH49" s="100">
        <v>0</v>
      </c>
      <c r="BI49" s="100">
        <v>0</v>
      </c>
      <c r="BJ49" s="100">
        <v>98.739042472412734</v>
      </c>
      <c r="BK49" s="100">
        <v>1.8429266457542184</v>
      </c>
      <c r="BL49" s="100">
        <v>-1.0572175066748102</v>
      </c>
      <c r="BM49" s="100">
        <v>0.87688999999999995</v>
      </c>
      <c r="BN49" s="100">
        <v>6.0419999999999998</v>
      </c>
      <c r="BO49" s="100">
        <v>6.0419999999999998</v>
      </c>
      <c r="BP49" s="100">
        <v>0</v>
      </c>
      <c r="BQ49" s="100">
        <v>37.502214127263947</v>
      </c>
      <c r="BR49" s="100">
        <v>37.502214127263947</v>
      </c>
      <c r="BS49" s="100">
        <v>98.739042472412734</v>
      </c>
      <c r="BT49" s="100">
        <v>16609369.448042382</v>
      </c>
      <c r="BU49" s="100">
        <v>1158153.7323747668</v>
      </c>
      <c r="BV49" s="100">
        <v>100</v>
      </c>
      <c r="BW49" s="100">
        <v>0</v>
      </c>
      <c r="BX49" s="100">
        <v>0</v>
      </c>
      <c r="BY49" s="100">
        <v>1158153.7323747668</v>
      </c>
      <c r="BZ49" s="100">
        <v>6.3341713033719342</v>
      </c>
      <c r="CA49" s="100">
        <v>0.13074107245791619</v>
      </c>
      <c r="CB49" s="100">
        <v>0.42278700282048415</v>
      </c>
      <c r="CC49" s="100">
        <v>0.10346984826255597</v>
      </c>
      <c r="CD49" s="100">
        <v>8.7486294039308771E-2</v>
      </c>
      <c r="CE49" s="100">
        <v>0</v>
      </c>
      <c r="CF49" s="100">
        <v>0</v>
      </c>
      <c r="CG49" s="100">
        <v>0</v>
      </c>
      <c r="CH49" s="100">
        <v>0</v>
      </c>
      <c r="CI49" s="100">
        <v>47099.115856987788</v>
      </c>
      <c r="CJ49" s="100">
        <v>1499.7375447909378</v>
      </c>
      <c r="CK49" s="100">
        <v>0</v>
      </c>
      <c r="CL49" s="100">
        <v>0</v>
      </c>
      <c r="CM49" s="100">
        <v>0</v>
      </c>
      <c r="CN49" s="100">
        <v>0</v>
      </c>
      <c r="CO49" s="100">
        <v>0</v>
      </c>
      <c r="CP49" s="100">
        <v>0</v>
      </c>
      <c r="CQ49" s="100">
        <v>0</v>
      </c>
      <c r="CR49" s="100">
        <v>0</v>
      </c>
      <c r="CS49" s="100">
        <v>0</v>
      </c>
      <c r="CT49" s="100">
        <v>0</v>
      </c>
      <c r="CU49" s="100">
        <v>0</v>
      </c>
      <c r="CV49" s="100">
        <v>0</v>
      </c>
      <c r="CW49" s="100">
        <v>0</v>
      </c>
      <c r="CX49" s="100">
        <v>0</v>
      </c>
      <c r="CY49" s="100">
        <v>0</v>
      </c>
      <c r="CZ49" s="100">
        <v>0</v>
      </c>
      <c r="DA49" s="100">
        <v>0</v>
      </c>
      <c r="DB49" s="100">
        <v>0</v>
      </c>
      <c r="DC49" s="100">
        <v>0</v>
      </c>
      <c r="DD49" s="100">
        <v>0</v>
      </c>
      <c r="DE49" s="100">
        <v>0</v>
      </c>
      <c r="DF49" s="100">
        <v>0</v>
      </c>
      <c r="DG49" s="100">
        <v>0</v>
      </c>
      <c r="DH49" s="100">
        <v>0</v>
      </c>
      <c r="DI49" s="100">
        <v>0</v>
      </c>
      <c r="DJ49" s="100">
        <v>0</v>
      </c>
      <c r="DK49" s="100">
        <v>0</v>
      </c>
      <c r="DL49" s="100">
        <v>0</v>
      </c>
      <c r="DM49" s="100">
        <v>0</v>
      </c>
      <c r="DN49" s="108">
        <v>15451215.715667617</v>
      </c>
      <c r="DO49" s="108">
        <v>15451215.715667617</v>
      </c>
      <c r="DP49" s="108">
        <v>4267380.8714193078</v>
      </c>
      <c r="DR49" s="22">
        <v>0</v>
      </c>
      <c r="DS49" s="22">
        <v>0</v>
      </c>
      <c r="DT49" s="22">
        <v>0</v>
      </c>
      <c r="DU49" s="22">
        <v>0</v>
      </c>
      <c r="DV49" s="22">
        <v>0</v>
      </c>
      <c r="DW49" s="22">
        <v>0</v>
      </c>
      <c r="DX49" s="22">
        <v>0</v>
      </c>
      <c r="DY49" s="22">
        <v>0</v>
      </c>
      <c r="DZ49" s="22">
        <v>0</v>
      </c>
      <c r="EA49" s="22">
        <v>0</v>
      </c>
      <c r="EB49" s="22">
        <v>0</v>
      </c>
      <c r="EC49" s="22">
        <v>0</v>
      </c>
      <c r="ED49" s="22">
        <v>0</v>
      </c>
      <c r="EE49" s="22">
        <v>0</v>
      </c>
      <c r="EF49" s="22">
        <v>0</v>
      </c>
      <c r="EG49" s="22">
        <v>0</v>
      </c>
      <c r="EH49" s="22">
        <v>0</v>
      </c>
      <c r="EI49" s="22">
        <v>0</v>
      </c>
      <c r="EJ49" s="22">
        <v>0</v>
      </c>
      <c r="EK49" s="22">
        <v>0</v>
      </c>
      <c r="EL49" s="22">
        <v>0</v>
      </c>
      <c r="EM49" s="22">
        <v>0</v>
      </c>
      <c r="EN49" s="22">
        <v>0</v>
      </c>
      <c r="EO49" s="22">
        <v>0</v>
      </c>
      <c r="EQ49" s="108">
        <v>182842.18675270671</v>
      </c>
      <c r="ER49" s="22">
        <v>0</v>
      </c>
      <c r="ES49" s="22">
        <v>0</v>
      </c>
      <c r="ET49" s="22">
        <v>51198.144554996485</v>
      </c>
      <c r="EU49" s="22">
        <v>0</v>
      </c>
      <c r="EV49" s="22">
        <v>0</v>
      </c>
      <c r="EW49" s="22">
        <v>0</v>
      </c>
      <c r="EX49" s="22">
        <v>0</v>
      </c>
      <c r="EY49" s="22">
        <v>182842.18675270671</v>
      </c>
      <c r="EZ49" s="22">
        <v>0</v>
      </c>
      <c r="FA49" s="22">
        <v>0</v>
      </c>
      <c r="FB49" s="22">
        <v>51198.144554996485</v>
      </c>
      <c r="FC49" s="22">
        <v>0</v>
      </c>
      <c r="FD49" s="22">
        <v>0</v>
      </c>
      <c r="FE49" s="22">
        <v>0</v>
      </c>
      <c r="FF49" s="22">
        <v>0</v>
      </c>
      <c r="FG49" s="108">
        <v>168214.81181249022</v>
      </c>
      <c r="FH49" s="22">
        <v>0</v>
      </c>
      <c r="FI49" s="22">
        <v>0</v>
      </c>
      <c r="FJ49" s="108">
        <v>51198.144554996485</v>
      </c>
      <c r="FK49" s="22">
        <v>0</v>
      </c>
      <c r="FL49" s="22">
        <v>0</v>
      </c>
      <c r="FM49" s="22">
        <v>0</v>
      </c>
      <c r="FN49" s="22">
        <v>0</v>
      </c>
    </row>
    <row r="50" spans="1:170" x14ac:dyDescent="0.2">
      <c r="C50" s="12">
        <v>2037</v>
      </c>
      <c r="D50" s="22">
        <v>4</v>
      </c>
      <c r="E50" s="22">
        <v>0</v>
      </c>
      <c r="F50" s="22">
        <v>4</v>
      </c>
      <c r="G50" s="22">
        <v>0</v>
      </c>
      <c r="H50" s="22">
        <v>0</v>
      </c>
      <c r="I50" s="22">
        <v>0</v>
      </c>
      <c r="J50" s="22">
        <v>0</v>
      </c>
      <c r="K50" s="100">
        <v>164387.39810511464</v>
      </c>
      <c r="L50" s="100">
        <v>0</v>
      </c>
      <c r="M50" s="100">
        <v>50075.805911779389</v>
      </c>
      <c r="N50" s="100">
        <v>46069.741438837053</v>
      </c>
      <c r="O50" s="100">
        <v>0</v>
      </c>
      <c r="P50" s="100">
        <v>4006.0644729423584</v>
      </c>
      <c r="Q50" s="100">
        <v>0</v>
      </c>
      <c r="R50" s="100">
        <v>0</v>
      </c>
      <c r="S50" s="100">
        <v>0</v>
      </c>
      <c r="T50" s="100">
        <v>0</v>
      </c>
      <c r="U50" s="100">
        <v>0</v>
      </c>
      <c r="V50" s="100">
        <v>0</v>
      </c>
      <c r="W50" s="100">
        <v>5649464.7853374556</v>
      </c>
      <c r="X50" s="100">
        <v>3635095.755247537</v>
      </c>
      <c r="Y50" s="100">
        <v>0</v>
      </c>
      <c r="Z50" s="100">
        <v>0</v>
      </c>
      <c r="AA50" s="100">
        <v>0</v>
      </c>
      <c r="AB50" s="100">
        <v>164387.39810511464</v>
      </c>
      <c r="AC50" s="100">
        <v>0</v>
      </c>
      <c r="AD50" s="100">
        <v>0</v>
      </c>
      <c r="AE50" s="100">
        <v>46069.741438837053</v>
      </c>
      <c r="AF50" s="100">
        <v>0</v>
      </c>
      <c r="AG50" s="100">
        <v>0</v>
      </c>
      <c r="AH50" s="100">
        <v>0</v>
      </c>
      <c r="AI50" s="100">
        <v>0</v>
      </c>
      <c r="AJ50" s="100">
        <v>8</v>
      </c>
      <c r="AK50" s="100">
        <v>0</v>
      </c>
      <c r="AL50" s="100">
        <v>0</v>
      </c>
      <c r="AM50" s="100">
        <v>13150.991848409172</v>
      </c>
      <c r="AN50" s="100">
        <v>0</v>
      </c>
      <c r="AO50" s="100">
        <v>0</v>
      </c>
      <c r="AP50" s="100">
        <v>100</v>
      </c>
      <c r="AQ50" s="100">
        <v>164387.39810511464</v>
      </c>
      <c r="AR50" s="100">
        <v>0</v>
      </c>
      <c r="AS50" s="100">
        <v>0</v>
      </c>
      <c r="AT50" s="100">
        <v>46069.74143883706</v>
      </c>
      <c r="AU50" s="100">
        <v>0</v>
      </c>
      <c r="AV50" s="100">
        <v>0</v>
      </c>
      <c r="AW50" s="100">
        <v>0</v>
      </c>
      <c r="AX50" s="100">
        <v>0</v>
      </c>
      <c r="AY50" s="100">
        <v>13150.991848409172</v>
      </c>
      <c r="AZ50" s="100">
        <v>0</v>
      </c>
      <c r="BA50" s="100">
        <v>0</v>
      </c>
      <c r="BB50" s="100">
        <v>151236.40625670546</v>
      </c>
      <c r="BC50" s="100">
        <v>0</v>
      </c>
      <c r="BD50" s="100">
        <v>0</v>
      </c>
      <c r="BE50" s="100">
        <v>46069.74143883706</v>
      </c>
      <c r="BF50" s="100">
        <v>0</v>
      </c>
      <c r="BG50" s="100">
        <v>0</v>
      </c>
      <c r="BH50" s="100">
        <v>0</v>
      </c>
      <c r="BI50" s="100">
        <v>0</v>
      </c>
      <c r="BJ50" s="100">
        <v>98.739042472412734</v>
      </c>
      <c r="BK50" s="100">
        <v>1.8429266457542184</v>
      </c>
      <c r="BL50" s="100">
        <v>-1.0572175066748102</v>
      </c>
      <c r="BM50" s="100">
        <v>0.87688999999999995</v>
      </c>
      <c r="BN50" s="100">
        <v>6.0419999999999998</v>
      </c>
      <c r="BO50" s="100">
        <v>6.0419999999999998</v>
      </c>
      <c r="BP50" s="100">
        <v>0</v>
      </c>
      <c r="BQ50" s="100">
        <v>37.502214127263947</v>
      </c>
      <c r="BR50" s="100">
        <v>37.502214127263947</v>
      </c>
      <c r="BS50" s="100">
        <v>98.739042472412734</v>
      </c>
      <c r="BT50" s="100">
        <v>14932937.9407559</v>
      </c>
      <c r="BU50" s="100">
        <v>1150639.5073964</v>
      </c>
      <c r="BV50" s="100">
        <v>100</v>
      </c>
      <c r="BW50" s="100">
        <v>0</v>
      </c>
      <c r="BX50" s="100">
        <v>0</v>
      </c>
      <c r="BY50" s="100">
        <v>1150639.5073964037</v>
      </c>
      <c r="BZ50" s="100">
        <v>6.999560310946995</v>
      </c>
      <c r="CA50" s="100">
        <v>0.13074107245791619</v>
      </c>
      <c r="CB50" s="100">
        <v>0.42278700282048415</v>
      </c>
      <c r="CC50" s="100">
        <v>0.10346984826255597</v>
      </c>
      <c r="CD50" s="100">
        <v>8.7486294039308771E-2</v>
      </c>
      <c r="CE50" s="100">
        <v>0</v>
      </c>
      <c r="CF50" s="100">
        <v>0</v>
      </c>
      <c r="CG50" s="100">
        <v>0</v>
      </c>
      <c r="CH50" s="100">
        <v>0</v>
      </c>
      <c r="CI50" s="100">
        <v>47099.115856987788</v>
      </c>
      <c r="CJ50" s="100">
        <v>1499.7375447909378</v>
      </c>
      <c r="CK50" s="100">
        <v>0</v>
      </c>
      <c r="CL50" s="100">
        <v>0</v>
      </c>
      <c r="CM50" s="100">
        <v>0</v>
      </c>
      <c r="CN50" s="100">
        <v>0</v>
      </c>
      <c r="CO50" s="100">
        <v>0</v>
      </c>
      <c r="CP50" s="100">
        <v>0</v>
      </c>
      <c r="CQ50" s="100">
        <v>0</v>
      </c>
      <c r="CR50" s="100">
        <v>0</v>
      </c>
      <c r="CS50" s="100">
        <v>0</v>
      </c>
      <c r="CT50" s="100">
        <v>0</v>
      </c>
      <c r="CU50" s="100">
        <v>0</v>
      </c>
      <c r="CV50" s="100">
        <v>0</v>
      </c>
      <c r="CW50" s="100">
        <v>0</v>
      </c>
      <c r="CX50" s="100">
        <v>0</v>
      </c>
      <c r="CY50" s="100">
        <v>0</v>
      </c>
      <c r="CZ50" s="100">
        <v>0</v>
      </c>
      <c r="DA50" s="100">
        <v>0</v>
      </c>
      <c r="DB50" s="100">
        <v>0</v>
      </c>
      <c r="DC50" s="100">
        <v>0</v>
      </c>
      <c r="DD50" s="100">
        <v>0</v>
      </c>
      <c r="DE50" s="100">
        <v>0</v>
      </c>
      <c r="DF50" s="100">
        <v>0</v>
      </c>
      <c r="DG50" s="100">
        <v>0</v>
      </c>
      <c r="DH50" s="100">
        <v>0</v>
      </c>
      <c r="DI50" s="100">
        <v>0</v>
      </c>
      <c r="DJ50" s="100">
        <v>0</v>
      </c>
      <c r="DK50" s="100">
        <v>0</v>
      </c>
      <c r="DL50" s="100">
        <v>0</v>
      </c>
      <c r="DM50" s="100">
        <v>0</v>
      </c>
      <c r="DN50" s="108">
        <v>13782298.433359502</v>
      </c>
      <c r="DO50" s="108">
        <v>13782298.433359506</v>
      </c>
      <c r="DP50" s="108">
        <v>3460411.2465386847</v>
      </c>
      <c r="DR50" s="22">
        <v>0</v>
      </c>
      <c r="DS50" s="22">
        <v>0</v>
      </c>
      <c r="DT50" s="22">
        <v>0</v>
      </c>
      <c r="DU50" s="22">
        <v>0</v>
      </c>
      <c r="DV50" s="22">
        <v>0</v>
      </c>
      <c r="DW50" s="22">
        <v>0</v>
      </c>
      <c r="DX50" s="22">
        <v>0</v>
      </c>
      <c r="DY50" s="22">
        <v>0</v>
      </c>
      <c r="DZ50" s="22">
        <v>0</v>
      </c>
      <c r="EA50" s="22">
        <v>0</v>
      </c>
      <c r="EB50" s="22">
        <v>0</v>
      </c>
      <c r="EC50" s="22">
        <v>0</v>
      </c>
      <c r="ED50" s="22">
        <v>0</v>
      </c>
      <c r="EE50" s="22">
        <v>0</v>
      </c>
      <c r="EF50" s="22">
        <v>0</v>
      </c>
      <c r="EG50" s="22">
        <v>0</v>
      </c>
      <c r="EH50" s="22">
        <v>0</v>
      </c>
      <c r="EI50" s="22">
        <v>0</v>
      </c>
      <c r="EJ50" s="22">
        <v>0</v>
      </c>
      <c r="EK50" s="22">
        <v>0</v>
      </c>
      <c r="EL50" s="22">
        <v>0</v>
      </c>
      <c r="EM50" s="22">
        <v>0</v>
      </c>
      <c r="EN50" s="22">
        <v>0</v>
      </c>
      <c r="EO50" s="22">
        <v>0</v>
      </c>
      <c r="EQ50" s="108">
        <v>164387.39810511464</v>
      </c>
      <c r="ER50" s="22">
        <v>0</v>
      </c>
      <c r="ES50" s="22">
        <v>0</v>
      </c>
      <c r="ET50" s="22">
        <v>46069.741438837053</v>
      </c>
      <c r="EU50" s="22">
        <v>0</v>
      </c>
      <c r="EV50" s="22">
        <v>0</v>
      </c>
      <c r="EW50" s="22">
        <v>0</v>
      </c>
      <c r="EX50" s="22">
        <v>0</v>
      </c>
      <c r="EY50" s="22">
        <v>164387.39810511464</v>
      </c>
      <c r="EZ50" s="22">
        <v>0</v>
      </c>
      <c r="FA50" s="22">
        <v>0</v>
      </c>
      <c r="FB50" s="22">
        <v>46069.741438837053</v>
      </c>
      <c r="FC50" s="22">
        <v>0</v>
      </c>
      <c r="FD50" s="22">
        <v>0</v>
      </c>
      <c r="FE50" s="22">
        <v>0</v>
      </c>
      <c r="FF50" s="22">
        <v>0</v>
      </c>
      <c r="FG50" s="108">
        <v>151236.40625670546</v>
      </c>
      <c r="FH50" s="22">
        <v>0</v>
      </c>
      <c r="FI50" s="22">
        <v>0</v>
      </c>
      <c r="FJ50" s="108">
        <v>46069.74143883706</v>
      </c>
      <c r="FK50" s="22">
        <v>0</v>
      </c>
      <c r="FL50" s="22">
        <v>0</v>
      </c>
      <c r="FM50" s="22">
        <v>0</v>
      </c>
      <c r="FN50" s="22">
        <v>0</v>
      </c>
    </row>
    <row r="51" spans="1:170" x14ac:dyDescent="0.2">
      <c r="C51" s="12">
        <v>2038</v>
      </c>
      <c r="D51" s="22">
        <v>4</v>
      </c>
      <c r="E51" s="22">
        <v>0</v>
      </c>
      <c r="F51" s="22">
        <v>4</v>
      </c>
      <c r="G51" s="22">
        <v>0</v>
      </c>
      <c r="H51" s="22">
        <v>0</v>
      </c>
      <c r="I51" s="22">
        <v>0</v>
      </c>
      <c r="J51" s="22">
        <v>0</v>
      </c>
      <c r="K51" s="100">
        <v>140213.3066365495</v>
      </c>
      <c r="L51" s="100">
        <v>0</v>
      </c>
      <c r="M51" s="100">
        <v>41738.492601394646</v>
      </c>
      <c r="N51" s="100">
        <v>38399.413193283101</v>
      </c>
      <c r="O51" s="100">
        <v>0</v>
      </c>
      <c r="P51" s="100">
        <v>3339.0794081115782</v>
      </c>
      <c r="Q51" s="100">
        <v>0</v>
      </c>
      <c r="R51" s="100">
        <v>0</v>
      </c>
      <c r="S51" s="100">
        <v>0</v>
      </c>
      <c r="T51" s="100">
        <v>0</v>
      </c>
      <c r="U51" s="100">
        <v>0</v>
      </c>
      <c r="V51" s="100">
        <v>0</v>
      </c>
      <c r="W51" s="100">
        <v>5502159.295886755</v>
      </c>
      <c r="X51" s="100">
        <v>3631295.9515137114</v>
      </c>
      <c r="Y51" s="100">
        <v>0</v>
      </c>
      <c r="Z51" s="100">
        <v>0</v>
      </c>
      <c r="AA51" s="100">
        <v>0</v>
      </c>
      <c r="AB51" s="100">
        <v>140213.3066365495</v>
      </c>
      <c r="AC51" s="100">
        <v>0</v>
      </c>
      <c r="AD51" s="100">
        <v>0</v>
      </c>
      <c r="AE51" s="100">
        <v>38399.413193283101</v>
      </c>
      <c r="AF51" s="100">
        <v>0</v>
      </c>
      <c r="AG51" s="100">
        <v>0</v>
      </c>
      <c r="AH51" s="100">
        <v>0</v>
      </c>
      <c r="AI51" s="100">
        <v>0</v>
      </c>
      <c r="AJ51" s="100">
        <v>8.0000000000000018</v>
      </c>
      <c r="AK51" s="100" t="s">
        <v>68</v>
      </c>
      <c r="AL51" s="100">
        <v>0</v>
      </c>
      <c r="AM51" s="100">
        <v>11217.064530923963</v>
      </c>
      <c r="AN51" s="100">
        <v>0</v>
      </c>
      <c r="AO51" s="100">
        <v>0</v>
      </c>
      <c r="AP51" s="100">
        <v>100</v>
      </c>
      <c r="AQ51" s="100">
        <v>140213.30663654956</v>
      </c>
      <c r="AR51" s="100">
        <v>0</v>
      </c>
      <c r="AS51" s="100">
        <v>0</v>
      </c>
      <c r="AT51" s="100">
        <v>38399.413193283101</v>
      </c>
      <c r="AU51" s="100">
        <v>0</v>
      </c>
      <c r="AV51" s="100">
        <v>0</v>
      </c>
      <c r="AW51" s="100">
        <v>0</v>
      </c>
      <c r="AX51" s="100">
        <v>0</v>
      </c>
      <c r="AY51" s="100">
        <v>11217.064530923963</v>
      </c>
      <c r="AZ51" s="100">
        <v>0</v>
      </c>
      <c r="BA51" s="100">
        <v>0</v>
      </c>
      <c r="BB51" s="100">
        <v>128996.2421056256</v>
      </c>
      <c r="BC51" s="100">
        <v>0</v>
      </c>
      <c r="BD51" s="100">
        <v>0</v>
      </c>
      <c r="BE51" s="100">
        <v>38399.413193283101</v>
      </c>
      <c r="BF51" s="100">
        <v>0</v>
      </c>
      <c r="BG51" s="100">
        <v>0</v>
      </c>
      <c r="BH51" s="100">
        <v>0</v>
      </c>
      <c r="BI51" s="100">
        <v>0</v>
      </c>
      <c r="BJ51" s="100">
        <v>98.739042472412734</v>
      </c>
      <c r="BK51" s="100">
        <v>1.8429266457542184</v>
      </c>
      <c r="BL51" s="100">
        <v>-1.0572175066748102</v>
      </c>
      <c r="BM51" s="100">
        <v>0.87688999999999995</v>
      </c>
      <c r="BN51" s="100">
        <v>6.0419999999999998</v>
      </c>
      <c r="BO51" s="100">
        <v>6.0419999999999998</v>
      </c>
      <c r="BP51" s="100">
        <v>0</v>
      </c>
      <c r="BQ51" s="100">
        <v>37.502214127263947</v>
      </c>
      <c r="BR51" s="100">
        <v>37.502214127263947</v>
      </c>
      <c r="BS51" s="100">
        <v>98.739042472412734</v>
      </c>
      <c r="BT51" s="100">
        <v>12736965.428048998</v>
      </c>
      <c r="BU51" s="100">
        <v>1125878.6560814418</v>
      </c>
      <c r="BV51" s="100">
        <v>100</v>
      </c>
      <c r="BW51" s="100">
        <v>0</v>
      </c>
      <c r="BX51" s="100">
        <v>0</v>
      </c>
      <c r="BY51" s="100">
        <v>1125878.6560814427</v>
      </c>
      <c r="BZ51" s="100">
        <v>8.0297561129476929</v>
      </c>
      <c r="CA51" s="100">
        <v>0.13074107245791619</v>
      </c>
      <c r="CB51" s="100">
        <v>0.42278700282048415</v>
      </c>
      <c r="CC51" s="100">
        <v>0.10346984826255597</v>
      </c>
      <c r="CD51" s="100">
        <v>8.7486294039308771E-2</v>
      </c>
      <c r="CE51" s="100">
        <v>0</v>
      </c>
      <c r="CF51" s="100">
        <v>0</v>
      </c>
      <c r="CG51" s="100">
        <v>0</v>
      </c>
      <c r="CH51" s="100">
        <v>0</v>
      </c>
      <c r="CI51" s="100">
        <v>47099.115856987788</v>
      </c>
      <c r="CJ51" s="100">
        <v>1499.7375447909378</v>
      </c>
      <c r="CK51" s="100">
        <v>0</v>
      </c>
      <c r="CL51" s="100">
        <v>0</v>
      </c>
      <c r="CM51" s="100">
        <v>0</v>
      </c>
      <c r="CN51" s="100">
        <v>0</v>
      </c>
      <c r="CO51" s="100">
        <v>0</v>
      </c>
      <c r="CP51" s="100">
        <v>0</v>
      </c>
      <c r="CQ51" s="100">
        <v>0</v>
      </c>
      <c r="CR51" s="100">
        <v>0</v>
      </c>
      <c r="CS51" s="100">
        <v>0</v>
      </c>
      <c r="CT51" s="100">
        <v>0</v>
      </c>
      <c r="CU51" s="100">
        <v>0</v>
      </c>
      <c r="CV51" s="100">
        <v>0</v>
      </c>
      <c r="CW51" s="100">
        <v>0</v>
      </c>
      <c r="CX51" s="100">
        <v>0</v>
      </c>
      <c r="CY51" s="100">
        <v>0</v>
      </c>
      <c r="CZ51" s="100">
        <v>0</v>
      </c>
      <c r="DA51" s="100">
        <v>0</v>
      </c>
      <c r="DB51" s="100">
        <v>0</v>
      </c>
      <c r="DC51" s="100">
        <v>0</v>
      </c>
      <c r="DD51" s="100">
        <v>0</v>
      </c>
      <c r="DE51" s="100">
        <v>0</v>
      </c>
      <c r="DF51" s="100">
        <v>0</v>
      </c>
      <c r="DG51" s="100">
        <v>0</v>
      </c>
      <c r="DH51" s="100">
        <v>0</v>
      </c>
      <c r="DI51" s="100">
        <v>0</v>
      </c>
      <c r="DJ51" s="100">
        <v>0</v>
      </c>
      <c r="DK51" s="100">
        <v>0</v>
      </c>
      <c r="DL51" s="100">
        <v>0</v>
      </c>
      <c r="DM51" s="100">
        <v>0</v>
      </c>
      <c r="DN51" s="108">
        <v>11611086.771967553</v>
      </c>
      <c r="DO51" s="108">
        <v>11611086.771967549</v>
      </c>
      <c r="DP51" s="108">
        <v>2650246.3843569248</v>
      </c>
      <c r="DR51" s="22">
        <v>0</v>
      </c>
      <c r="DS51" s="22">
        <v>0</v>
      </c>
      <c r="DT51" s="22">
        <v>0</v>
      </c>
      <c r="DU51" s="22">
        <v>0</v>
      </c>
      <c r="DV51" s="22">
        <v>0</v>
      </c>
      <c r="DW51" s="22">
        <v>0</v>
      </c>
      <c r="DX51" s="22">
        <v>0</v>
      </c>
      <c r="DY51" s="22">
        <v>0</v>
      </c>
      <c r="DZ51" s="22">
        <v>0</v>
      </c>
      <c r="EA51" s="22">
        <v>0</v>
      </c>
      <c r="EB51" s="22">
        <v>0</v>
      </c>
      <c r="EC51" s="22">
        <v>0</v>
      </c>
      <c r="ED51" s="22">
        <v>0</v>
      </c>
      <c r="EE51" s="22">
        <v>0</v>
      </c>
      <c r="EF51" s="22">
        <v>0</v>
      </c>
      <c r="EG51" s="22">
        <v>0</v>
      </c>
      <c r="EH51" s="22">
        <v>0</v>
      </c>
      <c r="EI51" s="22">
        <v>0</v>
      </c>
      <c r="EJ51" s="22">
        <v>0</v>
      </c>
      <c r="EK51" s="22">
        <v>0</v>
      </c>
      <c r="EL51" s="22">
        <v>0</v>
      </c>
      <c r="EM51" s="22">
        <v>0</v>
      </c>
      <c r="EN51" s="22">
        <v>0</v>
      </c>
      <c r="EO51" s="22">
        <v>0</v>
      </c>
      <c r="EQ51" s="108">
        <v>140213.3066365495</v>
      </c>
      <c r="ER51" s="22">
        <v>0</v>
      </c>
      <c r="ES51" s="22">
        <v>0</v>
      </c>
      <c r="ET51" s="22">
        <v>38399.413193283101</v>
      </c>
      <c r="EU51" s="22">
        <v>0</v>
      </c>
      <c r="EV51" s="22">
        <v>0</v>
      </c>
      <c r="EW51" s="22">
        <v>0</v>
      </c>
      <c r="EX51" s="22">
        <v>0</v>
      </c>
      <c r="EY51" s="22">
        <v>140213.3066365495</v>
      </c>
      <c r="EZ51" s="22">
        <v>0</v>
      </c>
      <c r="FA51" s="22">
        <v>0</v>
      </c>
      <c r="FB51" s="22">
        <v>38399.413193283101</v>
      </c>
      <c r="FC51" s="22">
        <v>0</v>
      </c>
      <c r="FD51" s="22">
        <v>0</v>
      </c>
      <c r="FE51" s="22">
        <v>0</v>
      </c>
      <c r="FF51" s="22">
        <v>0</v>
      </c>
      <c r="FG51" s="108">
        <v>128996.2421056256</v>
      </c>
      <c r="FH51" s="22">
        <v>0</v>
      </c>
      <c r="FI51" s="22">
        <v>0</v>
      </c>
      <c r="FJ51" s="108">
        <v>38399.413193283101</v>
      </c>
      <c r="FK51" s="22">
        <v>0</v>
      </c>
      <c r="FL51" s="22">
        <v>0</v>
      </c>
      <c r="FM51" s="22">
        <v>0</v>
      </c>
      <c r="FN51" s="22">
        <v>0</v>
      </c>
    </row>
    <row r="52" spans="1:170" x14ac:dyDescent="0.2">
      <c r="C52" s="12">
        <v>2039</v>
      </c>
      <c r="D52" s="22">
        <v>4</v>
      </c>
      <c r="E52" s="22">
        <v>0</v>
      </c>
      <c r="F52" s="22">
        <v>4</v>
      </c>
      <c r="G52" s="22">
        <v>0</v>
      </c>
      <c r="H52" s="22">
        <v>0</v>
      </c>
      <c r="I52" s="22">
        <v>0</v>
      </c>
      <c r="J52" s="22">
        <v>0</v>
      </c>
      <c r="K52" s="100">
        <v>112256.46947324273</v>
      </c>
      <c r="L52" s="100">
        <v>0</v>
      </c>
      <c r="M52" s="100">
        <v>31546.762667894371</v>
      </c>
      <c r="N52" s="100">
        <v>29023.02165446282</v>
      </c>
      <c r="O52" s="100">
        <v>0</v>
      </c>
      <c r="P52" s="100">
        <v>2523.7410134315542</v>
      </c>
      <c r="Q52" s="100">
        <v>0</v>
      </c>
      <c r="R52" s="100">
        <v>0</v>
      </c>
      <c r="S52" s="100">
        <v>0</v>
      </c>
      <c r="T52" s="100">
        <v>0</v>
      </c>
      <c r="U52" s="100">
        <v>0</v>
      </c>
      <c r="V52" s="100">
        <v>0</v>
      </c>
      <c r="W52" s="100">
        <v>5231808.8006079197</v>
      </c>
      <c r="X52" s="100">
        <v>3632745.9553766511</v>
      </c>
      <c r="Y52" s="100">
        <v>0</v>
      </c>
      <c r="Z52" s="100">
        <v>0</v>
      </c>
      <c r="AA52" s="100">
        <v>0</v>
      </c>
      <c r="AB52" s="100">
        <v>112256.46947324273</v>
      </c>
      <c r="AC52" s="100">
        <v>0</v>
      </c>
      <c r="AD52" s="100">
        <v>0</v>
      </c>
      <c r="AE52" s="100">
        <v>29023.02165446282</v>
      </c>
      <c r="AF52" s="100">
        <v>0</v>
      </c>
      <c r="AG52" s="100">
        <v>0</v>
      </c>
      <c r="AH52" s="100">
        <v>0</v>
      </c>
      <c r="AI52" s="100">
        <v>0</v>
      </c>
      <c r="AJ52" s="100">
        <v>8.0000000000000018</v>
      </c>
      <c r="AK52" s="100" t="s">
        <v>131</v>
      </c>
      <c r="AL52" s="100">
        <v>0</v>
      </c>
      <c r="AM52" s="100">
        <v>8980.5175578594208</v>
      </c>
      <c r="AN52" s="100">
        <v>0</v>
      </c>
      <c r="AO52" s="100">
        <v>0</v>
      </c>
      <c r="AP52" s="100">
        <v>100</v>
      </c>
      <c r="AQ52" s="100">
        <v>112256.46947324273</v>
      </c>
      <c r="AR52" s="100">
        <v>0</v>
      </c>
      <c r="AS52" s="100">
        <v>0</v>
      </c>
      <c r="AT52" s="100">
        <v>29023.02165446282</v>
      </c>
      <c r="AU52" s="100">
        <v>0</v>
      </c>
      <c r="AV52" s="100">
        <v>0</v>
      </c>
      <c r="AW52" s="100">
        <v>0</v>
      </c>
      <c r="AX52" s="100">
        <v>0</v>
      </c>
      <c r="AY52" s="100">
        <v>8980.5175578594208</v>
      </c>
      <c r="AZ52" s="100">
        <v>0</v>
      </c>
      <c r="BA52" s="100">
        <v>0</v>
      </c>
      <c r="BB52" s="100">
        <v>103275.95191538331</v>
      </c>
      <c r="BC52" s="100">
        <v>0</v>
      </c>
      <c r="BD52" s="100">
        <v>0</v>
      </c>
      <c r="BE52" s="100">
        <v>29023.02165446282</v>
      </c>
      <c r="BF52" s="100">
        <v>0</v>
      </c>
      <c r="BG52" s="100">
        <v>0</v>
      </c>
      <c r="BH52" s="100">
        <v>0</v>
      </c>
      <c r="BI52" s="100">
        <v>0</v>
      </c>
      <c r="BJ52" s="100">
        <v>98.739042472412734</v>
      </c>
      <c r="BK52" s="100">
        <v>1.8429266457542184</v>
      </c>
      <c r="BL52" s="100">
        <v>-1.0572175066748102</v>
      </c>
      <c r="BM52" s="100">
        <v>0.87688999999999995</v>
      </c>
      <c r="BN52" s="100">
        <v>6.0419999999999998</v>
      </c>
      <c r="BO52" s="100">
        <v>6.0419999999999998</v>
      </c>
      <c r="BP52" s="100">
        <v>0</v>
      </c>
      <c r="BQ52" s="100">
        <v>37.502214127263947</v>
      </c>
      <c r="BR52" s="100">
        <v>37.502214127263947</v>
      </c>
      <c r="BS52" s="100">
        <v>98.739042472412734</v>
      </c>
      <c r="BT52" s="100">
        <v>10197368.602551892</v>
      </c>
      <c r="BU52" s="100">
        <v>1087175.6592969541</v>
      </c>
      <c r="BV52" s="100">
        <v>100</v>
      </c>
      <c r="BW52" s="100">
        <v>0</v>
      </c>
      <c r="BX52" s="100">
        <v>0</v>
      </c>
      <c r="BY52" s="100">
        <v>1087175.6592969531</v>
      </c>
      <c r="BZ52" s="100">
        <v>9.6847483659379705</v>
      </c>
      <c r="CA52" s="100">
        <v>0.13074107245791619</v>
      </c>
      <c r="CB52" s="100">
        <v>0.42278700282048415</v>
      </c>
      <c r="CC52" s="100">
        <v>0.10346984826255597</v>
      </c>
      <c r="CD52" s="100">
        <v>8.7486294039308771E-2</v>
      </c>
      <c r="CE52" s="100">
        <v>0</v>
      </c>
      <c r="CF52" s="100">
        <v>0</v>
      </c>
      <c r="CG52" s="100">
        <v>0</v>
      </c>
      <c r="CH52" s="100">
        <v>0</v>
      </c>
      <c r="CI52" s="100">
        <v>47099.115856987788</v>
      </c>
      <c r="CJ52" s="100">
        <v>1499.7375447909378</v>
      </c>
      <c r="CK52" s="100">
        <v>0</v>
      </c>
      <c r="CL52" s="100">
        <v>0</v>
      </c>
      <c r="CM52" s="100">
        <v>0</v>
      </c>
      <c r="CN52" s="100">
        <v>0</v>
      </c>
      <c r="CO52" s="100">
        <v>0</v>
      </c>
      <c r="CP52" s="100">
        <v>0</v>
      </c>
      <c r="CQ52" s="100">
        <v>0</v>
      </c>
      <c r="CR52" s="100">
        <v>0</v>
      </c>
      <c r="CS52" s="100">
        <v>0</v>
      </c>
      <c r="CT52" s="100">
        <v>0</v>
      </c>
      <c r="CU52" s="100">
        <v>0</v>
      </c>
      <c r="CV52" s="100">
        <v>0</v>
      </c>
      <c r="CW52" s="100">
        <v>0</v>
      </c>
      <c r="CX52" s="100">
        <v>0</v>
      </c>
      <c r="CY52" s="100">
        <v>0</v>
      </c>
      <c r="CZ52" s="100">
        <v>0</v>
      </c>
      <c r="DA52" s="100">
        <v>0</v>
      </c>
      <c r="DB52" s="100">
        <v>0</v>
      </c>
      <c r="DC52" s="100">
        <v>0</v>
      </c>
      <c r="DD52" s="100">
        <v>0</v>
      </c>
      <c r="DE52" s="100">
        <v>0</v>
      </c>
      <c r="DF52" s="100">
        <v>0</v>
      </c>
      <c r="DG52" s="100">
        <v>0</v>
      </c>
      <c r="DH52" s="100">
        <v>0</v>
      </c>
      <c r="DI52" s="100">
        <v>0</v>
      </c>
      <c r="DJ52" s="100">
        <v>0</v>
      </c>
      <c r="DK52" s="100">
        <v>0</v>
      </c>
      <c r="DL52" s="100">
        <v>0</v>
      </c>
      <c r="DM52" s="100">
        <v>0</v>
      </c>
      <c r="DN52" s="108">
        <v>9110192.9432549402</v>
      </c>
      <c r="DO52" s="108">
        <v>9110192.9432549421</v>
      </c>
      <c r="DP52" s="108">
        <v>1890376.3260399499</v>
      </c>
      <c r="DR52" s="22">
        <v>0</v>
      </c>
      <c r="DS52" s="22">
        <v>0</v>
      </c>
      <c r="DT52" s="22">
        <v>0</v>
      </c>
      <c r="DU52" s="22">
        <v>0</v>
      </c>
      <c r="DV52" s="22">
        <v>0</v>
      </c>
      <c r="DW52" s="22">
        <v>0</v>
      </c>
      <c r="DX52" s="22">
        <v>0</v>
      </c>
      <c r="DY52" s="22">
        <v>0</v>
      </c>
      <c r="DZ52" s="22">
        <v>0</v>
      </c>
      <c r="EA52" s="22">
        <v>0</v>
      </c>
      <c r="EB52" s="22">
        <v>0</v>
      </c>
      <c r="EC52" s="22">
        <v>0</v>
      </c>
      <c r="ED52" s="22">
        <v>0</v>
      </c>
      <c r="EE52" s="22">
        <v>0</v>
      </c>
      <c r="EF52" s="22">
        <v>0</v>
      </c>
      <c r="EG52" s="22">
        <v>0</v>
      </c>
      <c r="EH52" s="22">
        <v>0</v>
      </c>
      <c r="EI52" s="22">
        <v>0</v>
      </c>
      <c r="EJ52" s="22">
        <v>0</v>
      </c>
      <c r="EK52" s="22">
        <v>0</v>
      </c>
      <c r="EL52" s="22">
        <v>0</v>
      </c>
      <c r="EM52" s="22">
        <v>0</v>
      </c>
      <c r="EN52" s="22">
        <v>0</v>
      </c>
      <c r="EO52" s="22">
        <v>0</v>
      </c>
      <c r="EQ52" s="108">
        <v>112256.46947324273</v>
      </c>
      <c r="ER52" s="22">
        <v>0</v>
      </c>
      <c r="ES52" s="22">
        <v>0</v>
      </c>
      <c r="ET52" s="22">
        <v>29023.02165446282</v>
      </c>
      <c r="EU52" s="22">
        <v>0</v>
      </c>
      <c r="EV52" s="22">
        <v>0</v>
      </c>
      <c r="EW52" s="22">
        <v>0</v>
      </c>
      <c r="EX52" s="22">
        <v>0</v>
      </c>
      <c r="EY52" s="22">
        <v>112256.46947324273</v>
      </c>
      <c r="EZ52" s="22">
        <v>0</v>
      </c>
      <c r="FA52" s="22">
        <v>0</v>
      </c>
      <c r="FB52" s="22">
        <v>29023.02165446282</v>
      </c>
      <c r="FC52" s="22">
        <v>0</v>
      </c>
      <c r="FD52" s="22">
        <v>0</v>
      </c>
      <c r="FE52" s="22">
        <v>0</v>
      </c>
      <c r="FF52" s="22">
        <v>0</v>
      </c>
      <c r="FG52" s="108">
        <v>103275.95191538331</v>
      </c>
      <c r="FH52" s="22">
        <v>0</v>
      </c>
      <c r="FI52" s="22">
        <v>0</v>
      </c>
      <c r="FJ52" s="108">
        <v>29023.02165446282</v>
      </c>
      <c r="FK52" s="22">
        <v>0</v>
      </c>
      <c r="FL52" s="22">
        <v>0</v>
      </c>
      <c r="FM52" s="22">
        <v>0</v>
      </c>
      <c r="FN52" s="22">
        <v>0</v>
      </c>
    </row>
    <row r="53" spans="1:170" x14ac:dyDescent="0.2">
      <c r="C53" s="12">
        <v>2040</v>
      </c>
      <c r="D53" s="22">
        <v>4</v>
      </c>
      <c r="E53" s="22">
        <v>0</v>
      </c>
      <c r="F53" s="22">
        <v>4</v>
      </c>
      <c r="G53" s="22">
        <v>0</v>
      </c>
      <c r="H53" s="22">
        <v>0</v>
      </c>
      <c r="I53" s="22">
        <v>0</v>
      </c>
      <c r="J53" s="22">
        <v>0</v>
      </c>
      <c r="K53" s="100">
        <v>100958.78948550671</v>
      </c>
      <c r="L53" s="100">
        <v>0</v>
      </c>
      <c r="M53" s="100">
        <v>28100.845333099373</v>
      </c>
      <c r="N53" s="100">
        <v>25852.777706451423</v>
      </c>
      <c r="O53" s="100">
        <v>0</v>
      </c>
      <c r="P53" s="100">
        <v>2248.0676266479495</v>
      </c>
      <c r="Q53" s="100">
        <v>0</v>
      </c>
      <c r="R53" s="100">
        <v>0</v>
      </c>
      <c r="S53" s="100">
        <v>0</v>
      </c>
      <c r="T53" s="100">
        <v>0</v>
      </c>
      <c r="U53" s="100">
        <v>0</v>
      </c>
      <c r="V53" s="100">
        <v>0</v>
      </c>
      <c r="W53" s="100">
        <v>5276032.8344702721</v>
      </c>
      <c r="X53" s="100">
        <v>3635994.9052812234</v>
      </c>
      <c r="Y53" s="100">
        <v>0</v>
      </c>
      <c r="Z53" s="100">
        <v>0</v>
      </c>
      <c r="AA53" s="100">
        <v>0</v>
      </c>
      <c r="AB53" s="100">
        <v>100958.78948550671</v>
      </c>
      <c r="AC53" s="100">
        <v>0</v>
      </c>
      <c r="AD53" s="100">
        <v>0</v>
      </c>
      <c r="AE53" s="100">
        <v>25852.777706451423</v>
      </c>
      <c r="AF53" s="100">
        <v>0</v>
      </c>
      <c r="AG53" s="100">
        <v>0</v>
      </c>
      <c r="AH53" s="100">
        <v>0</v>
      </c>
      <c r="AI53" s="100">
        <v>0</v>
      </c>
      <c r="AJ53" s="100">
        <v>8</v>
      </c>
      <c r="AK53" s="100">
        <v>6.4</v>
      </c>
      <c r="AL53" s="100">
        <v>0</v>
      </c>
      <c r="AM53" s="100">
        <v>8076.7031588405371</v>
      </c>
      <c r="AN53" s="100">
        <v>0</v>
      </c>
      <c r="AO53" s="100">
        <v>0</v>
      </c>
      <c r="AP53" s="100">
        <v>100</v>
      </c>
      <c r="AQ53" s="100">
        <v>100958.78948550668</v>
      </c>
      <c r="AR53" s="100">
        <v>0</v>
      </c>
      <c r="AS53" s="100">
        <v>0</v>
      </c>
      <c r="AT53" s="100">
        <v>25852.777706451423</v>
      </c>
      <c r="AU53" s="100">
        <v>0</v>
      </c>
      <c r="AV53" s="100">
        <v>0</v>
      </c>
      <c r="AW53" s="100">
        <v>0</v>
      </c>
      <c r="AX53" s="100">
        <v>0</v>
      </c>
      <c r="AY53" s="100">
        <v>8076.7031588405371</v>
      </c>
      <c r="AZ53" s="100">
        <v>0</v>
      </c>
      <c r="BA53" s="100">
        <v>0</v>
      </c>
      <c r="BB53" s="100">
        <v>92882.086326666147</v>
      </c>
      <c r="BC53" s="100">
        <v>0</v>
      </c>
      <c r="BD53" s="100">
        <v>0</v>
      </c>
      <c r="BE53" s="100">
        <v>25852.777706451423</v>
      </c>
      <c r="BF53" s="100">
        <v>0</v>
      </c>
      <c r="BG53" s="100">
        <v>0</v>
      </c>
      <c r="BH53" s="100">
        <v>0</v>
      </c>
      <c r="BI53" s="100">
        <v>0</v>
      </c>
      <c r="BJ53" s="100">
        <v>98.739042472412734</v>
      </c>
      <c r="BK53" s="100">
        <v>1.8429266457542184</v>
      </c>
      <c r="BL53" s="100">
        <v>-1.0572175066748102</v>
      </c>
      <c r="BM53" s="100">
        <v>0.87688999999999995</v>
      </c>
      <c r="BN53" s="100">
        <v>6.0419999999999998</v>
      </c>
      <c r="BO53" s="100">
        <v>6.0419999999999998</v>
      </c>
      <c r="BP53" s="100">
        <v>0</v>
      </c>
      <c r="BQ53" s="100">
        <v>37.502214127263947</v>
      </c>
      <c r="BR53" s="100">
        <v>37.502214127263947</v>
      </c>
      <c r="BS53" s="100">
        <v>98.739042472412734</v>
      </c>
      <c r="BT53" s="100">
        <v>9171088.2667349949</v>
      </c>
      <c r="BU53" s="100">
        <v>1087932.8228630424</v>
      </c>
      <c r="BV53" s="100">
        <v>100</v>
      </c>
      <c r="BW53" s="100">
        <v>0</v>
      </c>
      <c r="BX53" s="100">
        <v>0</v>
      </c>
      <c r="BY53" s="100">
        <v>1087932.8228630442</v>
      </c>
      <c r="BZ53" s="100">
        <v>10.776008987501024</v>
      </c>
      <c r="CA53" s="100">
        <v>0.13074107245791619</v>
      </c>
      <c r="CB53" s="100">
        <v>0.42278700282048415</v>
      </c>
      <c r="CC53" s="100">
        <v>0.10346984826255597</v>
      </c>
      <c r="CD53" s="100">
        <v>8.7486294039308771E-2</v>
      </c>
      <c r="CE53" s="100">
        <v>0</v>
      </c>
      <c r="CF53" s="100">
        <v>0</v>
      </c>
      <c r="CG53" s="100">
        <v>0</v>
      </c>
      <c r="CH53" s="100">
        <v>0</v>
      </c>
      <c r="CI53" s="100">
        <v>47099.115856987788</v>
      </c>
      <c r="CJ53" s="100">
        <v>1499.7375447909378</v>
      </c>
      <c r="CK53" s="100">
        <v>0</v>
      </c>
      <c r="CL53" s="100">
        <v>0</v>
      </c>
      <c r="CM53" s="100">
        <v>0</v>
      </c>
      <c r="CN53" s="100">
        <v>0</v>
      </c>
      <c r="CO53" s="100">
        <v>0</v>
      </c>
      <c r="CP53" s="100">
        <v>0</v>
      </c>
      <c r="CQ53" s="100">
        <v>0</v>
      </c>
      <c r="CR53" s="100">
        <v>0</v>
      </c>
      <c r="CS53" s="100">
        <v>0</v>
      </c>
      <c r="CT53" s="100">
        <v>0</v>
      </c>
      <c r="CU53" s="100">
        <v>0</v>
      </c>
      <c r="CV53" s="100">
        <v>0</v>
      </c>
      <c r="CW53" s="100">
        <v>0</v>
      </c>
      <c r="CX53" s="100">
        <v>0</v>
      </c>
      <c r="CY53" s="100">
        <v>0</v>
      </c>
      <c r="CZ53" s="100">
        <v>0</v>
      </c>
      <c r="DA53" s="100">
        <v>0</v>
      </c>
      <c r="DB53" s="100">
        <v>0</v>
      </c>
      <c r="DC53" s="100">
        <v>0</v>
      </c>
      <c r="DD53" s="100">
        <v>0</v>
      </c>
      <c r="DE53" s="100">
        <v>0</v>
      </c>
      <c r="DF53" s="100">
        <v>0</v>
      </c>
      <c r="DG53" s="100">
        <v>0</v>
      </c>
      <c r="DH53" s="100">
        <v>0</v>
      </c>
      <c r="DI53" s="100">
        <v>0</v>
      </c>
      <c r="DJ53" s="100">
        <v>0</v>
      </c>
      <c r="DK53" s="100">
        <v>0</v>
      </c>
      <c r="DL53" s="100">
        <v>0</v>
      </c>
      <c r="DM53" s="100">
        <v>0</v>
      </c>
      <c r="DN53" s="108">
        <v>8083155.4438719517</v>
      </c>
      <c r="DO53" s="108">
        <v>8083155.4438719535</v>
      </c>
      <c r="DP53" s="108">
        <v>1524786.1564586321</v>
      </c>
      <c r="DR53" s="22">
        <v>0</v>
      </c>
      <c r="DS53" s="22">
        <v>0</v>
      </c>
      <c r="DT53" s="22">
        <v>0</v>
      </c>
      <c r="DU53" s="22">
        <v>0</v>
      </c>
      <c r="DV53" s="22">
        <v>0</v>
      </c>
      <c r="DW53" s="22">
        <v>0</v>
      </c>
      <c r="DX53" s="22">
        <v>0</v>
      </c>
      <c r="DY53" s="22">
        <v>0</v>
      </c>
      <c r="DZ53" s="22">
        <v>0</v>
      </c>
      <c r="EA53" s="22">
        <v>0</v>
      </c>
      <c r="EB53" s="22">
        <v>0</v>
      </c>
      <c r="EC53" s="22">
        <v>0</v>
      </c>
      <c r="ED53" s="22">
        <v>0</v>
      </c>
      <c r="EE53" s="22">
        <v>0</v>
      </c>
      <c r="EF53" s="22">
        <v>0</v>
      </c>
      <c r="EG53" s="22">
        <v>0</v>
      </c>
      <c r="EH53" s="22">
        <v>0</v>
      </c>
      <c r="EI53" s="22">
        <v>0</v>
      </c>
      <c r="EJ53" s="22">
        <v>0</v>
      </c>
      <c r="EK53" s="22">
        <v>0</v>
      </c>
      <c r="EL53" s="22">
        <v>0</v>
      </c>
      <c r="EM53" s="22">
        <v>0</v>
      </c>
      <c r="EN53" s="22">
        <v>0</v>
      </c>
      <c r="EO53" s="22">
        <v>0</v>
      </c>
      <c r="EQ53" s="108">
        <v>100958.78948550671</v>
      </c>
      <c r="ER53" s="22">
        <v>0</v>
      </c>
      <c r="ES53" s="22">
        <v>0</v>
      </c>
      <c r="ET53" s="22">
        <v>25852.777706451423</v>
      </c>
      <c r="EU53" s="22">
        <v>0</v>
      </c>
      <c r="EV53" s="22">
        <v>0</v>
      </c>
      <c r="EW53" s="22">
        <v>0</v>
      </c>
      <c r="EX53" s="22">
        <v>0</v>
      </c>
      <c r="EY53" s="22">
        <v>100958.78948550671</v>
      </c>
      <c r="EZ53" s="22">
        <v>0</v>
      </c>
      <c r="FA53" s="22">
        <v>0</v>
      </c>
      <c r="FB53" s="22">
        <v>25852.777706451423</v>
      </c>
      <c r="FC53" s="22">
        <v>0</v>
      </c>
      <c r="FD53" s="22">
        <v>0</v>
      </c>
      <c r="FE53" s="22">
        <v>0</v>
      </c>
      <c r="FF53" s="22">
        <v>0</v>
      </c>
      <c r="FG53" s="108">
        <v>92882.086326666147</v>
      </c>
      <c r="FH53" s="22">
        <v>0</v>
      </c>
      <c r="FI53" s="22">
        <v>0</v>
      </c>
      <c r="FJ53" s="108">
        <v>25852.777706451423</v>
      </c>
      <c r="FK53" s="22">
        <v>0</v>
      </c>
      <c r="FL53" s="22">
        <v>0</v>
      </c>
      <c r="FM53" s="22">
        <v>0</v>
      </c>
      <c r="FN53" s="22">
        <v>0</v>
      </c>
    </row>
    <row r="54" spans="1:170" x14ac:dyDescent="0.2">
      <c r="C54" s="12">
        <v>2041</v>
      </c>
      <c r="D54" s="22">
        <v>4</v>
      </c>
      <c r="E54" s="22">
        <v>0</v>
      </c>
      <c r="F54" s="22">
        <v>4</v>
      </c>
      <c r="G54" s="22">
        <v>0</v>
      </c>
      <c r="H54" s="22">
        <v>0</v>
      </c>
      <c r="I54" s="22">
        <v>0</v>
      </c>
      <c r="J54" s="22">
        <v>0</v>
      </c>
      <c r="K54" s="100">
        <v>90397.63086521998</v>
      </c>
      <c r="L54" s="100">
        <v>0</v>
      </c>
      <c r="M54" s="100">
        <v>24773.174754619598</v>
      </c>
      <c r="N54" s="100">
        <v>22791.320774250027</v>
      </c>
      <c r="O54" s="100">
        <v>0</v>
      </c>
      <c r="P54" s="100">
        <v>1981.8539803695639</v>
      </c>
      <c r="Q54" s="100">
        <v>0</v>
      </c>
      <c r="R54" s="100">
        <v>0</v>
      </c>
      <c r="S54" s="100">
        <v>0</v>
      </c>
      <c r="T54" s="100">
        <v>0</v>
      </c>
      <c r="U54" s="100">
        <v>0</v>
      </c>
      <c r="V54" s="100">
        <v>0</v>
      </c>
      <c r="W54" s="100">
        <v>5284645.1935768165</v>
      </c>
      <c r="X54" s="100">
        <v>3635095.755247537</v>
      </c>
      <c r="Y54" s="100">
        <v>0</v>
      </c>
      <c r="Z54" s="100">
        <v>0</v>
      </c>
      <c r="AA54" s="100">
        <v>0</v>
      </c>
      <c r="AB54" s="100">
        <v>90397.63086521998</v>
      </c>
      <c r="AC54" s="100">
        <v>0</v>
      </c>
      <c r="AD54" s="100">
        <v>0</v>
      </c>
      <c r="AE54" s="100">
        <v>22791.320774250027</v>
      </c>
      <c r="AF54" s="100">
        <v>0</v>
      </c>
      <c r="AG54" s="100">
        <v>0</v>
      </c>
      <c r="AH54" s="100">
        <v>0</v>
      </c>
      <c r="AI54" s="100">
        <v>0</v>
      </c>
      <c r="AJ54" s="100">
        <v>8.0000000000000018</v>
      </c>
      <c r="AK54" s="100">
        <v>6.4</v>
      </c>
      <c r="AL54" s="100">
        <v>0</v>
      </c>
      <c r="AM54" s="100">
        <v>7231.8104692176003</v>
      </c>
      <c r="AN54" s="100">
        <v>0</v>
      </c>
      <c r="AO54" s="100">
        <v>0</v>
      </c>
      <c r="AP54" s="100">
        <v>100</v>
      </c>
      <c r="AQ54" s="100">
        <v>90397.63086521998</v>
      </c>
      <c r="AR54" s="100">
        <v>0</v>
      </c>
      <c r="AS54" s="100">
        <v>0</v>
      </c>
      <c r="AT54" s="100">
        <v>22791.320774250027</v>
      </c>
      <c r="AU54" s="100">
        <v>0</v>
      </c>
      <c r="AV54" s="100">
        <v>0</v>
      </c>
      <c r="AW54" s="100">
        <v>0</v>
      </c>
      <c r="AX54" s="100">
        <v>0</v>
      </c>
      <c r="AY54" s="100">
        <v>7231.8104692176003</v>
      </c>
      <c r="AZ54" s="100">
        <v>0</v>
      </c>
      <c r="BA54" s="100">
        <v>0</v>
      </c>
      <c r="BB54" s="100">
        <v>83165.820396002382</v>
      </c>
      <c r="BC54" s="100">
        <v>0</v>
      </c>
      <c r="BD54" s="100">
        <v>0</v>
      </c>
      <c r="BE54" s="100">
        <v>22791.320774250027</v>
      </c>
      <c r="BF54" s="100">
        <v>0</v>
      </c>
      <c r="BG54" s="100">
        <v>0</v>
      </c>
      <c r="BH54" s="100">
        <v>0</v>
      </c>
      <c r="BI54" s="100">
        <v>0</v>
      </c>
      <c r="BJ54" s="100">
        <v>98.739042472412734</v>
      </c>
      <c r="BK54" s="100">
        <v>1.8429266457542184</v>
      </c>
      <c r="BL54" s="100">
        <v>-1.0572175066748102</v>
      </c>
      <c r="BM54" s="100">
        <v>0.87688999999999995</v>
      </c>
      <c r="BN54" s="100">
        <v>6.0419999999999998</v>
      </c>
      <c r="BO54" s="100">
        <v>6.0419999999999998</v>
      </c>
      <c r="BP54" s="100">
        <v>0</v>
      </c>
      <c r="BQ54" s="100">
        <v>37.502214127263947</v>
      </c>
      <c r="BR54" s="100">
        <v>37.502214127263947</v>
      </c>
      <c r="BS54" s="100">
        <v>98.739042472412734</v>
      </c>
      <c r="BT54" s="100">
        <v>8211713.4723339286</v>
      </c>
      <c r="BU54" s="100">
        <v>1084864.844494164</v>
      </c>
      <c r="BV54" s="100">
        <v>100</v>
      </c>
      <c r="BW54" s="100">
        <v>0</v>
      </c>
      <c r="BX54" s="100">
        <v>0</v>
      </c>
      <c r="BY54" s="100">
        <v>1084864.8444941649</v>
      </c>
      <c r="BZ54" s="100">
        <v>12.001031820310249</v>
      </c>
      <c r="CA54" s="100">
        <v>0.13074107245791619</v>
      </c>
      <c r="CB54" s="100">
        <v>0.42278700282048415</v>
      </c>
      <c r="CC54" s="100">
        <v>0.10346984826255597</v>
      </c>
      <c r="CD54" s="100">
        <v>8.7486294039308771E-2</v>
      </c>
      <c r="CE54" s="100">
        <v>0</v>
      </c>
      <c r="CF54" s="100">
        <v>0</v>
      </c>
      <c r="CG54" s="100">
        <v>0</v>
      </c>
      <c r="CH54" s="100">
        <v>0</v>
      </c>
      <c r="CI54" s="100">
        <v>47099.115856987788</v>
      </c>
      <c r="CJ54" s="100">
        <v>1499.7375447909378</v>
      </c>
      <c r="CK54" s="100">
        <v>0</v>
      </c>
      <c r="CL54" s="100">
        <v>0</v>
      </c>
      <c r="CM54" s="100">
        <v>0</v>
      </c>
      <c r="CN54" s="100">
        <v>0</v>
      </c>
      <c r="CO54" s="100">
        <v>0</v>
      </c>
      <c r="CP54" s="100">
        <v>0</v>
      </c>
      <c r="CQ54" s="100">
        <v>0</v>
      </c>
      <c r="CR54" s="100">
        <v>0</v>
      </c>
      <c r="CS54" s="100">
        <v>0</v>
      </c>
      <c r="CT54" s="100">
        <v>0</v>
      </c>
      <c r="CU54" s="100">
        <v>0</v>
      </c>
      <c r="CV54" s="100">
        <v>0</v>
      </c>
      <c r="CW54" s="100">
        <v>0</v>
      </c>
      <c r="CX54" s="100">
        <v>0</v>
      </c>
      <c r="CY54" s="100">
        <v>0</v>
      </c>
      <c r="CZ54" s="100">
        <v>0</v>
      </c>
      <c r="DA54" s="100">
        <v>0</v>
      </c>
      <c r="DB54" s="100">
        <v>0</v>
      </c>
      <c r="DC54" s="100">
        <v>0</v>
      </c>
      <c r="DD54" s="100">
        <v>0</v>
      </c>
      <c r="DE54" s="100">
        <v>0</v>
      </c>
      <c r="DF54" s="100">
        <v>0</v>
      </c>
      <c r="DG54" s="100">
        <v>0</v>
      </c>
      <c r="DH54" s="100">
        <v>0</v>
      </c>
      <c r="DI54" s="100">
        <v>0</v>
      </c>
      <c r="DJ54" s="100">
        <v>0</v>
      </c>
      <c r="DK54" s="100">
        <v>0</v>
      </c>
      <c r="DL54" s="100">
        <v>0</v>
      </c>
      <c r="DM54" s="100">
        <v>0</v>
      </c>
      <c r="DN54" s="108">
        <v>7126848.6278397674</v>
      </c>
      <c r="DO54" s="108">
        <v>7126848.6278397674</v>
      </c>
      <c r="DP54" s="108">
        <v>1222173.489769649</v>
      </c>
      <c r="DR54" s="22">
        <v>0</v>
      </c>
      <c r="DS54" s="22">
        <v>0</v>
      </c>
      <c r="DT54" s="22">
        <v>0</v>
      </c>
      <c r="DU54" s="22">
        <v>0</v>
      </c>
      <c r="DV54" s="22">
        <v>0</v>
      </c>
      <c r="DW54" s="22">
        <v>0</v>
      </c>
      <c r="DX54" s="22">
        <v>0</v>
      </c>
      <c r="DY54" s="22">
        <v>0</v>
      </c>
      <c r="DZ54" s="22">
        <v>0</v>
      </c>
      <c r="EA54" s="22">
        <v>0</v>
      </c>
      <c r="EB54" s="22">
        <v>0</v>
      </c>
      <c r="EC54" s="22">
        <v>0</v>
      </c>
      <c r="ED54" s="22">
        <v>0</v>
      </c>
      <c r="EE54" s="22">
        <v>0</v>
      </c>
      <c r="EF54" s="22">
        <v>0</v>
      </c>
      <c r="EG54" s="22">
        <v>0</v>
      </c>
      <c r="EH54" s="22">
        <v>0</v>
      </c>
      <c r="EI54" s="22">
        <v>0</v>
      </c>
      <c r="EJ54" s="22">
        <v>0</v>
      </c>
      <c r="EK54" s="22">
        <v>0</v>
      </c>
      <c r="EL54" s="22">
        <v>0</v>
      </c>
      <c r="EM54" s="22">
        <v>0</v>
      </c>
      <c r="EN54" s="22">
        <v>0</v>
      </c>
      <c r="EO54" s="22">
        <v>0</v>
      </c>
      <c r="EQ54" s="108">
        <v>90397.63086521998</v>
      </c>
      <c r="ER54" s="22">
        <v>0</v>
      </c>
      <c r="ES54" s="22">
        <v>0</v>
      </c>
      <c r="ET54" s="22">
        <v>22791.320774250027</v>
      </c>
      <c r="EU54" s="22">
        <v>0</v>
      </c>
      <c r="EV54" s="22">
        <v>0</v>
      </c>
      <c r="EW54" s="22">
        <v>0</v>
      </c>
      <c r="EX54" s="22">
        <v>0</v>
      </c>
      <c r="EY54" s="22">
        <v>90397.63086521998</v>
      </c>
      <c r="EZ54" s="22">
        <v>0</v>
      </c>
      <c r="FA54" s="22">
        <v>0</v>
      </c>
      <c r="FB54" s="22">
        <v>22791.320774250027</v>
      </c>
      <c r="FC54" s="22">
        <v>0</v>
      </c>
      <c r="FD54" s="22">
        <v>0</v>
      </c>
      <c r="FE54" s="22">
        <v>0</v>
      </c>
      <c r="FF54" s="22">
        <v>0</v>
      </c>
      <c r="FG54" s="108">
        <v>83165.820396002382</v>
      </c>
      <c r="FH54" s="22">
        <v>0</v>
      </c>
      <c r="FI54" s="22">
        <v>0</v>
      </c>
      <c r="FJ54" s="108">
        <v>22791.320774250027</v>
      </c>
      <c r="FK54" s="22">
        <v>0</v>
      </c>
      <c r="FL54" s="22">
        <v>0</v>
      </c>
      <c r="FM54" s="22">
        <v>0</v>
      </c>
      <c r="FN54" s="22">
        <v>0</v>
      </c>
    </row>
    <row r="55" spans="1:170" x14ac:dyDescent="0.2">
      <c r="C55" s="12">
        <v>2042</v>
      </c>
      <c r="D55" s="22">
        <v>2</v>
      </c>
      <c r="E55" s="22">
        <v>0</v>
      </c>
      <c r="F55" s="22">
        <v>2</v>
      </c>
      <c r="G55" s="22">
        <v>0</v>
      </c>
      <c r="H55" s="22">
        <v>0</v>
      </c>
      <c r="I55" s="22">
        <v>0</v>
      </c>
      <c r="J55" s="22">
        <v>0</v>
      </c>
      <c r="K55" s="100">
        <v>80435.79340283756</v>
      </c>
      <c r="L55" s="100">
        <v>0</v>
      </c>
      <c r="M55" s="100">
        <v>22178.218250274658</v>
      </c>
      <c r="N55" s="100">
        <v>20403.960790252688</v>
      </c>
      <c r="O55" s="100">
        <v>0</v>
      </c>
      <c r="P55" s="100">
        <v>1774.2574600219741</v>
      </c>
      <c r="Q55" s="100">
        <v>0</v>
      </c>
      <c r="R55" s="100">
        <v>0</v>
      </c>
      <c r="S55" s="100">
        <v>0</v>
      </c>
      <c r="T55" s="100">
        <v>0</v>
      </c>
      <c r="U55" s="100">
        <v>0</v>
      </c>
      <c r="V55" s="100">
        <v>0</v>
      </c>
      <c r="W55" s="100">
        <v>5328354.7831177711</v>
      </c>
      <c r="X55" s="100">
        <v>3631295.9515137151</v>
      </c>
      <c r="Y55" s="100">
        <v>0</v>
      </c>
      <c r="Z55" s="100">
        <v>0</v>
      </c>
      <c r="AA55" s="100">
        <v>0</v>
      </c>
      <c r="AB55" s="100">
        <v>80435.79340283756</v>
      </c>
      <c r="AC55" s="100">
        <v>0</v>
      </c>
      <c r="AD55" s="100">
        <v>0</v>
      </c>
      <c r="AE55" s="100">
        <v>20403.960790252688</v>
      </c>
      <c r="AF55" s="100">
        <v>0</v>
      </c>
      <c r="AG55" s="100">
        <v>0</v>
      </c>
      <c r="AH55" s="100">
        <v>0</v>
      </c>
      <c r="AI55" s="100">
        <v>0</v>
      </c>
      <c r="AJ55" s="100">
        <v>8.0000000000000036</v>
      </c>
      <c r="AK55" s="100">
        <v>6.4</v>
      </c>
      <c r="AL55" s="100">
        <v>0</v>
      </c>
      <c r="AM55" s="100">
        <v>6434.8634722270072</v>
      </c>
      <c r="AN55" s="100">
        <v>0</v>
      </c>
      <c r="AO55" s="100">
        <v>0</v>
      </c>
      <c r="AP55" s="100">
        <v>100</v>
      </c>
      <c r="AQ55" s="100">
        <v>80435.79340283756</v>
      </c>
      <c r="AR55" s="100">
        <v>0</v>
      </c>
      <c r="AS55" s="100">
        <v>0</v>
      </c>
      <c r="AT55" s="100">
        <v>20403.960790252688</v>
      </c>
      <c r="AU55" s="100">
        <v>0</v>
      </c>
      <c r="AV55" s="100">
        <v>0</v>
      </c>
      <c r="AW55" s="100">
        <v>0</v>
      </c>
      <c r="AX55" s="100">
        <v>0</v>
      </c>
      <c r="AY55" s="100">
        <v>6434.8634722270072</v>
      </c>
      <c r="AZ55" s="100">
        <v>0</v>
      </c>
      <c r="BA55" s="100">
        <v>0</v>
      </c>
      <c r="BB55" s="100">
        <v>74000.929930610553</v>
      </c>
      <c r="BC55" s="100">
        <v>0</v>
      </c>
      <c r="BD55" s="100">
        <v>0</v>
      </c>
      <c r="BE55" s="100">
        <v>20403.960790252688</v>
      </c>
      <c r="BF55" s="100">
        <v>0</v>
      </c>
      <c r="BG55" s="100">
        <v>0</v>
      </c>
      <c r="BH55" s="100">
        <v>0</v>
      </c>
      <c r="BI55" s="100">
        <v>0</v>
      </c>
      <c r="BJ55" s="100">
        <v>98.739042472412734</v>
      </c>
      <c r="BK55" s="100">
        <v>1.8429266457542184</v>
      </c>
      <c r="BL55" s="100">
        <v>-1.0572175066748102</v>
      </c>
      <c r="BM55" s="100">
        <v>0.87688999999999995</v>
      </c>
      <c r="BN55" s="100">
        <v>6.0419999999999998</v>
      </c>
      <c r="BO55" s="100">
        <v>6.0419999999999998</v>
      </c>
      <c r="BP55" s="100">
        <v>0</v>
      </c>
      <c r="BQ55" s="100">
        <v>37.502214127263947</v>
      </c>
      <c r="BR55" s="100">
        <v>37.502214127263947</v>
      </c>
      <c r="BS55" s="100">
        <v>98.739042472412734</v>
      </c>
      <c r="BT55" s="100">
        <v>7306780.9634165931</v>
      </c>
      <c r="BU55" s="100">
        <v>999276.37426663935</v>
      </c>
      <c r="BV55" s="100">
        <v>100</v>
      </c>
      <c r="BW55" s="100">
        <v>0</v>
      </c>
      <c r="BX55" s="100">
        <v>0</v>
      </c>
      <c r="BY55" s="100">
        <v>999276.37426664028</v>
      </c>
      <c r="BZ55" s="100">
        <v>12.423279885635944</v>
      </c>
      <c r="CA55" s="100">
        <v>0.13074107245791619</v>
      </c>
      <c r="CB55" s="100">
        <v>0.42278700282048415</v>
      </c>
      <c r="CC55" s="100">
        <v>0.10346984826255597</v>
      </c>
      <c r="CD55" s="100">
        <v>8.7486294039308771E-2</v>
      </c>
      <c r="CE55" s="100">
        <v>0</v>
      </c>
      <c r="CF55" s="100">
        <v>0</v>
      </c>
      <c r="CG55" s="100">
        <v>0</v>
      </c>
      <c r="CH55" s="100">
        <v>0</v>
      </c>
      <c r="CI55" s="100">
        <v>47099.115856987788</v>
      </c>
      <c r="CJ55" s="100">
        <v>1499.7375447909378</v>
      </c>
      <c r="CK55" s="100">
        <v>0</v>
      </c>
      <c r="CL55" s="100">
        <v>0</v>
      </c>
      <c r="CM55" s="100">
        <v>0</v>
      </c>
      <c r="CN55" s="100">
        <v>0</v>
      </c>
      <c r="CO55" s="100">
        <v>0</v>
      </c>
      <c r="CP55" s="100">
        <v>0</v>
      </c>
      <c r="CQ55" s="100">
        <v>0</v>
      </c>
      <c r="CR55" s="100">
        <v>0</v>
      </c>
      <c r="CS55" s="100">
        <v>0</v>
      </c>
      <c r="CT55" s="100">
        <v>0</v>
      </c>
      <c r="CU55" s="100">
        <v>0</v>
      </c>
      <c r="CV55" s="100">
        <v>0</v>
      </c>
      <c r="CW55" s="100">
        <v>0</v>
      </c>
      <c r="CX55" s="100">
        <v>0</v>
      </c>
      <c r="CY55" s="100">
        <v>0</v>
      </c>
      <c r="CZ55" s="100">
        <v>0</v>
      </c>
      <c r="DA55" s="100">
        <v>0</v>
      </c>
      <c r="DB55" s="100">
        <v>0</v>
      </c>
      <c r="DC55" s="100">
        <v>0</v>
      </c>
      <c r="DD55" s="100">
        <v>0</v>
      </c>
      <c r="DE55" s="100">
        <v>0</v>
      </c>
      <c r="DF55" s="100">
        <v>0</v>
      </c>
      <c r="DG55" s="100">
        <v>0</v>
      </c>
      <c r="DH55" s="100">
        <v>0</v>
      </c>
      <c r="DI55" s="100">
        <v>0</v>
      </c>
      <c r="DJ55" s="100">
        <v>0</v>
      </c>
      <c r="DK55" s="100">
        <v>0</v>
      </c>
      <c r="DL55" s="100">
        <v>0</v>
      </c>
      <c r="DM55" s="100">
        <v>0</v>
      </c>
      <c r="DN55" s="108">
        <v>6307504.5891499538</v>
      </c>
      <c r="DO55" s="108">
        <v>6307504.5891499538</v>
      </c>
      <c r="DP55" s="108">
        <v>983332.09554872708</v>
      </c>
      <c r="DR55" s="22">
        <v>0</v>
      </c>
      <c r="DS55" s="22">
        <v>0</v>
      </c>
      <c r="DT55" s="22">
        <v>0</v>
      </c>
      <c r="DU55" s="22">
        <v>0</v>
      </c>
      <c r="DV55" s="22">
        <v>0</v>
      </c>
      <c r="DW55" s="22">
        <v>0</v>
      </c>
      <c r="DX55" s="22">
        <v>0</v>
      </c>
      <c r="DY55" s="22">
        <v>0</v>
      </c>
      <c r="DZ55" s="22">
        <v>0</v>
      </c>
      <c r="EA55" s="22">
        <v>0</v>
      </c>
      <c r="EB55" s="22">
        <v>0</v>
      </c>
      <c r="EC55" s="22">
        <v>0</v>
      </c>
      <c r="ED55" s="22">
        <v>0</v>
      </c>
      <c r="EE55" s="22">
        <v>0</v>
      </c>
      <c r="EF55" s="22">
        <v>0</v>
      </c>
      <c r="EG55" s="22">
        <v>0</v>
      </c>
      <c r="EH55" s="22">
        <v>0</v>
      </c>
      <c r="EI55" s="22">
        <v>0</v>
      </c>
      <c r="EJ55" s="22">
        <v>0</v>
      </c>
      <c r="EK55" s="22">
        <v>0</v>
      </c>
      <c r="EL55" s="22">
        <v>0</v>
      </c>
      <c r="EM55" s="22">
        <v>0</v>
      </c>
      <c r="EN55" s="22">
        <v>0</v>
      </c>
      <c r="EO55" s="22">
        <v>0</v>
      </c>
      <c r="EQ55" s="108">
        <v>80435.79340283756</v>
      </c>
      <c r="ER55" s="22">
        <v>0</v>
      </c>
      <c r="ES55" s="22">
        <v>0</v>
      </c>
      <c r="ET55" s="22">
        <v>20403.960790252688</v>
      </c>
      <c r="EU55" s="22">
        <v>0</v>
      </c>
      <c r="EV55" s="22">
        <v>0</v>
      </c>
      <c r="EW55" s="22">
        <v>0</v>
      </c>
      <c r="EX55" s="22">
        <v>0</v>
      </c>
      <c r="EY55" s="22">
        <v>80435.79340283756</v>
      </c>
      <c r="EZ55" s="22">
        <v>0</v>
      </c>
      <c r="FA55" s="22">
        <v>0</v>
      </c>
      <c r="FB55" s="22">
        <v>20403.960790252688</v>
      </c>
      <c r="FC55" s="22">
        <v>0</v>
      </c>
      <c r="FD55" s="22">
        <v>0</v>
      </c>
      <c r="FE55" s="22">
        <v>0</v>
      </c>
      <c r="FF55" s="22">
        <v>0</v>
      </c>
      <c r="FG55" s="108">
        <v>74000.929930610553</v>
      </c>
      <c r="FH55" s="22">
        <v>0</v>
      </c>
      <c r="FI55" s="22">
        <v>0</v>
      </c>
      <c r="FJ55" s="108">
        <v>20403.960790252688</v>
      </c>
      <c r="FK55" s="22">
        <v>0</v>
      </c>
      <c r="FL55" s="22">
        <v>0</v>
      </c>
      <c r="FM55" s="22">
        <v>0</v>
      </c>
      <c r="FN55" s="22">
        <v>0</v>
      </c>
    </row>
    <row r="56" spans="1:170" x14ac:dyDescent="0.2">
      <c r="C56" s="12">
        <v>2043</v>
      </c>
      <c r="D56" s="108">
        <v>33.75</v>
      </c>
      <c r="E56" s="22">
        <v>0</v>
      </c>
      <c r="F56" s="113">
        <v>8.75</v>
      </c>
      <c r="G56" s="22">
        <v>0</v>
      </c>
      <c r="H56" s="113">
        <v>25</v>
      </c>
      <c r="I56" s="22">
        <v>0</v>
      </c>
      <c r="J56" s="22">
        <v>0</v>
      </c>
      <c r="K56" s="100">
        <v>72579.98022250834</v>
      </c>
      <c r="L56" s="100">
        <v>0</v>
      </c>
      <c r="M56" s="100">
        <v>19869.364878177639</v>
      </c>
      <c r="N56" s="100">
        <v>18279.815687923438</v>
      </c>
      <c r="O56" s="100">
        <v>0</v>
      </c>
      <c r="P56" s="100">
        <v>1589.5491902542126</v>
      </c>
      <c r="Q56" s="100">
        <v>0</v>
      </c>
      <c r="R56" s="100">
        <v>0</v>
      </c>
      <c r="S56" s="100">
        <v>0</v>
      </c>
      <c r="T56" s="100">
        <v>0</v>
      </c>
      <c r="U56" s="100">
        <v>0</v>
      </c>
      <c r="V56" s="100">
        <v>0</v>
      </c>
      <c r="W56" s="100">
        <v>5480379.6165585481</v>
      </c>
      <c r="X56" s="100">
        <v>3632745.9553766474</v>
      </c>
      <c r="Y56" s="100">
        <v>0</v>
      </c>
      <c r="Z56" s="100">
        <v>0</v>
      </c>
      <c r="AA56" s="100">
        <v>0</v>
      </c>
      <c r="AB56" s="100">
        <v>103470.52844794467</v>
      </c>
      <c r="AC56" s="100">
        <v>0</v>
      </c>
      <c r="AD56" s="100">
        <v>0</v>
      </c>
      <c r="AE56" s="100">
        <v>21929.504000377074</v>
      </c>
      <c r="AF56" s="100">
        <v>0</v>
      </c>
      <c r="AG56" s="100">
        <v>0</v>
      </c>
      <c r="AH56" s="100">
        <v>0</v>
      </c>
      <c r="AI56" s="100">
        <v>0</v>
      </c>
      <c r="AJ56" s="100">
        <v>8</v>
      </c>
      <c r="AK56" s="100">
        <v>6.4</v>
      </c>
      <c r="AL56" s="100">
        <v>0</v>
      </c>
      <c r="AM56" s="100">
        <v>8277.6422758355729</v>
      </c>
      <c r="AN56" s="100">
        <v>0</v>
      </c>
      <c r="AO56" s="100">
        <v>0</v>
      </c>
      <c r="AP56" s="100">
        <v>100</v>
      </c>
      <c r="AQ56" s="100">
        <v>103470.52844794467</v>
      </c>
      <c r="AR56" s="100">
        <v>0</v>
      </c>
      <c r="AS56" s="100">
        <v>0</v>
      </c>
      <c r="AT56" s="100">
        <v>21929.504000377074</v>
      </c>
      <c r="AU56" s="100">
        <v>0</v>
      </c>
      <c r="AV56" s="100">
        <v>0</v>
      </c>
      <c r="AW56" s="100">
        <v>0</v>
      </c>
      <c r="AX56" s="100">
        <v>0</v>
      </c>
      <c r="AY56" s="100">
        <v>8277.6422758355729</v>
      </c>
      <c r="AZ56" s="100">
        <v>0</v>
      </c>
      <c r="BA56" s="100">
        <v>0</v>
      </c>
      <c r="BB56" s="100">
        <v>95192.886172109094</v>
      </c>
      <c r="BC56" s="100">
        <v>0</v>
      </c>
      <c r="BD56" s="100">
        <v>0</v>
      </c>
      <c r="BE56" s="100">
        <v>21929.504000377074</v>
      </c>
      <c r="BF56" s="100">
        <v>0</v>
      </c>
      <c r="BG56" s="100">
        <v>0</v>
      </c>
      <c r="BH56" s="100">
        <v>0</v>
      </c>
      <c r="BI56" s="100">
        <v>0</v>
      </c>
      <c r="BJ56" s="100">
        <v>98.739042472412734</v>
      </c>
      <c r="BK56" s="100">
        <v>1.8429266457542184</v>
      </c>
      <c r="BL56" s="100">
        <v>-1.0572175066748102</v>
      </c>
      <c r="BM56" s="100">
        <v>0.87688999999999995</v>
      </c>
      <c r="BN56" s="100">
        <v>6.0419999999999998</v>
      </c>
      <c r="BO56" s="100">
        <v>6.0419999999999998</v>
      </c>
      <c r="BP56" s="100">
        <v>0</v>
      </c>
      <c r="BQ56" s="100">
        <v>37.502214127263947</v>
      </c>
      <c r="BR56" s="100">
        <v>37.502214127263947</v>
      </c>
      <c r="BS56" s="100">
        <v>98.739042472412734</v>
      </c>
      <c r="BT56" s="100">
        <v>9399254.4308194313</v>
      </c>
      <c r="BU56" s="100">
        <v>4183950.7315517408</v>
      </c>
      <c r="BV56" s="100">
        <v>100</v>
      </c>
      <c r="BW56" s="100">
        <v>0</v>
      </c>
      <c r="BX56" s="100">
        <v>0</v>
      </c>
      <c r="BY56" s="100">
        <v>4183950.7315517408</v>
      </c>
      <c r="BZ56" s="100">
        <v>40.43615891704524</v>
      </c>
      <c r="CA56" s="100">
        <v>0.13074107245791619</v>
      </c>
      <c r="CB56" s="100">
        <v>0.42278700282048415</v>
      </c>
      <c r="CC56" s="100">
        <v>0.10346984826255597</v>
      </c>
      <c r="CD56" s="100">
        <v>8.7486294039308771E-2</v>
      </c>
      <c r="CE56" s="100">
        <v>0</v>
      </c>
      <c r="CF56" s="100">
        <v>0</v>
      </c>
      <c r="CG56" s="100">
        <v>0</v>
      </c>
      <c r="CH56" s="100">
        <v>0</v>
      </c>
      <c r="CI56" s="100">
        <v>47099.115856987788</v>
      </c>
      <c r="CJ56" s="100">
        <v>1499.7375447909378</v>
      </c>
      <c r="CK56" s="100">
        <v>0</v>
      </c>
      <c r="CL56" s="100">
        <v>0</v>
      </c>
      <c r="CM56" s="100">
        <v>0</v>
      </c>
      <c r="CN56" s="100">
        <v>0</v>
      </c>
      <c r="CO56" s="100">
        <v>0</v>
      </c>
      <c r="CP56" s="100">
        <v>0</v>
      </c>
      <c r="CQ56" s="100">
        <v>0</v>
      </c>
      <c r="CR56" s="100">
        <v>0</v>
      </c>
      <c r="CS56" s="100">
        <v>0</v>
      </c>
      <c r="CT56" s="100">
        <v>0</v>
      </c>
      <c r="CU56" s="100">
        <v>0</v>
      </c>
      <c r="CV56" s="100">
        <v>0</v>
      </c>
      <c r="CW56" s="100">
        <v>0</v>
      </c>
      <c r="CX56" s="100">
        <v>0</v>
      </c>
      <c r="CY56" s="100">
        <v>0</v>
      </c>
      <c r="CZ56" s="100">
        <v>0</v>
      </c>
      <c r="DA56" s="100">
        <v>0</v>
      </c>
      <c r="DB56" s="100">
        <v>0</v>
      </c>
      <c r="DC56" s="100">
        <v>0</v>
      </c>
      <c r="DD56" s="100">
        <v>0</v>
      </c>
      <c r="DE56" s="100">
        <v>0</v>
      </c>
      <c r="DF56" s="100">
        <v>0</v>
      </c>
      <c r="DG56" s="100">
        <v>0</v>
      </c>
      <c r="DH56" s="100">
        <v>0</v>
      </c>
      <c r="DI56" s="100">
        <v>0</v>
      </c>
      <c r="DJ56" s="100">
        <v>0</v>
      </c>
      <c r="DK56" s="100">
        <v>0</v>
      </c>
      <c r="DL56" s="100">
        <v>0</v>
      </c>
      <c r="DM56" s="100">
        <v>0</v>
      </c>
      <c r="DN56" s="108">
        <v>5215303.699267691</v>
      </c>
      <c r="DO56" s="108">
        <v>5215303.699267691</v>
      </c>
      <c r="DP56" s="108">
        <v>739144.85414516588</v>
      </c>
      <c r="DR56" s="22">
        <v>0</v>
      </c>
      <c r="DS56" s="22">
        <v>0</v>
      </c>
      <c r="DT56" s="22">
        <v>0</v>
      </c>
      <c r="DU56" s="22">
        <v>0</v>
      </c>
      <c r="DV56" s="22">
        <v>0</v>
      </c>
      <c r="DW56" s="22">
        <v>0</v>
      </c>
      <c r="DX56" s="22">
        <v>0</v>
      </c>
      <c r="DY56" s="22">
        <v>0</v>
      </c>
      <c r="DZ56" s="22">
        <v>0</v>
      </c>
      <c r="EA56" s="22">
        <v>0</v>
      </c>
      <c r="EB56" s="22">
        <v>0</v>
      </c>
      <c r="EC56" s="22">
        <v>0</v>
      </c>
      <c r="ED56" s="22">
        <v>0</v>
      </c>
      <c r="EE56" s="22">
        <v>0</v>
      </c>
      <c r="EF56" s="22">
        <v>0</v>
      </c>
      <c r="EG56" s="22">
        <v>0</v>
      </c>
      <c r="EH56" s="22">
        <v>0</v>
      </c>
      <c r="EI56" s="22">
        <v>0</v>
      </c>
      <c r="EJ56" s="22">
        <v>0</v>
      </c>
      <c r="EK56" s="22">
        <v>0</v>
      </c>
      <c r="EL56" s="22">
        <v>0</v>
      </c>
      <c r="EM56" s="22">
        <v>0</v>
      </c>
      <c r="EN56" s="22">
        <v>0</v>
      </c>
      <c r="EO56" s="22">
        <v>0</v>
      </c>
      <c r="EQ56" s="108">
        <v>103470.52844794467</v>
      </c>
      <c r="ER56" s="22">
        <v>0</v>
      </c>
      <c r="ES56" s="22">
        <v>0</v>
      </c>
      <c r="ET56" s="22">
        <v>21929.504000377074</v>
      </c>
      <c r="EU56" s="22">
        <v>0</v>
      </c>
      <c r="EV56" s="22">
        <v>0</v>
      </c>
      <c r="EW56" s="22">
        <v>0</v>
      </c>
      <c r="EX56" s="22">
        <v>0</v>
      </c>
      <c r="EY56" s="22">
        <v>103470.52844794467</v>
      </c>
      <c r="EZ56" s="22">
        <v>0</v>
      </c>
      <c r="FA56" s="22">
        <v>0</v>
      </c>
      <c r="FB56" s="22">
        <v>21929.504000377074</v>
      </c>
      <c r="FC56" s="22">
        <v>0</v>
      </c>
      <c r="FD56" s="22">
        <v>0</v>
      </c>
      <c r="FE56" s="22">
        <v>0</v>
      </c>
      <c r="FF56" s="22">
        <v>0</v>
      </c>
      <c r="FG56" s="108">
        <v>95192.886172109094</v>
      </c>
      <c r="FH56" s="22">
        <v>0</v>
      </c>
      <c r="FI56" s="22">
        <v>0</v>
      </c>
      <c r="FJ56" s="108">
        <v>21929.504000377074</v>
      </c>
      <c r="FK56" s="22">
        <v>0</v>
      </c>
      <c r="FL56" s="22">
        <v>0</v>
      </c>
      <c r="FM56" s="22">
        <v>0</v>
      </c>
      <c r="FN56" s="22">
        <v>0</v>
      </c>
    </row>
    <row r="57" spans="1:170" x14ac:dyDescent="0.2">
      <c r="A57" s="118">
        <f>+B57*BJ57</f>
        <v>16898377.392244387</v>
      </c>
      <c r="B57" s="118">
        <f>+K57+'D-PRB'!K57+'D-PND'!K57+'D-PNP'!K57+'D-PDP'!K57</f>
        <v>171141.79932386646</v>
      </c>
      <c r="C57" s="12">
        <v>2044</v>
      </c>
      <c r="D57" s="108">
        <v>75.583333333333343</v>
      </c>
      <c r="E57" s="22">
        <v>0</v>
      </c>
      <c r="F57" s="113">
        <v>43.583333333333336</v>
      </c>
      <c r="G57" s="22">
        <v>0</v>
      </c>
      <c r="H57" s="113">
        <v>32</v>
      </c>
      <c r="I57" s="22">
        <v>0</v>
      </c>
      <c r="J57" s="22">
        <v>0</v>
      </c>
      <c r="K57" s="100">
        <v>63827.707778196796</v>
      </c>
      <c r="L57" s="100">
        <v>0</v>
      </c>
      <c r="M57" s="100">
        <v>16954.007985830303</v>
      </c>
      <c r="N57" s="100">
        <v>15597.687346963885</v>
      </c>
      <c r="O57" s="100">
        <v>0</v>
      </c>
      <c r="P57" s="100">
        <v>1356.3206388664294</v>
      </c>
      <c r="Q57" s="100">
        <v>0</v>
      </c>
      <c r="R57" s="100">
        <v>0</v>
      </c>
      <c r="S57" s="100">
        <v>0</v>
      </c>
      <c r="T57" s="100">
        <v>0</v>
      </c>
      <c r="U57" s="100">
        <v>0</v>
      </c>
      <c r="V57" s="100">
        <v>0</v>
      </c>
      <c r="W57" s="100">
        <v>5319232.4905395526</v>
      </c>
      <c r="X57" s="100">
        <v>3635994.9052812234</v>
      </c>
      <c r="Y57" s="100">
        <v>0</v>
      </c>
      <c r="Z57" s="100">
        <v>0</v>
      </c>
      <c r="AA57" s="100">
        <v>0</v>
      </c>
      <c r="AB57" s="100">
        <v>171141.79932386646</v>
      </c>
      <c r="AC57" s="100">
        <v>0</v>
      </c>
      <c r="AD57" s="100">
        <v>0</v>
      </c>
      <c r="AE57" s="100">
        <v>25554.625167591497</v>
      </c>
      <c r="AF57" s="100">
        <v>0</v>
      </c>
      <c r="AG57" s="100">
        <v>0</v>
      </c>
      <c r="AH57" s="100">
        <v>0</v>
      </c>
      <c r="AI57" s="100">
        <v>0</v>
      </c>
      <c r="AJ57" s="100">
        <v>8</v>
      </c>
      <c r="AK57" s="100">
        <v>6.4</v>
      </c>
      <c r="AL57" s="100">
        <v>0</v>
      </c>
      <c r="AM57" s="100">
        <v>13691.343945909317</v>
      </c>
      <c r="AN57" s="100">
        <v>0</v>
      </c>
      <c r="AO57" s="100">
        <v>0</v>
      </c>
      <c r="AP57" s="100">
        <v>100</v>
      </c>
      <c r="AQ57" s="100">
        <v>171141.79932386649</v>
      </c>
      <c r="AR57" s="100">
        <v>0</v>
      </c>
      <c r="AS57" s="100">
        <v>0</v>
      </c>
      <c r="AT57" s="100">
        <v>25554.625167591497</v>
      </c>
      <c r="AU57" s="100">
        <v>0</v>
      </c>
      <c r="AV57" s="100">
        <v>0</v>
      </c>
      <c r="AW57" s="100">
        <v>0</v>
      </c>
      <c r="AX57" s="100">
        <v>0</v>
      </c>
      <c r="AY57" s="100">
        <v>13691.343945909317</v>
      </c>
      <c r="AZ57" s="100">
        <v>0</v>
      </c>
      <c r="BA57" s="100">
        <v>0</v>
      </c>
      <c r="BB57" s="100">
        <v>157450.45537795717</v>
      </c>
      <c r="BC57" s="100">
        <v>0</v>
      </c>
      <c r="BD57" s="100">
        <v>0</v>
      </c>
      <c r="BE57" s="100">
        <v>25554.625167591497</v>
      </c>
      <c r="BF57" s="100">
        <v>0</v>
      </c>
      <c r="BG57" s="100">
        <v>0</v>
      </c>
      <c r="BH57" s="100">
        <v>0</v>
      </c>
      <c r="BI57" s="100">
        <v>0</v>
      </c>
      <c r="BJ57" s="100">
        <v>98.739042472412734</v>
      </c>
      <c r="BK57" s="100">
        <v>1.8429266457542184</v>
      </c>
      <c r="BL57" s="100">
        <v>-1.0572175066748102</v>
      </c>
      <c r="BM57" s="100">
        <v>0.87688999999999995</v>
      </c>
      <c r="BN57" s="100">
        <v>6.0419999999999998</v>
      </c>
      <c r="BO57" s="100">
        <v>6.0419999999999998</v>
      </c>
      <c r="BP57" s="100">
        <v>0</v>
      </c>
      <c r="BQ57" s="100">
        <v>37.502214127263947</v>
      </c>
      <c r="BR57" s="100">
        <v>37.502214127263947</v>
      </c>
      <c r="BS57" s="100">
        <v>98.739042472412734</v>
      </c>
      <c r="BT57" s="100">
        <v>15546507.200864838</v>
      </c>
      <c r="BU57" s="100">
        <v>11547499.832210112</v>
      </c>
      <c r="BV57" s="100">
        <v>100</v>
      </c>
      <c r="BW57" s="100">
        <v>5041549.3743117871</v>
      </c>
      <c r="BX57" s="100">
        <v>0</v>
      </c>
      <c r="BY57" s="100">
        <v>6505950.4578983253</v>
      </c>
      <c r="BZ57" s="100">
        <v>38.014970530878607</v>
      </c>
      <c r="CA57" s="100">
        <v>0.13074107245791619</v>
      </c>
      <c r="CB57" s="100">
        <v>0.42278700282048415</v>
      </c>
      <c r="CC57" s="100">
        <v>0.10346984826255597</v>
      </c>
      <c r="CD57" s="100">
        <v>8.7486294039308771E-2</v>
      </c>
      <c r="CE57" s="100">
        <v>0</v>
      </c>
      <c r="CF57" s="100">
        <v>0</v>
      </c>
      <c r="CG57" s="100">
        <v>0</v>
      </c>
      <c r="CH57" s="100">
        <v>0</v>
      </c>
      <c r="CI57" s="100">
        <v>47099.115856987788</v>
      </c>
      <c r="CJ57" s="100">
        <v>1499.7375447909378</v>
      </c>
      <c r="CK57" s="100">
        <v>0</v>
      </c>
      <c r="CL57" s="100">
        <v>0</v>
      </c>
      <c r="CM57" s="100">
        <v>0</v>
      </c>
      <c r="CN57" s="100">
        <v>0</v>
      </c>
      <c r="CO57" s="100">
        <v>0</v>
      </c>
      <c r="CP57" s="100">
        <v>0</v>
      </c>
      <c r="CQ57" s="100">
        <v>0</v>
      </c>
      <c r="CR57" s="100">
        <v>0</v>
      </c>
      <c r="CS57" s="100">
        <v>0</v>
      </c>
      <c r="CT57" s="100">
        <v>0</v>
      </c>
      <c r="CU57" s="100">
        <v>0</v>
      </c>
      <c r="CV57" s="100">
        <v>0</v>
      </c>
      <c r="CW57" s="100">
        <v>0</v>
      </c>
      <c r="CX57" s="100">
        <v>0</v>
      </c>
      <c r="CY57" s="100">
        <v>0</v>
      </c>
      <c r="CZ57" s="100">
        <v>0</v>
      </c>
      <c r="DA57" s="100">
        <v>0</v>
      </c>
      <c r="DB57" s="100">
        <v>0</v>
      </c>
      <c r="DC57" s="100">
        <v>0</v>
      </c>
      <c r="DD57" s="100">
        <v>0</v>
      </c>
      <c r="DE57" s="100">
        <v>0</v>
      </c>
      <c r="DF57" s="100">
        <v>0</v>
      </c>
      <c r="DG57" s="100">
        <v>0</v>
      </c>
      <c r="DH57" s="100">
        <v>0</v>
      </c>
      <c r="DI57" s="100">
        <v>0</v>
      </c>
      <c r="DJ57" s="100">
        <v>0</v>
      </c>
      <c r="DK57" s="100">
        <v>0</v>
      </c>
      <c r="DL57" s="100">
        <v>5793.8265544363512</v>
      </c>
      <c r="DM57" s="100">
        <v>0</v>
      </c>
      <c r="DN57" s="108">
        <v>3999007.3686547261</v>
      </c>
      <c r="DO57" s="108">
        <v>3993213.5421002898</v>
      </c>
      <c r="DP57" s="108">
        <v>514493.39575559041</v>
      </c>
      <c r="DR57" s="22">
        <v>0</v>
      </c>
      <c r="DS57" s="22">
        <v>0</v>
      </c>
      <c r="DT57" s="22">
        <v>0</v>
      </c>
      <c r="DU57" s="22">
        <v>0</v>
      </c>
      <c r="DV57" s="22">
        <v>0</v>
      </c>
      <c r="DW57" s="22">
        <v>0</v>
      </c>
      <c r="DX57" s="22">
        <v>0</v>
      </c>
      <c r="DY57" s="22">
        <v>0</v>
      </c>
      <c r="DZ57" s="22">
        <v>0</v>
      </c>
      <c r="EA57" s="22">
        <v>0</v>
      </c>
      <c r="EB57" s="22">
        <v>0</v>
      </c>
      <c r="EC57" s="22">
        <v>0</v>
      </c>
      <c r="ED57" s="22">
        <v>0</v>
      </c>
      <c r="EE57" s="22">
        <v>0</v>
      </c>
      <c r="EF57" s="22">
        <v>0</v>
      </c>
      <c r="EG57" s="22">
        <v>0</v>
      </c>
      <c r="EH57" s="22">
        <v>0</v>
      </c>
      <c r="EI57" s="22">
        <v>0</v>
      </c>
      <c r="EJ57" s="22">
        <v>0</v>
      </c>
      <c r="EK57" s="22">
        <v>0</v>
      </c>
      <c r="EL57" s="22">
        <v>0</v>
      </c>
      <c r="EM57" s="22">
        <v>0</v>
      </c>
      <c r="EN57" s="22">
        <v>0</v>
      </c>
      <c r="EO57" s="22">
        <v>0</v>
      </c>
      <c r="EQ57" s="108">
        <v>171141.79932386646</v>
      </c>
      <c r="ER57" s="22">
        <v>0</v>
      </c>
      <c r="ES57" s="22">
        <v>0</v>
      </c>
      <c r="ET57" s="22">
        <v>25554.625167591497</v>
      </c>
      <c r="EU57" s="22">
        <v>0</v>
      </c>
      <c r="EV57" s="22">
        <v>0</v>
      </c>
      <c r="EW57" s="22">
        <v>0</v>
      </c>
      <c r="EX57" s="22">
        <v>0</v>
      </c>
      <c r="EY57" s="22">
        <v>171141.79932386646</v>
      </c>
      <c r="EZ57" s="22">
        <v>0</v>
      </c>
      <c r="FA57" s="22">
        <v>0</v>
      </c>
      <c r="FB57" s="22">
        <v>25554.625167591497</v>
      </c>
      <c r="FC57" s="22">
        <v>0</v>
      </c>
      <c r="FD57" s="22">
        <v>0</v>
      </c>
      <c r="FE57" s="22">
        <v>0</v>
      </c>
      <c r="FF57" s="22">
        <v>0</v>
      </c>
      <c r="FG57" s="108">
        <v>157450.45537795717</v>
      </c>
      <c r="FH57" s="22">
        <v>0</v>
      </c>
      <c r="FI57" s="22">
        <v>0</v>
      </c>
      <c r="FJ57" s="108">
        <v>25554.625167591497</v>
      </c>
      <c r="FK57" s="22">
        <v>0</v>
      </c>
      <c r="FL57" s="22">
        <v>0</v>
      </c>
      <c r="FM57" s="22">
        <v>0</v>
      </c>
      <c r="FN57" s="22">
        <v>0</v>
      </c>
    </row>
    <row r="58" spans="1:170" x14ac:dyDescent="0.2">
      <c r="A58" s="118">
        <f t="shared" ref="A58:A59" si="0">+B58*BJ58</f>
        <v>15063866.764834108</v>
      </c>
      <c r="B58" s="118">
        <f>+K58+'D-PRB'!K58+'D-PND'!K58+'D-PNP'!K58+'D-PDP'!K58</f>
        <v>152562.41490333359</v>
      </c>
      <c r="C58" s="12">
        <v>2045</v>
      </c>
      <c r="D58" s="108">
        <v>73.416666666666657</v>
      </c>
      <c r="E58" s="22">
        <v>0</v>
      </c>
      <c r="F58" s="113">
        <v>41.416666666666664</v>
      </c>
      <c r="G58" s="22">
        <v>0</v>
      </c>
      <c r="H58" s="113">
        <v>32</v>
      </c>
      <c r="I58" s="22">
        <v>0</v>
      </c>
      <c r="J58" s="22">
        <v>0</v>
      </c>
      <c r="K58" s="100">
        <v>56771.987587912008</v>
      </c>
      <c r="L58" s="100">
        <v>0</v>
      </c>
      <c r="M58" s="100">
        <v>14974.699666023254</v>
      </c>
      <c r="N58" s="100">
        <v>13776.723692741394</v>
      </c>
      <c r="O58" s="100">
        <v>0</v>
      </c>
      <c r="P58" s="100">
        <v>1197.9759732818638</v>
      </c>
      <c r="Q58" s="100">
        <v>0</v>
      </c>
      <c r="R58" s="100">
        <v>0</v>
      </c>
      <c r="S58" s="100">
        <v>0</v>
      </c>
      <c r="T58" s="100">
        <v>0</v>
      </c>
      <c r="U58" s="100">
        <v>0</v>
      </c>
      <c r="V58" s="100">
        <v>0</v>
      </c>
      <c r="W58" s="100">
        <v>5332335.0184559859</v>
      </c>
      <c r="X58" s="100">
        <v>3635095.7552475333</v>
      </c>
      <c r="Y58" s="100">
        <v>0</v>
      </c>
      <c r="Z58" s="100">
        <v>0</v>
      </c>
      <c r="AA58" s="100">
        <v>0</v>
      </c>
      <c r="AB58" s="100">
        <v>152562.41490333359</v>
      </c>
      <c r="AC58" s="100">
        <v>0</v>
      </c>
      <c r="AD58" s="100">
        <v>0</v>
      </c>
      <c r="AE58" s="100">
        <v>20745.641901167808</v>
      </c>
      <c r="AF58" s="100">
        <v>0</v>
      </c>
      <c r="AG58" s="100">
        <v>0</v>
      </c>
      <c r="AH58" s="100">
        <v>0</v>
      </c>
      <c r="AI58" s="100">
        <v>0</v>
      </c>
      <c r="AJ58" s="100">
        <v>8</v>
      </c>
      <c r="AK58" s="100">
        <v>6.4</v>
      </c>
      <c r="AL58" s="100">
        <v>0</v>
      </c>
      <c r="AM58" s="100">
        <v>12204.993192266687</v>
      </c>
      <c r="AN58" s="100">
        <v>0</v>
      </c>
      <c r="AO58" s="100">
        <v>0</v>
      </c>
      <c r="AP58" s="100">
        <v>100</v>
      </c>
      <c r="AQ58" s="100">
        <v>152562.41490333359</v>
      </c>
      <c r="AR58" s="100">
        <v>0</v>
      </c>
      <c r="AS58" s="100">
        <v>0</v>
      </c>
      <c r="AT58" s="100">
        <v>20745.641901167808</v>
      </c>
      <c r="AU58" s="100">
        <v>0</v>
      </c>
      <c r="AV58" s="100">
        <v>0</v>
      </c>
      <c r="AW58" s="100">
        <v>0</v>
      </c>
      <c r="AX58" s="100">
        <v>0</v>
      </c>
      <c r="AY58" s="100">
        <v>12204.993192266687</v>
      </c>
      <c r="AZ58" s="100">
        <v>0</v>
      </c>
      <c r="BA58" s="100">
        <v>0</v>
      </c>
      <c r="BB58" s="100">
        <v>140357.42171106691</v>
      </c>
      <c r="BC58" s="100">
        <v>0</v>
      </c>
      <c r="BD58" s="100">
        <v>0</v>
      </c>
      <c r="BE58" s="100">
        <v>20745.641901167808</v>
      </c>
      <c r="BF58" s="100">
        <v>0</v>
      </c>
      <c r="BG58" s="100">
        <v>0</v>
      </c>
      <c r="BH58" s="100">
        <v>0</v>
      </c>
      <c r="BI58" s="100">
        <v>0</v>
      </c>
      <c r="BJ58" s="100">
        <v>98.739042472412734</v>
      </c>
      <c r="BK58" s="100">
        <v>1.8429266457542184</v>
      </c>
      <c r="BL58" s="100">
        <v>-1.0572175066748102</v>
      </c>
      <c r="BM58" s="100">
        <v>0.87688999999999995</v>
      </c>
      <c r="BN58" s="100">
        <v>6.0419999999999998</v>
      </c>
      <c r="BO58" s="100">
        <v>6.0419999999999998</v>
      </c>
      <c r="BP58" s="100">
        <v>0</v>
      </c>
      <c r="BQ58" s="100">
        <v>37.502214127263947</v>
      </c>
      <c r="BR58" s="100">
        <v>37.502214127263947</v>
      </c>
      <c r="BS58" s="100">
        <v>98.739042472412734</v>
      </c>
      <c r="BT58" s="100">
        <v>13858757.423647381</v>
      </c>
      <c r="BU58" s="100">
        <v>11385749.160445264</v>
      </c>
      <c r="BV58" s="100">
        <v>100</v>
      </c>
      <c r="BW58" s="100">
        <v>5041549.3743117871</v>
      </c>
      <c r="BX58" s="100">
        <v>0</v>
      </c>
      <c r="BY58" s="100">
        <v>6344199.7861334765</v>
      </c>
      <c r="BZ58" s="100">
        <v>41.584290535472192</v>
      </c>
      <c r="CA58" s="100">
        <v>0.13074107245791619</v>
      </c>
      <c r="CB58" s="100">
        <v>0.42278700282048415</v>
      </c>
      <c r="CC58" s="100">
        <v>0.10346984826255597</v>
      </c>
      <c r="CD58" s="100">
        <v>8.7486294039308771E-2</v>
      </c>
      <c r="CE58" s="100">
        <v>0</v>
      </c>
      <c r="CF58" s="100">
        <v>0</v>
      </c>
      <c r="CG58" s="100">
        <v>0</v>
      </c>
      <c r="CH58" s="100">
        <v>0</v>
      </c>
      <c r="CI58" s="100">
        <v>47099.115856987788</v>
      </c>
      <c r="CJ58" s="100">
        <v>1499.7375447909378</v>
      </c>
      <c r="CK58" s="100">
        <v>0</v>
      </c>
      <c r="CL58" s="100">
        <v>0</v>
      </c>
      <c r="CM58" s="100">
        <v>0</v>
      </c>
      <c r="CN58" s="100">
        <v>0</v>
      </c>
      <c r="CO58" s="100">
        <v>0</v>
      </c>
      <c r="CP58" s="100">
        <v>0</v>
      </c>
      <c r="CQ58" s="100">
        <v>0</v>
      </c>
      <c r="CR58" s="100">
        <v>0</v>
      </c>
      <c r="CS58" s="100">
        <v>0</v>
      </c>
      <c r="CT58" s="100">
        <v>0</v>
      </c>
      <c r="CU58" s="100">
        <v>0</v>
      </c>
      <c r="CV58" s="100">
        <v>0</v>
      </c>
      <c r="CW58" s="100">
        <v>0</v>
      </c>
      <c r="CX58" s="100">
        <v>0</v>
      </c>
      <c r="CY58" s="100">
        <v>0</v>
      </c>
      <c r="CZ58" s="100">
        <v>0</v>
      </c>
      <c r="DA58" s="100">
        <v>0</v>
      </c>
      <c r="DB58" s="100">
        <v>0</v>
      </c>
      <c r="DC58" s="100">
        <v>0</v>
      </c>
      <c r="DD58" s="100">
        <v>0</v>
      </c>
      <c r="DE58" s="100">
        <v>0</v>
      </c>
      <c r="DF58" s="100">
        <v>0</v>
      </c>
      <c r="DG58" s="100">
        <v>0</v>
      </c>
      <c r="DH58" s="100">
        <v>0</v>
      </c>
      <c r="DI58" s="100">
        <v>0</v>
      </c>
      <c r="DJ58" s="100">
        <v>0</v>
      </c>
      <c r="DK58" s="100">
        <v>0</v>
      </c>
      <c r="DL58" s="100">
        <v>5811.0917159827313</v>
      </c>
      <c r="DM58" s="100">
        <v>0</v>
      </c>
      <c r="DN58" s="108">
        <v>2473008.2632021178</v>
      </c>
      <c r="DO58" s="108">
        <v>2467197.1714861351</v>
      </c>
      <c r="DP58" s="108">
        <v>288980.43629038328</v>
      </c>
      <c r="DR58" s="22">
        <v>0</v>
      </c>
      <c r="DS58" s="22">
        <v>0</v>
      </c>
      <c r="DT58" s="22">
        <v>0</v>
      </c>
      <c r="DU58" s="22">
        <v>0</v>
      </c>
      <c r="DV58" s="22">
        <v>0</v>
      </c>
      <c r="DW58" s="22">
        <v>0</v>
      </c>
      <c r="DX58" s="22">
        <v>0</v>
      </c>
      <c r="DY58" s="22">
        <v>0</v>
      </c>
      <c r="DZ58" s="22">
        <v>0</v>
      </c>
      <c r="EA58" s="22">
        <v>0</v>
      </c>
      <c r="EB58" s="22">
        <v>0</v>
      </c>
      <c r="EC58" s="22">
        <v>0</v>
      </c>
      <c r="ED58" s="22">
        <v>0</v>
      </c>
      <c r="EE58" s="22">
        <v>0</v>
      </c>
      <c r="EF58" s="22">
        <v>0</v>
      </c>
      <c r="EG58" s="22">
        <v>0</v>
      </c>
      <c r="EH58" s="22">
        <v>0</v>
      </c>
      <c r="EI58" s="22">
        <v>0</v>
      </c>
      <c r="EJ58" s="22">
        <v>0</v>
      </c>
      <c r="EK58" s="22">
        <v>0</v>
      </c>
      <c r="EL58" s="22">
        <v>0</v>
      </c>
      <c r="EM58" s="22">
        <v>0</v>
      </c>
      <c r="EN58" s="22">
        <v>0</v>
      </c>
      <c r="EO58" s="22">
        <v>0</v>
      </c>
      <c r="EQ58" s="108">
        <v>152562.41490333359</v>
      </c>
      <c r="ER58" s="22">
        <v>0</v>
      </c>
      <c r="ES58" s="22">
        <v>0</v>
      </c>
      <c r="ET58" s="22">
        <v>20745.641901167808</v>
      </c>
      <c r="EU58" s="22">
        <v>0</v>
      </c>
      <c r="EV58" s="22">
        <v>0</v>
      </c>
      <c r="EW58" s="22">
        <v>0</v>
      </c>
      <c r="EX58" s="22">
        <v>0</v>
      </c>
      <c r="EY58" s="22">
        <v>152562.41490333359</v>
      </c>
      <c r="EZ58" s="22">
        <v>0</v>
      </c>
      <c r="FA58" s="22">
        <v>0</v>
      </c>
      <c r="FB58" s="22">
        <v>20745.641901167808</v>
      </c>
      <c r="FC58" s="22">
        <v>0</v>
      </c>
      <c r="FD58" s="22">
        <v>0</v>
      </c>
      <c r="FE58" s="22">
        <v>0</v>
      </c>
      <c r="FF58" s="22">
        <v>0</v>
      </c>
      <c r="FG58" s="108">
        <v>140357.42171106691</v>
      </c>
      <c r="FH58" s="22">
        <v>0</v>
      </c>
      <c r="FI58" s="22">
        <v>0</v>
      </c>
      <c r="FJ58" s="108">
        <v>20745.641901167808</v>
      </c>
      <c r="FK58" s="22">
        <v>0</v>
      </c>
      <c r="FL58" s="22">
        <v>0</v>
      </c>
      <c r="FM58" s="22">
        <v>0</v>
      </c>
      <c r="FN58" s="22">
        <v>0</v>
      </c>
    </row>
    <row r="59" spans="1:170" x14ac:dyDescent="0.2">
      <c r="A59" s="118">
        <f t="shared" si="0"/>
        <v>13468820.579525506</v>
      </c>
      <c r="B59" s="118">
        <f>+K59+'D-PRB'!K59+'D-PND'!K59+'D-PNP'!K59+'D-PDP'!K59</f>
        <v>136408.255967123</v>
      </c>
      <c r="C59" s="12">
        <v>2046</v>
      </c>
      <c r="D59" s="108">
        <v>71.916666666666657</v>
      </c>
      <c r="E59" s="22">
        <v>0</v>
      </c>
      <c r="F59" s="113">
        <v>39.916666666666664</v>
      </c>
      <c r="G59" s="22">
        <v>0</v>
      </c>
      <c r="H59" s="113">
        <v>32</v>
      </c>
      <c r="I59" s="22">
        <v>0</v>
      </c>
      <c r="J59" s="22">
        <v>0</v>
      </c>
      <c r="K59" s="100">
        <v>50404.172776143561</v>
      </c>
      <c r="L59" s="100">
        <v>0</v>
      </c>
      <c r="M59" s="100">
        <v>13329.754400730137</v>
      </c>
      <c r="N59" s="100">
        <v>12263.37404867172</v>
      </c>
      <c r="O59" s="100">
        <v>0</v>
      </c>
      <c r="P59" s="100">
        <v>1066.3803520584115</v>
      </c>
      <c r="Q59" s="100">
        <v>0</v>
      </c>
      <c r="R59" s="100">
        <v>0</v>
      </c>
      <c r="S59" s="100">
        <v>0</v>
      </c>
      <c r="T59" s="100">
        <v>0</v>
      </c>
      <c r="U59" s="100">
        <v>0</v>
      </c>
      <c r="V59" s="100">
        <v>0</v>
      </c>
      <c r="W59" s="100">
        <v>5345563.9900565185</v>
      </c>
      <c r="X59" s="100">
        <v>3631295.9515137114</v>
      </c>
      <c r="Y59" s="100">
        <v>0</v>
      </c>
      <c r="Z59" s="100">
        <v>0</v>
      </c>
      <c r="AA59" s="100">
        <v>0</v>
      </c>
      <c r="AB59" s="100">
        <v>136408.255967123</v>
      </c>
      <c r="AC59" s="100">
        <v>0</v>
      </c>
      <c r="AD59" s="100">
        <v>0</v>
      </c>
      <c r="AE59" s="100">
        <v>16852.658485585209</v>
      </c>
      <c r="AF59" s="100">
        <v>0</v>
      </c>
      <c r="AG59" s="100">
        <v>0</v>
      </c>
      <c r="AH59" s="100">
        <v>0</v>
      </c>
      <c r="AI59" s="100">
        <v>0</v>
      </c>
      <c r="AJ59" s="100">
        <v>8</v>
      </c>
      <c r="AK59" s="100">
        <v>6.4</v>
      </c>
      <c r="AL59" s="100">
        <v>0</v>
      </c>
      <c r="AM59" s="100">
        <v>10912.66047736984</v>
      </c>
      <c r="AN59" s="100">
        <v>0</v>
      </c>
      <c r="AO59" s="100">
        <v>0</v>
      </c>
      <c r="AP59" s="100">
        <v>100</v>
      </c>
      <c r="AQ59" s="100">
        <v>136408.255967123</v>
      </c>
      <c r="AR59" s="100">
        <v>0</v>
      </c>
      <c r="AS59" s="100">
        <v>0</v>
      </c>
      <c r="AT59" s="100">
        <v>16852.658485585209</v>
      </c>
      <c r="AU59" s="100">
        <v>0</v>
      </c>
      <c r="AV59" s="100">
        <v>0</v>
      </c>
      <c r="AW59" s="100">
        <v>0</v>
      </c>
      <c r="AX59" s="100">
        <v>0</v>
      </c>
      <c r="AY59" s="100">
        <v>10912.66047736984</v>
      </c>
      <c r="AZ59" s="100">
        <v>0</v>
      </c>
      <c r="BA59" s="100">
        <v>0</v>
      </c>
      <c r="BB59" s="100">
        <v>125495.59548975316</v>
      </c>
      <c r="BC59" s="100">
        <v>0</v>
      </c>
      <c r="BD59" s="100">
        <v>0</v>
      </c>
      <c r="BE59" s="100">
        <v>16852.658485585209</v>
      </c>
      <c r="BF59" s="100">
        <v>0</v>
      </c>
      <c r="BG59" s="100">
        <v>0</v>
      </c>
      <c r="BH59" s="100">
        <v>0</v>
      </c>
      <c r="BI59" s="100">
        <v>0</v>
      </c>
      <c r="BJ59" s="100">
        <v>98.739042472412734</v>
      </c>
      <c r="BK59" s="100">
        <v>1.8429266457542184</v>
      </c>
      <c r="BL59" s="100">
        <v>-1.0572175066748102</v>
      </c>
      <c r="BM59" s="100">
        <v>0.87688999999999995</v>
      </c>
      <c r="BN59" s="100">
        <v>6.0419999999999998</v>
      </c>
      <c r="BO59" s="100">
        <v>6.0419999999999998</v>
      </c>
      <c r="BP59" s="100">
        <v>0</v>
      </c>
      <c r="BQ59" s="100">
        <v>37.502214127263947</v>
      </c>
      <c r="BR59" s="100">
        <v>37.502214127263947</v>
      </c>
      <c r="BS59" s="100">
        <v>98.739042472412734</v>
      </c>
      <c r="BT59" s="100">
        <v>12391314.933163466</v>
      </c>
      <c r="BU59" s="100">
        <v>11254293.555723924</v>
      </c>
      <c r="BV59" s="100">
        <v>100</v>
      </c>
      <c r="BW59" s="100">
        <v>5041549.3743117871</v>
      </c>
      <c r="BX59" s="100">
        <v>0</v>
      </c>
      <c r="BY59" s="100">
        <v>6212744.1814121371</v>
      </c>
      <c r="BZ59" s="100">
        <v>45.545221125835134</v>
      </c>
      <c r="CA59" s="100">
        <v>0.13074107245791619</v>
      </c>
      <c r="CB59" s="100">
        <v>0.42278700282048415</v>
      </c>
      <c r="CC59" s="100">
        <v>0.10346984826255597</v>
      </c>
      <c r="CD59" s="100">
        <v>8.7486294039308771E-2</v>
      </c>
      <c r="CE59" s="100">
        <v>0</v>
      </c>
      <c r="CF59" s="100">
        <v>0</v>
      </c>
      <c r="CG59" s="100">
        <v>0</v>
      </c>
      <c r="CH59" s="100">
        <v>0</v>
      </c>
      <c r="CI59" s="100">
        <v>47099.115856987788</v>
      </c>
      <c r="CJ59" s="100">
        <v>1499.7375447909378</v>
      </c>
      <c r="CK59" s="100">
        <v>0</v>
      </c>
      <c r="CL59" s="100">
        <v>0</v>
      </c>
      <c r="CM59" s="100">
        <v>0</v>
      </c>
      <c r="CN59" s="100">
        <v>0</v>
      </c>
      <c r="CO59" s="100">
        <v>0</v>
      </c>
      <c r="CP59" s="100">
        <v>0</v>
      </c>
      <c r="CQ59" s="100">
        <v>0</v>
      </c>
      <c r="CR59" s="100">
        <v>0</v>
      </c>
      <c r="CS59" s="100">
        <v>0</v>
      </c>
      <c r="CT59" s="100">
        <v>0</v>
      </c>
      <c r="CU59" s="100">
        <v>0</v>
      </c>
      <c r="CV59" s="100">
        <v>0</v>
      </c>
      <c r="CW59" s="100">
        <v>0</v>
      </c>
      <c r="CX59" s="100">
        <v>0</v>
      </c>
      <c r="CY59" s="100">
        <v>0</v>
      </c>
      <c r="CZ59" s="100">
        <v>0</v>
      </c>
      <c r="DA59" s="100">
        <v>0</v>
      </c>
      <c r="DB59" s="100">
        <v>0</v>
      </c>
      <c r="DC59" s="100">
        <v>0</v>
      </c>
      <c r="DD59" s="100">
        <v>0</v>
      </c>
      <c r="DE59" s="100">
        <v>0</v>
      </c>
      <c r="DF59" s="100">
        <v>0</v>
      </c>
      <c r="DG59" s="100">
        <v>0</v>
      </c>
      <c r="DH59" s="100">
        <v>0</v>
      </c>
      <c r="DI59" s="100">
        <v>0</v>
      </c>
      <c r="DJ59" s="100">
        <v>0</v>
      </c>
      <c r="DK59" s="100">
        <v>0</v>
      </c>
      <c r="DL59" s="100">
        <v>5794.8392282364966</v>
      </c>
      <c r="DM59" s="100">
        <v>0</v>
      </c>
      <c r="DN59" s="108">
        <v>1137021.3774395417</v>
      </c>
      <c r="DO59" s="108">
        <v>1131226.5382113052</v>
      </c>
      <c r="DP59" s="108">
        <v>120454.07135515226</v>
      </c>
      <c r="DR59" s="22">
        <v>0</v>
      </c>
      <c r="DS59" s="22">
        <v>0</v>
      </c>
      <c r="DT59" s="22">
        <v>0</v>
      </c>
      <c r="DU59" s="22">
        <v>0</v>
      </c>
      <c r="DV59" s="22">
        <v>0</v>
      </c>
      <c r="DW59" s="22">
        <v>0</v>
      </c>
      <c r="DX59" s="22">
        <v>0</v>
      </c>
      <c r="DY59" s="22">
        <v>0</v>
      </c>
      <c r="DZ59" s="22">
        <v>0</v>
      </c>
      <c r="EA59" s="22">
        <v>0</v>
      </c>
      <c r="EB59" s="22">
        <v>0</v>
      </c>
      <c r="EC59" s="22">
        <v>0</v>
      </c>
      <c r="ED59" s="22">
        <v>0</v>
      </c>
      <c r="EE59" s="22">
        <v>0</v>
      </c>
      <c r="EF59" s="22">
        <v>0</v>
      </c>
      <c r="EG59" s="22">
        <v>0</v>
      </c>
      <c r="EH59" s="22">
        <v>0</v>
      </c>
      <c r="EI59" s="22">
        <v>0</v>
      </c>
      <c r="EJ59" s="22">
        <v>0</v>
      </c>
      <c r="EK59" s="22">
        <v>0</v>
      </c>
      <c r="EL59" s="22">
        <v>0</v>
      </c>
      <c r="EM59" s="22">
        <v>0</v>
      </c>
      <c r="EN59" s="22">
        <v>0</v>
      </c>
      <c r="EO59" s="22">
        <v>0</v>
      </c>
      <c r="EQ59" s="108">
        <v>136408.255967123</v>
      </c>
      <c r="ER59" s="22">
        <v>0</v>
      </c>
      <c r="ES59" s="22">
        <v>0</v>
      </c>
      <c r="ET59" s="22">
        <v>16852.658485585209</v>
      </c>
      <c r="EU59" s="22">
        <v>0</v>
      </c>
      <c r="EV59" s="22">
        <v>0</v>
      </c>
      <c r="EW59" s="22">
        <v>0</v>
      </c>
      <c r="EX59" s="22">
        <v>0</v>
      </c>
      <c r="EY59" s="22">
        <v>136408.255967123</v>
      </c>
      <c r="EZ59" s="22">
        <v>0</v>
      </c>
      <c r="FA59" s="22">
        <v>0</v>
      </c>
      <c r="FB59" s="22">
        <v>16852.658485585209</v>
      </c>
      <c r="FC59" s="22">
        <v>0</v>
      </c>
      <c r="FD59" s="22">
        <v>0</v>
      </c>
      <c r="FE59" s="22">
        <v>0</v>
      </c>
      <c r="FF59" s="22">
        <v>0</v>
      </c>
      <c r="FG59" s="108">
        <v>125495.59548975316</v>
      </c>
      <c r="FH59" s="22">
        <v>0</v>
      </c>
      <c r="FI59" s="22">
        <v>0</v>
      </c>
      <c r="FJ59" s="108">
        <v>16852.658485585209</v>
      </c>
      <c r="FK59" s="22">
        <v>0</v>
      </c>
      <c r="FL59" s="22">
        <v>0</v>
      </c>
      <c r="FM59" s="22">
        <v>0</v>
      </c>
      <c r="FN59" s="22">
        <v>0</v>
      </c>
    </row>
    <row r="60" spans="1:170" x14ac:dyDescent="0.2">
      <c r="B60" s="118">
        <f>+K60+'D-PRB'!K60+'D-PND'!K60+'D-PNP'!K60+'D-PDP'!K60</f>
        <v>122597.25312191469</v>
      </c>
      <c r="C60" s="12">
        <v>2047</v>
      </c>
      <c r="D60" s="22">
        <v>0</v>
      </c>
      <c r="E60" s="22">
        <v>0</v>
      </c>
      <c r="F60" s="22">
        <v>0</v>
      </c>
      <c r="G60" s="22">
        <v>0</v>
      </c>
      <c r="H60" s="22">
        <v>0</v>
      </c>
      <c r="I60" s="22">
        <v>0</v>
      </c>
      <c r="J60" s="22">
        <v>4</v>
      </c>
      <c r="K60" s="100">
        <v>45076.079077411239</v>
      </c>
      <c r="L60" s="100">
        <v>0</v>
      </c>
      <c r="M60" s="100">
        <v>11900.571428060532</v>
      </c>
      <c r="N60" s="100">
        <v>10948.52571381569</v>
      </c>
      <c r="O60" s="100">
        <v>0</v>
      </c>
      <c r="P60" s="100">
        <v>952.04571424483947</v>
      </c>
      <c r="Q60" s="100">
        <v>0</v>
      </c>
      <c r="R60" s="100">
        <v>0</v>
      </c>
      <c r="S60" s="100">
        <v>0</v>
      </c>
      <c r="T60" s="100">
        <v>0</v>
      </c>
      <c r="U60" s="100">
        <v>0</v>
      </c>
      <c r="V60" s="100">
        <v>0</v>
      </c>
      <c r="W60" s="100">
        <v>5367438.0463957805</v>
      </c>
      <c r="X60" s="100">
        <v>3632745.9553766511</v>
      </c>
      <c r="Y60" s="100">
        <v>0</v>
      </c>
      <c r="Z60" s="100">
        <v>0</v>
      </c>
      <c r="AA60" s="100">
        <v>0</v>
      </c>
      <c r="AB60" s="100">
        <v>0</v>
      </c>
      <c r="AC60" s="100">
        <v>0</v>
      </c>
      <c r="AD60" s="100">
        <v>0</v>
      </c>
      <c r="AE60" s="100">
        <v>0</v>
      </c>
      <c r="AF60" s="100">
        <v>0</v>
      </c>
      <c r="AG60" s="100">
        <v>0</v>
      </c>
      <c r="AH60" s="100">
        <v>0</v>
      </c>
      <c r="AI60" s="100">
        <v>0</v>
      </c>
      <c r="AJ60" s="100">
        <v>0</v>
      </c>
      <c r="AK60" s="100">
        <v>0</v>
      </c>
      <c r="AL60" s="100">
        <v>0</v>
      </c>
      <c r="AM60" s="100">
        <v>0</v>
      </c>
      <c r="AN60" s="100">
        <v>0</v>
      </c>
      <c r="AO60" s="100">
        <v>0</v>
      </c>
      <c r="AP60" s="100">
        <v>0</v>
      </c>
      <c r="AQ60" s="100">
        <v>0</v>
      </c>
      <c r="AR60" s="100">
        <v>0</v>
      </c>
      <c r="AS60" s="100">
        <v>0</v>
      </c>
      <c r="AT60" s="100">
        <v>0</v>
      </c>
      <c r="AU60" s="100">
        <v>0</v>
      </c>
      <c r="AV60" s="100">
        <v>0</v>
      </c>
      <c r="AW60" s="100">
        <v>0</v>
      </c>
      <c r="AX60" s="100">
        <v>0</v>
      </c>
      <c r="AY60" s="100">
        <v>0</v>
      </c>
      <c r="AZ60" s="100">
        <v>0</v>
      </c>
      <c r="BA60" s="100">
        <v>0</v>
      </c>
      <c r="BB60" s="100">
        <v>0</v>
      </c>
      <c r="BC60" s="100">
        <v>0</v>
      </c>
      <c r="BD60" s="100">
        <v>0</v>
      </c>
      <c r="BE60" s="100">
        <v>0</v>
      </c>
      <c r="BF60" s="100">
        <v>0</v>
      </c>
      <c r="BG60" s="100">
        <v>0</v>
      </c>
      <c r="BH60" s="100">
        <v>0</v>
      </c>
      <c r="BI60" s="100">
        <v>0</v>
      </c>
      <c r="BJ60" s="100">
        <v>98.739042472412734</v>
      </c>
      <c r="BK60" s="100">
        <v>1.8429266457542184</v>
      </c>
      <c r="BL60" s="100">
        <v>-1.0572175066748102</v>
      </c>
      <c r="BM60" s="100">
        <v>0.87688999999999995</v>
      </c>
      <c r="BN60" s="100">
        <v>6.0419999999999998</v>
      </c>
      <c r="BO60" s="100">
        <v>6.0419999999999998</v>
      </c>
      <c r="BP60" s="100">
        <v>0</v>
      </c>
      <c r="BQ60" s="100">
        <v>37.502214127263947</v>
      </c>
      <c r="BR60" s="100">
        <v>37.502214127263947</v>
      </c>
      <c r="BS60" s="100">
        <v>98.739042472412734</v>
      </c>
      <c r="BT60" s="100">
        <v>0</v>
      </c>
      <c r="BU60" s="100">
        <v>0</v>
      </c>
      <c r="BV60" s="100">
        <v>0</v>
      </c>
      <c r="BW60" s="100">
        <v>0</v>
      </c>
      <c r="BX60" s="100">
        <v>0</v>
      </c>
      <c r="BY60" s="100">
        <v>0</v>
      </c>
      <c r="BZ60" s="100">
        <v>0</v>
      </c>
      <c r="CA60" s="100">
        <v>0.13074107245791619</v>
      </c>
      <c r="CB60" s="100">
        <v>0.42278700282048415</v>
      </c>
      <c r="CC60" s="100">
        <v>0.10346984826255597</v>
      </c>
      <c r="CD60" s="100">
        <v>8.7486294039308771E-2</v>
      </c>
      <c r="CE60" s="100">
        <v>0</v>
      </c>
      <c r="CF60" s="100">
        <v>0</v>
      </c>
      <c r="CG60" s="100">
        <v>0</v>
      </c>
      <c r="CH60" s="100">
        <v>0</v>
      </c>
      <c r="CI60" s="100">
        <v>47099.115856987788</v>
      </c>
      <c r="CJ60" s="100">
        <v>1499.7375447909378</v>
      </c>
      <c r="CK60" s="100">
        <v>0</v>
      </c>
      <c r="CL60" s="100">
        <v>0</v>
      </c>
      <c r="CM60" s="100">
        <v>0</v>
      </c>
      <c r="CN60" s="100">
        <v>0</v>
      </c>
      <c r="CO60" s="100">
        <v>0</v>
      </c>
      <c r="CP60" s="100">
        <v>0</v>
      </c>
      <c r="CQ60" s="100">
        <v>0</v>
      </c>
      <c r="CR60" s="100">
        <v>0</v>
      </c>
      <c r="CS60" s="100">
        <v>0</v>
      </c>
      <c r="CT60" s="100">
        <v>0</v>
      </c>
      <c r="CU60" s="100">
        <v>0</v>
      </c>
      <c r="CV60" s="100">
        <v>0</v>
      </c>
      <c r="CW60" s="100">
        <v>0</v>
      </c>
      <c r="CX60" s="100">
        <v>0</v>
      </c>
      <c r="CY60" s="100">
        <v>0</v>
      </c>
      <c r="CZ60" s="100">
        <v>0</v>
      </c>
      <c r="DA60" s="100">
        <v>0</v>
      </c>
      <c r="DB60" s="100">
        <v>0</v>
      </c>
      <c r="DC60" s="100">
        <v>0</v>
      </c>
      <c r="DD60" s="100">
        <v>0</v>
      </c>
      <c r="DE60" s="100">
        <v>0</v>
      </c>
      <c r="DF60" s="100">
        <v>0</v>
      </c>
      <c r="DG60" s="100">
        <v>0</v>
      </c>
      <c r="DH60" s="100">
        <v>0</v>
      </c>
      <c r="DI60" s="100">
        <v>773578.327783991</v>
      </c>
      <c r="DJ60" s="100">
        <v>100</v>
      </c>
      <c r="DK60" s="100">
        <v>0</v>
      </c>
      <c r="DL60" s="100">
        <v>0</v>
      </c>
      <c r="DM60" s="100">
        <v>0</v>
      </c>
      <c r="DN60" s="108">
        <v>0</v>
      </c>
      <c r="DO60" s="108">
        <v>-773578.32778399065</v>
      </c>
      <c r="DP60" s="108">
        <v>-74883.047050078603</v>
      </c>
      <c r="DR60" s="22">
        <v>0</v>
      </c>
      <c r="DS60" s="22">
        <v>0</v>
      </c>
      <c r="DT60" s="22">
        <v>0</v>
      </c>
      <c r="DU60" s="22">
        <v>0</v>
      </c>
      <c r="DV60" s="22">
        <v>0</v>
      </c>
      <c r="DW60" s="22">
        <v>0</v>
      </c>
      <c r="DX60" s="22">
        <v>0</v>
      </c>
      <c r="DY60" s="22">
        <v>0</v>
      </c>
      <c r="DZ60" s="22">
        <v>0</v>
      </c>
      <c r="EA60" s="22">
        <v>0</v>
      </c>
      <c r="EB60" s="22">
        <v>0</v>
      </c>
      <c r="EC60" s="22">
        <v>0</v>
      </c>
      <c r="ED60" s="22">
        <v>0</v>
      </c>
      <c r="EE60" s="22">
        <v>0</v>
      </c>
      <c r="EF60" s="22">
        <v>0</v>
      </c>
      <c r="EG60" s="22">
        <v>0</v>
      </c>
      <c r="EH60" s="22">
        <v>0</v>
      </c>
      <c r="EI60" s="22">
        <v>0</v>
      </c>
      <c r="EJ60" s="22">
        <v>0</v>
      </c>
      <c r="EK60" s="22">
        <v>0</v>
      </c>
      <c r="EL60" s="22">
        <v>0</v>
      </c>
      <c r="EM60" s="22">
        <v>0</v>
      </c>
      <c r="EN60" s="22">
        <v>0</v>
      </c>
      <c r="EO60" s="22">
        <v>0</v>
      </c>
      <c r="EQ60" s="22">
        <v>0</v>
      </c>
      <c r="ER60" s="22">
        <v>0</v>
      </c>
      <c r="ES60" s="22">
        <v>0</v>
      </c>
      <c r="ET60" s="22">
        <v>0</v>
      </c>
      <c r="EU60" s="22">
        <v>0</v>
      </c>
      <c r="EV60" s="22">
        <v>0</v>
      </c>
      <c r="EW60" s="22">
        <v>0</v>
      </c>
      <c r="EX60" s="22">
        <v>0</v>
      </c>
      <c r="EY60" s="22">
        <v>0</v>
      </c>
      <c r="EZ60" s="22">
        <v>0</v>
      </c>
      <c r="FA60" s="22">
        <v>0</v>
      </c>
      <c r="FB60" s="22">
        <v>0</v>
      </c>
      <c r="FC60" s="22">
        <v>0</v>
      </c>
      <c r="FD60" s="22">
        <v>0</v>
      </c>
      <c r="FE60" s="22">
        <v>0</v>
      </c>
      <c r="FF60" s="22">
        <v>0</v>
      </c>
      <c r="FG60" s="22">
        <v>0</v>
      </c>
      <c r="FH60" s="22">
        <v>0</v>
      </c>
      <c r="FI60" s="22">
        <v>0</v>
      </c>
      <c r="FJ60" s="22">
        <v>0</v>
      </c>
      <c r="FK60" s="22">
        <v>0</v>
      </c>
      <c r="FL60" s="22">
        <v>0</v>
      </c>
      <c r="FM60" s="22">
        <v>0</v>
      </c>
      <c r="FN60" s="22">
        <v>0</v>
      </c>
    </row>
    <row r="61" spans="1:170" x14ac:dyDescent="0.2">
      <c r="B61" s="118">
        <f>+K61+'D-PRB'!K61+'D-PND'!K61+'D-PNP'!K61+'D-PDP'!K61</f>
        <v>105464.27309411205</v>
      </c>
      <c r="C61" s="12">
        <v>2048</v>
      </c>
      <c r="D61" s="22">
        <v>0</v>
      </c>
      <c r="E61" s="22">
        <v>0</v>
      </c>
      <c r="F61" s="22">
        <v>0</v>
      </c>
      <c r="G61" s="22">
        <v>0</v>
      </c>
      <c r="H61" s="22">
        <v>0</v>
      </c>
      <c r="I61" s="22">
        <v>0</v>
      </c>
      <c r="J61" s="22">
        <v>0</v>
      </c>
      <c r="K61" s="100">
        <v>36140.581433922242</v>
      </c>
      <c r="L61" s="100">
        <v>0</v>
      </c>
      <c r="M61" s="100">
        <v>9205.7169085741007</v>
      </c>
      <c r="N61" s="100">
        <v>8469.2595558881767</v>
      </c>
      <c r="O61" s="100">
        <v>0</v>
      </c>
      <c r="P61" s="100">
        <v>736.45735268592762</v>
      </c>
      <c r="Q61" s="100">
        <v>0</v>
      </c>
      <c r="R61" s="100">
        <v>0</v>
      </c>
      <c r="S61" s="100">
        <v>0</v>
      </c>
      <c r="T61" s="100">
        <v>0</v>
      </c>
      <c r="U61" s="100">
        <v>0</v>
      </c>
      <c r="V61" s="100">
        <v>0</v>
      </c>
      <c r="W61" s="100">
        <v>4258486.4104390163</v>
      </c>
      <c r="X61" s="100">
        <v>2919590.0154641401</v>
      </c>
      <c r="Y61" s="100">
        <v>0</v>
      </c>
      <c r="Z61" s="100">
        <v>0</v>
      </c>
      <c r="AA61" s="100">
        <v>0</v>
      </c>
      <c r="AB61" s="100">
        <v>0</v>
      </c>
      <c r="AC61" s="100">
        <v>0</v>
      </c>
      <c r="AD61" s="100">
        <v>0</v>
      </c>
      <c r="AE61" s="100">
        <v>0</v>
      </c>
      <c r="AF61" s="100">
        <v>0</v>
      </c>
      <c r="AG61" s="100">
        <v>0</v>
      </c>
      <c r="AH61" s="100">
        <v>0</v>
      </c>
      <c r="AI61" s="100">
        <v>0</v>
      </c>
      <c r="AJ61" s="100">
        <v>0</v>
      </c>
      <c r="AK61" s="100">
        <v>0</v>
      </c>
      <c r="AL61" s="100">
        <v>0</v>
      </c>
      <c r="AM61" s="100">
        <v>0</v>
      </c>
      <c r="AN61" s="100">
        <v>0</v>
      </c>
      <c r="AO61" s="100">
        <v>0</v>
      </c>
      <c r="AP61" s="100">
        <v>0</v>
      </c>
      <c r="AQ61" s="100">
        <v>0</v>
      </c>
      <c r="AR61" s="100">
        <v>0</v>
      </c>
      <c r="AS61" s="100">
        <v>0</v>
      </c>
      <c r="AT61" s="100">
        <v>0</v>
      </c>
      <c r="AU61" s="100">
        <v>0</v>
      </c>
      <c r="AV61" s="100">
        <v>0</v>
      </c>
      <c r="AW61" s="100">
        <v>0</v>
      </c>
      <c r="AX61" s="100">
        <v>0</v>
      </c>
      <c r="AY61" s="100">
        <v>0</v>
      </c>
      <c r="AZ61" s="100">
        <v>0</v>
      </c>
      <c r="BA61" s="100">
        <v>0</v>
      </c>
      <c r="BB61" s="100">
        <v>0</v>
      </c>
      <c r="BC61" s="100">
        <v>0</v>
      </c>
      <c r="BD61" s="100">
        <v>0</v>
      </c>
      <c r="BE61" s="100">
        <v>0</v>
      </c>
      <c r="BF61" s="100">
        <v>0</v>
      </c>
      <c r="BG61" s="100">
        <v>0</v>
      </c>
      <c r="BH61" s="100">
        <v>0</v>
      </c>
      <c r="BI61" s="100">
        <v>0</v>
      </c>
      <c r="BJ61" s="100">
        <v>98.739042472412734</v>
      </c>
      <c r="BK61" s="100">
        <v>1.8429266457542184</v>
      </c>
      <c r="BL61" s="100">
        <v>-1.0572175066748102</v>
      </c>
      <c r="BM61" s="100">
        <v>0.87688999999999995</v>
      </c>
      <c r="BN61" s="100">
        <v>6.0419999999999998</v>
      </c>
      <c r="BO61" s="100">
        <v>6.0419999999999998</v>
      </c>
      <c r="BP61" s="100">
        <v>0</v>
      </c>
      <c r="BQ61" s="100">
        <v>37.502214127263947</v>
      </c>
      <c r="BR61" s="100">
        <v>37.502214127263947</v>
      </c>
      <c r="BS61" s="100">
        <v>98.739042472412734</v>
      </c>
      <c r="BT61" s="100">
        <v>0</v>
      </c>
      <c r="BU61" s="100">
        <v>0</v>
      </c>
      <c r="BV61" s="100">
        <v>0</v>
      </c>
      <c r="BW61" s="100">
        <v>0</v>
      </c>
      <c r="BX61" s="100">
        <v>0</v>
      </c>
      <c r="BY61" s="100">
        <v>0</v>
      </c>
      <c r="BZ61" s="100">
        <v>0</v>
      </c>
      <c r="CA61" s="100">
        <v>0.13074107245791619</v>
      </c>
      <c r="CB61" s="100">
        <v>0.42278700282048415</v>
      </c>
      <c r="CC61" s="100">
        <v>0.10346984826255597</v>
      </c>
      <c r="CD61" s="100">
        <v>8.7486294039308771E-2</v>
      </c>
      <c r="CE61" s="100">
        <v>0</v>
      </c>
      <c r="CF61" s="100">
        <v>0</v>
      </c>
      <c r="CG61" s="100">
        <v>0</v>
      </c>
      <c r="CH61" s="100">
        <v>0</v>
      </c>
      <c r="CI61" s="100">
        <v>47099.115856987788</v>
      </c>
      <c r="CJ61" s="100">
        <v>1499.7375447909378</v>
      </c>
      <c r="CK61" s="100">
        <v>0</v>
      </c>
      <c r="CL61" s="100">
        <v>0</v>
      </c>
      <c r="CM61" s="100">
        <v>0</v>
      </c>
      <c r="CN61" s="100">
        <v>0</v>
      </c>
      <c r="CO61" s="100">
        <v>0</v>
      </c>
      <c r="CP61" s="100">
        <v>0</v>
      </c>
      <c r="CQ61" s="100">
        <v>0</v>
      </c>
      <c r="CR61" s="100">
        <v>0</v>
      </c>
      <c r="CS61" s="100">
        <v>0</v>
      </c>
      <c r="CT61" s="100">
        <v>0</v>
      </c>
      <c r="CU61" s="100">
        <v>0</v>
      </c>
      <c r="CV61" s="100">
        <v>0</v>
      </c>
      <c r="CW61" s="100">
        <v>0</v>
      </c>
      <c r="CX61" s="100">
        <v>0</v>
      </c>
      <c r="CY61" s="100">
        <v>0</v>
      </c>
      <c r="CZ61" s="100">
        <v>0</v>
      </c>
      <c r="DA61" s="100">
        <v>0</v>
      </c>
      <c r="DB61" s="100">
        <v>0</v>
      </c>
      <c r="DC61" s="100">
        <v>0</v>
      </c>
      <c r="DD61" s="100">
        <v>0</v>
      </c>
      <c r="DE61" s="100">
        <v>0</v>
      </c>
      <c r="DF61" s="100">
        <v>0</v>
      </c>
      <c r="DG61" s="100">
        <v>0</v>
      </c>
      <c r="DH61" s="100">
        <v>0</v>
      </c>
      <c r="DI61" s="100">
        <v>0</v>
      </c>
      <c r="DJ61" s="100">
        <v>0</v>
      </c>
      <c r="DK61" s="100">
        <v>0</v>
      </c>
      <c r="DL61" s="100">
        <v>0</v>
      </c>
      <c r="DM61" s="100">
        <v>0</v>
      </c>
      <c r="DN61" s="108">
        <v>0</v>
      </c>
      <c r="DO61" s="108">
        <v>0</v>
      </c>
      <c r="DP61" s="108">
        <v>0</v>
      </c>
      <c r="DR61" s="22">
        <v>0</v>
      </c>
      <c r="DS61" s="22">
        <v>0</v>
      </c>
      <c r="DT61" s="22">
        <v>0</v>
      </c>
      <c r="DU61" s="22">
        <v>0</v>
      </c>
      <c r="DV61" s="22">
        <v>0</v>
      </c>
      <c r="DW61" s="22">
        <v>0</v>
      </c>
      <c r="DX61" s="22">
        <v>0</v>
      </c>
      <c r="DY61" s="22">
        <v>0</v>
      </c>
      <c r="DZ61" s="22">
        <v>0</v>
      </c>
      <c r="EA61" s="22">
        <v>0</v>
      </c>
      <c r="EB61" s="22">
        <v>0</v>
      </c>
      <c r="EC61" s="22">
        <v>0</v>
      </c>
      <c r="ED61" s="22">
        <v>0</v>
      </c>
      <c r="EE61" s="22">
        <v>0</v>
      </c>
      <c r="EF61" s="22">
        <v>0</v>
      </c>
      <c r="EG61" s="22">
        <v>0</v>
      </c>
      <c r="EH61" s="22">
        <v>0</v>
      </c>
      <c r="EI61" s="22">
        <v>0</v>
      </c>
      <c r="EJ61" s="22">
        <v>0</v>
      </c>
      <c r="EK61" s="22">
        <v>0</v>
      </c>
      <c r="EL61" s="22">
        <v>0</v>
      </c>
      <c r="EM61" s="22">
        <v>0</v>
      </c>
      <c r="EN61" s="22">
        <v>0</v>
      </c>
      <c r="EO61" s="22">
        <v>0</v>
      </c>
      <c r="EQ61" s="22">
        <v>0</v>
      </c>
      <c r="ER61" s="22">
        <v>0</v>
      </c>
      <c r="ES61" s="22">
        <v>0</v>
      </c>
      <c r="ET61" s="22">
        <v>0</v>
      </c>
      <c r="EU61" s="22">
        <v>0</v>
      </c>
      <c r="EV61" s="22">
        <v>0</v>
      </c>
      <c r="EW61" s="22">
        <v>0</v>
      </c>
      <c r="EX61" s="22">
        <v>0</v>
      </c>
      <c r="EY61" s="22">
        <v>0</v>
      </c>
      <c r="EZ61" s="22">
        <v>0</v>
      </c>
      <c r="FA61" s="22">
        <v>0</v>
      </c>
      <c r="FB61" s="22">
        <v>0</v>
      </c>
      <c r="FC61" s="22">
        <v>0</v>
      </c>
      <c r="FD61" s="22">
        <v>0</v>
      </c>
      <c r="FE61" s="22">
        <v>0</v>
      </c>
      <c r="FF61" s="22">
        <v>0</v>
      </c>
      <c r="FG61" s="22">
        <v>0</v>
      </c>
      <c r="FH61" s="22">
        <v>0</v>
      </c>
      <c r="FI61" s="22">
        <v>0</v>
      </c>
      <c r="FJ61" s="22">
        <v>0</v>
      </c>
      <c r="FK61" s="22">
        <v>0</v>
      </c>
      <c r="FL61" s="22">
        <v>0</v>
      </c>
      <c r="FM61" s="22">
        <v>0</v>
      </c>
      <c r="FN61" s="22">
        <v>0</v>
      </c>
    </row>
    <row r="62" spans="1:170" x14ac:dyDescent="0.2">
      <c r="B62" s="118">
        <f>+K62+'D-PRB'!K62+'D-PND'!K62+'D-PNP'!K62+'D-PDP'!K62</f>
        <v>70016.625540373672</v>
      </c>
      <c r="C62" s="12">
        <v>2049</v>
      </c>
      <c r="D62" s="22">
        <v>0</v>
      </c>
      <c r="E62" s="22">
        <v>0</v>
      </c>
      <c r="F62" s="22">
        <v>0</v>
      </c>
      <c r="G62" s="22">
        <v>0</v>
      </c>
      <c r="H62" s="22">
        <v>0</v>
      </c>
      <c r="I62" s="22">
        <v>0</v>
      </c>
      <c r="J62" s="22">
        <v>0</v>
      </c>
      <c r="K62" s="100">
        <v>10846.425613510743</v>
      </c>
      <c r="L62" s="100">
        <v>0</v>
      </c>
      <c r="M62" s="100">
        <v>2972.5787630081213</v>
      </c>
      <c r="N62" s="100">
        <v>2734.7724619674686</v>
      </c>
      <c r="O62" s="100">
        <v>0</v>
      </c>
      <c r="P62" s="100">
        <v>237.80630104065131</v>
      </c>
      <c r="Q62" s="100">
        <v>0</v>
      </c>
      <c r="R62" s="100">
        <v>0</v>
      </c>
      <c r="S62" s="100">
        <v>0</v>
      </c>
      <c r="T62" s="100">
        <v>0</v>
      </c>
      <c r="U62" s="100">
        <v>0</v>
      </c>
      <c r="V62" s="100">
        <v>0</v>
      </c>
      <c r="W62" s="100">
        <v>862977.7724146843</v>
      </c>
      <c r="X62" s="100">
        <v>593939.60189819336</v>
      </c>
      <c r="Y62" s="100">
        <v>0</v>
      </c>
      <c r="Z62" s="100">
        <v>0</v>
      </c>
      <c r="AA62" s="100">
        <v>0</v>
      </c>
      <c r="AB62" s="100">
        <v>0</v>
      </c>
      <c r="AC62" s="100">
        <v>0</v>
      </c>
      <c r="AD62" s="100">
        <v>0</v>
      </c>
      <c r="AE62" s="100">
        <v>0</v>
      </c>
      <c r="AF62" s="100">
        <v>0</v>
      </c>
      <c r="AG62" s="100">
        <v>0</v>
      </c>
      <c r="AH62" s="100">
        <v>0</v>
      </c>
      <c r="AI62" s="100">
        <v>0</v>
      </c>
      <c r="AJ62" s="100">
        <v>0</v>
      </c>
      <c r="AK62" s="100">
        <v>0</v>
      </c>
      <c r="AL62" s="100">
        <v>0</v>
      </c>
      <c r="AM62" s="100">
        <v>0</v>
      </c>
      <c r="AN62" s="100">
        <v>0</v>
      </c>
      <c r="AO62" s="100">
        <v>0</v>
      </c>
      <c r="AP62" s="100">
        <v>0</v>
      </c>
      <c r="AQ62" s="100">
        <v>0</v>
      </c>
      <c r="AR62" s="100">
        <v>0</v>
      </c>
      <c r="AS62" s="100">
        <v>0</v>
      </c>
      <c r="AT62" s="100">
        <v>0</v>
      </c>
      <c r="AU62" s="100">
        <v>0</v>
      </c>
      <c r="AV62" s="100">
        <v>0</v>
      </c>
      <c r="AW62" s="100">
        <v>0</v>
      </c>
      <c r="AX62" s="100">
        <v>0</v>
      </c>
      <c r="AY62" s="100">
        <v>0</v>
      </c>
      <c r="AZ62" s="100">
        <v>0</v>
      </c>
      <c r="BA62" s="100">
        <v>0</v>
      </c>
      <c r="BB62" s="100">
        <v>0</v>
      </c>
      <c r="BC62" s="100">
        <v>0</v>
      </c>
      <c r="BD62" s="100">
        <v>0</v>
      </c>
      <c r="BE62" s="100">
        <v>0</v>
      </c>
      <c r="BF62" s="100">
        <v>0</v>
      </c>
      <c r="BG62" s="100">
        <v>0</v>
      </c>
      <c r="BH62" s="100">
        <v>0</v>
      </c>
      <c r="BI62" s="100">
        <v>0</v>
      </c>
      <c r="BJ62" s="100">
        <v>98.739042472412734</v>
      </c>
      <c r="BK62" s="100">
        <v>1.8429266457542184</v>
      </c>
      <c r="BL62" s="100">
        <v>-1.0572175066748102</v>
      </c>
      <c r="BM62" s="100">
        <v>0.87688999999999995</v>
      </c>
      <c r="BN62" s="100">
        <v>6.0419999999999998</v>
      </c>
      <c r="BO62" s="100">
        <v>6.0419999999999998</v>
      </c>
      <c r="BP62" s="100">
        <v>0</v>
      </c>
      <c r="BQ62" s="100">
        <v>37.502214127263947</v>
      </c>
      <c r="BR62" s="100">
        <v>37.502214127263947</v>
      </c>
      <c r="BS62" s="100">
        <v>98.739042472412734</v>
      </c>
      <c r="BT62" s="100">
        <v>0</v>
      </c>
      <c r="BU62" s="100">
        <v>0</v>
      </c>
      <c r="BV62" s="100">
        <v>0</v>
      </c>
      <c r="BW62" s="100">
        <v>0</v>
      </c>
      <c r="BX62" s="100">
        <v>0</v>
      </c>
      <c r="BY62" s="100">
        <v>0</v>
      </c>
      <c r="BZ62" s="100">
        <v>0</v>
      </c>
      <c r="CA62" s="100">
        <v>0.13074107245791619</v>
      </c>
      <c r="CB62" s="100">
        <v>0.42278700282048415</v>
      </c>
      <c r="CC62" s="100">
        <v>0.10346984826255597</v>
      </c>
      <c r="CD62" s="100">
        <v>8.7486294039308771E-2</v>
      </c>
      <c r="CE62" s="100">
        <v>0</v>
      </c>
      <c r="CF62" s="100">
        <v>0</v>
      </c>
      <c r="CG62" s="100">
        <v>0</v>
      </c>
      <c r="CH62" s="100">
        <v>0</v>
      </c>
      <c r="CI62" s="100">
        <v>47099.115856987788</v>
      </c>
      <c r="CJ62" s="100">
        <v>1499.7375447909378</v>
      </c>
      <c r="CK62" s="100">
        <v>0</v>
      </c>
      <c r="CL62" s="100">
        <v>0</v>
      </c>
      <c r="CM62" s="100">
        <v>0</v>
      </c>
      <c r="CN62" s="100">
        <v>0</v>
      </c>
      <c r="CO62" s="100">
        <v>0</v>
      </c>
      <c r="CP62" s="100">
        <v>0</v>
      </c>
      <c r="CQ62" s="100">
        <v>0</v>
      </c>
      <c r="CR62" s="100">
        <v>0</v>
      </c>
      <c r="CS62" s="100">
        <v>0</v>
      </c>
      <c r="CT62" s="100">
        <v>0</v>
      </c>
      <c r="CU62" s="100">
        <v>0</v>
      </c>
      <c r="CV62" s="100">
        <v>0</v>
      </c>
      <c r="CW62" s="100">
        <v>0</v>
      </c>
      <c r="CX62" s="100">
        <v>0</v>
      </c>
      <c r="CY62" s="100">
        <v>0</v>
      </c>
      <c r="CZ62" s="100">
        <v>0</v>
      </c>
      <c r="DA62" s="100">
        <v>0</v>
      </c>
      <c r="DB62" s="100">
        <v>0</v>
      </c>
      <c r="DC62" s="100">
        <v>0</v>
      </c>
      <c r="DD62" s="100">
        <v>0</v>
      </c>
      <c r="DE62" s="100">
        <v>0</v>
      </c>
      <c r="DF62" s="100">
        <v>0</v>
      </c>
      <c r="DG62" s="100">
        <v>0</v>
      </c>
      <c r="DH62" s="100">
        <v>0</v>
      </c>
      <c r="DI62" s="100">
        <v>0</v>
      </c>
      <c r="DJ62" s="100">
        <v>0</v>
      </c>
      <c r="DK62" s="100">
        <v>0</v>
      </c>
      <c r="DL62" s="100">
        <v>0</v>
      </c>
      <c r="DM62" s="100">
        <v>0</v>
      </c>
      <c r="DN62" s="108">
        <v>0</v>
      </c>
      <c r="DO62" s="108">
        <v>0</v>
      </c>
      <c r="DP62" s="108">
        <v>0</v>
      </c>
      <c r="DR62" s="22">
        <v>0</v>
      </c>
      <c r="DS62" s="22">
        <v>0</v>
      </c>
      <c r="DT62" s="22">
        <v>0</v>
      </c>
      <c r="DU62" s="22">
        <v>0</v>
      </c>
      <c r="DV62" s="22">
        <v>0</v>
      </c>
      <c r="DW62" s="22">
        <v>0</v>
      </c>
      <c r="DX62" s="22">
        <v>0</v>
      </c>
      <c r="DY62" s="22">
        <v>0</v>
      </c>
      <c r="DZ62" s="22">
        <v>0</v>
      </c>
      <c r="EA62" s="22">
        <v>0</v>
      </c>
      <c r="EB62" s="22">
        <v>0</v>
      </c>
      <c r="EC62" s="22">
        <v>0</v>
      </c>
      <c r="ED62" s="22">
        <v>0</v>
      </c>
      <c r="EE62" s="22">
        <v>0</v>
      </c>
      <c r="EF62" s="22">
        <v>0</v>
      </c>
      <c r="EG62" s="22">
        <v>0</v>
      </c>
      <c r="EH62" s="22">
        <v>0</v>
      </c>
      <c r="EI62" s="22">
        <v>0</v>
      </c>
      <c r="EJ62" s="22">
        <v>0</v>
      </c>
      <c r="EK62" s="22">
        <v>0</v>
      </c>
      <c r="EL62" s="22">
        <v>0</v>
      </c>
      <c r="EM62" s="22">
        <v>0</v>
      </c>
      <c r="EN62" s="22">
        <v>0</v>
      </c>
      <c r="EO62" s="22">
        <v>0</v>
      </c>
      <c r="EQ62" s="22">
        <v>0</v>
      </c>
      <c r="ER62" s="22">
        <v>0</v>
      </c>
      <c r="ES62" s="22">
        <v>0</v>
      </c>
      <c r="ET62" s="22">
        <v>0</v>
      </c>
      <c r="EU62" s="22">
        <v>0</v>
      </c>
      <c r="EV62" s="22">
        <v>0</v>
      </c>
      <c r="EW62" s="22">
        <v>0</v>
      </c>
      <c r="EX62" s="22">
        <v>0</v>
      </c>
      <c r="EY62" s="22">
        <v>0</v>
      </c>
      <c r="EZ62" s="22">
        <v>0</v>
      </c>
      <c r="FA62" s="22">
        <v>0</v>
      </c>
      <c r="FB62" s="22">
        <v>0</v>
      </c>
      <c r="FC62" s="22">
        <v>0</v>
      </c>
      <c r="FD62" s="22">
        <v>0</v>
      </c>
      <c r="FE62" s="22">
        <v>0</v>
      </c>
      <c r="FF62" s="22">
        <v>0</v>
      </c>
      <c r="FG62" s="22">
        <v>0</v>
      </c>
      <c r="FH62" s="22">
        <v>0</v>
      </c>
      <c r="FI62" s="22">
        <v>0</v>
      </c>
      <c r="FJ62" s="22">
        <v>0</v>
      </c>
      <c r="FK62" s="22">
        <v>0</v>
      </c>
      <c r="FL62" s="22">
        <v>0</v>
      </c>
      <c r="FM62" s="22">
        <v>0</v>
      </c>
      <c r="FN62" s="22">
        <v>0</v>
      </c>
    </row>
    <row r="63" spans="1:170" x14ac:dyDescent="0.2">
      <c r="B63" s="118">
        <f>+K63+'D-PRB'!K63+'D-PND'!K63+'D-PNP'!K63+'D-PDP'!K63</f>
        <v>56221.312605002538</v>
      </c>
      <c r="C63" s="12">
        <v>2050</v>
      </c>
      <c r="D63" s="22">
        <v>0</v>
      </c>
      <c r="E63" s="22">
        <v>0</v>
      </c>
      <c r="F63" s="22">
        <v>0</v>
      </c>
      <c r="G63" s="22">
        <v>0</v>
      </c>
      <c r="H63" s="22">
        <v>0</v>
      </c>
      <c r="I63" s="22">
        <v>0</v>
      </c>
      <c r="J63" s="22">
        <v>0</v>
      </c>
      <c r="K63" s="100">
        <v>3126.9044074056219</v>
      </c>
      <c r="L63" s="100">
        <v>0</v>
      </c>
      <c r="M63" s="100">
        <v>1238.2000122070367</v>
      </c>
      <c r="N63" s="100">
        <v>1139.1440112304683</v>
      </c>
      <c r="O63" s="100">
        <v>0</v>
      </c>
      <c r="P63" s="100">
        <v>99.056000976563155</v>
      </c>
      <c r="Q63" s="100">
        <v>0</v>
      </c>
      <c r="R63" s="100">
        <v>0</v>
      </c>
      <c r="S63" s="100">
        <v>0</v>
      </c>
      <c r="T63" s="100">
        <v>0</v>
      </c>
      <c r="U63" s="100">
        <v>0</v>
      </c>
      <c r="V63" s="100">
        <v>0</v>
      </c>
      <c r="W63" s="100">
        <v>50925.700306892395</v>
      </c>
      <c r="X63" s="100">
        <v>0</v>
      </c>
      <c r="Y63" s="100">
        <v>0</v>
      </c>
      <c r="Z63" s="100">
        <v>0</v>
      </c>
      <c r="AA63" s="100">
        <v>0</v>
      </c>
      <c r="AB63" s="100">
        <v>0</v>
      </c>
      <c r="AC63" s="100">
        <v>0</v>
      </c>
      <c r="AD63" s="100">
        <v>0</v>
      </c>
      <c r="AE63" s="100">
        <v>0</v>
      </c>
      <c r="AF63" s="100">
        <v>0</v>
      </c>
      <c r="AG63" s="100">
        <v>0</v>
      </c>
      <c r="AH63" s="100">
        <v>0</v>
      </c>
      <c r="AI63" s="100">
        <v>0</v>
      </c>
      <c r="AJ63" s="100">
        <v>0</v>
      </c>
      <c r="AK63" s="100">
        <v>0</v>
      </c>
      <c r="AL63" s="100">
        <v>0</v>
      </c>
      <c r="AM63" s="100">
        <v>0</v>
      </c>
      <c r="AN63" s="100">
        <v>0</v>
      </c>
      <c r="AO63" s="100">
        <v>0</v>
      </c>
      <c r="AP63" s="100">
        <v>0</v>
      </c>
      <c r="AQ63" s="100">
        <v>0</v>
      </c>
      <c r="AR63" s="100">
        <v>0</v>
      </c>
      <c r="AS63" s="100">
        <v>0</v>
      </c>
      <c r="AT63" s="100">
        <v>0</v>
      </c>
      <c r="AU63" s="100">
        <v>0</v>
      </c>
      <c r="AV63" s="100">
        <v>0</v>
      </c>
      <c r="AW63" s="100">
        <v>0</v>
      </c>
      <c r="AX63" s="100">
        <v>0</v>
      </c>
      <c r="AY63" s="100">
        <v>0</v>
      </c>
      <c r="AZ63" s="100">
        <v>0</v>
      </c>
      <c r="BA63" s="100">
        <v>0</v>
      </c>
      <c r="BB63" s="100">
        <v>0</v>
      </c>
      <c r="BC63" s="100">
        <v>0</v>
      </c>
      <c r="BD63" s="100">
        <v>0</v>
      </c>
      <c r="BE63" s="100">
        <v>0</v>
      </c>
      <c r="BF63" s="100">
        <v>0</v>
      </c>
      <c r="BG63" s="100">
        <v>0</v>
      </c>
      <c r="BH63" s="100">
        <v>0</v>
      </c>
      <c r="BI63" s="100">
        <v>0</v>
      </c>
      <c r="BJ63" s="100">
        <v>98.739042472412734</v>
      </c>
      <c r="BK63" s="100">
        <v>1.8429266457542184</v>
      </c>
      <c r="BL63" s="100">
        <v>-1.0572175066748102</v>
      </c>
      <c r="BM63" s="100">
        <v>0.87688999999999995</v>
      </c>
      <c r="BN63" s="100">
        <v>6.0419999999999998</v>
      </c>
      <c r="BO63" s="100">
        <v>6.0419999999999998</v>
      </c>
      <c r="BP63" s="100">
        <v>0</v>
      </c>
      <c r="BQ63" s="100">
        <v>37.502214127263947</v>
      </c>
      <c r="BR63" s="100">
        <v>37.502214127263947</v>
      </c>
      <c r="BS63" s="100">
        <v>98.739042472412734</v>
      </c>
      <c r="BT63" s="100">
        <v>0</v>
      </c>
      <c r="BU63" s="100">
        <v>0</v>
      </c>
      <c r="BV63" s="100">
        <v>0</v>
      </c>
      <c r="BW63" s="100">
        <v>0</v>
      </c>
      <c r="BX63" s="100">
        <v>0</v>
      </c>
      <c r="BY63" s="100">
        <v>0</v>
      </c>
      <c r="BZ63" s="100">
        <v>0</v>
      </c>
      <c r="CA63" s="100">
        <v>0.13074107245791619</v>
      </c>
      <c r="CB63" s="100">
        <v>0.42278700282048415</v>
      </c>
      <c r="CC63" s="100">
        <v>0.10346984826255597</v>
      </c>
      <c r="CD63" s="100">
        <v>8.7486294039308771E-2</v>
      </c>
      <c r="CE63" s="100">
        <v>0</v>
      </c>
      <c r="CF63" s="100">
        <v>0</v>
      </c>
      <c r="CG63" s="100">
        <v>0</v>
      </c>
      <c r="CH63" s="100">
        <v>0</v>
      </c>
      <c r="CI63" s="100">
        <v>47099.115856987788</v>
      </c>
      <c r="CJ63" s="100">
        <v>1499.7375447909378</v>
      </c>
      <c r="CK63" s="100">
        <v>0</v>
      </c>
      <c r="CL63" s="100">
        <v>0</v>
      </c>
      <c r="CM63" s="100">
        <v>0</v>
      </c>
      <c r="CN63" s="100">
        <v>0</v>
      </c>
      <c r="CO63" s="100">
        <v>0</v>
      </c>
      <c r="CP63" s="100">
        <v>0</v>
      </c>
      <c r="CQ63" s="100">
        <v>0</v>
      </c>
      <c r="CR63" s="100">
        <v>0</v>
      </c>
      <c r="CS63" s="100">
        <v>0</v>
      </c>
      <c r="CT63" s="100">
        <v>0</v>
      </c>
      <c r="CU63" s="100">
        <v>0</v>
      </c>
      <c r="CV63" s="100">
        <v>0</v>
      </c>
      <c r="CW63" s="100">
        <v>0</v>
      </c>
      <c r="CX63" s="100">
        <v>0</v>
      </c>
      <c r="CY63" s="100">
        <v>0</v>
      </c>
      <c r="CZ63" s="100">
        <v>0</v>
      </c>
      <c r="DA63" s="100">
        <v>0</v>
      </c>
      <c r="DB63" s="100">
        <v>0</v>
      </c>
      <c r="DC63" s="100">
        <v>0</v>
      </c>
      <c r="DD63" s="100">
        <v>0</v>
      </c>
      <c r="DE63" s="100">
        <v>0</v>
      </c>
      <c r="DF63" s="100">
        <v>0</v>
      </c>
      <c r="DG63" s="100">
        <v>0</v>
      </c>
      <c r="DH63" s="100">
        <v>0</v>
      </c>
      <c r="DI63" s="100">
        <v>0</v>
      </c>
      <c r="DJ63" s="100">
        <v>0</v>
      </c>
      <c r="DK63" s="100">
        <v>0</v>
      </c>
      <c r="DL63" s="100">
        <v>0</v>
      </c>
      <c r="DM63" s="100">
        <v>0</v>
      </c>
      <c r="DN63" s="108">
        <v>0</v>
      </c>
      <c r="DO63" s="108">
        <v>0</v>
      </c>
      <c r="DP63" s="108">
        <v>0</v>
      </c>
      <c r="DR63" s="22">
        <v>0</v>
      </c>
      <c r="DS63" s="22">
        <v>0</v>
      </c>
      <c r="DT63" s="22">
        <v>0</v>
      </c>
      <c r="DU63" s="22">
        <v>0</v>
      </c>
      <c r="DV63" s="22">
        <v>0</v>
      </c>
      <c r="DW63" s="22">
        <v>0</v>
      </c>
      <c r="DX63" s="22">
        <v>0</v>
      </c>
      <c r="DY63" s="22">
        <v>0</v>
      </c>
      <c r="DZ63" s="22">
        <v>0</v>
      </c>
      <c r="EA63" s="22">
        <v>0</v>
      </c>
      <c r="EB63" s="22">
        <v>0</v>
      </c>
      <c r="EC63" s="22">
        <v>0</v>
      </c>
      <c r="ED63" s="22">
        <v>0</v>
      </c>
      <c r="EE63" s="22">
        <v>0</v>
      </c>
      <c r="EF63" s="22">
        <v>0</v>
      </c>
      <c r="EG63" s="22">
        <v>0</v>
      </c>
      <c r="EH63" s="22">
        <v>0</v>
      </c>
      <c r="EI63" s="22">
        <v>0</v>
      </c>
      <c r="EJ63" s="22">
        <v>0</v>
      </c>
      <c r="EK63" s="22">
        <v>0</v>
      </c>
      <c r="EL63" s="22">
        <v>0</v>
      </c>
      <c r="EM63" s="22">
        <v>0</v>
      </c>
      <c r="EN63" s="22">
        <v>0</v>
      </c>
      <c r="EO63" s="22">
        <v>0</v>
      </c>
      <c r="EQ63" s="22">
        <v>0</v>
      </c>
      <c r="ER63" s="22">
        <v>0</v>
      </c>
      <c r="ES63" s="22">
        <v>0</v>
      </c>
      <c r="ET63" s="22">
        <v>0</v>
      </c>
      <c r="EU63" s="22">
        <v>0</v>
      </c>
      <c r="EV63" s="22">
        <v>0</v>
      </c>
      <c r="EW63" s="22">
        <v>0</v>
      </c>
      <c r="EX63" s="22">
        <v>0</v>
      </c>
      <c r="EY63" s="22">
        <v>0</v>
      </c>
      <c r="EZ63" s="22">
        <v>0</v>
      </c>
      <c r="FA63" s="22">
        <v>0</v>
      </c>
      <c r="FB63" s="22">
        <v>0</v>
      </c>
      <c r="FC63" s="22">
        <v>0</v>
      </c>
      <c r="FD63" s="22">
        <v>0</v>
      </c>
      <c r="FE63" s="22">
        <v>0</v>
      </c>
      <c r="FF63" s="22">
        <v>0</v>
      </c>
      <c r="FG63" s="22">
        <v>0</v>
      </c>
      <c r="FH63" s="22">
        <v>0</v>
      </c>
      <c r="FI63" s="22">
        <v>0</v>
      </c>
      <c r="FJ63" s="22">
        <v>0</v>
      </c>
      <c r="FK63" s="22">
        <v>0</v>
      </c>
      <c r="FL63" s="22">
        <v>0</v>
      </c>
      <c r="FM63" s="22">
        <v>0</v>
      </c>
      <c r="FN63" s="22">
        <v>0</v>
      </c>
    </row>
    <row r="64" spans="1:170" x14ac:dyDescent="0.2">
      <c r="B64" s="118">
        <f>+K64+'D-PRB'!K64+'D-PND'!K64+'D-PNP'!K64+'D-PDP'!K64</f>
        <v>51031.329374359964</v>
      </c>
      <c r="C64" s="12">
        <v>2051</v>
      </c>
      <c r="D64" s="22">
        <v>0</v>
      </c>
      <c r="E64" s="22">
        <v>0</v>
      </c>
      <c r="F64" s="22">
        <v>0</v>
      </c>
      <c r="G64" s="22">
        <v>0</v>
      </c>
      <c r="H64" s="22">
        <v>0</v>
      </c>
      <c r="I64" s="22">
        <v>0</v>
      </c>
      <c r="J64" s="22">
        <v>0</v>
      </c>
      <c r="K64" s="100">
        <v>2062.6344130200814</v>
      </c>
      <c r="L64" s="100">
        <v>0</v>
      </c>
      <c r="M64" s="100">
        <v>1134.7000007629395</v>
      </c>
      <c r="N64" s="100">
        <v>1043.9240007019041</v>
      </c>
      <c r="O64" s="100">
        <v>0</v>
      </c>
      <c r="P64" s="100">
        <v>90.776000061036029</v>
      </c>
      <c r="Q64" s="100">
        <v>0</v>
      </c>
      <c r="R64" s="100">
        <v>0</v>
      </c>
      <c r="S64" s="100">
        <v>0</v>
      </c>
      <c r="T64" s="100">
        <v>0</v>
      </c>
      <c r="U64" s="100">
        <v>0</v>
      </c>
      <c r="V64" s="100">
        <v>0</v>
      </c>
      <c r="W64" s="100">
        <v>23633.900225162506</v>
      </c>
      <c r="X64" s="100">
        <v>0</v>
      </c>
      <c r="Y64" s="100">
        <v>0</v>
      </c>
      <c r="Z64" s="100">
        <v>0</v>
      </c>
      <c r="AA64" s="100">
        <v>0</v>
      </c>
      <c r="AB64" s="100">
        <v>0</v>
      </c>
      <c r="AC64" s="100">
        <v>0</v>
      </c>
      <c r="AD64" s="100">
        <v>0</v>
      </c>
      <c r="AE64" s="100">
        <v>0</v>
      </c>
      <c r="AF64" s="100">
        <v>0</v>
      </c>
      <c r="AG64" s="100">
        <v>0</v>
      </c>
      <c r="AH64" s="100">
        <v>0</v>
      </c>
      <c r="AI64" s="100">
        <v>0</v>
      </c>
      <c r="AJ64" s="100">
        <v>0</v>
      </c>
      <c r="AK64" s="100">
        <v>0</v>
      </c>
      <c r="AL64" s="100">
        <v>0</v>
      </c>
      <c r="AM64" s="100">
        <v>0</v>
      </c>
      <c r="AN64" s="100">
        <v>0</v>
      </c>
      <c r="AO64" s="100">
        <v>0</v>
      </c>
      <c r="AP64" s="100">
        <v>0</v>
      </c>
      <c r="AQ64" s="100">
        <v>0</v>
      </c>
      <c r="AR64" s="100">
        <v>0</v>
      </c>
      <c r="AS64" s="100">
        <v>0</v>
      </c>
      <c r="AT64" s="100">
        <v>0</v>
      </c>
      <c r="AU64" s="100">
        <v>0</v>
      </c>
      <c r="AV64" s="100">
        <v>0</v>
      </c>
      <c r="AW64" s="100">
        <v>0</v>
      </c>
      <c r="AX64" s="100">
        <v>0</v>
      </c>
      <c r="AY64" s="100">
        <v>0</v>
      </c>
      <c r="AZ64" s="100">
        <v>0</v>
      </c>
      <c r="BA64" s="100">
        <v>0</v>
      </c>
      <c r="BB64" s="100">
        <v>0</v>
      </c>
      <c r="BC64" s="100">
        <v>0</v>
      </c>
      <c r="BD64" s="100">
        <v>0</v>
      </c>
      <c r="BE64" s="100">
        <v>0</v>
      </c>
      <c r="BF64" s="100">
        <v>0</v>
      </c>
      <c r="BG64" s="100">
        <v>0</v>
      </c>
      <c r="BH64" s="100">
        <v>0</v>
      </c>
      <c r="BI64" s="100">
        <v>0</v>
      </c>
      <c r="BJ64" s="100">
        <v>98.739042472412734</v>
      </c>
      <c r="BK64" s="100">
        <v>1.8429266457542184</v>
      </c>
      <c r="BL64" s="100">
        <v>-1.0572175066748102</v>
      </c>
      <c r="BM64" s="100">
        <v>0.87688999999999995</v>
      </c>
      <c r="BN64" s="100">
        <v>6.0419999999999998</v>
      </c>
      <c r="BO64" s="100">
        <v>6.0419999999999998</v>
      </c>
      <c r="BP64" s="100">
        <v>0</v>
      </c>
      <c r="BQ64" s="100">
        <v>37.502214127263947</v>
      </c>
      <c r="BR64" s="100">
        <v>37.502214127263947</v>
      </c>
      <c r="BS64" s="100">
        <v>98.739042472412734</v>
      </c>
      <c r="BT64" s="100">
        <v>0</v>
      </c>
      <c r="BU64" s="100">
        <v>0</v>
      </c>
      <c r="BV64" s="100">
        <v>0</v>
      </c>
      <c r="BW64" s="100">
        <v>0</v>
      </c>
      <c r="BX64" s="100">
        <v>0</v>
      </c>
      <c r="BY64" s="100">
        <v>0</v>
      </c>
      <c r="BZ64" s="100">
        <v>0</v>
      </c>
      <c r="CA64" s="100">
        <v>0.13074107245791619</v>
      </c>
      <c r="CB64" s="100">
        <v>0.42278700282048415</v>
      </c>
      <c r="CC64" s="100">
        <v>0.10346984826255597</v>
      </c>
      <c r="CD64" s="100">
        <v>8.7486294039308771E-2</v>
      </c>
      <c r="CE64" s="100">
        <v>0</v>
      </c>
      <c r="CF64" s="100">
        <v>0</v>
      </c>
      <c r="CG64" s="100">
        <v>0</v>
      </c>
      <c r="CH64" s="100">
        <v>0</v>
      </c>
      <c r="CI64" s="100">
        <v>47099.115856987788</v>
      </c>
      <c r="CJ64" s="100">
        <v>1499.7375447909378</v>
      </c>
      <c r="CK64" s="100">
        <v>0</v>
      </c>
      <c r="CL64" s="100">
        <v>0</v>
      </c>
      <c r="CM64" s="100">
        <v>0</v>
      </c>
      <c r="CN64" s="100">
        <v>0</v>
      </c>
      <c r="CO64" s="100">
        <v>0</v>
      </c>
      <c r="CP64" s="100">
        <v>0</v>
      </c>
      <c r="CQ64" s="100">
        <v>0</v>
      </c>
      <c r="CR64" s="100">
        <v>0</v>
      </c>
      <c r="CS64" s="100">
        <v>0</v>
      </c>
      <c r="CT64" s="100">
        <v>0</v>
      </c>
      <c r="CU64" s="100">
        <v>0</v>
      </c>
      <c r="CV64" s="100">
        <v>0</v>
      </c>
      <c r="CW64" s="100">
        <v>0</v>
      </c>
      <c r="CX64" s="100">
        <v>0</v>
      </c>
      <c r="CY64" s="100">
        <v>0</v>
      </c>
      <c r="CZ64" s="100">
        <v>0</v>
      </c>
      <c r="DA64" s="100">
        <v>0</v>
      </c>
      <c r="DB64" s="100">
        <v>0</v>
      </c>
      <c r="DC64" s="100">
        <v>0</v>
      </c>
      <c r="DD64" s="100">
        <v>0</v>
      </c>
      <c r="DE64" s="100">
        <v>0</v>
      </c>
      <c r="DF64" s="100">
        <v>0</v>
      </c>
      <c r="DG64" s="100">
        <v>0</v>
      </c>
      <c r="DH64" s="100">
        <v>0</v>
      </c>
      <c r="DI64" s="100">
        <v>0</v>
      </c>
      <c r="DJ64" s="100">
        <v>0</v>
      </c>
      <c r="DK64" s="100">
        <v>0</v>
      </c>
      <c r="DL64" s="100">
        <v>0</v>
      </c>
      <c r="DM64" s="100">
        <v>0</v>
      </c>
      <c r="DN64" s="108">
        <v>0</v>
      </c>
      <c r="DO64" s="108">
        <v>0</v>
      </c>
      <c r="DP64" s="108">
        <v>0</v>
      </c>
      <c r="DR64" s="22">
        <v>0</v>
      </c>
      <c r="DS64" s="22">
        <v>0</v>
      </c>
      <c r="DT64" s="22">
        <v>0</v>
      </c>
      <c r="DU64" s="22">
        <v>0</v>
      </c>
      <c r="DV64" s="22">
        <v>0</v>
      </c>
      <c r="DW64" s="22">
        <v>0</v>
      </c>
      <c r="DX64" s="22">
        <v>0</v>
      </c>
      <c r="DY64" s="22">
        <v>0</v>
      </c>
      <c r="DZ64" s="22">
        <v>0</v>
      </c>
      <c r="EA64" s="22">
        <v>0</v>
      </c>
      <c r="EB64" s="22">
        <v>0</v>
      </c>
      <c r="EC64" s="22">
        <v>0</v>
      </c>
      <c r="ED64" s="22">
        <v>0</v>
      </c>
      <c r="EE64" s="22">
        <v>0</v>
      </c>
      <c r="EF64" s="22">
        <v>0</v>
      </c>
      <c r="EG64" s="22">
        <v>0</v>
      </c>
      <c r="EH64" s="22">
        <v>0</v>
      </c>
      <c r="EI64" s="22">
        <v>0</v>
      </c>
      <c r="EJ64" s="22">
        <v>0</v>
      </c>
      <c r="EK64" s="22">
        <v>0</v>
      </c>
      <c r="EL64" s="22">
        <v>0</v>
      </c>
      <c r="EM64" s="22">
        <v>0</v>
      </c>
      <c r="EN64" s="22">
        <v>0</v>
      </c>
      <c r="EO64" s="22">
        <v>0</v>
      </c>
      <c r="EQ64" s="22">
        <v>0</v>
      </c>
      <c r="ER64" s="22">
        <v>0</v>
      </c>
      <c r="ES64" s="22">
        <v>0</v>
      </c>
      <c r="ET64" s="22">
        <v>0</v>
      </c>
      <c r="EU64" s="22">
        <v>0</v>
      </c>
      <c r="EV64" s="22">
        <v>0</v>
      </c>
      <c r="EW64" s="22">
        <v>0</v>
      </c>
      <c r="EX64" s="22">
        <v>0</v>
      </c>
      <c r="EY64" s="22">
        <v>0</v>
      </c>
      <c r="EZ64" s="22">
        <v>0</v>
      </c>
      <c r="FA64" s="22">
        <v>0</v>
      </c>
      <c r="FB64" s="22">
        <v>0</v>
      </c>
      <c r="FC64" s="22">
        <v>0</v>
      </c>
      <c r="FD64" s="22">
        <v>0</v>
      </c>
      <c r="FE64" s="22">
        <v>0</v>
      </c>
      <c r="FF64" s="22">
        <v>0</v>
      </c>
      <c r="FG64" s="22">
        <v>0</v>
      </c>
      <c r="FH64" s="22">
        <v>0</v>
      </c>
      <c r="FI64" s="22">
        <v>0</v>
      </c>
      <c r="FJ64" s="22">
        <v>0</v>
      </c>
      <c r="FK64" s="22">
        <v>0</v>
      </c>
      <c r="FL64" s="22">
        <v>0</v>
      </c>
      <c r="FM64" s="22">
        <v>0</v>
      </c>
      <c r="FN64" s="22">
        <v>0</v>
      </c>
    </row>
    <row r="65" spans="2:170" x14ac:dyDescent="0.2">
      <c r="B65" s="118">
        <f>+K65+'D-PRB'!K65+'D-PND'!K65+'D-PNP'!K65+'D-PDP'!K65</f>
        <v>46541.851837743263</v>
      </c>
      <c r="C65" s="12">
        <v>2052</v>
      </c>
      <c r="D65" s="22">
        <v>0</v>
      </c>
      <c r="E65" s="22">
        <v>0</v>
      </c>
      <c r="F65" s="22">
        <v>0</v>
      </c>
      <c r="G65" s="22">
        <v>0</v>
      </c>
      <c r="H65" s="22">
        <v>0</v>
      </c>
      <c r="I65" s="22">
        <v>0</v>
      </c>
      <c r="J65" s="22">
        <v>0</v>
      </c>
      <c r="K65" s="100">
        <v>1856.2044008926969</v>
      </c>
      <c r="L65" s="100">
        <v>0</v>
      </c>
      <c r="M65" s="100">
        <v>1046.2999992370605</v>
      </c>
      <c r="N65" s="100">
        <v>962.5959992980961</v>
      </c>
      <c r="O65" s="100">
        <v>0</v>
      </c>
      <c r="P65" s="100">
        <v>83.703999938967172</v>
      </c>
      <c r="Q65" s="100">
        <v>0</v>
      </c>
      <c r="R65" s="100">
        <v>0</v>
      </c>
      <c r="S65" s="100">
        <v>0</v>
      </c>
      <c r="T65" s="100">
        <v>0</v>
      </c>
      <c r="U65" s="100">
        <v>0</v>
      </c>
      <c r="V65" s="100">
        <v>0</v>
      </c>
      <c r="W65" s="100">
        <v>22063.199818134308</v>
      </c>
      <c r="X65" s="100">
        <v>0</v>
      </c>
      <c r="Y65" s="100">
        <v>0</v>
      </c>
      <c r="Z65" s="100">
        <v>0</v>
      </c>
      <c r="AA65" s="100">
        <v>0</v>
      </c>
      <c r="AB65" s="100">
        <v>0</v>
      </c>
      <c r="AC65" s="100">
        <v>0</v>
      </c>
      <c r="AD65" s="100">
        <v>0</v>
      </c>
      <c r="AE65" s="100">
        <v>0</v>
      </c>
      <c r="AF65" s="100">
        <v>0</v>
      </c>
      <c r="AG65" s="100">
        <v>0</v>
      </c>
      <c r="AH65" s="100">
        <v>0</v>
      </c>
      <c r="AI65" s="100">
        <v>0</v>
      </c>
      <c r="AJ65" s="100">
        <v>0</v>
      </c>
      <c r="AK65" s="100">
        <v>0</v>
      </c>
      <c r="AL65" s="100">
        <v>0</v>
      </c>
      <c r="AM65" s="100">
        <v>0</v>
      </c>
      <c r="AN65" s="100">
        <v>0</v>
      </c>
      <c r="AO65" s="100">
        <v>0</v>
      </c>
      <c r="AP65" s="100">
        <v>0</v>
      </c>
      <c r="AQ65" s="100">
        <v>0</v>
      </c>
      <c r="AR65" s="100">
        <v>0</v>
      </c>
      <c r="AS65" s="100">
        <v>0</v>
      </c>
      <c r="AT65" s="100">
        <v>0</v>
      </c>
      <c r="AU65" s="100">
        <v>0</v>
      </c>
      <c r="AV65" s="100">
        <v>0</v>
      </c>
      <c r="AW65" s="100">
        <v>0</v>
      </c>
      <c r="AX65" s="100">
        <v>0</v>
      </c>
      <c r="AY65" s="100">
        <v>0</v>
      </c>
      <c r="AZ65" s="100">
        <v>0</v>
      </c>
      <c r="BA65" s="100">
        <v>0</v>
      </c>
      <c r="BB65" s="100">
        <v>0</v>
      </c>
      <c r="BC65" s="100">
        <v>0</v>
      </c>
      <c r="BD65" s="100">
        <v>0</v>
      </c>
      <c r="BE65" s="100">
        <v>0</v>
      </c>
      <c r="BF65" s="100">
        <v>0</v>
      </c>
      <c r="BG65" s="100">
        <v>0</v>
      </c>
      <c r="BH65" s="100">
        <v>0</v>
      </c>
      <c r="BI65" s="100">
        <v>0</v>
      </c>
      <c r="BJ65" s="100">
        <v>98.739042472412734</v>
      </c>
      <c r="BK65" s="100">
        <v>1.8429266457542184</v>
      </c>
      <c r="BL65" s="100">
        <v>-1.0572175066748102</v>
      </c>
      <c r="BM65" s="100">
        <v>0.87688999999999995</v>
      </c>
      <c r="BN65" s="100">
        <v>6.0419999999999998</v>
      </c>
      <c r="BO65" s="100">
        <v>6.0419999999999998</v>
      </c>
      <c r="BP65" s="100">
        <v>0</v>
      </c>
      <c r="BQ65" s="100">
        <v>37.502214127263947</v>
      </c>
      <c r="BR65" s="100">
        <v>37.502214127263947</v>
      </c>
      <c r="BS65" s="100">
        <v>98.739042472412734</v>
      </c>
      <c r="BT65" s="100">
        <v>0</v>
      </c>
      <c r="BU65" s="100">
        <v>0</v>
      </c>
      <c r="BV65" s="100">
        <v>0</v>
      </c>
      <c r="BW65" s="100">
        <v>0</v>
      </c>
      <c r="BX65" s="100">
        <v>0</v>
      </c>
      <c r="BY65" s="100">
        <v>0</v>
      </c>
      <c r="BZ65" s="100">
        <v>0</v>
      </c>
      <c r="CA65" s="100">
        <v>0.13074107245791619</v>
      </c>
      <c r="CB65" s="100">
        <v>0.42278700282048415</v>
      </c>
      <c r="CC65" s="100">
        <v>0.10346984826255597</v>
      </c>
      <c r="CD65" s="100">
        <v>8.7486294039308771E-2</v>
      </c>
      <c r="CE65" s="100">
        <v>0</v>
      </c>
      <c r="CF65" s="100">
        <v>0</v>
      </c>
      <c r="CG65" s="100">
        <v>0</v>
      </c>
      <c r="CH65" s="100">
        <v>0</v>
      </c>
      <c r="CI65" s="100">
        <v>47099.115856987788</v>
      </c>
      <c r="CJ65" s="100">
        <v>1499.7375447909378</v>
      </c>
      <c r="CK65" s="100">
        <v>0</v>
      </c>
      <c r="CL65" s="100">
        <v>0</v>
      </c>
      <c r="CM65" s="100">
        <v>0</v>
      </c>
      <c r="CN65" s="100">
        <v>0</v>
      </c>
      <c r="CO65" s="100">
        <v>0</v>
      </c>
      <c r="CP65" s="100">
        <v>0</v>
      </c>
      <c r="CQ65" s="100">
        <v>0</v>
      </c>
      <c r="CR65" s="100">
        <v>0</v>
      </c>
      <c r="CS65" s="100">
        <v>0</v>
      </c>
      <c r="CT65" s="100">
        <v>0</v>
      </c>
      <c r="CU65" s="100">
        <v>0</v>
      </c>
      <c r="CV65" s="100">
        <v>0</v>
      </c>
      <c r="CW65" s="100">
        <v>0</v>
      </c>
      <c r="CX65" s="100">
        <v>0</v>
      </c>
      <c r="CY65" s="100">
        <v>0</v>
      </c>
      <c r="CZ65" s="100">
        <v>0</v>
      </c>
      <c r="DA65" s="100">
        <v>0</v>
      </c>
      <c r="DB65" s="100">
        <v>0</v>
      </c>
      <c r="DC65" s="100">
        <v>0</v>
      </c>
      <c r="DD65" s="100">
        <v>0</v>
      </c>
      <c r="DE65" s="100">
        <v>0</v>
      </c>
      <c r="DF65" s="100">
        <v>0</v>
      </c>
      <c r="DG65" s="100">
        <v>0</v>
      </c>
      <c r="DH65" s="100">
        <v>0</v>
      </c>
      <c r="DI65" s="100">
        <v>0</v>
      </c>
      <c r="DJ65" s="100">
        <v>0</v>
      </c>
      <c r="DK65" s="100">
        <v>0</v>
      </c>
      <c r="DL65" s="100">
        <v>0</v>
      </c>
      <c r="DM65" s="100">
        <v>0</v>
      </c>
      <c r="DN65" s="108">
        <v>0</v>
      </c>
      <c r="DO65" s="108">
        <v>0</v>
      </c>
      <c r="DP65" s="108">
        <v>0</v>
      </c>
      <c r="DR65" s="22">
        <v>0</v>
      </c>
      <c r="DS65" s="22">
        <v>0</v>
      </c>
      <c r="DT65" s="22">
        <v>0</v>
      </c>
      <c r="DU65" s="22">
        <v>0</v>
      </c>
      <c r="DV65" s="22">
        <v>0</v>
      </c>
      <c r="DW65" s="22">
        <v>0</v>
      </c>
      <c r="DX65" s="22">
        <v>0</v>
      </c>
      <c r="DY65" s="22">
        <v>0</v>
      </c>
      <c r="DZ65" s="22">
        <v>0</v>
      </c>
      <c r="EA65" s="22">
        <v>0</v>
      </c>
      <c r="EB65" s="22">
        <v>0</v>
      </c>
      <c r="EC65" s="22">
        <v>0</v>
      </c>
      <c r="ED65" s="22">
        <v>0</v>
      </c>
      <c r="EE65" s="22">
        <v>0</v>
      </c>
      <c r="EF65" s="22">
        <v>0</v>
      </c>
      <c r="EG65" s="22">
        <v>0</v>
      </c>
      <c r="EH65" s="22">
        <v>0</v>
      </c>
      <c r="EI65" s="22">
        <v>0</v>
      </c>
      <c r="EJ65" s="22">
        <v>0</v>
      </c>
      <c r="EK65" s="22">
        <v>0</v>
      </c>
      <c r="EL65" s="22">
        <v>0</v>
      </c>
      <c r="EM65" s="22">
        <v>0</v>
      </c>
      <c r="EN65" s="22">
        <v>0</v>
      </c>
      <c r="EO65" s="22">
        <v>0</v>
      </c>
      <c r="EQ65" s="22">
        <v>0</v>
      </c>
      <c r="ER65" s="22">
        <v>0</v>
      </c>
      <c r="ES65" s="22">
        <v>0</v>
      </c>
      <c r="ET65" s="22">
        <v>0</v>
      </c>
      <c r="EU65" s="22">
        <v>0</v>
      </c>
      <c r="EV65" s="22">
        <v>0</v>
      </c>
      <c r="EW65" s="22">
        <v>0</v>
      </c>
      <c r="EX65" s="22">
        <v>0</v>
      </c>
      <c r="EY65" s="22">
        <v>0</v>
      </c>
      <c r="EZ65" s="22">
        <v>0</v>
      </c>
      <c r="FA65" s="22">
        <v>0</v>
      </c>
      <c r="FB65" s="22">
        <v>0</v>
      </c>
      <c r="FC65" s="22">
        <v>0</v>
      </c>
      <c r="FD65" s="22">
        <v>0</v>
      </c>
      <c r="FE65" s="22">
        <v>0</v>
      </c>
      <c r="FF65" s="22">
        <v>0</v>
      </c>
      <c r="FG65" s="22">
        <v>0</v>
      </c>
      <c r="FH65" s="22">
        <v>0</v>
      </c>
      <c r="FI65" s="22">
        <v>0</v>
      </c>
      <c r="FJ65" s="22">
        <v>0</v>
      </c>
      <c r="FK65" s="22">
        <v>0</v>
      </c>
      <c r="FL65" s="22">
        <v>0</v>
      </c>
      <c r="FM65" s="22">
        <v>0</v>
      </c>
      <c r="FN65" s="22">
        <v>0</v>
      </c>
    </row>
    <row r="66" spans="2:170" x14ac:dyDescent="0.2">
      <c r="B66" s="118">
        <f>+K66+'D-PRB'!K66+'D-PND'!K66+'D-PNP'!K66+'D-PDP'!K66</f>
        <v>40373.623216883832</v>
      </c>
      <c r="C66" s="12">
        <v>2053</v>
      </c>
      <c r="D66" s="22">
        <v>0</v>
      </c>
      <c r="E66" s="22">
        <v>0</v>
      </c>
      <c r="F66" s="22">
        <v>0</v>
      </c>
      <c r="G66" s="22">
        <v>0</v>
      </c>
      <c r="H66" s="22">
        <v>0</v>
      </c>
      <c r="I66" s="22">
        <v>0</v>
      </c>
      <c r="J66" s="22">
        <v>0</v>
      </c>
      <c r="K66" s="100">
        <v>326.2944003859011</v>
      </c>
      <c r="L66" s="100">
        <v>0</v>
      </c>
      <c r="M66" s="100">
        <v>133.29999923706237</v>
      </c>
      <c r="N66" s="100">
        <v>122.63599929809567</v>
      </c>
      <c r="O66" s="100">
        <v>0</v>
      </c>
      <c r="P66" s="100">
        <v>10.66399993896448</v>
      </c>
      <c r="Q66" s="100">
        <v>0</v>
      </c>
      <c r="R66" s="100">
        <v>0</v>
      </c>
      <c r="S66" s="100">
        <v>0</v>
      </c>
      <c r="T66" s="100">
        <v>0</v>
      </c>
      <c r="U66" s="100">
        <v>0</v>
      </c>
      <c r="V66" s="100">
        <v>0</v>
      </c>
      <c r="W66" s="100">
        <v>2830.299973487854</v>
      </c>
      <c r="X66" s="100">
        <v>0</v>
      </c>
      <c r="Y66" s="100">
        <v>0</v>
      </c>
      <c r="Z66" s="100">
        <v>0</v>
      </c>
      <c r="AA66" s="100">
        <v>0</v>
      </c>
      <c r="AB66" s="100">
        <v>0</v>
      </c>
      <c r="AC66" s="100">
        <v>0</v>
      </c>
      <c r="AD66" s="100">
        <v>0</v>
      </c>
      <c r="AE66" s="100">
        <v>0</v>
      </c>
      <c r="AF66" s="100">
        <v>0</v>
      </c>
      <c r="AG66" s="100">
        <v>0</v>
      </c>
      <c r="AH66" s="100">
        <v>0</v>
      </c>
      <c r="AI66" s="100">
        <v>0</v>
      </c>
      <c r="AJ66" s="100">
        <v>0</v>
      </c>
      <c r="AK66" s="100">
        <v>0</v>
      </c>
      <c r="AL66" s="100">
        <v>0</v>
      </c>
      <c r="AM66" s="100">
        <v>0</v>
      </c>
      <c r="AN66" s="100">
        <v>0</v>
      </c>
      <c r="AO66" s="100">
        <v>0</v>
      </c>
      <c r="AP66" s="100">
        <v>0</v>
      </c>
      <c r="AQ66" s="100">
        <v>0</v>
      </c>
      <c r="AR66" s="100">
        <v>0</v>
      </c>
      <c r="AS66" s="100">
        <v>0</v>
      </c>
      <c r="AT66" s="100">
        <v>0</v>
      </c>
      <c r="AU66" s="100">
        <v>0</v>
      </c>
      <c r="AV66" s="100">
        <v>0</v>
      </c>
      <c r="AW66" s="100">
        <v>0</v>
      </c>
      <c r="AX66" s="100">
        <v>0</v>
      </c>
      <c r="AY66" s="100">
        <v>0</v>
      </c>
      <c r="AZ66" s="100">
        <v>0</v>
      </c>
      <c r="BA66" s="100">
        <v>0</v>
      </c>
      <c r="BB66" s="100">
        <v>0</v>
      </c>
      <c r="BC66" s="100">
        <v>0</v>
      </c>
      <c r="BD66" s="100">
        <v>0</v>
      </c>
      <c r="BE66" s="100">
        <v>0</v>
      </c>
      <c r="BF66" s="100">
        <v>0</v>
      </c>
      <c r="BG66" s="100">
        <v>0</v>
      </c>
      <c r="BH66" s="100">
        <v>0</v>
      </c>
      <c r="BI66" s="100">
        <v>0</v>
      </c>
      <c r="BJ66" s="100">
        <v>98.739042472412734</v>
      </c>
      <c r="BK66" s="100">
        <v>1.8429266457542184</v>
      </c>
      <c r="BL66" s="100">
        <v>-1.0572175066748102</v>
      </c>
      <c r="BM66" s="100">
        <v>0.87688999999999995</v>
      </c>
      <c r="BN66" s="100">
        <v>6.0419999999999998</v>
      </c>
      <c r="BO66" s="100">
        <v>6.0419999999999998</v>
      </c>
      <c r="BP66" s="100">
        <v>0</v>
      </c>
      <c r="BQ66" s="100">
        <v>37.502214127263947</v>
      </c>
      <c r="BR66" s="100">
        <v>37.502214127263947</v>
      </c>
      <c r="BS66" s="100">
        <v>98.739042472412734</v>
      </c>
      <c r="BT66" s="100">
        <v>0</v>
      </c>
      <c r="BU66" s="100">
        <v>0</v>
      </c>
      <c r="BV66" s="100">
        <v>0</v>
      </c>
      <c r="BW66" s="100">
        <v>0</v>
      </c>
      <c r="BX66" s="100">
        <v>0</v>
      </c>
      <c r="BY66" s="100">
        <v>0</v>
      </c>
      <c r="BZ66" s="100">
        <v>0</v>
      </c>
      <c r="CA66" s="100">
        <v>0.13074107245791619</v>
      </c>
      <c r="CB66" s="100">
        <v>0.42278700282048415</v>
      </c>
      <c r="CC66" s="100">
        <v>0.10346984826255597</v>
      </c>
      <c r="CD66" s="100">
        <v>8.7486294039308771E-2</v>
      </c>
      <c r="CE66" s="100">
        <v>0</v>
      </c>
      <c r="CF66" s="100">
        <v>0</v>
      </c>
      <c r="CG66" s="100">
        <v>0</v>
      </c>
      <c r="CH66" s="100">
        <v>0</v>
      </c>
      <c r="CI66" s="100">
        <v>47099.115856987788</v>
      </c>
      <c r="CJ66" s="100">
        <v>1499.7375447909378</v>
      </c>
      <c r="CK66" s="100">
        <v>0</v>
      </c>
      <c r="CL66" s="100">
        <v>0</v>
      </c>
      <c r="CM66" s="100">
        <v>0</v>
      </c>
      <c r="CN66" s="100">
        <v>0</v>
      </c>
      <c r="CO66" s="100">
        <v>0</v>
      </c>
      <c r="CP66" s="100">
        <v>0</v>
      </c>
      <c r="CQ66" s="100">
        <v>0</v>
      </c>
      <c r="CR66" s="100">
        <v>0</v>
      </c>
      <c r="CS66" s="100">
        <v>0</v>
      </c>
      <c r="CT66" s="100">
        <v>0</v>
      </c>
      <c r="CU66" s="100">
        <v>0</v>
      </c>
      <c r="CV66" s="100">
        <v>0</v>
      </c>
      <c r="CW66" s="100">
        <v>0</v>
      </c>
      <c r="CX66" s="100">
        <v>0</v>
      </c>
      <c r="CY66" s="100">
        <v>0</v>
      </c>
      <c r="CZ66" s="100">
        <v>0</v>
      </c>
      <c r="DA66" s="100">
        <v>0</v>
      </c>
      <c r="DB66" s="100">
        <v>0</v>
      </c>
      <c r="DC66" s="100">
        <v>0</v>
      </c>
      <c r="DD66" s="100">
        <v>0</v>
      </c>
      <c r="DE66" s="100">
        <v>0</v>
      </c>
      <c r="DF66" s="100">
        <v>0</v>
      </c>
      <c r="DG66" s="100">
        <v>0</v>
      </c>
      <c r="DH66" s="100">
        <v>0</v>
      </c>
      <c r="DI66" s="100">
        <v>0</v>
      </c>
      <c r="DJ66" s="100">
        <v>0</v>
      </c>
      <c r="DK66" s="100">
        <v>0</v>
      </c>
      <c r="DL66" s="100">
        <v>0</v>
      </c>
      <c r="DM66" s="100">
        <v>0</v>
      </c>
      <c r="DN66" s="108">
        <v>0</v>
      </c>
      <c r="DO66" s="108">
        <v>0</v>
      </c>
      <c r="DP66" s="108">
        <v>0</v>
      </c>
      <c r="DR66" s="22">
        <v>0</v>
      </c>
      <c r="DS66" s="22">
        <v>0</v>
      </c>
      <c r="DT66" s="22">
        <v>0</v>
      </c>
      <c r="DU66" s="22">
        <v>0</v>
      </c>
      <c r="DV66" s="22">
        <v>0</v>
      </c>
      <c r="DW66" s="22">
        <v>0</v>
      </c>
      <c r="DX66" s="22">
        <v>0</v>
      </c>
      <c r="DY66" s="22">
        <v>0</v>
      </c>
      <c r="DZ66" s="22">
        <v>0</v>
      </c>
      <c r="EA66" s="22">
        <v>0</v>
      </c>
      <c r="EB66" s="22">
        <v>0</v>
      </c>
      <c r="EC66" s="22">
        <v>0</v>
      </c>
      <c r="ED66" s="22">
        <v>0</v>
      </c>
      <c r="EE66" s="22">
        <v>0</v>
      </c>
      <c r="EF66" s="22">
        <v>0</v>
      </c>
      <c r="EG66" s="22">
        <v>0</v>
      </c>
      <c r="EH66" s="22">
        <v>0</v>
      </c>
      <c r="EI66" s="22">
        <v>0</v>
      </c>
      <c r="EJ66" s="22">
        <v>0</v>
      </c>
      <c r="EK66" s="22">
        <v>0</v>
      </c>
      <c r="EL66" s="22">
        <v>0</v>
      </c>
      <c r="EM66" s="22">
        <v>0</v>
      </c>
      <c r="EN66" s="22">
        <v>0</v>
      </c>
      <c r="EO66" s="22">
        <v>0</v>
      </c>
      <c r="EQ66" s="22">
        <v>0</v>
      </c>
      <c r="ER66" s="22">
        <v>0</v>
      </c>
      <c r="ES66" s="22">
        <v>0</v>
      </c>
      <c r="ET66" s="22">
        <v>0</v>
      </c>
      <c r="EU66" s="22">
        <v>0</v>
      </c>
      <c r="EV66" s="22">
        <v>0</v>
      </c>
      <c r="EW66" s="22">
        <v>0</v>
      </c>
      <c r="EX66" s="22">
        <v>0</v>
      </c>
      <c r="EY66" s="22">
        <v>0</v>
      </c>
      <c r="EZ66" s="22">
        <v>0</v>
      </c>
      <c r="FA66" s="22">
        <v>0</v>
      </c>
      <c r="FB66" s="22">
        <v>0</v>
      </c>
      <c r="FC66" s="22">
        <v>0</v>
      </c>
      <c r="FD66" s="22">
        <v>0</v>
      </c>
      <c r="FE66" s="22">
        <v>0</v>
      </c>
      <c r="FF66" s="22">
        <v>0</v>
      </c>
      <c r="FG66" s="22">
        <v>0</v>
      </c>
      <c r="FH66" s="22">
        <v>0</v>
      </c>
      <c r="FI66" s="22">
        <v>0</v>
      </c>
      <c r="FJ66" s="22">
        <v>0</v>
      </c>
      <c r="FK66" s="22">
        <v>0</v>
      </c>
      <c r="FL66" s="22">
        <v>0</v>
      </c>
      <c r="FM66" s="22">
        <v>0</v>
      </c>
      <c r="FN66" s="22">
        <v>0</v>
      </c>
    </row>
    <row r="67" spans="2:170" x14ac:dyDescent="0.2">
      <c r="C67" s="12">
        <v>2054</v>
      </c>
      <c r="D67" s="22">
        <v>0</v>
      </c>
      <c r="E67" s="22">
        <v>0</v>
      </c>
      <c r="F67" s="22">
        <v>0</v>
      </c>
      <c r="G67" s="22">
        <v>0</v>
      </c>
      <c r="H67" s="22">
        <v>0</v>
      </c>
      <c r="I67" s="22">
        <v>0</v>
      </c>
      <c r="J67" s="22">
        <v>0</v>
      </c>
      <c r="K67" s="100">
        <v>99.44440133995522</v>
      </c>
      <c r="L67" s="100">
        <v>0</v>
      </c>
      <c r="M67" s="100">
        <v>0</v>
      </c>
      <c r="N67" s="100">
        <v>0</v>
      </c>
      <c r="O67" s="100">
        <v>0</v>
      </c>
      <c r="P67" s="100">
        <v>0</v>
      </c>
      <c r="Q67" s="100">
        <v>0</v>
      </c>
      <c r="R67" s="100">
        <v>0</v>
      </c>
      <c r="S67" s="100">
        <v>0</v>
      </c>
      <c r="T67" s="100">
        <v>0</v>
      </c>
      <c r="U67" s="100">
        <v>0</v>
      </c>
      <c r="V67" s="100">
        <v>0</v>
      </c>
      <c r="W67" s="100">
        <v>0</v>
      </c>
      <c r="X67" s="100">
        <v>0</v>
      </c>
      <c r="Y67" s="100">
        <v>0</v>
      </c>
      <c r="Z67" s="100">
        <v>0</v>
      </c>
      <c r="AA67" s="100">
        <v>0</v>
      </c>
      <c r="AB67" s="100">
        <v>0</v>
      </c>
      <c r="AC67" s="100">
        <v>0</v>
      </c>
      <c r="AD67" s="100">
        <v>0</v>
      </c>
      <c r="AE67" s="100">
        <v>0</v>
      </c>
      <c r="AF67" s="100">
        <v>0</v>
      </c>
      <c r="AG67" s="100">
        <v>0</v>
      </c>
      <c r="AH67" s="100">
        <v>0</v>
      </c>
      <c r="AI67" s="100">
        <v>0</v>
      </c>
      <c r="AJ67" s="100">
        <v>0</v>
      </c>
      <c r="AK67" s="100">
        <v>0</v>
      </c>
      <c r="AL67" s="100">
        <v>0</v>
      </c>
      <c r="AM67" s="100">
        <v>0</v>
      </c>
      <c r="AN67" s="100">
        <v>0</v>
      </c>
      <c r="AO67" s="100">
        <v>0</v>
      </c>
      <c r="AP67" s="100">
        <v>0</v>
      </c>
      <c r="AQ67" s="100">
        <v>0</v>
      </c>
      <c r="AR67" s="100">
        <v>0</v>
      </c>
      <c r="AS67" s="100">
        <v>0</v>
      </c>
      <c r="AT67" s="100">
        <v>0</v>
      </c>
      <c r="AU67" s="100">
        <v>0</v>
      </c>
      <c r="AV67" s="100">
        <v>0</v>
      </c>
      <c r="AW67" s="100">
        <v>0</v>
      </c>
      <c r="AX67" s="100">
        <v>0</v>
      </c>
      <c r="AY67" s="100">
        <v>0</v>
      </c>
      <c r="AZ67" s="100">
        <v>0</v>
      </c>
      <c r="BA67" s="100">
        <v>0</v>
      </c>
      <c r="BB67" s="100">
        <v>0</v>
      </c>
      <c r="BC67" s="100">
        <v>0</v>
      </c>
      <c r="BD67" s="100">
        <v>0</v>
      </c>
      <c r="BE67" s="100">
        <v>0</v>
      </c>
      <c r="BF67" s="100">
        <v>0</v>
      </c>
      <c r="BG67" s="100">
        <v>0</v>
      </c>
      <c r="BH67" s="100">
        <v>0</v>
      </c>
      <c r="BI67" s="100">
        <v>0</v>
      </c>
      <c r="BJ67" s="100">
        <v>98.739042472412734</v>
      </c>
      <c r="BK67" s="100">
        <v>1.8429266457542184</v>
      </c>
      <c r="BL67" s="100">
        <v>-1.0572175066748102</v>
      </c>
      <c r="BM67" s="100">
        <v>0.87688999999999995</v>
      </c>
      <c r="BN67" s="100">
        <v>6.0419999999999998</v>
      </c>
      <c r="BO67" s="100">
        <v>6.0419999999999998</v>
      </c>
      <c r="BP67" s="100">
        <v>0</v>
      </c>
      <c r="BQ67" s="100">
        <v>37.502214127263947</v>
      </c>
      <c r="BR67" s="100">
        <v>37.502214127263947</v>
      </c>
      <c r="BS67" s="100">
        <v>98.739042472412734</v>
      </c>
      <c r="BT67" s="100">
        <v>0</v>
      </c>
      <c r="BU67" s="100">
        <v>0</v>
      </c>
      <c r="BV67" s="100">
        <v>0</v>
      </c>
      <c r="BW67" s="100">
        <v>0</v>
      </c>
      <c r="BX67" s="100">
        <v>0</v>
      </c>
      <c r="BY67" s="100">
        <v>0</v>
      </c>
      <c r="BZ67" s="100">
        <v>0</v>
      </c>
      <c r="CA67" s="100">
        <v>0.13074107245791619</v>
      </c>
      <c r="CB67" s="100">
        <v>0.42278700282048415</v>
      </c>
      <c r="CC67" s="100">
        <v>0.10346984826255597</v>
      </c>
      <c r="CD67" s="100">
        <v>8.7486294039308771E-2</v>
      </c>
      <c r="CE67" s="100">
        <v>0</v>
      </c>
      <c r="CF67" s="100">
        <v>0</v>
      </c>
      <c r="CG67" s="100">
        <v>0</v>
      </c>
      <c r="CH67" s="100">
        <v>0</v>
      </c>
      <c r="CI67" s="100">
        <v>47099.115856987788</v>
      </c>
      <c r="CJ67" s="100">
        <v>1499.7375447909378</v>
      </c>
      <c r="CK67" s="100">
        <v>0</v>
      </c>
      <c r="CL67" s="100">
        <v>0</v>
      </c>
      <c r="CM67" s="100">
        <v>0</v>
      </c>
      <c r="CN67" s="100">
        <v>0</v>
      </c>
      <c r="CO67" s="100">
        <v>0</v>
      </c>
      <c r="CP67" s="100">
        <v>0</v>
      </c>
      <c r="CQ67" s="100">
        <v>0</v>
      </c>
      <c r="CR67" s="100">
        <v>0</v>
      </c>
      <c r="CS67" s="100">
        <v>0</v>
      </c>
      <c r="CT67" s="100">
        <v>0</v>
      </c>
      <c r="CU67" s="100">
        <v>0</v>
      </c>
      <c r="CV67" s="100">
        <v>0</v>
      </c>
      <c r="CW67" s="100">
        <v>0</v>
      </c>
      <c r="CX67" s="100">
        <v>0</v>
      </c>
      <c r="CY67" s="100">
        <v>0</v>
      </c>
      <c r="CZ67" s="100">
        <v>0</v>
      </c>
      <c r="DA67" s="100">
        <v>0</v>
      </c>
      <c r="DB67" s="100">
        <v>0</v>
      </c>
      <c r="DC67" s="100">
        <v>0</v>
      </c>
      <c r="DD67" s="100">
        <v>0</v>
      </c>
      <c r="DE67" s="100">
        <v>0</v>
      </c>
      <c r="DF67" s="100">
        <v>0</v>
      </c>
      <c r="DG67" s="100">
        <v>0</v>
      </c>
      <c r="DH67" s="100">
        <v>0</v>
      </c>
      <c r="DI67" s="100">
        <v>0</v>
      </c>
      <c r="DJ67" s="100">
        <v>0</v>
      </c>
      <c r="DK67" s="100">
        <v>0</v>
      </c>
      <c r="DL67" s="100">
        <v>0</v>
      </c>
      <c r="DM67" s="100">
        <v>0</v>
      </c>
      <c r="DN67" s="108">
        <v>0</v>
      </c>
      <c r="DO67" s="108">
        <v>0</v>
      </c>
      <c r="DP67" s="108">
        <v>0</v>
      </c>
      <c r="DR67" s="22">
        <v>0</v>
      </c>
      <c r="DS67" s="22">
        <v>0</v>
      </c>
      <c r="DT67" s="22">
        <v>0</v>
      </c>
      <c r="DU67" s="22">
        <v>0</v>
      </c>
      <c r="DV67" s="22">
        <v>0</v>
      </c>
      <c r="DW67" s="22">
        <v>0</v>
      </c>
      <c r="DX67" s="22">
        <v>0</v>
      </c>
      <c r="DY67" s="22">
        <v>0</v>
      </c>
      <c r="DZ67" s="22">
        <v>0</v>
      </c>
      <c r="EA67" s="22">
        <v>0</v>
      </c>
      <c r="EB67" s="22">
        <v>0</v>
      </c>
      <c r="EC67" s="22">
        <v>0</v>
      </c>
      <c r="ED67" s="22">
        <v>0</v>
      </c>
      <c r="EE67" s="22">
        <v>0</v>
      </c>
      <c r="EF67" s="22">
        <v>0</v>
      </c>
      <c r="EG67" s="22">
        <v>0</v>
      </c>
      <c r="EH67" s="22">
        <v>0</v>
      </c>
      <c r="EI67" s="22">
        <v>0</v>
      </c>
      <c r="EJ67" s="22">
        <v>0</v>
      </c>
      <c r="EK67" s="22">
        <v>0</v>
      </c>
      <c r="EL67" s="22">
        <v>0</v>
      </c>
      <c r="EM67" s="22">
        <v>0</v>
      </c>
      <c r="EN67" s="22">
        <v>0</v>
      </c>
      <c r="EO67" s="22">
        <v>0</v>
      </c>
      <c r="EQ67" s="22">
        <v>0</v>
      </c>
      <c r="ER67" s="22">
        <v>0</v>
      </c>
      <c r="ES67" s="22">
        <v>0</v>
      </c>
      <c r="ET67" s="22">
        <v>0</v>
      </c>
      <c r="EU67" s="22">
        <v>0</v>
      </c>
      <c r="EV67" s="22">
        <v>0</v>
      </c>
      <c r="EW67" s="22">
        <v>0</v>
      </c>
      <c r="EX67" s="22">
        <v>0</v>
      </c>
      <c r="EY67" s="22">
        <v>0</v>
      </c>
      <c r="EZ67" s="22">
        <v>0</v>
      </c>
      <c r="FA67" s="22">
        <v>0</v>
      </c>
      <c r="FB67" s="22">
        <v>0</v>
      </c>
      <c r="FC67" s="22">
        <v>0</v>
      </c>
      <c r="FD67" s="22">
        <v>0</v>
      </c>
      <c r="FE67" s="22">
        <v>0</v>
      </c>
      <c r="FF67" s="22">
        <v>0</v>
      </c>
      <c r="FG67" s="22">
        <v>0</v>
      </c>
      <c r="FH67" s="22">
        <v>0</v>
      </c>
      <c r="FI67" s="22">
        <v>0</v>
      </c>
      <c r="FJ67" s="22">
        <v>0</v>
      </c>
      <c r="FK67" s="22">
        <v>0</v>
      </c>
      <c r="FL67" s="22">
        <v>0</v>
      </c>
      <c r="FM67" s="22">
        <v>0</v>
      </c>
      <c r="FN67" s="22">
        <v>0</v>
      </c>
    </row>
    <row r="68" spans="2:170" x14ac:dyDescent="0.2">
      <c r="C68" s="12">
        <v>2055</v>
      </c>
      <c r="D68" s="22">
        <v>0</v>
      </c>
      <c r="E68" s="22">
        <v>0</v>
      </c>
      <c r="F68" s="22">
        <v>0</v>
      </c>
      <c r="G68" s="22">
        <v>0</v>
      </c>
      <c r="H68" s="22">
        <v>0</v>
      </c>
      <c r="I68" s="22">
        <v>0</v>
      </c>
      <c r="J68" s="22">
        <v>0</v>
      </c>
      <c r="K68" s="100">
        <v>85.774398763991485</v>
      </c>
      <c r="L68" s="100">
        <v>0</v>
      </c>
      <c r="M68" s="100">
        <v>0</v>
      </c>
      <c r="N68" s="100">
        <v>0</v>
      </c>
      <c r="O68" s="100">
        <v>0</v>
      </c>
      <c r="P68" s="100">
        <v>0</v>
      </c>
      <c r="Q68" s="100">
        <v>0</v>
      </c>
      <c r="R68" s="100">
        <v>0</v>
      </c>
      <c r="S68" s="100">
        <v>0</v>
      </c>
      <c r="T68" s="100">
        <v>0</v>
      </c>
      <c r="U68" s="100">
        <v>0</v>
      </c>
      <c r="V68" s="100">
        <v>0</v>
      </c>
      <c r="W68" s="100">
        <v>0</v>
      </c>
      <c r="X68" s="100">
        <v>0</v>
      </c>
      <c r="Y68" s="100">
        <v>0</v>
      </c>
      <c r="Z68" s="100">
        <v>0</v>
      </c>
      <c r="AA68" s="100">
        <v>0</v>
      </c>
      <c r="AB68" s="100">
        <v>0</v>
      </c>
      <c r="AC68" s="100">
        <v>0</v>
      </c>
      <c r="AD68" s="100">
        <v>0</v>
      </c>
      <c r="AE68" s="100">
        <v>0</v>
      </c>
      <c r="AF68" s="100">
        <v>0</v>
      </c>
      <c r="AG68" s="100">
        <v>0</v>
      </c>
      <c r="AH68" s="100">
        <v>0</v>
      </c>
      <c r="AI68" s="100">
        <v>0</v>
      </c>
      <c r="AJ68" s="100">
        <v>0</v>
      </c>
      <c r="AK68" s="100">
        <v>0</v>
      </c>
      <c r="AL68" s="100">
        <v>0</v>
      </c>
      <c r="AM68" s="100">
        <v>0</v>
      </c>
      <c r="AN68" s="100">
        <v>0</v>
      </c>
      <c r="AO68" s="100">
        <v>0</v>
      </c>
      <c r="AP68" s="100">
        <v>0</v>
      </c>
      <c r="AQ68" s="100">
        <v>0</v>
      </c>
      <c r="AR68" s="100">
        <v>0</v>
      </c>
      <c r="AS68" s="100">
        <v>0</v>
      </c>
      <c r="AT68" s="100">
        <v>0</v>
      </c>
      <c r="AU68" s="100">
        <v>0</v>
      </c>
      <c r="AV68" s="100">
        <v>0</v>
      </c>
      <c r="AW68" s="100">
        <v>0</v>
      </c>
      <c r="AX68" s="100">
        <v>0</v>
      </c>
      <c r="AY68" s="100">
        <v>0</v>
      </c>
      <c r="AZ68" s="100">
        <v>0</v>
      </c>
      <c r="BA68" s="100">
        <v>0</v>
      </c>
      <c r="BB68" s="100">
        <v>0</v>
      </c>
      <c r="BC68" s="100">
        <v>0</v>
      </c>
      <c r="BD68" s="100">
        <v>0</v>
      </c>
      <c r="BE68" s="100">
        <v>0</v>
      </c>
      <c r="BF68" s="100">
        <v>0</v>
      </c>
      <c r="BG68" s="100">
        <v>0</v>
      </c>
      <c r="BH68" s="100">
        <v>0</v>
      </c>
      <c r="BI68" s="100">
        <v>0</v>
      </c>
      <c r="BJ68" s="100">
        <v>98.739042472412734</v>
      </c>
      <c r="BK68" s="100">
        <v>1.8429266457542184</v>
      </c>
      <c r="BL68" s="100">
        <v>-1.0572175066748102</v>
      </c>
      <c r="BM68" s="100">
        <v>0.87688999999999995</v>
      </c>
      <c r="BN68" s="100">
        <v>6.0419999999999998</v>
      </c>
      <c r="BO68" s="100">
        <v>6.0419999999999998</v>
      </c>
      <c r="BP68" s="100">
        <v>0</v>
      </c>
      <c r="BQ68" s="100">
        <v>37.502214127263947</v>
      </c>
      <c r="BR68" s="100">
        <v>37.502214127263947</v>
      </c>
      <c r="BS68" s="100">
        <v>98.739042472412734</v>
      </c>
      <c r="BT68" s="100">
        <v>0</v>
      </c>
      <c r="BU68" s="100">
        <v>0</v>
      </c>
      <c r="BV68" s="100">
        <v>0</v>
      </c>
      <c r="BW68" s="100">
        <v>0</v>
      </c>
      <c r="BX68" s="100">
        <v>0</v>
      </c>
      <c r="BY68" s="100">
        <v>0</v>
      </c>
      <c r="BZ68" s="100">
        <v>0</v>
      </c>
      <c r="CA68" s="100">
        <v>0.13074107245791619</v>
      </c>
      <c r="CB68" s="100">
        <v>0.42278700282048415</v>
      </c>
      <c r="CC68" s="100">
        <v>0.10346984826255597</v>
      </c>
      <c r="CD68" s="100">
        <v>8.7486294039308771E-2</v>
      </c>
      <c r="CE68" s="100">
        <v>0</v>
      </c>
      <c r="CF68" s="100">
        <v>0</v>
      </c>
      <c r="CG68" s="100">
        <v>0</v>
      </c>
      <c r="CH68" s="100">
        <v>0</v>
      </c>
      <c r="CI68" s="100">
        <v>47099.115856987788</v>
      </c>
      <c r="CJ68" s="100">
        <v>1499.7375447909378</v>
      </c>
      <c r="CK68" s="100">
        <v>0</v>
      </c>
      <c r="CL68" s="100">
        <v>0</v>
      </c>
      <c r="CM68" s="100">
        <v>0</v>
      </c>
      <c r="CN68" s="100">
        <v>0</v>
      </c>
      <c r="CO68" s="100">
        <v>0</v>
      </c>
      <c r="CP68" s="100">
        <v>0</v>
      </c>
      <c r="CQ68" s="100">
        <v>0</v>
      </c>
      <c r="CR68" s="100">
        <v>0</v>
      </c>
      <c r="CS68" s="100">
        <v>0</v>
      </c>
      <c r="CT68" s="100">
        <v>0</v>
      </c>
      <c r="CU68" s="100">
        <v>0</v>
      </c>
      <c r="CV68" s="100">
        <v>0</v>
      </c>
      <c r="CW68" s="100">
        <v>0</v>
      </c>
      <c r="CX68" s="100">
        <v>0</v>
      </c>
      <c r="CY68" s="100">
        <v>0</v>
      </c>
      <c r="CZ68" s="100">
        <v>0</v>
      </c>
      <c r="DA68" s="100">
        <v>0</v>
      </c>
      <c r="DB68" s="100">
        <v>0</v>
      </c>
      <c r="DC68" s="100">
        <v>0</v>
      </c>
      <c r="DD68" s="100">
        <v>0</v>
      </c>
      <c r="DE68" s="100">
        <v>0</v>
      </c>
      <c r="DF68" s="100">
        <v>0</v>
      </c>
      <c r="DG68" s="100">
        <v>0</v>
      </c>
      <c r="DH68" s="100">
        <v>0</v>
      </c>
      <c r="DI68" s="100">
        <v>0</v>
      </c>
      <c r="DJ68" s="100">
        <v>0</v>
      </c>
      <c r="DK68" s="100">
        <v>0</v>
      </c>
      <c r="DL68" s="100">
        <v>0</v>
      </c>
      <c r="DM68" s="100">
        <v>0</v>
      </c>
      <c r="DN68" s="108">
        <v>0</v>
      </c>
      <c r="DO68" s="108">
        <v>0</v>
      </c>
      <c r="DP68" s="108">
        <v>0</v>
      </c>
      <c r="DR68" s="22">
        <v>0</v>
      </c>
      <c r="DS68" s="22">
        <v>0</v>
      </c>
      <c r="DT68" s="22">
        <v>0</v>
      </c>
      <c r="DU68" s="22">
        <v>0</v>
      </c>
      <c r="DV68" s="22">
        <v>0</v>
      </c>
      <c r="DW68" s="22">
        <v>0</v>
      </c>
      <c r="DX68" s="22">
        <v>0</v>
      </c>
      <c r="DY68" s="22">
        <v>0</v>
      </c>
      <c r="DZ68" s="22">
        <v>0</v>
      </c>
      <c r="EA68" s="22">
        <v>0</v>
      </c>
      <c r="EB68" s="22">
        <v>0</v>
      </c>
      <c r="EC68" s="22">
        <v>0</v>
      </c>
      <c r="ED68" s="22">
        <v>0</v>
      </c>
      <c r="EE68" s="22">
        <v>0</v>
      </c>
      <c r="EF68" s="22">
        <v>0</v>
      </c>
      <c r="EG68" s="22">
        <v>0</v>
      </c>
      <c r="EH68" s="22">
        <v>0</v>
      </c>
      <c r="EI68" s="22">
        <v>0</v>
      </c>
      <c r="EJ68" s="22">
        <v>0</v>
      </c>
      <c r="EK68" s="22">
        <v>0</v>
      </c>
      <c r="EL68" s="22">
        <v>0</v>
      </c>
      <c r="EM68" s="22">
        <v>0</v>
      </c>
      <c r="EN68" s="22">
        <v>0</v>
      </c>
      <c r="EO68" s="22">
        <v>0</v>
      </c>
      <c r="EQ68" s="22">
        <v>0</v>
      </c>
      <c r="ER68" s="22">
        <v>0</v>
      </c>
      <c r="ES68" s="22">
        <v>0</v>
      </c>
      <c r="ET68" s="22">
        <v>0</v>
      </c>
      <c r="EU68" s="22">
        <v>0</v>
      </c>
      <c r="EV68" s="22">
        <v>0</v>
      </c>
      <c r="EW68" s="22">
        <v>0</v>
      </c>
      <c r="EX68" s="22">
        <v>0</v>
      </c>
      <c r="EY68" s="22">
        <v>0</v>
      </c>
      <c r="EZ68" s="22">
        <v>0</v>
      </c>
      <c r="FA68" s="22">
        <v>0</v>
      </c>
      <c r="FB68" s="22">
        <v>0</v>
      </c>
      <c r="FC68" s="22">
        <v>0</v>
      </c>
      <c r="FD68" s="22">
        <v>0</v>
      </c>
      <c r="FE68" s="22">
        <v>0</v>
      </c>
      <c r="FF68" s="22">
        <v>0</v>
      </c>
      <c r="FG68" s="22">
        <v>0</v>
      </c>
      <c r="FH68" s="22">
        <v>0</v>
      </c>
      <c r="FI68" s="22">
        <v>0</v>
      </c>
      <c r="FJ68" s="22">
        <v>0</v>
      </c>
      <c r="FK68" s="22">
        <v>0</v>
      </c>
      <c r="FL68" s="22">
        <v>0</v>
      </c>
      <c r="FM68" s="22">
        <v>0</v>
      </c>
      <c r="FN68" s="22">
        <v>0</v>
      </c>
    </row>
    <row r="69" spans="2:170" x14ac:dyDescent="0.2">
      <c r="C69" s="12">
        <v>2056</v>
      </c>
      <c r="D69" s="22">
        <v>0</v>
      </c>
      <c r="E69" s="22">
        <v>0</v>
      </c>
      <c r="F69" s="22">
        <v>0</v>
      </c>
      <c r="G69" s="22">
        <v>0</v>
      </c>
      <c r="H69" s="22">
        <v>0</v>
      </c>
      <c r="I69" s="22">
        <v>0</v>
      </c>
      <c r="J69" s="22">
        <v>0</v>
      </c>
      <c r="K69" s="100">
        <v>26.624399592492409</v>
      </c>
      <c r="L69" s="100">
        <v>0</v>
      </c>
      <c r="M69" s="100">
        <v>0</v>
      </c>
      <c r="N69" s="100">
        <v>0</v>
      </c>
      <c r="O69" s="100">
        <v>0</v>
      </c>
      <c r="P69" s="100">
        <v>0</v>
      </c>
      <c r="Q69" s="100">
        <v>0</v>
      </c>
      <c r="R69" s="100">
        <v>0</v>
      </c>
      <c r="S69" s="100">
        <v>0</v>
      </c>
      <c r="T69" s="100">
        <v>0</v>
      </c>
      <c r="U69" s="100">
        <v>0</v>
      </c>
      <c r="V69" s="100">
        <v>0</v>
      </c>
      <c r="W69" s="100">
        <v>0</v>
      </c>
      <c r="X69" s="100">
        <v>0</v>
      </c>
      <c r="Y69" s="100">
        <v>0</v>
      </c>
      <c r="Z69" s="100">
        <v>0</v>
      </c>
      <c r="AA69" s="100">
        <v>0</v>
      </c>
      <c r="AB69" s="100">
        <v>0</v>
      </c>
      <c r="AC69" s="100">
        <v>0</v>
      </c>
      <c r="AD69" s="100">
        <v>0</v>
      </c>
      <c r="AE69" s="100">
        <v>0</v>
      </c>
      <c r="AF69" s="100">
        <v>0</v>
      </c>
      <c r="AG69" s="100">
        <v>0</v>
      </c>
      <c r="AH69" s="100">
        <v>0</v>
      </c>
      <c r="AI69" s="100">
        <v>0</v>
      </c>
      <c r="AJ69" s="100">
        <v>0</v>
      </c>
      <c r="AK69" s="100">
        <v>0</v>
      </c>
      <c r="AL69" s="100">
        <v>0</v>
      </c>
      <c r="AM69" s="100">
        <v>0</v>
      </c>
      <c r="AN69" s="100">
        <v>0</v>
      </c>
      <c r="AO69" s="100">
        <v>0</v>
      </c>
      <c r="AP69" s="100">
        <v>0</v>
      </c>
      <c r="AQ69" s="100">
        <v>0</v>
      </c>
      <c r="AR69" s="100">
        <v>0</v>
      </c>
      <c r="AS69" s="100">
        <v>0</v>
      </c>
      <c r="AT69" s="100">
        <v>0</v>
      </c>
      <c r="AU69" s="100">
        <v>0</v>
      </c>
      <c r="AV69" s="100">
        <v>0</v>
      </c>
      <c r="AW69" s="100">
        <v>0</v>
      </c>
      <c r="AX69" s="100">
        <v>0</v>
      </c>
      <c r="AY69" s="100">
        <v>0</v>
      </c>
      <c r="AZ69" s="100">
        <v>0</v>
      </c>
      <c r="BA69" s="100">
        <v>0</v>
      </c>
      <c r="BB69" s="100">
        <v>0</v>
      </c>
      <c r="BC69" s="100">
        <v>0</v>
      </c>
      <c r="BD69" s="100">
        <v>0</v>
      </c>
      <c r="BE69" s="100">
        <v>0</v>
      </c>
      <c r="BF69" s="100">
        <v>0</v>
      </c>
      <c r="BG69" s="100">
        <v>0</v>
      </c>
      <c r="BH69" s="100">
        <v>0</v>
      </c>
      <c r="BI69" s="100">
        <v>0</v>
      </c>
      <c r="BJ69" s="100">
        <v>98.739042472412734</v>
      </c>
      <c r="BK69" s="100">
        <v>1.8429266457542184</v>
      </c>
      <c r="BL69" s="100">
        <v>-1.0572175066748102</v>
      </c>
      <c r="BM69" s="100">
        <v>0.87688999999999995</v>
      </c>
      <c r="BN69" s="100">
        <v>6.0419999999999998</v>
      </c>
      <c r="BO69" s="100">
        <v>6.0419999999999998</v>
      </c>
      <c r="BP69" s="100">
        <v>0</v>
      </c>
      <c r="BQ69" s="100">
        <v>37.502214127263947</v>
      </c>
      <c r="BR69" s="100">
        <v>37.502214127263947</v>
      </c>
      <c r="BS69" s="100">
        <v>98.739042472412734</v>
      </c>
      <c r="BT69" s="100">
        <v>0</v>
      </c>
      <c r="BU69" s="100">
        <v>0</v>
      </c>
      <c r="BV69" s="100">
        <v>0</v>
      </c>
      <c r="BW69" s="100">
        <v>0</v>
      </c>
      <c r="BX69" s="100">
        <v>0</v>
      </c>
      <c r="BY69" s="100">
        <v>0</v>
      </c>
      <c r="BZ69" s="100">
        <v>0</v>
      </c>
      <c r="CA69" s="100">
        <v>0.13074107245791619</v>
      </c>
      <c r="CB69" s="100">
        <v>0.42278700282048415</v>
      </c>
      <c r="CC69" s="100">
        <v>0.10346984826255597</v>
      </c>
      <c r="CD69" s="100">
        <v>8.7486294039308771E-2</v>
      </c>
      <c r="CE69" s="100">
        <v>0</v>
      </c>
      <c r="CF69" s="100">
        <v>0</v>
      </c>
      <c r="CG69" s="100">
        <v>0</v>
      </c>
      <c r="CH69" s="100">
        <v>0</v>
      </c>
      <c r="CI69" s="100">
        <v>47099.115856987788</v>
      </c>
      <c r="CJ69" s="100">
        <v>1499.7375447909378</v>
      </c>
      <c r="CK69" s="100">
        <v>0</v>
      </c>
      <c r="CL69" s="100">
        <v>0</v>
      </c>
      <c r="CM69" s="100">
        <v>0</v>
      </c>
      <c r="CN69" s="100">
        <v>0</v>
      </c>
      <c r="CO69" s="100">
        <v>0</v>
      </c>
      <c r="CP69" s="100">
        <v>0</v>
      </c>
      <c r="CQ69" s="100">
        <v>0</v>
      </c>
      <c r="CR69" s="100">
        <v>0</v>
      </c>
      <c r="CS69" s="100">
        <v>0</v>
      </c>
      <c r="CT69" s="100">
        <v>0</v>
      </c>
      <c r="CU69" s="100">
        <v>0</v>
      </c>
      <c r="CV69" s="100">
        <v>0</v>
      </c>
      <c r="CW69" s="100">
        <v>0</v>
      </c>
      <c r="CX69" s="100">
        <v>0</v>
      </c>
      <c r="CY69" s="100">
        <v>0</v>
      </c>
      <c r="CZ69" s="100">
        <v>0</v>
      </c>
      <c r="DA69" s="100">
        <v>0</v>
      </c>
      <c r="DB69" s="100">
        <v>0</v>
      </c>
      <c r="DC69" s="100">
        <v>0</v>
      </c>
      <c r="DD69" s="100">
        <v>0</v>
      </c>
      <c r="DE69" s="100">
        <v>0</v>
      </c>
      <c r="DF69" s="100">
        <v>0</v>
      </c>
      <c r="DG69" s="100">
        <v>0</v>
      </c>
      <c r="DH69" s="100">
        <v>0</v>
      </c>
      <c r="DI69" s="100">
        <v>0</v>
      </c>
      <c r="DJ69" s="100">
        <v>0</v>
      </c>
      <c r="DK69" s="100">
        <v>0</v>
      </c>
      <c r="DL69" s="100">
        <v>0</v>
      </c>
      <c r="DM69" s="100">
        <v>0</v>
      </c>
      <c r="DN69" s="108">
        <v>0</v>
      </c>
      <c r="DO69" s="108">
        <v>0</v>
      </c>
      <c r="DP69" s="108">
        <v>0</v>
      </c>
      <c r="DR69" s="22">
        <v>0</v>
      </c>
      <c r="DS69" s="22">
        <v>0</v>
      </c>
      <c r="DT69" s="22">
        <v>0</v>
      </c>
      <c r="DU69" s="22">
        <v>0</v>
      </c>
      <c r="DV69" s="22">
        <v>0</v>
      </c>
      <c r="DW69" s="22">
        <v>0</v>
      </c>
      <c r="DX69" s="22">
        <v>0</v>
      </c>
      <c r="DY69" s="22">
        <v>0</v>
      </c>
      <c r="DZ69" s="22">
        <v>0</v>
      </c>
      <c r="EA69" s="22">
        <v>0</v>
      </c>
      <c r="EB69" s="22">
        <v>0</v>
      </c>
      <c r="EC69" s="22">
        <v>0</v>
      </c>
      <c r="ED69" s="22">
        <v>0</v>
      </c>
      <c r="EE69" s="22">
        <v>0</v>
      </c>
      <c r="EF69" s="22">
        <v>0</v>
      </c>
      <c r="EG69" s="22">
        <v>0</v>
      </c>
      <c r="EH69" s="22">
        <v>0</v>
      </c>
      <c r="EI69" s="22">
        <v>0</v>
      </c>
      <c r="EJ69" s="22">
        <v>0</v>
      </c>
      <c r="EK69" s="22">
        <v>0</v>
      </c>
      <c r="EL69" s="22">
        <v>0</v>
      </c>
      <c r="EM69" s="22">
        <v>0</v>
      </c>
      <c r="EN69" s="22">
        <v>0</v>
      </c>
      <c r="EO69" s="22">
        <v>0</v>
      </c>
      <c r="EQ69" s="22">
        <v>0</v>
      </c>
      <c r="ER69" s="22">
        <v>0</v>
      </c>
      <c r="ES69" s="22">
        <v>0</v>
      </c>
      <c r="ET69" s="22">
        <v>0</v>
      </c>
      <c r="EU69" s="22">
        <v>0</v>
      </c>
      <c r="EV69" s="22">
        <v>0</v>
      </c>
      <c r="EW69" s="22">
        <v>0</v>
      </c>
      <c r="EX69" s="22">
        <v>0</v>
      </c>
      <c r="EY69" s="22">
        <v>0</v>
      </c>
      <c r="EZ69" s="22">
        <v>0</v>
      </c>
      <c r="FA69" s="22">
        <v>0</v>
      </c>
      <c r="FB69" s="22">
        <v>0</v>
      </c>
      <c r="FC69" s="22">
        <v>0</v>
      </c>
      <c r="FD69" s="22">
        <v>0</v>
      </c>
      <c r="FE69" s="22">
        <v>0</v>
      </c>
      <c r="FF69" s="22">
        <v>0</v>
      </c>
      <c r="FG69" s="22">
        <v>0</v>
      </c>
      <c r="FH69" s="22">
        <v>0</v>
      </c>
      <c r="FI69" s="22">
        <v>0</v>
      </c>
      <c r="FJ69" s="22">
        <v>0</v>
      </c>
      <c r="FK69" s="22">
        <v>0</v>
      </c>
      <c r="FL69" s="22">
        <v>0</v>
      </c>
      <c r="FM69" s="22">
        <v>0</v>
      </c>
      <c r="FN69" s="22">
        <v>0</v>
      </c>
    </row>
    <row r="70" spans="2:170" x14ac:dyDescent="0.2">
      <c r="C70" s="12">
        <v>2057</v>
      </c>
      <c r="D70" s="22">
        <v>0</v>
      </c>
      <c r="E70" s="22">
        <v>0</v>
      </c>
      <c r="F70" s="22">
        <v>0</v>
      </c>
      <c r="G70" s="22">
        <v>0</v>
      </c>
      <c r="H70" s="22">
        <v>0</v>
      </c>
      <c r="I70" s="22">
        <v>0</v>
      </c>
      <c r="J70" s="22">
        <v>0</v>
      </c>
      <c r="K70" s="100">
        <v>18.564399454135128</v>
      </c>
      <c r="L70" s="100">
        <v>0</v>
      </c>
      <c r="M70" s="100">
        <v>0</v>
      </c>
      <c r="N70" s="100">
        <v>0</v>
      </c>
      <c r="O70" s="100">
        <v>0</v>
      </c>
      <c r="P70" s="100">
        <v>0</v>
      </c>
      <c r="Q70" s="100">
        <v>0</v>
      </c>
      <c r="R70" s="100">
        <v>0</v>
      </c>
      <c r="S70" s="100">
        <v>0</v>
      </c>
      <c r="T70" s="100">
        <v>0</v>
      </c>
      <c r="U70" s="100">
        <v>0</v>
      </c>
      <c r="V70" s="100">
        <v>0</v>
      </c>
      <c r="W70" s="100">
        <v>0</v>
      </c>
      <c r="X70" s="100">
        <v>0</v>
      </c>
      <c r="Y70" s="100">
        <v>0</v>
      </c>
      <c r="Z70" s="100">
        <v>0</v>
      </c>
      <c r="AA70" s="100">
        <v>0</v>
      </c>
      <c r="AB70" s="100">
        <v>0</v>
      </c>
      <c r="AC70" s="100">
        <v>0</v>
      </c>
      <c r="AD70" s="100">
        <v>0</v>
      </c>
      <c r="AE70" s="100">
        <v>0</v>
      </c>
      <c r="AF70" s="100">
        <v>0</v>
      </c>
      <c r="AG70" s="100">
        <v>0</v>
      </c>
      <c r="AH70" s="100">
        <v>0</v>
      </c>
      <c r="AI70" s="100">
        <v>0</v>
      </c>
      <c r="AJ70" s="100">
        <v>0</v>
      </c>
      <c r="AK70" s="100">
        <v>0</v>
      </c>
      <c r="AL70" s="100">
        <v>0</v>
      </c>
      <c r="AM70" s="100">
        <v>0</v>
      </c>
      <c r="AN70" s="100">
        <v>0</v>
      </c>
      <c r="AO70" s="100">
        <v>0</v>
      </c>
      <c r="AP70" s="100">
        <v>0</v>
      </c>
      <c r="AQ70" s="100">
        <v>0</v>
      </c>
      <c r="AR70" s="100">
        <v>0</v>
      </c>
      <c r="AS70" s="100">
        <v>0</v>
      </c>
      <c r="AT70" s="100">
        <v>0</v>
      </c>
      <c r="AU70" s="100">
        <v>0</v>
      </c>
      <c r="AV70" s="100">
        <v>0</v>
      </c>
      <c r="AW70" s="100">
        <v>0</v>
      </c>
      <c r="AX70" s="100">
        <v>0</v>
      </c>
      <c r="AY70" s="100">
        <v>0</v>
      </c>
      <c r="AZ70" s="100">
        <v>0</v>
      </c>
      <c r="BA70" s="100">
        <v>0</v>
      </c>
      <c r="BB70" s="100">
        <v>0</v>
      </c>
      <c r="BC70" s="100">
        <v>0</v>
      </c>
      <c r="BD70" s="100">
        <v>0</v>
      </c>
      <c r="BE70" s="100">
        <v>0</v>
      </c>
      <c r="BF70" s="100">
        <v>0</v>
      </c>
      <c r="BG70" s="100">
        <v>0</v>
      </c>
      <c r="BH70" s="100">
        <v>0</v>
      </c>
      <c r="BI70" s="100">
        <v>0</v>
      </c>
      <c r="BJ70" s="100">
        <v>98.739042472412734</v>
      </c>
      <c r="BK70" s="100">
        <v>1.8429266457542184</v>
      </c>
      <c r="BL70" s="100">
        <v>-1.0572175066748102</v>
      </c>
      <c r="BM70" s="100">
        <v>0.87688999999999995</v>
      </c>
      <c r="BN70" s="100">
        <v>6.0419999999999998</v>
      </c>
      <c r="BO70" s="100">
        <v>6.0419999999999998</v>
      </c>
      <c r="BP70" s="100">
        <v>0</v>
      </c>
      <c r="BQ70" s="100">
        <v>37.502214127263947</v>
      </c>
      <c r="BR70" s="100">
        <v>37.502214127263947</v>
      </c>
      <c r="BS70" s="100">
        <v>98.739042472412734</v>
      </c>
      <c r="BT70" s="100">
        <v>0</v>
      </c>
      <c r="BU70" s="100">
        <v>0</v>
      </c>
      <c r="BV70" s="100">
        <v>0</v>
      </c>
      <c r="BW70" s="100">
        <v>0</v>
      </c>
      <c r="BX70" s="100">
        <v>0</v>
      </c>
      <c r="BY70" s="100">
        <v>0</v>
      </c>
      <c r="BZ70" s="100">
        <v>0</v>
      </c>
      <c r="CA70" s="100">
        <v>0.13074107245791619</v>
      </c>
      <c r="CB70" s="100">
        <v>0.42278700282048415</v>
      </c>
      <c r="CC70" s="100">
        <v>0.10346984826255597</v>
      </c>
      <c r="CD70" s="100">
        <v>8.7486294039308771E-2</v>
      </c>
      <c r="CE70" s="100">
        <v>0</v>
      </c>
      <c r="CF70" s="100">
        <v>0</v>
      </c>
      <c r="CG70" s="100">
        <v>0</v>
      </c>
      <c r="CH70" s="100">
        <v>0</v>
      </c>
      <c r="CI70" s="100">
        <v>47099.115856987788</v>
      </c>
      <c r="CJ70" s="100">
        <v>1499.7375447909378</v>
      </c>
      <c r="CK70" s="100">
        <v>0</v>
      </c>
      <c r="CL70" s="100">
        <v>0</v>
      </c>
      <c r="CM70" s="100">
        <v>0</v>
      </c>
      <c r="CN70" s="100">
        <v>0</v>
      </c>
      <c r="CO70" s="100">
        <v>0</v>
      </c>
      <c r="CP70" s="100">
        <v>0</v>
      </c>
      <c r="CQ70" s="100">
        <v>0</v>
      </c>
      <c r="CR70" s="100">
        <v>0</v>
      </c>
      <c r="CS70" s="100">
        <v>0</v>
      </c>
      <c r="CT70" s="100">
        <v>0</v>
      </c>
      <c r="CU70" s="100">
        <v>0</v>
      </c>
      <c r="CV70" s="100">
        <v>0</v>
      </c>
      <c r="CW70" s="100">
        <v>0</v>
      </c>
      <c r="CX70" s="100">
        <v>0</v>
      </c>
      <c r="CY70" s="100">
        <v>0</v>
      </c>
      <c r="CZ70" s="100">
        <v>0</v>
      </c>
      <c r="DA70" s="100">
        <v>0</v>
      </c>
      <c r="DB70" s="100">
        <v>0</v>
      </c>
      <c r="DC70" s="100">
        <v>0</v>
      </c>
      <c r="DD70" s="100">
        <v>0</v>
      </c>
      <c r="DE70" s="100">
        <v>0</v>
      </c>
      <c r="DF70" s="100">
        <v>0</v>
      </c>
      <c r="DG70" s="100">
        <v>0</v>
      </c>
      <c r="DH70" s="100">
        <v>0</v>
      </c>
      <c r="DI70" s="100">
        <v>0</v>
      </c>
      <c r="DJ70" s="100">
        <v>0</v>
      </c>
      <c r="DK70" s="100">
        <v>0</v>
      </c>
      <c r="DL70" s="100">
        <v>0</v>
      </c>
      <c r="DM70" s="100">
        <v>0</v>
      </c>
      <c r="DN70" s="108">
        <v>0</v>
      </c>
      <c r="DO70" s="108">
        <v>0</v>
      </c>
      <c r="DP70" s="108">
        <v>0</v>
      </c>
      <c r="DR70" s="22">
        <v>0</v>
      </c>
      <c r="DS70" s="22">
        <v>0</v>
      </c>
      <c r="DT70" s="22">
        <v>0</v>
      </c>
      <c r="DU70" s="22">
        <v>0</v>
      </c>
      <c r="DV70" s="22">
        <v>0</v>
      </c>
      <c r="DW70" s="22">
        <v>0</v>
      </c>
      <c r="DX70" s="22">
        <v>0</v>
      </c>
      <c r="DY70" s="22">
        <v>0</v>
      </c>
      <c r="DZ70" s="22">
        <v>0</v>
      </c>
      <c r="EA70" s="22">
        <v>0</v>
      </c>
      <c r="EB70" s="22">
        <v>0</v>
      </c>
      <c r="EC70" s="22">
        <v>0</v>
      </c>
      <c r="ED70" s="22">
        <v>0</v>
      </c>
      <c r="EE70" s="22">
        <v>0</v>
      </c>
      <c r="EF70" s="22">
        <v>0</v>
      </c>
      <c r="EG70" s="22">
        <v>0</v>
      </c>
      <c r="EH70" s="22">
        <v>0</v>
      </c>
      <c r="EI70" s="22">
        <v>0</v>
      </c>
      <c r="EJ70" s="22">
        <v>0</v>
      </c>
      <c r="EK70" s="22">
        <v>0</v>
      </c>
      <c r="EL70" s="22">
        <v>0</v>
      </c>
      <c r="EM70" s="22">
        <v>0</v>
      </c>
      <c r="EN70" s="22">
        <v>0</v>
      </c>
      <c r="EO70" s="22">
        <v>0</v>
      </c>
      <c r="EQ70" s="22">
        <v>0</v>
      </c>
      <c r="ER70" s="22">
        <v>0</v>
      </c>
      <c r="ES70" s="22">
        <v>0</v>
      </c>
      <c r="ET70" s="22">
        <v>0</v>
      </c>
      <c r="EU70" s="22">
        <v>0</v>
      </c>
      <c r="EV70" s="22">
        <v>0</v>
      </c>
      <c r="EW70" s="22">
        <v>0</v>
      </c>
      <c r="EX70" s="22">
        <v>0</v>
      </c>
      <c r="EY70" s="22">
        <v>0</v>
      </c>
      <c r="EZ70" s="22">
        <v>0</v>
      </c>
      <c r="FA70" s="22">
        <v>0</v>
      </c>
      <c r="FB70" s="22">
        <v>0</v>
      </c>
      <c r="FC70" s="22">
        <v>0</v>
      </c>
      <c r="FD70" s="22">
        <v>0</v>
      </c>
      <c r="FE70" s="22">
        <v>0</v>
      </c>
      <c r="FF70" s="22">
        <v>0</v>
      </c>
      <c r="FG70" s="22">
        <v>0</v>
      </c>
      <c r="FH70" s="22">
        <v>0</v>
      </c>
      <c r="FI70" s="22">
        <v>0</v>
      </c>
      <c r="FJ70" s="22">
        <v>0</v>
      </c>
      <c r="FK70" s="22">
        <v>0</v>
      </c>
      <c r="FL70" s="22">
        <v>0</v>
      </c>
      <c r="FM70" s="22">
        <v>0</v>
      </c>
      <c r="FN70" s="22">
        <v>0</v>
      </c>
    </row>
    <row r="71" spans="2:170" x14ac:dyDescent="0.2">
      <c r="C71" s="12">
        <v>2058</v>
      </c>
      <c r="D71" s="22">
        <v>0</v>
      </c>
      <c r="E71" s="22">
        <v>0</v>
      </c>
      <c r="F71" s="22">
        <v>0</v>
      </c>
      <c r="G71" s="22">
        <v>0</v>
      </c>
      <c r="H71" s="22">
        <v>0</v>
      </c>
      <c r="I71" s="22">
        <v>0</v>
      </c>
      <c r="J71" s="22">
        <v>0</v>
      </c>
      <c r="K71" s="100">
        <v>12.842299904346874</v>
      </c>
      <c r="L71" s="100">
        <v>0</v>
      </c>
      <c r="M71" s="100">
        <v>0</v>
      </c>
      <c r="N71" s="100">
        <v>0</v>
      </c>
      <c r="O71" s="100">
        <v>0</v>
      </c>
      <c r="P71" s="100">
        <v>0</v>
      </c>
      <c r="Q71" s="100">
        <v>0</v>
      </c>
      <c r="R71" s="100">
        <v>0</v>
      </c>
      <c r="S71" s="100">
        <v>0</v>
      </c>
      <c r="T71" s="100">
        <v>0</v>
      </c>
      <c r="U71" s="100">
        <v>0</v>
      </c>
      <c r="V71" s="100">
        <v>0</v>
      </c>
      <c r="W71" s="100">
        <v>0</v>
      </c>
      <c r="X71" s="100">
        <v>0</v>
      </c>
      <c r="Y71" s="100">
        <v>0</v>
      </c>
      <c r="Z71" s="100">
        <v>0</v>
      </c>
      <c r="AA71" s="100">
        <v>0</v>
      </c>
      <c r="AB71" s="100">
        <v>0</v>
      </c>
      <c r="AC71" s="100">
        <v>0</v>
      </c>
      <c r="AD71" s="100">
        <v>0</v>
      </c>
      <c r="AE71" s="100">
        <v>0</v>
      </c>
      <c r="AF71" s="100">
        <v>0</v>
      </c>
      <c r="AG71" s="100">
        <v>0</v>
      </c>
      <c r="AH71" s="100">
        <v>0</v>
      </c>
      <c r="AI71" s="100">
        <v>0</v>
      </c>
      <c r="AJ71" s="100">
        <v>0</v>
      </c>
      <c r="AK71" s="100">
        <v>0</v>
      </c>
      <c r="AL71" s="100">
        <v>0</v>
      </c>
      <c r="AM71" s="100">
        <v>0</v>
      </c>
      <c r="AN71" s="100">
        <v>0</v>
      </c>
      <c r="AO71" s="100">
        <v>0</v>
      </c>
      <c r="AP71" s="100">
        <v>0</v>
      </c>
      <c r="AQ71" s="100">
        <v>0</v>
      </c>
      <c r="AR71" s="100">
        <v>0</v>
      </c>
      <c r="AS71" s="100">
        <v>0</v>
      </c>
      <c r="AT71" s="100">
        <v>0</v>
      </c>
      <c r="AU71" s="100">
        <v>0</v>
      </c>
      <c r="AV71" s="100">
        <v>0</v>
      </c>
      <c r="AW71" s="100">
        <v>0</v>
      </c>
      <c r="AX71" s="100">
        <v>0</v>
      </c>
      <c r="AY71" s="100">
        <v>0</v>
      </c>
      <c r="AZ71" s="100">
        <v>0</v>
      </c>
      <c r="BA71" s="100">
        <v>0</v>
      </c>
      <c r="BB71" s="100">
        <v>0</v>
      </c>
      <c r="BC71" s="100">
        <v>0</v>
      </c>
      <c r="BD71" s="100">
        <v>0</v>
      </c>
      <c r="BE71" s="100">
        <v>0</v>
      </c>
      <c r="BF71" s="100">
        <v>0</v>
      </c>
      <c r="BG71" s="100">
        <v>0</v>
      </c>
      <c r="BH71" s="100">
        <v>0</v>
      </c>
      <c r="BI71" s="100">
        <v>0</v>
      </c>
      <c r="BJ71" s="100">
        <v>98.739042472412734</v>
      </c>
      <c r="BK71" s="100">
        <v>1.8429266457542184</v>
      </c>
      <c r="BL71" s="100">
        <v>-1.0572175066748102</v>
      </c>
      <c r="BM71" s="100">
        <v>0.87688999999999995</v>
      </c>
      <c r="BN71" s="100">
        <v>6.0419999999999998</v>
      </c>
      <c r="BO71" s="100">
        <v>6.0419999999999998</v>
      </c>
      <c r="BP71" s="100">
        <v>0</v>
      </c>
      <c r="BQ71" s="100">
        <v>37.502214127263947</v>
      </c>
      <c r="BR71" s="100">
        <v>37.502214127263947</v>
      </c>
      <c r="BS71" s="100">
        <v>98.739042472412734</v>
      </c>
      <c r="BT71" s="100">
        <v>0</v>
      </c>
      <c r="BU71" s="100">
        <v>0</v>
      </c>
      <c r="BV71" s="100">
        <v>0</v>
      </c>
      <c r="BW71" s="100">
        <v>0</v>
      </c>
      <c r="BX71" s="100">
        <v>0</v>
      </c>
      <c r="BY71" s="100">
        <v>0</v>
      </c>
      <c r="BZ71" s="100">
        <v>0</v>
      </c>
      <c r="CA71" s="100">
        <v>0.13074107245791619</v>
      </c>
      <c r="CB71" s="100">
        <v>0.42278700282048415</v>
      </c>
      <c r="CC71" s="100">
        <v>0.10346984826255597</v>
      </c>
      <c r="CD71" s="100">
        <v>8.7486294039308771E-2</v>
      </c>
      <c r="CE71" s="100">
        <v>0</v>
      </c>
      <c r="CF71" s="100">
        <v>0</v>
      </c>
      <c r="CG71" s="100">
        <v>0</v>
      </c>
      <c r="CH71" s="100">
        <v>0</v>
      </c>
      <c r="CI71" s="100">
        <v>47099.115856987788</v>
      </c>
      <c r="CJ71" s="100">
        <v>1499.7375447909378</v>
      </c>
      <c r="CK71" s="100">
        <v>0</v>
      </c>
      <c r="CL71" s="100">
        <v>0</v>
      </c>
      <c r="CM71" s="100">
        <v>0</v>
      </c>
      <c r="CN71" s="100">
        <v>0</v>
      </c>
      <c r="CO71" s="100">
        <v>0</v>
      </c>
      <c r="CP71" s="100">
        <v>0</v>
      </c>
      <c r="CQ71" s="100">
        <v>0</v>
      </c>
      <c r="CR71" s="100">
        <v>0</v>
      </c>
      <c r="CS71" s="100">
        <v>0</v>
      </c>
      <c r="CT71" s="100">
        <v>0</v>
      </c>
      <c r="CU71" s="100">
        <v>0</v>
      </c>
      <c r="CV71" s="100">
        <v>0</v>
      </c>
      <c r="CW71" s="100">
        <v>0</v>
      </c>
      <c r="CX71" s="100">
        <v>0</v>
      </c>
      <c r="CY71" s="100">
        <v>0</v>
      </c>
      <c r="CZ71" s="100">
        <v>0</v>
      </c>
      <c r="DA71" s="100">
        <v>0</v>
      </c>
      <c r="DB71" s="100">
        <v>0</v>
      </c>
      <c r="DC71" s="100">
        <v>0</v>
      </c>
      <c r="DD71" s="100">
        <v>0</v>
      </c>
      <c r="DE71" s="100">
        <v>0</v>
      </c>
      <c r="DF71" s="100">
        <v>0</v>
      </c>
      <c r="DG71" s="100">
        <v>0</v>
      </c>
      <c r="DH71" s="100">
        <v>0</v>
      </c>
      <c r="DI71" s="100">
        <v>0</v>
      </c>
      <c r="DJ71" s="100">
        <v>0</v>
      </c>
      <c r="DK71" s="100">
        <v>0</v>
      </c>
      <c r="DL71" s="100">
        <v>0</v>
      </c>
      <c r="DM71" s="100">
        <v>0</v>
      </c>
      <c r="DN71" s="108">
        <v>0</v>
      </c>
      <c r="DO71" s="108">
        <v>0</v>
      </c>
      <c r="DP71" s="108">
        <v>0</v>
      </c>
      <c r="DR71" s="22">
        <v>0</v>
      </c>
      <c r="DS71" s="22">
        <v>0</v>
      </c>
      <c r="DT71" s="22">
        <v>0</v>
      </c>
      <c r="DU71" s="22">
        <v>0</v>
      </c>
      <c r="DV71" s="22">
        <v>0</v>
      </c>
      <c r="DW71" s="22">
        <v>0</v>
      </c>
      <c r="DX71" s="22">
        <v>0</v>
      </c>
      <c r="DY71" s="22">
        <v>0</v>
      </c>
      <c r="DZ71" s="22">
        <v>0</v>
      </c>
      <c r="EA71" s="22">
        <v>0</v>
      </c>
      <c r="EB71" s="22">
        <v>0</v>
      </c>
      <c r="EC71" s="22">
        <v>0</v>
      </c>
      <c r="ED71" s="22">
        <v>0</v>
      </c>
      <c r="EE71" s="22">
        <v>0</v>
      </c>
      <c r="EF71" s="22">
        <v>0</v>
      </c>
      <c r="EG71" s="22">
        <v>0</v>
      </c>
      <c r="EH71" s="22">
        <v>0</v>
      </c>
      <c r="EI71" s="22">
        <v>0</v>
      </c>
      <c r="EJ71" s="22">
        <v>0</v>
      </c>
      <c r="EK71" s="22">
        <v>0</v>
      </c>
      <c r="EL71" s="22">
        <v>0</v>
      </c>
      <c r="EM71" s="22">
        <v>0</v>
      </c>
      <c r="EN71" s="22">
        <v>0</v>
      </c>
      <c r="EO71" s="22">
        <v>0</v>
      </c>
      <c r="EQ71" s="22">
        <v>0</v>
      </c>
      <c r="ER71" s="22">
        <v>0</v>
      </c>
      <c r="ES71" s="22">
        <v>0</v>
      </c>
      <c r="ET71" s="22">
        <v>0</v>
      </c>
      <c r="EU71" s="22">
        <v>0</v>
      </c>
      <c r="EV71" s="22">
        <v>0</v>
      </c>
      <c r="EW71" s="22">
        <v>0</v>
      </c>
      <c r="EX71" s="22">
        <v>0</v>
      </c>
      <c r="EY71" s="22">
        <v>0</v>
      </c>
      <c r="EZ71" s="22">
        <v>0</v>
      </c>
      <c r="FA71" s="22">
        <v>0</v>
      </c>
      <c r="FB71" s="22">
        <v>0</v>
      </c>
      <c r="FC71" s="22">
        <v>0</v>
      </c>
      <c r="FD71" s="22">
        <v>0</v>
      </c>
      <c r="FE71" s="22">
        <v>0</v>
      </c>
      <c r="FF71" s="22">
        <v>0</v>
      </c>
      <c r="FG71" s="22">
        <v>0</v>
      </c>
      <c r="FH71" s="22">
        <v>0</v>
      </c>
      <c r="FI71" s="22">
        <v>0</v>
      </c>
      <c r="FJ71" s="22">
        <v>0</v>
      </c>
      <c r="FK71" s="22">
        <v>0</v>
      </c>
      <c r="FL71" s="22">
        <v>0</v>
      </c>
      <c r="FM71" s="22">
        <v>0</v>
      </c>
      <c r="FN71" s="22">
        <v>0</v>
      </c>
    </row>
    <row r="72" spans="2:170" x14ac:dyDescent="0.2">
      <c r="C72" s="13">
        <v>2059</v>
      </c>
      <c r="D72" s="22">
        <v>0</v>
      </c>
      <c r="E72" s="22">
        <v>0</v>
      </c>
      <c r="F72" s="22">
        <v>0</v>
      </c>
      <c r="G72" s="22">
        <v>0</v>
      </c>
      <c r="H72" s="22">
        <v>0</v>
      </c>
      <c r="I72" s="22">
        <v>0</v>
      </c>
      <c r="J72" s="22">
        <v>0</v>
      </c>
      <c r="K72" s="100">
        <v>5.0999996965401806E-3</v>
      </c>
      <c r="L72" s="100">
        <v>0</v>
      </c>
      <c r="M72" s="100">
        <v>0</v>
      </c>
      <c r="N72" s="100">
        <v>0</v>
      </c>
      <c r="O72" s="100">
        <v>0</v>
      </c>
      <c r="P72" s="100">
        <v>0</v>
      </c>
      <c r="Q72" s="100">
        <v>0</v>
      </c>
      <c r="R72" s="100">
        <v>0</v>
      </c>
      <c r="S72" s="100">
        <v>0</v>
      </c>
      <c r="T72" s="100">
        <v>0</v>
      </c>
      <c r="U72" s="100">
        <v>0</v>
      </c>
      <c r="V72" s="100">
        <v>0</v>
      </c>
      <c r="W72" s="100">
        <v>0</v>
      </c>
      <c r="X72" s="100">
        <v>0</v>
      </c>
      <c r="Y72" s="100">
        <v>0</v>
      </c>
      <c r="Z72" s="100">
        <v>0</v>
      </c>
      <c r="AA72" s="100">
        <v>0</v>
      </c>
      <c r="AB72" s="100">
        <v>0</v>
      </c>
      <c r="AC72" s="100">
        <v>0</v>
      </c>
      <c r="AD72" s="100">
        <v>0</v>
      </c>
      <c r="AE72" s="100">
        <v>0</v>
      </c>
      <c r="AF72" s="100">
        <v>0</v>
      </c>
      <c r="AG72" s="100">
        <v>0</v>
      </c>
      <c r="AH72" s="100">
        <v>0</v>
      </c>
      <c r="AI72" s="100">
        <v>0</v>
      </c>
      <c r="AJ72" s="100">
        <v>0</v>
      </c>
      <c r="AK72" s="100">
        <v>0</v>
      </c>
      <c r="AL72" s="100">
        <v>0</v>
      </c>
      <c r="AM72" s="100">
        <v>0</v>
      </c>
      <c r="AN72" s="100">
        <v>0</v>
      </c>
      <c r="AO72" s="100">
        <v>0</v>
      </c>
      <c r="AP72" s="100">
        <v>0</v>
      </c>
      <c r="AQ72" s="100">
        <v>0</v>
      </c>
      <c r="AR72" s="100">
        <v>0</v>
      </c>
      <c r="AS72" s="100">
        <v>0</v>
      </c>
      <c r="AT72" s="100">
        <v>0</v>
      </c>
      <c r="AU72" s="100">
        <v>0</v>
      </c>
      <c r="AV72" s="100">
        <v>0</v>
      </c>
      <c r="AW72" s="100">
        <v>0</v>
      </c>
      <c r="AX72" s="100">
        <v>0</v>
      </c>
      <c r="AY72" s="100">
        <v>0</v>
      </c>
      <c r="AZ72" s="100">
        <v>0</v>
      </c>
      <c r="BA72" s="100">
        <v>0</v>
      </c>
      <c r="BB72" s="100">
        <v>0</v>
      </c>
      <c r="BC72" s="100">
        <v>0</v>
      </c>
      <c r="BD72" s="100">
        <v>0</v>
      </c>
      <c r="BE72" s="100">
        <v>0</v>
      </c>
      <c r="BF72" s="100">
        <v>0</v>
      </c>
      <c r="BG72" s="100">
        <v>0</v>
      </c>
      <c r="BH72" s="100">
        <v>0</v>
      </c>
      <c r="BI72" s="100">
        <v>0</v>
      </c>
      <c r="BJ72" s="101">
        <v>98.739042472412734</v>
      </c>
      <c r="BK72" s="101">
        <v>1.8429266457542184</v>
      </c>
      <c r="BL72" s="101">
        <v>-1.0572175066748102</v>
      </c>
      <c r="BM72" s="100">
        <v>0.87688999999999995</v>
      </c>
      <c r="BN72" s="101">
        <v>6.0419999999999998</v>
      </c>
      <c r="BO72" s="100">
        <v>6.0419999999999998</v>
      </c>
      <c r="BP72" s="101">
        <v>0</v>
      </c>
      <c r="BQ72" s="101">
        <v>37.502214127263947</v>
      </c>
      <c r="BR72" s="101">
        <v>37.502214127263947</v>
      </c>
      <c r="BS72" s="101">
        <v>98.739042472412734</v>
      </c>
      <c r="BT72" s="101">
        <v>0</v>
      </c>
      <c r="BU72" s="101">
        <v>0</v>
      </c>
      <c r="BV72" s="101">
        <v>0</v>
      </c>
      <c r="BW72" s="101">
        <v>0</v>
      </c>
      <c r="BX72" s="101">
        <v>0</v>
      </c>
      <c r="BY72" s="101">
        <v>0</v>
      </c>
      <c r="BZ72" s="101">
        <v>0</v>
      </c>
      <c r="CA72" s="101">
        <v>0.13074107245791619</v>
      </c>
      <c r="CB72" s="101">
        <v>0.42278700282048415</v>
      </c>
      <c r="CC72" s="101">
        <v>0.10346984826255597</v>
      </c>
      <c r="CD72" s="101">
        <v>8.7486294039308771E-2</v>
      </c>
      <c r="CE72" s="101">
        <v>0</v>
      </c>
      <c r="CF72" s="101">
        <v>0</v>
      </c>
      <c r="CG72" s="101">
        <v>0</v>
      </c>
      <c r="CH72" s="101">
        <v>0</v>
      </c>
      <c r="CI72" s="101">
        <v>47099.115856987788</v>
      </c>
      <c r="CJ72" s="101">
        <v>1499.7375447909378</v>
      </c>
      <c r="CK72" s="101">
        <v>0</v>
      </c>
      <c r="CL72" s="101">
        <v>0</v>
      </c>
      <c r="CM72" s="101">
        <v>0</v>
      </c>
      <c r="CN72" s="101">
        <v>0</v>
      </c>
      <c r="CO72" s="101">
        <v>0</v>
      </c>
      <c r="CP72" s="101">
        <v>0</v>
      </c>
      <c r="CQ72" s="101">
        <v>0</v>
      </c>
      <c r="CR72" s="101">
        <v>0</v>
      </c>
      <c r="CS72" s="101">
        <v>0</v>
      </c>
      <c r="CT72" s="101">
        <v>0</v>
      </c>
      <c r="CU72" s="101">
        <v>0</v>
      </c>
      <c r="CV72" s="101">
        <v>0</v>
      </c>
      <c r="CW72" s="101">
        <v>0</v>
      </c>
      <c r="CX72" s="101">
        <v>0</v>
      </c>
      <c r="CY72" s="101">
        <v>0</v>
      </c>
      <c r="CZ72" s="101">
        <v>0</v>
      </c>
      <c r="DA72" s="101">
        <v>0</v>
      </c>
      <c r="DB72" s="101">
        <v>0</v>
      </c>
      <c r="DC72" s="101">
        <v>0</v>
      </c>
      <c r="DD72" s="101">
        <v>0</v>
      </c>
      <c r="DE72" s="101">
        <v>0</v>
      </c>
      <c r="DF72" s="101">
        <v>0</v>
      </c>
      <c r="DG72" s="101">
        <v>0</v>
      </c>
      <c r="DH72" s="101">
        <v>0</v>
      </c>
      <c r="DI72" s="101">
        <v>0</v>
      </c>
      <c r="DJ72" s="101">
        <v>0</v>
      </c>
      <c r="DK72" s="101">
        <v>0</v>
      </c>
      <c r="DL72" s="101">
        <v>0</v>
      </c>
      <c r="DM72" s="101">
        <v>0</v>
      </c>
      <c r="DN72" s="109">
        <v>0</v>
      </c>
      <c r="DO72" s="109">
        <v>0</v>
      </c>
      <c r="DP72" s="108">
        <v>0</v>
      </c>
      <c r="DR72" s="22">
        <v>0</v>
      </c>
      <c r="DS72" s="22">
        <v>0</v>
      </c>
      <c r="DT72" s="22">
        <v>0</v>
      </c>
      <c r="DU72" s="22">
        <v>0</v>
      </c>
      <c r="DV72" s="22">
        <v>0</v>
      </c>
      <c r="DW72" s="22">
        <v>0</v>
      </c>
      <c r="DX72" s="22">
        <v>0</v>
      </c>
      <c r="DY72" s="22">
        <v>0</v>
      </c>
      <c r="DZ72" s="22">
        <v>0</v>
      </c>
      <c r="EA72" s="22">
        <v>0</v>
      </c>
      <c r="EB72" s="22">
        <v>0</v>
      </c>
      <c r="EC72" s="22">
        <v>0</v>
      </c>
      <c r="ED72" s="22">
        <v>0</v>
      </c>
      <c r="EE72" s="22">
        <v>0</v>
      </c>
      <c r="EF72" s="22">
        <v>0</v>
      </c>
      <c r="EG72" s="22">
        <v>0</v>
      </c>
      <c r="EH72" s="22">
        <v>0</v>
      </c>
      <c r="EI72" s="22">
        <v>0</v>
      </c>
      <c r="EJ72" s="22">
        <v>0</v>
      </c>
      <c r="EK72" s="22">
        <v>0</v>
      </c>
      <c r="EL72" s="22">
        <v>0</v>
      </c>
      <c r="EM72" s="22">
        <v>0</v>
      </c>
      <c r="EN72" s="22">
        <v>0</v>
      </c>
      <c r="EO72" s="22">
        <v>0</v>
      </c>
      <c r="EQ72" s="22">
        <v>0</v>
      </c>
      <c r="ER72" s="22">
        <v>0</v>
      </c>
      <c r="ES72" s="22">
        <v>0</v>
      </c>
      <c r="ET72" s="22">
        <v>0</v>
      </c>
      <c r="EU72" s="22">
        <v>0</v>
      </c>
      <c r="EV72" s="22">
        <v>0</v>
      </c>
      <c r="EW72" s="22">
        <v>0</v>
      </c>
      <c r="EX72" s="22">
        <v>0</v>
      </c>
      <c r="EY72" s="22">
        <v>0</v>
      </c>
      <c r="EZ72" s="22">
        <v>0</v>
      </c>
      <c r="FA72" s="22">
        <v>0</v>
      </c>
      <c r="FB72" s="22">
        <v>0</v>
      </c>
      <c r="FC72" s="22">
        <v>0</v>
      </c>
      <c r="FD72" s="22">
        <v>0</v>
      </c>
      <c r="FE72" s="22">
        <v>0</v>
      </c>
      <c r="FF72" s="22">
        <v>0</v>
      </c>
      <c r="FG72" s="22">
        <v>0</v>
      </c>
      <c r="FH72" s="22">
        <v>0</v>
      </c>
      <c r="FI72" s="22">
        <v>0</v>
      </c>
      <c r="FJ72" s="22">
        <v>0</v>
      </c>
      <c r="FK72" s="22">
        <v>0</v>
      </c>
      <c r="FL72" s="22">
        <v>0</v>
      </c>
      <c r="FM72" s="22">
        <v>0</v>
      </c>
      <c r="FN72" s="22">
        <v>0</v>
      </c>
    </row>
    <row r="73" spans="2:170" ht="4.5" customHeight="1" x14ac:dyDescent="0.2">
      <c r="C73" s="14"/>
      <c r="D73" s="25"/>
      <c r="E73" s="25"/>
      <c r="F73" s="25"/>
      <c r="G73" s="25"/>
      <c r="H73" s="25"/>
      <c r="I73" s="25"/>
      <c r="J73" s="25"/>
      <c r="K73" s="102"/>
      <c r="L73" s="102"/>
      <c r="M73" s="102"/>
      <c r="N73" s="102"/>
      <c r="O73" s="102"/>
      <c r="P73" s="102"/>
      <c r="Q73" s="102"/>
      <c r="R73" s="102"/>
      <c r="S73" s="102"/>
      <c r="T73" s="102"/>
      <c r="U73" s="102"/>
      <c r="V73" s="102"/>
      <c r="W73" s="102"/>
      <c r="X73" s="102"/>
      <c r="Y73" s="102"/>
      <c r="Z73" s="102"/>
      <c r="AA73" s="102"/>
      <c r="AB73" s="102"/>
      <c r="AC73" s="102"/>
      <c r="AD73" s="102"/>
      <c r="AE73" s="102"/>
      <c r="AF73" s="102"/>
      <c r="AG73" s="102"/>
      <c r="AH73" s="102"/>
      <c r="AI73" s="102"/>
      <c r="AJ73" s="102"/>
      <c r="AK73" s="102"/>
      <c r="AL73" s="102"/>
      <c r="AM73" s="102"/>
      <c r="AN73" s="102"/>
      <c r="AO73" s="102"/>
      <c r="AP73" s="102"/>
      <c r="AQ73" s="102"/>
      <c r="AR73" s="102"/>
      <c r="AS73" s="102"/>
      <c r="AT73" s="102"/>
      <c r="AU73" s="102"/>
      <c r="AV73" s="102"/>
      <c r="AW73" s="102"/>
      <c r="AX73" s="102"/>
      <c r="AY73" s="102"/>
      <c r="AZ73" s="102"/>
      <c r="BA73" s="102"/>
      <c r="BB73" s="102"/>
      <c r="BC73" s="102"/>
      <c r="BD73" s="102"/>
      <c r="BE73" s="102"/>
      <c r="BF73" s="102"/>
      <c r="BG73" s="102"/>
      <c r="BH73" s="102"/>
      <c r="BI73" s="102"/>
      <c r="BJ73" s="102"/>
      <c r="BK73" s="102"/>
      <c r="BL73" s="102"/>
      <c r="BM73" s="102"/>
      <c r="BN73" s="102"/>
      <c r="BO73" s="102"/>
      <c r="BP73" s="102"/>
      <c r="BQ73" s="102"/>
      <c r="BR73" s="102"/>
      <c r="BS73" s="102"/>
      <c r="BT73" s="102"/>
      <c r="BU73" s="102"/>
      <c r="BV73" s="102"/>
      <c r="BW73" s="102"/>
      <c r="BX73" s="102"/>
      <c r="BY73" s="102"/>
      <c r="BZ73" s="102"/>
      <c r="CA73" s="102"/>
      <c r="CB73" s="102"/>
      <c r="CC73" s="102"/>
      <c r="CD73" s="102"/>
      <c r="CE73" s="102"/>
      <c r="CF73" s="102"/>
      <c r="CG73" s="102"/>
      <c r="CH73" s="102"/>
      <c r="CI73" s="102"/>
      <c r="CJ73" s="102"/>
      <c r="CK73" s="102"/>
      <c r="CL73" s="102"/>
      <c r="CM73" s="102"/>
      <c r="CN73" s="102"/>
      <c r="CO73" s="102"/>
      <c r="CP73" s="102"/>
      <c r="CQ73" s="102"/>
      <c r="CR73" s="102"/>
      <c r="CS73" s="102"/>
      <c r="CT73" s="102"/>
      <c r="CU73" s="102"/>
      <c r="CV73" s="102"/>
      <c r="CW73" s="102"/>
      <c r="CX73" s="102"/>
      <c r="CY73" s="102"/>
      <c r="CZ73" s="102"/>
      <c r="DA73" s="102"/>
      <c r="DB73" s="102"/>
      <c r="DC73" s="102"/>
      <c r="DD73" s="102"/>
      <c r="DE73" s="102"/>
      <c r="DF73" s="102"/>
      <c r="DG73" s="102"/>
      <c r="DH73" s="102"/>
      <c r="DI73" s="102"/>
      <c r="DJ73" s="102"/>
      <c r="DK73" s="102"/>
      <c r="DL73" s="102"/>
      <c r="DM73" s="102"/>
      <c r="DN73" s="110"/>
      <c r="DO73" s="110"/>
      <c r="DP73" s="110"/>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row>
    <row r="74" spans="2:170" x14ac:dyDescent="0.2">
      <c r="C74" s="15" t="s">
        <v>142</v>
      </c>
      <c r="D74" s="26">
        <v>76</v>
      </c>
      <c r="E74" s="27">
        <v>52</v>
      </c>
      <c r="F74" s="26">
        <v>44</v>
      </c>
      <c r="G74" s="27">
        <v>0</v>
      </c>
      <c r="H74" s="26">
        <v>32</v>
      </c>
      <c r="I74" s="27">
        <v>0</v>
      </c>
      <c r="J74" s="27">
        <v>4</v>
      </c>
      <c r="K74" s="103">
        <v>3483980.4613178293</v>
      </c>
      <c r="L74" s="103">
        <v>0</v>
      </c>
      <c r="M74" s="103">
        <v>1101809.7266761065</v>
      </c>
      <c r="N74" s="103">
        <v>1013664.9485420177</v>
      </c>
      <c r="O74" s="103">
        <v>0</v>
      </c>
      <c r="P74" s="103">
        <v>88144.778134088556</v>
      </c>
      <c r="Q74" s="103">
        <v>0</v>
      </c>
      <c r="R74" s="103">
        <v>0</v>
      </c>
      <c r="S74" s="103">
        <v>0</v>
      </c>
      <c r="T74" s="103">
        <v>0</v>
      </c>
      <c r="U74" s="103">
        <v>0</v>
      </c>
      <c r="V74" s="103">
        <v>0</v>
      </c>
      <c r="W74" s="103">
        <v>117824642.57736483</v>
      </c>
      <c r="X74" s="103">
        <v>85413411.054749116</v>
      </c>
      <c r="Y74" s="103">
        <v>0</v>
      </c>
      <c r="Z74" s="103">
        <v>0</v>
      </c>
      <c r="AA74" s="103">
        <v>0</v>
      </c>
      <c r="AB74" s="103">
        <v>3704301.232849732</v>
      </c>
      <c r="AC74" s="103">
        <v>0</v>
      </c>
      <c r="AD74" s="103">
        <v>0</v>
      </c>
      <c r="AE74" s="103">
        <v>1013408.9195782391</v>
      </c>
      <c r="AF74" s="103">
        <v>0</v>
      </c>
      <c r="AG74" s="103">
        <v>0</v>
      </c>
      <c r="AH74" s="103">
        <v>0</v>
      </c>
      <c r="AI74" s="103">
        <v>0</v>
      </c>
      <c r="AJ74" s="103">
        <v>8</v>
      </c>
      <c r="AK74" s="103">
        <v>6.4</v>
      </c>
      <c r="AL74" s="103">
        <v>0</v>
      </c>
      <c r="AM74" s="103">
        <v>296344.09862797853</v>
      </c>
      <c r="AN74" s="103">
        <v>0</v>
      </c>
      <c r="AO74" s="103">
        <v>0</v>
      </c>
      <c r="AP74" s="103">
        <v>2200</v>
      </c>
      <c r="AQ74" s="103">
        <v>3704301.232849732</v>
      </c>
      <c r="AR74" s="103">
        <v>0</v>
      </c>
      <c r="AS74" s="103">
        <v>0</v>
      </c>
      <c r="AT74" s="103">
        <v>1013408.9195782389</v>
      </c>
      <c r="AU74" s="103">
        <v>0</v>
      </c>
      <c r="AV74" s="103">
        <v>0</v>
      </c>
      <c r="AW74" s="103">
        <v>0</v>
      </c>
      <c r="AX74" s="103">
        <v>0</v>
      </c>
      <c r="AY74" s="103">
        <v>296344.09862797853</v>
      </c>
      <c r="AZ74" s="103">
        <v>0</v>
      </c>
      <c r="BA74" s="103">
        <v>0</v>
      </c>
      <c r="BB74" s="103">
        <v>3407957.134221754</v>
      </c>
      <c r="BC74" s="103">
        <v>0</v>
      </c>
      <c r="BD74" s="103">
        <v>0</v>
      </c>
      <c r="BE74" s="103">
        <v>1013408.9195782389</v>
      </c>
      <c r="BF74" s="103">
        <v>0</v>
      </c>
      <c r="BG74" s="103">
        <v>0</v>
      </c>
      <c r="BH74" s="103">
        <v>0</v>
      </c>
      <c r="BI74" s="103">
        <v>0</v>
      </c>
      <c r="BJ74" s="103">
        <v>98.739042472412663</v>
      </c>
      <c r="BK74" s="103">
        <v>1.8429266457542184</v>
      </c>
      <c r="BL74" s="103">
        <v>-1.0572175066748102</v>
      </c>
      <c r="BM74" s="103">
        <v>0.87688999999999961</v>
      </c>
      <c r="BN74" s="103">
        <v>6.0420000000000007</v>
      </c>
      <c r="BO74" s="103">
        <v>6.0420000000000007</v>
      </c>
      <c r="BP74" s="103">
        <v>0</v>
      </c>
      <c r="BQ74" s="103">
        <v>37.50221412726394</v>
      </c>
      <c r="BR74" s="103">
        <v>37.50221412726394</v>
      </c>
      <c r="BS74" s="103">
        <v>98.739042472412663</v>
      </c>
      <c r="BT74" s="111">
        <v>336498424.22008371</v>
      </c>
      <c r="BU74" s="111">
        <v>57130612.449729815</v>
      </c>
      <c r="BV74" s="111">
        <v>2200</v>
      </c>
      <c r="BW74" s="111">
        <v>15124648.122935362</v>
      </c>
      <c r="BX74" s="111">
        <v>0</v>
      </c>
      <c r="BY74" s="111">
        <v>42005964.326794468</v>
      </c>
      <c r="BZ74" s="103">
        <v>12.078311147360388</v>
      </c>
      <c r="CA74" s="103">
        <v>0.13074107245791619</v>
      </c>
      <c r="CB74" s="103">
        <v>0.42278700282048415</v>
      </c>
      <c r="CC74" s="103">
        <v>0.10346984826255597</v>
      </c>
      <c r="CD74" s="103">
        <v>8.7486294039308771E-2</v>
      </c>
      <c r="CE74" s="103">
        <v>0</v>
      </c>
      <c r="CF74" s="103">
        <v>0</v>
      </c>
      <c r="CG74" s="103">
        <v>0</v>
      </c>
      <c r="CH74" s="103">
        <v>0</v>
      </c>
      <c r="CI74" s="103">
        <v>47099.115856987788</v>
      </c>
      <c r="CJ74" s="103">
        <v>1499.7375447909378</v>
      </c>
      <c r="CK74" s="111">
        <v>0</v>
      </c>
      <c r="CL74" s="111">
        <v>0</v>
      </c>
      <c r="CM74" s="111">
        <v>0</v>
      </c>
      <c r="CN74" s="111">
        <v>0</v>
      </c>
      <c r="CO74" s="111">
        <v>0</v>
      </c>
      <c r="CP74" s="111">
        <v>4</v>
      </c>
      <c r="CQ74" s="111">
        <v>0</v>
      </c>
      <c r="CR74" s="111">
        <v>0</v>
      </c>
      <c r="CS74" s="111">
        <v>0</v>
      </c>
      <c r="CT74" s="111">
        <v>12513892.031044699</v>
      </c>
      <c r="CU74" s="111">
        <v>900</v>
      </c>
      <c r="CV74" s="111">
        <v>0</v>
      </c>
      <c r="CW74" s="111">
        <v>877020.33514705824</v>
      </c>
      <c r="CX74" s="111">
        <v>172188.39660746563</v>
      </c>
      <c r="CY74" s="111">
        <v>10707194.279312851</v>
      </c>
      <c r="CZ74" s="111">
        <v>0</v>
      </c>
      <c r="DA74" s="111">
        <v>0</v>
      </c>
      <c r="DB74" s="111">
        <v>0</v>
      </c>
      <c r="DC74" s="111">
        <v>0</v>
      </c>
      <c r="DD74" s="111">
        <v>0</v>
      </c>
      <c r="DE74" s="111">
        <v>0</v>
      </c>
      <c r="DF74" s="111">
        <v>0</v>
      </c>
      <c r="DG74" s="111">
        <v>530075.99200651841</v>
      </c>
      <c r="DH74" s="111">
        <v>227413.0279708117</v>
      </c>
      <c r="DI74" s="111">
        <v>773578.32778399065</v>
      </c>
      <c r="DJ74" s="111">
        <v>100</v>
      </c>
      <c r="DK74" s="111">
        <v>0</v>
      </c>
      <c r="DL74" s="111">
        <v>17399.757498655577</v>
      </c>
      <c r="DM74" s="111">
        <v>0</v>
      </c>
      <c r="DN74" s="111">
        <v>279367811.77035397</v>
      </c>
      <c r="DO74" s="111">
        <v>266062941.65402648</v>
      </c>
      <c r="DP74" s="111">
        <v>100028369.45037159</v>
      </c>
      <c r="DR74" s="27"/>
      <c r="DS74" s="27">
        <v>0</v>
      </c>
      <c r="DT74" s="27"/>
      <c r="DU74" s="27"/>
      <c r="DV74" s="27"/>
      <c r="DW74" s="27"/>
      <c r="DX74" s="27"/>
      <c r="DY74" s="27"/>
      <c r="DZ74" s="27"/>
      <c r="EA74" s="27"/>
      <c r="EB74" s="27"/>
      <c r="EC74" s="27"/>
      <c r="ED74" s="27"/>
      <c r="EE74" s="27"/>
      <c r="EF74" s="27"/>
      <c r="EG74" s="27"/>
      <c r="EH74" s="27"/>
      <c r="EI74" s="27"/>
      <c r="EJ74" s="27"/>
      <c r="EK74" s="27"/>
      <c r="EL74" s="27"/>
      <c r="EM74" s="27"/>
      <c r="EN74" s="27"/>
      <c r="EO74" s="27"/>
      <c r="EQ74" s="27"/>
      <c r="ER74" s="27"/>
      <c r="ES74" s="27"/>
      <c r="ET74" s="27"/>
      <c r="EU74" s="27"/>
      <c r="EV74" s="27"/>
      <c r="EW74" s="27"/>
      <c r="EX74" s="27"/>
      <c r="EY74" s="27"/>
      <c r="EZ74" s="27"/>
      <c r="FA74" s="27"/>
      <c r="FB74" s="27"/>
      <c r="FC74" s="27"/>
      <c r="FD74" s="27"/>
      <c r="FE74" s="27"/>
      <c r="FF74" s="27"/>
      <c r="FG74" s="27"/>
      <c r="FH74" s="27"/>
      <c r="FI74" s="27"/>
      <c r="FJ74" s="27"/>
      <c r="FK74" s="27"/>
      <c r="FL74" s="27"/>
      <c r="FM74" s="27"/>
      <c r="FN74" s="27"/>
    </row>
    <row r="76" spans="2:170" x14ac:dyDescent="0.2">
      <c r="K76" s="128">
        <f>+K57*BJ57</f>
        <v>6302286.7492281217</v>
      </c>
    </row>
    <row r="77" spans="2:170" x14ac:dyDescent="0.2">
      <c r="K77" s="128">
        <f t="shared" ref="K77:K82" si="1">+K58*BJ58</f>
        <v>5605611.6936861323</v>
      </c>
    </row>
    <row r="78" spans="2:170" x14ac:dyDescent="0.2">
      <c r="K78" s="128">
        <f t="shared" si="1"/>
        <v>4976859.7565304684</v>
      </c>
    </row>
    <row r="79" spans="2:170" x14ac:dyDescent="0.2">
      <c r="K79" s="128">
        <f t="shared" si="1"/>
        <v>4450768.8865143433</v>
      </c>
    </row>
    <row r="80" spans="2:170" x14ac:dyDescent="0.2">
      <c r="K80" s="128">
        <f t="shared" si="1"/>
        <v>3568486.4051817395</v>
      </c>
    </row>
    <row r="81" spans="11:11" x14ac:dyDescent="0.2">
      <c r="K81" s="128">
        <f t="shared" si="1"/>
        <v>1070965.6793263026</v>
      </c>
    </row>
    <row r="82" spans="11:11" x14ac:dyDescent="0.2">
      <c r="K82" s="128">
        <f t="shared" si="1"/>
        <v>308747.54708999826</v>
      </c>
    </row>
  </sheetData>
  <mergeCells count="19">
    <mergeCell ref="D9:J9"/>
    <mergeCell ref="BU9:CO9"/>
    <mergeCell ref="CP9:DH9"/>
    <mergeCell ref="DN9:DP9"/>
    <mergeCell ref="BB9:BI9"/>
    <mergeCell ref="K9:AA9"/>
    <mergeCell ref="AB9:AI9"/>
    <mergeCell ref="AJ9:AO9"/>
    <mergeCell ref="AQ9:AX9"/>
    <mergeCell ref="AY9:BA9"/>
    <mergeCell ref="BJ9:BS9"/>
    <mergeCell ref="DR8:EO8"/>
    <mergeCell ref="EQ8:FN8"/>
    <mergeCell ref="DR9:DY9"/>
    <mergeCell ref="DZ9:EG9"/>
    <mergeCell ref="EH9:EO9"/>
    <mergeCell ref="EQ9:EX9"/>
    <mergeCell ref="EY9:FF9"/>
    <mergeCell ref="FG9:FN9"/>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09F73-8624-4709-87F2-0DFBE0A95410}">
  <sheetPr codeName="Hoja1">
    <tabColor rgb="FFFF0000"/>
  </sheetPr>
  <dimension ref="A1:PH2642"/>
  <sheetViews>
    <sheetView tabSelected="1" zoomScale="81" zoomScaleNormal="80" workbookViewId="0">
      <pane xSplit="1" ySplit="2" topLeftCell="OO3" activePane="bottomRight" state="frozen"/>
      <selection pane="topRight" activeCell="B1" sqref="B1"/>
      <selection pane="bottomLeft" activeCell="A3" sqref="A3"/>
      <selection pane="bottomRight" activeCell="OS30" sqref="OS30"/>
    </sheetView>
  </sheetViews>
  <sheetFormatPr defaultColWidth="9" defaultRowHeight="15.75" outlineLevelRow="1" outlineLevelCol="1" x14ac:dyDescent="0.3"/>
  <cols>
    <col min="1" max="1" width="34" style="224" customWidth="1"/>
    <col min="2" max="2" width="22.375" style="224" customWidth="1" outlineLevel="1"/>
    <col min="3" max="3" width="16.125" style="224" customWidth="1" outlineLevel="1"/>
    <col min="4" max="4" width="14.75" style="224" customWidth="1" outlineLevel="1"/>
    <col min="5" max="5" width="13.75" style="224" customWidth="1" outlineLevel="1"/>
    <col min="6" max="6" width="12.25" style="224" customWidth="1" outlineLevel="1"/>
    <col min="7" max="12" width="12.875" style="224" customWidth="1" outlineLevel="1"/>
    <col min="13" max="13" width="14.625" style="224" customWidth="1" outlineLevel="1"/>
    <col min="14" max="14" width="15.25" style="224" customWidth="1" outlineLevel="1"/>
    <col min="15" max="15" width="14.5" style="224" customWidth="1" outlineLevel="1"/>
    <col min="16" max="16" width="11" style="224" customWidth="1" outlineLevel="1"/>
    <col min="17" max="17" width="12.25" style="224" customWidth="1" outlineLevel="1"/>
    <col min="18" max="26" width="13.5" style="224" customWidth="1" outlineLevel="1"/>
    <col min="27" max="38" width="9.125" style="224" customWidth="1" outlineLevel="1"/>
    <col min="39" max="39" width="16.75" style="224" customWidth="1"/>
    <col min="40" max="76" width="14.625" style="224" customWidth="1" outlineLevel="1"/>
    <col min="77" max="77" width="14.625" style="224" customWidth="1"/>
    <col min="78" max="114" width="14.625" style="224" customWidth="1" outlineLevel="1"/>
    <col min="115" max="115" width="14.625" style="224" customWidth="1"/>
    <col min="116" max="152" width="14.625" style="224" hidden="1" customWidth="1" outlineLevel="1"/>
    <col min="153" max="153" width="14.625" style="224" customWidth="1" collapsed="1"/>
    <col min="154" max="190" width="14.625" style="224" hidden="1" customWidth="1" outlineLevel="1"/>
    <col min="191" max="191" width="14.625" style="224" customWidth="1" collapsed="1"/>
    <col min="192" max="228" width="14.625" style="224" hidden="1" customWidth="1" outlineLevel="1"/>
    <col min="229" max="229" width="14.625" style="224" customWidth="1" collapsed="1"/>
    <col min="230" max="266" width="14.625" style="224" customWidth="1" outlineLevel="1"/>
    <col min="267" max="267" width="14.625" style="224" customWidth="1"/>
    <col min="268" max="304" width="14.625" style="224" hidden="1" customWidth="1" outlineLevel="1"/>
    <col min="305" max="305" width="14.625" style="224" customWidth="1" collapsed="1"/>
    <col min="306" max="342" width="14.625" style="224" hidden="1" customWidth="1" outlineLevel="1"/>
    <col min="343" max="343" width="14.625" style="224" customWidth="1" collapsed="1"/>
    <col min="344" max="380" width="14.625" style="224" hidden="1" customWidth="1" outlineLevel="1"/>
    <col min="381" max="381" width="14.625" style="224" customWidth="1" collapsed="1"/>
    <col min="382" max="418" width="14.625" style="224" customWidth="1" outlineLevel="1"/>
    <col min="419" max="419" width="14.625" style="224" customWidth="1"/>
    <col min="420" max="421" width="9" style="224"/>
    <col min="422" max="422" width="15.125" style="224" customWidth="1"/>
    <col min="423" max="423" width="9" style="224"/>
    <col min="424" max="424" width="16.5" style="224" customWidth="1"/>
    <col min="425" max="16384" width="9" style="224"/>
  </cols>
  <sheetData>
    <row r="1" spans="1:424" s="208" customFormat="1" ht="15.75" customHeight="1" thickBot="1" x14ac:dyDescent="0.25">
      <c r="A1" s="189" t="s">
        <v>742</v>
      </c>
      <c r="B1" s="190" t="s">
        <v>19</v>
      </c>
      <c r="C1" s="190"/>
      <c r="D1" s="190"/>
      <c r="E1" s="190"/>
      <c r="F1" s="190"/>
      <c r="G1" s="190"/>
      <c r="H1" s="190"/>
      <c r="I1" s="190"/>
      <c r="J1" s="190"/>
      <c r="K1" s="190"/>
      <c r="L1" s="190"/>
      <c r="M1" s="190"/>
      <c r="N1" s="190"/>
      <c r="O1" s="190"/>
      <c r="P1" s="190"/>
      <c r="Q1" s="190"/>
      <c r="R1" s="190"/>
      <c r="S1" s="190"/>
      <c r="T1" s="190"/>
      <c r="U1" s="190"/>
      <c r="V1" s="190"/>
      <c r="W1" s="190"/>
      <c r="X1" s="190"/>
      <c r="Y1" s="190"/>
      <c r="Z1" s="190"/>
      <c r="AA1" s="190"/>
      <c r="AB1" s="190"/>
      <c r="AC1" s="190"/>
      <c r="AD1" s="190"/>
      <c r="AE1" s="190"/>
      <c r="AF1" s="190"/>
      <c r="AG1" s="190"/>
      <c r="AH1" s="190"/>
      <c r="AI1" s="190"/>
      <c r="AJ1" s="190"/>
      <c r="AK1" s="190"/>
      <c r="AL1" s="190"/>
      <c r="AM1" s="191"/>
      <c r="AN1" s="192" t="s">
        <v>143</v>
      </c>
      <c r="AO1" s="190"/>
      <c r="AP1" s="190"/>
      <c r="AQ1" s="190"/>
      <c r="AR1" s="190"/>
      <c r="AS1" s="190"/>
      <c r="AT1" s="190"/>
      <c r="AU1" s="190"/>
      <c r="AV1" s="190"/>
      <c r="AW1" s="190"/>
      <c r="AX1" s="190"/>
      <c r="AY1" s="190"/>
      <c r="AZ1" s="190"/>
      <c r="BA1" s="190"/>
      <c r="BB1" s="190"/>
      <c r="BC1" s="190"/>
      <c r="BD1" s="190"/>
      <c r="BE1" s="190"/>
      <c r="BF1" s="190"/>
      <c r="BG1" s="190"/>
      <c r="BH1" s="190"/>
      <c r="BI1" s="190"/>
      <c r="BJ1" s="190"/>
      <c r="BK1" s="190"/>
      <c r="BL1" s="190"/>
      <c r="BM1" s="190"/>
      <c r="BN1" s="190"/>
      <c r="BO1" s="190"/>
      <c r="BP1" s="190"/>
      <c r="BQ1" s="190"/>
      <c r="BR1" s="190"/>
      <c r="BS1" s="190"/>
      <c r="BT1" s="190"/>
      <c r="BU1" s="190"/>
      <c r="BV1" s="190"/>
      <c r="BW1" s="190"/>
      <c r="BX1" s="190"/>
      <c r="BY1" s="191"/>
      <c r="BZ1" s="193" t="s">
        <v>144</v>
      </c>
      <c r="CA1" s="194"/>
      <c r="CB1" s="194"/>
      <c r="CC1" s="194"/>
      <c r="CD1" s="194"/>
      <c r="CE1" s="194"/>
      <c r="CF1" s="194"/>
      <c r="CG1" s="194"/>
      <c r="CH1" s="194"/>
      <c r="CI1" s="194"/>
      <c r="CJ1" s="194"/>
      <c r="CK1" s="194"/>
      <c r="CL1" s="194"/>
      <c r="CM1" s="194"/>
      <c r="CN1" s="194"/>
      <c r="CO1" s="194"/>
      <c r="CP1" s="194"/>
      <c r="CQ1" s="194"/>
      <c r="CR1" s="194"/>
      <c r="CS1" s="194"/>
      <c r="CT1" s="194"/>
      <c r="CU1" s="194"/>
      <c r="CV1" s="194"/>
      <c r="CW1" s="194"/>
      <c r="CX1" s="194"/>
      <c r="CY1" s="194"/>
      <c r="CZ1" s="194"/>
      <c r="DA1" s="194"/>
      <c r="DB1" s="194"/>
      <c r="DC1" s="194"/>
      <c r="DD1" s="194"/>
      <c r="DE1" s="194"/>
      <c r="DF1" s="194"/>
      <c r="DG1" s="194"/>
      <c r="DH1" s="194"/>
      <c r="DI1" s="194"/>
      <c r="DJ1" s="194"/>
      <c r="DK1" s="195"/>
      <c r="DL1" s="196" t="s">
        <v>743</v>
      </c>
      <c r="DM1" s="197"/>
      <c r="DN1" s="197"/>
      <c r="DO1" s="197"/>
      <c r="DP1" s="197"/>
      <c r="DQ1" s="197"/>
      <c r="DR1" s="197"/>
      <c r="DS1" s="197"/>
      <c r="DT1" s="197"/>
      <c r="DU1" s="197"/>
      <c r="DV1" s="197"/>
      <c r="DW1" s="197"/>
      <c r="DX1" s="197"/>
      <c r="DY1" s="197"/>
      <c r="DZ1" s="197"/>
      <c r="EA1" s="197"/>
      <c r="EB1" s="197"/>
      <c r="EC1" s="197"/>
      <c r="ED1" s="197"/>
      <c r="EE1" s="197"/>
      <c r="EF1" s="197"/>
      <c r="EG1" s="197"/>
      <c r="EH1" s="197"/>
      <c r="EI1" s="197"/>
      <c r="EJ1" s="197"/>
      <c r="EK1" s="197"/>
      <c r="EL1" s="197"/>
      <c r="EM1" s="197"/>
      <c r="EN1" s="197"/>
      <c r="EO1" s="197"/>
      <c r="EP1" s="197"/>
      <c r="EQ1" s="197"/>
      <c r="ER1" s="197"/>
      <c r="ES1" s="197"/>
      <c r="ET1" s="197"/>
      <c r="EU1" s="197"/>
      <c r="EV1" s="197"/>
      <c r="EW1" s="198"/>
      <c r="EX1" s="199" t="s">
        <v>744</v>
      </c>
      <c r="EY1" s="200"/>
      <c r="EZ1" s="200"/>
      <c r="FA1" s="200"/>
      <c r="FB1" s="200"/>
      <c r="FC1" s="200"/>
      <c r="FD1" s="200"/>
      <c r="FE1" s="200"/>
      <c r="FF1" s="200"/>
      <c r="FG1" s="200"/>
      <c r="FH1" s="200"/>
      <c r="FI1" s="200"/>
      <c r="FJ1" s="200"/>
      <c r="FK1" s="200"/>
      <c r="FL1" s="200"/>
      <c r="FM1" s="200"/>
      <c r="FN1" s="200"/>
      <c r="FO1" s="200"/>
      <c r="FP1" s="200"/>
      <c r="FQ1" s="200"/>
      <c r="FR1" s="200"/>
      <c r="FS1" s="200"/>
      <c r="FT1" s="200"/>
      <c r="FU1" s="200"/>
      <c r="FV1" s="200"/>
      <c r="FW1" s="200"/>
      <c r="FX1" s="200"/>
      <c r="FY1" s="200"/>
      <c r="FZ1" s="200"/>
      <c r="GA1" s="200"/>
      <c r="GB1" s="200"/>
      <c r="GC1" s="200"/>
      <c r="GD1" s="200"/>
      <c r="GE1" s="200"/>
      <c r="GF1" s="200"/>
      <c r="GG1" s="200"/>
      <c r="GH1" s="200"/>
      <c r="GI1" s="201"/>
      <c r="GJ1" s="199" t="s">
        <v>745</v>
      </c>
      <c r="GK1" s="200"/>
      <c r="GL1" s="200"/>
      <c r="GM1" s="200"/>
      <c r="GN1" s="200"/>
      <c r="GO1" s="200"/>
      <c r="GP1" s="200"/>
      <c r="GQ1" s="200"/>
      <c r="GR1" s="200"/>
      <c r="GS1" s="200"/>
      <c r="GT1" s="200"/>
      <c r="GU1" s="200"/>
      <c r="GV1" s="200"/>
      <c r="GW1" s="200"/>
      <c r="GX1" s="200"/>
      <c r="GY1" s="200"/>
      <c r="GZ1" s="200"/>
      <c r="HA1" s="200"/>
      <c r="HB1" s="200"/>
      <c r="HC1" s="200"/>
      <c r="HD1" s="200"/>
      <c r="HE1" s="200"/>
      <c r="HF1" s="200"/>
      <c r="HG1" s="200"/>
      <c r="HH1" s="200"/>
      <c r="HI1" s="200"/>
      <c r="HJ1" s="200"/>
      <c r="HK1" s="200"/>
      <c r="HL1" s="200"/>
      <c r="HM1" s="200"/>
      <c r="HN1" s="200"/>
      <c r="HO1" s="200"/>
      <c r="HP1" s="200"/>
      <c r="HQ1" s="200"/>
      <c r="HR1" s="200"/>
      <c r="HS1" s="200"/>
      <c r="HT1" s="200"/>
      <c r="HU1" s="201"/>
      <c r="HV1" s="202" t="s">
        <v>155</v>
      </c>
      <c r="HW1" s="203"/>
      <c r="HX1" s="203"/>
      <c r="HY1" s="203"/>
      <c r="HZ1" s="203"/>
      <c r="IA1" s="203"/>
      <c r="IB1" s="203"/>
      <c r="IC1" s="203"/>
      <c r="ID1" s="203"/>
      <c r="IE1" s="203"/>
      <c r="IF1" s="203"/>
      <c r="IG1" s="203"/>
      <c r="IH1" s="203"/>
      <c r="II1" s="203"/>
      <c r="IJ1" s="203"/>
      <c r="IK1" s="203"/>
      <c r="IL1" s="203"/>
      <c r="IM1" s="203"/>
      <c r="IN1" s="203"/>
      <c r="IO1" s="203"/>
      <c r="IP1" s="203"/>
      <c r="IQ1" s="203"/>
      <c r="IR1" s="203"/>
      <c r="IS1" s="203"/>
      <c r="IT1" s="203"/>
      <c r="IU1" s="203"/>
      <c r="IV1" s="203"/>
      <c r="IW1" s="203"/>
      <c r="IX1" s="203"/>
      <c r="IY1" s="203"/>
      <c r="IZ1" s="203"/>
      <c r="JA1" s="203"/>
      <c r="JB1" s="203"/>
      <c r="JC1" s="203"/>
      <c r="JD1" s="203"/>
      <c r="JE1" s="203"/>
      <c r="JF1" s="203"/>
      <c r="JG1" s="204"/>
      <c r="JH1" s="205" t="s">
        <v>746</v>
      </c>
      <c r="JI1" s="206"/>
      <c r="JJ1" s="206"/>
      <c r="JK1" s="206"/>
      <c r="JL1" s="206"/>
      <c r="JM1" s="206"/>
      <c r="JN1" s="206"/>
      <c r="JO1" s="206"/>
      <c r="JP1" s="206"/>
      <c r="JQ1" s="206"/>
      <c r="JR1" s="206"/>
      <c r="JS1" s="206"/>
      <c r="JT1" s="206"/>
      <c r="JU1" s="206"/>
      <c r="JV1" s="206"/>
      <c r="JW1" s="206"/>
      <c r="JX1" s="206"/>
      <c r="JY1" s="206"/>
      <c r="JZ1" s="206"/>
      <c r="KA1" s="206"/>
      <c r="KB1" s="206"/>
      <c r="KC1" s="206"/>
      <c r="KD1" s="206"/>
      <c r="KE1" s="206"/>
      <c r="KF1" s="206"/>
      <c r="KG1" s="206"/>
      <c r="KH1" s="206"/>
      <c r="KI1" s="206"/>
      <c r="KJ1" s="206"/>
      <c r="KK1" s="206"/>
      <c r="KL1" s="206"/>
      <c r="KM1" s="206"/>
      <c r="KN1" s="206"/>
      <c r="KO1" s="206"/>
      <c r="KP1" s="206"/>
      <c r="KQ1" s="206"/>
      <c r="KR1" s="206"/>
      <c r="KS1" s="207"/>
      <c r="KT1" s="196" t="s">
        <v>747</v>
      </c>
      <c r="KU1" s="197"/>
      <c r="KV1" s="197"/>
      <c r="KW1" s="197"/>
      <c r="KX1" s="197"/>
      <c r="KY1" s="197"/>
      <c r="KZ1" s="197"/>
      <c r="LA1" s="197"/>
      <c r="LB1" s="197"/>
      <c r="LC1" s="197"/>
      <c r="LD1" s="197"/>
      <c r="LE1" s="197"/>
      <c r="LF1" s="197"/>
      <c r="LG1" s="197"/>
      <c r="LH1" s="197"/>
      <c r="LI1" s="197"/>
      <c r="LJ1" s="197"/>
      <c r="LK1" s="197"/>
      <c r="LL1" s="197"/>
      <c r="LM1" s="197"/>
      <c r="LN1" s="197"/>
      <c r="LO1" s="197"/>
      <c r="LP1" s="197"/>
      <c r="LQ1" s="197"/>
      <c r="LR1" s="197"/>
      <c r="LS1" s="197"/>
      <c r="LT1" s="197"/>
      <c r="LU1" s="197"/>
      <c r="LV1" s="197"/>
      <c r="LW1" s="197"/>
      <c r="LX1" s="197"/>
      <c r="LY1" s="197"/>
      <c r="LZ1" s="197"/>
      <c r="MA1" s="197"/>
      <c r="MB1" s="197"/>
      <c r="MC1" s="197"/>
      <c r="MD1" s="197"/>
      <c r="ME1" s="198"/>
      <c r="MF1" s="196" t="s">
        <v>748</v>
      </c>
      <c r="MG1" s="197"/>
      <c r="MH1" s="197"/>
      <c r="MI1" s="197"/>
      <c r="MJ1" s="197"/>
      <c r="MK1" s="197"/>
      <c r="ML1" s="197"/>
      <c r="MM1" s="197"/>
      <c r="MN1" s="197"/>
      <c r="MO1" s="197"/>
      <c r="MP1" s="197"/>
      <c r="MQ1" s="197"/>
      <c r="MR1" s="197"/>
      <c r="MS1" s="197"/>
      <c r="MT1" s="197"/>
      <c r="MU1" s="197"/>
      <c r="MV1" s="197"/>
      <c r="MW1" s="197"/>
      <c r="MX1" s="197"/>
      <c r="MY1" s="197"/>
      <c r="MZ1" s="197"/>
      <c r="NA1" s="197"/>
      <c r="NB1" s="197"/>
      <c r="NC1" s="197"/>
      <c r="ND1" s="197"/>
      <c r="NE1" s="197"/>
      <c r="NF1" s="197"/>
      <c r="NG1" s="197"/>
      <c r="NH1" s="197"/>
      <c r="NI1" s="197"/>
      <c r="NJ1" s="197"/>
      <c r="NK1" s="197"/>
      <c r="NL1" s="197"/>
      <c r="NM1" s="197"/>
      <c r="NN1" s="197"/>
      <c r="NO1" s="197"/>
      <c r="NP1" s="197"/>
      <c r="NQ1" s="198"/>
      <c r="NR1" s="193" t="s">
        <v>169</v>
      </c>
      <c r="NS1" s="194"/>
      <c r="NT1" s="194"/>
      <c r="NU1" s="194"/>
      <c r="NV1" s="194"/>
      <c r="NW1" s="194"/>
      <c r="NX1" s="194"/>
      <c r="NY1" s="194"/>
      <c r="NZ1" s="194"/>
      <c r="OA1" s="194"/>
      <c r="OB1" s="194"/>
      <c r="OC1" s="194"/>
      <c r="OD1" s="194"/>
      <c r="OE1" s="194"/>
      <c r="OF1" s="194"/>
      <c r="OG1" s="194"/>
      <c r="OH1" s="194"/>
      <c r="OI1" s="194"/>
      <c r="OJ1" s="194"/>
      <c r="OK1" s="194"/>
      <c r="OL1" s="194"/>
      <c r="OM1" s="194"/>
      <c r="ON1" s="194"/>
      <c r="OO1" s="194"/>
      <c r="OP1" s="194"/>
      <c r="OQ1" s="194"/>
      <c r="OR1" s="194"/>
      <c r="OS1" s="194"/>
      <c r="OT1" s="194"/>
      <c r="OU1" s="194"/>
      <c r="OV1" s="194"/>
      <c r="OW1" s="194"/>
      <c r="OX1" s="194"/>
      <c r="OY1" s="194"/>
      <c r="OZ1" s="194"/>
      <c r="PA1" s="194"/>
      <c r="PB1" s="194"/>
      <c r="PC1" s="195"/>
    </row>
    <row r="2" spans="1:424" s="216" customFormat="1" ht="15.75" customHeight="1" thickBot="1" x14ac:dyDescent="0.3">
      <c r="A2" s="209" t="s">
        <v>749</v>
      </c>
      <c r="B2" s="210">
        <v>2023</v>
      </c>
      <c r="C2" s="210">
        <v>2024</v>
      </c>
      <c r="D2" s="210">
        <v>2025</v>
      </c>
      <c r="E2" s="210">
        <v>2026</v>
      </c>
      <c r="F2" s="210">
        <v>2027</v>
      </c>
      <c r="G2" s="210">
        <v>2028</v>
      </c>
      <c r="H2" s="210">
        <v>2029</v>
      </c>
      <c r="I2" s="210">
        <v>2030</v>
      </c>
      <c r="J2" s="210">
        <v>2031</v>
      </c>
      <c r="K2" s="210">
        <v>2032</v>
      </c>
      <c r="L2" s="210">
        <v>2033</v>
      </c>
      <c r="M2" s="210">
        <v>2034</v>
      </c>
      <c r="N2" s="210">
        <v>2035</v>
      </c>
      <c r="O2" s="210">
        <v>2036</v>
      </c>
      <c r="P2" s="210">
        <v>2037</v>
      </c>
      <c r="Q2" s="210">
        <v>2038</v>
      </c>
      <c r="R2" s="210">
        <v>2039</v>
      </c>
      <c r="S2" s="210">
        <v>2040</v>
      </c>
      <c r="T2" s="210">
        <v>2041</v>
      </c>
      <c r="U2" s="210">
        <v>2042</v>
      </c>
      <c r="V2" s="210">
        <v>2043</v>
      </c>
      <c r="W2" s="210">
        <v>2044</v>
      </c>
      <c r="X2" s="210">
        <v>2045</v>
      </c>
      <c r="Y2" s="210">
        <v>2046</v>
      </c>
      <c r="Z2" s="210">
        <v>2047</v>
      </c>
      <c r="AA2" s="210">
        <v>2048</v>
      </c>
      <c r="AB2" s="210">
        <v>2049</v>
      </c>
      <c r="AC2" s="210">
        <v>2050</v>
      </c>
      <c r="AD2" s="210">
        <v>2051</v>
      </c>
      <c r="AE2" s="210">
        <v>2052</v>
      </c>
      <c r="AF2" s="210">
        <v>2053</v>
      </c>
      <c r="AG2" s="210">
        <v>2054</v>
      </c>
      <c r="AH2" s="210">
        <v>2055</v>
      </c>
      <c r="AI2" s="210">
        <v>2056</v>
      </c>
      <c r="AJ2" s="210">
        <v>2057</v>
      </c>
      <c r="AK2" s="210">
        <v>2058</v>
      </c>
      <c r="AL2" s="210">
        <v>2059</v>
      </c>
      <c r="AM2" s="211" t="s">
        <v>750</v>
      </c>
      <c r="AN2" s="210">
        <v>2023</v>
      </c>
      <c r="AO2" s="210">
        <v>2024</v>
      </c>
      <c r="AP2" s="210">
        <v>2025</v>
      </c>
      <c r="AQ2" s="210">
        <v>2026</v>
      </c>
      <c r="AR2" s="210">
        <v>2027</v>
      </c>
      <c r="AS2" s="210">
        <v>2028</v>
      </c>
      <c r="AT2" s="210">
        <v>2029</v>
      </c>
      <c r="AU2" s="210">
        <v>2030</v>
      </c>
      <c r="AV2" s="210">
        <v>2031</v>
      </c>
      <c r="AW2" s="210">
        <v>2032</v>
      </c>
      <c r="AX2" s="210">
        <v>2033</v>
      </c>
      <c r="AY2" s="210">
        <v>2034</v>
      </c>
      <c r="AZ2" s="210">
        <v>2035</v>
      </c>
      <c r="BA2" s="210">
        <v>2036</v>
      </c>
      <c r="BB2" s="210">
        <v>2037</v>
      </c>
      <c r="BC2" s="210">
        <v>2038</v>
      </c>
      <c r="BD2" s="210">
        <v>2039</v>
      </c>
      <c r="BE2" s="210">
        <v>2040</v>
      </c>
      <c r="BF2" s="210">
        <v>2041</v>
      </c>
      <c r="BG2" s="210">
        <v>2042</v>
      </c>
      <c r="BH2" s="210">
        <v>2043</v>
      </c>
      <c r="BI2" s="210">
        <v>2044</v>
      </c>
      <c r="BJ2" s="210">
        <v>2045</v>
      </c>
      <c r="BK2" s="210">
        <v>2046</v>
      </c>
      <c r="BL2" s="210">
        <v>2047</v>
      </c>
      <c r="BM2" s="210">
        <v>2048</v>
      </c>
      <c r="BN2" s="210">
        <v>2049</v>
      </c>
      <c r="BO2" s="210">
        <v>2050</v>
      </c>
      <c r="BP2" s="210">
        <v>2051</v>
      </c>
      <c r="BQ2" s="210">
        <v>2052</v>
      </c>
      <c r="BR2" s="210">
        <v>2053</v>
      </c>
      <c r="BS2" s="210">
        <v>2054</v>
      </c>
      <c r="BT2" s="210">
        <v>2055</v>
      </c>
      <c r="BU2" s="210">
        <v>2056</v>
      </c>
      <c r="BV2" s="210">
        <v>2057</v>
      </c>
      <c r="BW2" s="210">
        <v>2058</v>
      </c>
      <c r="BX2" s="210">
        <v>2059</v>
      </c>
      <c r="BY2" s="211" t="s">
        <v>750</v>
      </c>
      <c r="BZ2" s="210">
        <v>2023</v>
      </c>
      <c r="CA2" s="210">
        <v>2024</v>
      </c>
      <c r="CB2" s="210">
        <v>2025</v>
      </c>
      <c r="CC2" s="210">
        <v>2026</v>
      </c>
      <c r="CD2" s="210">
        <v>2027</v>
      </c>
      <c r="CE2" s="210">
        <v>2028</v>
      </c>
      <c r="CF2" s="210">
        <v>2029</v>
      </c>
      <c r="CG2" s="210">
        <v>2030</v>
      </c>
      <c r="CH2" s="210">
        <v>2031</v>
      </c>
      <c r="CI2" s="210">
        <v>2032</v>
      </c>
      <c r="CJ2" s="210">
        <v>2033</v>
      </c>
      <c r="CK2" s="210">
        <v>2034</v>
      </c>
      <c r="CL2" s="210">
        <v>2035</v>
      </c>
      <c r="CM2" s="210">
        <v>2036</v>
      </c>
      <c r="CN2" s="210">
        <v>2037</v>
      </c>
      <c r="CO2" s="210">
        <v>2038</v>
      </c>
      <c r="CP2" s="210">
        <v>2039</v>
      </c>
      <c r="CQ2" s="210">
        <v>2040</v>
      </c>
      <c r="CR2" s="210">
        <v>2041</v>
      </c>
      <c r="CS2" s="210">
        <v>2042</v>
      </c>
      <c r="CT2" s="210">
        <v>2043</v>
      </c>
      <c r="CU2" s="210">
        <v>2044</v>
      </c>
      <c r="CV2" s="210">
        <v>2045</v>
      </c>
      <c r="CW2" s="210">
        <v>2046</v>
      </c>
      <c r="CX2" s="210">
        <v>2047</v>
      </c>
      <c r="CY2" s="210">
        <v>2048</v>
      </c>
      <c r="CZ2" s="210">
        <v>2049</v>
      </c>
      <c r="DA2" s="210">
        <v>2050</v>
      </c>
      <c r="DB2" s="210">
        <v>2051</v>
      </c>
      <c r="DC2" s="210">
        <v>2052</v>
      </c>
      <c r="DD2" s="210">
        <v>2053</v>
      </c>
      <c r="DE2" s="210">
        <v>2054</v>
      </c>
      <c r="DF2" s="210">
        <v>2055</v>
      </c>
      <c r="DG2" s="210">
        <v>2056</v>
      </c>
      <c r="DH2" s="210">
        <v>2057</v>
      </c>
      <c r="DI2" s="210">
        <v>2058</v>
      </c>
      <c r="DJ2" s="210">
        <v>2059</v>
      </c>
      <c r="DK2" s="211" t="s">
        <v>750</v>
      </c>
      <c r="DL2" s="212">
        <v>2023</v>
      </c>
      <c r="DM2" s="212">
        <v>2024</v>
      </c>
      <c r="DN2" s="212">
        <v>2025</v>
      </c>
      <c r="DO2" s="212">
        <v>2026</v>
      </c>
      <c r="DP2" s="212">
        <v>2027</v>
      </c>
      <c r="DQ2" s="212">
        <v>2028</v>
      </c>
      <c r="DR2" s="212">
        <v>2029</v>
      </c>
      <c r="DS2" s="212">
        <v>2030</v>
      </c>
      <c r="DT2" s="212">
        <v>2031</v>
      </c>
      <c r="DU2" s="212">
        <v>2032</v>
      </c>
      <c r="DV2" s="212">
        <v>2033</v>
      </c>
      <c r="DW2" s="212">
        <v>2034</v>
      </c>
      <c r="DX2" s="212">
        <v>2035</v>
      </c>
      <c r="DY2" s="212">
        <v>2036</v>
      </c>
      <c r="DZ2" s="212">
        <v>2037</v>
      </c>
      <c r="EA2" s="212">
        <v>2038</v>
      </c>
      <c r="EB2" s="212">
        <v>2039</v>
      </c>
      <c r="EC2" s="212">
        <v>2040</v>
      </c>
      <c r="ED2" s="212">
        <v>2041</v>
      </c>
      <c r="EE2" s="212">
        <v>2042</v>
      </c>
      <c r="EF2" s="212">
        <v>2043</v>
      </c>
      <c r="EG2" s="212">
        <v>2044</v>
      </c>
      <c r="EH2" s="212">
        <v>2045</v>
      </c>
      <c r="EI2" s="212">
        <v>2046</v>
      </c>
      <c r="EJ2" s="212">
        <v>2047</v>
      </c>
      <c r="EK2" s="212">
        <v>2048</v>
      </c>
      <c r="EL2" s="212">
        <v>2049</v>
      </c>
      <c r="EM2" s="212">
        <v>2050</v>
      </c>
      <c r="EN2" s="212">
        <v>2051</v>
      </c>
      <c r="EO2" s="212">
        <v>2052</v>
      </c>
      <c r="EP2" s="212">
        <v>2053</v>
      </c>
      <c r="EQ2" s="212">
        <v>2054</v>
      </c>
      <c r="ER2" s="212">
        <v>2055</v>
      </c>
      <c r="ES2" s="212">
        <v>2056</v>
      </c>
      <c r="ET2" s="212">
        <v>2057</v>
      </c>
      <c r="EU2" s="212">
        <v>2058</v>
      </c>
      <c r="EV2" s="212">
        <v>2059</v>
      </c>
      <c r="EW2" s="213" t="s">
        <v>750</v>
      </c>
      <c r="EX2" s="212">
        <v>2023</v>
      </c>
      <c r="EY2" s="212">
        <v>2024</v>
      </c>
      <c r="EZ2" s="212">
        <v>2025</v>
      </c>
      <c r="FA2" s="212">
        <v>2026</v>
      </c>
      <c r="FB2" s="212">
        <v>2027</v>
      </c>
      <c r="FC2" s="212">
        <v>2028</v>
      </c>
      <c r="FD2" s="212">
        <v>2029</v>
      </c>
      <c r="FE2" s="212">
        <v>2030</v>
      </c>
      <c r="FF2" s="212">
        <v>2031</v>
      </c>
      <c r="FG2" s="212">
        <v>2032</v>
      </c>
      <c r="FH2" s="212">
        <v>2033</v>
      </c>
      <c r="FI2" s="212">
        <v>2034</v>
      </c>
      <c r="FJ2" s="212">
        <v>2035</v>
      </c>
      <c r="FK2" s="212">
        <v>2036</v>
      </c>
      <c r="FL2" s="212">
        <v>2037</v>
      </c>
      <c r="FM2" s="212">
        <v>2038</v>
      </c>
      <c r="FN2" s="212">
        <v>2039</v>
      </c>
      <c r="FO2" s="212">
        <v>2040</v>
      </c>
      <c r="FP2" s="212">
        <v>2041</v>
      </c>
      <c r="FQ2" s="212">
        <v>2042</v>
      </c>
      <c r="FR2" s="212">
        <v>2043</v>
      </c>
      <c r="FS2" s="212">
        <v>2044</v>
      </c>
      <c r="FT2" s="212">
        <v>2045</v>
      </c>
      <c r="FU2" s="212">
        <v>2046</v>
      </c>
      <c r="FV2" s="212">
        <v>2047</v>
      </c>
      <c r="FW2" s="212">
        <v>2048</v>
      </c>
      <c r="FX2" s="212">
        <v>2049</v>
      </c>
      <c r="FY2" s="212">
        <v>2050</v>
      </c>
      <c r="FZ2" s="212">
        <v>2051</v>
      </c>
      <c r="GA2" s="212">
        <v>2052</v>
      </c>
      <c r="GB2" s="212">
        <v>2053</v>
      </c>
      <c r="GC2" s="212">
        <v>2054</v>
      </c>
      <c r="GD2" s="212">
        <v>2055</v>
      </c>
      <c r="GE2" s="212">
        <v>2056</v>
      </c>
      <c r="GF2" s="212">
        <v>2057</v>
      </c>
      <c r="GG2" s="212">
        <v>2058</v>
      </c>
      <c r="GH2" s="212">
        <v>2059</v>
      </c>
      <c r="GI2" s="213" t="s">
        <v>750</v>
      </c>
      <c r="GJ2" s="212">
        <v>2023</v>
      </c>
      <c r="GK2" s="212">
        <v>2024</v>
      </c>
      <c r="GL2" s="212">
        <v>2025</v>
      </c>
      <c r="GM2" s="212">
        <v>2026</v>
      </c>
      <c r="GN2" s="212">
        <v>2027</v>
      </c>
      <c r="GO2" s="212">
        <v>2028</v>
      </c>
      <c r="GP2" s="212">
        <v>2029</v>
      </c>
      <c r="GQ2" s="212">
        <v>2030</v>
      </c>
      <c r="GR2" s="212">
        <v>2031</v>
      </c>
      <c r="GS2" s="212">
        <v>2032</v>
      </c>
      <c r="GT2" s="212">
        <v>2033</v>
      </c>
      <c r="GU2" s="212">
        <v>2034</v>
      </c>
      <c r="GV2" s="212">
        <v>2035</v>
      </c>
      <c r="GW2" s="212">
        <v>2036</v>
      </c>
      <c r="GX2" s="212">
        <v>2037</v>
      </c>
      <c r="GY2" s="212">
        <v>2038</v>
      </c>
      <c r="GZ2" s="212">
        <v>2039</v>
      </c>
      <c r="HA2" s="212">
        <v>2040</v>
      </c>
      <c r="HB2" s="212">
        <v>2041</v>
      </c>
      <c r="HC2" s="212">
        <v>2042</v>
      </c>
      <c r="HD2" s="212">
        <v>2043</v>
      </c>
      <c r="HE2" s="212">
        <v>2044</v>
      </c>
      <c r="HF2" s="212">
        <v>2045</v>
      </c>
      <c r="HG2" s="212">
        <v>2046</v>
      </c>
      <c r="HH2" s="212">
        <v>2047</v>
      </c>
      <c r="HI2" s="212">
        <v>2048</v>
      </c>
      <c r="HJ2" s="212">
        <v>2049</v>
      </c>
      <c r="HK2" s="212">
        <v>2050</v>
      </c>
      <c r="HL2" s="212">
        <v>2051</v>
      </c>
      <c r="HM2" s="212">
        <v>2052</v>
      </c>
      <c r="HN2" s="212">
        <v>2053</v>
      </c>
      <c r="HO2" s="212">
        <v>2054</v>
      </c>
      <c r="HP2" s="212">
        <v>2055</v>
      </c>
      <c r="HQ2" s="212">
        <v>2056</v>
      </c>
      <c r="HR2" s="212">
        <v>2057</v>
      </c>
      <c r="HS2" s="212">
        <v>2058</v>
      </c>
      <c r="HT2" s="212">
        <v>2059</v>
      </c>
      <c r="HU2" s="213" t="s">
        <v>750</v>
      </c>
      <c r="HV2" s="214">
        <v>2023</v>
      </c>
      <c r="HW2" s="210">
        <v>2024</v>
      </c>
      <c r="HX2" s="210">
        <v>2025</v>
      </c>
      <c r="HY2" s="210">
        <v>2026</v>
      </c>
      <c r="HZ2" s="210">
        <v>2027</v>
      </c>
      <c r="IA2" s="210">
        <v>2028</v>
      </c>
      <c r="IB2" s="210">
        <v>2029</v>
      </c>
      <c r="IC2" s="210">
        <v>2030</v>
      </c>
      <c r="ID2" s="210">
        <v>2031</v>
      </c>
      <c r="IE2" s="210">
        <v>2032</v>
      </c>
      <c r="IF2" s="210">
        <v>2033</v>
      </c>
      <c r="IG2" s="210">
        <v>2034</v>
      </c>
      <c r="IH2" s="210">
        <v>2035</v>
      </c>
      <c r="II2" s="210">
        <v>2036</v>
      </c>
      <c r="IJ2" s="210">
        <v>2037</v>
      </c>
      <c r="IK2" s="210">
        <v>2038</v>
      </c>
      <c r="IL2" s="210">
        <v>2039</v>
      </c>
      <c r="IM2" s="210">
        <v>2040</v>
      </c>
      <c r="IN2" s="210">
        <v>2041</v>
      </c>
      <c r="IO2" s="210">
        <v>2042</v>
      </c>
      <c r="IP2" s="210">
        <v>2043</v>
      </c>
      <c r="IQ2" s="210">
        <v>2044</v>
      </c>
      <c r="IR2" s="210">
        <v>2045</v>
      </c>
      <c r="IS2" s="210">
        <v>2046</v>
      </c>
      <c r="IT2" s="210">
        <v>2047</v>
      </c>
      <c r="IU2" s="210">
        <v>2048</v>
      </c>
      <c r="IV2" s="210">
        <v>2049</v>
      </c>
      <c r="IW2" s="210">
        <v>2050</v>
      </c>
      <c r="IX2" s="210">
        <v>2051</v>
      </c>
      <c r="IY2" s="210">
        <v>2052</v>
      </c>
      <c r="IZ2" s="210">
        <v>2053</v>
      </c>
      <c r="JA2" s="210">
        <v>2054</v>
      </c>
      <c r="JB2" s="210">
        <v>2055</v>
      </c>
      <c r="JC2" s="210">
        <v>2056</v>
      </c>
      <c r="JD2" s="210">
        <v>2057</v>
      </c>
      <c r="JE2" s="210">
        <v>2058</v>
      </c>
      <c r="JF2" s="210">
        <v>2059</v>
      </c>
      <c r="JG2" s="211" t="s">
        <v>750</v>
      </c>
      <c r="JH2" s="215">
        <v>2023</v>
      </c>
      <c r="JI2" s="212">
        <v>2024</v>
      </c>
      <c r="JJ2" s="212">
        <v>2025</v>
      </c>
      <c r="JK2" s="212">
        <v>2026</v>
      </c>
      <c r="JL2" s="212">
        <v>2027</v>
      </c>
      <c r="JM2" s="212">
        <v>2028</v>
      </c>
      <c r="JN2" s="212">
        <v>2029</v>
      </c>
      <c r="JO2" s="212">
        <v>2030</v>
      </c>
      <c r="JP2" s="212">
        <v>2031</v>
      </c>
      <c r="JQ2" s="212">
        <v>2032</v>
      </c>
      <c r="JR2" s="212">
        <v>2033</v>
      </c>
      <c r="JS2" s="212">
        <v>2034</v>
      </c>
      <c r="JT2" s="212">
        <v>2035</v>
      </c>
      <c r="JU2" s="212">
        <v>2036</v>
      </c>
      <c r="JV2" s="212">
        <v>2037</v>
      </c>
      <c r="JW2" s="212">
        <v>2038</v>
      </c>
      <c r="JX2" s="212">
        <v>2039</v>
      </c>
      <c r="JY2" s="212">
        <v>2040</v>
      </c>
      <c r="JZ2" s="212">
        <v>2041</v>
      </c>
      <c r="KA2" s="212">
        <v>2042</v>
      </c>
      <c r="KB2" s="212">
        <v>2043</v>
      </c>
      <c r="KC2" s="212">
        <v>2044</v>
      </c>
      <c r="KD2" s="212">
        <v>2045</v>
      </c>
      <c r="KE2" s="212">
        <v>2046</v>
      </c>
      <c r="KF2" s="212">
        <v>2047</v>
      </c>
      <c r="KG2" s="212">
        <v>2048</v>
      </c>
      <c r="KH2" s="212">
        <v>2049</v>
      </c>
      <c r="KI2" s="212">
        <v>2050</v>
      </c>
      <c r="KJ2" s="212">
        <v>2051</v>
      </c>
      <c r="KK2" s="212">
        <v>2052</v>
      </c>
      <c r="KL2" s="212">
        <v>2053</v>
      </c>
      <c r="KM2" s="212">
        <v>2054</v>
      </c>
      <c r="KN2" s="212">
        <v>2055</v>
      </c>
      <c r="KO2" s="212">
        <v>2056</v>
      </c>
      <c r="KP2" s="212">
        <v>2057</v>
      </c>
      <c r="KQ2" s="212">
        <v>2058</v>
      </c>
      <c r="KR2" s="212">
        <v>2059</v>
      </c>
      <c r="KS2" s="213" t="s">
        <v>750</v>
      </c>
      <c r="KT2" s="215">
        <v>2023</v>
      </c>
      <c r="KU2" s="212">
        <v>2024</v>
      </c>
      <c r="KV2" s="212">
        <v>2025</v>
      </c>
      <c r="KW2" s="212">
        <v>2026</v>
      </c>
      <c r="KX2" s="212">
        <v>2027</v>
      </c>
      <c r="KY2" s="212">
        <v>2028</v>
      </c>
      <c r="KZ2" s="212">
        <v>2029</v>
      </c>
      <c r="LA2" s="212">
        <v>2030</v>
      </c>
      <c r="LB2" s="212">
        <v>2031</v>
      </c>
      <c r="LC2" s="212">
        <v>2032</v>
      </c>
      <c r="LD2" s="212">
        <v>2033</v>
      </c>
      <c r="LE2" s="212">
        <v>2034</v>
      </c>
      <c r="LF2" s="212">
        <v>2035</v>
      </c>
      <c r="LG2" s="212">
        <v>2036</v>
      </c>
      <c r="LH2" s="212">
        <v>2037</v>
      </c>
      <c r="LI2" s="212">
        <v>2038</v>
      </c>
      <c r="LJ2" s="212">
        <v>2039</v>
      </c>
      <c r="LK2" s="212">
        <v>2040</v>
      </c>
      <c r="LL2" s="212">
        <v>2041</v>
      </c>
      <c r="LM2" s="212">
        <v>2042</v>
      </c>
      <c r="LN2" s="212">
        <v>2043</v>
      </c>
      <c r="LO2" s="212">
        <v>2044</v>
      </c>
      <c r="LP2" s="212">
        <v>2045</v>
      </c>
      <c r="LQ2" s="212">
        <v>2046</v>
      </c>
      <c r="LR2" s="212">
        <v>2047</v>
      </c>
      <c r="LS2" s="212">
        <v>2048</v>
      </c>
      <c r="LT2" s="212">
        <v>2049</v>
      </c>
      <c r="LU2" s="212">
        <v>2050</v>
      </c>
      <c r="LV2" s="212">
        <v>2051</v>
      </c>
      <c r="LW2" s="212">
        <v>2052</v>
      </c>
      <c r="LX2" s="212">
        <v>2053</v>
      </c>
      <c r="LY2" s="212">
        <v>2054</v>
      </c>
      <c r="LZ2" s="212">
        <v>2055</v>
      </c>
      <c r="MA2" s="212">
        <v>2056</v>
      </c>
      <c r="MB2" s="212">
        <v>2057</v>
      </c>
      <c r="MC2" s="212">
        <v>2058</v>
      </c>
      <c r="MD2" s="212">
        <v>2059</v>
      </c>
      <c r="ME2" s="213" t="s">
        <v>750</v>
      </c>
      <c r="MF2" s="212">
        <v>2023</v>
      </c>
      <c r="MG2" s="212">
        <v>2024</v>
      </c>
      <c r="MH2" s="212">
        <v>2025</v>
      </c>
      <c r="MI2" s="212">
        <v>2026</v>
      </c>
      <c r="MJ2" s="212">
        <v>2027</v>
      </c>
      <c r="MK2" s="212">
        <v>2028</v>
      </c>
      <c r="ML2" s="212">
        <v>2029</v>
      </c>
      <c r="MM2" s="212">
        <v>2030</v>
      </c>
      <c r="MN2" s="212">
        <v>2031</v>
      </c>
      <c r="MO2" s="212">
        <v>2032</v>
      </c>
      <c r="MP2" s="212">
        <v>2033</v>
      </c>
      <c r="MQ2" s="212">
        <v>2034</v>
      </c>
      <c r="MR2" s="212">
        <v>2035</v>
      </c>
      <c r="MS2" s="212">
        <v>2036</v>
      </c>
      <c r="MT2" s="212">
        <v>2037</v>
      </c>
      <c r="MU2" s="212">
        <v>2038</v>
      </c>
      <c r="MV2" s="212">
        <v>2039</v>
      </c>
      <c r="MW2" s="212">
        <v>2040</v>
      </c>
      <c r="MX2" s="212">
        <v>2041</v>
      </c>
      <c r="MY2" s="212">
        <v>2042</v>
      </c>
      <c r="MZ2" s="212">
        <v>2043</v>
      </c>
      <c r="NA2" s="212">
        <v>2044</v>
      </c>
      <c r="NB2" s="212">
        <v>2045</v>
      </c>
      <c r="NC2" s="212">
        <v>2046</v>
      </c>
      <c r="ND2" s="212">
        <v>2047</v>
      </c>
      <c r="NE2" s="212">
        <v>2048</v>
      </c>
      <c r="NF2" s="212">
        <v>2049</v>
      </c>
      <c r="NG2" s="212">
        <v>2050</v>
      </c>
      <c r="NH2" s="212">
        <v>2051</v>
      </c>
      <c r="NI2" s="212">
        <v>2052</v>
      </c>
      <c r="NJ2" s="212">
        <v>2053</v>
      </c>
      <c r="NK2" s="212">
        <v>2054</v>
      </c>
      <c r="NL2" s="212">
        <v>2055</v>
      </c>
      <c r="NM2" s="212">
        <v>2056</v>
      </c>
      <c r="NN2" s="212">
        <v>2057</v>
      </c>
      <c r="NO2" s="212">
        <v>2058</v>
      </c>
      <c r="NP2" s="212">
        <v>2059</v>
      </c>
      <c r="NQ2" s="213" t="s">
        <v>750</v>
      </c>
      <c r="NR2" s="210">
        <v>2023</v>
      </c>
      <c r="NS2" s="210">
        <v>2024</v>
      </c>
      <c r="NT2" s="210">
        <v>2025</v>
      </c>
      <c r="NU2" s="210">
        <v>2026</v>
      </c>
      <c r="NV2" s="210">
        <v>2027</v>
      </c>
      <c r="NW2" s="210">
        <v>2028</v>
      </c>
      <c r="NX2" s="210">
        <v>2029</v>
      </c>
      <c r="NY2" s="210">
        <v>2030</v>
      </c>
      <c r="NZ2" s="210">
        <v>2031</v>
      </c>
      <c r="OA2" s="210">
        <v>2032</v>
      </c>
      <c r="OB2" s="210">
        <v>2033</v>
      </c>
      <c r="OC2" s="210">
        <v>2034</v>
      </c>
      <c r="OD2" s="210">
        <v>2035</v>
      </c>
      <c r="OE2" s="210">
        <v>2036</v>
      </c>
      <c r="OF2" s="210">
        <v>2037</v>
      </c>
      <c r="OG2" s="210">
        <v>2038</v>
      </c>
      <c r="OH2" s="210">
        <v>2039</v>
      </c>
      <c r="OI2" s="210">
        <v>2040</v>
      </c>
      <c r="OJ2" s="210">
        <v>2041</v>
      </c>
      <c r="OK2" s="210">
        <v>2042</v>
      </c>
      <c r="OL2" s="210">
        <v>2043</v>
      </c>
      <c r="OM2" s="210">
        <v>2044</v>
      </c>
      <c r="ON2" s="210">
        <v>2045</v>
      </c>
      <c r="OO2" s="210">
        <v>2046</v>
      </c>
      <c r="OP2" s="210">
        <v>2047</v>
      </c>
      <c r="OQ2" s="210">
        <v>2048</v>
      </c>
      <c r="OR2" s="210">
        <v>2049</v>
      </c>
      <c r="OS2" s="210">
        <v>2050</v>
      </c>
      <c r="OT2" s="210">
        <v>2051</v>
      </c>
      <c r="OU2" s="210">
        <v>2052</v>
      </c>
      <c r="OV2" s="210">
        <v>2053</v>
      </c>
      <c r="OW2" s="210">
        <v>2054</v>
      </c>
      <c r="OX2" s="210">
        <v>2055</v>
      </c>
      <c r="OY2" s="210">
        <v>2056</v>
      </c>
      <c r="OZ2" s="210">
        <v>2057</v>
      </c>
      <c r="PA2" s="210">
        <v>2058</v>
      </c>
      <c r="PB2" s="210">
        <v>2059</v>
      </c>
      <c r="PC2" s="211" t="s">
        <v>750</v>
      </c>
    </row>
    <row r="3" spans="1:424" outlineLevel="1" x14ac:dyDescent="0.3">
      <c r="A3" s="217" t="s">
        <v>751</v>
      </c>
      <c r="B3" s="218">
        <f>'[27]D-PDP'!$BE$12</f>
        <v>491876.5625</v>
      </c>
      <c r="C3" s="218">
        <f>'[27]D-PDP'!$BE$13</f>
        <v>568540.625</v>
      </c>
      <c r="D3" s="218">
        <f>'[27]D-PDP'!$BE$14</f>
        <v>465271.0625</v>
      </c>
      <c r="E3" s="218">
        <f>'[27]D-PDP'!$BE$15</f>
        <v>403614.40625</v>
      </c>
      <c r="F3" s="218">
        <f>'[27]D-PDP'!$BE$16</f>
        <v>357174.84375</v>
      </c>
      <c r="G3" s="218">
        <f>'[27]D-PDP'!$BE$17</f>
        <v>318531.78125</v>
      </c>
      <c r="H3" s="218">
        <f>'[27]D-PDP'!$BE$18</f>
        <v>283667.84375</v>
      </c>
      <c r="I3" s="218">
        <f>'[27]D-PDP'!$BE$19</f>
        <v>254213.40625</v>
      </c>
      <c r="J3" s="218">
        <f>'[27]D-PDP'!$BE$20</f>
        <v>228743.96875</v>
      </c>
      <c r="K3" s="218">
        <f>'[27]D-PDP'!$BE$21</f>
        <v>206728.109375</v>
      </c>
      <c r="L3" s="218">
        <f>'[27]D-PDP'!$BE$22</f>
        <v>186271.140625</v>
      </c>
      <c r="M3" s="218">
        <f>'[27]D-PDP'!$BE$23</f>
        <v>168347.78125</v>
      </c>
      <c r="N3" s="218">
        <f>'[27]D-PDP'!$BE$24</f>
        <v>152563.59375</v>
      </c>
      <c r="O3" s="218">
        <f>'[27]D-PDP'!$BE$25</f>
        <v>139309.90625</v>
      </c>
      <c r="P3" s="218">
        <f>'[27]D-PDP'!$BE$26</f>
        <v>126686.3984375</v>
      </c>
      <c r="Q3" s="218">
        <f>'[27]D-PDP'!$BE$27</f>
        <v>115553.875</v>
      </c>
      <c r="R3" s="218">
        <f>'[27]D-PDP'!$BE$28</f>
        <v>106088.859375</v>
      </c>
      <c r="S3" s="218">
        <f>'[27]D-PDP'!$BE$29</f>
        <v>97119.6796875</v>
      </c>
      <c r="T3" s="218">
        <f>'[27]D-PDP'!$BE$30</f>
        <v>88691.265625</v>
      </c>
      <c r="U3" s="218">
        <f>'[27]D-PDP'!$BE$31</f>
        <v>81394.9609375</v>
      </c>
      <c r="V3" s="218">
        <f>'[27]D-PDP'!$BE$32</f>
        <v>75142.5546875</v>
      </c>
      <c r="W3" s="218">
        <f>'[27]D-PDP'!$BE$33</f>
        <v>23560.447265625</v>
      </c>
      <c r="X3" s="218">
        <f>'[27]D-PDP'!$BE$34</f>
        <v>0</v>
      </c>
      <c r="Y3" s="218">
        <f>'[27]D-PDP'!$BE$35</f>
        <v>0</v>
      </c>
      <c r="Z3" s="218">
        <f>'[27]D-PDP'!$BE$36</f>
        <v>0</v>
      </c>
      <c r="AA3" s="218">
        <f>'[27]D-PDP'!$BE$37</f>
        <v>0</v>
      </c>
      <c r="AB3" s="218">
        <f>'[27]D-PDP'!$BE$38</f>
        <v>0</v>
      </c>
      <c r="AC3" s="218">
        <f>'[27]D-PDP'!$BE$39</f>
        <v>0</v>
      </c>
      <c r="AD3" s="218">
        <f>'[27]D-PDP'!$BE$40</f>
        <v>0</v>
      </c>
      <c r="AE3" s="218">
        <f>'[27]D-PDP'!$BE$41</f>
        <v>0</v>
      </c>
      <c r="AF3" s="218">
        <f>'[27]D-PDP'!$BE$42</f>
        <v>0</v>
      </c>
      <c r="AG3" s="218">
        <f>'[27]D-PDP'!$BE$43</f>
        <v>0</v>
      </c>
      <c r="AH3" s="218">
        <f>'[27]D-PDP'!$BE$44</f>
        <v>0</v>
      </c>
      <c r="AI3" s="218">
        <f>'[27]D-PDP'!$BE$45</f>
        <v>0</v>
      </c>
      <c r="AJ3" s="218">
        <f>'[27]D-PDP'!$BE$46</f>
        <v>0</v>
      </c>
      <c r="AK3" s="218">
        <f>'[27]D-PDP'!$BE$47</f>
        <v>0</v>
      </c>
      <c r="AL3" s="218">
        <f>'[27]D-PDP'!$BE$48</f>
        <v>0</v>
      </c>
      <c r="AM3" s="219">
        <f>SUM(B3:AL3)</f>
        <v>4939093.072265625</v>
      </c>
      <c r="AN3" s="220">
        <f>'[27]D-PNP'!$BE$12</f>
        <v>50444.2734375</v>
      </c>
      <c r="AO3" s="218">
        <f>'[27]D-PNP'!$BE$13</f>
        <v>64875.3359375</v>
      </c>
      <c r="AP3" s="218">
        <f>'[27]D-PNP'!$BE$14</f>
        <v>48474.078125</v>
      </c>
      <c r="AQ3" s="218">
        <f>'[27]D-PNP'!$BE$15</f>
        <v>41038.96875</v>
      </c>
      <c r="AR3" s="218">
        <f>'[27]D-PNP'!$BE$16</f>
        <v>36191.87109375</v>
      </c>
      <c r="AS3" s="218">
        <f>'[27]D-PNP'!$BE$17</f>
        <v>32150.130859375</v>
      </c>
      <c r="AT3" s="218">
        <f>'[27]D-PNP'!$BE$18</f>
        <v>28540.92578125</v>
      </c>
      <c r="AU3" s="218">
        <f>'[27]D-PNP'!$BE$19</f>
        <v>25492.67578125</v>
      </c>
      <c r="AV3" s="218">
        <f>'[27]D-PNP'!$BE$20</f>
        <v>22834.912109375</v>
      </c>
      <c r="AW3" s="218">
        <f>'[27]D-PNP'!$BE$21</f>
        <v>20562.15625</v>
      </c>
      <c r="AX3" s="218">
        <f>'[27]D-PNP'!$BE$22</f>
        <v>18460.63671875</v>
      </c>
      <c r="AY3" s="218">
        <f>'[27]D-PNP'!$BE$23</f>
        <v>16660.658203125</v>
      </c>
      <c r="AZ3" s="218">
        <f>'[27]D-PNP'!$BE$24</f>
        <v>15069.056640625</v>
      </c>
      <c r="BA3" s="218">
        <f>'[27]D-PNP'!$BE$25</f>
        <v>13692.9677734375</v>
      </c>
      <c r="BB3" s="218">
        <f>'[27]D-PNP'!$BE$26</f>
        <v>12398.2470703125</v>
      </c>
      <c r="BC3" s="218">
        <f>'[27]D-PNP'!$BE$27</f>
        <v>11278.2841796875</v>
      </c>
      <c r="BD3" s="218">
        <f>'[27]D-PNP'!$BE$28</f>
        <v>10276.5517578125</v>
      </c>
      <c r="BE3" s="218">
        <f>'[27]D-PNP'!$BE$29</f>
        <v>9402.884765625</v>
      </c>
      <c r="BF3" s="218">
        <f>'[27]D-PNP'!$BE$30</f>
        <v>8568.9501953125</v>
      </c>
      <c r="BG3" s="218">
        <f>'[27]D-PNP'!$BE$31</f>
        <v>7823.52734375</v>
      </c>
      <c r="BH3" s="218">
        <f>'[27]D-PNP'!$BE$32</f>
        <v>7160.87109375</v>
      </c>
      <c r="BI3" s="218">
        <f>'[27]D-PNP'!$BE$33</f>
        <v>2241.418212890625</v>
      </c>
      <c r="BJ3" s="218">
        <f>'[27]D-PNP'!$BE$34</f>
        <v>0</v>
      </c>
      <c r="BK3" s="218">
        <f>'[27]D-PNP'!$BE$35</f>
        <v>0</v>
      </c>
      <c r="BL3" s="218">
        <f>'[27]D-PNP'!$BE$36</f>
        <v>0</v>
      </c>
      <c r="BM3" s="218">
        <f>'[27]D-PNP'!$BE$37</f>
        <v>0</v>
      </c>
      <c r="BN3" s="218">
        <f>'[27]D-PNP'!$BE$38</f>
        <v>0</v>
      </c>
      <c r="BO3" s="218">
        <f>'[27]D-PNP'!$BE$39</f>
        <v>0</v>
      </c>
      <c r="BP3" s="218">
        <f>'[27]D-PNP'!$BE$40</f>
        <v>0</v>
      </c>
      <c r="BQ3" s="218">
        <f>'[27]D-PNP'!$BE$41</f>
        <v>0</v>
      </c>
      <c r="BR3" s="218">
        <f>'[27]D-PNP'!$BE$42</f>
        <v>0</v>
      </c>
      <c r="BS3" s="218">
        <f>'[27]D-PNP'!$BE$43</f>
        <v>0</v>
      </c>
      <c r="BT3" s="218">
        <f>'[27]D-PNP'!$BE$44</f>
        <v>0</v>
      </c>
      <c r="BU3" s="218">
        <f>'[27]D-PNP'!$BE$45</f>
        <v>0</v>
      </c>
      <c r="BV3" s="218">
        <f>'[27]D-PNP'!$BE$46</f>
        <v>0</v>
      </c>
      <c r="BW3" s="218">
        <f>'[27]D-PNP'!$BE$47</f>
        <v>0</v>
      </c>
      <c r="BX3" s="218">
        <f>'[27]D-PNP'!$BE$48</f>
        <v>0</v>
      </c>
      <c r="BY3" s="219">
        <f>SUM(AN3:BX3)</f>
        <v>503639.38208007813</v>
      </c>
      <c r="BZ3" s="220">
        <f>'[27]D-PND'!$BE$12</f>
        <v>0</v>
      </c>
      <c r="CA3" s="218">
        <f>'[27]D-PND'!$BE$13</f>
        <v>0</v>
      </c>
      <c r="CB3" s="218">
        <f>'[27]D-PND'!$BE$14</f>
        <v>74836.3984375</v>
      </c>
      <c r="CC3" s="218">
        <f>'[27]D-PND'!$BE$15</f>
        <v>252383.90625</v>
      </c>
      <c r="CD3" s="218">
        <f>'[27]D-PND'!$BE$16</f>
        <v>550333.625</v>
      </c>
      <c r="CE3" s="218">
        <f>'[27]D-PND'!$BE$17</f>
        <v>642593.5625</v>
      </c>
      <c r="CF3" s="218">
        <f>'[27]D-PND'!$BE$18</f>
        <v>493454.96875</v>
      </c>
      <c r="CG3" s="218">
        <f>'[27]D-PND'!$BE$19</f>
        <v>352399.5625</v>
      </c>
      <c r="CH3" s="218">
        <f>'[27]D-PND'!$BE$20</f>
        <v>259306.21875</v>
      </c>
      <c r="CI3" s="218">
        <f>'[27]D-PND'!$BE$21</f>
        <v>192863.984375</v>
      </c>
      <c r="CJ3" s="218">
        <f>'[27]D-PND'!$BE$22</f>
        <v>145015.65625</v>
      </c>
      <c r="CK3" s="218">
        <f>'[27]D-PND'!$BE$23</f>
        <v>110028.15625</v>
      </c>
      <c r="CL3" s="218">
        <f>'[27]D-PND'!$BE$24</f>
        <v>84262.5703125</v>
      </c>
      <c r="CM3" s="218">
        <f>'[27]D-PND'!$BE$25</f>
        <v>64617.21875</v>
      </c>
      <c r="CN3" s="218">
        <f>'[27]D-PND'!$BE$26</f>
        <v>50218.15234375</v>
      </c>
      <c r="CO3" s="218">
        <f>'[27]D-PND'!$BE$27</f>
        <v>39103.17578125</v>
      </c>
      <c r="CP3" s="218">
        <f>'[27]D-PND'!$BE$28</f>
        <v>30753.54296875</v>
      </c>
      <c r="CQ3" s="218">
        <f>'[27]D-PND'!$BE$29</f>
        <v>17348.220703125</v>
      </c>
      <c r="CR3" s="218">
        <f>'[27]D-PND'!$BE$30</f>
        <v>0</v>
      </c>
      <c r="CS3" s="218">
        <f>'[27]D-PND'!$BE$31</f>
        <v>0</v>
      </c>
      <c r="CT3" s="218">
        <f>'[27]D-PND'!$BE$32</f>
        <v>0</v>
      </c>
      <c r="CU3" s="218">
        <f>'[27]D-PND'!$BE$33</f>
        <v>0</v>
      </c>
      <c r="CV3" s="218">
        <f>'[27]D-PND'!$BE$34</f>
        <v>0</v>
      </c>
      <c r="CW3" s="218">
        <f>'[27]D-PND'!$BE$35</f>
        <v>0</v>
      </c>
      <c r="CX3" s="218">
        <f>'[27]D-PND'!$BE$36</f>
        <v>0</v>
      </c>
      <c r="CY3" s="218">
        <f>'[27]D-PND'!$BE$37</f>
        <v>0</v>
      </c>
      <c r="CZ3" s="218">
        <f>'[27]D-PND'!$BE$38</f>
        <v>0</v>
      </c>
      <c r="DA3" s="218">
        <f>'[27]D-PND'!$BE$39</f>
        <v>0</v>
      </c>
      <c r="DB3" s="218">
        <f>'[27]D-PND'!$BE$40</f>
        <v>0</v>
      </c>
      <c r="DC3" s="218">
        <f>'[27]D-PND'!$BE$41</f>
        <v>0</v>
      </c>
      <c r="DD3" s="218">
        <f>'[27]D-PND'!$BE$42</f>
        <v>0</v>
      </c>
      <c r="DE3" s="218">
        <f>'[27]D-PND'!$BE$43</f>
        <v>0</v>
      </c>
      <c r="DF3" s="218">
        <f>'[27]D-PND'!$BE$44</f>
        <v>0</v>
      </c>
      <c r="DG3" s="218">
        <f>'[27]D-PND'!$BE$45</f>
        <v>0</v>
      </c>
      <c r="DH3" s="218">
        <f>'[27]D-PND'!$BE$46</f>
        <v>0</v>
      </c>
      <c r="DI3" s="218">
        <f>'[27]D-PND'!$BE$47</f>
        <v>0</v>
      </c>
      <c r="DJ3" s="218">
        <f>'[27]D-PND'!$BE$48</f>
        <v>0</v>
      </c>
      <c r="DK3" s="219">
        <f>SUM(BZ3:DJ3)</f>
        <v>3359518.919921875</v>
      </c>
      <c r="DL3" s="221"/>
      <c r="DM3" s="222"/>
      <c r="DN3" s="222"/>
      <c r="DO3" s="222"/>
      <c r="DP3" s="222"/>
      <c r="DQ3" s="222"/>
      <c r="DR3" s="222"/>
      <c r="DS3" s="222"/>
      <c r="DT3" s="222"/>
      <c r="DU3" s="222"/>
      <c r="DV3" s="222"/>
      <c r="DW3" s="222"/>
      <c r="DX3" s="222"/>
      <c r="DY3" s="222"/>
      <c r="DZ3" s="222"/>
      <c r="EA3" s="222"/>
      <c r="EB3" s="222"/>
      <c r="EC3" s="222"/>
      <c r="ED3" s="222"/>
      <c r="EE3" s="222"/>
      <c r="EF3" s="222"/>
      <c r="EG3" s="222"/>
      <c r="EH3" s="222"/>
      <c r="EI3" s="222"/>
      <c r="EJ3" s="222"/>
      <c r="EK3" s="222"/>
      <c r="EL3" s="222"/>
      <c r="EM3" s="222"/>
      <c r="EN3" s="222"/>
      <c r="EO3" s="222"/>
      <c r="EP3" s="222"/>
      <c r="EQ3" s="222"/>
      <c r="ER3" s="222"/>
      <c r="ES3" s="222"/>
      <c r="ET3" s="222"/>
      <c r="EU3" s="222"/>
      <c r="EV3" s="222"/>
      <c r="EW3" s="223">
        <f>SUM(DL3:EV3)</f>
        <v>0</v>
      </c>
      <c r="EX3" s="221"/>
      <c r="EY3" s="222"/>
      <c r="EZ3" s="222"/>
      <c r="FA3" s="222"/>
      <c r="FB3" s="222"/>
      <c r="FC3" s="222"/>
      <c r="FD3" s="222"/>
      <c r="FE3" s="222"/>
      <c r="FF3" s="222"/>
      <c r="FG3" s="222"/>
      <c r="FH3" s="222"/>
      <c r="FI3" s="222"/>
      <c r="FJ3" s="222"/>
      <c r="FK3" s="222"/>
      <c r="FL3" s="222"/>
      <c r="FM3" s="222"/>
      <c r="FN3" s="222"/>
      <c r="FO3" s="222"/>
      <c r="FP3" s="222"/>
      <c r="FQ3" s="222"/>
      <c r="FR3" s="222"/>
      <c r="FS3" s="222"/>
      <c r="FT3" s="222"/>
      <c r="FU3" s="222"/>
      <c r="FV3" s="222"/>
      <c r="FW3" s="222"/>
      <c r="FX3" s="222"/>
      <c r="FY3" s="222"/>
      <c r="FZ3" s="222"/>
      <c r="GA3" s="222"/>
      <c r="GB3" s="222"/>
      <c r="GC3" s="222"/>
      <c r="GD3" s="222"/>
      <c r="GE3" s="222"/>
      <c r="GF3" s="222"/>
      <c r="GG3" s="222"/>
      <c r="GH3" s="222"/>
      <c r="GI3" s="223">
        <f>SUM(EX3:GH3)</f>
        <v>0</v>
      </c>
      <c r="GJ3" s="221"/>
      <c r="GK3" s="222"/>
      <c r="GL3" s="222"/>
      <c r="GM3" s="222"/>
      <c r="GN3" s="222"/>
      <c r="GO3" s="222"/>
      <c r="GP3" s="222"/>
      <c r="GQ3" s="222"/>
      <c r="GR3" s="222"/>
      <c r="GS3" s="222"/>
      <c r="GT3" s="222"/>
      <c r="GU3" s="222"/>
      <c r="GV3" s="222"/>
      <c r="GW3" s="222"/>
      <c r="GX3" s="222"/>
      <c r="GY3" s="222"/>
      <c r="GZ3" s="222"/>
      <c r="HA3" s="222"/>
      <c r="HB3" s="222"/>
      <c r="HC3" s="222"/>
      <c r="HD3" s="222"/>
      <c r="HE3" s="222"/>
      <c r="HF3" s="222"/>
      <c r="HG3" s="222"/>
      <c r="HH3" s="222"/>
      <c r="HI3" s="222"/>
      <c r="HJ3" s="222"/>
      <c r="HK3" s="222"/>
      <c r="HL3" s="222"/>
      <c r="HM3" s="222"/>
      <c r="HN3" s="222"/>
      <c r="HO3" s="222"/>
      <c r="HP3" s="222"/>
      <c r="HQ3" s="222"/>
      <c r="HR3" s="222"/>
      <c r="HS3" s="222"/>
      <c r="HT3" s="222"/>
      <c r="HU3" s="223">
        <f>SUM(GJ3:HT3)</f>
        <v>0</v>
      </c>
      <c r="HV3" s="220">
        <f>'[27]D-PRB'!$BE$12</f>
        <v>0</v>
      </c>
      <c r="HW3" s="218">
        <f>'[27]D-PRB'!$BE$13</f>
        <v>0</v>
      </c>
      <c r="HX3" s="218">
        <f>'[27]D-PRB'!$BE$14</f>
        <v>38983</v>
      </c>
      <c r="HY3" s="218">
        <f>'[27]D-PRB'!$BE$15</f>
        <v>142933</v>
      </c>
      <c r="HZ3" s="218">
        <f>'[27]D-PRB'!$BE$16</f>
        <v>274813</v>
      </c>
      <c r="IA3" s="218">
        <f>'[27]D-PRB'!$BE$17</f>
        <v>335540</v>
      </c>
      <c r="IB3" s="218">
        <f>'[27]D-PRB'!$BE$18</f>
        <v>348712.96875</v>
      </c>
      <c r="IC3" s="218">
        <f>'[27]D-PRB'!$BE$19</f>
        <v>307331</v>
      </c>
      <c r="ID3" s="218">
        <f>'[27]D-PRB'!$BE$20</f>
        <v>247392</v>
      </c>
      <c r="IE3" s="218">
        <f>'[27]D-PRB'!$BE$21</f>
        <v>196308</v>
      </c>
      <c r="IF3" s="218">
        <f>'[27]D-PRB'!$BE$22</f>
        <v>143540</v>
      </c>
      <c r="IG3" s="218">
        <f>'[27]D-PRB'!$BE$23</f>
        <v>114822.0078125</v>
      </c>
      <c r="IH3" s="218">
        <f>'[27]D-PRB'!$BE$24</f>
        <v>92846</v>
      </c>
      <c r="II3" s="218">
        <f>'[27]D-PRB'!$BE$25</f>
        <v>75899</v>
      </c>
      <c r="IJ3" s="218">
        <f>'[27]D-PRB'!$BE$26</f>
        <v>61836</v>
      </c>
      <c r="IK3" s="218">
        <f>'[27]D-PRB'!$BE$27</f>
        <v>50594</v>
      </c>
      <c r="IL3" s="218">
        <f>'[27]D-PRB'!$BE$28</f>
        <v>41497</v>
      </c>
      <c r="IM3" s="218">
        <f>'[27]D-PRB'!$BE$29</f>
        <v>40690</v>
      </c>
      <c r="IN3" s="218">
        <f>'[27]D-PRB'!$BE$30</f>
        <v>46538.00390625</v>
      </c>
      <c r="IO3" s="218">
        <f>'[27]D-PRB'!$BE$31</f>
        <v>34621</v>
      </c>
      <c r="IP3" s="218">
        <f>'[27]D-PRB'!$BE$32</f>
        <v>0</v>
      </c>
      <c r="IQ3" s="218">
        <f>'[27]D-PRB'!$BE$33</f>
        <v>0</v>
      </c>
      <c r="IR3" s="218">
        <f>'[27]D-PRB'!$BE$34</f>
        <v>0</v>
      </c>
      <c r="IS3" s="218">
        <f>'[27]D-PRB'!$BE$35</f>
        <v>0</v>
      </c>
      <c r="IT3" s="218">
        <f>'[27]D-PRB'!$BE$36</f>
        <v>0</v>
      </c>
      <c r="IU3" s="218">
        <f>'[27]D-PRB'!$BE$37</f>
        <v>0</v>
      </c>
      <c r="IV3" s="218">
        <f>'[27]D-PRB'!$BE$38</f>
        <v>0</v>
      </c>
      <c r="IW3" s="218">
        <f>'[27]D-PRB'!$BE$39</f>
        <v>0</v>
      </c>
      <c r="IX3" s="218">
        <f>'[27]D-PRB'!$BE$40</f>
        <v>0</v>
      </c>
      <c r="IY3" s="218">
        <f>'[27]D-PRB'!$BE$41</f>
        <v>0</v>
      </c>
      <c r="IZ3" s="218">
        <f>'[27]D-PRB'!$BE$42</f>
        <v>0</v>
      </c>
      <c r="JA3" s="218">
        <f>'[27]D-PRB'!$BE$43</f>
        <v>0</v>
      </c>
      <c r="JB3" s="218">
        <f>'[27]D-PRB'!$BE$44</f>
        <v>0</v>
      </c>
      <c r="JC3" s="218">
        <f>'[27]D-PRB'!$BE$45</f>
        <v>0</v>
      </c>
      <c r="JD3" s="218">
        <f>'[27]D-PRB'!$BE$46</f>
        <v>0</v>
      </c>
      <c r="JE3" s="218">
        <f>'[27]D-PRB'!$BE$47</f>
        <v>0</v>
      </c>
      <c r="JF3" s="218">
        <f>'[27]D-PRB'!$BE$48</f>
        <v>0</v>
      </c>
      <c r="JG3" s="219">
        <f>SUM(HV3:JF3)</f>
        <v>2594895.98046875</v>
      </c>
      <c r="JH3" s="221"/>
      <c r="JI3" s="222"/>
      <c r="JJ3" s="222"/>
      <c r="JK3" s="222"/>
      <c r="JL3" s="222"/>
      <c r="JM3" s="222"/>
      <c r="JN3" s="222"/>
      <c r="JO3" s="222"/>
      <c r="JP3" s="222"/>
      <c r="JQ3" s="222"/>
      <c r="JR3" s="222"/>
      <c r="JS3" s="222"/>
      <c r="JT3" s="222"/>
      <c r="JU3" s="222"/>
      <c r="JV3" s="222"/>
      <c r="JW3" s="222"/>
      <c r="JX3" s="222"/>
      <c r="JY3" s="222"/>
      <c r="JZ3" s="222"/>
      <c r="KA3" s="222"/>
      <c r="KB3" s="222"/>
      <c r="KC3" s="222"/>
      <c r="KD3" s="222"/>
      <c r="KE3" s="222"/>
      <c r="KF3" s="222"/>
      <c r="KG3" s="222"/>
      <c r="KH3" s="222"/>
      <c r="KI3" s="222"/>
      <c r="KJ3" s="222"/>
      <c r="KK3" s="222"/>
      <c r="KL3" s="222"/>
      <c r="KM3" s="222"/>
      <c r="KN3" s="222"/>
      <c r="KO3" s="222"/>
      <c r="KP3" s="222"/>
      <c r="KQ3" s="222"/>
      <c r="KR3" s="222"/>
      <c r="KS3" s="223">
        <f>SUM(JH3:KR3)</f>
        <v>0</v>
      </c>
      <c r="KT3" s="221"/>
      <c r="KU3" s="222"/>
      <c r="KV3" s="222"/>
      <c r="KW3" s="222"/>
      <c r="KX3" s="222"/>
      <c r="KY3" s="222"/>
      <c r="KZ3" s="222"/>
      <c r="LA3" s="222"/>
      <c r="LB3" s="222"/>
      <c r="LC3" s="222"/>
      <c r="LD3" s="222"/>
      <c r="LE3" s="222"/>
      <c r="LF3" s="222"/>
      <c r="LG3" s="222"/>
      <c r="LH3" s="222"/>
      <c r="LI3" s="222"/>
      <c r="LJ3" s="222"/>
      <c r="LK3" s="222"/>
      <c r="LL3" s="222"/>
      <c r="LM3" s="222"/>
      <c r="LN3" s="222"/>
      <c r="LO3" s="222"/>
      <c r="LP3" s="222"/>
      <c r="LQ3" s="222"/>
      <c r="LR3" s="222"/>
      <c r="LS3" s="222"/>
      <c r="LT3" s="222"/>
      <c r="LU3" s="222"/>
      <c r="LV3" s="222"/>
      <c r="LW3" s="222"/>
      <c r="LX3" s="222"/>
      <c r="LY3" s="222"/>
      <c r="LZ3" s="222"/>
      <c r="MA3" s="222"/>
      <c r="MB3" s="222"/>
      <c r="MC3" s="222"/>
      <c r="MD3" s="222"/>
      <c r="ME3" s="223">
        <f>SUM(KT3:MD3)</f>
        <v>0</v>
      </c>
      <c r="MF3" s="221"/>
      <c r="MG3" s="222"/>
      <c r="MH3" s="222"/>
      <c r="MI3" s="222"/>
      <c r="MJ3" s="222"/>
      <c r="MK3" s="222"/>
      <c r="ML3" s="222"/>
      <c r="MM3" s="222"/>
      <c r="MN3" s="222"/>
      <c r="MO3" s="222"/>
      <c r="MP3" s="222"/>
      <c r="MQ3" s="222"/>
      <c r="MR3" s="222"/>
      <c r="MS3" s="222"/>
      <c r="MT3" s="222"/>
      <c r="MU3" s="222"/>
      <c r="MV3" s="222"/>
      <c r="MW3" s="222"/>
      <c r="MX3" s="222"/>
      <c r="MY3" s="222"/>
      <c r="MZ3" s="222"/>
      <c r="NA3" s="222"/>
      <c r="NB3" s="222"/>
      <c r="NC3" s="222"/>
      <c r="ND3" s="222"/>
      <c r="NE3" s="222"/>
      <c r="NF3" s="222"/>
      <c r="NG3" s="222"/>
      <c r="NH3" s="222"/>
      <c r="NI3" s="222"/>
      <c r="NJ3" s="222"/>
      <c r="NK3" s="222"/>
      <c r="NL3" s="222"/>
      <c r="NM3" s="222"/>
      <c r="NN3" s="222"/>
      <c r="NO3" s="222"/>
      <c r="NP3" s="222"/>
      <c r="NQ3" s="223">
        <f>SUM(MF3:NP3)</f>
        <v>0</v>
      </c>
      <c r="NR3" s="218">
        <f>'[27]D-PS'!$BE$12</f>
        <v>0</v>
      </c>
      <c r="NS3" s="218">
        <f>'[27]D-PS'!$BE$13</f>
        <v>0</v>
      </c>
      <c r="NT3" s="218">
        <f>'[27]D-PS'!$BE$14</f>
        <v>42356</v>
      </c>
      <c r="NU3" s="218">
        <f>'[27]D-PS'!$BE$15</f>
        <v>68749</v>
      </c>
      <c r="NV3" s="218">
        <f>'[27]D-PS'!$BE$16</f>
        <v>125766</v>
      </c>
      <c r="NW3" s="218">
        <f>'[27]D-PS'!$BE$17</f>
        <v>227945</v>
      </c>
      <c r="NX3" s="218">
        <f>'[27]D-PS'!$BE$18</f>
        <v>262839</v>
      </c>
      <c r="NY3" s="218">
        <f>'[27]D-PS'!$BE$19</f>
        <v>261001.984375</v>
      </c>
      <c r="NZ3" s="218">
        <f>'[27]D-PS'!$BE$20</f>
        <v>248446</v>
      </c>
      <c r="OA3" s="218">
        <f>'[27]D-PS'!$BE$21</f>
        <v>233938</v>
      </c>
      <c r="OB3" s="218">
        <f>'[27]D-PS'!$BE$22</f>
        <v>224900</v>
      </c>
      <c r="OC3" s="218">
        <f>'[27]D-PS'!$BE$23</f>
        <v>205540</v>
      </c>
      <c r="OD3" s="218">
        <f>'[27]D-PS'!$BE$24</f>
        <v>186209</v>
      </c>
      <c r="OE3" s="218">
        <f>'[27]D-PS'!$BE$25</f>
        <v>168214</v>
      </c>
      <c r="OF3" s="218">
        <f>'[27]D-PS'!$BE$26</f>
        <v>151235</v>
      </c>
      <c r="OG3" s="218">
        <f>'[27]D-PS'!$BE$27</f>
        <v>128994.9921875</v>
      </c>
      <c r="OH3" s="218">
        <f>'[27]D-PS'!$BE$28</f>
        <v>103276</v>
      </c>
      <c r="OI3" s="218">
        <f>'[27]D-PS'!$BE$29</f>
        <v>92881</v>
      </c>
      <c r="OJ3" s="218">
        <f>'[27]D-PS'!$BE$30</f>
        <v>83168</v>
      </c>
      <c r="OK3" s="218">
        <f>'[27]D-PS'!$BE$31</f>
        <v>76689</v>
      </c>
      <c r="OL3" s="218">
        <f>'[27]D-PS'!$BE$32</f>
        <v>95195</v>
      </c>
      <c r="OM3" s="218">
        <f>'[27]D-PS'!$BE$33</f>
        <v>131647</v>
      </c>
      <c r="ON3" s="218">
        <f>'[27]D-PS'!$BE$34</f>
        <v>140358</v>
      </c>
      <c r="OO3" s="218">
        <f>'[27]D-PS'!$BE$35</f>
        <v>125496</v>
      </c>
      <c r="OP3" s="218">
        <f>'[27]D-PS'!$BE$36</f>
        <v>38749</v>
      </c>
      <c r="OQ3" s="218">
        <f>'[27]D-PS'!$BE$37</f>
        <v>0</v>
      </c>
      <c r="OR3" s="218">
        <f>'[27]D-PS'!$BE$38</f>
        <v>0</v>
      </c>
      <c r="OS3" s="218">
        <f>'[27]D-PS'!$BE$39</f>
        <v>0</v>
      </c>
      <c r="OT3" s="218">
        <f>'[27]D-PS'!$BE$40</f>
        <v>0</v>
      </c>
      <c r="OU3" s="218">
        <f>'[27]D-PS'!$BE$41</f>
        <v>0</v>
      </c>
      <c r="OV3" s="218">
        <f>'[27]D-PS'!$BE$42</f>
        <v>0</v>
      </c>
      <c r="OW3" s="218">
        <f>'[27]D-PS'!$BE$43</f>
        <v>0</v>
      </c>
      <c r="OX3" s="218">
        <f>'[27]D-PS'!$BE$44</f>
        <v>0</v>
      </c>
      <c r="OY3" s="218">
        <f>'[27]D-PS'!$BE$45</f>
        <v>0</v>
      </c>
      <c r="OZ3" s="218">
        <f>'[27]D-PS'!$BE$46</f>
        <v>0</v>
      </c>
      <c r="PA3" s="218">
        <f>'[27]D-PS'!$BE$47</f>
        <v>0</v>
      </c>
      <c r="PB3" s="218">
        <f>'[27]D-PS'!$BE$48</f>
        <v>0</v>
      </c>
      <c r="PC3" s="219">
        <f>SUM(NR3:PB3)</f>
        <v>3423592.9765625</v>
      </c>
      <c r="PF3" s="219">
        <f>DK3+BY3+AM3</f>
        <v>8802251.3742675781</v>
      </c>
      <c r="PH3" s="219">
        <f>PF3+JG3+PC3</f>
        <v>14820740.331298828</v>
      </c>
    </row>
    <row r="4" spans="1:424" outlineLevel="1" x14ac:dyDescent="0.3">
      <c r="A4" s="217" t="s">
        <v>752</v>
      </c>
      <c r="B4" s="225">
        <f>'[28]CF PDP'!$BB$36</f>
        <v>491189</v>
      </c>
      <c r="C4" s="225">
        <f>'[28]CF PDP'!$BB$37</f>
        <v>568540</v>
      </c>
      <c r="D4" s="225">
        <f>'[28]CF PDP'!$BB$38</f>
        <v>465271</v>
      </c>
      <c r="E4" s="225">
        <f>'[28]CF PDP'!$BB$39</f>
        <v>403614</v>
      </c>
      <c r="F4" s="225">
        <f>'[28]CF PDP'!$BB$40</f>
        <v>357174</v>
      </c>
      <c r="G4" s="225">
        <f>'[28]CF PDP'!$BB$41</f>
        <v>318531</v>
      </c>
      <c r="H4" s="225">
        <f>'[28]CF PDP'!$BB$42</f>
        <v>283667</v>
      </c>
      <c r="I4" s="225">
        <f>'[28]CF PDP'!$BB$43</f>
        <v>254213</v>
      </c>
      <c r="J4" s="225">
        <f>'[28]CF PDP'!$BB$44</f>
        <v>228743</v>
      </c>
      <c r="K4" s="225">
        <f>'[28]CF PDP'!$BB$45</f>
        <v>206728</v>
      </c>
      <c r="L4" s="225">
        <f>'[28]CF PDP'!$BB$46</f>
        <v>186271</v>
      </c>
      <c r="M4" s="225">
        <f>'[28]CF PDP'!$BB$47</f>
        <v>168347</v>
      </c>
      <c r="N4" s="225">
        <f>'[28]CF PDP'!$BB$48</f>
        <v>152563</v>
      </c>
      <c r="O4" s="225">
        <f>'[28]CF PDP'!$BB$49</f>
        <v>139309</v>
      </c>
      <c r="P4" s="225">
        <f>'[28]CF PDP'!$BB$50</f>
        <v>126686</v>
      </c>
      <c r="Q4" s="225">
        <f>'[28]CF PDP'!$BB$51</f>
        <v>115553</v>
      </c>
      <c r="R4" s="225">
        <f>'[28]CF PDP'!$BB$52</f>
        <v>106088</v>
      </c>
      <c r="S4" s="225">
        <f>'[28]CF PDP'!$BB$53</f>
        <v>97119</v>
      </c>
      <c r="T4" s="225">
        <f>'[28]CF PDP'!$BB$54</f>
        <v>88691</v>
      </c>
      <c r="U4" s="225">
        <f>'[28]CF PDP'!$BB$55</f>
        <v>81394</v>
      </c>
      <c r="V4" s="225">
        <f>'[28]CF PDP'!$BB$56</f>
        <v>75142</v>
      </c>
      <c r="W4" s="225">
        <f>'[28]CF PDP'!$BB$57</f>
        <v>0</v>
      </c>
      <c r="X4" s="225">
        <f>'[28]CF PDP'!$BB$58</f>
        <v>0</v>
      </c>
      <c r="Y4" s="225">
        <f>'[28]CF PDP'!$BB$59</f>
        <v>0</v>
      </c>
      <c r="Z4" s="225">
        <f>'[28]CF PDP'!$BB$60</f>
        <v>0</v>
      </c>
      <c r="AA4" s="225">
        <f>'[28]CF PDP'!$BB$61</f>
        <v>0</v>
      </c>
      <c r="AB4" s="225">
        <f>'[28]CF PDP'!$BB$62</f>
        <v>0</v>
      </c>
      <c r="AC4" s="225">
        <f>'[28]CF PDP'!$BB$63</f>
        <v>0</v>
      </c>
      <c r="AD4" s="225">
        <f>'[28]CF PDP'!$BB$64</f>
        <v>0</v>
      </c>
      <c r="AE4" s="225">
        <f>'[28]CF PDP'!$BB$65</f>
        <v>0</v>
      </c>
      <c r="AF4" s="225">
        <f>'[28]CF PDP'!$BB$66</f>
        <v>0</v>
      </c>
      <c r="AG4" s="225">
        <f>'[28]CF PDP'!$BB$67</f>
        <v>0</v>
      </c>
      <c r="AH4" s="225">
        <f>'[28]CF PDP'!$BB$68</f>
        <v>0</v>
      </c>
      <c r="AI4" s="225">
        <f>'[28]CF PDP'!$BB$69</f>
        <v>0</v>
      </c>
      <c r="AJ4" s="225">
        <f>'[28]CF PDP'!$BB$70</f>
        <v>0</v>
      </c>
      <c r="AK4" s="225">
        <f>'[28]CF PDP'!$BB$71</f>
        <v>0</v>
      </c>
      <c r="AL4" s="225">
        <f>'[28]CF PDP'!$BB$72</f>
        <v>0</v>
      </c>
      <c r="AM4" s="226">
        <f>SUM(B4:AL4)</f>
        <v>4914833</v>
      </c>
      <c r="AN4" s="227">
        <f>'[28]CF PNP'!$BB$36</f>
        <v>46404</v>
      </c>
      <c r="AO4" s="225">
        <f>'[28]CF PNP'!$BB$37</f>
        <v>64875</v>
      </c>
      <c r="AP4" s="225">
        <f>'[28]CF PNP'!$BB$38</f>
        <v>48474</v>
      </c>
      <c r="AQ4" s="225">
        <f>'[28]CF PNP'!$BB$39</f>
        <v>41038</v>
      </c>
      <c r="AR4" s="225">
        <f>'[28]CF PNP'!$BB$40</f>
        <v>36191</v>
      </c>
      <c r="AS4" s="225">
        <f>'[28]CF PNP'!$BB$41</f>
        <v>32150</v>
      </c>
      <c r="AT4" s="225">
        <f>'[28]CF PNP'!$BB$42</f>
        <v>28540</v>
      </c>
      <c r="AU4" s="225">
        <f>'[28]CF PNP'!$BB$43</f>
        <v>25492</v>
      </c>
      <c r="AV4" s="225">
        <f>'[28]CF PNP'!$BB$44</f>
        <v>22834</v>
      </c>
      <c r="AW4" s="225">
        <f>'[28]CF PNP'!$BB$45</f>
        <v>20562</v>
      </c>
      <c r="AX4" s="225">
        <f>'[28]CF PNP'!$BB$46</f>
        <v>18460</v>
      </c>
      <c r="AY4" s="225">
        <f>'[28]CF PNP'!$BB$47</f>
        <v>16660</v>
      </c>
      <c r="AZ4" s="225">
        <f>'[28]CF PNP'!$BB$48</f>
        <v>15069</v>
      </c>
      <c r="BA4" s="225">
        <f>'[28]CF PNP'!$BB$49</f>
        <v>13692</v>
      </c>
      <c r="BB4" s="225">
        <f>'[28]CF PNP'!$BB$50</f>
        <v>12398</v>
      </c>
      <c r="BC4" s="225">
        <f>'[28]CF PNP'!$BB$51</f>
        <v>11278</v>
      </c>
      <c r="BD4" s="225">
        <f>'[28]CF PNP'!$BB$52</f>
        <v>10276</v>
      </c>
      <c r="BE4" s="225">
        <f>'[28]CF PNP'!$BB$53</f>
        <v>9402</v>
      </c>
      <c r="BF4" s="225">
        <f>'[28]CF PNP'!$BB$54</f>
        <v>8568</v>
      </c>
      <c r="BG4" s="225">
        <f>'[28]CF PNP'!$BB$55</f>
        <v>7823</v>
      </c>
      <c r="BH4" s="225">
        <f>'[28]CF PNP'!$BB$56</f>
        <v>7160</v>
      </c>
      <c r="BI4" s="225">
        <f>'[28]CF PNP'!$BB$57</f>
        <v>0</v>
      </c>
      <c r="BJ4" s="225">
        <f>'[28]CF PNP'!$BB$58</f>
        <v>0</v>
      </c>
      <c r="BK4" s="225">
        <f>'[28]CF PNP'!$BB$59</f>
        <v>0</v>
      </c>
      <c r="BL4" s="225">
        <f>'[28]CF PNP'!$BB$60</f>
        <v>0</v>
      </c>
      <c r="BM4" s="225">
        <f>'[28]CF PNP'!$BB$61</f>
        <v>0</v>
      </c>
      <c r="BN4" s="225">
        <f>'[28]CF PNP'!$BB$62</f>
        <v>0</v>
      </c>
      <c r="BO4" s="225">
        <f>'[28]CF PNP'!$BB$63</f>
        <v>0</v>
      </c>
      <c r="BP4" s="225">
        <f>'[28]CF PNP'!$BB$64</f>
        <v>0</v>
      </c>
      <c r="BQ4" s="225">
        <f>'[28]CF PNP'!$BB$65</f>
        <v>0</v>
      </c>
      <c r="BR4" s="225">
        <f>'[28]CF PNP'!$BB$66</f>
        <v>0</v>
      </c>
      <c r="BS4" s="225">
        <f>'[28]CF PNP'!$BB$67</f>
        <v>0</v>
      </c>
      <c r="BT4" s="225">
        <f>'[28]CF PNP'!$BB$68</f>
        <v>0</v>
      </c>
      <c r="BU4" s="225">
        <f>'[28]CF PNP'!$BB$69</f>
        <v>0</v>
      </c>
      <c r="BV4" s="225">
        <f>'[28]CF PNP'!$BB$70</f>
        <v>0</v>
      </c>
      <c r="BW4" s="225">
        <f>'[28]CF PNP'!$BB$71</f>
        <v>0</v>
      </c>
      <c r="BX4" s="225">
        <f>'[28]CF PNP'!$BB$72</f>
        <v>0</v>
      </c>
      <c r="BY4" s="226">
        <f>SUM(AN4:BX4)</f>
        <v>497346</v>
      </c>
      <c r="BZ4" s="227">
        <f>'[28]CF PND'!$BB$36</f>
        <v>0</v>
      </c>
      <c r="CA4" s="225">
        <f>'[28]CF PND'!$BB$37</f>
        <v>0</v>
      </c>
      <c r="CB4" s="225">
        <f>'[28]CF PND'!$BB$38</f>
        <v>74836</v>
      </c>
      <c r="CC4" s="225">
        <f>'[28]CF PND'!$BB$39</f>
        <v>252383</v>
      </c>
      <c r="CD4" s="225">
        <f>'[28]CF PND'!$BB$40</f>
        <v>550333</v>
      </c>
      <c r="CE4" s="225">
        <f>'[28]CF PND'!$BB$41</f>
        <v>642593</v>
      </c>
      <c r="CF4" s="225">
        <f>'[28]CF PND'!$BB$42</f>
        <v>493454</v>
      </c>
      <c r="CG4" s="225">
        <f>'[28]CF PND'!$BB$43</f>
        <v>352399</v>
      </c>
      <c r="CH4" s="225">
        <f>'[28]CF PND'!$BB$44</f>
        <v>259306</v>
      </c>
      <c r="CI4" s="225">
        <f>'[28]CF PND'!$BB$45</f>
        <v>192863</v>
      </c>
      <c r="CJ4" s="225">
        <f>'[28]CF PND'!$BB$46</f>
        <v>145015</v>
      </c>
      <c r="CK4" s="225">
        <f>'[28]CF PND'!$BB$47</f>
        <v>110028</v>
      </c>
      <c r="CL4" s="225">
        <f>'[28]CF PND'!$BB$48</f>
        <v>84262</v>
      </c>
      <c r="CM4" s="225">
        <f>'[28]CF PND'!$BB$49</f>
        <v>64617</v>
      </c>
      <c r="CN4" s="225">
        <f>'[28]CF PND'!$BB$50</f>
        <v>50218</v>
      </c>
      <c r="CO4" s="225">
        <f>'[28]CF PND'!$BB$51</f>
        <v>39103</v>
      </c>
      <c r="CP4" s="225">
        <f>'[28]CF PND'!$BB$52</f>
        <v>30753</v>
      </c>
      <c r="CQ4" s="225">
        <f>'[28]CF PND'!$BB$53</f>
        <v>22249</v>
      </c>
      <c r="CR4" s="225">
        <f>'[28]CF PND'!$BB$54</f>
        <v>0</v>
      </c>
      <c r="CS4" s="225">
        <f>'[28]CF PND'!$BB$55</f>
        <v>0</v>
      </c>
      <c r="CT4" s="225">
        <f>'[28]CF PND'!$BB$56</f>
        <v>0</v>
      </c>
      <c r="CU4" s="225">
        <f>'[28]CF PND'!$BB$57</f>
        <v>0</v>
      </c>
      <c r="CV4" s="225">
        <f>'[28]CF PND'!$BB$58</f>
        <v>0</v>
      </c>
      <c r="CW4" s="225">
        <f>'[28]CF PND'!$BB$59</f>
        <v>0</v>
      </c>
      <c r="CX4" s="225">
        <f>'[28]CF PND'!$BB$60</f>
        <v>0</v>
      </c>
      <c r="CY4" s="225">
        <f>'[28]CF PND'!$BB$61</f>
        <v>0</v>
      </c>
      <c r="CZ4" s="225">
        <f>'[28]CF PND'!$BB$62</f>
        <v>0</v>
      </c>
      <c r="DA4" s="225">
        <f>'[28]CF PND'!$BB$63</f>
        <v>0</v>
      </c>
      <c r="DB4" s="225">
        <f>'[28]CF PND'!$BB$64</f>
        <v>0</v>
      </c>
      <c r="DC4" s="225">
        <f>'[28]CF PND'!$BB$65</f>
        <v>0</v>
      </c>
      <c r="DD4" s="225">
        <f>'[28]CF PND'!$BB$66</f>
        <v>0</v>
      </c>
      <c r="DE4" s="225">
        <f>'[28]CF PND'!$BB$67</f>
        <v>0</v>
      </c>
      <c r="DF4" s="225">
        <f>'[28]CF PND'!$BB$68</f>
        <v>0</v>
      </c>
      <c r="DG4" s="225">
        <f>'[28]CF PND'!$BB$69</f>
        <v>0</v>
      </c>
      <c r="DH4" s="225">
        <f>'[28]CF PND'!$BB$70</f>
        <v>0</v>
      </c>
      <c r="DI4" s="225">
        <f>'[28]CF PND'!$BB$71</f>
        <v>0</v>
      </c>
      <c r="DJ4" s="225">
        <f>'[28]CF PND'!$BB$72</f>
        <v>0</v>
      </c>
      <c r="DK4" s="226">
        <f>SUM(BZ4:DJ4)</f>
        <v>3364412</v>
      </c>
      <c r="DL4" s="228"/>
      <c r="DM4" s="229"/>
      <c r="DN4" s="229"/>
      <c r="DO4" s="229"/>
      <c r="DP4" s="229"/>
      <c r="DQ4" s="229"/>
      <c r="DR4" s="229"/>
      <c r="DS4" s="229"/>
      <c r="DT4" s="229"/>
      <c r="DU4" s="229"/>
      <c r="DV4" s="229"/>
      <c r="DW4" s="229"/>
      <c r="DX4" s="229"/>
      <c r="DY4" s="229"/>
      <c r="DZ4" s="229"/>
      <c r="EA4" s="229"/>
      <c r="EB4" s="229"/>
      <c r="EC4" s="229"/>
      <c r="ED4" s="229"/>
      <c r="EE4" s="229"/>
      <c r="EF4" s="229"/>
      <c r="EG4" s="229"/>
      <c r="EH4" s="229"/>
      <c r="EI4" s="229"/>
      <c r="EJ4" s="229"/>
      <c r="EK4" s="229"/>
      <c r="EL4" s="229"/>
      <c r="EM4" s="229"/>
      <c r="EN4" s="229"/>
      <c r="EO4" s="229"/>
      <c r="EP4" s="229"/>
      <c r="EQ4" s="229"/>
      <c r="ER4" s="229"/>
      <c r="ES4" s="229"/>
      <c r="ET4" s="229"/>
      <c r="EU4" s="229"/>
      <c r="EV4" s="229"/>
      <c r="EW4" s="230">
        <f>SUM(DL4:EV4)</f>
        <v>0</v>
      </c>
      <c r="EX4" s="228"/>
      <c r="EY4" s="229"/>
      <c r="EZ4" s="229"/>
      <c r="FA4" s="229"/>
      <c r="FB4" s="229"/>
      <c r="FC4" s="229"/>
      <c r="FD4" s="229"/>
      <c r="FE4" s="229"/>
      <c r="FF4" s="229"/>
      <c r="FG4" s="229"/>
      <c r="FH4" s="229"/>
      <c r="FI4" s="229"/>
      <c r="FJ4" s="229"/>
      <c r="FK4" s="229"/>
      <c r="FL4" s="229"/>
      <c r="FM4" s="229"/>
      <c r="FN4" s="229"/>
      <c r="FO4" s="229"/>
      <c r="FP4" s="229"/>
      <c r="FQ4" s="229"/>
      <c r="FR4" s="229"/>
      <c r="FS4" s="229"/>
      <c r="FT4" s="229"/>
      <c r="FU4" s="229"/>
      <c r="FV4" s="229"/>
      <c r="FW4" s="229"/>
      <c r="FX4" s="229"/>
      <c r="FY4" s="229"/>
      <c r="FZ4" s="229"/>
      <c r="GA4" s="229"/>
      <c r="GB4" s="229"/>
      <c r="GC4" s="229"/>
      <c r="GD4" s="229"/>
      <c r="GE4" s="229"/>
      <c r="GF4" s="229"/>
      <c r="GG4" s="229"/>
      <c r="GH4" s="229"/>
      <c r="GI4" s="230">
        <f>SUM(EX4:GH4)</f>
        <v>0</v>
      </c>
      <c r="GJ4" s="228"/>
      <c r="GK4" s="229"/>
      <c r="GL4" s="229"/>
      <c r="GM4" s="229"/>
      <c r="GN4" s="229"/>
      <c r="GO4" s="229"/>
      <c r="GP4" s="229"/>
      <c r="GQ4" s="229"/>
      <c r="GR4" s="229"/>
      <c r="GS4" s="229"/>
      <c r="GT4" s="229"/>
      <c r="GU4" s="229"/>
      <c r="GV4" s="229"/>
      <c r="GW4" s="229"/>
      <c r="GX4" s="229"/>
      <c r="GY4" s="229"/>
      <c r="GZ4" s="229"/>
      <c r="HA4" s="229"/>
      <c r="HB4" s="229"/>
      <c r="HC4" s="229"/>
      <c r="HD4" s="229"/>
      <c r="HE4" s="229"/>
      <c r="HF4" s="229"/>
      <c r="HG4" s="229"/>
      <c r="HH4" s="229"/>
      <c r="HI4" s="229"/>
      <c r="HJ4" s="229"/>
      <c r="HK4" s="229"/>
      <c r="HL4" s="229"/>
      <c r="HM4" s="229"/>
      <c r="HN4" s="229"/>
      <c r="HO4" s="229"/>
      <c r="HP4" s="229"/>
      <c r="HQ4" s="229"/>
      <c r="HR4" s="229"/>
      <c r="HS4" s="229"/>
      <c r="HT4" s="229"/>
      <c r="HU4" s="230">
        <f>SUM(GJ4:HT4)</f>
        <v>0</v>
      </c>
      <c r="HV4" s="227">
        <f>'[28]CF PRB'!$BB$36</f>
        <v>0</v>
      </c>
      <c r="HW4" s="225">
        <f>'[28]CF PRB'!$BB$37</f>
        <v>0</v>
      </c>
      <c r="HX4" s="225">
        <f>'[28]CF PRB'!$BB$38</f>
        <v>38983</v>
      </c>
      <c r="HY4" s="225">
        <f>'[28]CF PRB'!$BB$39</f>
        <v>142933</v>
      </c>
      <c r="HZ4" s="225">
        <f>'[28]CF PRB'!$BB$40</f>
        <v>274812</v>
      </c>
      <c r="IA4" s="225">
        <f>'[28]CF PRB'!$BB$41</f>
        <v>335539</v>
      </c>
      <c r="IB4" s="225">
        <f>'[28]CF PRB'!$BB$42</f>
        <v>348711</v>
      </c>
      <c r="IC4" s="225">
        <f>'[28]CF PRB'!$BB$43</f>
        <v>307331</v>
      </c>
      <c r="ID4" s="225">
        <f>'[28]CF PRB'!$BB$44</f>
        <v>247392</v>
      </c>
      <c r="IE4" s="225">
        <f>'[28]CF PRB'!$BB$45</f>
        <v>196306</v>
      </c>
      <c r="IF4" s="225">
        <f>'[28]CF PRB'!$BB$46</f>
        <v>143539</v>
      </c>
      <c r="IG4" s="225">
        <f>'[28]CF PRB'!$BB$47</f>
        <v>114822</v>
      </c>
      <c r="IH4" s="225">
        <f>'[28]CF PRB'!$BB$48</f>
        <v>92844</v>
      </c>
      <c r="II4" s="225">
        <f>'[28]CF PRB'!$BB$49</f>
        <v>75898</v>
      </c>
      <c r="IJ4" s="225">
        <f>'[28]CF PRB'!$BB$50</f>
        <v>61836</v>
      </c>
      <c r="IK4" s="225">
        <f>'[28]CF PRB'!$BB$51</f>
        <v>50594</v>
      </c>
      <c r="IL4" s="225">
        <f>'[28]CF PRB'!$BB$52</f>
        <v>41497</v>
      </c>
      <c r="IM4" s="225">
        <f>'[28]CF PRB'!$BB$53</f>
        <v>35790</v>
      </c>
      <c r="IN4" s="225">
        <f>'[28]CF PRB'!$BB$54</f>
        <v>46539</v>
      </c>
      <c r="IO4" s="225">
        <f>'[28]CF PRB'!$BB$55</f>
        <v>37309</v>
      </c>
      <c r="IP4" s="225">
        <f>'[28]CF PRB'!$BB$56</f>
        <v>0</v>
      </c>
      <c r="IQ4" s="225">
        <f>'[28]CF PRB'!$BB$57</f>
        <v>0</v>
      </c>
      <c r="IR4" s="225">
        <f>'[28]CF PRB'!$BB$58</f>
        <v>0</v>
      </c>
      <c r="IS4" s="225">
        <f>'[28]CF PRB'!$BB$59</f>
        <v>0</v>
      </c>
      <c r="IT4" s="225">
        <f>'[28]CF PRB'!$BB$60</f>
        <v>0</v>
      </c>
      <c r="IU4" s="225">
        <f>'[28]CF PRB'!$BB$61</f>
        <v>0</v>
      </c>
      <c r="IV4" s="225">
        <f>'[28]CF PRB'!$BB$62</f>
        <v>0</v>
      </c>
      <c r="IW4" s="225">
        <f>'[28]CF PRB'!$BB$63</f>
        <v>0</v>
      </c>
      <c r="IX4" s="225">
        <f>'[28]CF PRB'!$BB$64</f>
        <v>0</v>
      </c>
      <c r="IY4" s="225">
        <f>'[28]CF PRB'!$BB$65</f>
        <v>0</v>
      </c>
      <c r="IZ4" s="225">
        <f>'[28]CF PRB'!$BB$66</f>
        <v>0</v>
      </c>
      <c r="JA4" s="225">
        <f>'[28]CF PRB'!$BB$67</f>
        <v>0</v>
      </c>
      <c r="JB4" s="225">
        <f>'[28]CF PRB'!$BB$68</f>
        <v>0</v>
      </c>
      <c r="JC4" s="225">
        <f>'[28]CF PRB'!$BB$69</f>
        <v>0</v>
      </c>
      <c r="JD4" s="225">
        <f>'[28]CF PRB'!$BB$70</f>
        <v>0</v>
      </c>
      <c r="JE4" s="225">
        <f>'[28]CF PRB'!$BB$71</f>
        <v>0</v>
      </c>
      <c r="JF4" s="225">
        <f>'[28]CF PRB'!$BB$72</f>
        <v>0</v>
      </c>
      <c r="JG4" s="226">
        <f>SUM(HV4:JF4)</f>
        <v>2592675</v>
      </c>
      <c r="JH4" s="228"/>
      <c r="JI4" s="229"/>
      <c r="JJ4" s="229"/>
      <c r="JK4" s="229"/>
      <c r="JL4" s="229"/>
      <c r="JM4" s="229"/>
      <c r="JN4" s="229"/>
      <c r="JO4" s="229"/>
      <c r="JP4" s="229"/>
      <c r="JQ4" s="229"/>
      <c r="JR4" s="229"/>
      <c r="JS4" s="229"/>
      <c r="JT4" s="229"/>
      <c r="JU4" s="229"/>
      <c r="JV4" s="229"/>
      <c r="JW4" s="229"/>
      <c r="JX4" s="229"/>
      <c r="JY4" s="229"/>
      <c r="JZ4" s="229"/>
      <c r="KA4" s="229"/>
      <c r="KB4" s="229"/>
      <c r="KC4" s="229"/>
      <c r="KD4" s="229"/>
      <c r="KE4" s="229"/>
      <c r="KF4" s="229"/>
      <c r="KG4" s="229"/>
      <c r="KH4" s="229"/>
      <c r="KI4" s="229"/>
      <c r="KJ4" s="229"/>
      <c r="KK4" s="229"/>
      <c r="KL4" s="229"/>
      <c r="KM4" s="229"/>
      <c r="KN4" s="229"/>
      <c r="KO4" s="229"/>
      <c r="KP4" s="229"/>
      <c r="KQ4" s="229"/>
      <c r="KR4" s="229"/>
      <c r="KS4" s="230">
        <f>SUM(JH4:KR4)</f>
        <v>0</v>
      </c>
      <c r="KT4" s="228"/>
      <c r="KU4" s="229"/>
      <c r="KV4" s="229"/>
      <c r="KW4" s="229"/>
      <c r="KX4" s="229"/>
      <c r="KY4" s="229"/>
      <c r="KZ4" s="229"/>
      <c r="LA4" s="229"/>
      <c r="LB4" s="229"/>
      <c r="LC4" s="229"/>
      <c r="LD4" s="229"/>
      <c r="LE4" s="229"/>
      <c r="LF4" s="229"/>
      <c r="LG4" s="229"/>
      <c r="LH4" s="229"/>
      <c r="LI4" s="229"/>
      <c r="LJ4" s="229"/>
      <c r="LK4" s="229"/>
      <c r="LL4" s="229"/>
      <c r="LM4" s="229"/>
      <c r="LN4" s="229"/>
      <c r="LO4" s="229"/>
      <c r="LP4" s="229"/>
      <c r="LQ4" s="229"/>
      <c r="LR4" s="229"/>
      <c r="LS4" s="229"/>
      <c r="LT4" s="229"/>
      <c r="LU4" s="229"/>
      <c r="LV4" s="229"/>
      <c r="LW4" s="229"/>
      <c r="LX4" s="229"/>
      <c r="LY4" s="229"/>
      <c r="LZ4" s="229"/>
      <c r="MA4" s="229"/>
      <c r="MB4" s="229"/>
      <c r="MC4" s="229"/>
      <c r="MD4" s="229"/>
      <c r="ME4" s="230">
        <f>SUM(KT4:MD4)</f>
        <v>0</v>
      </c>
      <c r="MF4" s="228"/>
      <c r="MG4" s="229"/>
      <c r="MH4" s="229"/>
      <c r="MI4" s="229"/>
      <c r="MJ4" s="229"/>
      <c r="MK4" s="229"/>
      <c r="ML4" s="229"/>
      <c r="MM4" s="229"/>
      <c r="MN4" s="229"/>
      <c r="MO4" s="229"/>
      <c r="MP4" s="229"/>
      <c r="MQ4" s="229"/>
      <c r="MR4" s="229"/>
      <c r="MS4" s="229"/>
      <c r="MT4" s="229"/>
      <c r="MU4" s="229"/>
      <c r="MV4" s="229"/>
      <c r="MW4" s="229"/>
      <c r="MX4" s="229"/>
      <c r="MY4" s="229"/>
      <c r="MZ4" s="229"/>
      <c r="NA4" s="229"/>
      <c r="NB4" s="229"/>
      <c r="NC4" s="229"/>
      <c r="ND4" s="229"/>
      <c r="NE4" s="229"/>
      <c r="NF4" s="229"/>
      <c r="NG4" s="229"/>
      <c r="NH4" s="229"/>
      <c r="NI4" s="229"/>
      <c r="NJ4" s="229"/>
      <c r="NK4" s="229"/>
      <c r="NL4" s="229"/>
      <c r="NM4" s="229"/>
      <c r="NN4" s="229"/>
      <c r="NO4" s="229"/>
      <c r="NP4" s="229"/>
      <c r="NQ4" s="230">
        <f>SUM(MF4:NP4)</f>
        <v>0</v>
      </c>
      <c r="NR4" s="225">
        <f>'[28]CF PS'!$BB$36</f>
        <v>0</v>
      </c>
      <c r="NS4" s="225">
        <f>'[28]CF PS'!$BB$37</f>
        <v>0</v>
      </c>
      <c r="NT4" s="225">
        <f>'[28]CF PS'!$BB$38</f>
        <v>42356</v>
      </c>
      <c r="NU4" s="225">
        <f>'[28]CF PS'!$BB$39</f>
        <v>68747</v>
      </c>
      <c r="NV4" s="225">
        <f>'[28]CF PS'!$BB$40</f>
        <v>125766</v>
      </c>
      <c r="NW4" s="225">
        <f>'[28]CF PS'!$BB$41</f>
        <v>227944</v>
      </c>
      <c r="NX4" s="225">
        <f>'[28]CF PS'!$BB$42</f>
        <v>262839</v>
      </c>
      <c r="NY4" s="225">
        <f>'[28]CF PS'!$BB$43</f>
        <v>261002</v>
      </c>
      <c r="NZ4" s="225">
        <f>'[28]CF PS'!$BB$44</f>
        <v>248445</v>
      </c>
      <c r="OA4" s="225">
        <f>'[28]CF PS'!$BB$45</f>
        <v>233937</v>
      </c>
      <c r="OB4" s="225">
        <f>'[28]CF PS'!$BB$46</f>
        <v>224898</v>
      </c>
      <c r="OC4" s="225">
        <f>'[28]CF PS'!$BB$47</f>
        <v>205540</v>
      </c>
      <c r="OD4" s="225">
        <f>'[28]CF PS'!$BB$48</f>
        <v>186208</v>
      </c>
      <c r="OE4" s="225">
        <f>'[28]CF PS'!$BB$49</f>
        <v>168214</v>
      </c>
      <c r="OF4" s="225">
        <f>'[28]CF PS'!$BB$50</f>
        <v>151236</v>
      </c>
      <c r="OG4" s="225">
        <f>'[28]CF PS'!$BB$51</f>
        <v>128996</v>
      </c>
      <c r="OH4" s="225">
        <f>'[28]CF PS'!$BB$52</f>
        <v>103275</v>
      </c>
      <c r="OI4" s="225">
        <f>'[28]CF PS'!$BB$53</f>
        <v>92882</v>
      </c>
      <c r="OJ4" s="225">
        <f>'[28]CF PS'!$BB$54</f>
        <v>83165</v>
      </c>
      <c r="OK4" s="225">
        <f>'[28]CF PS'!$BB$55</f>
        <v>74000</v>
      </c>
      <c r="OL4" s="225">
        <f>'[28]CF PS'!$BB$56</f>
        <v>95192</v>
      </c>
      <c r="OM4" s="225">
        <f>'[28]CF PS'!$BB$57</f>
        <v>157450</v>
      </c>
      <c r="ON4" s="225">
        <f>'[28]CF PS'!$BB$58</f>
        <v>140357</v>
      </c>
      <c r="OO4" s="225">
        <f>'[28]CF PS'!$BB$59</f>
        <v>125495</v>
      </c>
      <c r="OP4" s="225">
        <f>'[28]CF PS'!$BB$60</f>
        <v>0</v>
      </c>
      <c r="OQ4" s="225">
        <f>'[28]CF PS'!$BB$61</f>
        <v>0</v>
      </c>
      <c r="OR4" s="225">
        <f>'[28]CF PS'!$BB$62</f>
        <v>0</v>
      </c>
      <c r="OS4" s="225">
        <f>'[28]CF PS'!$BB$63</f>
        <v>0</v>
      </c>
      <c r="OT4" s="225">
        <f>'[28]CF PS'!$BB$64</f>
        <v>0</v>
      </c>
      <c r="OU4" s="225">
        <f>'[28]CF PS'!$BB$65</f>
        <v>0</v>
      </c>
      <c r="OV4" s="225">
        <f>'[28]CF PS'!$BB$66</f>
        <v>0</v>
      </c>
      <c r="OW4" s="225">
        <f>'[28]CF PS'!$BB$67</f>
        <v>0</v>
      </c>
      <c r="OX4" s="225">
        <f>'[28]CF PS'!$BB$68</f>
        <v>0</v>
      </c>
      <c r="OY4" s="225">
        <f>'[28]CF PS'!$BB$69</f>
        <v>0</v>
      </c>
      <c r="OZ4" s="225">
        <f>'[28]CF PS'!$BB$70</f>
        <v>0</v>
      </c>
      <c r="PA4" s="225">
        <f>'[28]CF PS'!$BB$71</f>
        <v>0</v>
      </c>
      <c r="PB4" s="225">
        <f>'[28]CF PS'!$BB$72</f>
        <v>0</v>
      </c>
      <c r="PC4" s="226">
        <f>SUM(NR4:PB4)</f>
        <v>3407944</v>
      </c>
      <c r="PF4" s="219">
        <f>DK4+BY4+AM4</f>
        <v>8776591</v>
      </c>
      <c r="PH4" s="219">
        <f>PF4+JG4+PC4</f>
        <v>14777210</v>
      </c>
    </row>
    <row r="5" spans="1:424" ht="16.5" thickBot="1" x14ac:dyDescent="0.35">
      <c r="A5" s="231" t="s">
        <v>753</v>
      </c>
      <c r="B5" s="232">
        <f>IF(AND(B3&lt;&gt;0,B4&lt;&gt;0),(B3-B4)/B4,IF(AND(B3=0,B4=0),"",IF(AND(B3="",B4=""),"",IF(AND(B3=0,B4=""),"", IF(AND(B3="",B4=0),"",1)))))</f>
        <v>1.3997921370388995E-3</v>
      </c>
      <c r="C5" s="232">
        <f t="shared" ref="C5:W5" si="0">IF(AND(C3&lt;&gt;0,C4&lt;&gt;0),(C3-C4)/C4,IF(AND(C3=0,C4=0),"",IF(AND(C3="",C4=""),"",IF(AND(C3=0,C4=""),"", IF(AND(C3="",C4=0),"",1)))))</f>
        <v>1.0993069968691737E-6</v>
      </c>
      <c r="D5" s="232">
        <f t="shared" si="0"/>
        <v>1.3433031502070836E-7</v>
      </c>
      <c r="E5" s="232">
        <f t="shared" si="0"/>
        <v>1.0065309924829168E-6</v>
      </c>
      <c r="F5" s="232">
        <f t="shared" si="0"/>
        <v>2.3622940079625058E-6</v>
      </c>
      <c r="G5" s="232">
        <f t="shared" si="0"/>
        <v>2.4526655176419248E-6</v>
      </c>
      <c r="H5" s="232">
        <f t="shared" si="0"/>
        <v>2.974438337910296E-6</v>
      </c>
      <c r="I5" s="232">
        <f t="shared" si="0"/>
        <v>1.5980693355571902E-6</v>
      </c>
      <c r="J5" s="232">
        <f t="shared" si="0"/>
        <v>4.2351022763538121E-6</v>
      </c>
      <c r="K5" s="232">
        <f t="shared" si="0"/>
        <v>5.2907685461088963E-7</v>
      </c>
      <c r="L5" s="232">
        <f t="shared" si="0"/>
        <v>7.5494843534420275E-7</v>
      </c>
      <c r="M5" s="232">
        <f t="shared" si="0"/>
        <v>4.640712338206205E-6</v>
      </c>
      <c r="N5" s="232">
        <f t="shared" si="0"/>
        <v>3.8918348485543678E-6</v>
      </c>
      <c r="O5" s="232">
        <f t="shared" si="0"/>
        <v>6.5053226998973506E-6</v>
      </c>
      <c r="P5" s="232">
        <f t="shared" si="0"/>
        <v>3.1450791721263595E-6</v>
      </c>
      <c r="Q5" s="232">
        <f t="shared" si="0"/>
        <v>7.5722828485629973E-6</v>
      </c>
      <c r="R5" s="232">
        <f t="shared" si="0"/>
        <v>8.1005863057084683E-6</v>
      </c>
      <c r="S5" s="232">
        <f t="shared" si="0"/>
        <v>6.9985018379513796E-6</v>
      </c>
      <c r="T5" s="232">
        <f t="shared" si="0"/>
        <v>2.9949487546650733E-6</v>
      </c>
      <c r="U5" s="232">
        <f t="shared" si="0"/>
        <v>1.1805999213701255E-5</v>
      </c>
      <c r="V5" s="232">
        <f t="shared" si="0"/>
        <v>7.381857017380426E-6</v>
      </c>
      <c r="W5" s="232">
        <f t="shared" si="0"/>
        <v>1</v>
      </c>
      <c r="X5" s="232" t="str">
        <f>IF(AND(X3&lt;&gt;0,X4&lt;&gt;0),(X3-X4)/X4,IF(AND(X3=0,X4=0),"",IF(AND(X3="",X4=""),"",IF(AND(X3=0,X4=""),"", IF(AND(X3="",X4=0),"",1)))))</f>
        <v/>
      </c>
      <c r="Y5" s="232" t="str">
        <f t="shared" ref="Y5:AL5" si="1">IF(AND(Y3&lt;&gt;0,Y4&lt;&gt;0),(Y3-Y4)/Y4,IF(AND(Y3=0,Y4=0),"",IF(AND(Y3="",Y4=""),"",IF(AND(Y3=0,Y4=""),"", IF(AND(Y3="",Y4=0),"",1)))))</f>
        <v/>
      </c>
      <c r="Z5" s="232" t="str">
        <f t="shared" si="1"/>
        <v/>
      </c>
      <c r="AA5" s="232" t="str">
        <f t="shared" si="1"/>
        <v/>
      </c>
      <c r="AB5" s="232" t="str">
        <f t="shared" si="1"/>
        <v/>
      </c>
      <c r="AC5" s="232" t="str">
        <f t="shared" si="1"/>
        <v/>
      </c>
      <c r="AD5" s="232" t="str">
        <f t="shared" si="1"/>
        <v/>
      </c>
      <c r="AE5" s="232" t="str">
        <f t="shared" si="1"/>
        <v/>
      </c>
      <c r="AF5" s="232" t="str">
        <f t="shared" si="1"/>
        <v/>
      </c>
      <c r="AG5" s="232" t="str">
        <f t="shared" si="1"/>
        <v/>
      </c>
      <c r="AH5" s="232" t="str">
        <f t="shared" si="1"/>
        <v/>
      </c>
      <c r="AI5" s="232" t="str">
        <f t="shared" si="1"/>
        <v/>
      </c>
      <c r="AJ5" s="232" t="str">
        <f t="shared" si="1"/>
        <v/>
      </c>
      <c r="AK5" s="232" t="str">
        <f t="shared" si="1"/>
        <v/>
      </c>
      <c r="AL5" s="232" t="str">
        <f t="shared" si="1"/>
        <v/>
      </c>
      <c r="AM5" s="233">
        <f>IF(AND(AM3&lt;&gt;0,AM4&lt;&gt;0),(AM3-AM4)/AM4,IF(AND(AM3=0,AM4=0),"",IF(AND(AM3="",AM4=""),"",IF(AND(AM3=0,AM4=""),"", IF(AND(AM3="",AM4=0),"",1)))))</f>
        <v>4.9360928978919531E-3</v>
      </c>
      <c r="AN5" s="234">
        <f t="shared" ref="AN5:CY5" si="2">IF(AND(AN3&lt;&gt;0,AN4&lt;&gt;0),(AN3-AN4)/AN4,IF(AND(AN3=0,AN4=0),"",IF(AND(AN3="",AN4=""),"",IF(AND(AN3=0,AN4=""),"", IF(AND(AN3="",AN4=0),"",1)))))</f>
        <v>8.7067352760537883E-2</v>
      </c>
      <c r="AO5" s="232">
        <f t="shared" si="2"/>
        <v>5.1782273603082852E-6</v>
      </c>
      <c r="AP5" s="232">
        <f t="shared" si="2"/>
        <v>1.6116887403556545E-6</v>
      </c>
      <c r="AQ5" s="232">
        <f t="shared" si="2"/>
        <v>2.3606169891320241E-5</v>
      </c>
      <c r="AR5" s="232">
        <f t="shared" si="2"/>
        <v>2.4069347351551489E-5</v>
      </c>
      <c r="AS5" s="232">
        <f t="shared" si="2"/>
        <v>4.0702760497667186E-6</v>
      </c>
      <c r="AT5" s="232">
        <f t="shared" si="2"/>
        <v>3.2438025578135947E-5</v>
      </c>
      <c r="AU5" s="232">
        <f t="shared" si="2"/>
        <v>2.650954220932057E-5</v>
      </c>
      <c r="AV5" s="232">
        <f t="shared" si="2"/>
        <v>3.994522970132259E-5</v>
      </c>
      <c r="AW5" s="232">
        <f t="shared" si="2"/>
        <v>7.5989689718898943E-6</v>
      </c>
      <c r="AX5" s="232">
        <f t="shared" si="2"/>
        <v>3.4491806608884075E-5</v>
      </c>
      <c r="AY5" s="232">
        <f t="shared" si="2"/>
        <v>3.9507990696278512E-5</v>
      </c>
      <c r="AZ5" s="232">
        <f t="shared" si="2"/>
        <v>3.7587514101798395E-6</v>
      </c>
      <c r="BA5" s="232">
        <f t="shared" si="2"/>
        <v>7.0681670866199245E-5</v>
      </c>
      <c r="BB5" s="232">
        <f t="shared" si="2"/>
        <v>1.9928239433779643E-5</v>
      </c>
      <c r="BC5" s="232">
        <f t="shared" si="2"/>
        <v>2.5197702385174677E-5</v>
      </c>
      <c r="BD5" s="232">
        <f t="shared" si="2"/>
        <v>5.3693831500583884E-5</v>
      </c>
      <c r="BE5" s="232">
        <f t="shared" si="2"/>
        <v>9.4103980536056162E-5</v>
      </c>
      <c r="BF5" s="232">
        <f t="shared" si="2"/>
        <v>1.1090047998366013E-4</v>
      </c>
      <c r="BG5" s="232">
        <f t="shared" si="2"/>
        <v>6.7409401764029141E-5</v>
      </c>
      <c r="BH5" s="232">
        <f t="shared" si="2"/>
        <v>1.2166113826815642E-4</v>
      </c>
      <c r="BI5" s="232">
        <f t="shared" si="2"/>
        <v>1</v>
      </c>
      <c r="BJ5" s="232" t="str">
        <f t="shared" si="2"/>
        <v/>
      </c>
      <c r="BK5" s="232" t="str">
        <f t="shared" si="2"/>
        <v/>
      </c>
      <c r="BL5" s="232" t="str">
        <f t="shared" si="2"/>
        <v/>
      </c>
      <c r="BM5" s="232" t="str">
        <f t="shared" si="2"/>
        <v/>
      </c>
      <c r="BN5" s="232" t="str">
        <f t="shared" si="2"/>
        <v/>
      </c>
      <c r="BO5" s="232" t="str">
        <f t="shared" si="2"/>
        <v/>
      </c>
      <c r="BP5" s="232" t="str">
        <f t="shared" si="2"/>
        <v/>
      </c>
      <c r="BQ5" s="232" t="str">
        <f t="shared" si="2"/>
        <v/>
      </c>
      <c r="BR5" s="232" t="str">
        <f t="shared" si="2"/>
        <v/>
      </c>
      <c r="BS5" s="232" t="str">
        <f t="shared" si="2"/>
        <v/>
      </c>
      <c r="BT5" s="232" t="str">
        <f t="shared" si="2"/>
        <v/>
      </c>
      <c r="BU5" s="232" t="str">
        <f t="shared" si="2"/>
        <v/>
      </c>
      <c r="BV5" s="232" t="str">
        <f t="shared" si="2"/>
        <v/>
      </c>
      <c r="BW5" s="232" t="str">
        <f t="shared" si="2"/>
        <v/>
      </c>
      <c r="BX5" s="232" t="str">
        <f t="shared" si="2"/>
        <v/>
      </c>
      <c r="BY5" s="233">
        <f t="shared" si="2"/>
        <v>1.2653931227109748E-2</v>
      </c>
      <c r="BZ5" s="234" t="str">
        <f t="shared" si="2"/>
        <v/>
      </c>
      <c r="CA5" s="232" t="str">
        <f t="shared" si="2"/>
        <v/>
      </c>
      <c r="CB5" s="232">
        <f t="shared" si="2"/>
        <v>5.3241421241113902E-6</v>
      </c>
      <c r="CC5" s="232">
        <f t="shared" si="2"/>
        <v>3.5907727541078439E-6</v>
      </c>
      <c r="CD5" s="232">
        <f t="shared" si="2"/>
        <v>1.1356760361453884E-6</v>
      </c>
      <c r="CE5" s="232">
        <f t="shared" si="2"/>
        <v>8.7535967556447087E-7</v>
      </c>
      <c r="CF5" s="232">
        <f t="shared" si="2"/>
        <v>1.9632022437755089E-6</v>
      </c>
      <c r="CG5" s="232">
        <f t="shared" si="2"/>
        <v>1.5962020323553699E-6</v>
      </c>
      <c r="CH5" s="232">
        <f t="shared" si="2"/>
        <v>8.4359791134798274E-7</v>
      </c>
      <c r="CI5" s="232">
        <f t="shared" si="2"/>
        <v>5.1040116559423006E-6</v>
      </c>
      <c r="CJ5" s="232">
        <f t="shared" si="2"/>
        <v>4.5253939247664033E-6</v>
      </c>
      <c r="CK5" s="232">
        <f t="shared" si="2"/>
        <v>1.4200930672192533E-6</v>
      </c>
      <c r="CL5" s="232">
        <f t="shared" si="2"/>
        <v>6.7683237995775084E-6</v>
      </c>
      <c r="CM5" s="232">
        <f t="shared" si="2"/>
        <v>3.3853320333658323E-6</v>
      </c>
      <c r="CN5" s="232">
        <f t="shared" si="2"/>
        <v>3.0336482934405988E-6</v>
      </c>
      <c r="CO5" s="232">
        <f t="shared" si="2"/>
        <v>4.4953392322839678E-6</v>
      </c>
      <c r="CP5" s="232">
        <f t="shared" si="2"/>
        <v>1.7655797808343901E-5</v>
      </c>
      <c r="CQ5" s="232">
        <f t="shared" si="2"/>
        <v>-0.22026964343903097</v>
      </c>
      <c r="CR5" s="232" t="str">
        <f t="shared" si="2"/>
        <v/>
      </c>
      <c r="CS5" s="232" t="str">
        <f t="shared" si="2"/>
        <v/>
      </c>
      <c r="CT5" s="232" t="str">
        <f t="shared" si="2"/>
        <v/>
      </c>
      <c r="CU5" s="232" t="str">
        <f t="shared" si="2"/>
        <v/>
      </c>
      <c r="CV5" s="232" t="str">
        <f t="shared" si="2"/>
        <v/>
      </c>
      <c r="CW5" s="232" t="str">
        <f t="shared" si="2"/>
        <v/>
      </c>
      <c r="CX5" s="232" t="str">
        <f t="shared" si="2"/>
        <v/>
      </c>
      <c r="CY5" s="232" t="str">
        <f t="shared" si="2"/>
        <v/>
      </c>
      <c r="CZ5" s="232" t="str">
        <f t="shared" ref="CZ5:FK5" si="3">IF(AND(CZ3&lt;&gt;0,CZ4&lt;&gt;0),(CZ3-CZ4)/CZ4,IF(AND(CZ3=0,CZ4=0),"",IF(AND(CZ3="",CZ4=""),"",IF(AND(CZ3=0,CZ4=""),"", IF(AND(CZ3="",CZ4=0),"",1)))))</f>
        <v/>
      </c>
      <c r="DA5" s="232" t="str">
        <f t="shared" si="3"/>
        <v/>
      </c>
      <c r="DB5" s="232" t="str">
        <f t="shared" si="3"/>
        <v/>
      </c>
      <c r="DC5" s="232" t="str">
        <f t="shared" si="3"/>
        <v/>
      </c>
      <c r="DD5" s="232" t="str">
        <f t="shared" si="3"/>
        <v/>
      </c>
      <c r="DE5" s="232" t="str">
        <f t="shared" si="3"/>
        <v/>
      </c>
      <c r="DF5" s="232" t="str">
        <f t="shared" si="3"/>
        <v/>
      </c>
      <c r="DG5" s="232" t="str">
        <f t="shared" si="3"/>
        <v/>
      </c>
      <c r="DH5" s="232" t="str">
        <f t="shared" si="3"/>
        <v/>
      </c>
      <c r="DI5" s="232" t="str">
        <f t="shared" si="3"/>
        <v/>
      </c>
      <c r="DJ5" s="232" t="str">
        <f t="shared" si="3"/>
        <v/>
      </c>
      <c r="DK5" s="233">
        <f t="shared" si="3"/>
        <v>-1.4543641141825079E-3</v>
      </c>
      <c r="DL5" s="235" t="str">
        <f t="shared" si="3"/>
        <v/>
      </c>
      <c r="DM5" s="236" t="str">
        <f t="shared" si="3"/>
        <v/>
      </c>
      <c r="DN5" s="236" t="str">
        <f t="shared" si="3"/>
        <v/>
      </c>
      <c r="DO5" s="236" t="str">
        <f t="shared" si="3"/>
        <v/>
      </c>
      <c r="DP5" s="236" t="str">
        <f t="shared" si="3"/>
        <v/>
      </c>
      <c r="DQ5" s="236" t="str">
        <f t="shared" si="3"/>
        <v/>
      </c>
      <c r="DR5" s="236" t="str">
        <f t="shared" si="3"/>
        <v/>
      </c>
      <c r="DS5" s="236" t="str">
        <f t="shared" si="3"/>
        <v/>
      </c>
      <c r="DT5" s="236" t="str">
        <f t="shared" si="3"/>
        <v/>
      </c>
      <c r="DU5" s="236" t="str">
        <f t="shared" si="3"/>
        <v/>
      </c>
      <c r="DV5" s="236" t="str">
        <f t="shared" si="3"/>
        <v/>
      </c>
      <c r="DW5" s="236" t="str">
        <f t="shared" si="3"/>
        <v/>
      </c>
      <c r="DX5" s="236" t="str">
        <f t="shared" si="3"/>
        <v/>
      </c>
      <c r="DY5" s="236" t="str">
        <f t="shared" si="3"/>
        <v/>
      </c>
      <c r="DZ5" s="236" t="str">
        <f t="shared" si="3"/>
        <v/>
      </c>
      <c r="EA5" s="236" t="str">
        <f t="shared" si="3"/>
        <v/>
      </c>
      <c r="EB5" s="236" t="str">
        <f t="shared" si="3"/>
        <v/>
      </c>
      <c r="EC5" s="236" t="str">
        <f t="shared" si="3"/>
        <v/>
      </c>
      <c r="ED5" s="236" t="str">
        <f t="shared" si="3"/>
        <v/>
      </c>
      <c r="EE5" s="236" t="str">
        <f t="shared" si="3"/>
        <v/>
      </c>
      <c r="EF5" s="236" t="str">
        <f t="shared" si="3"/>
        <v/>
      </c>
      <c r="EG5" s="236" t="str">
        <f t="shared" si="3"/>
        <v/>
      </c>
      <c r="EH5" s="236" t="str">
        <f t="shared" si="3"/>
        <v/>
      </c>
      <c r="EI5" s="236" t="str">
        <f t="shared" si="3"/>
        <v/>
      </c>
      <c r="EJ5" s="236" t="str">
        <f t="shared" si="3"/>
        <v/>
      </c>
      <c r="EK5" s="236" t="str">
        <f t="shared" si="3"/>
        <v/>
      </c>
      <c r="EL5" s="236" t="str">
        <f t="shared" si="3"/>
        <v/>
      </c>
      <c r="EM5" s="236" t="str">
        <f t="shared" si="3"/>
        <v/>
      </c>
      <c r="EN5" s="236" t="str">
        <f t="shared" si="3"/>
        <v/>
      </c>
      <c r="EO5" s="236" t="str">
        <f t="shared" si="3"/>
        <v/>
      </c>
      <c r="EP5" s="236" t="str">
        <f t="shared" si="3"/>
        <v/>
      </c>
      <c r="EQ5" s="236" t="str">
        <f t="shared" si="3"/>
        <v/>
      </c>
      <c r="ER5" s="236" t="str">
        <f t="shared" si="3"/>
        <v/>
      </c>
      <c r="ES5" s="236" t="str">
        <f t="shared" si="3"/>
        <v/>
      </c>
      <c r="ET5" s="236" t="str">
        <f t="shared" si="3"/>
        <v/>
      </c>
      <c r="EU5" s="236" t="str">
        <f t="shared" si="3"/>
        <v/>
      </c>
      <c r="EV5" s="236" t="str">
        <f t="shared" si="3"/>
        <v/>
      </c>
      <c r="EW5" s="237" t="str">
        <f t="shared" si="3"/>
        <v/>
      </c>
      <c r="EX5" s="235" t="str">
        <f t="shared" si="3"/>
        <v/>
      </c>
      <c r="EY5" s="236" t="str">
        <f t="shared" si="3"/>
        <v/>
      </c>
      <c r="EZ5" s="236" t="str">
        <f t="shared" si="3"/>
        <v/>
      </c>
      <c r="FA5" s="236" t="str">
        <f t="shared" si="3"/>
        <v/>
      </c>
      <c r="FB5" s="236" t="str">
        <f t="shared" si="3"/>
        <v/>
      </c>
      <c r="FC5" s="236" t="str">
        <f t="shared" si="3"/>
        <v/>
      </c>
      <c r="FD5" s="236" t="str">
        <f t="shared" si="3"/>
        <v/>
      </c>
      <c r="FE5" s="236" t="str">
        <f t="shared" si="3"/>
        <v/>
      </c>
      <c r="FF5" s="236" t="str">
        <f t="shared" si="3"/>
        <v/>
      </c>
      <c r="FG5" s="236" t="str">
        <f t="shared" si="3"/>
        <v/>
      </c>
      <c r="FH5" s="236" t="str">
        <f t="shared" si="3"/>
        <v/>
      </c>
      <c r="FI5" s="236" t="str">
        <f t="shared" si="3"/>
        <v/>
      </c>
      <c r="FJ5" s="236" t="str">
        <f t="shared" si="3"/>
        <v/>
      </c>
      <c r="FK5" s="236" t="str">
        <f t="shared" si="3"/>
        <v/>
      </c>
      <c r="FL5" s="236" t="str">
        <f t="shared" ref="FL5:HW5" si="4">IF(AND(FL3&lt;&gt;0,FL4&lt;&gt;0),(FL3-FL4)/FL4,IF(AND(FL3=0,FL4=0),"",IF(AND(FL3="",FL4=""),"",IF(AND(FL3=0,FL4=""),"", IF(AND(FL3="",FL4=0),"",1)))))</f>
        <v/>
      </c>
      <c r="FM5" s="236" t="str">
        <f t="shared" si="4"/>
        <v/>
      </c>
      <c r="FN5" s="236" t="str">
        <f t="shared" si="4"/>
        <v/>
      </c>
      <c r="FO5" s="236" t="str">
        <f t="shared" si="4"/>
        <v/>
      </c>
      <c r="FP5" s="236" t="str">
        <f t="shared" si="4"/>
        <v/>
      </c>
      <c r="FQ5" s="236" t="str">
        <f t="shared" si="4"/>
        <v/>
      </c>
      <c r="FR5" s="236" t="str">
        <f t="shared" si="4"/>
        <v/>
      </c>
      <c r="FS5" s="236" t="str">
        <f t="shared" si="4"/>
        <v/>
      </c>
      <c r="FT5" s="236" t="str">
        <f t="shared" si="4"/>
        <v/>
      </c>
      <c r="FU5" s="236" t="str">
        <f t="shared" si="4"/>
        <v/>
      </c>
      <c r="FV5" s="236" t="str">
        <f t="shared" si="4"/>
        <v/>
      </c>
      <c r="FW5" s="236" t="str">
        <f t="shared" si="4"/>
        <v/>
      </c>
      <c r="FX5" s="236" t="str">
        <f t="shared" si="4"/>
        <v/>
      </c>
      <c r="FY5" s="236" t="str">
        <f t="shared" si="4"/>
        <v/>
      </c>
      <c r="FZ5" s="236" t="str">
        <f t="shared" si="4"/>
        <v/>
      </c>
      <c r="GA5" s="236" t="str">
        <f t="shared" si="4"/>
        <v/>
      </c>
      <c r="GB5" s="236" t="str">
        <f t="shared" si="4"/>
        <v/>
      </c>
      <c r="GC5" s="236" t="str">
        <f t="shared" si="4"/>
        <v/>
      </c>
      <c r="GD5" s="236" t="str">
        <f t="shared" si="4"/>
        <v/>
      </c>
      <c r="GE5" s="236" t="str">
        <f t="shared" si="4"/>
        <v/>
      </c>
      <c r="GF5" s="236" t="str">
        <f t="shared" si="4"/>
        <v/>
      </c>
      <c r="GG5" s="236" t="str">
        <f t="shared" si="4"/>
        <v/>
      </c>
      <c r="GH5" s="236" t="str">
        <f t="shared" si="4"/>
        <v/>
      </c>
      <c r="GI5" s="237" t="str">
        <f t="shared" si="4"/>
        <v/>
      </c>
      <c r="GJ5" s="235" t="str">
        <f t="shared" si="4"/>
        <v/>
      </c>
      <c r="GK5" s="236" t="str">
        <f t="shared" si="4"/>
        <v/>
      </c>
      <c r="GL5" s="236" t="str">
        <f t="shared" si="4"/>
        <v/>
      </c>
      <c r="GM5" s="236" t="str">
        <f t="shared" si="4"/>
        <v/>
      </c>
      <c r="GN5" s="236" t="str">
        <f t="shared" si="4"/>
        <v/>
      </c>
      <c r="GO5" s="236" t="str">
        <f t="shared" si="4"/>
        <v/>
      </c>
      <c r="GP5" s="236" t="str">
        <f t="shared" si="4"/>
        <v/>
      </c>
      <c r="GQ5" s="236" t="str">
        <f t="shared" si="4"/>
        <v/>
      </c>
      <c r="GR5" s="236" t="str">
        <f t="shared" si="4"/>
        <v/>
      </c>
      <c r="GS5" s="236" t="str">
        <f t="shared" si="4"/>
        <v/>
      </c>
      <c r="GT5" s="236" t="str">
        <f t="shared" si="4"/>
        <v/>
      </c>
      <c r="GU5" s="236" t="str">
        <f t="shared" si="4"/>
        <v/>
      </c>
      <c r="GV5" s="236" t="str">
        <f t="shared" si="4"/>
        <v/>
      </c>
      <c r="GW5" s="236" t="str">
        <f t="shared" si="4"/>
        <v/>
      </c>
      <c r="GX5" s="236" t="str">
        <f t="shared" si="4"/>
        <v/>
      </c>
      <c r="GY5" s="236" t="str">
        <f t="shared" si="4"/>
        <v/>
      </c>
      <c r="GZ5" s="236" t="str">
        <f t="shared" si="4"/>
        <v/>
      </c>
      <c r="HA5" s="236" t="str">
        <f t="shared" si="4"/>
        <v/>
      </c>
      <c r="HB5" s="236" t="str">
        <f t="shared" si="4"/>
        <v/>
      </c>
      <c r="HC5" s="236" t="str">
        <f t="shared" si="4"/>
        <v/>
      </c>
      <c r="HD5" s="236" t="str">
        <f t="shared" si="4"/>
        <v/>
      </c>
      <c r="HE5" s="236" t="str">
        <f t="shared" si="4"/>
        <v/>
      </c>
      <c r="HF5" s="236" t="str">
        <f t="shared" si="4"/>
        <v/>
      </c>
      <c r="HG5" s="236" t="str">
        <f t="shared" si="4"/>
        <v/>
      </c>
      <c r="HH5" s="236" t="str">
        <f t="shared" si="4"/>
        <v/>
      </c>
      <c r="HI5" s="236" t="str">
        <f t="shared" si="4"/>
        <v/>
      </c>
      <c r="HJ5" s="236" t="str">
        <f t="shared" si="4"/>
        <v/>
      </c>
      <c r="HK5" s="236" t="str">
        <f t="shared" si="4"/>
        <v/>
      </c>
      <c r="HL5" s="236" t="str">
        <f t="shared" si="4"/>
        <v/>
      </c>
      <c r="HM5" s="236" t="str">
        <f t="shared" si="4"/>
        <v/>
      </c>
      <c r="HN5" s="236" t="str">
        <f t="shared" si="4"/>
        <v/>
      </c>
      <c r="HO5" s="236" t="str">
        <f t="shared" si="4"/>
        <v/>
      </c>
      <c r="HP5" s="236" t="str">
        <f t="shared" si="4"/>
        <v/>
      </c>
      <c r="HQ5" s="236" t="str">
        <f t="shared" si="4"/>
        <v/>
      </c>
      <c r="HR5" s="236" t="str">
        <f t="shared" si="4"/>
        <v/>
      </c>
      <c r="HS5" s="236" t="str">
        <f t="shared" si="4"/>
        <v/>
      </c>
      <c r="HT5" s="236" t="str">
        <f t="shared" si="4"/>
        <v/>
      </c>
      <c r="HU5" s="237" t="str">
        <f t="shared" si="4"/>
        <v/>
      </c>
      <c r="HV5" s="234" t="str">
        <f t="shared" si="4"/>
        <v/>
      </c>
      <c r="HW5" s="232" t="str">
        <f t="shared" si="4"/>
        <v/>
      </c>
      <c r="HX5" s="232">
        <f t="shared" ref="HX5:KI5" si="5">IF(AND(HX3&lt;&gt;0,HX4&lt;&gt;0),(HX3-HX4)/HX4,IF(AND(HX3=0,HX4=0),"",IF(AND(HX3="",HX4=""),"",IF(AND(HX3=0,HX4=""),"", IF(AND(HX3="",HX4=0),"",1)))))</f>
        <v>0</v>
      </c>
      <c r="HY5" s="232">
        <f t="shared" si="5"/>
        <v>0</v>
      </c>
      <c r="HZ5" s="232">
        <f t="shared" si="5"/>
        <v>3.6388512874255854E-6</v>
      </c>
      <c r="IA5" s="232">
        <f t="shared" si="5"/>
        <v>2.9802794906106294E-6</v>
      </c>
      <c r="IB5" s="232">
        <f t="shared" si="5"/>
        <v>5.6457926477799669E-6</v>
      </c>
      <c r="IC5" s="232">
        <f t="shared" si="5"/>
        <v>0</v>
      </c>
      <c r="ID5" s="232">
        <f t="shared" si="5"/>
        <v>0</v>
      </c>
      <c r="IE5" s="232">
        <f t="shared" si="5"/>
        <v>1.0188175603394699E-5</v>
      </c>
      <c r="IF5" s="232">
        <f t="shared" si="5"/>
        <v>6.9667477131650633E-6</v>
      </c>
      <c r="IG5" s="232">
        <f t="shared" si="5"/>
        <v>6.8040096845552251E-8</v>
      </c>
      <c r="IH5" s="232">
        <f t="shared" si="5"/>
        <v>2.154151049071561E-5</v>
      </c>
      <c r="II5" s="232">
        <f t="shared" si="5"/>
        <v>1.3175577749084297E-5</v>
      </c>
      <c r="IJ5" s="232">
        <f t="shared" si="5"/>
        <v>0</v>
      </c>
      <c r="IK5" s="232">
        <f t="shared" si="5"/>
        <v>0</v>
      </c>
      <c r="IL5" s="232">
        <f t="shared" si="5"/>
        <v>0</v>
      </c>
      <c r="IM5" s="232">
        <f t="shared" si="5"/>
        <v>0.13690975132718636</v>
      </c>
      <c r="IN5" s="232">
        <f t="shared" si="5"/>
        <v>-2.1403419712499193E-5</v>
      </c>
      <c r="IO5" s="232">
        <f t="shared" si="5"/>
        <v>-7.2046959178750439E-2</v>
      </c>
      <c r="IP5" s="232" t="str">
        <f t="shared" si="5"/>
        <v/>
      </c>
      <c r="IQ5" s="232" t="str">
        <f t="shared" si="5"/>
        <v/>
      </c>
      <c r="IR5" s="232" t="str">
        <f t="shared" si="5"/>
        <v/>
      </c>
      <c r="IS5" s="232" t="str">
        <f t="shared" si="5"/>
        <v/>
      </c>
      <c r="IT5" s="232" t="str">
        <f t="shared" si="5"/>
        <v/>
      </c>
      <c r="IU5" s="232" t="str">
        <f t="shared" si="5"/>
        <v/>
      </c>
      <c r="IV5" s="232" t="str">
        <f t="shared" si="5"/>
        <v/>
      </c>
      <c r="IW5" s="232" t="str">
        <f t="shared" si="5"/>
        <v/>
      </c>
      <c r="IX5" s="232" t="str">
        <f t="shared" si="5"/>
        <v/>
      </c>
      <c r="IY5" s="232" t="str">
        <f t="shared" si="5"/>
        <v/>
      </c>
      <c r="IZ5" s="232" t="str">
        <f t="shared" si="5"/>
        <v/>
      </c>
      <c r="JA5" s="232" t="str">
        <f t="shared" si="5"/>
        <v/>
      </c>
      <c r="JB5" s="232" t="str">
        <f t="shared" si="5"/>
        <v/>
      </c>
      <c r="JC5" s="232" t="str">
        <f t="shared" si="5"/>
        <v/>
      </c>
      <c r="JD5" s="232" t="str">
        <f t="shared" si="5"/>
        <v/>
      </c>
      <c r="JE5" s="232" t="str">
        <f t="shared" si="5"/>
        <v/>
      </c>
      <c r="JF5" s="232" t="str">
        <f t="shared" si="5"/>
        <v/>
      </c>
      <c r="JG5" s="233">
        <f t="shared" si="5"/>
        <v>8.5663666628096467E-4</v>
      </c>
      <c r="JH5" s="235" t="str">
        <f t="shared" si="5"/>
        <v/>
      </c>
      <c r="JI5" s="236" t="str">
        <f t="shared" si="5"/>
        <v/>
      </c>
      <c r="JJ5" s="236" t="str">
        <f t="shared" si="5"/>
        <v/>
      </c>
      <c r="JK5" s="236" t="str">
        <f t="shared" si="5"/>
        <v/>
      </c>
      <c r="JL5" s="236" t="str">
        <f t="shared" si="5"/>
        <v/>
      </c>
      <c r="JM5" s="236" t="str">
        <f t="shared" si="5"/>
        <v/>
      </c>
      <c r="JN5" s="236" t="str">
        <f t="shared" si="5"/>
        <v/>
      </c>
      <c r="JO5" s="236" t="str">
        <f t="shared" si="5"/>
        <v/>
      </c>
      <c r="JP5" s="236" t="str">
        <f t="shared" si="5"/>
        <v/>
      </c>
      <c r="JQ5" s="236" t="str">
        <f t="shared" si="5"/>
        <v/>
      </c>
      <c r="JR5" s="236" t="str">
        <f t="shared" si="5"/>
        <v/>
      </c>
      <c r="JS5" s="236" t="str">
        <f t="shared" si="5"/>
        <v/>
      </c>
      <c r="JT5" s="236" t="str">
        <f t="shared" si="5"/>
        <v/>
      </c>
      <c r="JU5" s="236" t="str">
        <f t="shared" si="5"/>
        <v/>
      </c>
      <c r="JV5" s="236" t="str">
        <f t="shared" si="5"/>
        <v/>
      </c>
      <c r="JW5" s="236" t="str">
        <f t="shared" si="5"/>
        <v/>
      </c>
      <c r="JX5" s="236" t="str">
        <f t="shared" si="5"/>
        <v/>
      </c>
      <c r="JY5" s="236" t="str">
        <f t="shared" si="5"/>
        <v/>
      </c>
      <c r="JZ5" s="236" t="str">
        <f t="shared" si="5"/>
        <v/>
      </c>
      <c r="KA5" s="236" t="str">
        <f t="shared" si="5"/>
        <v/>
      </c>
      <c r="KB5" s="236" t="str">
        <f t="shared" si="5"/>
        <v/>
      </c>
      <c r="KC5" s="236" t="str">
        <f t="shared" si="5"/>
        <v/>
      </c>
      <c r="KD5" s="236" t="str">
        <f t="shared" si="5"/>
        <v/>
      </c>
      <c r="KE5" s="236" t="str">
        <f t="shared" si="5"/>
        <v/>
      </c>
      <c r="KF5" s="236" t="str">
        <f t="shared" si="5"/>
        <v/>
      </c>
      <c r="KG5" s="236" t="str">
        <f t="shared" si="5"/>
        <v/>
      </c>
      <c r="KH5" s="236" t="str">
        <f t="shared" si="5"/>
        <v/>
      </c>
      <c r="KI5" s="236" t="str">
        <f t="shared" si="5"/>
        <v/>
      </c>
      <c r="KJ5" s="236" t="str">
        <f t="shared" ref="KJ5:MU5" si="6">IF(AND(KJ3&lt;&gt;0,KJ4&lt;&gt;0),(KJ3-KJ4)/KJ4,IF(AND(KJ3=0,KJ4=0),"",IF(AND(KJ3="",KJ4=""),"",IF(AND(KJ3=0,KJ4=""),"", IF(AND(KJ3="",KJ4=0),"",1)))))</f>
        <v/>
      </c>
      <c r="KK5" s="236" t="str">
        <f t="shared" si="6"/>
        <v/>
      </c>
      <c r="KL5" s="236" t="str">
        <f t="shared" si="6"/>
        <v/>
      </c>
      <c r="KM5" s="236" t="str">
        <f t="shared" si="6"/>
        <v/>
      </c>
      <c r="KN5" s="236" t="str">
        <f t="shared" si="6"/>
        <v/>
      </c>
      <c r="KO5" s="236" t="str">
        <f t="shared" si="6"/>
        <v/>
      </c>
      <c r="KP5" s="236" t="str">
        <f t="shared" si="6"/>
        <v/>
      </c>
      <c r="KQ5" s="236" t="str">
        <f t="shared" si="6"/>
        <v/>
      </c>
      <c r="KR5" s="236" t="str">
        <f t="shared" si="6"/>
        <v/>
      </c>
      <c r="KS5" s="237" t="str">
        <f t="shared" si="6"/>
        <v/>
      </c>
      <c r="KT5" s="235" t="str">
        <f t="shared" si="6"/>
        <v/>
      </c>
      <c r="KU5" s="236" t="str">
        <f t="shared" si="6"/>
        <v/>
      </c>
      <c r="KV5" s="236" t="str">
        <f t="shared" si="6"/>
        <v/>
      </c>
      <c r="KW5" s="236" t="str">
        <f t="shared" si="6"/>
        <v/>
      </c>
      <c r="KX5" s="236" t="str">
        <f t="shared" si="6"/>
        <v/>
      </c>
      <c r="KY5" s="236" t="str">
        <f t="shared" si="6"/>
        <v/>
      </c>
      <c r="KZ5" s="236" t="str">
        <f t="shared" si="6"/>
        <v/>
      </c>
      <c r="LA5" s="236" t="str">
        <f t="shared" si="6"/>
        <v/>
      </c>
      <c r="LB5" s="236" t="str">
        <f t="shared" si="6"/>
        <v/>
      </c>
      <c r="LC5" s="236" t="str">
        <f t="shared" si="6"/>
        <v/>
      </c>
      <c r="LD5" s="236" t="str">
        <f t="shared" si="6"/>
        <v/>
      </c>
      <c r="LE5" s="236" t="str">
        <f t="shared" si="6"/>
        <v/>
      </c>
      <c r="LF5" s="236" t="str">
        <f t="shared" si="6"/>
        <v/>
      </c>
      <c r="LG5" s="236" t="str">
        <f t="shared" si="6"/>
        <v/>
      </c>
      <c r="LH5" s="236" t="str">
        <f t="shared" si="6"/>
        <v/>
      </c>
      <c r="LI5" s="236" t="str">
        <f t="shared" si="6"/>
        <v/>
      </c>
      <c r="LJ5" s="236" t="str">
        <f t="shared" si="6"/>
        <v/>
      </c>
      <c r="LK5" s="236" t="str">
        <f t="shared" si="6"/>
        <v/>
      </c>
      <c r="LL5" s="236" t="str">
        <f t="shared" si="6"/>
        <v/>
      </c>
      <c r="LM5" s="236" t="str">
        <f t="shared" si="6"/>
        <v/>
      </c>
      <c r="LN5" s="236" t="str">
        <f t="shared" si="6"/>
        <v/>
      </c>
      <c r="LO5" s="236" t="str">
        <f t="shared" si="6"/>
        <v/>
      </c>
      <c r="LP5" s="236" t="str">
        <f t="shared" si="6"/>
        <v/>
      </c>
      <c r="LQ5" s="236" t="str">
        <f t="shared" si="6"/>
        <v/>
      </c>
      <c r="LR5" s="236" t="str">
        <f t="shared" si="6"/>
        <v/>
      </c>
      <c r="LS5" s="236" t="str">
        <f t="shared" si="6"/>
        <v/>
      </c>
      <c r="LT5" s="236" t="str">
        <f t="shared" si="6"/>
        <v/>
      </c>
      <c r="LU5" s="236" t="str">
        <f t="shared" si="6"/>
        <v/>
      </c>
      <c r="LV5" s="236" t="str">
        <f t="shared" si="6"/>
        <v/>
      </c>
      <c r="LW5" s="236" t="str">
        <f t="shared" si="6"/>
        <v/>
      </c>
      <c r="LX5" s="236" t="str">
        <f t="shared" si="6"/>
        <v/>
      </c>
      <c r="LY5" s="236" t="str">
        <f t="shared" si="6"/>
        <v/>
      </c>
      <c r="LZ5" s="236" t="str">
        <f t="shared" si="6"/>
        <v/>
      </c>
      <c r="MA5" s="236" t="str">
        <f t="shared" si="6"/>
        <v/>
      </c>
      <c r="MB5" s="236" t="str">
        <f t="shared" si="6"/>
        <v/>
      </c>
      <c r="MC5" s="236" t="str">
        <f t="shared" si="6"/>
        <v/>
      </c>
      <c r="MD5" s="236" t="str">
        <f t="shared" si="6"/>
        <v/>
      </c>
      <c r="ME5" s="237" t="str">
        <f t="shared" si="6"/>
        <v/>
      </c>
      <c r="MF5" s="235" t="str">
        <f t="shared" si="6"/>
        <v/>
      </c>
      <c r="MG5" s="236" t="str">
        <f t="shared" si="6"/>
        <v/>
      </c>
      <c r="MH5" s="236" t="str">
        <f t="shared" si="6"/>
        <v/>
      </c>
      <c r="MI5" s="236" t="str">
        <f t="shared" si="6"/>
        <v/>
      </c>
      <c r="MJ5" s="236" t="str">
        <f t="shared" si="6"/>
        <v/>
      </c>
      <c r="MK5" s="236" t="str">
        <f t="shared" si="6"/>
        <v/>
      </c>
      <c r="ML5" s="236" t="str">
        <f t="shared" si="6"/>
        <v/>
      </c>
      <c r="MM5" s="236" t="str">
        <f t="shared" si="6"/>
        <v/>
      </c>
      <c r="MN5" s="236" t="str">
        <f t="shared" si="6"/>
        <v/>
      </c>
      <c r="MO5" s="236" t="str">
        <f t="shared" si="6"/>
        <v/>
      </c>
      <c r="MP5" s="236" t="str">
        <f t="shared" si="6"/>
        <v/>
      </c>
      <c r="MQ5" s="236" t="str">
        <f t="shared" si="6"/>
        <v/>
      </c>
      <c r="MR5" s="236" t="str">
        <f t="shared" si="6"/>
        <v/>
      </c>
      <c r="MS5" s="236" t="str">
        <f t="shared" si="6"/>
        <v/>
      </c>
      <c r="MT5" s="236" t="str">
        <f t="shared" si="6"/>
        <v/>
      </c>
      <c r="MU5" s="236" t="str">
        <f t="shared" si="6"/>
        <v/>
      </c>
      <c r="MV5" s="236" t="str">
        <f t="shared" ref="MV5:RF5" si="7">IF(AND(MV3&lt;&gt;0,MV4&lt;&gt;0),(MV3-MV4)/MV4,IF(AND(MV3=0,MV4=0),"",IF(AND(MV3="",MV4=""),"",IF(AND(MV3=0,MV4=""),"", IF(AND(MV3="",MV4=0),"",1)))))</f>
        <v/>
      </c>
      <c r="MW5" s="236" t="str">
        <f t="shared" si="7"/>
        <v/>
      </c>
      <c r="MX5" s="236" t="str">
        <f t="shared" si="7"/>
        <v/>
      </c>
      <c r="MY5" s="236" t="str">
        <f t="shared" si="7"/>
        <v/>
      </c>
      <c r="MZ5" s="236" t="str">
        <f t="shared" si="7"/>
        <v/>
      </c>
      <c r="NA5" s="236" t="str">
        <f t="shared" si="7"/>
        <v/>
      </c>
      <c r="NB5" s="236" t="str">
        <f t="shared" si="7"/>
        <v/>
      </c>
      <c r="NC5" s="236" t="str">
        <f t="shared" si="7"/>
        <v/>
      </c>
      <c r="ND5" s="236" t="str">
        <f t="shared" si="7"/>
        <v/>
      </c>
      <c r="NE5" s="236" t="str">
        <f t="shared" si="7"/>
        <v/>
      </c>
      <c r="NF5" s="236" t="str">
        <f t="shared" si="7"/>
        <v/>
      </c>
      <c r="NG5" s="236" t="str">
        <f t="shared" si="7"/>
        <v/>
      </c>
      <c r="NH5" s="236" t="str">
        <f t="shared" si="7"/>
        <v/>
      </c>
      <c r="NI5" s="236" t="str">
        <f t="shared" si="7"/>
        <v/>
      </c>
      <c r="NJ5" s="236" t="str">
        <f t="shared" si="7"/>
        <v/>
      </c>
      <c r="NK5" s="236" t="str">
        <f t="shared" si="7"/>
        <v/>
      </c>
      <c r="NL5" s="236" t="str">
        <f t="shared" si="7"/>
        <v/>
      </c>
      <c r="NM5" s="236" t="str">
        <f t="shared" si="7"/>
        <v/>
      </c>
      <c r="NN5" s="236" t="str">
        <f t="shared" si="7"/>
        <v/>
      </c>
      <c r="NO5" s="236" t="str">
        <f t="shared" si="7"/>
        <v/>
      </c>
      <c r="NP5" s="236" t="str">
        <f t="shared" si="7"/>
        <v/>
      </c>
      <c r="NQ5" s="237" t="str">
        <f t="shared" si="7"/>
        <v/>
      </c>
      <c r="NR5" s="232" t="str">
        <f t="shared" si="7"/>
        <v/>
      </c>
      <c r="NS5" s="232" t="str">
        <f t="shared" si="7"/>
        <v/>
      </c>
      <c r="NT5" s="232">
        <f t="shared" si="7"/>
        <v>0</v>
      </c>
      <c r="NU5" s="232">
        <f t="shared" si="7"/>
        <v>2.9092178567792048E-5</v>
      </c>
      <c r="NV5" s="232">
        <f t="shared" si="7"/>
        <v>0</v>
      </c>
      <c r="NW5" s="232">
        <f t="shared" si="7"/>
        <v>4.3870424314743969E-6</v>
      </c>
      <c r="NX5" s="232">
        <f t="shared" si="7"/>
        <v>0</v>
      </c>
      <c r="NY5" s="232">
        <f t="shared" si="7"/>
        <v>-5.986544164412533E-8</v>
      </c>
      <c r="NZ5" s="232">
        <f t="shared" si="7"/>
        <v>4.0250357221920344E-6</v>
      </c>
      <c r="OA5" s="232">
        <f t="shared" si="7"/>
        <v>4.2746551421964033E-6</v>
      </c>
      <c r="OB5" s="232">
        <f t="shared" si="7"/>
        <v>8.8929203461124605E-6</v>
      </c>
      <c r="OC5" s="232">
        <f t="shared" si="7"/>
        <v>0</v>
      </c>
      <c r="OD5" s="232">
        <f t="shared" si="7"/>
        <v>5.3703385461419491E-6</v>
      </c>
      <c r="OE5" s="232">
        <f t="shared" si="7"/>
        <v>0</v>
      </c>
      <c r="OF5" s="232">
        <f t="shared" si="7"/>
        <v>-6.6121822846412231E-6</v>
      </c>
      <c r="OG5" s="232">
        <f t="shared" si="7"/>
        <v>-7.8127422555738168E-6</v>
      </c>
      <c r="OH5" s="232">
        <f t="shared" si="7"/>
        <v>9.6828854998789645E-6</v>
      </c>
      <c r="OI5" s="232">
        <f t="shared" si="7"/>
        <v>-1.0766348700501713E-5</v>
      </c>
      <c r="OJ5" s="232">
        <f t="shared" si="7"/>
        <v>3.6072867191727291E-5</v>
      </c>
      <c r="OK5" s="232">
        <f t="shared" si="7"/>
        <v>3.6337837837837839E-2</v>
      </c>
      <c r="OL5" s="232">
        <f t="shared" si="7"/>
        <v>3.1515253382637198E-5</v>
      </c>
      <c r="OM5" s="232">
        <f t="shared" si="7"/>
        <v>-0.16388059701492538</v>
      </c>
      <c r="ON5" s="232">
        <f t="shared" si="7"/>
        <v>7.1246891854342854E-6</v>
      </c>
      <c r="OO5" s="232">
        <f t="shared" si="7"/>
        <v>7.968444957966452E-6</v>
      </c>
      <c r="OP5" s="232">
        <f t="shared" si="7"/>
        <v>1</v>
      </c>
      <c r="OQ5" s="232" t="str">
        <f t="shared" si="7"/>
        <v/>
      </c>
      <c r="OR5" s="232" t="str">
        <f t="shared" si="7"/>
        <v/>
      </c>
      <c r="OS5" s="232" t="str">
        <f t="shared" si="7"/>
        <v/>
      </c>
      <c r="OT5" s="232" t="str">
        <f t="shared" si="7"/>
        <v/>
      </c>
      <c r="OU5" s="232" t="str">
        <f t="shared" si="7"/>
        <v/>
      </c>
      <c r="OV5" s="232" t="str">
        <f t="shared" si="7"/>
        <v/>
      </c>
      <c r="OW5" s="232" t="str">
        <f t="shared" si="7"/>
        <v/>
      </c>
      <c r="OX5" s="232" t="str">
        <f t="shared" si="7"/>
        <v/>
      </c>
      <c r="OY5" s="232" t="str">
        <f t="shared" si="7"/>
        <v/>
      </c>
      <c r="OZ5" s="232" t="str">
        <f t="shared" si="7"/>
        <v/>
      </c>
      <c r="PA5" s="232" t="str">
        <f t="shared" si="7"/>
        <v/>
      </c>
      <c r="PB5" s="232" t="str">
        <f t="shared" si="7"/>
        <v/>
      </c>
      <c r="PC5" s="238">
        <f>IF(AND(PC3&lt;&gt;0,PC4&lt;&gt;0),(PC3-PC4)/PC4,IF(AND(PC3=0,PC4=0),"",IF(AND(PC3="",PC4=""),"",IF(AND(PC3=0,PC4=""),"", IF(AND(PC3="",PC4=0),"",1)))))</f>
        <v>4.5919112997455354E-3</v>
      </c>
      <c r="PF5" s="238">
        <f>IF(AND(PF3&lt;&gt;0,PF4&lt;&gt;0),(PF3-PF4)/PF4,IF(AND(PF3=0,PF4=0),"",IF(AND(PF3="",PF4=""),"",IF(AND(PF3=0,PF4=""),"", IF(AND(PF3="",PF4=0),"",1)))))</f>
        <v>2.9237290728915278E-3</v>
      </c>
      <c r="PH5" s="238">
        <f>IF(AND(PH3&lt;&gt;0,PH4&lt;&gt;0),(PH3-PH4)/PH4,IF(AND(PH3=0,PH4=0),"",IF(AND(PH3="",PH4=""),"",IF(AND(PH3=0,PH4=""),"", IF(AND(PH3="",PH4=0),"",1)))))</f>
        <v>2.9457746962266982E-3</v>
      </c>
    </row>
    <row r="6" spans="1:424" outlineLevel="1" x14ac:dyDescent="0.3">
      <c r="A6" s="217" t="s">
        <v>754</v>
      </c>
      <c r="B6" s="218">
        <f>'[27]D-PDP'!$BB$12</f>
        <v>64155.68359375</v>
      </c>
      <c r="C6" s="218">
        <f>'[27]D-PDP'!$BB$13</f>
        <v>49438.31640625</v>
      </c>
      <c r="D6" s="218">
        <f>'[27]D-PDP'!$BB$14</f>
        <v>40458.3515625</v>
      </c>
      <c r="E6" s="218">
        <f>'[27]D-PDP'!$BB$15</f>
        <v>35096.90625</v>
      </c>
      <c r="F6" s="218">
        <f>'[27]D-PDP'!$BB$16</f>
        <v>31058.681640625</v>
      </c>
      <c r="G6" s="218">
        <f>'[27]D-PDP'!$BB$17</f>
        <v>27698.416015625</v>
      </c>
      <c r="H6" s="218">
        <f>'[27]D-PDP'!$BB$18</f>
        <v>24666.76953125</v>
      </c>
      <c r="I6" s="218">
        <f>'[27]D-PDP'!$BB$19</f>
        <v>22105.51171875</v>
      </c>
      <c r="J6" s="218">
        <f>'[27]D-PDP'!$BB$20</f>
        <v>19890.779296875</v>
      </c>
      <c r="K6" s="218">
        <f>'[27]D-PDP'!$BB$21</f>
        <v>17976.357421875</v>
      </c>
      <c r="L6" s="218">
        <f>'[27]D-PDP'!$BB$22</f>
        <v>16197.490234375</v>
      </c>
      <c r="M6" s="218">
        <f>'[27]D-PDP'!$BB$23</f>
        <v>14638.9365234375</v>
      </c>
      <c r="N6" s="218">
        <f>'[27]D-PDP'!$BB$24</f>
        <v>13266.3994140625</v>
      </c>
      <c r="O6" s="218">
        <f>'[27]D-PDP'!$BB$25</f>
        <v>12113.9052734375</v>
      </c>
      <c r="P6" s="218">
        <f>'[27]D-PDP'!$BB$26</f>
        <v>11016.208984375</v>
      </c>
      <c r="Q6" s="218">
        <f>'[27]D-PDP'!$BB$27</f>
        <v>10048.1630859375</v>
      </c>
      <c r="R6" s="218">
        <f>'[27]D-PDP'!$BB$28</f>
        <v>9225.1181640625</v>
      </c>
      <c r="S6" s="218">
        <f>'[27]D-PDP'!$BB$29</f>
        <v>8445.189453125</v>
      </c>
      <c r="T6" s="218">
        <f>'[27]D-PDP'!$BB$30</f>
        <v>7712.28466796875</v>
      </c>
      <c r="U6" s="218">
        <f>'[27]D-PDP'!$BB$31</f>
        <v>7077.822265625</v>
      </c>
      <c r="V6" s="218">
        <f>'[27]D-PDP'!$BB$32</f>
        <v>6534.13525390625</v>
      </c>
      <c r="W6" s="218">
        <f>'[27]D-PDP'!$BB$33</f>
        <v>2048.734619140625</v>
      </c>
      <c r="X6" s="218">
        <f>'[27]D-PDP'!$BB$34</f>
        <v>0</v>
      </c>
      <c r="Y6" s="218">
        <f>'[27]D-PDP'!$BB$35</f>
        <v>0</v>
      </c>
      <c r="Z6" s="218">
        <f>'[27]D-PDP'!$BB$36</f>
        <v>0</v>
      </c>
      <c r="AA6" s="218">
        <f>'[27]D-PDP'!$BB$37</f>
        <v>0</v>
      </c>
      <c r="AB6" s="218">
        <f>'[27]D-PDP'!$BB$38</f>
        <v>0</v>
      </c>
      <c r="AC6" s="218">
        <f>'[27]D-PDP'!$BB$39</f>
        <v>0</v>
      </c>
      <c r="AD6" s="218">
        <f>'[27]D-PDP'!$BB$40</f>
        <v>0</v>
      </c>
      <c r="AE6" s="218">
        <f>'[27]D-PDP'!$BB$41</f>
        <v>0</v>
      </c>
      <c r="AF6" s="218">
        <f>'[27]D-PDP'!$BB$42</f>
        <v>0</v>
      </c>
      <c r="AG6" s="218">
        <f>'[27]D-PDP'!$BB$43</f>
        <v>0</v>
      </c>
      <c r="AH6" s="218">
        <f>'[27]D-PDP'!$BB$44</f>
        <v>0</v>
      </c>
      <c r="AI6" s="218">
        <f>'[27]D-PDP'!$BB$45</f>
        <v>0</v>
      </c>
      <c r="AJ6" s="218">
        <f>'[27]D-PDP'!$BB$46</f>
        <v>0</v>
      </c>
      <c r="AK6" s="218">
        <f>'[27]D-PDP'!$BB$47</f>
        <v>0</v>
      </c>
      <c r="AL6" s="218">
        <f>'[27]D-PDP'!$BB$48</f>
        <v>0</v>
      </c>
      <c r="AM6" s="219">
        <f>SUM(B6:AL6)</f>
        <v>450870.16137695313</v>
      </c>
      <c r="AN6" s="220">
        <f>'[27]D-PNP'!$BB$12</f>
        <v>4386.45849609375</v>
      </c>
      <c r="AO6" s="218">
        <f>'[27]D-PNP'!$BB$13</f>
        <v>5641.333984375</v>
      </c>
      <c r="AP6" s="218">
        <f>'[27]D-PNP'!$BB$14</f>
        <v>4215.13720703125</v>
      </c>
      <c r="AQ6" s="218">
        <f>'[27]D-PNP'!$BB$15</f>
        <v>3568.606201171875</v>
      </c>
      <c r="AR6" s="218">
        <f>'[27]D-PNP'!$BB$16</f>
        <v>3147.118408203125</v>
      </c>
      <c r="AS6" s="218">
        <f>'[27]D-PNP'!$BB$17</f>
        <v>2795.662841796875</v>
      </c>
      <c r="AT6" s="218">
        <f>'[27]D-PNP'!$BB$18</f>
        <v>2481.8193359375</v>
      </c>
      <c r="AU6" s="218">
        <f>'[27]D-PNP'!$BB$19</f>
        <v>2216.7548828125</v>
      </c>
      <c r="AV6" s="218">
        <f>'[27]D-PNP'!$BB$20</f>
        <v>1985.6455078125</v>
      </c>
      <c r="AW6" s="218">
        <f>'[27]D-PNP'!$BB$21</f>
        <v>1788.0135498046875</v>
      </c>
      <c r="AX6" s="218">
        <f>'[27]D-PNP'!$BB$22</f>
        <v>1605.2728271484375</v>
      </c>
      <c r="AY6" s="218">
        <f>'[27]D-PNP'!$BB$23</f>
        <v>1448.7529296875</v>
      </c>
      <c r="AZ6" s="218">
        <f>'[27]D-PNP'!$BB$24</f>
        <v>1310.3531494140625</v>
      </c>
      <c r="BA6" s="218">
        <f>'[27]D-PNP'!$BB$25</f>
        <v>1190.6925048828125</v>
      </c>
      <c r="BB6" s="218">
        <f>'[27]D-PNP'!$BB$26</f>
        <v>1078.1077880859375</v>
      </c>
      <c r="BC6" s="218">
        <f>'[27]D-PNP'!$BB$27</f>
        <v>980.72003173828125</v>
      </c>
      <c r="BD6" s="218">
        <f>'[27]D-PNP'!$BB$28</f>
        <v>893.61334228515625</v>
      </c>
      <c r="BE6" s="218">
        <f>'[27]D-PNP'!$BB$29</f>
        <v>817.64202880859375</v>
      </c>
      <c r="BF6" s="218">
        <f>'[27]D-PNP'!$BB$30</f>
        <v>745.12640380859375</v>
      </c>
      <c r="BG6" s="218">
        <f>'[27]D-PNP'!$BB$31</f>
        <v>680.306640625</v>
      </c>
      <c r="BH6" s="218">
        <f>'[27]D-PNP'!$BB$32</f>
        <v>622.68438720703125</v>
      </c>
      <c r="BI6" s="218">
        <f>'[27]D-PNP'!$BB$33</f>
        <v>194.90594482421875</v>
      </c>
      <c r="BJ6" s="218">
        <f>'[27]D-PNP'!$BB$34</f>
        <v>0</v>
      </c>
      <c r="BK6" s="218">
        <f>'[27]D-PNP'!$BB$35</f>
        <v>0</v>
      </c>
      <c r="BL6" s="218">
        <f>'[27]D-PNP'!$BB$36</f>
        <v>0</v>
      </c>
      <c r="BM6" s="218">
        <f>'[27]D-PNP'!$BB$37</f>
        <v>0</v>
      </c>
      <c r="BN6" s="218">
        <f>'[27]D-PNP'!$BB$38</f>
        <v>0</v>
      </c>
      <c r="BO6" s="218">
        <f>'[27]D-PNP'!$BB$39</f>
        <v>0</v>
      </c>
      <c r="BP6" s="218">
        <f>'[27]D-PNP'!$BB$40</f>
        <v>0</v>
      </c>
      <c r="BQ6" s="218">
        <f>'[27]D-PNP'!$BB$41</f>
        <v>0</v>
      </c>
      <c r="BR6" s="218">
        <f>'[27]D-PNP'!$BB$42</f>
        <v>0</v>
      </c>
      <c r="BS6" s="218">
        <f>'[27]D-PNP'!$BB$43</f>
        <v>0</v>
      </c>
      <c r="BT6" s="218">
        <f>'[27]D-PNP'!$BB$44</f>
        <v>0</v>
      </c>
      <c r="BU6" s="218">
        <f>'[27]D-PNP'!$BB$45</f>
        <v>0</v>
      </c>
      <c r="BV6" s="218">
        <f>'[27]D-PNP'!$BB$46</f>
        <v>0</v>
      </c>
      <c r="BW6" s="218">
        <f>'[27]D-PNP'!$BB$47</f>
        <v>0</v>
      </c>
      <c r="BX6" s="218">
        <f>'[27]D-PNP'!$BB$48</f>
        <v>0</v>
      </c>
      <c r="BY6" s="219">
        <f>SUM(AN6:BX6)</f>
        <v>43794.728393554688</v>
      </c>
      <c r="BZ6" s="220">
        <f>'[27]D-PND'!$BB$12</f>
        <v>0</v>
      </c>
      <c r="CA6" s="218">
        <f>'[27]D-PND'!$BB$13</f>
        <v>0</v>
      </c>
      <c r="CB6" s="218">
        <f>'[27]D-PND'!$BB$14</f>
        <v>6507.51171875</v>
      </c>
      <c r="CC6" s="218">
        <f>'[27]D-PND'!$BB$15</f>
        <v>21946.42578125</v>
      </c>
      <c r="CD6" s="218">
        <f>'[27]D-PND'!$BB$16</f>
        <v>47855.09375</v>
      </c>
      <c r="CE6" s="218">
        <f>'[27]D-PND'!$BB$17</f>
        <v>55877.69921875</v>
      </c>
      <c r="CF6" s="218">
        <f>'[27]D-PND'!$BB$18</f>
        <v>42909.125</v>
      </c>
      <c r="CG6" s="218">
        <f>'[27]D-PND'!$BB$19</f>
        <v>30643.4375</v>
      </c>
      <c r="CH6" s="218">
        <f>'[27]D-PND'!$BB$20</f>
        <v>22548.3671875</v>
      </c>
      <c r="CI6" s="218">
        <f>'[27]D-PND'!$BB$21</f>
        <v>16770.783203125</v>
      </c>
      <c r="CJ6" s="218">
        <f>'[27]D-PND'!$BB$22</f>
        <v>12610.0546875</v>
      </c>
      <c r="CK6" s="218">
        <f>'[27]D-PND'!$BB$23</f>
        <v>9567.666015625</v>
      </c>
      <c r="CL6" s="218">
        <f>'[27]D-PND'!$BB$24</f>
        <v>7327.1796875</v>
      </c>
      <c r="CM6" s="218">
        <f>'[27]D-PND'!$BB$25</f>
        <v>5618.88818359375</v>
      </c>
      <c r="CN6" s="218">
        <f>'[27]D-PND'!$BB$26</f>
        <v>4366.79541015625</v>
      </c>
      <c r="CO6" s="218">
        <f>'[27]D-PND'!$BB$27</f>
        <v>3400.27587890625</v>
      </c>
      <c r="CP6" s="218">
        <f>'[27]D-PND'!$BB$28</f>
        <v>2674.220947265625</v>
      </c>
      <c r="CQ6" s="218">
        <f>'[27]D-PND'!$BB$29</f>
        <v>1508.5408935546875</v>
      </c>
      <c r="CR6" s="218">
        <f>'[27]D-PND'!$BB$30</f>
        <v>0</v>
      </c>
      <c r="CS6" s="218">
        <f>'[27]D-PND'!$BB$31</f>
        <v>0</v>
      </c>
      <c r="CT6" s="218">
        <f>'[27]D-PND'!$BB$32</f>
        <v>0</v>
      </c>
      <c r="CU6" s="218">
        <f>'[27]D-PND'!$BB$33</f>
        <v>0</v>
      </c>
      <c r="CV6" s="218">
        <f>'[27]D-PND'!$BB$34</f>
        <v>0</v>
      </c>
      <c r="CW6" s="218">
        <f>'[27]D-PND'!$BB$35</f>
        <v>0</v>
      </c>
      <c r="CX6" s="218">
        <f>'[27]D-PND'!$BB$36</f>
        <v>0</v>
      </c>
      <c r="CY6" s="218">
        <f>'[27]D-PND'!$BB$37</f>
        <v>0</v>
      </c>
      <c r="CZ6" s="218">
        <f>'[27]D-PND'!$BB$38</f>
        <v>0</v>
      </c>
      <c r="DA6" s="218">
        <f>'[27]D-PND'!$BB$39</f>
        <v>0</v>
      </c>
      <c r="DB6" s="218">
        <f>'[27]D-PND'!$BB$40</f>
        <v>0</v>
      </c>
      <c r="DC6" s="218">
        <f>'[27]D-PND'!$BB$41</f>
        <v>0</v>
      </c>
      <c r="DD6" s="218">
        <f>'[27]D-PND'!$BB$42</f>
        <v>0</v>
      </c>
      <c r="DE6" s="218">
        <f>'[27]D-PND'!$BB$43</f>
        <v>0</v>
      </c>
      <c r="DF6" s="218">
        <f>'[27]D-PND'!$BB$44</f>
        <v>0</v>
      </c>
      <c r="DG6" s="218">
        <f>'[27]D-PND'!$BB$45</f>
        <v>0</v>
      </c>
      <c r="DH6" s="218">
        <f>'[27]D-PND'!$BB$46</f>
        <v>0</v>
      </c>
      <c r="DI6" s="218">
        <f>'[27]D-PND'!$BB$47</f>
        <v>0</v>
      </c>
      <c r="DJ6" s="218">
        <f>'[27]D-PND'!$BB$48</f>
        <v>0</v>
      </c>
      <c r="DK6" s="219">
        <f>SUM(BZ6:DJ6)</f>
        <v>292132.06506347656</v>
      </c>
      <c r="DL6" s="221"/>
      <c r="DM6" s="222"/>
      <c r="DN6" s="222"/>
      <c r="DO6" s="222"/>
      <c r="DP6" s="222"/>
      <c r="DQ6" s="222"/>
      <c r="DR6" s="222"/>
      <c r="DS6" s="222"/>
      <c r="DT6" s="222"/>
      <c r="DU6" s="222"/>
      <c r="DV6" s="222"/>
      <c r="DW6" s="222"/>
      <c r="DX6" s="222"/>
      <c r="DY6" s="222"/>
      <c r="DZ6" s="222"/>
      <c r="EA6" s="222"/>
      <c r="EB6" s="222"/>
      <c r="EC6" s="222"/>
      <c r="ED6" s="222"/>
      <c r="EE6" s="222"/>
      <c r="EF6" s="222"/>
      <c r="EG6" s="222"/>
      <c r="EH6" s="222"/>
      <c r="EI6" s="222"/>
      <c r="EJ6" s="222"/>
      <c r="EK6" s="222"/>
      <c r="EL6" s="222"/>
      <c r="EM6" s="222"/>
      <c r="EN6" s="222"/>
      <c r="EO6" s="222"/>
      <c r="EP6" s="222"/>
      <c r="EQ6" s="222"/>
      <c r="ER6" s="222"/>
      <c r="ES6" s="222"/>
      <c r="ET6" s="222"/>
      <c r="EU6" s="222"/>
      <c r="EV6" s="222"/>
      <c r="EW6" s="223">
        <f>SUM(DL6:EV6)</f>
        <v>0</v>
      </c>
      <c r="EX6" s="221"/>
      <c r="EY6" s="222"/>
      <c r="EZ6" s="222"/>
      <c r="FA6" s="222"/>
      <c r="FB6" s="222"/>
      <c r="FC6" s="222"/>
      <c r="FD6" s="222"/>
      <c r="FE6" s="222"/>
      <c r="FF6" s="222"/>
      <c r="FG6" s="222"/>
      <c r="FH6" s="222"/>
      <c r="FI6" s="222"/>
      <c r="FJ6" s="222"/>
      <c r="FK6" s="222"/>
      <c r="FL6" s="222"/>
      <c r="FM6" s="222"/>
      <c r="FN6" s="222"/>
      <c r="FO6" s="222"/>
      <c r="FP6" s="222"/>
      <c r="FQ6" s="222"/>
      <c r="FR6" s="222"/>
      <c r="FS6" s="222"/>
      <c r="FT6" s="222"/>
      <c r="FU6" s="222"/>
      <c r="FV6" s="222"/>
      <c r="FW6" s="222"/>
      <c r="FX6" s="222"/>
      <c r="FY6" s="222"/>
      <c r="FZ6" s="222"/>
      <c r="GA6" s="222"/>
      <c r="GB6" s="222"/>
      <c r="GC6" s="222"/>
      <c r="GD6" s="222"/>
      <c r="GE6" s="222"/>
      <c r="GF6" s="222"/>
      <c r="GG6" s="222"/>
      <c r="GH6" s="222"/>
      <c r="GI6" s="223">
        <f>SUM(EX6:GH6)</f>
        <v>0</v>
      </c>
      <c r="GJ6" s="221"/>
      <c r="GK6" s="222"/>
      <c r="GL6" s="222"/>
      <c r="GM6" s="222"/>
      <c r="GN6" s="222"/>
      <c r="GO6" s="222"/>
      <c r="GP6" s="222"/>
      <c r="GQ6" s="222"/>
      <c r="GR6" s="222"/>
      <c r="GS6" s="222"/>
      <c r="GT6" s="222"/>
      <c r="GU6" s="222"/>
      <c r="GV6" s="222"/>
      <c r="GW6" s="222"/>
      <c r="GX6" s="222"/>
      <c r="GY6" s="222"/>
      <c r="GZ6" s="222"/>
      <c r="HA6" s="222"/>
      <c r="HB6" s="222"/>
      <c r="HC6" s="222"/>
      <c r="HD6" s="222"/>
      <c r="HE6" s="222"/>
      <c r="HF6" s="222"/>
      <c r="HG6" s="222"/>
      <c r="HH6" s="222"/>
      <c r="HI6" s="222"/>
      <c r="HJ6" s="222"/>
      <c r="HK6" s="222"/>
      <c r="HL6" s="222"/>
      <c r="HM6" s="222"/>
      <c r="HN6" s="222"/>
      <c r="HO6" s="222"/>
      <c r="HP6" s="222"/>
      <c r="HQ6" s="222"/>
      <c r="HR6" s="222"/>
      <c r="HS6" s="222"/>
      <c r="HT6" s="222"/>
      <c r="HU6" s="223">
        <f>SUM(GJ6:HT6)</f>
        <v>0</v>
      </c>
      <c r="HV6" s="220">
        <f>'[27]D-PRB'!$BB$12</f>
        <v>0</v>
      </c>
      <c r="HW6" s="218">
        <f>'[27]D-PRB'!$BB$13</f>
        <v>0</v>
      </c>
      <c r="HX6" s="218">
        <f>'[27]D-PRB'!$BB$14</f>
        <v>3392</v>
      </c>
      <c r="HY6" s="218">
        <f>'[27]D-PRB'!$BB$15</f>
        <v>12429</v>
      </c>
      <c r="HZ6" s="218">
        <f>'[27]D-PRB'!$BB$16</f>
        <v>23897</v>
      </c>
      <c r="IA6" s="218">
        <f>'[27]D-PRB'!$BB$17</f>
        <v>29178</v>
      </c>
      <c r="IB6" s="218">
        <f>'[27]D-PRB'!$BB$18</f>
        <v>30322</v>
      </c>
      <c r="IC6" s="218">
        <f>'[27]D-PRB'!$BB$19</f>
        <v>26725</v>
      </c>
      <c r="ID6" s="218">
        <f>'[27]D-PRB'!$BB$20</f>
        <v>21512.001953125</v>
      </c>
      <c r="IE6" s="218">
        <f>'[27]D-PRB'!$BB$21</f>
        <v>17070</v>
      </c>
      <c r="IF6" s="218">
        <f>'[27]D-PRB'!$BB$22</f>
        <v>12481</v>
      </c>
      <c r="IG6" s="218">
        <f>'[27]D-PRB'!$BB$23</f>
        <v>9984</v>
      </c>
      <c r="IH6" s="218">
        <f>'[27]D-PRB'!$BB$24</f>
        <v>8073</v>
      </c>
      <c r="II6" s="218">
        <f>'[27]D-PRB'!$BB$25</f>
        <v>6599</v>
      </c>
      <c r="IJ6" s="218">
        <f>'[27]D-PRB'!$BB$26</f>
        <v>5378.00048828125</v>
      </c>
      <c r="IK6" s="218">
        <f>'[27]D-PRB'!$BB$27</f>
        <v>4401</v>
      </c>
      <c r="IL6" s="218">
        <f>'[27]D-PRB'!$BB$28</f>
        <v>3609</v>
      </c>
      <c r="IM6" s="218">
        <f>'[27]D-PRB'!$BB$29</f>
        <v>3539</v>
      </c>
      <c r="IN6" s="218">
        <f>'[27]D-PRB'!$BB$30</f>
        <v>4047</v>
      </c>
      <c r="IO6" s="218">
        <f>'[27]D-PRB'!$BB$31</f>
        <v>3011.000244140625</v>
      </c>
      <c r="IP6" s="218">
        <f>'[27]D-PRB'!$BB$32</f>
        <v>0</v>
      </c>
      <c r="IQ6" s="218">
        <f>'[27]D-PRB'!$BB$33</f>
        <v>0</v>
      </c>
      <c r="IR6" s="218">
        <f>'[27]D-PRB'!$BB$34</f>
        <v>0</v>
      </c>
      <c r="IS6" s="218">
        <f>'[27]D-PRB'!$BB$35</f>
        <v>0</v>
      </c>
      <c r="IT6" s="218">
        <f>'[27]D-PRB'!$BB$36</f>
        <v>0</v>
      </c>
      <c r="IU6" s="218">
        <f>'[27]D-PRB'!$BB$37</f>
        <v>0</v>
      </c>
      <c r="IV6" s="218">
        <f>'[27]D-PRB'!$BB$38</f>
        <v>0</v>
      </c>
      <c r="IW6" s="218">
        <f>'[27]D-PRB'!$BB$39</f>
        <v>0</v>
      </c>
      <c r="IX6" s="218">
        <f>'[27]D-PRB'!$BB$40</f>
        <v>0</v>
      </c>
      <c r="IY6" s="218">
        <f>'[27]D-PRB'!$BB$41</f>
        <v>0</v>
      </c>
      <c r="IZ6" s="218">
        <f>'[27]D-PRB'!$BB$42</f>
        <v>0</v>
      </c>
      <c r="JA6" s="218">
        <f>'[27]D-PRB'!$BB$43</f>
        <v>0</v>
      </c>
      <c r="JB6" s="218">
        <f>'[27]D-PRB'!$BB$44</f>
        <v>0</v>
      </c>
      <c r="JC6" s="218">
        <f>'[27]D-PRB'!$BB$45</f>
        <v>0</v>
      </c>
      <c r="JD6" s="218">
        <f>'[27]D-PRB'!$BB$46</f>
        <v>0</v>
      </c>
      <c r="JE6" s="218">
        <f>'[27]D-PRB'!$BB$47</f>
        <v>0</v>
      </c>
      <c r="JF6" s="218">
        <f>'[27]D-PRB'!$BB$48</f>
        <v>0</v>
      </c>
      <c r="JG6" s="219">
        <f>SUM(HV6:JF6)</f>
        <v>225647.00268554688</v>
      </c>
      <c r="JH6" s="221"/>
      <c r="JI6" s="222"/>
      <c r="JJ6" s="222"/>
      <c r="JK6" s="222"/>
      <c r="JL6" s="222"/>
      <c r="JM6" s="222"/>
      <c r="JN6" s="222"/>
      <c r="JO6" s="222"/>
      <c r="JP6" s="222"/>
      <c r="JQ6" s="222"/>
      <c r="JR6" s="222"/>
      <c r="JS6" s="222"/>
      <c r="JT6" s="222"/>
      <c r="JU6" s="222"/>
      <c r="JV6" s="222"/>
      <c r="JW6" s="222"/>
      <c r="JX6" s="222"/>
      <c r="JY6" s="222"/>
      <c r="JZ6" s="222"/>
      <c r="KA6" s="222"/>
      <c r="KB6" s="222"/>
      <c r="KC6" s="222"/>
      <c r="KD6" s="222"/>
      <c r="KE6" s="222"/>
      <c r="KF6" s="222"/>
      <c r="KG6" s="222"/>
      <c r="KH6" s="222"/>
      <c r="KI6" s="222"/>
      <c r="KJ6" s="222"/>
      <c r="KK6" s="222"/>
      <c r="KL6" s="222"/>
      <c r="KM6" s="222"/>
      <c r="KN6" s="222"/>
      <c r="KO6" s="222"/>
      <c r="KP6" s="222"/>
      <c r="KQ6" s="222"/>
      <c r="KR6" s="222"/>
      <c r="KS6" s="223">
        <f>SUM(JH6:KR6)</f>
        <v>0</v>
      </c>
      <c r="KT6" s="221"/>
      <c r="KU6" s="222"/>
      <c r="KV6" s="222"/>
      <c r="KW6" s="222"/>
      <c r="KX6" s="222"/>
      <c r="KY6" s="222"/>
      <c r="KZ6" s="222"/>
      <c r="LA6" s="222"/>
      <c r="LB6" s="222"/>
      <c r="LC6" s="222"/>
      <c r="LD6" s="222"/>
      <c r="LE6" s="222"/>
      <c r="LF6" s="222"/>
      <c r="LG6" s="222"/>
      <c r="LH6" s="222"/>
      <c r="LI6" s="222"/>
      <c r="LJ6" s="222"/>
      <c r="LK6" s="222"/>
      <c r="LL6" s="222"/>
      <c r="LM6" s="222"/>
      <c r="LN6" s="222"/>
      <c r="LO6" s="222"/>
      <c r="LP6" s="222"/>
      <c r="LQ6" s="222"/>
      <c r="LR6" s="222"/>
      <c r="LS6" s="222"/>
      <c r="LT6" s="222"/>
      <c r="LU6" s="222"/>
      <c r="LV6" s="222"/>
      <c r="LW6" s="222"/>
      <c r="LX6" s="222"/>
      <c r="LY6" s="222"/>
      <c r="LZ6" s="222"/>
      <c r="MA6" s="222"/>
      <c r="MB6" s="222"/>
      <c r="MC6" s="222"/>
      <c r="MD6" s="222"/>
      <c r="ME6" s="223">
        <f>SUM(KT6:MD6)</f>
        <v>0</v>
      </c>
      <c r="MF6" s="221"/>
      <c r="MG6" s="222"/>
      <c r="MH6" s="222"/>
      <c r="MI6" s="222"/>
      <c r="MJ6" s="222"/>
      <c r="MK6" s="222"/>
      <c r="ML6" s="222"/>
      <c r="MM6" s="222"/>
      <c r="MN6" s="222"/>
      <c r="MO6" s="222"/>
      <c r="MP6" s="222"/>
      <c r="MQ6" s="222"/>
      <c r="MR6" s="222"/>
      <c r="MS6" s="222"/>
      <c r="MT6" s="222"/>
      <c r="MU6" s="222"/>
      <c r="MV6" s="222"/>
      <c r="MW6" s="222"/>
      <c r="MX6" s="222"/>
      <c r="MY6" s="222"/>
      <c r="MZ6" s="222"/>
      <c r="NA6" s="222"/>
      <c r="NB6" s="222"/>
      <c r="NC6" s="222"/>
      <c r="ND6" s="222"/>
      <c r="NE6" s="222"/>
      <c r="NF6" s="222"/>
      <c r="NG6" s="222"/>
      <c r="NH6" s="222"/>
      <c r="NI6" s="222"/>
      <c r="NJ6" s="222"/>
      <c r="NK6" s="222"/>
      <c r="NL6" s="222"/>
      <c r="NM6" s="222"/>
      <c r="NN6" s="222"/>
      <c r="NO6" s="222"/>
      <c r="NP6" s="222"/>
      <c r="NQ6" s="223">
        <f>SUM(MF6:NP6)</f>
        <v>0</v>
      </c>
      <c r="NR6" s="218">
        <f>'[27]D-PS'!$BB$12</f>
        <v>0</v>
      </c>
      <c r="NS6" s="218">
        <f>'[27]D-PS'!$BB$13</f>
        <v>0</v>
      </c>
      <c r="NT6" s="218">
        <f>'[27]D-PS'!$BB$14</f>
        <v>3684</v>
      </c>
      <c r="NU6" s="218">
        <f>'[27]D-PS'!$BB$15</f>
        <v>5982</v>
      </c>
      <c r="NV6" s="218">
        <f>'[27]D-PS'!$BB$16</f>
        <v>10936</v>
      </c>
      <c r="NW6" s="218">
        <f>'[27]D-PS'!$BB$17</f>
        <v>19822</v>
      </c>
      <c r="NX6" s="218">
        <f>'[27]D-PS'!$BB$18</f>
        <v>22855</v>
      </c>
      <c r="NY6" s="218">
        <f>'[27]D-PS'!$BB$19</f>
        <v>22696</v>
      </c>
      <c r="NZ6" s="218">
        <f>'[27]D-PS'!$BB$20</f>
        <v>21605</v>
      </c>
      <c r="OA6" s="218">
        <f>'[27]D-PS'!$BB$21</f>
        <v>20344</v>
      </c>
      <c r="OB6" s="218">
        <f>'[27]D-PS'!$BB$22</f>
        <v>19556</v>
      </c>
      <c r="OC6" s="218">
        <f>'[27]D-PS'!$BB$23</f>
        <v>17873</v>
      </c>
      <c r="OD6" s="218">
        <f>'[27]D-PS'!$BB$24</f>
        <v>16191</v>
      </c>
      <c r="OE6" s="218">
        <f>'[27]D-PS'!$BB$25</f>
        <v>14628</v>
      </c>
      <c r="OF6" s="218">
        <f>'[27]D-PS'!$BB$26</f>
        <v>13153</v>
      </c>
      <c r="OG6" s="218">
        <f>'[27]D-PS'!$BB$27</f>
        <v>11218</v>
      </c>
      <c r="OH6" s="218">
        <f>'[27]D-PS'!$BB$28</f>
        <v>8982</v>
      </c>
      <c r="OI6" s="218">
        <f>'[27]D-PS'!$BB$29</f>
        <v>8078</v>
      </c>
      <c r="OJ6" s="218">
        <f>'[27]D-PS'!$BB$30</f>
        <v>7232.00048828125</v>
      </c>
      <c r="OK6" s="218">
        <f>'[27]D-PS'!$BB$31</f>
        <v>6669</v>
      </c>
      <c r="OL6" s="218">
        <f>'[27]D-PS'!$BB$32</f>
        <v>8278</v>
      </c>
      <c r="OM6" s="218">
        <f>'[27]D-PS'!$BB$33</f>
        <v>11447</v>
      </c>
      <c r="ON6" s="218">
        <f>'[27]D-PS'!$BB$34</f>
        <v>12204</v>
      </c>
      <c r="OO6" s="218">
        <f>'[27]D-PS'!$BB$35</f>
        <v>10913</v>
      </c>
      <c r="OP6" s="218">
        <f>'[27]D-PS'!$BB$36</f>
        <v>3370</v>
      </c>
      <c r="OQ6" s="218">
        <f>'[27]D-PS'!$BB$37</f>
        <v>0</v>
      </c>
      <c r="OR6" s="218">
        <f>'[27]D-PS'!$BB$38</f>
        <v>0</v>
      </c>
      <c r="OS6" s="218">
        <f>'[27]D-PS'!$BB$39</f>
        <v>0</v>
      </c>
      <c r="OT6" s="218">
        <f>'[27]D-PS'!$BB$40</f>
        <v>0</v>
      </c>
      <c r="OU6" s="218">
        <f>'[27]D-PS'!$BB$41</f>
        <v>0</v>
      </c>
      <c r="OV6" s="218">
        <f>'[27]D-PS'!$BB$42</f>
        <v>0</v>
      </c>
      <c r="OW6" s="218">
        <f>'[27]D-PS'!$BB$43</f>
        <v>0</v>
      </c>
      <c r="OX6" s="218">
        <f>'[27]D-PS'!$BB$44</f>
        <v>0</v>
      </c>
      <c r="OY6" s="218">
        <f>'[27]D-PS'!$BB$45</f>
        <v>0</v>
      </c>
      <c r="OZ6" s="218">
        <f>'[27]D-PS'!$BB$46</f>
        <v>0</v>
      </c>
      <c r="PA6" s="218">
        <f>'[27]D-PS'!$BB$47</f>
        <v>0</v>
      </c>
      <c r="PB6" s="218">
        <f>'[27]D-PS'!$BB$48</f>
        <v>0</v>
      </c>
      <c r="PC6" s="219">
        <f>SUM(NR6:PB6)</f>
        <v>297716.00048828125</v>
      </c>
    </row>
    <row r="7" spans="1:424" outlineLevel="1" x14ac:dyDescent="0.3">
      <c r="A7" s="217" t="s">
        <v>755</v>
      </c>
      <c r="B7" s="225">
        <f>'[28]CF PDP'!$AY$36</f>
        <v>73446</v>
      </c>
      <c r="C7" s="225">
        <f>'[28]CF PDP'!$AY$37</f>
        <v>49438</v>
      </c>
      <c r="D7" s="225">
        <f>'[28]CF PDP'!$AY$38</f>
        <v>40458</v>
      </c>
      <c r="E7" s="225">
        <f>'[28]CF PDP'!$AY$39</f>
        <v>35096</v>
      </c>
      <c r="F7" s="225">
        <f>'[28]CF PDP'!$AY$40</f>
        <v>31058</v>
      </c>
      <c r="G7" s="225">
        <f>'[28]CF PDP'!$AY$41</f>
        <v>27698</v>
      </c>
      <c r="H7" s="225">
        <f>'[28]CF PDP'!$AY$42</f>
        <v>24666</v>
      </c>
      <c r="I7" s="225">
        <f>'[28]CF PDP'!$AY$43</f>
        <v>22105</v>
      </c>
      <c r="J7" s="225">
        <f>'[28]CF PDP'!$AY$44</f>
        <v>19890</v>
      </c>
      <c r="K7" s="225">
        <f>'[28]CF PDP'!$AY$45</f>
        <v>17976</v>
      </c>
      <c r="L7" s="225">
        <f>'[28]CF PDP'!$AY$46</f>
        <v>16197</v>
      </c>
      <c r="M7" s="225">
        <f>'[28]CF PDP'!$AY$47</f>
        <v>14638</v>
      </c>
      <c r="N7" s="225">
        <f>'[28]CF PDP'!$AY$48</f>
        <v>13266</v>
      </c>
      <c r="O7" s="225">
        <f>'[28]CF PDP'!$AY$49</f>
        <v>12113</v>
      </c>
      <c r="P7" s="225">
        <f>'[28]CF PDP'!$AY$50</f>
        <v>11016</v>
      </c>
      <c r="Q7" s="225">
        <f>'[28]CF PDP'!$AY$51</f>
        <v>10048</v>
      </c>
      <c r="R7" s="225">
        <f>'[28]CF PDP'!$AY$52</f>
        <v>9225</v>
      </c>
      <c r="S7" s="225">
        <f>'[28]CF PDP'!$AY$53</f>
        <v>8445</v>
      </c>
      <c r="T7" s="225">
        <f>'[28]CF PDP'!$AY$54</f>
        <v>7712</v>
      </c>
      <c r="U7" s="225">
        <f>'[28]CF PDP'!$AY$55</f>
        <v>7077</v>
      </c>
      <c r="V7" s="225">
        <f>'[28]CF PDP'!$AY$56</f>
        <v>6534</v>
      </c>
      <c r="W7" s="225">
        <f>'[28]CF PDP'!$AY$57</f>
        <v>0</v>
      </c>
      <c r="X7" s="225">
        <f>'[28]CF PDP'!$AY$58</f>
        <v>0</v>
      </c>
      <c r="Y7" s="225">
        <f>'[28]CF PDP'!$AY$59</f>
        <v>0</v>
      </c>
      <c r="Z7" s="225">
        <f>'[28]CF PDP'!$AY$60</f>
        <v>0</v>
      </c>
      <c r="AA7" s="225">
        <f>'[28]CF PDP'!$AY$61</f>
        <v>0</v>
      </c>
      <c r="AB7" s="225">
        <f>'[28]CF PDP'!$AY$62</f>
        <v>0</v>
      </c>
      <c r="AC7" s="225">
        <f>'[28]CF PDP'!$AY$63</f>
        <v>0</v>
      </c>
      <c r="AD7" s="225">
        <f>'[28]CF PDP'!$AY$64</f>
        <v>0</v>
      </c>
      <c r="AE7" s="225">
        <f>'[28]CF PDP'!$AY$65</f>
        <v>0</v>
      </c>
      <c r="AF7" s="225">
        <f>'[28]CF PDP'!$AY$66</f>
        <v>0</v>
      </c>
      <c r="AG7" s="225">
        <f>'[28]CF PDP'!$AY$67</f>
        <v>0</v>
      </c>
      <c r="AH7" s="225">
        <f>'[28]CF PDP'!$AY$68</f>
        <v>0</v>
      </c>
      <c r="AI7" s="225">
        <f>'[28]CF PDP'!$AY$69</f>
        <v>0</v>
      </c>
      <c r="AJ7" s="225">
        <f>'[28]CF PDP'!$AY$70</f>
        <v>0</v>
      </c>
      <c r="AK7" s="225">
        <f>'[28]CF PDP'!$AY$71</f>
        <v>0</v>
      </c>
      <c r="AL7" s="225">
        <f>'[28]CF PDP'!$AY$72</f>
        <v>0</v>
      </c>
      <c r="AM7" s="226">
        <f>SUM(B7:AL7)</f>
        <v>458102</v>
      </c>
      <c r="AN7" s="227">
        <f>'[28]CF PNP'!$AY$36</f>
        <v>4035</v>
      </c>
      <c r="AO7" s="225">
        <f>'[28]CF PNP'!$AY$37</f>
        <v>5641</v>
      </c>
      <c r="AP7" s="225">
        <f>'[28]CF PNP'!$AY$38</f>
        <v>4215</v>
      </c>
      <c r="AQ7" s="225">
        <f>'[28]CF PNP'!$AY$39</f>
        <v>3568</v>
      </c>
      <c r="AR7" s="225">
        <f>'[28]CF PNP'!$AY$40</f>
        <v>3147</v>
      </c>
      <c r="AS7" s="225">
        <f>'[28]CF PNP'!$AY$41</f>
        <v>2795</v>
      </c>
      <c r="AT7" s="225">
        <f>'[28]CF PNP'!$AY$42</f>
        <v>2481</v>
      </c>
      <c r="AU7" s="225">
        <f>'[28]CF PNP'!$AY$43</f>
        <v>2216</v>
      </c>
      <c r="AV7" s="225">
        <f>'[28]CF PNP'!$AY$44</f>
        <v>1985</v>
      </c>
      <c r="AW7" s="225">
        <f>'[28]CF PNP'!$AY$45</f>
        <v>1788</v>
      </c>
      <c r="AX7" s="225">
        <f>'[28]CF PNP'!$AY$46</f>
        <v>1605</v>
      </c>
      <c r="AY7" s="225">
        <f>'[28]CF PNP'!$AY$47</f>
        <v>1448</v>
      </c>
      <c r="AZ7" s="225">
        <f>'[28]CF PNP'!$AY$48</f>
        <v>1310</v>
      </c>
      <c r="BA7" s="225">
        <f>'[28]CF PNP'!$AY$49</f>
        <v>1190</v>
      </c>
      <c r="BB7" s="225">
        <f>'[28]CF PNP'!$AY$50</f>
        <v>1078</v>
      </c>
      <c r="BC7" s="225">
        <f>'[28]CF PNP'!$AY$51</f>
        <v>980</v>
      </c>
      <c r="BD7" s="225">
        <f>'[28]CF PNP'!$AY$52</f>
        <v>893</v>
      </c>
      <c r="BE7" s="225">
        <f>'[28]CF PNP'!$AY$53</f>
        <v>817</v>
      </c>
      <c r="BF7" s="225">
        <f>'[28]CF PNP'!$AY$54</f>
        <v>745</v>
      </c>
      <c r="BG7" s="225">
        <f>'[28]CF PNP'!$AY$55</f>
        <v>680</v>
      </c>
      <c r="BH7" s="225">
        <f>'[28]CF PNP'!$AY$56</f>
        <v>622</v>
      </c>
      <c r="BI7" s="225">
        <f>'[28]CF PNP'!$AY$57</f>
        <v>0</v>
      </c>
      <c r="BJ7" s="225">
        <f>'[28]CF PNP'!$AY$58</f>
        <v>0</v>
      </c>
      <c r="BK7" s="225">
        <f>'[28]CF PNP'!$AY$59</f>
        <v>0</v>
      </c>
      <c r="BL7" s="225">
        <f>'[28]CF PNP'!$AY$60</f>
        <v>0</v>
      </c>
      <c r="BM7" s="225">
        <f>'[28]CF PNP'!$AY$61</f>
        <v>0</v>
      </c>
      <c r="BN7" s="225">
        <f>'[28]CF PNP'!$AY$62</f>
        <v>0</v>
      </c>
      <c r="BO7" s="225">
        <f>'[28]CF PNP'!$AY$63</f>
        <v>0</v>
      </c>
      <c r="BP7" s="225">
        <f>'[28]CF PNP'!$AY$64</f>
        <v>0</v>
      </c>
      <c r="BQ7" s="225">
        <f>'[28]CF PNP'!$AY$65</f>
        <v>0</v>
      </c>
      <c r="BR7" s="225">
        <f>'[28]CF PNP'!$AY$66</f>
        <v>0</v>
      </c>
      <c r="BS7" s="225">
        <f>'[28]CF PNP'!$AY$67</f>
        <v>0</v>
      </c>
      <c r="BT7" s="225">
        <f>'[28]CF PNP'!$AY$68</f>
        <v>0</v>
      </c>
      <c r="BU7" s="225">
        <f>'[28]CF PNP'!$AY$69</f>
        <v>0</v>
      </c>
      <c r="BV7" s="225">
        <f>'[28]CF PNP'!$AY$70</f>
        <v>0</v>
      </c>
      <c r="BW7" s="225">
        <f>'[28]CF PNP'!$AY$71</f>
        <v>0</v>
      </c>
      <c r="BX7" s="225">
        <f>'[28]CF PNP'!$AY$72</f>
        <v>0</v>
      </c>
      <c r="BY7" s="226">
        <f>SUM(AN7:BX7)</f>
        <v>43239</v>
      </c>
      <c r="BZ7" s="227">
        <f>'[28]CF PND'!$AY$36</f>
        <v>0</v>
      </c>
      <c r="CA7" s="225">
        <f>'[28]CF PND'!$AY$37</f>
        <v>0</v>
      </c>
      <c r="CB7" s="225">
        <f>'[28]CF PND'!$AY$38</f>
        <v>6507</v>
      </c>
      <c r="CC7" s="225">
        <f>'[28]CF PND'!$AY$39</f>
        <v>21946</v>
      </c>
      <c r="CD7" s="225">
        <f>'[28]CF PND'!$AY$40</f>
        <v>47855</v>
      </c>
      <c r="CE7" s="225">
        <f>'[28]CF PND'!$AY$41</f>
        <v>55877</v>
      </c>
      <c r="CF7" s="225">
        <f>'[28]CF PND'!$AY$42</f>
        <v>42909</v>
      </c>
      <c r="CG7" s="225">
        <f>'[28]CF PND'!$AY$43</f>
        <v>30643</v>
      </c>
      <c r="CH7" s="225">
        <f>'[28]CF PND'!$AY$44</f>
        <v>22548</v>
      </c>
      <c r="CI7" s="225">
        <f>'[28]CF PND'!$AY$45</f>
        <v>16770</v>
      </c>
      <c r="CJ7" s="225">
        <f>'[28]CF PND'!$AY$46</f>
        <v>12610</v>
      </c>
      <c r="CK7" s="225">
        <f>'[28]CF PND'!$AY$47</f>
        <v>9567</v>
      </c>
      <c r="CL7" s="225">
        <f>'[28]CF PND'!$AY$48</f>
        <v>7327</v>
      </c>
      <c r="CM7" s="225">
        <f>'[28]CF PND'!$AY$49</f>
        <v>5618</v>
      </c>
      <c r="CN7" s="225">
        <f>'[28]CF PND'!$AY$50</f>
        <v>4366</v>
      </c>
      <c r="CO7" s="225">
        <f>'[28]CF PND'!$AY$51</f>
        <v>3400</v>
      </c>
      <c r="CP7" s="225">
        <f>'[28]CF PND'!$AY$52</f>
        <v>2674</v>
      </c>
      <c r="CQ7" s="225">
        <f>'[28]CF PND'!$AY$53</f>
        <v>1934</v>
      </c>
      <c r="CR7" s="225">
        <f>'[28]CF PND'!$AY$54</f>
        <v>0</v>
      </c>
      <c r="CS7" s="225">
        <f>'[28]CF PND'!$AY$55</f>
        <v>0</v>
      </c>
      <c r="CT7" s="225">
        <f>'[28]CF PND'!$AY$56</f>
        <v>0</v>
      </c>
      <c r="CU7" s="225">
        <f>'[28]CF PND'!$AY$57</f>
        <v>0</v>
      </c>
      <c r="CV7" s="225">
        <f>'[28]CF PND'!$AY$58</f>
        <v>0</v>
      </c>
      <c r="CW7" s="225">
        <f>'[28]CF PND'!$AY$59</f>
        <v>0</v>
      </c>
      <c r="CX7" s="225">
        <f>'[28]CF PND'!$AY$60</f>
        <v>0</v>
      </c>
      <c r="CY7" s="225">
        <f>'[28]CF PND'!$AY$61</f>
        <v>0</v>
      </c>
      <c r="CZ7" s="225">
        <f>'[28]CF PND'!$AY$62</f>
        <v>0</v>
      </c>
      <c r="DA7" s="225">
        <f>'[28]CF PND'!$AY$63</f>
        <v>0</v>
      </c>
      <c r="DB7" s="225">
        <f>'[28]CF PND'!$AY$64</f>
        <v>0</v>
      </c>
      <c r="DC7" s="225">
        <f>'[28]CF PND'!$AY$65</f>
        <v>0</v>
      </c>
      <c r="DD7" s="225">
        <f>'[28]CF PND'!$AY$66</f>
        <v>0</v>
      </c>
      <c r="DE7" s="225">
        <f>'[28]CF PND'!$AY$67</f>
        <v>0</v>
      </c>
      <c r="DF7" s="225">
        <f>'[28]CF PND'!$AY$68</f>
        <v>0</v>
      </c>
      <c r="DG7" s="225">
        <f>'[28]CF PND'!$AY$69</f>
        <v>0</v>
      </c>
      <c r="DH7" s="225">
        <f>'[28]CF PND'!$AY$70</f>
        <v>0</v>
      </c>
      <c r="DI7" s="225">
        <f>'[28]CF PND'!$AY$71</f>
        <v>0</v>
      </c>
      <c r="DJ7" s="225">
        <f>'[28]CF PND'!$AY$72</f>
        <v>0</v>
      </c>
      <c r="DK7" s="226">
        <f>SUM(BZ7:DJ7)</f>
        <v>292551</v>
      </c>
      <c r="DL7" s="228"/>
      <c r="DM7" s="229"/>
      <c r="DN7" s="229"/>
      <c r="DO7" s="229"/>
      <c r="DP7" s="229"/>
      <c r="DQ7" s="229"/>
      <c r="DR7" s="229"/>
      <c r="DS7" s="229"/>
      <c r="DT7" s="229"/>
      <c r="DU7" s="229"/>
      <c r="DV7" s="229"/>
      <c r="DW7" s="229"/>
      <c r="DX7" s="229"/>
      <c r="DY7" s="229"/>
      <c r="DZ7" s="229"/>
      <c r="EA7" s="229"/>
      <c r="EB7" s="229"/>
      <c r="EC7" s="229"/>
      <c r="ED7" s="229"/>
      <c r="EE7" s="229"/>
      <c r="EF7" s="229"/>
      <c r="EG7" s="229"/>
      <c r="EH7" s="229"/>
      <c r="EI7" s="229"/>
      <c r="EJ7" s="229"/>
      <c r="EK7" s="229"/>
      <c r="EL7" s="229"/>
      <c r="EM7" s="229"/>
      <c r="EN7" s="229"/>
      <c r="EO7" s="229"/>
      <c r="EP7" s="229"/>
      <c r="EQ7" s="229"/>
      <c r="ER7" s="229"/>
      <c r="ES7" s="229"/>
      <c r="ET7" s="229"/>
      <c r="EU7" s="229"/>
      <c r="EV7" s="229"/>
      <c r="EW7" s="230">
        <f>SUM(DL7:EV7)</f>
        <v>0</v>
      </c>
      <c r="EX7" s="228"/>
      <c r="EY7" s="229"/>
      <c r="EZ7" s="229"/>
      <c r="FA7" s="229"/>
      <c r="FB7" s="229"/>
      <c r="FC7" s="229"/>
      <c r="FD7" s="229"/>
      <c r="FE7" s="229"/>
      <c r="FF7" s="229"/>
      <c r="FG7" s="229"/>
      <c r="FH7" s="229"/>
      <c r="FI7" s="229"/>
      <c r="FJ7" s="229"/>
      <c r="FK7" s="229"/>
      <c r="FL7" s="229"/>
      <c r="FM7" s="229"/>
      <c r="FN7" s="229"/>
      <c r="FO7" s="229"/>
      <c r="FP7" s="229"/>
      <c r="FQ7" s="229"/>
      <c r="FR7" s="229"/>
      <c r="FS7" s="229"/>
      <c r="FT7" s="229"/>
      <c r="FU7" s="229"/>
      <c r="FV7" s="229"/>
      <c r="FW7" s="229"/>
      <c r="FX7" s="229"/>
      <c r="FY7" s="229"/>
      <c r="FZ7" s="229"/>
      <c r="GA7" s="229"/>
      <c r="GB7" s="229"/>
      <c r="GC7" s="229"/>
      <c r="GD7" s="229"/>
      <c r="GE7" s="229"/>
      <c r="GF7" s="229"/>
      <c r="GG7" s="229"/>
      <c r="GH7" s="229"/>
      <c r="GI7" s="230">
        <f>SUM(EX7:GH7)</f>
        <v>0</v>
      </c>
      <c r="GJ7" s="228"/>
      <c r="GK7" s="229"/>
      <c r="GL7" s="229"/>
      <c r="GM7" s="229"/>
      <c r="GN7" s="229"/>
      <c r="GO7" s="229"/>
      <c r="GP7" s="229"/>
      <c r="GQ7" s="229"/>
      <c r="GR7" s="229"/>
      <c r="GS7" s="229"/>
      <c r="GT7" s="229"/>
      <c r="GU7" s="229"/>
      <c r="GV7" s="229"/>
      <c r="GW7" s="229"/>
      <c r="GX7" s="229"/>
      <c r="GY7" s="229"/>
      <c r="GZ7" s="229"/>
      <c r="HA7" s="229"/>
      <c r="HB7" s="229"/>
      <c r="HC7" s="229"/>
      <c r="HD7" s="229"/>
      <c r="HE7" s="229"/>
      <c r="HF7" s="229"/>
      <c r="HG7" s="229"/>
      <c r="HH7" s="229"/>
      <c r="HI7" s="229"/>
      <c r="HJ7" s="229"/>
      <c r="HK7" s="229"/>
      <c r="HL7" s="229"/>
      <c r="HM7" s="229"/>
      <c r="HN7" s="229"/>
      <c r="HO7" s="229"/>
      <c r="HP7" s="229"/>
      <c r="HQ7" s="229"/>
      <c r="HR7" s="229"/>
      <c r="HS7" s="229"/>
      <c r="HT7" s="229"/>
      <c r="HU7" s="230">
        <f>SUM(GJ7:HT7)</f>
        <v>0</v>
      </c>
      <c r="HV7" s="227">
        <f>'[28]CF PRB'!$AY$36</f>
        <v>0</v>
      </c>
      <c r="HW7" s="225">
        <f>'[28]CF PRB'!$AY$37</f>
        <v>0</v>
      </c>
      <c r="HX7" s="225">
        <f>'[28]CF PRB'!$AY$38</f>
        <v>3389</v>
      </c>
      <c r="HY7" s="225">
        <f>'[28]CF PRB'!$AY$39</f>
        <v>12428</v>
      </c>
      <c r="HZ7" s="225">
        <f>'[28]CF PRB'!$AY$40</f>
        <v>23896</v>
      </c>
      <c r="IA7" s="225">
        <f>'[28]CF PRB'!$AY$41</f>
        <v>29177</v>
      </c>
      <c r="IB7" s="225">
        <f>'[28]CF PRB'!$AY$42</f>
        <v>30322</v>
      </c>
      <c r="IC7" s="225">
        <f>'[28]CF PRB'!$AY$43</f>
        <v>26724</v>
      </c>
      <c r="ID7" s="225">
        <f>'[28]CF PRB'!$AY$44</f>
        <v>21512</v>
      </c>
      <c r="IE7" s="225">
        <f>'[28]CF PRB'!$AY$45</f>
        <v>17070</v>
      </c>
      <c r="IF7" s="225">
        <f>'[28]CF PRB'!$AY$46</f>
        <v>12481</v>
      </c>
      <c r="IG7" s="225">
        <f>'[28]CF PRB'!$AY$47</f>
        <v>9984</v>
      </c>
      <c r="IH7" s="225">
        <f>'[28]CF PRB'!$AY$48</f>
        <v>8073</v>
      </c>
      <c r="II7" s="225">
        <f>'[28]CF PRB'!$AY$49</f>
        <v>6599</v>
      </c>
      <c r="IJ7" s="225">
        <f>'[28]CF PRB'!$AY$50</f>
        <v>5377</v>
      </c>
      <c r="IK7" s="225">
        <f>'[28]CF PRB'!$AY$51</f>
        <v>4399</v>
      </c>
      <c r="IL7" s="225">
        <f>'[28]CF PRB'!$AY$52</f>
        <v>3608</v>
      </c>
      <c r="IM7" s="225">
        <f>'[28]CF PRB'!$AY$53</f>
        <v>3112</v>
      </c>
      <c r="IN7" s="225">
        <f>'[28]CF PRB'!$AY$54</f>
        <v>4046</v>
      </c>
      <c r="IO7" s="225">
        <f>'[28]CF PRB'!$AY$55</f>
        <v>3244</v>
      </c>
      <c r="IP7" s="225">
        <f>'[28]CF PRB'!$AY$56</f>
        <v>0</v>
      </c>
      <c r="IQ7" s="225">
        <f>'[28]CF PRB'!$AY$57</f>
        <v>0</v>
      </c>
      <c r="IR7" s="225">
        <f>'[28]CF PRB'!$AY$58</f>
        <v>0</v>
      </c>
      <c r="IS7" s="225">
        <f>'[28]CF PRB'!$AY$59</f>
        <v>0</v>
      </c>
      <c r="IT7" s="225">
        <f>'[28]CF PRB'!$AY$60</f>
        <v>0</v>
      </c>
      <c r="IU7" s="225">
        <f>'[28]CF PRB'!$AY$61</f>
        <v>0</v>
      </c>
      <c r="IV7" s="225">
        <f>'[28]CF PRB'!$AY$62</f>
        <v>0</v>
      </c>
      <c r="IW7" s="225">
        <f>'[28]CF PRB'!$AY$63</f>
        <v>0</v>
      </c>
      <c r="IX7" s="225">
        <f>'[28]CF PRB'!$AY$64</f>
        <v>0</v>
      </c>
      <c r="IY7" s="225">
        <f>'[28]CF PRB'!$AY$65</f>
        <v>0</v>
      </c>
      <c r="IZ7" s="225">
        <f>'[28]CF PRB'!$AY$66</f>
        <v>0</v>
      </c>
      <c r="JA7" s="225">
        <f>'[28]CF PRB'!$AY$67</f>
        <v>0</v>
      </c>
      <c r="JB7" s="225">
        <f>'[28]CF PRB'!$AY$68</f>
        <v>0</v>
      </c>
      <c r="JC7" s="225">
        <f>'[28]CF PRB'!$AY$69</f>
        <v>0</v>
      </c>
      <c r="JD7" s="225">
        <f>'[28]CF PRB'!$AY$70</f>
        <v>0</v>
      </c>
      <c r="JE7" s="225">
        <f>'[28]CF PRB'!$AY$71</f>
        <v>0</v>
      </c>
      <c r="JF7" s="225">
        <f>'[28]CF PRB'!$AY$72</f>
        <v>0</v>
      </c>
      <c r="JG7" s="226">
        <f>SUM(HV7:JF7)</f>
        <v>225441</v>
      </c>
      <c r="JH7" s="228"/>
      <c r="JI7" s="229"/>
      <c r="JJ7" s="229"/>
      <c r="JK7" s="229"/>
      <c r="JL7" s="229"/>
      <c r="JM7" s="229"/>
      <c r="JN7" s="229"/>
      <c r="JO7" s="229"/>
      <c r="JP7" s="229"/>
      <c r="JQ7" s="229"/>
      <c r="JR7" s="229"/>
      <c r="JS7" s="229"/>
      <c r="JT7" s="229"/>
      <c r="JU7" s="229"/>
      <c r="JV7" s="229"/>
      <c r="JW7" s="229"/>
      <c r="JX7" s="229"/>
      <c r="JY7" s="229"/>
      <c r="JZ7" s="229"/>
      <c r="KA7" s="229"/>
      <c r="KB7" s="229"/>
      <c r="KC7" s="229"/>
      <c r="KD7" s="229"/>
      <c r="KE7" s="229"/>
      <c r="KF7" s="229"/>
      <c r="KG7" s="229"/>
      <c r="KH7" s="229"/>
      <c r="KI7" s="229"/>
      <c r="KJ7" s="229"/>
      <c r="KK7" s="229"/>
      <c r="KL7" s="229"/>
      <c r="KM7" s="229"/>
      <c r="KN7" s="229"/>
      <c r="KO7" s="229"/>
      <c r="KP7" s="229"/>
      <c r="KQ7" s="229"/>
      <c r="KR7" s="229"/>
      <c r="KS7" s="230">
        <f>SUM(JH7:KR7)</f>
        <v>0</v>
      </c>
      <c r="KT7" s="228"/>
      <c r="KU7" s="229"/>
      <c r="KV7" s="229"/>
      <c r="KW7" s="229"/>
      <c r="KX7" s="229"/>
      <c r="KY7" s="229"/>
      <c r="KZ7" s="229"/>
      <c r="LA7" s="229"/>
      <c r="LB7" s="229"/>
      <c r="LC7" s="229"/>
      <c r="LD7" s="229"/>
      <c r="LE7" s="229"/>
      <c r="LF7" s="229"/>
      <c r="LG7" s="229"/>
      <c r="LH7" s="229"/>
      <c r="LI7" s="229"/>
      <c r="LJ7" s="229"/>
      <c r="LK7" s="229"/>
      <c r="LL7" s="229"/>
      <c r="LM7" s="229"/>
      <c r="LN7" s="229"/>
      <c r="LO7" s="229"/>
      <c r="LP7" s="229"/>
      <c r="LQ7" s="229"/>
      <c r="LR7" s="229"/>
      <c r="LS7" s="229"/>
      <c r="LT7" s="229"/>
      <c r="LU7" s="229"/>
      <c r="LV7" s="229"/>
      <c r="LW7" s="229"/>
      <c r="LX7" s="229"/>
      <c r="LY7" s="229"/>
      <c r="LZ7" s="229"/>
      <c r="MA7" s="229"/>
      <c r="MB7" s="229"/>
      <c r="MC7" s="229"/>
      <c r="MD7" s="229"/>
      <c r="ME7" s="230">
        <f>SUM(KT7:MD7)</f>
        <v>0</v>
      </c>
      <c r="MF7" s="228"/>
      <c r="MG7" s="229"/>
      <c r="MH7" s="229"/>
      <c r="MI7" s="229"/>
      <c r="MJ7" s="229"/>
      <c r="MK7" s="229"/>
      <c r="ML7" s="229"/>
      <c r="MM7" s="229"/>
      <c r="MN7" s="229"/>
      <c r="MO7" s="229"/>
      <c r="MP7" s="229"/>
      <c r="MQ7" s="229"/>
      <c r="MR7" s="229"/>
      <c r="MS7" s="229"/>
      <c r="MT7" s="229"/>
      <c r="MU7" s="229"/>
      <c r="MV7" s="229"/>
      <c r="MW7" s="229"/>
      <c r="MX7" s="229"/>
      <c r="MY7" s="229"/>
      <c r="MZ7" s="229"/>
      <c r="NA7" s="229"/>
      <c r="NB7" s="229"/>
      <c r="NC7" s="229"/>
      <c r="ND7" s="229"/>
      <c r="NE7" s="229"/>
      <c r="NF7" s="229"/>
      <c r="NG7" s="229"/>
      <c r="NH7" s="229"/>
      <c r="NI7" s="229"/>
      <c r="NJ7" s="229"/>
      <c r="NK7" s="229"/>
      <c r="NL7" s="229"/>
      <c r="NM7" s="229"/>
      <c r="NN7" s="229"/>
      <c r="NO7" s="229"/>
      <c r="NP7" s="229"/>
      <c r="NQ7" s="230">
        <f>SUM(MF7:NP7)</f>
        <v>0</v>
      </c>
      <c r="NR7" s="225">
        <f>'[28]CF PS'!$AY$36</f>
        <v>0</v>
      </c>
      <c r="NS7" s="225">
        <f>'[28]CF PS'!$AY$37</f>
        <v>0</v>
      </c>
      <c r="NT7" s="225">
        <f>'[28]CF PS'!$AY$38</f>
        <v>3683</v>
      </c>
      <c r="NU7" s="225">
        <f>'[28]CF PS'!$AY$39</f>
        <v>5978</v>
      </c>
      <c r="NV7" s="225">
        <f>'[28]CF PS'!$AY$40</f>
        <v>10936</v>
      </c>
      <c r="NW7" s="225">
        <f>'[28]CF PS'!$AY$41</f>
        <v>19821</v>
      </c>
      <c r="NX7" s="225">
        <f>'[28]CF PS'!$AY$42</f>
        <v>22855</v>
      </c>
      <c r="NY7" s="225">
        <f>'[28]CF PS'!$AY$43</f>
        <v>22695</v>
      </c>
      <c r="NZ7" s="225">
        <f>'[28]CF PS'!$AY$44</f>
        <v>21603</v>
      </c>
      <c r="OA7" s="225">
        <f>'[28]CF PS'!$AY$45</f>
        <v>20342</v>
      </c>
      <c r="OB7" s="225">
        <f>'[28]CF PS'!$AY$46</f>
        <v>19556</v>
      </c>
      <c r="OC7" s="225">
        <f>'[28]CF PS'!$AY$47</f>
        <v>17873</v>
      </c>
      <c r="OD7" s="225">
        <f>'[28]CF PS'!$AY$48</f>
        <v>16192</v>
      </c>
      <c r="OE7" s="225">
        <f>'[28]CF PS'!$AY$49</f>
        <v>14627</v>
      </c>
      <c r="OF7" s="225">
        <f>'[28]CF PS'!$AY$50</f>
        <v>13150</v>
      </c>
      <c r="OG7" s="225">
        <f>'[28]CF PS'!$AY$51</f>
        <v>11217</v>
      </c>
      <c r="OH7" s="225">
        <f>'[28]CF PS'!$AY$52</f>
        <v>8980</v>
      </c>
      <c r="OI7" s="225">
        <f>'[28]CF PS'!$AY$53</f>
        <v>8076</v>
      </c>
      <c r="OJ7" s="225">
        <f>'[28]CF PS'!$AY$54</f>
        <v>7231</v>
      </c>
      <c r="OK7" s="225">
        <f>'[28]CF PS'!$AY$55</f>
        <v>6434</v>
      </c>
      <c r="OL7" s="225">
        <f>'[28]CF PS'!$AY$56</f>
        <v>8277</v>
      </c>
      <c r="OM7" s="225">
        <f>'[28]CF PS'!$AY$57</f>
        <v>13691</v>
      </c>
      <c r="ON7" s="225">
        <f>'[28]CF PS'!$AY$58</f>
        <v>12204</v>
      </c>
      <c r="OO7" s="225">
        <f>'[28]CF PS'!$AY$59</f>
        <v>10912</v>
      </c>
      <c r="OP7" s="225">
        <f>'[28]CF PS'!$AY$60</f>
        <v>0</v>
      </c>
      <c r="OQ7" s="225">
        <f>'[28]CF PS'!$AY$61</f>
        <v>0</v>
      </c>
      <c r="OR7" s="225">
        <f>'[28]CF PS'!$AY$62</f>
        <v>0</v>
      </c>
      <c r="OS7" s="225">
        <f>'[28]CF PS'!$AY$63</f>
        <v>0</v>
      </c>
      <c r="OT7" s="225">
        <f>'[28]CF PS'!$AY$64</f>
        <v>0</v>
      </c>
      <c r="OU7" s="225">
        <f>'[28]CF PS'!$AY$65</f>
        <v>0</v>
      </c>
      <c r="OV7" s="225">
        <f>'[28]CF PS'!$AY$66</f>
        <v>0</v>
      </c>
      <c r="OW7" s="225">
        <f>'[28]CF PS'!$AY$67</f>
        <v>0</v>
      </c>
      <c r="OX7" s="225">
        <f>'[28]CF PS'!$AY$68</f>
        <v>0</v>
      </c>
      <c r="OY7" s="225">
        <f>'[28]CF PS'!$AY$69</f>
        <v>0</v>
      </c>
      <c r="OZ7" s="225">
        <f>'[28]CF PS'!$AY$70</f>
        <v>0</v>
      </c>
      <c r="PA7" s="225">
        <f>'[28]CF PS'!$AY$71</f>
        <v>0</v>
      </c>
      <c r="PB7" s="225">
        <f>'[28]CF PS'!$AY$72</f>
        <v>0</v>
      </c>
      <c r="PC7" s="226">
        <f>SUM(NR7:PB7)</f>
        <v>296333</v>
      </c>
    </row>
    <row r="8" spans="1:424" ht="16.5" thickBot="1" x14ac:dyDescent="0.35">
      <c r="A8" s="231" t="s">
        <v>756</v>
      </c>
      <c r="B8" s="232">
        <f>IF(AND(B6&lt;&gt;0,B7&lt;&gt;0),(B6-B7)/B7,IF(AND(B6=0,B7=0),"",IF(AND(B6="",B7=""),"",IF(AND(B6=0,B7=""),"", IF(AND(B6="",B7=0),"",1)))))</f>
        <v>-0.12649179541772188</v>
      </c>
      <c r="C8" s="232">
        <f t="shared" ref="C8:BN8" si="8">IF(AND(C6&lt;&gt;0,C7&lt;&gt;0),(C6-C7)/C7,IF(AND(C6=0,C7=0),"",IF(AND(C6="",C7=""),"",IF(AND(C6=0,C7=""),"", IF(AND(C6="",C7=0),"",1)))))</f>
        <v>6.4000616934342007E-6</v>
      </c>
      <c r="D8" s="232">
        <f t="shared" si="8"/>
        <v>8.6895669583271533E-6</v>
      </c>
      <c r="E8" s="232">
        <f t="shared" si="8"/>
        <v>2.5822031000683839E-5</v>
      </c>
      <c r="F8" s="232">
        <f t="shared" si="8"/>
        <v>2.1947344484512847E-5</v>
      </c>
      <c r="G8" s="232">
        <f t="shared" si="8"/>
        <v>1.5019699075745542E-5</v>
      </c>
      <c r="H8" s="232">
        <f t="shared" si="8"/>
        <v>3.1198056028541312E-5</v>
      </c>
      <c r="I8" s="232">
        <f t="shared" si="8"/>
        <v>2.3149457136394481E-5</v>
      </c>
      <c r="J8" s="232">
        <f t="shared" si="8"/>
        <v>3.9180335595776775E-5</v>
      </c>
      <c r="K8" s="232">
        <f t="shared" si="8"/>
        <v>1.9883281875834447E-5</v>
      </c>
      <c r="L8" s="232">
        <f t="shared" si="8"/>
        <v>3.0266986170278446E-5</v>
      </c>
      <c r="M8" s="232">
        <f t="shared" si="8"/>
        <v>6.3978920446782341E-5</v>
      </c>
      <c r="N8" s="232">
        <f t="shared" si="8"/>
        <v>3.010810059550731E-5</v>
      </c>
      <c r="O8" s="232">
        <f t="shared" si="8"/>
        <v>7.4735692025096998E-5</v>
      </c>
      <c r="P8" s="232">
        <f t="shared" si="8"/>
        <v>1.8970985384894699E-5</v>
      </c>
      <c r="Q8" s="232">
        <f t="shared" si="8"/>
        <v>1.6230686455015923E-5</v>
      </c>
      <c r="R8" s="232">
        <f t="shared" si="8"/>
        <v>1.2809112466124662E-5</v>
      </c>
      <c r="S8" s="232">
        <f t="shared" si="8"/>
        <v>2.2433762581409119E-5</v>
      </c>
      <c r="T8" s="232">
        <f t="shared" si="8"/>
        <v>3.6912340346213691E-5</v>
      </c>
      <c r="U8" s="232">
        <f t="shared" si="8"/>
        <v>1.1618844496255475E-4</v>
      </c>
      <c r="V8" s="232">
        <f t="shared" si="8"/>
        <v>2.0700016261095808E-5</v>
      </c>
      <c r="W8" s="232">
        <f t="shared" si="8"/>
        <v>1</v>
      </c>
      <c r="X8" s="232" t="str">
        <f t="shared" si="8"/>
        <v/>
      </c>
      <c r="Y8" s="232" t="str">
        <f t="shared" si="8"/>
        <v/>
      </c>
      <c r="Z8" s="232" t="str">
        <f t="shared" si="8"/>
        <v/>
      </c>
      <c r="AA8" s="232" t="str">
        <f t="shared" si="8"/>
        <v/>
      </c>
      <c r="AB8" s="232" t="str">
        <f t="shared" si="8"/>
        <v/>
      </c>
      <c r="AC8" s="232" t="str">
        <f t="shared" si="8"/>
        <v/>
      </c>
      <c r="AD8" s="232" t="str">
        <f t="shared" si="8"/>
        <v/>
      </c>
      <c r="AE8" s="232" t="str">
        <f t="shared" si="8"/>
        <v/>
      </c>
      <c r="AF8" s="232" t="str">
        <f t="shared" si="8"/>
        <v/>
      </c>
      <c r="AG8" s="232" t="str">
        <f t="shared" si="8"/>
        <v/>
      </c>
      <c r="AH8" s="232" t="str">
        <f t="shared" si="8"/>
        <v/>
      </c>
      <c r="AI8" s="232" t="str">
        <f t="shared" si="8"/>
        <v/>
      </c>
      <c r="AJ8" s="232" t="str">
        <f t="shared" si="8"/>
        <v/>
      </c>
      <c r="AK8" s="232" t="str">
        <f t="shared" si="8"/>
        <v/>
      </c>
      <c r="AL8" s="232" t="str">
        <f t="shared" si="8"/>
        <v/>
      </c>
      <c r="AM8" s="233">
        <f t="shared" si="8"/>
        <v>-1.5786524885389879E-2</v>
      </c>
      <c r="AN8" s="234">
        <f t="shared" si="8"/>
        <v>8.7102477346654272E-2</v>
      </c>
      <c r="AO8" s="232">
        <f t="shared" si="8"/>
        <v>5.9206590143591562E-5</v>
      </c>
      <c r="AP8" s="232">
        <f t="shared" si="8"/>
        <v>3.2552083333333333E-5</v>
      </c>
      <c r="AQ8" s="232">
        <f t="shared" si="8"/>
        <v>1.6989943157931614E-4</v>
      </c>
      <c r="AR8" s="232">
        <f t="shared" si="8"/>
        <v>3.7625739791865266E-5</v>
      </c>
      <c r="AS8" s="232">
        <f t="shared" si="8"/>
        <v>2.3715270013416817E-4</v>
      </c>
      <c r="AT8" s="232">
        <f t="shared" si="8"/>
        <v>3.3024423115679162E-4</v>
      </c>
      <c r="AU8" s="232">
        <f t="shared" si="8"/>
        <v>3.4065108867328521E-4</v>
      </c>
      <c r="AV8" s="232">
        <f t="shared" si="8"/>
        <v>3.2519285264483627E-4</v>
      </c>
      <c r="AW8" s="232">
        <f t="shared" si="8"/>
        <v>7.5781905411073826E-6</v>
      </c>
      <c r="AX8" s="232">
        <f t="shared" si="8"/>
        <v>1.6998576226635515E-4</v>
      </c>
      <c r="AY8" s="232">
        <f t="shared" si="8"/>
        <v>5.1997906595303866E-4</v>
      </c>
      <c r="AZ8" s="232">
        <f t="shared" si="8"/>
        <v>2.6957970539122139E-4</v>
      </c>
      <c r="BA8" s="232">
        <f t="shared" si="8"/>
        <v>5.819368763130252E-4</v>
      </c>
      <c r="BB8" s="232">
        <f t="shared" si="8"/>
        <v>9.9988947993970317E-5</v>
      </c>
      <c r="BC8" s="232">
        <f t="shared" si="8"/>
        <v>7.3472626355229587E-4</v>
      </c>
      <c r="BD8" s="232">
        <f t="shared" si="8"/>
        <v>6.8683346602043673E-4</v>
      </c>
      <c r="BE8" s="232">
        <f t="shared" si="8"/>
        <v>7.8583697502294979E-4</v>
      </c>
      <c r="BF8" s="232">
        <f t="shared" si="8"/>
        <v>1.6966954173657718E-4</v>
      </c>
      <c r="BG8" s="232">
        <f t="shared" si="8"/>
        <v>4.5094209558823532E-4</v>
      </c>
      <c r="BH8" s="232">
        <f t="shared" si="8"/>
        <v>1.1003009759344856E-3</v>
      </c>
      <c r="BI8" s="232">
        <f t="shared" si="8"/>
        <v>1</v>
      </c>
      <c r="BJ8" s="232" t="str">
        <f t="shared" si="8"/>
        <v/>
      </c>
      <c r="BK8" s="232" t="str">
        <f t="shared" si="8"/>
        <v/>
      </c>
      <c r="BL8" s="232" t="str">
        <f t="shared" si="8"/>
        <v/>
      </c>
      <c r="BM8" s="232" t="str">
        <f t="shared" si="8"/>
        <v/>
      </c>
      <c r="BN8" s="232" t="str">
        <f t="shared" si="8"/>
        <v/>
      </c>
      <c r="BO8" s="232" t="str">
        <f t="shared" ref="BO8:DZ8" si="9">IF(AND(BO6&lt;&gt;0,BO7&lt;&gt;0),(BO6-BO7)/BO7,IF(AND(BO6=0,BO7=0),"",IF(AND(BO6="",BO7=""),"",IF(AND(BO6=0,BO7=""),"", IF(AND(BO6="",BO7=0),"",1)))))</f>
        <v/>
      </c>
      <c r="BP8" s="232" t="str">
        <f t="shared" si="9"/>
        <v/>
      </c>
      <c r="BQ8" s="232" t="str">
        <f t="shared" si="9"/>
        <v/>
      </c>
      <c r="BR8" s="232" t="str">
        <f t="shared" si="9"/>
        <v/>
      </c>
      <c r="BS8" s="232" t="str">
        <f t="shared" si="9"/>
        <v/>
      </c>
      <c r="BT8" s="232" t="str">
        <f t="shared" si="9"/>
        <v/>
      </c>
      <c r="BU8" s="232" t="str">
        <f t="shared" si="9"/>
        <v/>
      </c>
      <c r="BV8" s="232" t="str">
        <f t="shared" si="9"/>
        <v/>
      </c>
      <c r="BW8" s="232" t="str">
        <f t="shared" si="9"/>
        <v/>
      </c>
      <c r="BX8" s="232" t="str">
        <f t="shared" si="9"/>
        <v/>
      </c>
      <c r="BY8" s="233">
        <f t="shared" si="9"/>
        <v>1.2852480250576736E-2</v>
      </c>
      <c r="BZ8" s="234" t="str">
        <f t="shared" si="9"/>
        <v/>
      </c>
      <c r="CA8" s="232" t="str">
        <f t="shared" si="9"/>
        <v/>
      </c>
      <c r="CB8" s="232">
        <f t="shared" si="9"/>
        <v>7.8641270938988782E-5</v>
      </c>
      <c r="CC8" s="232">
        <f t="shared" si="9"/>
        <v>1.9401314590358151E-5</v>
      </c>
      <c r="CD8" s="232">
        <f t="shared" si="9"/>
        <v>1.9590429422212936E-6</v>
      </c>
      <c r="CE8" s="232">
        <f t="shared" si="9"/>
        <v>1.2513534191169891E-5</v>
      </c>
      <c r="CF8" s="232">
        <f t="shared" si="9"/>
        <v>2.9131417651308584E-6</v>
      </c>
      <c r="CG8" s="232">
        <f t="shared" si="9"/>
        <v>1.4277322716444212E-5</v>
      </c>
      <c r="CH8" s="232">
        <f t="shared" si="9"/>
        <v>1.6284703743125777E-5</v>
      </c>
      <c r="CI8" s="232">
        <f t="shared" si="9"/>
        <v>4.6702631186642816E-5</v>
      </c>
      <c r="CJ8" s="232">
        <f t="shared" si="9"/>
        <v>4.3368358445678032E-6</v>
      </c>
      <c r="CK8" s="232">
        <f t="shared" si="9"/>
        <v>6.9615932371694367E-5</v>
      </c>
      <c r="CL8" s="232">
        <f t="shared" si="9"/>
        <v>2.4524020745189028E-5</v>
      </c>
      <c r="CM8" s="232">
        <f t="shared" si="9"/>
        <v>1.5809604730331078E-4</v>
      </c>
      <c r="CN8" s="232">
        <f t="shared" si="9"/>
        <v>1.8218281178424188E-4</v>
      </c>
      <c r="CO8" s="232">
        <f t="shared" si="9"/>
        <v>8.1140854779411761E-5</v>
      </c>
      <c r="CP8" s="232">
        <f t="shared" si="9"/>
        <v>8.2627997615931182E-5</v>
      </c>
      <c r="CQ8" s="232">
        <f t="shared" si="9"/>
        <v>-0.2199891967142257</v>
      </c>
      <c r="CR8" s="232" t="str">
        <f t="shared" si="9"/>
        <v/>
      </c>
      <c r="CS8" s="232" t="str">
        <f t="shared" si="9"/>
        <v/>
      </c>
      <c r="CT8" s="232" t="str">
        <f t="shared" si="9"/>
        <v/>
      </c>
      <c r="CU8" s="232" t="str">
        <f t="shared" si="9"/>
        <v/>
      </c>
      <c r="CV8" s="232" t="str">
        <f t="shared" si="9"/>
        <v/>
      </c>
      <c r="CW8" s="232" t="str">
        <f t="shared" si="9"/>
        <v/>
      </c>
      <c r="CX8" s="232" t="str">
        <f t="shared" si="9"/>
        <v/>
      </c>
      <c r="CY8" s="232" t="str">
        <f t="shared" si="9"/>
        <v/>
      </c>
      <c r="CZ8" s="232" t="str">
        <f t="shared" si="9"/>
        <v/>
      </c>
      <c r="DA8" s="232" t="str">
        <f t="shared" si="9"/>
        <v/>
      </c>
      <c r="DB8" s="232" t="str">
        <f t="shared" si="9"/>
        <v/>
      </c>
      <c r="DC8" s="232" t="str">
        <f t="shared" si="9"/>
        <v/>
      </c>
      <c r="DD8" s="232" t="str">
        <f t="shared" si="9"/>
        <v/>
      </c>
      <c r="DE8" s="232" t="str">
        <f t="shared" si="9"/>
        <v/>
      </c>
      <c r="DF8" s="232" t="str">
        <f t="shared" si="9"/>
        <v/>
      </c>
      <c r="DG8" s="232" t="str">
        <f t="shared" si="9"/>
        <v/>
      </c>
      <c r="DH8" s="232" t="str">
        <f t="shared" si="9"/>
        <v/>
      </c>
      <c r="DI8" s="232" t="str">
        <f t="shared" si="9"/>
        <v/>
      </c>
      <c r="DJ8" s="232" t="str">
        <f t="shared" si="9"/>
        <v/>
      </c>
      <c r="DK8" s="233">
        <f t="shared" si="9"/>
        <v>-1.4320065100561527E-3</v>
      </c>
      <c r="DL8" s="235" t="str">
        <f t="shared" si="9"/>
        <v/>
      </c>
      <c r="DM8" s="236" t="str">
        <f t="shared" si="9"/>
        <v/>
      </c>
      <c r="DN8" s="236" t="str">
        <f t="shared" si="9"/>
        <v/>
      </c>
      <c r="DO8" s="236" t="str">
        <f t="shared" si="9"/>
        <v/>
      </c>
      <c r="DP8" s="236" t="str">
        <f t="shared" si="9"/>
        <v/>
      </c>
      <c r="DQ8" s="236" t="str">
        <f t="shared" si="9"/>
        <v/>
      </c>
      <c r="DR8" s="236" t="str">
        <f t="shared" si="9"/>
        <v/>
      </c>
      <c r="DS8" s="236" t="str">
        <f t="shared" si="9"/>
        <v/>
      </c>
      <c r="DT8" s="236" t="str">
        <f t="shared" si="9"/>
        <v/>
      </c>
      <c r="DU8" s="236" t="str">
        <f t="shared" si="9"/>
        <v/>
      </c>
      <c r="DV8" s="236" t="str">
        <f t="shared" si="9"/>
        <v/>
      </c>
      <c r="DW8" s="236" t="str">
        <f t="shared" si="9"/>
        <v/>
      </c>
      <c r="DX8" s="236" t="str">
        <f t="shared" si="9"/>
        <v/>
      </c>
      <c r="DY8" s="236" t="str">
        <f t="shared" si="9"/>
        <v/>
      </c>
      <c r="DZ8" s="236" t="str">
        <f t="shared" si="9"/>
        <v/>
      </c>
      <c r="EA8" s="236" t="str">
        <f t="shared" ref="EA8:IK8" si="10">IF(AND(EA6&lt;&gt;0,EA7&lt;&gt;0),(EA6-EA7)/EA7,IF(AND(EA6=0,EA7=0),"",IF(AND(EA6="",EA7=""),"",IF(AND(EA6=0,EA7=""),"", IF(AND(EA6="",EA7=0),"",1)))))</f>
        <v/>
      </c>
      <c r="EB8" s="236" t="str">
        <f t="shared" si="10"/>
        <v/>
      </c>
      <c r="EC8" s="236" t="str">
        <f t="shared" si="10"/>
        <v/>
      </c>
      <c r="ED8" s="236" t="str">
        <f t="shared" si="10"/>
        <v/>
      </c>
      <c r="EE8" s="236" t="str">
        <f t="shared" si="10"/>
        <v/>
      </c>
      <c r="EF8" s="236" t="str">
        <f t="shared" si="10"/>
        <v/>
      </c>
      <c r="EG8" s="236" t="str">
        <f t="shared" si="10"/>
        <v/>
      </c>
      <c r="EH8" s="236" t="str">
        <f t="shared" si="10"/>
        <v/>
      </c>
      <c r="EI8" s="236" t="str">
        <f t="shared" si="10"/>
        <v/>
      </c>
      <c r="EJ8" s="236" t="str">
        <f t="shared" si="10"/>
        <v/>
      </c>
      <c r="EK8" s="236" t="str">
        <f t="shared" si="10"/>
        <v/>
      </c>
      <c r="EL8" s="236" t="str">
        <f t="shared" si="10"/>
        <v/>
      </c>
      <c r="EM8" s="236" t="str">
        <f t="shared" si="10"/>
        <v/>
      </c>
      <c r="EN8" s="236" t="str">
        <f t="shared" si="10"/>
        <v/>
      </c>
      <c r="EO8" s="236" t="str">
        <f t="shared" si="10"/>
        <v/>
      </c>
      <c r="EP8" s="236" t="str">
        <f t="shared" si="10"/>
        <v/>
      </c>
      <c r="EQ8" s="236" t="str">
        <f t="shared" si="10"/>
        <v/>
      </c>
      <c r="ER8" s="236" t="str">
        <f t="shared" si="10"/>
        <v/>
      </c>
      <c r="ES8" s="236" t="str">
        <f t="shared" si="10"/>
        <v/>
      </c>
      <c r="ET8" s="236" t="str">
        <f t="shared" si="10"/>
        <v/>
      </c>
      <c r="EU8" s="236" t="str">
        <f t="shared" si="10"/>
        <v/>
      </c>
      <c r="EV8" s="236" t="str">
        <f t="shared" si="10"/>
        <v/>
      </c>
      <c r="EW8" s="237" t="str">
        <f t="shared" si="10"/>
        <v/>
      </c>
      <c r="EX8" s="235" t="str">
        <f t="shared" si="10"/>
        <v/>
      </c>
      <c r="EY8" s="236" t="str">
        <f t="shared" si="10"/>
        <v/>
      </c>
      <c r="EZ8" s="236" t="str">
        <f t="shared" si="10"/>
        <v/>
      </c>
      <c r="FA8" s="236" t="str">
        <f t="shared" si="10"/>
        <v/>
      </c>
      <c r="FB8" s="236" t="str">
        <f t="shared" si="10"/>
        <v/>
      </c>
      <c r="FC8" s="236" t="str">
        <f t="shared" si="10"/>
        <v/>
      </c>
      <c r="FD8" s="236" t="str">
        <f t="shared" si="10"/>
        <v/>
      </c>
      <c r="FE8" s="236" t="str">
        <f t="shared" si="10"/>
        <v/>
      </c>
      <c r="FF8" s="236" t="str">
        <f t="shared" si="10"/>
        <v/>
      </c>
      <c r="FG8" s="236" t="str">
        <f t="shared" si="10"/>
        <v/>
      </c>
      <c r="FH8" s="236" t="str">
        <f t="shared" si="10"/>
        <v/>
      </c>
      <c r="FI8" s="236" t="str">
        <f t="shared" si="10"/>
        <v/>
      </c>
      <c r="FJ8" s="236" t="str">
        <f t="shared" si="10"/>
        <v/>
      </c>
      <c r="FK8" s="236" t="str">
        <f t="shared" si="10"/>
        <v/>
      </c>
      <c r="FL8" s="236" t="str">
        <f t="shared" si="10"/>
        <v/>
      </c>
      <c r="FM8" s="236" t="str">
        <f t="shared" si="10"/>
        <v/>
      </c>
      <c r="FN8" s="236" t="str">
        <f t="shared" si="10"/>
        <v/>
      </c>
      <c r="FO8" s="236" t="str">
        <f t="shared" si="10"/>
        <v/>
      </c>
      <c r="FP8" s="236" t="str">
        <f t="shared" si="10"/>
        <v/>
      </c>
      <c r="FQ8" s="236" t="str">
        <f t="shared" si="10"/>
        <v/>
      </c>
      <c r="FR8" s="236" t="str">
        <f t="shared" si="10"/>
        <v/>
      </c>
      <c r="FS8" s="236" t="str">
        <f t="shared" si="10"/>
        <v/>
      </c>
      <c r="FT8" s="236" t="str">
        <f t="shared" si="10"/>
        <v/>
      </c>
      <c r="FU8" s="236" t="str">
        <f t="shared" si="10"/>
        <v/>
      </c>
      <c r="FV8" s="236" t="str">
        <f t="shared" si="10"/>
        <v/>
      </c>
      <c r="FW8" s="236" t="str">
        <f t="shared" si="10"/>
        <v/>
      </c>
      <c r="FX8" s="236" t="str">
        <f t="shared" si="10"/>
        <v/>
      </c>
      <c r="FY8" s="236" t="str">
        <f t="shared" si="10"/>
        <v/>
      </c>
      <c r="FZ8" s="236" t="str">
        <f t="shared" si="10"/>
        <v/>
      </c>
      <c r="GA8" s="236" t="str">
        <f t="shared" si="10"/>
        <v/>
      </c>
      <c r="GB8" s="236" t="str">
        <f t="shared" si="10"/>
        <v/>
      </c>
      <c r="GC8" s="236" t="str">
        <f t="shared" si="10"/>
        <v/>
      </c>
      <c r="GD8" s="236" t="str">
        <f t="shared" si="10"/>
        <v/>
      </c>
      <c r="GE8" s="236" t="str">
        <f t="shared" si="10"/>
        <v/>
      </c>
      <c r="GF8" s="236" t="str">
        <f t="shared" si="10"/>
        <v/>
      </c>
      <c r="GG8" s="236" t="str">
        <f t="shared" si="10"/>
        <v/>
      </c>
      <c r="GH8" s="236" t="str">
        <f t="shared" si="10"/>
        <v/>
      </c>
      <c r="GI8" s="237" t="str">
        <f t="shared" si="10"/>
        <v/>
      </c>
      <c r="GJ8" s="235" t="str">
        <f t="shared" si="10"/>
        <v/>
      </c>
      <c r="GK8" s="236" t="str">
        <f t="shared" si="10"/>
        <v/>
      </c>
      <c r="GL8" s="236" t="str">
        <f t="shared" si="10"/>
        <v/>
      </c>
      <c r="GM8" s="236" t="str">
        <f t="shared" si="10"/>
        <v/>
      </c>
      <c r="GN8" s="236" t="str">
        <f t="shared" si="10"/>
        <v/>
      </c>
      <c r="GO8" s="236" t="str">
        <f t="shared" si="10"/>
        <v/>
      </c>
      <c r="GP8" s="236" t="str">
        <f t="shared" si="10"/>
        <v/>
      </c>
      <c r="GQ8" s="236" t="str">
        <f t="shared" si="10"/>
        <v/>
      </c>
      <c r="GR8" s="236" t="str">
        <f t="shared" si="10"/>
        <v/>
      </c>
      <c r="GS8" s="236" t="str">
        <f t="shared" si="10"/>
        <v/>
      </c>
      <c r="GT8" s="236" t="str">
        <f t="shared" si="10"/>
        <v/>
      </c>
      <c r="GU8" s="236" t="str">
        <f t="shared" si="10"/>
        <v/>
      </c>
      <c r="GV8" s="236" t="str">
        <f t="shared" si="10"/>
        <v/>
      </c>
      <c r="GW8" s="236" t="str">
        <f t="shared" si="10"/>
        <v/>
      </c>
      <c r="GX8" s="236" t="str">
        <f t="shared" si="10"/>
        <v/>
      </c>
      <c r="GY8" s="236" t="str">
        <f t="shared" si="10"/>
        <v/>
      </c>
      <c r="GZ8" s="236" t="str">
        <f t="shared" si="10"/>
        <v/>
      </c>
      <c r="HA8" s="236" t="str">
        <f t="shared" si="10"/>
        <v/>
      </c>
      <c r="HB8" s="236" t="str">
        <f t="shared" si="10"/>
        <v/>
      </c>
      <c r="HC8" s="236" t="str">
        <f t="shared" si="10"/>
        <v/>
      </c>
      <c r="HD8" s="236" t="str">
        <f t="shared" si="10"/>
        <v/>
      </c>
      <c r="HE8" s="236" t="str">
        <f t="shared" si="10"/>
        <v/>
      </c>
      <c r="HF8" s="236" t="str">
        <f t="shared" si="10"/>
        <v/>
      </c>
      <c r="HG8" s="236" t="str">
        <f t="shared" si="10"/>
        <v/>
      </c>
      <c r="HH8" s="236" t="str">
        <f t="shared" si="10"/>
        <v/>
      </c>
      <c r="HI8" s="236" t="str">
        <f t="shared" si="10"/>
        <v/>
      </c>
      <c r="HJ8" s="236" t="str">
        <f t="shared" si="10"/>
        <v/>
      </c>
      <c r="HK8" s="236" t="str">
        <f t="shared" si="10"/>
        <v/>
      </c>
      <c r="HL8" s="236" t="str">
        <f t="shared" si="10"/>
        <v/>
      </c>
      <c r="HM8" s="236" t="str">
        <f t="shared" si="10"/>
        <v/>
      </c>
      <c r="HN8" s="236" t="str">
        <f t="shared" si="10"/>
        <v/>
      </c>
      <c r="HO8" s="236" t="str">
        <f t="shared" si="10"/>
        <v/>
      </c>
      <c r="HP8" s="236" t="str">
        <f t="shared" si="10"/>
        <v/>
      </c>
      <c r="HQ8" s="236" t="str">
        <f t="shared" si="10"/>
        <v/>
      </c>
      <c r="HR8" s="236" t="str">
        <f t="shared" si="10"/>
        <v/>
      </c>
      <c r="HS8" s="236" t="str">
        <f t="shared" si="10"/>
        <v/>
      </c>
      <c r="HT8" s="236" t="str">
        <f t="shared" si="10"/>
        <v/>
      </c>
      <c r="HU8" s="237" t="str">
        <f t="shared" si="10"/>
        <v/>
      </c>
      <c r="HV8" s="234" t="str">
        <f t="shared" si="10"/>
        <v/>
      </c>
      <c r="HW8" s="232" t="str">
        <f t="shared" si="10"/>
        <v/>
      </c>
      <c r="HX8" s="232">
        <f t="shared" si="10"/>
        <v>8.8521687813514314E-4</v>
      </c>
      <c r="HY8" s="232">
        <f t="shared" si="10"/>
        <v>8.0463469584808503E-5</v>
      </c>
      <c r="HZ8" s="232">
        <f t="shared" si="10"/>
        <v>4.1848008034817545E-5</v>
      </c>
      <c r="IA8" s="232">
        <f t="shared" si="10"/>
        <v>3.427357164890153E-5</v>
      </c>
      <c r="IB8" s="232">
        <f t="shared" si="10"/>
        <v>0</v>
      </c>
      <c r="IC8" s="232">
        <f t="shared" si="10"/>
        <v>3.7419547971860503E-5</v>
      </c>
      <c r="ID8" s="232">
        <f t="shared" si="10"/>
        <v>9.079234845667534E-8</v>
      </c>
      <c r="IE8" s="232">
        <f t="shared" si="10"/>
        <v>0</v>
      </c>
      <c r="IF8" s="232">
        <f t="shared" si="10"/>
        <v>0</v>
      </c>
      <c r="IG8" s="232">
        <f t="shared" si="10"/>
        <v>0</v>
      </c>
      <c r="IH8" s="232">
        <f t="shared" si="10"/>
        <v>0</v>
      </c>
      <c r="II8" s="232">
        <f t="shared" si="10"/>
        <v>0</v>
      </c>
      <c r="IJ8" s="232">
        <f t="shared" si="10"/>
        <v>1.8606812000185978E-4</v>
      </c>
      <c r="IK8" s="232">
        <f t="shared" si="10"/>
        <v>4.5464878381450331E-4</v>
      </c>
      <c r="IL8" s="232">
        <f t="shared" ref="IL8:KW8" si="11">IF(AND(IL6&lt;&gt;0,IL7&lt;&gt;0),(IL6-IL7)/IL7,IF(AND(IL6=0,IL7=0),"",IF(AND(IL6="",IL7=""),"",IF(AND(IL6=0,IL7=""),"", IF(AND(IL6="",IL7=0),"",1)))))</f>
        <v>2.7716186252771619E-4</v>
      </c>
      <c r="IM8" s="232">
        <f t="shared" si="11"/>
        <v>0.1372107969151671</v>
      </c>
      <c r="IN8" s="232">
        <f t="shared" si="11"/>
        <v>2.4715768660405336E-4</v>
      </c>
      <c r="IO8" s="232">
        <f t="shared" si="11"/>
        <v>-7.1824832262446056E-2</v>
      </c>
      <c r="IP8" s="232" t="str">
        <f t="shared" si="11"/>
        <v/>
      </c>
      <c r="IQ8" s="232" t="str">
        <f t="shared" si="11"/>
        <v/>
      </c>
      <c r="IR8" s="232" t="str">
        <f t="shared" si="11"/>
        <v/>
      </c>
      <c r="IS8" s="232" t="str">
        <f t="shared" si="11"/>
        <v/>
      </c>
      <c r="IT8" s="232" t="str">
        <f t="shared" si="11"/>
        <v/>
      </c>
      <c r="IU8" s="232" t="str">
        <f t="shared" si="11"/>
        <v/>
      </c>
      <c r="IV8" s="232" t="str">
        <f t="shared" si="11"/>
        <v/>
      </c>
      <c r="IW8" s="232" t="str">
        <f t="shared" si="11"/>
        <v/>
      </c>
      <c r="IX8" s="232" t="str">
        <f t="shared" si="11"/>
        <v/>
      </c>
      <c r="IY8" s="232" t="str">
        <f t="shared" si="11"/>
        <v/>
      </c>
      <c r="IZ8" s="232" t="str">
        <f t="shared" si="11"/>
        <v/>
      </c>
      <c r="JA8" s="232" t="str">
        <f t="shared" si="11"/>
        <v/>
      </c>
      <c r="JB8" s="232" t="str">
        <f t="shared" si="11"/>
        <v/>
      </c>
      <c r="JC8" s="232" t="str">
        <f t="shared" si="11"/>
        <v/>
      </c>
      <c r="JD8" s="232" t="str">
        <f t="shared" si="11"/>
        <v/>
      </c>
      <c r="JE8" s="232" t="str">
        <f t="shared" si="11"/>
        <v/>
      </c>
      <c r="JF8" s="232" t="str">
        <f t="shared" si="11"/>
        <v/>
      </c>
      <c r="JG8" s="233">
        <f t="shared" si="11"/>
        <v>9.1377648940022004E-4</v>
      </c>
      <c r="JH8" s="235" t="str">
        <f t="shared" si="11"/>
        <v/>
      </c>
      <c r="JI8" s="236" t="str">
        <f t="shared" si="11"/>
        <v/>
      </c>
      <c r="JJ8" s="236" t="str">
        <f t="shared" si="11"/>
        <v/>
      </c>
      <c r="JK8" s="236" t="str">
        <f t="shared" si="11"/>
        <v/>
      </c>
      <c r="JL8" s="236" t="str">
        <f t="shared" si="11"/>
        <v/>
      </c>
      <c r="JM8" s="236" t="str">
        <f t="shared" si="11"/>
        <v/>
      </c>
      <c r="JN8" s="236" t="str">
        <f t="shared" si="11"/>
        <v/>
      </c>
      <c r="JO8" s="236" t="str">
        <f t="shared" si="11"/>
        <v/>
      </c>
      <c r="JP8" s="236" t="str">
        <f t="shared" si="11"/>
        <v/>
      </c>
      <c r="JQ8" s="236" t="str">
        <f t="shared" si="11"/>
        <v/>
      </c>
      <c r="JR8" s="236" t="str">
        <f t="shared" si="11"/>
        <v/>
      </c>
      <c r="JS8" s="236" t="str">
        <f t="shared" si="11"/>
        <v/>
      </c>
      <c r="JT8" s="236" t="str">
        <f t="shared" si="11"/>
        <v/>
      </c>
      <c r="JU8" s="236" t="str">
        <f t="shared" si="11"/>
        <v/>
      </c>
      <c r="JV8" s="236" t="str">
        <f t="shared" si="11"/>
        <v/>
      </c>
      <c r="JW8" s="236" t="str">
        <f t="shared" si="11"/>
        <v/>
      </c>
      <c r="JX8" s="236" t="str">
        <f t="shared" si="11"/>
        <v/>
      </c>
      <c r="JY8" s="236" t="str">
        <f t="shared" si="11"/>
        <v/>
      </c>
      <c r="JZ8" s="236" t="str">
        <f t="shared" si="11"/>
        <v/>
      </c>
      <c r="KA8" s="236" t="str">
        <f t="shared" si="11"/>
        <v/>
      </c>
      <c r="KB8" s="236" t="str">
        <f t="shared" si="11"/>
        <v/>
      </c>
      <c r="KC8" s="236" t="str">
        <f t="shared" si="11"/>
        <v/>
      </c>
      <c r="KD8" s="236" t="str">
        <f t="shared" si="11"/>
        <v/>
      </c>
      <c r="KE8" s="236" t="str">
        <f t="shared" si="11"/>
        <v/>
      </c>
      <c r="KF8" s="236" t="str">
        <f t="shared" si="11"/>
        <v/>
      </c>
      <c r="KG8" s="236" t="str">
        <f t="shared" si="11"/>
        <v/>
      </c>
      <c r="KH8" s="236" t="str">
        <f t="shared" si="11"/>
        <v/>
      </c>
      <c r="KI8" s="236" t="str">
        <f t="shared" si="11"/>
        <v/>
      </c>
      <c r="KJ8" s="236" t="str">
        <f t="shared" si="11"/>
        <v/>
      </c>
      <c r="KK8" s="236" t="str">
        <f t="shared" si="11"/>
        <v/>
      </c>
      <c r="KL8" s="236" t="str">
        <f t="shared" si="11"/>
        <v/>
      </c>
      <c r="KM8" s="236" t="str">
        <f t="shared" si="11"/>
        <v/>
      </c>
      <c r="KN8" s="236" t="str">
        <f t="shared" si="11"/>
        <v/>
      </c>
      <c r="KO8" s="236" t="str">
        <f t="shared" si="11"/>
        <v/>
      </c>
      <c r="KP8" s="236" t="str">
        <f t="shared" si="11"/>
        <v/>
      </c>
      <c r="KQ8" s="236" t="str">
        <f t="shared" si="11"/>
        <v/>
      </c>
      <c r="KR8" s="236" t="str">
        <f t="shared" si="11"/>
        <v/>
      </c>
      <c r="KS8" s="237" t="str">
        <f t="shared" si="11"/>
        <v/>
      </c>
      <c r="KT8" s="235" t="str">
        <f t="shared" si="11"/>
        <v/>
      </c>
      <c r="KU8" s="236" t="str">
        <f t="shared" si="11"/>
        <v/>
      </c>
      <c r="KV8" s="236" t="str">
        <f t="shared" si="11"/>
        <v/>
      </c>
      <c r="KW8" s="236" t="str">
        <f t="shared" si="11"/>
        <v/>
      </c>
      <c r="KX8" s="236" t="str">
        <f t="shared" ref="KX8:NI8" si="12">IF(AND(KX6&lt;&gt;0,KX7&lt;&gt;0),(KX6-KX7)/KX7,IF(AND(KX6=0,KX7=0),"",IF(AND(KX6="",KX7=""),"",IF(AND(KX6=0,KX7=""),"", IF(AND(KX6="",KX7=0),"",1)))))</f>
        <v/>
      </c>
      <c r="KY8" s="236" t="str">
        <f t="shared" si="12"/>
        <v/>
      </c>
      <c r="KZ8" s="236" t="str">
        <f t="shared" si="12"/>
        <v/>
      </c>
      <c r="LA8" s="236" t="str">
        <f t="shared" si="12"/>
        <v/>
      </c>
      <c r="LB8" s="236" t="str">
        <f t="shared" si="12"/>
        <v/>
      </c>
      <c r="LC8" s="236" t="str">
        <f t="shared" si="12"/>
        <v/>
      </c>
      <c r="LD8" s="236" t="str">
        <f t="shared" si="12"/>
        <v/>
      </c>
      <c r="LE8" s="236" t="str">
        <f t="shared" si="12"/>
        <v/>
      </c>
      <c r="LF8" s="236" t="str">
        <f t="shared" si="12"/>
        <v/>
      </c>
      <c r="LG8" s="236" t="str">
        <f t="shared" si="12"/>
        <v/>
      </c>
      <c r="LH8" s="236" t="str">
        <f t="shared" si="12"/>
        <v/>
      </c>
      <c r="LI8" s="236" t="str">
        <f t="shared" si="12"/>
        <v/>
      </c>
      <c r="LJ8" s="236" t="str">
        <f t="shared" si="12"/>
        <v/>
      </c>
      <c r="LK8" s="236" t="str">
        <f t="shared" si="12"/>
        <v/>
      </c>
      <c r="LL8" s="236" t="str">
        <f t="shared" si="12"/>
        <v/>
      </c>
      <c r="LM8" s="236" t="str">
        <f t="shared" si="12"/>
        <v/>
      </c>
      <c r="LN8" s="236" t="str">
        <f t="shared" si="12"/>
        <v/>
      </c>
      <c r="LO8" s="236" t="str">
        <f t="shared" si="12"/>
        <v/>
      </c>
      <c r="LP8" s="236" t="str">
        <f t="shared" si="12"/>
        <v/>
      </c>
      <c r="LQ8" s="236" t="str">
        <f t="shared" si="12"/>
        <v/>
      </c>
      <c r="LR8" s="236" t="str">
        <f t="shared" si="12"/>
        <v/>
      </c>
      <c r="LS8" s="236" t="str">
        <f t="shared" si="12"/>
        <v/>
      </c>
      <c r="LT8" s="236" t="str">
        <f t="shared" si="12"/>
        <v/>
      </c>
      <c r="LU8" s="236" t="str">
        <f t="shared" si="12"/>
        <v/>
      </c>
      <c r="LV8" s="236" t="str">
        <f t="shared" si="12"/>
        <v/>
      </c>
      <c r="LW8" s="236" t="str">
        <f t="shared" si="12"/>
        <v/>
      </c>
      <c r="LX8" s="236" t="str">
        <f t="shared" si="12"/>
        <v/>
      </c>
      <c r="LY8" s="236" t="str">
        <f t="shared" si="12"/>
        <v/>
      </c>
      <c r="LZ8" s="236" t="str">
        <f t="shared" si="12"/>
        <v/>
      </c>
      <c r="MA8" s="236" t="str">
        <f t="shared" si="12"/>
        <v/>
      </c>
      <c r="MB8" s="236" t="str">
        <f t="shared" si="12"/>
        <v/>
      </c>
      <c r="MC8" s="236" t="str">
        <f t="shared" si="12"/>
        <v/>
      </c>
      <c r="MD8" s="236" t="str">
        <f t="shared" si="12"/>
        <v/>
      </c>
      <c r="ME8" s="237" t="str">
        <f t="shared" si="12"/>
        <v/>
      </c>
      <c r="MF8" s="235" t="str">
        <f t="shared" si="12"/>
        <v/>
      </c>
      <c r="MG8" s="236" t="str">
        <f t="shared" si="12"/>
        <v/>
      </c>
      <c r="MH8" s="236" t="str">
        <f t="shared" si="12"/>
        <v/>
      </c>
      <c r="MI8" s="236" t="str">
        <f t="shared" si="12"/>
        <v/>
      </c>
      <c r="MJ8" s="236" t="str">
        <f t="shared" si="12"/>
        <v/>
      </c>
      <c r="MK8" s="236" t="str">
        <f t="shared" si="12"/>
        <v/>
      </c>
      <c r="ML8" s="236" t="str">
        <f t="shared" si="12"/>
        <v/>
      </c>
      <c r="MM8" s="236" t="str">
        <f t="shared" si="12"/>
        <v/>
      </c>
      <c r="MN8" s="236" t="str">
        <f t="shared" si="12"/>
        <v/>
      </c>
      <c r="MO8" s="236" t="str">
        <f t="shared" si="12"/>
        <v/>
      </c>
      <c r="MP8" s="236" t="str">
        <f t="shared" si="12"/>
        <v/>
      </c>
      <c r="MQ8" s="236" t="str">
        <f t="shared" si="12"/>
        <v/>
      </c>
      <c r="MR8" s="236" t="str">
        <f t="shared" si="12"/>
        <v/>
      </c>
      <c r="MS8" s="236" t="str">
        <f t="shared" si="12"/>
        <v/>
      </c>
      <c r="MT8" s="236" t="str">
        <f t="shared" si="12"/>
        <v/>
      </c>
      <c r="MU8" s="236" t="str">
        <f t="shared" si="12"/>
        <v/>
      </c>
      <c r="MV8" s="236" t="str">
        <f t="shared" si="12"/>
        <v/>
      </c>
      <c r="MW8" s="236" t="str">
        <f t="shared" si="12"/>
        <v/>
      </c>
      <c r="MX8" s="236" t="str">
        <f t="shared" si="12"/>
        <v/>
      </c>
      <c r="MY8" s="236" t="str">
        <f t="shared" si="12"/>
        <v/>
      </c>
      <c r="MZ8" s="236" t="str">
        <f t="shared" si="12"/>
        <v/>
      </c>
      <c r="NA8" s="236" t="str">
        <f t="shared" si="12"/>
        <v/>
      </c>
      <c r="NB8" s="236" t="str">
        <f t="shared" si="12"/>
        <v/>
      </c>
      <c r="NC8" s="236" t="str">
        <f t="shared" si="12"/>
        <v/>
      </c>
      <c r="ND8" s="236" t="str">
        <f t="shared" si="12"/>
        <v/>
      </c>
      <c r="NE8" s="236" t="str">
        <f t="shared" si="12"/>
        <v/>
      </c>
      <c r="NF8" s="236" t="str">
        <f t="shared" si="12"/>
        <v/>
      </c>
      <c r="NG8" s="236" t="str">
        <f t="shared" si="12"/>
        <v/>
      </c>
      <c r="NH8" s="236" t="str">
        <f t="shared" si="12"/>
        <v/>
      </c>
      <c r="NI8" s="236" t="str">
        <f t="shared" si="12"/>
        <v/>
      </c>
      <c r="NJ8" s="236" t="str">
        <f t="shared" ref="NJ8:PB8" si="13">IF(AND(NJ6&lt;&gt;0,NJ7&lt;&gt;0),(NJ6-NJ7)/NJ7,IF(AND(NJ6=0,NJ7=0),"",IF(AND(NJ6="",NJ7=""),"",IF(AND(NJ6=0,NJ7=""),"", IF(AND(NJ6="",NJ7=0),"",1)))))</f>
        <v/>
      </c>
      <c r="NK8" s="236" t="str">
        <f t="shared" si="13"/>
        <v/>
      </c>
      <c r="NL8" s="236" t="str">
        <f t="shared" si="13"/>
        <v/>
      </c>
      <c r="NM8" s="236" t="str">
        <f t="shared" si="13"/>
        <v/>
      </c>
      <c r="NN8" s="236" t="str">
        <f t="shared" si="13"/>
        <v/>
      </c>
      <c r="NO8" s="236" t="str">
        <f t="shared" si="13"/>
        <v/>
      </c>
      <c r="NP8" s="236" t="str">
        <f t="shared" si="13"/>
        <v/>
      </c>
      <c r="NQ8" s="237" t="str">
        <f t="shared" si="13"/>
        <v/>
      </c>
      <c r="NR8" s="232" t="str">
        <f t="shared" si="13"/>
        <v/>
      </c>
      <c r="NS8" s="232" t="str">
        <f t="shared" si="13"/>
        <v/>
      </c>
      <c r="NT8" s="232">
        <f t="shared" si="13"/>
        <v>2.7151778441487917E-4</v>
      </c>
      <c r="NU8" s="232">
        <f t="shared" si="13"/>
        <v>6.6912010705921711E-4</v>
      </c>
      <c r="NV8" s="232">
        <f t="shared" si="13"/>
        <v>0</v>
      </c>
      <c r="NW8" s="232">
        <f t="shared" si="13"/>
        <v>5.0451541294586548E-5</v>
      </c>
      <c r="NX8" s="232">
        <f t="shared" si="13"/>
        <v>0</v>
      </c>
      <c r="NY8" s="232">
        <f t="shared" si="13"/>
        <v>4.4062568847763828E-5</v>
      </c>
      <c r="NZ8" s="232">
        <f t="shared" si="13"/>
        <v>9.2579734296162566E-5</v>
      </c>
      <c r="OA8" s="232">
        <f t="shared" si="13"/>
        <v>9.831874938550782E-5</v>
      </c>
      <c r="OB8" s="232">
        <f t="shared" si="13"/>
        <v>0</v>
      </c>
      <c r="OC8" s="232">
        <f t="shared" si="13"/>
        <v>0</v>
      </c>
      <c r="OD8" s="232">
        <f t="shared" si="13"/>
        <v>-6.1758893280632407E-5</v>
      </c>
      <c r="OE8" s="232">
        <f t="shared" si="13"/>
        <v>6.8366719081151302E-5</v>
      </c>
      <c r="OF8" s="232">
        <f t="shared" si="13"/>
        <v>2.2813688212927757E-4</v>
      </c>
      <c r="OG8" s="232">
        <f t="shared" si="13"/>
        <v>8.9150396719265402E-5</v>
      </c>
      <c r="OH8" s="232">
        <f t="shared" si="13"/>
        <v>2.2271714922048998E-4</v>
      </c>
      <c r="OI8" s="232">
        <f t="shared" si="13"/>
        <v>2.4764735017335313E-4</v>
      </c>
      <c r="OJ8" s="232">
        <f t="shared" si="13"/>
        <v>1.3836098482229291E-4</v>
      </c>
      <c r="OK8" s="232">
        <f t="shared" si="13"/>
        <v>3.652471246502953E-2</v>
      </c>
      <c r="OL8" s="232">
        <f t="shared" si="13"/>
        <v>1.2081672103419114E-4</v>
      </c>
      <c r="OM8" s="232">
        <f t="shared" si="13"/>
        <v>-0.16390329413483309</v>
      </c>
      <c r="ON8" s="232">
        <f t="shared" si="13"/>
        <v>0</v>
      </c>
      <c r="OO8" s="232">
        <f t="shared" si="13"/>
        <v>9.1642228739002932E-5</v>
      </c>
      <c r="OP8" s="232">
        <f t="shared" si="13"/>
        <v>1</v>
      </c>
      <c r="OQ8" s="232" t="str">
        <f t="shared" si="13"/>
        <v/>
      </c>
      <c r="OR8" s="232" t="str">
        <f t="shared" si="13"/>
        <v/>
      </c>
      <c r="OS8" s="232" t="str">
        <f t="shared" si="13"/>
        <v/>
      </c>
      <c r="OT8" s="232" t="str">
        <f t="shared" si="13"/>
        <v/>
      </c>
      <c r="OU8" s="232" t="str">
        <f t="shared" si="13"/>
        <v/>
      </c>
      <c r="OV8" s="232" t="str">
        <f t="shared" si="13"/>
        <v/>
      </c>
      <c r="OW8" s="232" t="str">
        <f t="shared" si="13"/>
        <v/>
      </c>
      <c r="OX8" s="232" t="str">
        <f t="shared" si="13"/>
        <v/>
      </c>
      <c r="OY8" s="232" t="str">
        <f t="shared" si="13"/>
        <v/>
      </c>
      <c r="OZ8" s="232" t="str">
        <f t="shared" si="13"/>
        <v/>
      </c>
      <c r="PA8" s="232" t="str">
        <f t="shared" si="13"/>
        <v/>
      </c>
      <c r="PB8" s="232" t="str">
        <f t="shared" si="13"/>
        <v/>
      </c>
      <c r="PC8" s="233">
        <f>IF(AND(PC6&lt;&gt;0,PC7&lt;&gt;0),(PC6-PC7)/PC7,IF(AND(PC6=0,PC7=0),"",IF(AND(PC6="",PC7=""),"",IF(AND(PC6=0,PC7=""),"", IF(AND(PC6="",PC7=0),"",1)))))</f>
        <v>4.6670485173141369E-3</v>
      </c>
    </row>
    <row r="9" spans="1:424" outlineLevel="1" x14ac:dyDescent="0.3">
      <c r="A9" s="239" t="s">
        <v>757</v>
      </c>
      <c r="B9" s="218">
        <f>'[27]D-PDP'!$BW$12</f>
        <v>49485216</v>
      </c>
      <c r="C9" s="218">
        <f>'[27]D-PDP'!$BW$13</f>
        <v>57004772</v>
      </c>
      <c r="D9" s="218">
        <f>'[27]D-PDP'!$BW$14</f>
        <v>46584996</v>
      </c>
      <c r="E9" s="218">
        <f>'[27]D-PDP'!$BW$15</f>
        <v>40336240</v>
      </c>
      <c r="F9" s="218">
        <f>'[27]D-PDP'!$BW$16</f>
        <v>35622648</v>
      </c>
      <c r="G9" s="218">
        <f>'[27]D-PDP'!$BW$17</f>
        <v>31719740</v>
      </c>
      <c r="H9" s="218">
        <f>'[27]D-PDP'!$BW$18</f>
        <v>28226466</v>
      </c>
      <c r="I9" s="218">
        <f>'[27]D-PDP'!$BW$19</f>
        <v>25274926</v>
      </c>
      <c r="J9" s="218">
        <f>'[27]D-PDP'!$BW$20</f>
        <v>22720846</v>
      </c>
      <c r="K9" s="218">
        <f>'[27]D-PDP'!$BW$21</f>
        <v>20511642</v>
      </c>
      <c r="L9" s="218">
        <f>'[27]D-PDP'!$BW$22</f>
        <v>18454206</v>
      </c>
      <c r="M9" s="218">
        <f>'[27]D-PDP'!$BW$23</f>
        <v>16639338</v>
      </c>
      <c r="N9" s="218">
        <f>'[27]D-PDP'!$BW$24</f>
        <v>15065947</v>
      </c>
      <c r="O9" s="218">
        <f>'[27]D-PDP'!$BW$25</f>
        <v>13755325</v>
      </c>
      <c r="P9" s="218">
        <f>'[27]D-PDP'!$BW$26</f>
        <v>12508893</v>
      </c>
      <c r="Q9" s="218">
        <f>'[27]D-PDP'!$BW$27</f>
        <v>11409678</v>
      </c>
      <c r="R9" s="218">
        <f>'[27]D-PDP'!$BW$28</f>
        <v>10475112</v>
      </c>
      <c r="S9" s="218">
        <f>'[27]D-PDP'!$BW$29</f>
        <v>9589503</v>
      </c>
      <c r="T9" s="218">
        <f>'[27]D-PDP'!$BW$30</f>
        <v>8757290</v>
      </c>
      <c r="U9" s="218">
        <f>'[27]D-PDP'!$BW$31</f>
        <v>8036859</v>
      </c>
      <c r="V9" s="218">
        <f>'[27]D-PDP'!$BW$32</f>
        <v>7419503.5</v>
      </c>
      <c r="W9" s="218">
        <f>'[27]D-PDP'!$BW$33</f>
        <v>2326336</v>
      </c>
      <c r="X9" s="218">
        <f>'[27]D-PDP'!$BW$34</f>
        <v>0</v>
      </c>
      <c r="Y9" s="218">
        <f>'[27]D-PDP'!$BW$35</f>
        <v>0</v>
      </c>
      <c r="Z9" s="218">
        <f>'[27]D-PDP'!$BW$36</f>
        <v>0</v>
      </c>
      <c r="AA9" s="218">
        <f>'[27]D-PDP'!$BW$37</f>
        <v>0</v>
      </c>
      <c r="AB9" s="218">
        <f>'[27]D-PDP'!$BW$38</f>
        <v>0</v>
      </c>
      <c r="AC9" s="218">
        <f>'[27]D-PDP'!$BW$39</f>
        <v>0</v>
      </c>
      <c r="AD9" s="218">
        <f>'[27]D-PDP'!$BW$40</f>
        <v>0</v>
      </c>
      <c r="AE9" s="218">
        <f>'[27]D-PDP'!$BW$41</f>
        <v>0</v>
      </c>
      <c r="AF9" s="218">
        <f>'[27]D-PDP'!$BW$42</f>
        <v>0</v>
      </c>
      <c r="AG9" s="218">
        <f>'[27]D-PDP'!$BW$43</f>
        <v>0</v>
      </c>
      <c r="AH9" s="218">
        <f>'[27]D-PDP'!$BW$44</f>
        <v>0</v>
      </c>
      <c r="AI9" s="218">
        <f>'[27]D-PDP'!$BW$45</f>
        <v>0</v>
      </c>
      <c r="AJ9" s="218">
        <f>'[27]D-PDP'!$BW$46</f>
        <v>0</v>
      </c>
      <c r="AK9" s="218">
        <f>'[27]D-PDP'!$BW$47</f>
        <v>0</v>
      </c>
      <c r="AL9" s="218">
        <f>'[27]D-PDP'!$BW$48</f>
        <v>0</v>
      </c>
      <c r="AM9" s="219">
        <f>SUM(B9:AL9)</f>
        <v>491925482.5</v>
      </c>
      <c r="AN9" s="220">
        <f>'[27]D-PNP'!$BW$12</f>
        <v>5108714.5</v>
      </c>
      <c r="AO9" s="218">
        <f>'[27]D-PNP'!$BW$13</f>
        <v>6541091.5</v>
      </c>
      <c r="AP9" s="218">
        <f>'[27]D-PNP'!$BW$14</f>
        <v>4884149</v>
      </c>
      <c r="AQ9" s="218">
        <f>'[27]D-PNP'!$BW$15</f>
        <v>4124912</v>
      </c>
      <c r="AR9" s="218">
        <f>'[27]D-PNP'!$BW$16</f>
        <v>3627144.75</v>
      </c>
      <c r="AS9" s="218">
        <f>'[27]D-PNP'!$BW$17</f>
        <v>3215029.5</v>
      </c>
      <c r="AT9" s="218">
        <f>'[27]D-PNP'!$BW$18</f>
        <v>2851248</v>
      </c>
      <c r="AU9" s="218">
        <f>'[27]D-PNP'!$BW$19</f>
        <v>2543833.5</v>
      </c>
      <c r="AV9" s="218">
        <f>'[27]D-PNP'!$BW$20</f>
        <v>2275496.75</v>
      </c>
      <c r="AW9" s="218">
        <f>'[27]D-PNP'!$BW$21</f>
        <v>2045719.375</v>
      </c>
      <c r="AX9" s="218">
        <f>'[27]D-PNP'!$BW$22</f>
        <v>1831442.375</v>
      </c>
      <c r="AY9" s="218">
        <f>'[27]D-PNP'!$BW$23</f>
        <v>1647353.125</v>
      </c>
      <c r="AZ9" s="218">
        <f>'[27]D-PNP'!$BW$24</f>
        <v>1488173.75</v>
      </c>
      <c r="BA9" s="218">
        <f>'[27]D-PNP'!$BW$25</f>
        <v>1352030.5</v>
      </c>
      <c r="BB9" s="218">
        <f>'[27]D-PNP'!$BW$26</f>
        <v>1224190.875</v>
      </c>
      <c r="BC9" s="218">
        <f>'[27]D-PNP'!$BW$27</f>
        <v>1113606.875</v>
      </c>
      <c r="BD9" s="218">
        <f>'[27]D-PNP'!$BW$28</f>
        <v>1014696.8125</v>
      </c>
      <c r="BE9" s="218">
        <f>'[27]D-PNP'!$BW$29</f>
        <v>928431.75</v>
      </c>
      <c r="BF9" s="218">
        <f>'[27]D-PNP'!$BW$30</f>
        <v>846089.9375</v>
      </c>
      <c r="BG9" s="218">
        <f>'[27]D-PNP'!$BW$31</f>
        <v>772487.5625</v>
      </c>
      <c r="BH9" s="218">
        <f>'[27]D-PNP'!$BW$32</f>
        <v>707057.5625</v>
      </c>
      <c r="BI9" s="218">
        <f>'[27]D-PNP'!$BW$33</f>
        <v>221315.453125</v>
      </c>
      <c r="BJ9" s="218">
        <f>'[27]D-PNP'!$BW$34</f>
        <v>0</v>
      </c>
      <c r="BK9" s="218">
        <f>'[27]D-PNP'!$BW$35</f>
        <v>0</v>
      </c>
      <c r="BL9" s="218">
        <f>'[27]D-PNP'!$BW$36</f>
        <v>0</v>
      </c>
      <c r="BM9" s="218">
        <f>'[27]D-PNP'!$BW$37</f>
        <v>0</v>
      </c>
      <c r="BN9" s="218">
        <f>'[27]D-PNP'!$BW$38</f>
        <v>0</v>
      </c>
      <c r="BO9" s="218">
        <f>'[27]D-PNP'!$BW$39</f>
        <v>0</v>
      </c>
      <c r="BP9" s="218">
        <f>'[27]D-PNP'!$BW$40</f>
        <v>0</v>
      </c>
      <c r="BQ9" s="218">
        <f>'[27]D-PNP'!$BW$41</f>
        <v>0</v>
      </c>
      <c r="BR9" s="218">
        <f>'[27]D-PNP'!$BW$42</f>
        <v>0</v>
      </c>
      <c r="BS9" s="218">
        <f>'[27]D-PNP'!$BW$43</f>
        <v>0</v>
      </c>
      <c r="BT9" s="218">
        <f>'[27]D-PNP'!$BW$44</f>
        <v>0</v>
      </c>
      <c r="BU9" s="218">
        <f>'[27]D-PNP'!$BW$45</f>
        <v>0</v>
      </c>
      <c r="BV9" s="218">
        <f>'[27]D-PNP'!$BW$46</f>
        <v>0</v>
      </c>
      <c r="BW9" s="218">
        <f>'[27]D-PNP'!$BW$47</f>
        <v>0</v>
      </c>
      <c r="BX9" s="218">
        <f>'[27]D-PNP'!$BW$48</f>
        <v>0</v>
      </c>
      <c r="BY9" s="219">
        <f>SUM(AN9:BX9)</f>
        <v>50364215.453125</v>
      </c>
      <c r="BZ9" s="220">
        <f>'[27]D-PND'!$BW$12</f>
        <v>0</v>
      </c>
      <c r="CA9" s="218">
        <f>'[27]D-PND'!$BW$13</f>
        <v>0</v>
      </c>
      <c r="CB9" s="218">
        <f>'[27]D-PND'!$BW$14</f>
        <v>7389273.5</v>
      </c>
      <c r="CC9" s="218">
        <f>'[27]D-PND'!$BW$15</f>
        <v>24920144</v>
      </c>
      <c r="CD9" s="218">
        <f>'[27]D-PND'!$BW$16</f>
        <v>54339412</v>
      </c>
      <c r="CE9" s="218">
        <f>'[27]D-PND'!$BW$17</f>
        <v>63449068</v>
      </c>
      <c r="CF9" s="218">
        <f>'[27]D-PND'!$BW$18</f>
        <v>48723264</v>
      </c>
      <c r="CG9" s="218">
        <f>'[27]D-PND'!$BW$19</f>
        <v>34795592</v>
      </c>
      <c r="CH9" s="218">
        <f>'[27]D-PND'!$BW$20</f>
        <v>25603646</v>
      </c>
      <c r="CI9" s="218">
        <f>'[27]D-PND'!$BW$21</f>
        <v>19043204</v>
      </c>
      <c r="CJ9" s="218">
        <f>'[27]D-PND'!$BW$22</f>
        <v>14318705</v>
      </c>
      <c r="CK9" s="218">
        <f>'[27]D-PND'!$BW$23</f>
        <v>10864074</v>
      </c>
      <c r="CL9" s="218">
        <f>'[27]D-PND'!$BW$24</f>
        <v>8320006</v>
      </c>
      <c r="CM9" s="218">
        <f>'[27]D-PND'!$BW$25</f>
        <v>6380241.5</v>
      </c>
      <c r="CN9" s="218">
        <f>'[27]D-PND'!$BW$26</f>
        <v>4958491.5</v>
      </c>
      <c r="CO9" s="218">
        <f>'[27]D-PND'!$BW$27</f>
        <v>3861010</v>
      </c>
      <c r="CP9" s="218">
        <f>'[27]D-PND'!$BW$28</f>
        <v>3036575.25</v>
      </c>
      <c r="CQ9" s="218">
        <f>'[27]D-PND'!$BW$29</f>
        <v>1712946.625</v>
      </c>
      <c r="CR9" s="218">
        <f>'[27]D-PND'!$BW$30</f>
        <v>0</v>
      </c>
      <c r="CS9" s="218">
        <f>'[27]D-PND'!$BW$31</f>
        <v>0</v>
      </c>
      <c r="CT9" s="218">
        <f>'[27]D-PND'!$BW$32</f>
        <v>0</v>
      </c>
      <c r="CU9" s="218">
        <f>'[27]D-PND'!$BW$33</f>
        <v>0</v>
      </c>
      <c r="CV9" s="218">
        <f>'[27]D-PND'!$BW$34</f>
        <v>0</v>
      </c>
      <c r="CW9" s="218">
        <f>'[27]D-PND'!$BW$35</f>
        <v>0</v>
      </c>
      <c r="CX9" s="218">
        <f>'[27]D-PND'!$BW$36</f>
        <v>0</v>
      </c>
      <c r="CY9" s="218">
        <f>'[27]D-PND'!$BW$37</f>
        <v>0</v>
      </c>
      <c r="CZ9" s="218">
        <f>'[27]D-PND'!$BW$38</f>
        <v>0</v>
      </c>
      <c r="DA9" s="218">
        <f>'[27]D-PND'!$BW$39</f>
        <v>0</v>
      </c>
      <c r="DB9" s="218">
        <f>'[27]D-PND'!$BW$40</f>
        <v>0</v>
      </c>
      <c r="DC9" s="218">
        <f>'[27]D-PND'!$BW$41</f>
        <v>0</v>
      </c>
      <c r="DD9" s="218">
        <f>'[27]D-PND'!$BW$42</f>
        <v>0</v>
      </c>
      <c r="DE9" s="218">
        <f>'[27]D-PND'!$BW$43</f>
        <v>0</v>
      </c>
      <c r="DF9" s="218">
        <f>'[27]D-PND'!$BW$44</f>
        <v>0</v>
      </c>
      <c r="DG9" s="218">
        <f>'[27]D-PND'!$BW$45</f>
        <v>0</v>
      </c>
      <c r="DH9" s="218">
        <f>'[27]D-PND'!$BW$46</f>
        <v>0</v>
      </c>
      <c r="DI9" s="218">
        <f>'[27]D-PND'!$BW$47</f>
        <v>0</v>
      </c>
      <c r="DJ9" s="218">
        <f>'[27]D-PND'!$BW$48</f>
        <v>0</v>
      </c>
      <c r="DK9" s="219">
        <f>SUM(BZ9:DJ9)</f>
        <v>331715653.375</v>
      </c>
      <c r="DL9" s="221"/>
      <c r="DM9" s="222"/>
      <c r="DN9" s="222"/>
      <c r="DO9" s="222"/>
      <c r="DP9" s="222"/>
      <c r="DQ9" s="222"/>
      <c r="DR9" s="222"/>
      <c r="DS9" s="222"/>
      <c r="DT9" s="222"/>
      <c r="DU9" s="222"/>
      <c r="DV9" s="222"/>
      <c r="DW9" s="222"/>
      <c r="DX9" s="222"/>
      <c r="DY9" s="222"/>
      <c r="DZ9" s="222"/>
      <c r="EA9" s="222"/>
      <c r="EB9" s="222"/>
      <c r="EC9" s="222"/>
      <c r="ED9" s="222"/>
      <c r="EE9" s="222"/>
      <c r="EF9" s="222"/>
      <c r="EG9" s="222"/>
      <c r="EH9" s="222"/>
      <c r="EI9" s="222"/>
      <c r="EJ9" s="222"/>
      <c r="EK9" s="222"/>
      <c r="EL9" s="222"/>
      <c r="EM9" s="222"/>
      <c r="EN9" s="222"/>
      <c r="EO9" s="222"/>
      <c r="EP9" s="222"/>
      <c r="EQ9" s="222"/>
      <c r="ER9" s="222"/>
      <c r="ES9" s="222"/>
      <c r="ET9" s="222"/>
      <c r="EU9" s="222"/>
      <c r="EV9" s="222"/>
      <c r="EW9" s="223">
        <f>SUM(DL9:EV9)</f>
        <v>0</v>
      </c>
      <c r="EX9" s="221"/>
      <c r="EY9" s="222"/>
      <c r="EZ9" s="222"/>
      <c r="FA9" s="222"/>
      <c r="FB9" s="222"/>
      <c r="FC9" s="222"/>
      <c r="FD9" s="222"/>
      <c r="FE9" s="222"/>
      <c r="FF9" s="222"/>
      <c r="FG9" s="222"/>
      <c r="FH9" s="222"/>
      <c r="FI9" s="222"/>
      <c r="FJ9" s="222"/>
      <c r="FK9" s="222"/>
      <c r="FL9" s="222"/>
      <c r="FM9" s="222"/>
      <c r="FN9" s="222"/>
      <c r="FO9" s="222"/>
      <c r="FP9" s="222"/>
      <c r="FQ9" s="222"/>
      <c r="FR9" s="222"/>
      <c r="FS9" s="222"/>
      <c r="FT9" s="222"/>
      <c r="FU9" s="222"/>
      <c r="FV9" s="222"/>
      <c r="FW9" s="222"/>
      <c r="FX9" s="222"/>
      <c r="FY9" s="222"/>
      <c r="FZ9" s="222"/>
      <c r="GA9" s="222"/>
      <c r="GB9" s="222"/>
      <c r="GC9" s="222"/>
      <c r="GD9" s="222"/>
      <c r="GE9" s="222"/>
      <c r="GF9" s="222"/>
      <c r="GG9" s="222"/>
      <c r="GH9" s="222"/>
      <c r="GI9" s="223">
        <f>SUM(EX9:GH9)</f>
        <v>0</v>
      </c>
      <c r="GJ9" s="221"/>
      <c r="GK9" s="222"/>
      <c r="GL9" s="222"/>
      <c r="GM9" s="222"/>
      <c r="GN9" s="222"/>
      <c r="GO9" s="222"/>
      <c r="GP9" s="222"/>
      <c r="GQ9" s="222"/>
      <c r="GR9" s="222"/>
      <c r="GS9" s="222"/>
      <c r="GT9" s="222"/>
      <c r="GU9" s="222"/>
      <c r="GV9" s="222"/>
      <c r="GW9" s="222"/>
      <c r="GX9" s="222"/>
      <c r="GY9" s="222"/>
      <c r="GZ9" s="222"/>
      <c r="HA9" s="222"/>
      <c r="HB9" s="222"/>
      <c r="HC9" s="222"/>
      <c r="HD9" s="222"/>
      <c r="HE9" s="222"/>
      <c r="HF9" s="222"/>
      <c r="HG9" s="222"/>
      <c r="HH9" s="222"/>
      <c r="HI9" s="222"/>
      <c r="HJ9" s="222"/>
      <c r="HK9" s="222"/>
      <c r="HL9" s="222"/>
      <c r="HM9" s="222"/>
      <c r="HN9" s="222"/>
      <c r="HO9" s="222"/>
      <c r="HP9" s="222"/>
      <c r="HQ9" s="222"/>
      <c r="HR9" s="222"/>
      <c r="HS9" s="222"/>
      <c r="HT9" s="222"/>
      <c r="HU9" s="223">
        <f>SUM(GJ9:HT9)</f>
        <v>0</v>
      </c>
      <c r="HV9" s="220">
        <f>'[27]D-PRB'!$BW$12</f>
        <v>0</v>
      </c>
      <c r="HW9" s="218">
        <f>'[27]D-PRB'!$BW$13</f>
        <v>0</v>
      </c>
      <c r="HX9" s="218">
        <f>'[27]D-PRB'!$BW$14</f>
        <v>3849197.25</v>
      </c>
      <c r="HY9" s="218">
        <f>'[27]D-PRB'!$BW$15</f>
        <v>14113097</v>
      </c>
      <c r="HZ9" s="218">
        <f>'[27]D-PRB'!$BW$16</f>
        <v>27134728</v>
      </c>
      <c r="IA9" s="218">
        <f>'[27]D-PRB'!$BW$17</f>
        <v>33130816</v>
      </c>
      <c r="IB9" s="218">
        <f>'[27]D-PRB'!$BW$18</f>
        <v>34431432</v>
      </c>
      <c r="IC9" s="218">
        <f>'[27]D-PRB'!$BW$19</f>
        <v>30345624</v>
      </c>
      <c r="ID9" s="218">
        <f>'[27]D-PRB'!$BW$20</f>
        <v>24427342</v>
      </c>
      <c r="IE9" s="218">
        <f>'[27]D-PRB'!$BW$21</f>
        <v>19383146</v>
      </c>
      <c r="IF9" s="218">
        <f>'[27]D-PRB'!$BW$22</f>
        <v>14172904</v>
      </c>
      <c r="IG9" s="218">
        <f>'[27]D-PRB'!$BW$23</f>
        <v>11337431</v>
      </c>
      <c r="IH9" s="218">
        <f>'[27]D-PRB'!$BW$24</f>
        <v>9167374</v>
      </c>
      <c r="II9" s="218">
        <f>'[27]D-PRB'!$BW$25</f>
        <v>7494161.5</v>
      </c>
      <c r="IJ9" s="218">
        <f>'[27]D-PRB'!$BW$26</f>
        <v>6105696.5</v>
      </c>
      <c r="IK9" s="218">
        <f>'[27]D-PRB'!$BW$27</f>
        <v>4995624</v>
      </c>
      <c r="IL9" s="218">
        <f>'[27]D-PRB'!$BW$28</f>
        <v>4097458.5</v>
      </c>
      <c r="IM9" s="218">
        <f>'[27]D-PRB'!$BW$29</f>
        <v>4017913.5</v>
      </c>
      <c r="IN9" s="218">
        <f>'[27]D-PRB'!$BW$30</f>
        <v>4595274</v>
      </c>
      <c r="IO9" s="218">
        <f>'[27]D-PRB'!$BW$31</f>
        <v>3418505.75</v>
      </c>
      <c r="IP9" s="218">
        <f>'[27]D-PRB'!$BW$32</f>
        <v>0</v>
      </c>
      <c r="IQ9" s="218">
        <f>'[27]D-PRB'!$BW$33</f>
        <v>0</v>
      </c>
      <c r="IR9" s="218">
        <f>'[27]D-PRB'!$BW$34</f>
        <v>0</v>
      </c>
      <c r="IS9" s="218">
        <f>'[27]D-PRB'!$BW$35</f>
        <v>0</v>
      </c>
      <c r="IT9" s="218">
        <f>'[27]D-PRB'!$BW$36</f>
        <v>0</v>
      </c>
      <c r="IU9" s="218">
        <f>'[27]D-PRB'!$BW$37</f>
        <v>0</v>
      </c>
      <c r="IV9" s="218">
        <f>'[27]D-PRB'!$BW$38</f>
        <v>0</v>
      </c>
      <c r="IW9" s="218">
        <f>'[27]D-PRB'!$BW$39</f>
        <v>0</v>
      </c>
      <c r="IX9" s="218">
        <f>'[27]D-PRB'!$BW$40</f>
        <v>0</v>
      </c>
      <c r="IY9" s="218">
        <f>'[27]D-PRB'!$BW$41</f>
        <v>0</v>
      </c>
      <c r="IZ9" s="218">
        <f>'[27]D-PRB'!$BW$42</f>
        <v>0</v>
      </c>
      <c r="JA9" s="218">
        <f>'[27]D-PRB'!$BW$43</f>
        <v>0</v>
      </c>
      <c r="JB9" s="218">
        <f>'[27]D-PRB'!$BW$44</f>
        <v>0</v>
      </c>
      <c r="JC9" s="218">
        <f>'[27]D-PRB'!$BW$45</f>
        <v>0</v>
      </c>
      <c r="JD9" s="218">
        <f>'[27]D-PRB'!$BW$46</f>
        <v>0</v>
      </c>
      <c r="JE9" s="218">
        <f>'[27]D-PRB'!$BW$47</f>
        <v>0</v>
      </c>
      <c r="JF9" s="218">
        <f>'[27]D-PRB'!$BW$48</f>
        <v>0</v>
      </c>
      <c r="JG9" s="219">
        <f>SUM(HV9:JF9)</f>
        <v>256217725</v>
      </c>
      <c r="JH9" s="221"/>
      <c r="JI9" s="222"/>
      <c r="JJ9" s="222"/>
      <c r="JK9" s="222"/>
      <c r="JL9" s="222"/>
      <c r="JM9" s="222"/>
      <c r="JN9" s="222"/>
      <c r="JO9" s="222"/>
      <c r="JP9" s="222"/>
      <c r="JQ9" s="222"/>
      <c r="JR9" s="222"/>
      <c r="JS9" s="222"/>
      <c r="JT9" s="222"/>
      <c r="JU9" s="222"/>
      <c r="JV9" s="222"/>
      <c r="JW9" s="222"/>
      <c r="JX9" s="222"/>
      <c r="JY9" s="222"/>
      <c r="JZ9" s="222"/>
      <c r="KA9" s="222"/>
      <c r="KB9" s="222"/>
      <c r="KC9" s="222"/>
      <c r="KD9" s="222"/>
      <c r="KE9" s="222"/>
      <c r="KF9" s="222"/>
      <c r="KG9" s="222"/>
      <c r="KH9" s="222"/>
      <c r="KI9" s="222"/>
      <c r="KJ9" s="222"/>
      <c r="KK9" s="222"/>
      <c r="KL9" s="222"/>
      <c r="KM9" s="222"/>
      <c r="KN9" s="222"/>
      <c r="KO9" s="222"/>
      <c r="KP9" s="222"/>
      <c r="KQ9" s="222"/>
      <c r="KR9" s="222"/>
      <c r="KS9" s="223">
        <f>SUM(JH9:KR9)</f>
        <v>0</v>
      </c>
      <c r="KT9" s="221"/>
      <c r="KU9" s="222"/>
      <c r="KV9" s="222"/>
      <c r="KW9" s="222"/>
      <c r="KX9" s="222"/>
      <c r="KY9" s="222"/>
      <c r="KZ9" s="222"/>
      <c r="LA9" s="222"/>
      <c r="LB9" s="222"/>
      <c r="LC9" s="222"/>
      <c r="LD9" s="222"/>
      <c r="LE9" s="222"/>
      <c r="LF9" s="222"/>
      <c r="LG9" s="222"/>
      <c r="LH9" s="222"/>
      <c r="LI9" s="222"/>
      <c r="LJ9" s="222"/>
      <c r="LK9" s="222"/>
      <c r="LL9" s="222"/>
      <c r="LM9" s="222"/>
      <c r="LN9" s="222"/>
      <c r="LO9" s="222"/>
      <c r="LP9" s="222"/>
      <c r="LQ9" s="222"/>
      <c r="LR9" s="222"/>
      <c r="LS9" s="222"/>
      <c r="LT9" s="222"/>
      <c r="LU9" s="222"/>
      <c r="LV9" s="222"/>
      <c r="LW9" s="222"/>
      <c r="LX9" s="222"/>
      <c r="LY9" s="222"/>
      <c r="LZ9" s="222"/>
      <c r="MA9" s="222"/>
      <c r="MB9" s="222"/>
      <c r="MC9" s="222"/>
      <c r="MD9" s="222"/>
      <c r="ME9" s="223">
        <f>SUM(KT9:MD9)</f>
        <v>0</v>
      </c>
      <c r="MF9" s="221"/>
      <c r="MG9" s="222"/>
      <c r="MH9" s="222"/>
      <c r="MI9" s="222"/>
      <c r="MJ9" s="222"/>
      <c r="MK9" s="222"/>
      <c r="ML9" s="222"/>
      <c r="MM9" s="222"/>
      <c r="MN9" s="222"/>
      <c r="MO9" s="222"/>
      <c r="MP9" s="222"/>
      <c r="MQ9" s="222"/>
      <c r="MR9" s="222"/>
      <c r="MS9" s="222"/>
      <c r="MT9" s="222"/>
      <c r="MU9" s="222"/>
      <c r="MV9" s="222"/>
      <c r="MW9" s="222"/>
      <c r="MX9" s="222"/>
      <c r="MY9" s="222"/>
      <c r="MZ9" s="222"/>
      <c r="NA9" s="222"/>
      <c r="NB9" s="222"/>
      <c r="NC9" s="222"/>
      <c r="ND9" s="222"/>
      <c r="NE9" s="222"/>
      <c r="NF9" s="222"/>
      <c r="NG9" s="222"/>
      <c r="NH9" s="222"/>
      <c r="NI9" s="222"/>
      <c r="NJ9" s="222"/>
      <c r="NK9" s="222"/>
      <c r="NL9" s="222"/>
      <c r="NM9" s="222"/>
      <c r="NN9" s="222"/>
      <c r="NO9" s="222"/>
      <c r="NP9" s="222"/>
      <c r="NQ9" s="223">
        <f>SUM(MF9:NP9)</f>
        <v>0</v>
      </c>
      <c r="NR9" s="218">
        <f>'[27]D-PS'!$BW$12</f>
        <v>0</v>
      </c>
      <c r="NS9" s="218">
        <f>'[27]D-PS'!$BW$13</f>
        <v>0</v>
      </c>
      <c r="NT9" s="218">
        <f>'[27]D-PS'!$BW$14</f>
        <v>4182286.5</v>
      </c>
      <c r="NU9" s="218">
        <f>'[27]D-PS'!$BW$15</f>
        <v>6788057</v>
      </c>
      <c r="NV9" s="218">
        <f>'[27]D-PS'!$BW$16</f>
        <v>12418050</v>
      </c>
      <c r="NW9" s="218">
        <f>'[27]D-PS'!$BW$17</f>
        <v>22507036</v>
      </c>
      <c r="NX9" s="218">
        <f>'[27]D-PS'!$BW$18</f>
        <v>25952520</v>
      </c>
      <c r="NY9" s="218">
        <f>'[27]D-PS'!$BW$19</f>
        <v>25771104</v>
      </c>
      <c r="NZ9" s="218">
        <f>'[27]D-PS'!$BW$20</f>
        <v>24531318</v>
      </c>
      <c r="OA9" s="218">
        <f>'[27]D-PS'!$BW$21</f>
        <v>23098728</v>
      </c>
      <c r="OB9" s="218">
        <f>'[27]D-PS'!$BW$22</f>
        <v>22206268</v>
      </c>
      <c r="OC9" s="218">
        <f>'[27]D-PS'!$BW$23</f>
        <v>20294900</v>
      </c>
      <c r="OD9" s="218">
        <f>'[27]D-PS'!$BW$24</f>
        <v>18386078</v>
      </c>
      <c r="OE9" s="218">
        <f>'[27]D-PS'!$BW$25</f>
        <v>16609369</v>
      </c>
      <c r="OF9" s="218">
        <f>'[27]D-PS'!$BW$26</f>
        <v>14932937</v>
      </c>
      <c r="OG9" s="218">
        <f>'[27]D-PS'!$BW$27</f>
        <v>12736964</v>
      </c>
      <c r="OH9" s="218">
        <f>'[27]D-PS'!$BW$28</f>
        <v>10197368</v>
      </c>
      <c r="OI9" s="218">
        <f>'[27]D-PS'!$BW$29</f>
        <v>9171088</v>
      </c>
      <c r="OJ9" s="218">
        <f>'[27]D-PS'!$BW$30</f>
        <v>8211712</v>
      </c>
      <c r="OK9" s="218">
        <f>'[27]D-PS'!$BW$31</f>
        <v>7572206.5</v>
      </c>
      <c r="OL9" s="218">
        <f>'[27]D-PS'!$BW$32</f>
        <v>9399255</v>
      </c>
      <c r="OM9" s="218">
        <f>'[27]D-PS'!$BW$33</f>
        <v>12998855</v>
      </c>
      <c r="ON9" s="218">
        <f>'[27]D-PS'!$BW$34</f>
        <v>13858756</v>
      </c>
      <c r="OO9" s="218">
        <f>'[27]D-PS'!$BW$35</f>
        <v>12391314</v>
      </c>
      <c r="OP9" s="218">
        <f>'[27]D-PS'!$BW$36</f>
        <v>3826059.75</v>
      </c>
      <c r="OQ9" s="218">
        <f>'[27]D-PS'!$BW$37</f>
        <v>0</v>
      </c>
      <c r="OR9" s="218">
        <f>'[27]D-PS'!$BW$38</f>
        <v>0</v>
      </c>
      <c r="OS9" s="218">
        <f>'[27]D-PS'!$BW$39</f>
        <v>0</v>
      </c>
      <c r="OT9" s="218">
        <f>'[27]D-PS'!$BW$40</f>
        <v>0</v>
      </c>
      <c r="OU9" s="218">
        <f>'[27]D-PS'!$BW$41</f>
        <v>0</v>
      </c>
      <c r="OV9" s="218">
        <f>'[27]D-PS'!$BW$42</f>
        <v>0</v>
      </c>
      <c r="OW9" s="218">
        <f>'[27]D-PS'!$BW$43</f>
        <v>0</v>
      </c>
      <c r="OX9" s="218">
        <f>'[27]D-PS'!$BW$44</f>
        <v>0</v>
      </c>
      <c r="OY9" s="218">
        <f>'[27]D-PS'!$BW$45</f>
        <v>0</v>
      </c>
      <c r="OZ9" s="218">
        <f>'[27]D-PS'!$BW$46</f>
        <v>0</v>
      </c>
      <c r="PA9" s="218">
        <f>'[27]D-PS'!$BW$47</f>
        <v>0</v>
      </c>
      <c r="PB9" s="218">
        <f>'[27]D-PS'!$BW$48</f>
        <v>0</v>
      </c>
      <c r="PC9" s="219">
        <f>SUM(NR9:PB9)</f>
        <v>338042229.75</v>
      </c>
      <c r="PF9" s="219">
        <f>DK9+BY9+AM9</f>
        <v>874005351.328125</v>
      </c>
      <c r="PH9" s="219">
        <f>PF9+JG9+PC9</f>
        <v>1468265306.078125</v>
      </c>
    </row>
    <row r="10" spans="1:424" outlineLevel="1" x14ac:dyDescent="0.3">
      <c r="A10" s="239" t="s">
        <v>758</v>
      </c>
      <c r="B10" s="225">
        <f>'[28]CF PDP'!$BT$36</f>
        <v>49448794</v>
      </c>
      <c r="C10" s="225">
        <f>'[28]CF PDP'!$BT$37</f>
        <v>57005192</v>
      </c>
      <c r="D10" s="225">
        <f>'[28]CF PDP'!$BT$38</f>
        <v>46585278</v>
      </c>
      <c r="E10" s="225">
        <f>'[28]CF PDP'!$BT$39</f>
        <v>40336428</v>
      </c>
      <c r="F10" s="225">
        <f>'[28]CF PDP'!$BT$40</f>
        <v>35622767</v>
      </c>
      <c r="G10" s="225">
        <f>'[28]CF PDP'!$BT$41</f>
        <v>31719817</v>
      </c>
      <c r="H10" s="225">
        <f>'[28]CF PDP'!$BT$42</f>
        <v>28226535</v>
      </c>
      <c r="I10" s="225">
        <f>'[28]CF PDP'!$BT$43</f>
        <v>25274983</v>
      </c>
      <c r="J10" s="225">
        <f>'[28]CF PDP'!$BT$44</f>
        <v>22720894</v>
      </c>
      <c r="K10" s="225">
        <f>'[28]CF PDP'!$BT$45</f>
        <v>20511679</v>
      </c>
      <c r="L10" s="225">
        <f>'[28]CF PDP'!$BT$46</f>
        <v>18454231</v>
      </c>
      <c r="M10" s="225">
        <f>'[28]CF PDP'!$BT$47</f>
        <v>16639340</v>
      </c>
      <c r="N10" s="225">
        <f>'[28]CF PDP'!$BT$48</f>
        <v>15065947</v>
      </c>
      <c r="O10" s="225">
        <f>'[28]CF PDP'!$BT$49</f>
        <v>13755326</v>
      </c>
      <c r="P10" s="225">
        <f>'[28]CF PDP'!$BT$50</f>
        <v>12508893</v>
      </c>
      <c r="Q10" s="225">
        <f>'[28]CF PDP'!$BT$51</f>
        <v>11409678</v>
      </c>
      <c r="R10" s="225">
        <f>'[28]CF PDP'!$BT$52</f>
        <v>10475112</v>
      </c>
      <c r="S10" s="225">
        <f>'[28]CF PDP'!$BT$53</f>
        <v>9589504</v>
      </c>
      <c r="T10" s="225">
        <f>'[28]CF PDP'!$BT$54</f>
        <v>8757290</v>
      </c>
      <c r="U10" s="225">
        <f>'[28]CF PDP'!$BT$55</f>
        <v>8036859</v>
      </c>
      <c r="V10" s="225">
        <f>'[28]CF PDP'!$BT$56</f>
        <v>7419503</v>
      </c>
      <c r="W10" s="225">
        <f>'[28]CF PDP'!$BT$57</f>
        <v>0</v>
      </c>
      <c r="X10" s="225">
        <f>'[28]CF PDP'!$BT$58</f>
        <v>0</v>
      </c>
      <c r="Y10" s="225">
        <f>'[28]CF PDP'!$BT$59</f>
        <v>0</v>
      </c>
      <c r="Z10" s="225">
        <f>'[28]CF PDP'!$BT$60</f>
        <v>0</v>
      </c>
      <c r="AA10" s="225">
        <f>'[28]CF PDP'!$BT$61</f>
        <v>0</v>
      </c>
      <c r="AB10" s="225">
        <f>'[28]CF PDP'!$BT$62</f>
        <v>0</v>
      </c>
      <c r="AC10" s="225">
        <f>'[28]CF PDP'!$BT$63</f>
        <v>0</v>
      </c>
      <c r="AD10" s="225">
        <f>'[28]CF PDP'!$BT$64</f>
        <v>0</v>
      </c>
      <c r="AE10" s="225">
        <f>'[28]CF PDP'!$BT$65</f>
        <v>0</v>
      </c>
      <c r="AF10" s="225">
        <f>'[28]CF PDP'!$BT$66</f>
        <v>0</v>
      </c>
      <c r="AG10" s="225">
        <f>'[28]CF PDP'!$BT$67</f>
        <v>0</v>
      </c>
      <c r="AH10" s="225">
        <f>'[28]CF PDP'!$BT$68</f>
        <v>0</v>
      </c>
      <c r="AI10" s="225">
        <f>'[28]CF PDP'!$BT$69</f>
        <v>0</v>
      </c>
      <c r="AJ10" s="225">
        <f>'[28]CF PDP'!$BT$70</f>
        <v>0</v>
      </c>
      <c r="AK10" s="225">
        <f>'[28]CF PDP'!$BT$71</f>
        <v>0</v>
      </c>
      <c r="AL10" s="225">
        <f>'[28]CF PDP'!$BT$72</f>
        <v>0</v>
      </c>
      <c r="AM10" s="226">
        <f>SUM(B10:AL10)</f>
        <v>489564050</v>
      </c>
      <c r="AN10" s="227">
        <f>'[28]CF PNP'!$BT$36</f>
        <v>4701942</v>
      </c>
      <c r="AO10" s="225">
        <f>'[28]CF PNP'!$BT$37</f>
        <v>6541156</v>
      </c>
      <c r="AP10" s="225">
        <f>'[28]CF PNP'!$BT$38</f>
        <v>4884191</v>
      </c>
      <c r="AQ10" s="225">
        <f>'[28]CF PNP'!$BT$39</f>
        <v>4124940</v>
      </c>
      <c r="AR10" s="225">
        <f>'[28]CF PNP'!$BT$40</f>
        <v>3627162</v>
      </c>
      <c r="AS10" s="225">
        <f>'[28]CF PNP'!$BT$41</f>
        <v>3215040</v>
      </c>
      <c r="AT10" s="225">
        <f>'[28]CF PNP'!$BT$42</f>
        <v>2851258</v>
      </c>
      <c r="AU10" s="225">
        <f>'[28]CF PNP'!$BT$43</f>
        <v>2543842</v>
      </c>
      <c r="AV10" s="225">
        <f>'[28]CF PNP'!$BT$44</f>
        <v>2275504</v>
      </c>
      <c r="AW10" s="225">
        <f>'[28]CF PNP'!$BT$45</f>
        <v>2045725</v>
      </c>
      <c r="AX10" s="225">
        <f>'[28]CF PNP'!$BT$46</f>
        <v>1831445</v>
      </c>
      <c r="AY10" s="225">
        <f>'[28]CF PNP'!$BT$47</f>
        <v>1647353</v>
      </c>
      <c r="AZ10" s="225">
        <f>'[28]CF PNP'!$BT$48</f>
        <v>1488173</v>
      </c>
      <c r="BA10" s="225">
        <f>'[28]CF PNP'!$BT$49</f>
        <v>1352030</v>
      </c>
      <c r="BB10" s="225">
        <f>'[28]CF PNP'!$BT$50</f>
        <v>1224190</v>
      </c>
      <c r="BC10" s="225">
        <f>'[28]CF PNP'!$BT$51</f>
        <v>1113606</v>
      </c>
      <c r="BD10" s="225">
        <f>'[28]CF PNP'!$BT$52</f>
        <v>1014696</v>
      </c>
      <c r="BE10" s="225">
        <f>'[28]CF PNP'!$BT$53</f>
        <v>928431</v>
      </c>
      <c r="BF10" s="225">
        <f>'[28]CF PNP'!$BT$54</f>
        <v>846090</v>
      </c>
      <c r="BG10" s="225">
        <f>'[28]CF PNP'!$BT$55</f>
        <v>772487</v>
      </c>
      <c r="BH10" s="225">
        <f>'[28]CF PNP'!$BT$56</f>
        <v>707057</v>
      </c>
      <c r="BI10" s="225">
        <f>'[28]CF PNP'!$BT$57</f>
        <v>0</v>
      </c>
      <c r="BJ10" s="225">
        <f>'[28]CF PNP'!$BT$58</f>
        <v>0</v>
      </c>
      <c r="BK10" s="225">
        <f>'[28]CF PNP'!$BT$59</f>
        <v>0</v>
      </c>
      <c r="BL10" s="225">
        <f>'[28]CF PNP'!$BT$60</f>
        <v>0</v>
      </c>
      <c r="BM10" s="225">
        <f>'[28]CF PNP'!$BT$61</f>
        <v>0</v>
      </c>
      <c r="BN10" s="225">
        <f>'[28]CF PNP'!$BT$62</f>
        <v>0</v>
      </c>
      <c r="BO10" s="225">
        <f>'[28]CF PNP'!$BT$63</f>
        <v>0</v>
      </c>
      <c r="BP10" s="225">
        <f>'[28]CF PNP'!$BT$64</f>
        <v>0</v>
      </c>
      <c r="BQ10" s="225">
        <f>'[28]CF PNP'!$BT$65</f>
        <v>0</v>
      </c>
      <c r="BR10" s="225">
        <f>'[28]CF PNP'!$BT$66</f>
        <v>0</v>
      </c>
      <c r="BS10" s="225">
        <f>'[28]CF PNP'!$BT$67</f>
        <v>0</v>
      </c>
      <c r="BT10" s="225">
        <f>'[28]CF PNP'!$BT$68</f>
        <v>0</v>
      </c>
      <c r="BU10" s="225">
        <f>'[28]CF PNP'!$BT$69</f>
        <v>0</v>
      </c>
      <c r="BV10" s="225">
        <f>'[28]CF PNP'!$BT$70</f>
        <v>0</v>
      </c>
      <c r="BW10" s="225">
        <f>'[28]CF PNP'!$BT$71</f>
        <v>0</v>
      </c>
      <c r="BX10" s="225">
        <f>'[28]CF PNP'!$BT$72</f>
        <v>0</v>
      </c>
      <c r="BY10" s="226">
        <f>SUM(AN10:BX10)</f>
        <v>49736318</v>
      </c>
      <c r="BZ10" s="227">
        <f>'[28]CF PND'!$BT$36</f>
        <v>0</v>
      </c>
      <c r="CA10" s="225">
        <f>'[28]CF PND'!$BT$37</f>
        <v>0</v>
      </c>
      <c r="CB10" s="225">
        <f>'[28]CF PND'!$BT$38</f>
        <v>7389273</v>
      </c>
      <c r="CC10" s="225">
        <f>'[28]CF PND'!$BT$39</f>
        <v>24920144</v>
      </c>
      <c r="CD10" s="225">
        <f>'[28]CF PND'!$BT$40</f>
        <v>54339413</v>
      </c>
      <c r="CE10" s="225">
        <f>'[28]CF PND'!$BT$41</f>
        <v>63449070</v>
      </c>
      <c r="CF10" s="225">
        <f>'[28]CF PND'!$BT$42</f>
        <v>48723269</v>
      </c>
      <c r="CG10" s="225">
        <f>'[28]CF PND'!$BT$43</f>
        <v>34795594</v>
      </c>
      <c r="CH10" s="225">
        <f>'[28]CF PND'!$BT$44</f>
        <v>25603646</v>
      </c>
      <c r="CI10" s="225">
        <f>'[28]CF PND'!$BT$45</f>
        <v>19043205</v>
      </c>
      <c r="CJ10" s="225">
        <f>'[28]CF PND'!$BT$46</f>
        <v>14318706</v>
      </c>
      <c r="CK10" s="225">
        <f>'[28]CF PND'!$BT$47</f>
        <v>10864074</v>
      </c>
      <c r="CL10" s="225">
        <f>'[28]CF PND'!$BT$48</f>
        <v>8320005</v>
      </c>
      <c r="CM10" s="225">
        <f>'[28]CF PND'!$BT$49</f>
        <v>6380242</v>
      </c>
      <c r="CN10" s="225">
        <f>'[28]CF PND'!$BT$50</f>
        <v>4958491</v>
      </c>
      <c r="CO10" s="225">
        <f>'[28]CF PND'!$BT$51</f>
        <v>3861010</v>
      </c>
      <c r="CP10" s="225">
        <f>'[28]CF PND'!$BT$52</f>
        <v>3036575</v>
      </c>
      <c r="CQ10" s="225">
        <f>'[28]CF PND'!$BT$53</f>
        <v>2196895</v>
      </c>
      <c r="CR10" s="225">
        <f>'[28]CF PND'!$BT$54</f>
        <v>0</v>
      </c>
      <c r="CS10" s="225">
        <f>'[28]CF PND'!$BT$55</f>
        <v>0</v>
      </c>
      <c r="CT10" s="225">
        <f>'[28]CF PND'!$BT$56</f>
        <v>0</v>
      </c>
      <c r="CU10" s="225">
        <f>'[28]CF PND'!$BT$57</f>
        <v>0</v>
      </c>
      <c r="CV10" s="225">
        <f>'[28]CF PND'!$BT$58</f>
        <v>0</v>
      </c>
      <c r="CW10" s="225">
        <f>'[28]CF PND'!$BT$59</f>
        <v>0</v>
      </c>
      <c r="CX10" s="225">
        <f>'[28]CF PND'!$BT$60</f>
        <v>0</v>
      </c>
      <c r="CY10" s="225">
        <f>'[28]CF PND'!$BT$61</f>
        <v>0</v>
      </c>
      <c r="CZ10" s="225">
        <f>'[28]CF PND'!$BT$62</f>
        <v>0</v>
      </c>
      <c r="DA10" s="225">
        <f>'[28]CF PND'!$BT$63</f>
        <v>0</v>
      </c>
      <c r="DB10" s="225">
        <f>'[28]CF PND'!$BT$64</f>
        <v>0</v>
      </c>
      <c r="DC10" s="225">
        <f>'[28]CF PND'!$BT$65</f>
        <v>0</v>
      </c>
      <c r="DD10" s="225">
        <f>'[28]CF PND'!$BT$66</f>
        <v>0</v>
      </c>
      <c r="DE10" s="225">
        <f>'[28]CF PND'!$BT$67</f>
        <v>0</v>
      </c>
      <c r="DF10" s="225">
        <f>'[28]CF PND'!$BT$68</f>
        <v>0</v>
      </c>
      <c r="DG10" s="225">
        <f>'[28]CF PND'!$BT$69</f>
        <v>0</v>
      </c>
      <c r="DH10" s="225">
        <f>'[28]CF PND'!$BT$70</f>
        <v>0</v>
      </c>
      <c r="DI10" s="225">
        <f>'[28]CF PND'!$BT$71</f>
        <v>0</v>
      </c>
      <c r="DJ10" s="225">
        <f>'[28]CF PND'!$BT$72</f>
        <v>0</v>
      </c>
      <c r="DK10" s="226">
        <f>SUM(BZ10:DJ10)</f>
        <v>332199612</v>
      </c>
      <c r="DL10" s="228"/>
      <c r="DM10" s="229"/>
      <c r="DN10" s="229"/>
      <c r="DO10" s="229"/>
      <c r="DP10" s="229"/>
      <c r="DQ10" s="229"/>
      <c r="DR10" s="229"/>
      <c r="DS10" s="229"/>
      <c r="DT10" s="229"/>
      <c r="DU10" s="229"/>
      <c r="DV10" s="229"/>
      <c r="DW10" s="229"/>
      <c r="DX10" s="229"/>
      <c r="DY10" s="229"/>
      <c r="DZ10" s="229"/>
      <c r="EA10" s="229"/>
      <c r="EB10" s="229"/>
      <c r="EC10" s="229"/>
      <c r="ED10" s="229"/>
      <c r="EE10" s="229"/>
      <c r="EF10" s="229"/>
      <c r="EG10" s="229"/>
      <c r="EH10" s="229"/>
      <c r="EI10" s="229"/>
      <c r="EJ10" s="229"/>
      <c r="EK10" s="229"/>
      <c r="EL10" s="229"/>
      <c r="EM10" s="229"/>
      <c r="EN10" s="229"/>
      <c r="EO10" s="229"/>
      <c r="EP10" s="229"/>
      <c r="EQ10" s="229"/>
      <c r="ER10" s="229"/>
      <c r="ES10" s="229"/>
      <c r="ET10" s="229"/>
      <c r="EU10" s="229"/>
      <c r="EV10" s="229"/>
      <c r="EW10" s="230">
        <f>SUM(DL10:EV10)</f>
        <v>0</v>
      </c>
      <c r="EX10" s="228"/>
      <c r="EY10" s="229"/>
      <c r="EZ10" s="229"/>
      <c r="FA10" s="229"/>
      <c r="FB10" s="229"/>
      <c r="FC10" s="229"/>
      <c r="FD10" s="229"/>
      <c r="FE10" s="229"/>
      <c r="FF10" s="229"/>
      <c r="FG10" s="229"/>
      <c r="FH10" s="229"/>
      <c r="FI10" s="229"/>
      <c r="FJ10" s="229"/>
      <c r="FK10" s="229"/>
      <c r="FL10" s="229"/>
      <c r="FM10" s="229"/>
      <c r="FN10" s="229"/>
      <c r="FO10" s="229"/>
      <c r="FP10" s="229"/>
      <c r="FQ10" s="229"/>
      <c r="FR10" s="229"/>
      <c r="FS10" s="229"/>
      <c r="FT10" s="229"/>
      <c r="FU10" s="229"/>
      <c r="FV10" s="229"/>
      <c r="FW10" s="229"/>
      <c r="FX10" s="229"/>
      <c r="FY10" s="229"/>
      <c r="FZ10" s="229"/>
      <c r="GA10" s="229"/>
      <c r="GB10" s="229"/>
      <c r="GC10" s="229"/>
      <c r="GD10" s="229"/>
      <c r="GE10" s="229"/>
      <c r="GF10" s="229"/>
      <c r="GG10" s="229"/>
      <c r="GH10" s="229"/>
      <c r="GI10" s="230">
        <f>SUM(EX10:GH10)</f>
        <v>0</v>
      </c>
      <c r="GJ10" s="228"/>
      <c r="GK10" s="229"/>
      <c r="GL10" s="229"/>
      <c r="GM10" s="229"/>
      <c r="GN10" s="229"/>
      <c r="GO10" s="229"/>
      <c r="GP10" s="229"/>
      <c r="GQ10" s="229"/>
      <c r="GR10" s="229"/>
      <c r="GS10" s="229"/>
      <c r="GT10" s="229"/>
      <c r="GU10" s="229"/>
      <c r="GV10" s="229"/>
      <c r="GW10" s="229"/>
      <c r="GX10" s="229"/>
      <c r="GY10" s="229"/>
      <c r="GZ10" s="229"/>
      <c r="HA10" s="229"/>
      <c r="HB10" s="229"/>
      <c r="HC10" s="229"/>
      <c r="HD10" s="229"/>
      <c r="HE10" s="229"/>
      <c r="HF10" s="229"/>
      <c r="HG10" s="229"/>
      <c r="HH10" s="229"/>
      <c r="HI10" s="229"/>
      <c r="HJ10" s="229"/>
      <c r="HK10" s="229"/>
      <c r="HL10" s="229"/>
      <c r="HM10" s="229"/>
      <c r="HN10" s="229"/>
      <c r="HO10" s="229"/>
      <c r="HP10" s="229"/>
      <c r="HQ10" s="229"/>
      <c r="HR10" s="229"/>
      <c r="HS10" s="229"/>
      <c r="HT10" s="229"/>
      <c r="HU10" s="230">
        <f>SUM(GJ10:HT10)</f>
        <v>0</v>
      </c>
      <c r="HV10" s="227">
        <f>'[28]CF PRB'!$BT$36</f>
        <v>0</v>
      </c>
      <c r="HW10" s="225">
        <f>'[28]CF PRB'!$BT$37</f>
        <v>0</v>
      </c>
      <c r="HX10" s="225">
        <f>'[28]CF PRB'!$BT$38</f>
        <v>3849196</v>
      </c>
      <c r="HY10" s="225">
        <f>'[28]CF PRB'!$BT$39</f>
        <v>14113098</v>
      </c>
      <c r="HZ10" s="225">
        <f>'[28]CF PRB'!$BT$40</f>
        <v>27134731</v>
      </c>
      <c r="IA10" s="225">
        <f>'[28]CF PRB'!$BT$41</f>
        <v>33130813</v>
      </c>
      <c r="IB10" s="225">
        <f>'[28]CF PRB'!$BT$42</f>
        <v>34431436</v>
      </c>
      <c r="IC10" s="225">
        <f>'[28]CF PRB'!$BT$43</f>
        <v>30345628</v>
      </c>
      <c r="ID10" s="225">
        <f>'[28]CF PRB'!$BT$44</f>
        <v>24427340</v>
      </c>
      <c r="IE10" s="225">
        <f>'[28]CF PRB'!$BT$45</f>
        <v>19383147</v>
      </c>
      <c r="IF10" s="225">
        <f>'[28]CF PRB'!$BT$46</f>
        <v>14172904</v>
      </c>
      <c r="IG10" s="225">
        <f>'[28]CF PRB'!$BT$47</f>
        <v>11337432</v>
      </c>
      <c r="IH10" s="225">
        <f>'[28]CF PRB'!$BT$48</f>
        <v>9167374</v>
      </c>
      <c r="II10" s="225">
        <f>'[28]CF PRB'!$BT$49</f>
        <v>7494162</v>
      </c>
      <c r="IJ10" s="225">
        <f>'[28]CF PRB'!$BT$50</f>
        <v>6105696</v>
      </c>
      <c r="IK10" s="225">
        <f>'[28]CF PRB'!$BT$51</f>
        <v>4995624</v>
      </c>
      <c r="IL10" s="225">
        <f>'[28]CF PRB'!$BT$52</f>
        <v>4097458</v>
      </c>
      <c r="IM10" s="225">
        <f>'[28]CF PRB'!$BT$53</f>
        <v>3533965</v>
      </c>
      <c r="IN10" s="225">
        <f>'[28]CF PRB'!$BT$54</f>
        <v>4595274</v>
      </c>
      <c r="IO10" s="225">
        <f>'[28]CF PRB'!$BT$55</f>
        <v>3683932</v>
      </c>
      <c r="IP10" s="225">
        <f>'[28]CF PRB'!$BT$56</f>
        <v>0</v>
      </c>
      <c r="IQ10" s="225">
        <f>'[28]CF PRB'!$BT$57</f>
        <v>0</v>
      </c>
      <c r="IR10" s="225">
        <f>'[28]CF PRB'!$BT$58</f>
        <v>0</v>
      </c>
      <c r="IS10" s="225">
        <f>'[28]CF PRB'!$BT$59</f>
        <v>0</v>
      </c>
      <c r="IT10" s="225">
        <f>'[28]CF PRB'!$BT$60</f>
        <v>0</v>
      </c>
      <c r="IU10" s="225">
        <f>'[28]CF PRB'!$BT$61</f>
        <v>0</v>
      </c>
      <c r="IV10" s="225">
        <f>'[28]CF PRB'!$BT$62</f>
        <v>0</v>
      </c>
      <c r="IW10" s="225">
        <f>'[28]CF PRB'!$BT$63</f>
        <v>0</v>
      </c>
      <c r="IX10" s="225">
        <f>'[28]CF PRB'!$BT$64</f>
        <v>0</v>
      </c>
      <c r="IY10" s="225">
        <f>'[28]CF PRB'!$BT$65</f>
        <v>0</v>
      </c>
      <c r="IZ10" s="225">
        <f>'[28]CF PRB'!$BT$66</f>
        <v>0</v>
      </c>
      <c r="JA10" s="225">
        <f>'[28]CF PRB'!$BT$67</f>
        <v>0</v>
      </c>
      <c r="JB10" s="225">
        <f>'[28]CF PRB'!$BT$68</f>
        <v>0</v>
      </c>
      <c r="JC10" s="225">
        <f>'[28]CF PRB'!$BT$69</f>
        <v>0</v>
      </c>
      <c r="JD10" s="225">
        <f>'[28]CF PRB'!$BT$70</f>
        <v>0</v>
      </c>
      <c r="JE10" s="225">
        <f>'[28]CF PRB'!$BT$71</f>
        <v>0</v>
      </c>
      <c r="JF10" s="225">
        <f>'[28]CF PRB'!$BT$72</f>
        <v>0</v>
      </c>
      <c r="JG10" s="226">
        <f>SUM(HV10:JF10)</f>
        <v>255999210</v>
      </c>
      <c r="JH10" s="228"/>
      <c r="JI10" s="229"/>
      <c r="JJ10" s="229"/>
      <c r="JK10" s="229"/>
      <c r="JL10" s="229"/>
      <c r="JM10" s="229"/>
      <c r="JN10" s="229"/>
      <c r="JO10" s="229"/>
      <c r="JP10" s="229"/>
      <c r="JQ10" s="229"/>
      <c r="JR10" s="229"/>
      <c r="JS10" s="229"/>
      <c r="JT10" s="229"/>
      <c r="JU10" s="229"/>
      <c r="JV10" s="229"/>
      <c r="JW10" s="229"/>
      <c r="JX10" s="229"/>
      <c r="JY10" s="229"/>
      <c r="JZ10" s="229"/>
      <c r="KA10" s="229"/>
      <c r="KB10" s="229"/>
      <c r="KC10" s="229"/>
      <c r="KD10" s="229"/>
      <c r="KE10" s="229"/>
      <c r="KF10" s="229"/>
      <c r="KG10" s="229"/>
      <c r="KH10" s="229"/>
      <c r="KI10" s="229"/>
      <c r="KJ10" s="229"/>
      <c r="KK10" s="229"/>
      <c r="KL10" s="229"/>
      <c r="KM10" s="229"/>
      <c r="KN10" s="229"/>
      <c r="KO10" s="229"/>
      <c r="KP10" s="229"/>
      <c r="KQ10" s="229"/>
      <c r="KR10" s="229"/>
      <c r="KS10" s="230">
        <f>SUM(JH10:KR10)</f>
        <v>0</v>
      </c>
      <c r="KT10" s="228"/>
      <c r="KU10" s="229"/>
      <c r="KV10" s="229"/>
      <c r="KW10" s="229"/>
      <c r="KX10" s="229"/>
      <c r="KY10" s="229"/>
      <c r="KZ10" s="229"/>
      <c r="LA10" s="229"/>
      <c r="LB10" s="229"/>
      <c r="LC10" s="229"/>
      <c r="LD10" s="229"/>
      <c r="LE10" s="229"/>
      <c r="LF10" s="229"/>
      <c r="LG10" s="229"/>
      <c r="LH10" s="229"/>
      <c r="LI10" s="229"/>
      <c r="LJ10" s="229"/>
      <c r="LK10" s="229"/>
      <c r="LL10" s="229"/>
      <c r="LM10" s="229"/>
      <c r="LN10" s="229"/>
      <c r="LO10" s="229"/>
      <c r="LP10" s="229"/>
      <c r="LQ10" s="229"/>
      <c r="LR10" s="229"/>
      <c r="LS10" s="229"/>
      <c r="LT10" s="229"/>
      <c r="LU10" s="229"/>
      <c r="LV10" s="229"/>
      <c r="LW10" s="229"/>
      <c r="LX10" s="229"/>
      <c r="LY10" s="229"/>
      <c r="LZ10" s="229"/>
      <c r="MA10" s="229"/>
      <c r="MB10" s="229"/>
      <c r="MC10" s="229"/>
      <c r="MD10" s="229"/>
      <c r="ME10" s="230">
        <f>SUM(KT10:MD10)</f>
        <v>0</v>
      </c>
      <c r="MF10" s="228"/>
      <c r="MG10" s="229"/>
      <c r="MH10" s="229"/>
      <c r="MI10" s="229"/>
      <c r="MJ10" s="229"/>
      <c r="MK10" s="229"/>
      <c r="ML10" s="229"/>
      <c r="MM10" s="229"/>
      <c r="MN10" s="229"/>
      <c r="MO10" s="229"/>
      <c r="MP10" s="229"/>
      <c r="MQ10" s="229"/>
      <c r="MR10" s="229"/>
      <c r="MS10" s="229"/>
      <c r="MT10" s="229"/>
      <c r="MU10" s="229"/>
      <c r="MV10" s="229"/>
      <c r="MW10" s="229"/>
      <c r="MX10" s="229"/>
      <c r="MY10" s="229"/>
      <c r="MZ10" s="229"/>
      <c r="NA10" s="229"/>
      <c r="NB10" s="229"/>
      <c r="NC10" s="229"/>
      <c r="ND10" s="229"/>
      <c r="NE10" s="229"/>
      <c r="NF10" s="229"/>
      <c r="NG10" s="229"/>
      <c r="NH10" s="229"/>
      <c r="NI10" s="229"/>
      <c r="NJ10" s="229"/>
      <c r="NK10" s="229"/>
      <c r="NL10" s="229"/>
      <c r="NM10" s="229"/>
      <c r="NN10" s="229"/>
      <c r="NO10" s="229"/>
      <c r="NP10" s="229"/>
      <c r="NQ10" s="230">
        <f>SUM(MF10:NP10)</f>
        <v>0</v>
      </c>
      <c r="NR10" s="225">
        <f>'[28]CF PS'!$BT$36</f>
        <v>0</v>
      </c>
      <c r="NS10" s="225">
        <f>'[28]CF PS'!$BT$37</f>
        <v>0</v>
      </c>
      <c r="NT10" s="225">
        <f>'[28]CF PS'!$BT$38</f>
        <v>4182287</v>
      </c>
      <c r="NU10" s="225">
        <f>'[28]CF PS'!$BT$39</f>
        <v>6788059</v>
      </c>
      <c r="NV10" s="225">
        <f>'[28]CF PS'!$BT$40</f>
        <v>12418048</v>
      </c>
      <c r="NW10" s="225">
        <f>'[28]CF PS'!$BT$41</f>
        <v>22507040</v>
      </c>
      <c r="NX10" s="225">
        <f>'[28]CF PS'!$BT$42</f>
        <v>25952520</v>
      </c>
      <c r="NY10" s="225">
        <f>'[28]CF PS'!$BT$43</f>
        <v>25771106</v>
      </c>
      <c r="NZ10" s="225">
        <f>'[28]CF PS'!$BT$44</f>
        <v>24531320</v>
      </c>
      <c r="OA10" s="225">
        <f>'[28]CF PS'!$BT$45</f>
        <v>23098731</v>
      </c>
      <c r="OB10" s="225">
        <f>'[28]CF PS'!$BT$46</f>
        <v>22206270</v>
      </c>
      <c r="OC10" s="225">
        <f>'[28]CF PS'!$BT$47</f>
        <v>20294900</v>
      </c>
      <c r="OD10" s="225">
        <f>'[28]CF PS'!$BT$48</f>
        <v>18386079</v>
      </c>
      <c r="OE10" s="225">
        <f>'[28]CF PS'!$BT$49</f>
        <v>16609369</v>
      </c>
      <c r="OF10" s="225">
        <f>'[28]CF PS'!$BT$50</f>
        <v>14932937</v>
      </c>
      <c r="OG10" s="225">
        <f>'[28]CF PS'!$BT$51</f>
        <v>12736965</v>
      </c>
      <c r="OH10" s="225">
        <f>'[28]CF PS'!$BT$52</f>
        <v>10197368</v>
      </c>
      <c r="OI10" s="225">
        <f>'[28]CF PS'!$BT$53</f>
        <v>9171088</v>
      </c>
      <c r="OJ10" s="225">
        <f>'[28]CF PS'!$BT$54</f>
        <v>8211713</v>
      </c>
      <c r="OK10" s="225">
        <f>'[28]CF PS'!$BT$55</f>
        <v>7306780</v>
      </c>
      <c r="OL10" s="225">
        <f>'[28]CF PS'!$BT$56</f>
        <v>9399254</v>
      </c>
      <c r="OM10" s="225">
        <f>'[28]CF PS'!$BT$57</f>
        <v>15546507</v>
      </c>
      <c r="ON10" s="225">
        <f>'[28]CF PS'!$BT$58</f>
        <v>13858757</v>
      </c>
      <c r="OO10" s="225">
        <f>'[28]CF PS'!$BT$59</f>
        <v>12391314</v>
      </c>
      <c r="OP10" s="225">
        <f>'[28]CF PS'!$BT$60</f>
        <v>0</v>
      </c>
      <c r="OQ10" s="225">
        <f>'[28]CF PS'!$BT$61</f>
        <v>0</v>
      </c>
      <c r="OR10" s="225">
        <f>'[28]CF PS'!$BT$62</f>
        <v>0</v>
      </c>
      <c r="OS10" s="225">
        <f>'[28]CF PS'!$BT$63</f>
        <v>0</v>
      </c>
      <c r="OT10" s="225">
        <f>'[28]CF PS'!$BT$64</f>
        <v>0</v>
      </c>
      <c r="OU10" s="225">
        <f>'[28]CF PS'!$BT$65</f>
        <v>0</v>
      </c>
      <c r="OV10" s="225">
        <f>'[28]CF PS'!$BT$66</f>
        <v>0</v>
      </c>
      <c r="OW10" s="225">
        <f>'[28]CF PS'!$BT$67</f>
        <v>0</v>
      </c>
      <c r="OX10" s="225">
        <f>'[28]CF PS'!$BT$68</f>
        <v>0</v>
      </c>
      <c r="OY10" s="225">
        <f>'[28]CF PS'!$BT$69</f>
        <v>0</v>
      </c>
      <c r="OZ10" s="225">
        <f>'[28]CF PS'!$BT$70</f>
        <v>0</v>
      </c>
      <c r="PA10" s="225">
        <f>'[28]CF PS'!$BT$71</f>
        <v>0</v>
      </c>
      <c r="PB10" s="225">
        <f>'[28]CF PS'!$BT$72</f>
        <v>0</v>
      </c>
      <c r="PC10" s="226">
        <f>SUM(NR10:PB10)</f>
        <v>336498412</v>
      </c>
      <c r="PF10" s="219">
        <f>DK10+BY10+AM10</f>
        <v>871499980</v>
      </c>
      <c r="PH10" s="219">
        <f>PF10+JG10+PC10</f>
        <v>1463997602</v>
      </c>
    </row>
    <row r="11" spans="1:424" ht="16.5" thickBot="1" x14ac:dyDescent="0.35">
      <c r="A11" s="231" t="s">
        <v>759</v>
      </c>
      <c r="B11" s="232">
        <f>IF(AND(B9&lt;&gt;0,B10&lt;&gt;0),(B9-B10)/B10,IF(AND(B9=0,B10=0),"",IF(AND(B9="",B10=""),"",IF(AND(B9=0,B10=""),"", IF(AND(B9="",B10=0),"",1)))))</f>
        <v>7.3655992500039531E-4</v>
      </c>
      <c r="C11" s="232">
        <f t="shared" ref="C11:BN11" si="14">IF(AND(C9&lt;&gt;0,C10&lt;&gt;0),(C9-C10)/C10,IF(AND(C9=0,C10=0),"",IF(AND(C9="",C10=""),"",IF(AND(C9=0,C10=""),"", IF(AND(C9="",C10=0),"",1)))))</f>
        <v>-7.3677499410930851E-6</v>
      </c>
      <c r="D11" s="232">
        <f t="shared" si="14"/>
        <v>-6.0534145572770862E-6</v>
      </c>
      <c r="E11" s="232">
        <f t="shared" si="14"/>
        <v>-4.6607994143655956E-6</v>
      </c>
      <c r="F11" s="232">
        <f t="shared" si="14"/>
        <v>-3.340560265854699E-6</v>
      </c>
      <c r="G11" s="232">
        <f t="shared" si="14"/>
        <v>-2.4275045470785663E-6</v>
      </c>
      <c r="H11" s="232">
        <f t="shared" si="14"/>
        <v>-2.4445083323192169E-6</v>
      </c>
      <c r="I11" s="232">
        <f t="shared" si="14"/>
        <v>-2.2551943951851522E-6</v>
      </c>
      <c r="J11" s="232">
        <f t="shared" si="14"/>
        <v>-2.1125929287817636E-6</v>
      </c>
      <c r="K11" s="232">
        <f t="shared" si="14"/>
        <v>-1.8038503820189464E-6</v>
      </c>
      <c r="L11" s="232">
        <f t="shared" si="14"/>
        <v>-1.3547028862920379E-6</v>
      </c>
      <c r="M11" s="232">
        <f t="shared" si="14"/>
        <v>-1.2019707512437393E-7</v>
      </c>
      <c r="N11" s="232">
        <f t="shared" si="14"/>
        <v>0</v>
      </c>
      <c r="O11" s="232">
        <f t="shared" si="14"/>
        <v>-7.2699113056280887E-8</v>
      </c>
      <c r="P11" s="232">
        <f t="shared" si="14"/>
        <v>0</v>
      </c>
      <c r="Q11" s="232">
        <f t="shared" si="14"/>
        <v>0</v>
      </c>
      <c r="R11" s="232">
        <f t="shared" si="14"/>
        <v>0</v>
      </c>
      <c r="S11" s="232">
        <f t="shared" si="14"/>
        <v>-1.0428068021036333E-7</v>
      </c>
      <c r="T11" s="232">
        <f t="shared" si="14"/>
        <v>0</v>
      </c>
      <c r="U11" s="232">
        <f t="shared" si="14"/>
        <v>0</v>
      </c>
      <c r="V11" s="232">
        <f t="shared" si="14"/>
        <v>6.7389958599652836E-8</v>
      </c>
      <c r="W11" s="232">
        <f t="shared" si="14"/>
        <v>1</v>
      </c>
      <c r="X11" s="232" t="str">
        <f t="shared" si="14"/>
        <v/>
      </c>
      <c r="Y11" s="232" t="str">
        <f t="shared" si="14"/>
        <v/>
      </c>
      <c r="Z11" s="232" t="str">
        <f t="shared" si="14"/>
        <v/>
      </c>
      <c r="AA11" s="232" t="str">
        <f t="shared" si="14"/>
        <v/>
      </c>
      <c r="AB11" s="232" t="str">
        <f t="shared" si="14"/>
        <v/>
      </c>
      <c r="AC11" s="232" t="str">
        <f t="shared" si="14"/>
        <v/>
      </c>
      <c r="AD11" s="232" t="str">
        <f t="shared" si="14"/>
        <v/>
      </c>
      <c r="AE11" s="232" t="str">
        <f t="shared" si="14"/>
        <v/>
      </c>
      <c r="AF11" s="232" t="str">
        <f t="shared" si="14"/>
        <v/>
      </c>
      <c r="AG11" s="232" t="str">
        <f t="shared" si="14"/>
        <v/>
      </c>
      <c r="AH11" s="232" t="str">
        <f t="shared" si="14"/>
        <v/>
      </c>
      <c r="AI11" s="232" t="str">
        <f t="shared" si="14"/>
        <v/>
      </c>
      <c r="AJ11" s="232" t="str">
        <f t="shared" si="14"/>
        <v/>
      </c>
      <c r="AK11" s="232" t="str">
        <f t="shared" si="14"/>
        <v/>
      </c>
      <c r="AL11" s="232" t="str">
        <f t="shared" si="14"/>
        <v/>
      </c>
      <c r="AM11" s="233">
        <f t="shared" si="14"/>
        <v>4.8235414753187043E-3</v>
      </c>
      <c r="AN11" s="234">
        <f t="shared" si="14"/>
        <v>8.6511594570924097E-2</v>
      </c>
      <c r="AO11" s="232">
        <f t="shared" si="14"/>
        <v>-9.8606423696361928E-6</v>
      </c>
      <c r="AP11" s="232">
        <f t="shared" si="14"/>
        <v>-8.5991723091910212E-6</v>
      </c>
      <c r="AQ11" s="232">
        <f t="shared" si="14"/>
        <v>-6.7879775220972915E-6</v>
      </c>
      <c r="AR11" s="232">
        <f t="shared" si="14"/>
        <v>-4.7557842743169451E-6</v>
      </c>
      <c r="AS11" s="232">
        <f t="shared" si="14"/>
        <v>-3.2659002687369365E-6</v>
      </c>
      <c r="AT11" s="232">
        <f t="shared" si="14"/>
        <v>-3.5072238289204276E-6</v>
      </c>
      <c r="AU11" s="232">
        <f t="shared" si="14"/>
        <v>-3.341402492764881E-6</v>
      </c>
      <c r="AV11" s="232">
        <f t="shared" si="14"/>
        <v>-3.1861073414944556E-6</v>
      </c>
      <c r="AW11" s="232">
        <f t="shared" si="14"/>
        <v>-2.7496364369600021E-6</v>
      </c>
      <c r="AX11" s="232">
        <f t="shared" si="14"/>
        <v>-1.4332944751275632E-6</v>
      </c>
      <c r="AY11" s="232">
        <f t="shared" si="14"/>
        <v>7.5879304557068216E-8</v>
      </c>
      <c r="AZ11" s="232">
        <f t="shared" si="14"/>
        <v>5.0397366435219559E-7</v>
      </c>
      <c r="BA11" s="232">
        <f t="shared" si="14"/>
        <v>3.6981427926895113E-7</v>
      </c>
      <c r="BB11" s="232">
        <f t="shared" si="14"/>
        <v>7.1475832999779449E-7</v>
      </c>
      <c r="BC11" s="232">
        <f t="shared" si="14"/>
        <v>7.8573570903892401E-7</v>
      </c>
      <c r="BD11" s="232">
        <f t="shared" si="14"/>
        <v>8.0073243611879811E-7</v>
      </c>
      <c r="BE11" s="232">
        <f t="shared" si="14"/>
        <v>8.0781447409662106E-7</v>
      </c>
      <c r="BF11" s="232">
        <f t="shared" si="14"/>
        <v>-7.3869210131309912E-8</v>
      </c>
      <c r="BG11" s="232">
        <f t="shared" si="14"/>
        <v>7.281675937588594E-7</v>
      </c>
      <c r="BH11" s="232">
        <f t="shared" si="14"/>
        <v>7.9555113661274834E-7</v>
      </c>
      <c r="BI11" s="232">
        <f t="shared" si="14"/>
        <v>1</v>
      </c>
      <c r="BJ11" s="232" t="str">
        <f t="shared" si="14"/>
        <v/>
      </c>
      <c r="BK11" s="232" t="str">
        <f t="shared" si="14"/>
        <v/>
      </c>
      <c r="BL11" s="232" t="str">
        <f t="shared" si="14"/>
        <v/>
      </c>
      <c r="BM11" s="232" t="str">
        <f t="shared" si="14"/>
        <v/>
      </c>
      <c r="BN11" s="232" t="str">
        <f t="shared" si="14"/>
        <v/>
      </c>
      <c r="BO11" s="232" t="str">
        <f t="shared" ref="BO11:DZ11" si="15">IF(AND(BO9&lt;&gt;0,BO10&lt;&gt;0),(BO9-BO10)/BO10,IF(AND(BO9=0,BO10=0),"",IF(AND(BO9="",BO10=""),"",IF(AND(BO9=0,BO10=""),"", IF(AND(BO9="",BO10=0),"",1)))))</f>
        <v/>
      </c>
      <c r="BP11" s="232" t="str">
        <f t="shared" si="15"/>
        <v/>
      </c>
      <c r="BQ11" s="232" t="str">
        <f t="shared" si="15"/>
        <v/>
      </c>
      <c r="BR11" s="232" t="str">
        <f t="shared" si="15"/>
        <v/>
      </c>
      <c r="BS11" s="232" t="str">
        <f t="shared" si="15"/>
        <v/>
      </c>
      <c r="BT11" s="232" t="str">
        <f t="shared" si="15"/>
        <v/>
      </c>
      <c r="BU11" s="232" t="str">
        <f t="shared" si="15"/>
        <v/>
      </c>
      <c r="BV11" s="232" t="str">
        <f t="shared" si="15"/>
        <v/>
      </c>
      <c r="BW11" s="232" t="str">
        <f t="shared" si="15"/>
        <v/>
      </c>
      <c r="BX11" s="232" t="str">
        <f t="shared" si="15"/>
        <v/>
      </c>
      <c r="BY11" s="233">
        <f t="shared" si="15"/>
        <v>1.262452626921438E-2</v>
      </c>
      <c r="BZ11" s="234" t="str">
        <f t="shared" si="15"/>
        <v/>
      </c>
      <c r="CA11" s="232" t="str">
        <f t="shared" si="15"/>
        <v/>
      </c>
      <c r="CB11" s="232">
        <f t="shared" si="15"/>
        <v>6.7665655335782016E-8</v>
      </c>
      <c r="CC11" s="232">
        <f t="shared" si="15"/>
        <v>0</v>
      </c>
      <c r="CD11" s="232">
        <f t="shared" si="15"/>
        <v>-1.840284877571276E-8</v>
      </c>
      <c r="CE11" s="232">
        <f t="shared" si="15"/>
        <v>-3.1521344599692317E-8</v>
      </c>
      <c r="CF11" s="232">
        <f t="shared" si="15"/>
        <v>-1.026203722086053E-7</v>
      </c>
      <c r="CG11" s="232">
        <f t="shared" si="15"/>
        <v>-5.747854167973106E-8</v>
      </c>
      <c r="CH11" s="232">
        <f t="shared" si="15"/>
        <v>0</v>
      </c>
      <c r="CI11" s="232">
        <f t="shared" si="15"/>
        <v>-5.251216903877262E-8</v>
      </c>
      <c r="CJ11" s="232">
        <f t="shared" si="15"/>
        <v>-6.983871307924054E-8</v>
      </c>
      <c r="CK11" s="232">
        <f t="shared" si="15"/>
        <v>0</v>
      </c>
      <c r="CL11" s="232">
        <f t="shared" si="15"/>
        <v>1.2019223546139695E-7</v>
      </c>
      <c r="CM11" s="232">
        <f t="shared" si="15"/>
        <v>-7.8366933417259095E-8</v>
      </c>
      <c r="CN11" s="232">
        <f t="shared" si="15"/>
        <v>1.0083712968320403E-7</v>
      </c>
      <c r="CO11" s="232">
        <f t="shared" si="15"/>
        <v>0</v>
      </c>
      <c r="CP11" s="232">
        <f t="shared" si="15"/>
        <v>8.2329598313889824E-8</v>
      </c>
      <c r="CQ11" s="232">
        <f t="shared" si="15"/>
        <v>-0.22028743977295229</v>
      </c>
      <c r="CR11" s="232" t="str">
        <f t="shared" si="15"/>
        <v/>
      </c>
      <c r="CS11" s="232" t="str">
        <f t="shared" si="15"/>
        <v/>
      </c>
      <c r="CT11" s="232" t="str">
        <f t="shared" si="15"/>
        <v/>
      </c>
      <c r="CU11" s="232" t="str">
        <f t="shared" si="15"/>
        <v/>
      </c>
      <c r="CV11" s="232" t="str">
        <f t="shared" si="15"/>
        <v/>
      </c>
      <c r="CW11" s="232" t="str">
        <f t="shared" si="15"/>
        <v/>
      </c>
      <c r="CX11" s="232" t="str">
        <f t="shared" si="15"/>
        <v/>
      </c>
      <c r="CY11" s="232" t="str">
        <f t="shared" si="15"/>
        <v/>
      </c>
      <c r="CZ11" s="232" t="str">
        <f t="shared" si="15"/>
        <v/>
      </c>
      <c r="DA11" s="232" t="str">
        <f t="shared" si="15"/>
        <v/>
      </c>
      <c r="DB11" s="232" t="str">
        <f t="shared" si="15"/>
        <v/>
      </c>
      <c r="DC11" s="232" t="str">
        <f t="shared" si="15"/>
        <v/>
      </c>
      <c r="DD11" s="232" t="str">
        <f t="shared" si="15"/>
        <v/>
      </c>
      <c r="DE11" s="232" t="str">
        <f t="shared" si="15"/>
        <v/>
      </c>
      <c r="DF11" s="232" t="str">
        <f t="shared" si="15"/>
        <v/>
      </c>
      <c r="DG11" s="232" t="str">
        <f t="shared" si="15"/>
        <v/>
      </c>
      <c r="DH11" s="232" t="str">
        <f t="shared" si="15"/>
        <v/>
      </c>
      <c r="DI11" s="232" t="str">
        <f t="shared" si="15"/>
        <v/>
      </c>
      <c r="DJ11" s="232" t="str">
        <f t="shared" si="15"/>
        <v/>
      </c>
      <c r="DK11" s="233">
        <f t="shared" si="15"/>
        <v>-1.4568307954555949E-3</v>
      </c>
      <c r="DL11" s="235" t="str">
        <f t="shared" si="15"/>
        <v/>
      </c>
      <c r="DM11" s="236" t="str">
        <f t="shared" si="15"/>
        <v/>
      </c>
      <c r="DN11" s="236" t="str">
        <f t="shared" si="15"/>
        <v/>
      </c>
      <c r="DO11" s="236" t="str">
        <f t="shared" si="15"/>
        <v/>
      </c>
      <c r="DP11" s="236" t="str">
        <f t="shared" si="15"/>
        <v/>
      </c>
      <c r="DQ11" s="236" t="str">
        <f t="shared" si="15"/>
        <v/>
      </c>
      <c r="DR11" s="236" t="str">
        <f t="shared" si="15"/>
        <v/>
      </c>
      <c r="DS11" s="236" t="str">
        <f t="shared" si="15"/>
        <v/>
      </c>
      <c r="DT11" s="236" t="str">
        <f t="shared" si="15"/>
        <v/>
      </c>
      <c r="DU11" s="236" t="str">
        <f t="shared" si="15"/>
        <v/>
      </c>
      <c r="DV11" s="236" t="str">
        <f t="shared" si="15"/>
        <v/>
      </c>
      <c r="DW11" s="236" t="str">
        <f t="shared" si="15"/>
        <v/>
      </c>
      <c r="DX11" s="236" t="str">
        <f t="shared" si="15"/>
        <v/>
      </c>
      <c r="DY11" s="236" t="str">
        <f t="shared" si="15"/>
        <v/>
      </c>
      <c r="DZ11" s="236" t="str">
        <f t="shared" si="15"/>
        <v/>
      </c>
      <c r="EA11" s="236" t="str">
        <f t="shared" ref="EA11:IK11" si="16">IF(AND(EA9&lt;&gt;0,EA10&lt;&gt;0),(EA9-EA10)/EA10,IF(AND(EA9=0,EA10=0),"",IF(AND(EA9="",EA10=""),"",IF(AND(EA9=0,EA10=""),"", IF(AND(EA9="",EA10=0),"",1)))))</f>
        <v/>
      </c>
      <c r="EB11" s="236" t="str">
        <f t="shared" si="16"/>
        <v/>
      </c>
      <c r="EC11" s="236" t="str">
        <f t="shared" si="16"/>
        <v/>
      </c>
      <c r="ED11" s="236" t="str">
        <f t="shared" si="16"/>
        <v/>
      </c>
      <c r="EE11" s="236" t="str">
        <f t="shared" si="16"/>
        <v/>
      </c>
      <c r="EF11" s="236" t="str">
        <f t="shared" si="16"/>
        <v/>
      </c>
      <c r="EG11" s="236" t="str">
        <f t="shared" si="16"/>
        <v/>
      </c>
      <c r="EH11" s="236" t="str">
        <f t="shared" si="16"/>
        <v/>
      </c>
      <c r="EI11" s="236" t="str">
        <f t="shared" si="16"/>
        <v/>
      </c>
      <c r="EJ11" s="236" t="str">
        <f t="shared" si="16"/>
        <v/>
      </c>
      <c r="EK11" s="236" t="str">
        <f t="shared" si="16"/>
        <v/>
      </c>
      <c r="EL11" s="236" t="str">
        <f t="shared" si="16"/>
        <v/>
      </c>
      <c r="EM11" s="236" t="str">
        <f t="shared" si="16"/>
        <v/>
      </c>
      <c r="EN11" s="236" t="str">
        <f t="shared" si="16"/>
        <v/>
      </c>
      <c r="EO11" s="236" t="str">
        <f t="shared" si="16"/>
        <v/>
      </c>
      <c r="EP11" s="236" t="str">
        <f t="shared" si="16"/>
        <v/>
      </c>
      <c r="EQ11" s="236" t="str">
        <f t="shared" si="16"/>
        <v/>
      </c>
      <c r="ER11" s="236" t="str">
        <f t="shared" si="16"/>
        <v/>
      </c>
      <c r="ES11" s="236" t="str">
        <f t="shared" si="16"/>
        <v/>
      </c>
      <c r="ET11" s="236" t="str">
        <f t="shared" si="16"/>
        <v/>
      </c>
      <c r="EU11" s="236" t="str">
        <f t="shared" si="16"/>
        <v/>
      </c>
      <c r="EV11" s="236" t="str">
        <f t="shared" si="16"/>
        <v/>
      </c>
      <c r="EW11" s="237" t="str">
        <f t="shared" si="16"/>
        <v/>
      </c>
      <c r="EX11" s="235" t="str">
        <f t="shared" si="16"/>
        <v/>
      </c>
      <c r="EY11" s="236" t="str">
        <f t="shared" si="16"/>
        <v/>
      </c>
      <c r="EZ11" s="236" t="str">
        <f t="shared" si="16"/>
        <v/>
      </c>
      <c r="FA11" s="236" t="str">
        <f t="shared" si="16"/>
        <v/>
      </c>
      <c r="FB11" s="236" t="str">
        <f t="shared" si="16"/>
        <v/>
      </c>
      <c r="FC11" s="236" t="str">
        <f t="shared" si="16"/>
        <v/>
      </c>
      <c r="FD11" s="236" t="str">
        <f t="shared" si="16"/>
        <v/>
      </c>
      <c r="FE11" s="236" t="str">
        <f t="shared" si="16"/>
        <v/>
      </c>
      <c r="FF11" s="236" t="str">
        <f t="shared" si="16"/>
        <v/>
      </c>
      <c r="FG11" s="236" t="str">
        <f t="shared" si="16"/>
        <v/>
      </c>
      <c r="FH11" s="236" t="str">
        <f t="shared" si="16"/>
        <v/>
      </c>
      <c r="FI11" s="236" t="str">
        <f t="shared" si="16"/>
        <v/>
      </c>
      <c r="FJ11" s="236" t="str">
        <f t="shared" si="16"/>
        <v/>
      </c>
      <c r="FK11" s="236" t="str">
        <f t="shared" si="16"/>
        <v/>
      </c>
      <c r="FL11" s="236" t="str">
        <f t="shared" si="16"/>
        <v/>
      </c>
      <c r="FM11" s="236" t="str">
        <f t="shared" si="16"/>
        <v/>
      </c>
      <c r="FN11" s="236" t="str">
        <f t="shared" si="16"/>
        <v/>
      </c>
      <c r="FO11" s="236" t="str">
        <f t="shared" si="16"/>
        <v/>
      </c>
      <c r="FP11" s="236" t="str">
        <f t="shared" si="16"/>
        <v/>
      </c>
      <c r="FQ11" s="236" t="str">
        <f t="shared" si="16"/>
        <v/>
      </c>
      <c r="FR11" s="236" t="str">
        <f t="shared" si="16"/>
        <v/>
      </c>
      <c r="FS11" s="236" t="str">
        <f t="shared" si="16"/>
        <v/>
      </c>
      <c r="FT11" s="236" t="str">
        <f t="shared" si="16"/>
        <v/>
      </c>
      <c r="FU11" s="236" t="str">
        <f t="shared" si="16"/>
        <v/>
      </c>
      <c r="FV11" s="236" t="str">
        <f t="shared" si="16"/>
        <v/>
      </c>
      <c r="FW11" s="236" t="str">
        <f t="shared" si="16"/>
        <v/>
      </c>
      <c r="FX11" s="236" t="str">
        <f t="shared" si="16"/>
        <v/>
      </c>
      <c r="FY11" s="236" t="str">
        <f t="shared" si="16"/>
        <v/>
      </c>
      <c r="FZ11" s="236" t="str">
        <f t="shared" si="16"/>
        <v/>
      </c>
      <c r="GA11" s="236" t="str">
        <f t="shared" si="16"/>
        <v/>
      </c>
      <c r="GB11" s="236" t="str">
        <f t="shared" si="16"/>
        <v/>
      </c>
      <c r="GC11" s="236" t="str">
        <f t="shared" si="16"/>
        <v/>
      </c>
      <c r="GD11" s="236" t="str">
        <f t="shared" si="16"/>
        <v/>
      </c>
      <c r="GE11" s="236" t="str">
        <f t="shared" si="16"/>
        <v/>
      </c>
      <c r="GF11" s="236" t="str">
        <f t="shared" si="16"/>
        <v/>
      </c>
      <c r="GG11" s="236" t="str">
        <f t="shared" si="16"/>
        <v/>
      </c>
      <c r="GH11" s="236" t="str">
        <f t="shared" si="16"/>
        <v/>
      </c>
      <c r="GI11" s="237" t="str">
        <f t="shared" si="16"/>
        <v/>
      </c>
      <c r="GJ11" s="235" t="str">
        <f t="shared" si="16"/>
        <v/>
      </c>
      <c r="GK11" s="236" t="str">
        <f t="shared" si="16"/>
        <v/>
      </c>
      <c r="GL11" s="236" t="str">
        <f t="shared" si="16"/>
        <v/>
      </c>
      <c r="GM11" s="236" t="str">
        <f t="shared" si="16"/>
        <v/>
      </c>
      <c r="GN11" s="236" t="str">
        <f t="shared" si="16"/>
        <v/>
      </c>
      <c r="GO11" s="236" t="str">
        <f t="shared" si="16"/>
        <v/>
      </c>
      <c r="GP11" s="236" t="str">
        <f t="shared" si="16"/>
        <v/>
      </c>
      <c r="GQ11" s="236" t="str">
        <f t="shared" si="16"/>
        <v/>
      </c>
      <c r="GR11" s="236" t="str">
        <f t="shared" si="16"/>
        <v/>
      </c>
      <c r="GS11" s="236" t="str">
        <f t="shared" si="16"/>
        <v/>
      </c>
      <c r="GT11" s="236" t="str">
        <f t="shared" si="16"/>
        <v/>
      </c>
      <c r="GU11" s="236" t="str">
        <f t="shared" si="16"/>
        <v/>
      </c>
      <c r="GV11" s="236" t="str">
        <f t="shared" si="16"/>
        <v/>
      </c>
      <c r="GW11" s="236" t="str">
        <f t="shared" si="16"/>
        <v/>
      </c>
      <c r="GX11" s="236" t="str">
        <f t="shared" si="16"/>
        <v/>
      </c>
      <c r="GY11" s="236" t="str">
        <f t="shared" si="16"/>
        <v/>
      </c>
      <c r="GZ11" s="236" t="str">
        <f t="shared" si="16"/>
        <v/>
      </c>
      <c r="HA11" s="236" t="str">
        <f t="shared" si="16"/>
        <v/>
      </c>
      <c r="HB11" s="236" t="str">
        <f t="shared" si="16"/>
        <v/>
      </c>
      <c r="HC11" s="236" t="str">
        <f t="shared" si="16"/>
        <v/>
      </c>
      <c r="HD11" s="236" t="str">
        <f t="shared" si="16"/>
        <v/>
      </c>
      <c r="HE11" s="236" t="str">
        <f t="shared" si="16"/>
        <v/>
      </c>
      <c r="HF11" s="236" t="str">
        <f t="shared" si="16"/>
        <v/>
      </c>
      <c r="HG11" s="236" t="str">
        <f t="shared" si="16"/>
        <v/>
      </c>
      <c r="HH11" s="236" t="str">
        <f t="shared" si="16"/>
        <v/>
      </c>
      <c r="HI11" s="236" t="str">
        <f t="shared" si="16"/>
        <v/>
      </c>
      <c r="HJ11" s="236" t="str">
        <f t="shared" si="16"/>
        <v/>
      </c>
      <c r="HK11" s="236" t="str">
        <f t="shared" si="16"/>
        <v/>
      </c>
      <c r="HL11" s="236" t="str">
        <f t="shared" si="16"/>
        <v/>
      </c>
      <c r="HM11" s="236" t="str">
        <f t="shared" si="16"/>
        <v/>
      </c>
      <c r="HN11" s="236" t="str">
        <f t="shared" si="16"/>
        <v/>
      </c>
      <c r="HO11" s="236" t="str">
        <f t="shared" si="16"/>
        <v/>
      </c>
      <c r="HP11" s="236" t="str">
        <f t="shared" si="16"/>
        <v/>
      </c>
      <c r="HQ11" s="236" t="str">
        <f t="shared" si="16"/>
        <v/>
      </c>
      <c r="HR11" s="236" t="str">
        <f t="shared" si="16"/>
        <v/>
      </c>
      <c r="HS11" s="236" t="str">
        <f t="shared" si="16"/>
        <v/>
      </c>
      <c r="HT11" s="236" t="str">
        <f t="shared" si="16"/>
        <v/>
      </c>
      <c r="HU11" s="237" t="str">
        <f t="shared" si="16"/>
        <v/>
      </c>
      <c r="HV11" s="234" t="str">
        <f t="shared" si="16"/>
        <v/>
      </c>
      <c r="HW11" s="232" t="str">
        <f t="shared" si="16"/>
        <v/>
      </c>
      <c r="HX11" s="232">
        <f t="shared" si="16"/>
        <v>3.2474314116506406E-7</v>
      </c>
      <c r="HY11" s="232">
        <f t="shared" si="16"/>
        <v>-7.0856164961087914E-8</v>
      </c>
      <c r="HZ11" s="232">
        <f t="shared" si="16"/>
        <v>-1.1055941553280923E-7</v>
      </c>
      <c r="IA11" s="232">
        <f t="shared" si="16"/>
        <v>9.0550147380929051E-8</v>
      </c>
      <c r="IB11" s="232">
        <f t="shared" si="16"/>
        <v>-1.1617290664263901E-7</v>
      </c>
      <c r="IC11" s="232">
        <f t="shared" si="16"/>
        <v>-1.3181470490576105E-7</v>
      </c>
      <c r="ID11" s="232">
        <f t="shared" si="16"/>
        <v>8.1875472319130941E-8</v>
      </c>
      <c r="IE11" s="232">
        <f t="shared" si="16"/>
        <v>-5.1591209621430413E-8</v>
      </c>
      <c r="IF11" s="232">
        <f t="shared" si="16"/>
        <v>0</v>
      </c>
      <c r="IG11" s="232">
        <f t="shared" si="16"/>
        <v>-8.8203395619043179E-8</v>
      </c>
      <c r="IH11" s="232">
        <f t="shared" si="16"/>
        <v>0</v>
      </c>
      <c r="II11" s="232">
        <f t="shared" si="16"/>
        <v>-6.6718600425237666E-8</v>
      </c>
      <c r="IJ11" s="232">
        <f t="shared" si="16"/>
        <v>8.1890745952631767E-8</v>
      </c>
      <c r="IK11" s="232">
        <f t="shared" si="16"/>
        <v>0</v>
      </c>
      <c r="IL11" s="232">
        <f t="shared" ref="IL11:KW11" si="17">IF(AND(IL9&lt;&gt;0,IL10&lt;&gt;0),(IL9-IL10)/IL10,IF(AND(IL9=0,IL10=0),"",IF(AND(IL9="",IL10=""),"",IF(AND(IL9=0,IL10=""),"", IF(AND(IL9="",IL10=0),"",1)))))</f>
        <v>1.220268761754239E-7</v>
      </c>
      <c r="IM11" s="232">
        <f t="shared" si="17"/>
        <v>0.13694207497810532</v>
      </c>
      <c r="IN11" s="232">
        <f t="shared" si="17"/>
        <v>0</v>
      </c>
      <c r="IO11" s="232">
        <f t="shared" si="17"/>
        <v>-7.2049714815582921E-2</v>
      </c>
      <c r="IP11" s="232" t="str">
        <f t="shared" si="17"/>
        <v/>
      </c>
      <c r="IQ11" s="232" t="str">
        <f t="shared" si="17"/>
        <v/>
      </c>
      <c r="IR11" s="232" t="str">
        <f t="shared" si="17"/>
        <v/>
      </c>
      <c r="IS11" s="232" t="str">
        <f t="shared" si="17"/>
        <v/>
      </c>
      <c r="IT11" s="232" t="str">
        <f t="shared" si="17"/>
        <v/>
      </c>
      <c r="IU11" s="232" t="str">
        <f t="shared" si="17"/>
        <v/>
      </c>
      <c r="IV11" s="232" t="str">
        <f t="shared" si="17"/>
        <v/>
      </c>
      <c r="IW11" s="232" t="str">
        <f t="shared" si="17"/>
        <v/>
      </c>
      <c r="IX11" s="232" t="str">
        <f t="shared" si="17"/>
        <v/>
      </c>
      <c r="IY11" s="232" t="str">
        <f t="shared" si="17"/>
        <v/>
      </c>
      <c r="IZ11" s="232" t="str">
        <f t="shared" si="17"/>
        <v/>
      </c>
      <c r="JA11" s="232" t="str">
        <f t="shared" si="17"/>
        <v/>
      </c>
      <c r="JB11" s="232" t="str">
        <f t="shared" si="17"/>
        <v/>
      </c>
      <c r="JC11" s="232" t="str">
        <f t="shared" si="17"/>
        <v/>
      </c>
      <c r="JD11" s="232" t="str">
        <f t="shared" si="17"/>
        <v/>
      </c>
      <c r="JE11" s="232" t="str">
        <f t="shared" si="17"/>
        <v/>
      </c>
      <c r="JF11" s="232" t="str">
        <f t="shared" si="17"/>
        <v/>
      </c>
      <c r="JG11" s="233">
        <f t="shared" si="17"/>
        <v>8.5357685283481925E-4</v>
      </c>
      <c r="JH11" s="235" t="str">
        <f t="shared" si="17"/>
        <v/>
      </c>
      <c r="JI11" s="236" t="str">
        <f t="shared" si="17"/>
        <v/>
      </c>
      <c r="JJ11" s="236" t="str">
        <f t="shared" si="17"/>
        <v/>
      </c>
      <c r="JK11" s="236" t="str">
        <f t="shared" si="17"/>
        <v/>
      </c>
      <c r="JL11" s="236" t="str">
        <f t="shared" si="17"/>
        <v/>
      </c>
      <c r="JM11" s="236" t="str">
        <f t="shared" si="17"/>
        <v/>
      </c>
      <c r="JN11" s="236" t="str">
        <f t="shared" si="17"/>
        <v/>
      </c>
      <c r="JO11" s="236" t="str">
        <f t="shared" si="17"/>
        <v/>
      </c>
      <c r="JP11" s="236" t="str">
        <f t="shared" si="17"/>
        <v/>
      </c>
      <c r="JQ11" s="236" t="str">
        <f t="shared" si="17"/>
        <v/>
      </c>
      <c r="JR11" s="236" t="str">
        <f t="shared" si="17"/>
        <v/>
      </c>
      <c r="JS11" s="236" t="str">
        <f t="shared" si="17"/>
        <v/>
      </c>
      <c r="JT11" s="236" t="str">
        <f t="shared" si="17"/>
        <v/>
      </c>
      <c r="JU11" s="236" t="str">
        <f t="shared" si="17"/>
        <v/>
      </c>
      <c r="JV11" s="236" t="str">
        <f t="shared" si="17"/>
        <v/>
      </c>
      <c r="JW11" s="236" t="str">
        <f t="shared" si="17"/>
        <v/>
      </c>
      <c r="JX11" s="236" t="str">
        <f t="shared" si="17"/>
        <v/>
      </c>
      <c r="JY11" s="236" t="str">
        <f t="shared" si="17"/>
        <v/>
      </c>
      <c r="JZ11" s="236" t="str">
        <f t="shared" si="17"/>
        <v/>
      </c>
      <c r="KA11" s="236" t="str">
        <f t="shared" si="17"/>
        <v/>
      </c>
      <c r="KB11" s="236" t="str">
        <f t="shared" si="17"/>
        <v/>
      </c>
      <c r="KC11" s="236" t="str">
        <f t="shared" si="17"/>
        <v/>
      </c>
      <c r="KD11" s="236" t="str">
        <f t="shared" si="17"/>
        <v/>
      </c>
      <c r="KE11" s="236" t="str">
        <f t="shared" si="17"/>
        <v/>
      </c>
      <c r="KF11" s="236" t="str">
        <f t="shared" si="17"/>
        <v/>
      </c>
      <c r="KG11" s="236" t="str">
        <f t="shared" si="17"/>
        <v/>
      </c>
      <c r="KH11" s="236" t="str">
        <f t="shared" si="17"/>
        <v/>
      </c>
      <c r="KI11" s="236" t="str">
        <f t="shared" si="17"/>
        <v/>
      </c>
      <c r="KJ11" s="236" t="str">
        <f t="shared" si="17"/>
        <v/>
      </c>
      <c r="KK11" s="236" t="str">
        <f t="shared" si="17"/>
        <v/>
      </c>
      <c r="KL11" s="236" t="str">
        <f t="shared" si="17"/>
        <v/>
      </c>
      <c r="KM11" s="236" t="str">
        <f t="shared" si="17"/>
        <v/>
      </c>
      <c r="KN11" s="236" t="str">
        <f t="shared" si="17"/>
        <v/>
      </c>
      <c r="KO11" s="236" t="str">
        <f t="shared" si="17"/>
        <v/>
      </c>
      <c r="KP11" s="236" t="str">
        <f t="shared" si="17"/>
        <v/>
      </c>
      <c r="KQ11" s="236" t="str">
        <f t="shared" si="17"/>
        <v/>
      </c>
      <c r="KR11" s="236" t="str">
        <f t="shared" si="17"/>
        <v/>
      </c>
      <c r="KS11" s="237" t="str">
        <f t="shared" si="17"/>
        <v/>
      </c>
      <c r="KT11" s="235" t="str">
        <f t="shared" si="17"/>
        <v/>
      </c>
      <c r="KU11" s="236" t="str">
        <f t="shared" si="17"/>
        <v/>
      </c>
      <c r="KV11" s="236" t="str">
        <f t="shared" si="17"/>
        <v/>
      </c>
      <c r="KW11" s="236" t="str">
        <f t="shared" si="17"/>
        <v/>
      </c>
      <c r="KX11" s="236" t="str">
        <f t="shared" ref="KX11:NI11" si="18">IF(AND(KX9&lt;&gt;0,KX10&lt;&gt;0),(KX9-KX10)/KX10,IF(AND(KX9=0,KX10=0),"",IF(AND(KX9="",KX10=""),"",IF(AND(KX9=0,KX10=""),"", IF(AND(KX9="",KX10=0),"",1)))))</f>
        <v/>
      </c>
      <c r="KY11" s="236" t="str">
        <f t="shared" si="18"/>
        <v/>
      </c>
      <c r="KZ11" s="236" t="str">
        <f t="shared" si="18"/>
        <v/>
      </c>
      <c r="LA11" s="236" t="str">
        <f t="shared" si="18"/>
        <v/>
      </c>
      <c r="LB11" s="236" t="str">
        <f t="shared" si="18"/>
        <v/>
      </c>
      <c r="LC11" s="236" t="str">
        <f t="shared" si="18"/>
        <v/>
      </c>
      <c r="LD11" s="236" t="str">
        <f t="shared" si="18"/>
        <v/>
      </c>
      <c r="LE11" s="236" t="str">
        <f t="shared" si="18"/>
        <v/>
      </c>
      <c r="LF11" s="236" t="str">
        <f t="shared" si="18"/>
        <v/>
      </c>
      <c r="LG11" s="236" t="str">
        <f t="shared" si="18"/>
        <v/>
      </c>
      <c r="LH11" s="236" t="str">
        <f t="shared" si="18"/>
        <v/>
      </c>
      <c r="LI11" s="236" t="str">
        <f t="shared" si="18"/>
        <v/>
      </c>
      <c r="LJ11" s="236" t="str">
        <f t="shared" si="18"/>
        <v/>
      </c>
      <c r="LK11" s="236" t="str">
        <f t="shared" si="18"/>
        <v/>
      </c>
      <c r="LL11" s="236" t="str">
        <f t="shared" si="18"/>
        <v/>
      </c>
      <c r="LM11" s="236" t="str">
        <f t="shared" si="18"/>
        <v/>
      </c>
      <c r="LN11" s="236" t="str">
        <f t="shared" si="18"/>
        <v/>
      </c>
      <c r="LO11" s="236" t="str">
        <f t="shared" si="18"/>
        <v/>
      </c>
      <c r="LP11" s="236" t="str">
        <f t="shared" si="18"/>
        <v/>
      </c>
      <c r="LQ11" s="236" t="str">
        <f t="shared" si="18"/>
        <v/>
      </c>
      <c r="LR11" s="236" t="str">
        <f t="shared" si="18"/>
        <v/>
      </c>
      <c r="LS11" s="236" t="str">
        <f t="shared" si="18"/>
        <v/>
      </c>
      <c r="LT11" s="236" t="str">
        <f t="shared" si="18"/>
        <v/>
      </c>
      <c r="LU11" s="236" t="str">
        <f t="shared" si="18"/>
        <v/>
      </c>
      <c r="LV11" s="236" t="str">
        <f t="shared" si="18"/>
        <v/>
      </c>
      <c r="LW11" s="236" t="str">
        <f t="shared" si="18"/>
        <v/>
      </c>
      <c r="LX11" s="236" t="str">
        <f t="shared" si="18"/>
        <v/>
      </c>
      <c r="LY11" s="236" t="str">
        <f t="shared" si="18"/>
        <v/>
      </c>
      <c r="LZ11" s="236" t="str">
        <f t="shared" si="18"/>
        <v/>
      </c>
      <c r="MA11" s="236" t="str">
        <f t="shared" si="18"/>
        <v/>
      </c>
      <c r="MB11" s="236" t="str">
        <f t="shared" si="18"/>
        <v/>
      </c>
      <c r="MC11" s="236" t="str">
        <f t="shared" si="18"/>
        <v/>
      </c>
      <c r="MD11" s="236" t="str">
        <f t="shared" si="18"/>
        <v/>
      </c>
      <c r="ME11" s="237" t="str">
        <f t="shared" si="18"/>
        <v/>
      </c>
      <c r="MF11" s="235" t="str">
        <f t="shared" si="18"/>
        <v/>
      </c>
      <c r="MG11" s="236" t="str">
        <f t="shared" si="18"/>
        <v/>
      </c>
      <c r="MH11" s="236" t="str">
        <f t="shared" si="18"/>
        <v/>
      </c>
      <c r="MI11" s="236" t="str">
        <f t="shared" si="18"/>
        <v/>
      </c>
      <c r="MJ11" s="236" t="str">
        <f t="shared" si="18"/>
        <v/>
      </c>
      <c r="MK11" s="236" t="str">
        <f t="shared" si="18"/>
        <v/>
      </c>
      <c r="ML11" s="236" t="str">
        <f t="shared" si="18"/>
        <v/>
      </c>
      <c r="MM11" s="236" t="str">
        <f t="shared" si="18"/>
        <v/>
      </c>
      <c r="MN11" s="236" t="str">
        <f t="shared" si="18"/>
        <v/>
      </c>
      <c r="MO11" s="236" t="str">
        <f t="shared" si="18"/>
        <v/>
      </c>
      <c r="MP11" s="236" t="str">
        <f t="shared" si="18"/>
        <v/>
      </c>
      <c r="MQ11" s="236" t="str">
        <f t="shared" si="18"/>
        <v/>
      </c>
      <c r="MR11" s="236" t="str">
        <f t="shared" si="18"/>
        <v/>
      </c>
      <c r="MS11" s="236" t="str">
        <f t="shared" si="18"/>
        <v/>
      </c>
      <c r="MT11" s="236" t="str">
        <f t="shared" si="18"/>
        <v/>
      </c>
      <c r="MU11" s="236" t="str">
        <f t="shared" si="18"/>
        <v/>
      </c>
      <c r="MV11" s="236" t="str">
        <f t="shared" si="18"/>
        <v/>
      </c>
      <c r="MW11" s="236" t="str">
        <f t="shared" si="18"/>
        <v/>
      </c>
      <c r="MX11" s="236" t="str">
        <f t="shared" si="18"/>
        <v/>
      </c>
      <c r="MY11" s="236" t="str">
        <f t="shared" si="18"/>
        <v/>
      </c>
      <c r="MZ11" s="236" t="str">
        <f t="shared" si="18"/>
        <v/>
      </c>
      <c r="NA11" s="236" t="str">
        <f t="shared" si="18"/>
        <v/>
      </c>
      <c r="NB11" s="236" t="str">
        <f t="shared" si="18"/>
        <v/>
      </c>
      <c r="NC11" s="236" t="str">
        <f t="shared" si="18"/>
        <v/>
      </c>
      <c r="ND11" s="236" t="str">
        <f t="shared" si="18"/>
        <v/>
      </c>
      <c r="NE11" s="236" t="str">
        <f t="shared" si="18"/>
        <v/>
      </c>
      <c r="NF11" s="236" t="str">
        <f t="shared" si="18"/>
        <v/>
      </c>
      <c r="NG11" s="236" t="str">
        <f t="shared" si="18"/>
        <v/>
      </c>
      <c r="NH11" s="236" t="str">
        <f t="shared" si="18"/>
        <v/>
      </c>
      <c r="NI11" s="236" t="str">
        <f t="shared" si="18"/>
        <v/>
      </c>
      <c r="NJ11" s="236" t="str">
        <f t="shared" ref="NJ11:PC11" si="19">IF(AND(NJ9&lt;&gt;0,NJ10&lt;&gt;0),(NJ9-NJ10)/NJ10,IF(AND(NJ9=0,NJ10=0),"",IF(AND(NJ9="",NJ10=""),"",IF(AND(NJ9=0,NJ10=""),"", IF(AND(NJ9="",NJ10=0),"",1)))))</f>
        <v/>
      </c>
      <c r="NK11" s="236" t="str">
        <f t="shared" si="19"/>
        <v/>
      </c>
      <c r="NL11" s="236" t="str">
        <f t="shared" si="19"/>
        <v/>
      </c>
      <c r="NM11" s="236" t="str">
        <f t="shared" si="19"/>
        <v/>
      </c>
      <c r="NN11" s="236" t="str">
        <f t="shared" si="19"/>
        <v/>
      </c>
      <c r="NO11" s="236" t="str">
        <f t="shared" si="19"/>
        <v/>
      </c>
      <c r="NP11" s="236" t="str">
        <f t="shared" si="19"/>
        <v/>
      </c>
      <c r="NQ11" s="237" t="str">
        <f t="shared" si="19"/>
        <v/>
      </c>
      <c r="NR11" s="232" t="str">
        <f t="shared" si="19"/>
        <v/>
      </c>
      <c r="NS11" s="232" t="str">
        <f t="shared" si="19"/>
        <v/>
      </c>
      <c r="NT11" s="232">
        <f t="shared" si="19"/>
        <v>-1.1955181459330743E-7</v>
      </c>
      <c r="NU11" s="232">
        <f t="shared" si="19"/>
        <v>-2.9463503484574899E-7</v>
      </c>
      <c r="NV11" s="232">
        <f t="shared" si="19"/>
        <v>1.6105590830378495E-7</v>
      </c>
      <c r="NW11" s="232">
        <f t="shared" si="19"/>
        <v>-1.7772217048532372E-7</v>
      </c>
      <c r="NX11" s="232">
        <f t="shared" si="19"/>
        <v>0</v>
      </c>
      <c r="NY11" s="232">
        <f t="shared" si="19"/>
        <v>-7.7606292876991775E-8</v>
      </c>
      <c r="NZ11" s="232">
        <f t="shared" si="19"/>
        <v>-8.152842977874815E-8</v>
      </c>
      <c r="OA11" s="232">
        <f t="shared" si="19"/>
        <v>-1.2987726468609899E-7</v>
      </c>
      <c r="OB11" s="232">
        <f t="shared" si="19"/>
        <v>-9.0064652911092224E-8</v>
      </c>
      <c r="OC11" s="232">
        <f t="shared" si="19"/>
        <v>0</v>
      </c>
      <c r="OD11" s="232">
        <f t="shared" si="19"/>
        <v>-5.4388975485202694E-8</v>
      </c>
      <c r="OE11" s="232">
        <f t="shared" si="19"/>
        <v>0</v>
      </c>
      <c r="OF11" s="232">
        <f t="shared" si="19"/>
        <v>0</v>
      </c>
      <c r="OG11" s="232">
        <f t="shared" si="19"/>
        <v>-7.8511639154225518E-8</v>
      </c>
      <c r="OH11" s="232">
        <f t="shared" si="19"/>
        <v>0</v>
      </c>
      <c r="OI11" s="232">
        <f t="shared" si="19"/>
        <v>0</v>
      </c>
      <c r="OJ11" s="232">
        <f t="shared" si="19"/>
        <v>-1.2177727107608365E-7</v>
      </c>
      <c r="OK11" s="232">
        <f t="shared" si="19"/>
        <v>3.632605607394776E-2</v>
      </c>
      <c r="OL11" s="232">
        <f t="shared" si="19"/>
        <v>1.063914221277561E-7</v>
      </c>
      <c r="OM11" s="232">
        <f t="shared" si="19"/>
        <v>-0.16387295229725879</v>
      </c>
      <c r="ON11" s="232">
        <f t="shared" si="19"/>
        <v>-7.2156543332132894E-8</v>
      </c>
      <c r="OO11" s="232">
        <f t="shared" si="19"/>
        <v>0</v>
      </c>
      <c r="OP11" s="232">
        <f t="shared" si="19"/>
        <v>1</v>
      </c>
      <c r="OQ11" s="232" t="str">
        <f t="shared" si="19"/>
        <v/>
      </c>
      <c r="OR11" s="232" t="str">
        <f t="shared" si="19"/>
        <v/>
      </c>
      <c r="OS11" s="232" t="str">
        <f t="shared" si="19"/>
        <v/>
      </c>
      <c r="OT11" s="232" t="str">
        <f t="shared" si="19"/>
        <v/>
      </c>
      <c r="OU11" s="232" t="str">
        <f t="shared" si="19"/>
        <v/>
      </c>
      <c r="OV11" s="232" t="str">
        <f t="shared" si="19"/>
        <v/>
      </c>
      <c r="OW11" s="232" t="str">
        <f t="shared" si="19"/>
        <v/>
      </c>
      <c r="OX11" s="232" t="str">
        <f t="shared" si="19"/>
        <v/>
      </c>
      <c r="OY11" s="232" t="str">
        <f t="shared" si="19"/>
        <v/>
      </c>
      <c r="OZ11" s="232" t="str">
        <f t="shared" si="19"/>
        <v/>
      </c>
      <c r="PA11" s="232" t="str">
        <f t="shared" si="19"/>
        <v/>
      </c>
      <c r="PB11" s="232" t="str">
        <f t="shared" si="19"/>
        <v/>
      </c>
      <c r="PC11" s="233">
        <f t="shared" si="19"/>
        <v>4.5878901502810062E-3</v>
      </c>
      <c r="PF11" s="238">
        <f>IF(AND(PF9&lt;&gt;0,PF10&lt;&gt;0),(PF9-PF10)/PF10,IF(AND(PF9=0,PF10=0),"",IF(AND(PF9="",PF10=""),"",IF(AND(PF9=0,PF10=""),"", IF(AND(PF9="",PF10=0),"",1)))))</f>
        <v>2.8747807063919839E-3</v>
      </c>
      <c r="PH11" s="238">
        <f>IF(AND(PH9&lt;&gt;0,PH10&lt;&gt;0),(PH9-PH10)/PH10,IF(AND(PH9=0,PH10=0),"",IF(AND(PH9="",PH10=""),"",IF(AND(PH9=0,PH10=""),"", IF(AND(PH9="",PH10=0),"",1)))))</f>
        <v>2.915103188895114E-3</v>
      </c>
    </row>
    <row r="12" spans="1:424" outlineLevel="1" x14ac:dyDescent="0.3">
      <c r="A12" s="239" t="s">
        <v>760</v>
      </c>
      <c r="B12" s="218">
        <f>'[27]D-PDP'!$BZ$12</f>
        <v>4613006.5</v>
      </c>
      <c r="C12" s="218">
        <f>'[27]D-PDP'!$BZ$13</f>
        <v>4518872.5</v>
      </c>
      <c r="D12" s="218">
        <f>'[27]D-PDP'!$BZ$14</f>
        <v>4045354.75</v>
      </c>
      <c r="E12" s="218">
        <f>'[27]D-PDP'!$BZ$15</f>
        <v>2949274</v>
      </c>
      <c r="F12" s="218">
        <f>'[27]D-PDP'!$BZ$16</f>
        <v>1857736.375</v>
      </c>
      <c r="G12" s="218">
        <f>'[27]D-PDP'!$BZ$17</f>
        <v>1532981.125</v>
      </c>
      <c r="H12" s="218">
        <f>'[27]D-PDP'!$BZ$18</f>
        <v>1689755.5</v>
      </c>
      <c r="I12" s="218">
        <f>'[27]D-PDP'!$BZ$19</f>
        <v>1937448.75</v>
      </c>
      <c r="J12" s="218">
        <f>'[27]D-PDP'!$BZ$20</f>
        <v>2173294.25</v>
      </c>
      <c r="K12" s="218">
        <f>'[27]D-PDP'!$BZ$21</f>
        <v>2413732.5</v>
      </c>
      <c r="L12" s="218">
        <f>'[27]D-PDP'!$BZ$22</f>
        <v>2657961.5</v>
      </c>
      <c r="M12" s="218">
        <f>'[27]D-PDP'!$BZ$23</f>
        <v>2915874.75</v>
      </c>
      <c r="N12" s="218">
        <f>'[27]D-PDP'!$BZ$24</f>
        <v>3175350</v>
      </c>
      <c r="O12" s="218">
        <f>'[27]D-PDP'!$BZ$25</f>
        <v>3440452.75</v>
      </c>
      <c r="P12" s="218">
        <f>'[27]D-PDP'!$BZ$26</f>
        <v>3704296.5</v>
      </c>
      <c r="Q12" s="218">
        <f>'[27]D-PDP'!$BZ$27</f>
        <v>3977686.25</v>
      </c>
      <c r="R12" s="218">
        <f>'[27]D-PDP'!$BZ$28</f>
        <v>4266501.5</v>
      </c>
      <c r="S12" s="218">
        <f>'[27]D-PDP'!$BZ$29</f>
        <v>4579057.5</v>
      </c>
      <c r="T12" s="218">
        <f>'[27]D-PDP'!$BZ$30</f>
        <v>4676835</v>
      </c>
      <c r="U12" s="218">
        <f>'[27]D-PDP'!$BZ$31</f>
        <v>4664876</v>
      </c>
      <c r="V12" s="218">
        <f>'[27]D-PDP'!$BZ$32</f>
        <v>4656875</v>
      </c>
      <c r="W12" s="218">
        <f>'[27]D-PDP'!$BZ$33</f>
        <v>1542846.125</v>
      </c>
      <c r="X12" s="218">
        <f>'[27]D-PDP'!$BZ$34</f>
        <v>0</v>
      </c>
      <c r="Y12" s="218">
        <f>'[27]D-PDP'!$BZ$35</f>
        <v>0</v>
      </c>
      <c r="Z12" s="218">
        <f>'[27]D-PDP'!$BZ$36</f>
        <v>0</v>
      </c>
      <c r="AA12" s="218">
        <f>'[27]D-PDP'!$BZ$37</f>
        <v>0</v>
      </c>
      <c r="AB12" s="218">
        <f>'[27]D-PDP'!$BZ$38</f>
        <v>0</v>
      </c>
      <c r="AC12" s="218">
        <f>'[27]D-PDP'!$BZ$39</f>
        <v>0</v>
      </c>
      <c r="AD12" s="218">
        <f>'[27]D-PDP'!$BZ$40</f>
        <v>0</v>
      </c>
      <c r="AE12" s="218">
        <f>'[27]D-PDP'!$BZ$41</f>
        <v>0</v>
      </c>
      <c r="AF12" s="218">
        <f>'[27]D-PDP'!$BZ$42</f>
        <v>0</v>
      </c>
      <c r="AG12" s="218">
        <f>'[27]D-PDP'!$BZ$43</f>
        <v>0</v>
      </c>
      <c r="AH12" s="218">
        <f>'[27]D-PDP'!$BZ$44</f>
        <v>0</v>
      </c>
      <c r="AI12" s="218">
        <f>'[27]D-PDP'!$BZ$45</f>
        <v>0</v>
      </c>
      <c r="AJ12" s="218">
        <f>'[27]D-PDP'!$BZ$46</f>
        <v>0</v>
      </c>
      <c r="AK12" s="218">
        <f>'[27]D-PDP'!$BZ$47</f>
        <v>0</v>
      </c>
      <c r="AL12" s="218">
        <f>'[27]D-PDP'!$BZ$48</f>
        <v>0</v>
      </c>
      <c r="AM12" s="219">
        <f>SUM(B12:AL12)</f>
        <v>71990069.125</v>
      </c>
      <c r="AN12" s="220">
        <f>'[27]D-PNP'!$BZ$12</f>
        <v>428542.59375</v>
      </c>
      <c r="AO12" s="218">
        <f>'[27]D-PNP'!$BZ$13</f>
        <v>523156.25</v>
      </c>
      <c r="AP12" s="218">
        <f>'[27]D-PNP'!$BZ$14</f>
        <v>423313.71875</v>
      </c>
      <c r="AQ12" s="218">
        <f>'[27]D-PNP'!$BZ$15</f>
        <v>299750.9375</v>
      </c>
      <c r="AR12" s="218">
        <f>'[27]D-PNP'!$BZ$16</f>
        <v>187372.78125</v>
      </c>
      <c r="AS12" s="218">
        <f>'[27]D-PNP'!$BZ$17</f>
        <v>157659.3125</v>
      </c>
      <c r="AT12" s="218">
        <f>'[27]D-PNP'!$BZ$18</f>
        <v>173803.3125</v>
      </c>
      <c r="AU12" s="218">
        <f>'[27]D-PNP'!$BZ$19</f>
        <v>197845.03125</v>
      </c>
      <c r="AV12" s="218">
        <f>'[27]D-PNP'!$BZ$20</f>
        <v>220653.6875</v>
      </c>
      <c r="AW12" s="218">
        <f>'[27]D-PNP'!$BZ$21</f>
        <v>243172.34375</v>
      </c>
      <c r="AX12" s="218">
        <f>'[27]D-PNP'!$BZ$22</f>
        <v>263635.375</v>
      </c>
      <c r="AY12" s="218">
        <f>'[27]D-PNP'!$BZ$23</f>
        <v>282233.96875</v>
      </c>
      <c r="AZ12" s="218">
        <f>'[27]D-PNP'!$BZ$24</f>
        <v>300046.5625</v>
      </c>
      <c r="BA12" s="218">
        <f>'[27]D-PNP'!$BZ$25</f>
        <v>317578.53125</v>
      </c>
      <c r="BB12" s="218">
        <f>'[27]D-PNP'!$BZ$26</f>
        <v>333678.78125</v>
      </c>
      <c r="BC12" s="218">
        <f>'[27]D-PNP'!$BZ$27</f>
        <v>347701.65625</v>
      </c>
      <c r="BD12" s="218">
        <f>'[27]D-PNP'!$BZ$28</f>
        <v>362842.125</v>
      </c>
      <c r="BE12" s="218">
        <f>'[27]D-PNP'!$BZ$29</f>
        <v>375284.84375</v>
      </c>
      <c r="BF12" s="218">
        <f>'[27]D-PNP'!$BZ$30</f>
        <v>364713.90625</v>
      </c>
      <c r="BG12" s="218">
        <f>'[27]D-PNP'!$BZ$31</f>
        <v>376672.6875</v>
      </c>
      <c r="BH12" s="218">
        <f>'[27]D-PNP'!$BZ$32</f>
        <v>384674.125</v>
      </c>
      <c r="BI12" s="218">
        <f>'[27]D-PNP'!$BZ$33</f>
        <v>123895.5625</v>
      </c>
      <c r="BJ12" s="218">
        <f>'[27]D-PNP'!$BZ$34</f>
        <v>0</v>
      </c>
      <c r="BK12" s="218">
        <f>'[27]D-PNP'!$BZ$35</f>
        <v>0</v>
      </c>
      <c r="BL12" s="218">
        <f>'[27]D-PNP'!$BZ$36</f>
        <v>0</v>
      </c>
      <c r="BM12" s="218">
        <f>'[27]D-PNP'!$BZ$37</f>
        <v>0</v>
      </c>
      <c r="BN12" s="218">
        <f>'[27]D-PNP'!$BZ$38</f>
        <v>0</v>
      </c>
      <c r="BO12" s="218">
        <f>'[27]D-PNP'!$BZ$39</f>
        <v>0</v>
      </c>
      <c r="BP12" s="218">
        <f>'[27]D-PNP'!$BZ$40</f>
        <v>0</v>
      </c>
      <c r="BQ12" s="218">
        <f>'[27]D-PNP'!$BZ$41</f>
        <v>0</v>
      </c>
      <c r="BR12" s="218">
        <f>'[27]D-PNP'!$BZ$42</f>
        <v>0</v>
      </c>
      <c r="BS12" s="218">
        <f>'[27]D-PNP'!$BZ$43</f>
        <v>0</v>
      </c>
      <c r="BT12" s="218">
        <f>'[27]D-PNP'!$BZ$44</f>
        <v>0</v>
      </c>
      <c r="BU12" s="218">
        <f>'[27]D-PNP'!$BZ$45</f>
        <v>0</v>
      </c>
      <c r="BV12" s="218">
        <f>'[27]D-PNP'!$BZ$46</f>
        <v>0</v>
      </c>
      <c r="BW12" s="218">
        <f>'[27]D-PNP'!$BZ$47</f>
        <v>0</v>
      </c>
      <c r="BX12" s="218">
        <f>'[27]D-PNP'!$BZ$48</f>
        <v>0</v>
      </c>
      <c r="BY12" s="219">
        <f>SUM(AN12:BX12)</f>
        <v>6688228.09375</v>
      </c>
      <c r="BZ12" s="220">
        <f>'[27]D-PND'!$BZ$12</f>
        <v>0</v>
      </c>
      <c r="CA12" s="218">
        <f>'[27]D-PND'!$BZ$13</f>
        <v>-479.60214233398438</v>
      </c>
      <c r="CB12" s="218">
        <f>'[27]D-PND'!$BZ$14</f>
        <v>572880.4375</v>
      </c>
      <c r="CC12" s="218">
        <f>'[27]D-PND'!$BZ$15</f>
        <v>1792524.125</v>
      </c>
      <c r="CD12" s="218">
        <f>'[27]D-PND'!$BZ$16</f>
        <v>2996439.75</v>
      </c>
      <c r="CE12" s="218">
        <f>'[27]D-PND'!$BZ$17</f>
        <v>3350908.75</v>
      </c>
      <c r="CF12" s="218">
        <f>'[27]D-PND'!$BZ$18</f>
        <v>3177990</v>
      </c>
      <c r="CG12" s="218">
        <f>'[27]D-PND'!$BZ$19</f>
        <v>2906255.25</v>
      </c>
      <c r="CH12" s="218">
        <f>'[27]D-PND'!$BZ$20</f>
        <v>2647601</v>
      </c>
      <c r="CI12" s="218">
        <f>'[27]D-PND'!$BZ$21</f>
        <v>2384644.25</v>
      </c>
      <c r="CJ12" s="218">
        <f>'[27]D-PND'!$BZ$22</f>
        <v>2119952.25</v>
      </c>
      <c r="CK12" s="218">
        <f>'[27]D-PND'!$BZ$23</f>
        <v>1843440.125</v>
      </c>
      <c r="CL12" s="218">
        <f>'[27]D-PND'!$BZ$24</f>
        <v>1566152.25</v>
      </c>
      <c r="CM12" s="218">
        <f>'[27]D-PND'!$BZ$25</f>
        <v>1283517.875</v>
      </c>
      <c r="CN12" s="218">
        <f>'[27]D-PND'!$BZ$26</f>
        <v>1003573.875</v>
      </c>
      <c r="CO12" s="218">
        <f>'[27]D-PND'!$BZ$27</f>
        <v>716161</v>
      </c>
      <c r="CP12" s="218">
        <f>'[27]D-PND'!$BZ$28</f>
        <v>412205.21875</v>
      </c>
      <c r="CQ12" s="218">
        <f>'[27]D-PND'!$BZ$29</f>
        <v>87206.375</v>
      </c>
      <c r="CR12" s="218">
        <f>'[27]D-PND'!$BZ$30</f>
        <v>0</v>
      </c>
      <c r="CS12" s="218">
        <f>'[27]D-PND'!$BZ$31</f>
        <v>0</v>
      </c>
      <c r="CT12" s="218">
        <f>'[27]D-PND'!$BZ$32</f>
        <v>0</v>
      </c>
      <c r="CU12" s="218">
        <f>'[27]D-PND'!$BZ$33</f>
        <v>0</v>
      </c>
      <c r="CV12" s="218">
        <f>'[27]D-PND'!$BZ$34</f>
        <v>0</v>
      </c>
      <c r="CW12" s="218">
        <f>'[27]D-PND'!$BZ$35</f>
        <v>0</v>
      </c>
      <c r="CX12" s="218">
        <f>'[27]D-PND'!$BZ$36</f>
        <v>0</v>
      </c>
      <c r="CY12" s="218">
        <f>'[27]D-PND'!$BZ$37</f>
        <v>0</v>
      </c>
      <c r="CZ12" s="218">
        <f>'[27]D-PND'!$BZ$38</f>
        <v>0</v>
      </c>
      <c r="DA12" s="218">
        <f>'[27]D-PND'!$BZ$39</f>
        <v>0</v>
      </c>
      <c r="DB12" s="218">
        <f>'[27]D-PND'!$BZ$40</f>
        <v>0</v>
      </c>
      <c r="DC12" s="218">
        <f>'[27]D-PND'!$BZ$41</f>
        <v>0</v>
      </c>
      <c r="DD12" s="218">
        <f>'[27]D-PND'!$BZ$42</f>
        <v>0</v>
      </c>
      <c r="DE12" s="218">
        <f>'[27]D-PND'!$BZ$43</f>
        <v>0</v>
      </c>
      <c r="DF12" s="218">
        <f>'[27]D-PND'!$BZ$44</f>
        <v>0</v>
      </c>
      <c r="DG12" s="218">
        <f>'[27]D-PND'!$BZ$45</f>
        <v>0</v>
      </c>
      <c r="DH12" s="218">
        <f>'[27]D-PND'!$BZ$46</f>
        <v>0</v>
      </c>
      <c r="DI12" s="218">
        <f>'[27]D-PND'!$BZ$47</f>
        <v>0</v>
      </c>
      <c r="DJ12" s="218">
        <f>'[27]D-PND'!$BZ$48</f>
        <v>0</v>
      </c>
      <c r="DK12" s="219">
        <f>SUM(BZ12:DJ12)</f>
        <v>28860972.929107666</v>
      </c>
      <c r="DL12" s="221"/>
      <c r="DM12" s="222"/>
      <c r="DN12" s="222"/>
      <c r="DO12" s="222"/>
      <c r="DP12" s="222"/>
      <c r="DQ12" s="222"/>
      <c r="DR12" s="222"/>
      <c r="DS12" s="222"/>
      <c r="DT12" s="222"/>
      <c r="DU12" s="222"/>
      <c r="DV12" s="222"/>
      <c r="DW12" s="222"/>
      <c r="DX12" s="222"/>
      <c r="DY12" s="222"/>
      <c r="DZ12" s="222"/>
      <c r="EA12" s="222"/>
      <c r="EB12" s="222"/>
      <c r="EC12" s="222"/>
      <c r="ED12" s="222"/>
      <c r="EE12" s="222"/>
      <c r="EF12" s="222"/>
      <c r="EG12" s="222"/>
      <c r="EH12" s="222"/>
      <c r="EI12" s="222"/>
      <c r="EJ12" s="222"/>
      <c r="EK12" s="222"/>
      <c r="EL12" s="222"/>
      <c r="EM12" s="222"/>
      <c r="EN12" s="222"/>
      <c r="EO12" s="222"/>
      <c r="EP12" s="222"/>
      <c r="EQ12" s="222"/>
      <c r="ER12" s="222"/>
      <c r="ES12" s="222"/>
      <c r="ET12" s="222"/>
      <c r="EU12" s="222"/>
      <c r="EV12" s="222"/>
      <c r="EW12" s="223">
        <f>SUM(DL12:EV12)</f>
        <v>0</v>
      </c>
      <c r="EX12" s="221"/>
      <c r="EY12" s="222"/>
      <c r="EZ12" s="222"/>
      <c r="FA12" s="222"/>
      <c r="FB12" s="222"/>
      <c r="FC12" s="222"/>
      <c r="FD12" s="222"/>
      <c r="FE12" s="222"/>
      <c r="FF12" s="222"/>
      <c r="FG12" s="222"/>
      <c r="FH12" s="222"/>
      <c r="FI12" s="222"/>
      <c r="FJ12" s="222"/>
      <c r="FK12" s="222"/>
      <c r="FL12" s="222"/>
      <c r="FM12" s="222"/>
      <c r="FN12" s="222"/>
      <c r="FO12" s="222"/>
      <c r="FP12" s="222"/>
      <c r="FQ12" s="222"/>
      <c r="FR12" s="222"/>
      <c r="FS12" s="222"/>
      <c r="FT12" s="222"/>
      <c r="FU12" s="222"/>
      <c r="FV12" s="222"/>
      <c r="FW12" s="222"/>
      <c r="FX12" s="222"/>
      <c r="FY12" s="222"/>
      <c r="FZ12" s="222"/>
      <c r="GA12" s="222"/>
      <c r="GB12" s="222"/>
      <c r="GC12" s="222"/>
      <c r="GD12" s="222"/>
      <c r="GE12" s="222"/>
      <c r="GF12" s="222"/>
      <c r="GG12" s="222"/>
      <c r="GH12" s="222"/>
      <c r="GI12" s="223">
        <f>SUM(EX12:GH12)</f>
        <v>0</v>
      </c>
      <c r="GJ12" s="221"/>
      <c r="GK12" s="222"/>
      <c r="GL12" s="222"/>
      <c r="GM12" s="222"/>
      <c r="GN12" s="222"/>
      <c r="GO12" s="222"/>
      <c r="GP12" s="222"/>
      <c r="GQ12" s="222"/>
      <c r="GR12" s="222"/>
      <c r="GS12" s="222"/>
      <c r="GT12" s="222"/>
      <c r="GU12" s="222"/>
      <c r="GV12" s="222"/>
      <c r="GW12" s="222"/>
      <c r="GX12" s="222"/>
      <c r="GY12" s="222"/>
      <c r="GZ12" s="222"/>
      <c r="HA12" s="222"/>
      <c r="HB12" s="222"/>
      <c r="HC12" s="222"/>
      <c r="HD12" s="222"/>
      <c r="HE12" s="222"/>
      <c r="HF12" s="222"/>
      <c r="HG12" s="222"/>
      <c r="HH12" s="222"/>
      <c r="HI12" s="222"/>
      <c r="HJ12" s="222"/>
      <c r="HK12" s="222"/>
      <c r="HL12" s="222"/>
      <c r="HM12" s="222"/>
      <c r="HN12" s="222"/>
      <c r="HO12" s="222"/>
      <c r="HP12" s="222"/>
      <c r="HQ12" s="222"/>
      <c r="HR12" s="222"/>
      <c r="HS12" s="222"/>
      <c r="HT12" s="222"/>
      <c r="HU12" s="223">
        <f>SUM(GJ12:HT12)</f>
        <v>0</v>
      </c>
      <c r="HV12" s="220">
        <f>'[27]D-PRB'!$BZ$12</f>
        <v>0</v>
      </c>
      <c r="HW12" s="218">
        <f>'[27]D-PRB'!$BZ$13</f>
        <v>0</v>
      </c>
      <c r="HX12" s="218">
        <f>'[27]D-PRB'!$BZ$14</f>
        <v>0</v>
      </c>
      <c r="HY12" s="218">
        <f>'[27]D-PRB'!$BZ$15</f>
        <v>0</v>
      </c>
      <c r="HZ12" s="218">
        <f>'[27]D-PRB'!$BZ$16</f>
        <v>0</v>
      </c>
      <c r="IA12" s="218">
        <f>'[27]D-PRB'!$BZ$17</f>
        <v>0</v>
      </c>
      <c r="IB12" s="218">
        <f>'[27]D-PRB'!$BZ$18</f>
        <v>0</v>
      </c>
      <c r="IC12" s="218">
        <f>'[27]D-PRB'!$BZ$19</f>
        <v>0</v>
      </c>
      <c r="ID12" s="218">
        <f>'[27]D-PRB'!$BZ$20</f>
        <v>0</v>
      </c>
      <c r="IE12" s="218">
        <f>'[27]D-PRB'!$BZ$21</f>
        <v>0</v>
      </c>
      <c r="IF12" s="218">
        <f>'[27]D-PRB'!$BZ$22</f>
        <v>0</v>
      </c>
      <c r="IG12" s="218">
        <f>'[27]D-PRB'!$BZ$23</f>
        <v>0</v>
      </c>
      <c r="IH12" s="218">
        <f>'[27]D-PRB'!$BZ$24</f>
        <v>0</v>
      </c>
      <c r="II12" s="218">
        <f>'[27]D-PRB'!$BZ$25</f>
        <v>0</v>
      </c>
      <c r="IJ12" s="218">
        <f>'[27]D-PRB'!$BZ$26</f>
        <v>0</v>
      </c>
      <c r="IK12" s="218">
        <f>'[27]D-PRB'!$BZ$27</f>
        <v>0</v>
      </c>
      <c r="IL12" s="218">
        <f>'[27]D-PRB'!$BZ$28</f>
        <v>0</v>
      </c>
      <c r="IM12" s="218">
        <f>'[27]D-PRB'!$BZ$29</f>
        <v>0</v>
      </c>
      <c r="IN12" s="218">
        <f>'[27]D-PRB'!$BZ$30</f>
        <v>0</v>
      </c>
      <c r="IO12" s="218">
        <f>'[27]D-PRB'!$BZ$31</f>
        <v>0</v>
      </c>
      <c r="IP12" s="218">
        <f>'[27]D-PRB'!$BZ$32</f>
        <v>0</v>
      </c>
      <c r="IQ12" s="218">
        <f>'[27]D-PRB'!$BZ$33</f>
        <v>0</v>
      </c>
      <c r="IR12" s="218">
        <f>'[27]D-PRB'!$BZ$34</f>
        <v>0</v>
      </c>
      <c r="IS12" s="218">
        <f>'[27]D-PRB'!$BZ$35</f>
        <v>0</v>
      </c>
      <c r="IT12" s="218">
        <f>'[27]D-PRB'!$BZ$36</f>
        <v>0</v>
      </c>
      <c r="IU12" s="218">
        <f>'[27]D-PRB'!$BZ$37</f>
        <v>0</v>
      </c>
      <c r="IV12" s="218">
        <f>'[27]D-PRB'!$BZ$38</f>
        <v>0</v>
      </c>
      <c r="IW12" s="218">
        <f>'[27]D-PRB'!$BZ$39</f>
        <v>0</v>
      </c>
      <c r="IX12" s="218">
        <f>'[27]D-PRB'!$BZ$40</f>
        <v>0</v>
      </c>
      <c r="IY12" s="218">
        <f>'[27]D-PRB'!$BZ$41</f>
        <v>0</v>
      </c>
      <c r="IZ12" s="218">
        <f>'[27]D-PRB'!$BZ$42</f>
        <v>0</v>
      </c>
      <c r="JA12" s="218">
        <f>'[27]D-PRB'!$BZ$43</f>
        <v>0</v>
      </c>
      <c r="JB12" s="218">
        <f>'[27]D-PRB'!$BZ$44</f>
        <v>0</v>
      </c>
      <c r="JC12" s="218">
        <f>'[27]D-PRB'!$BZ$45</f>
        <v>0</v>
      </c>
      <c r="JD12" s="218">
        <f>'[27]D-PRB'!$BZ$46</f>
        <v>0</v>
      </c>
      <c r="JE12" s="218">
        <f>'[27]D-PRB'!$BZ$47</f>
        <v>0</v>
      </c>
      <c r="JF12" s="218">
        <f>'[27]D-PRB'!$BZ$48</f>
        <v>0</v>
      </c>
      <c r="JG12" s="219">
        <f>SUM(HV12:JF12)</f>
        <v>0</v>
      </c>
      <c r="JH12" s="221"/>
      <c r="JI12" s="222"/>
      <c r="JJ12" s="222"/>
      <c r="JK12" s="222"/>
      <c r="JL12" s="222"/>
      <c r="JM12" s="222"/>
      <c r="JN12" s="222"/>
      <c r="JO12" s="222"/>
      <c r="JP12" s="222"/>
      <c r="JQ12" s="222"/>
      <c r="JR12" s="222"/>
      <c r="JS12" s="222"/>
      <c r="JT12" s="222"/>
      <c r="JU12" s="222"/>
      <c r="JV12" s="222"/>
      <c r="JW12" s="222"/>
      <c r="JX12" s="222"/>
      <c r="JY12" s="222"/>
      <c r="JZ12" s="222"/>
      <c r="KA12" s="222"/>
      <c r="KB12" s="222"/>
      <c r="KC12" s="222"/>
      <c r="KD12" s="222"/>
      <c r="KE12" s="222"/>
      <c r="KF12" s="222"/>
      <c r="KG12" s="222"/>
      <c r="KH12" s="222"/>
      <c r="KI12" s="222"/>
      <c r="KJ12" s="222"/>
      <c r="KK12" s="222"/>
      <c r="KL12" s="222"/>
      <c r="KM12" s="222"/>
      <c r="KN12" s="222"/>
      <c r="KO12" s="222"/>
      <c r="KP12" s="222"/>
      <c r="KQ12" s="222"/>
      <c r="KR12" s="222"/>
      <c r="KS12" s="223">
        <f>SUM(JH12:KR12)</f>
        <v>0</v>
      </c>
      <c r="KT12" s="221"/>
      <c r="KU12" s="222"/>
      <c r="KV12" s="222"/>
      <c r="KW12" s="222"/>
      <c r="KX12" s="222"/>
      <c r="KY12" s="222"/>
      <c r="KZ12" s="222"/>
      <c r="LA12" s="222"/>
      <c r="LB12" s="222"/>
      <c r="LC12" s="222"/>
      <c r="LD12" s="222"/>
      <c r="LE12" s="222"/>
      <c r="LF12" s="222"/>
      <c r="LG12" s="222"/>
      <c r="LH12" s="222"/>
      <c r="LI12" s="222"/>
      <c r="LJ12" s="222"/>
      <c r="LK12" s="222"/>
      <c r="LL12" s="222"/>
      <c r="LM12" s="222"/>
      <c r="LN12" s="222"/>
      <c r="LO12" s="222"/>
      <c r="LP12" s="222"/>
      <c r="LQ12" s="222"/>
      <c r="LR12" s="222"/>
      <c r="LS12" s="222"/>
      <c r="LT12" s="222"/>
      <c r="LU12" s="222"/>
      <c r="LV12" s="222"/>
      <c r="LW12" s="222"/>
      <c r="LX12" s="222"/>
      <c r="LY12" s="222"/>
      <c r="LZ12" s="222"/>
      <c r="MA12" s="222"/>
      <c r="MB12" s="222"/>
      <c r="MC12" s="222"/>
      <c r="MD12" s="222"/>
      <c r="ME12" s="223">
        <f>SUM(KT12:MD12)</f>
        <v>0</v>
      </c>
      <c r="MF12" s="221"/>
      <c r="MG12" s="222"/>
      <c r="MH12" s="222"/>
      <c r="MI12" s="222"/>
      <c r="MJ12" s="222"/>
      <c r="MK12" s="222"/>
      <c r="ML12" s="222"/>
      <c r="MM12" s="222"/>
      <c r="MN12" s="222"/>
      <c r="MO12" s="222"/>
      <c r="MP12" s="222"/>
      <c r="MQ12" s="222"/>
      <c r="MR12" s="222"/>
      <c r="MS12" s="222"/>
      <c r="MT12" s="222"/>
      <c r="MU12" s="222"/>
      <c r="MV12" s="222"/>
      <c r="MW12" s="222"/>
      <c r="MX12" s="222"/>
      <c r="MY12" s="222"/>
      <c r="MZ12" s="222"/>
      <c r="NA12" s="222"/>
      <c r="NB12" s="222"/>
      <c r="NC12" s="222"/>
      <c r="ND12" s="222"/>
      <c r="NE12" s="222"/>
      <c r="NF12" s="222"/>
      <c r="NG12" s="222"/>
      <c r="NH12" s="222"/>
      <c r="NI12" s="222"/>
      <c r="NJ12" s="222"/>
      <c r="NK12" s="222"/>
      <c r="NL12" s="222"/>
      <c r="NM12" s="222"/>
      <c r="NN12" s="222"/>
      <c r="NO12" s="222"/>
      <c r="NP12" s="222"/>
      <c r="NQ12" s="223">
        <f>SUM(MF12:NP12)</f>
        <v>0</v>
      </c>
      <c r="NR12" s="218">
        <f>'[27]D-PS'!$BZ$12</f>
        <v>0</v>
      </c>
      <c r="NS12" s="218">
        <f>'[27]D-PS'!$BZ$13</f>
        <v>0</v>
      </c>
      <c r="NT12" s="218">
        <f>'[27]D-PS'!$BZ$14</f>
        <v>0</v>
      </c>
      <c r="NU12" s="218">
        <f>'[27]D-PS'!$BZ$15</f>
        <v>0</v>
      </c>
      <c r="NV12" s="218">
        <f>'[27]D-PS'!$BZ$16</f>
        <v>0</v>
      </c>
      <c r="NW12" s="218">
        <f>'[27]D-PS'!$BZ$17</f>
        <v>0</v>
      </c>
      <c r="NX12" s="218">
        <f>'[27]D-PS'!$BZ$18</f>
        <v>0</v>
      </c>
      <c r="NY12" s="218">
        <f>'[27]D-PS'!$BZ$19</f>
        <v>0</v>
      </c>
      <c r="NZ12" s="218">
        <f>'[27]D-PS'!$BZ$20</f>
        <v>0</v>
      </c>
      <c r="OA12" s="218">
        <f>'[27]D-PS'!$BZ$21</f>
        <v>0</v>
      </c>
      <c r="OB12" s="218">
        <f>'[27]D-PS'!$BZ$22</f>
        <v>0</v>
      </c>
      <c r="OC12" s="218">
        <f>'[27]D-PS'!$BZ$23</f>
        <v>0</v>
      </c>
      <c r="OD12" s="218">
        <f>'[27]D-PS'!$BZ$24</f>
        <v>0</v>
      </c>
      <c r="OE12" s="218">
        <f>'[27]D-PS'!$BZ$25</f>
        <v>0</v>
      </c>
      <c r="OF12" s="218">
        <f>'[27]D-PS'!$BZ$26</f>
        <v>0</v>
      </c>
      <c r="OG12" s="218">
        <f>'[27]D-PS'!$BZ$27</f>
        <v>0</v>
      </c>
      <c r="OH12" s="218">
        <f>'[27]D-PS'!$BZ$28</f>
        <v>0</v>
      </c>
      <c r="OI12" s="218">
        <f>'[27]D-PS'!$BZ$29</f>
        <v>0</v>
      </c>
      <c r="OJ12" s="218">
        <f>'[27]D-PS'!$BZ$30</f>
        <v>0</v>
      </c>
      <c r="OK12" s="218">
        <f>'[27]D-PS'!$BZ$31</f>
        <v>0</v>
      </c>
      <c r="OL12" s="218">
        <f>'[27]D-PS'!$BZ$32</f>
        <v>0</v>
      </c>
      <c r="OM12" s="218">
        <f>'[27]D-PS'!$BZ$33</f>
        <v>3374807.25</v>
      </c>
      <c r="ON12" s="218">
        <f>'[27]D-PS'!$BZ$34</f>
        <v>5041549</v>
      </c>
      <c r="OO12" s="218">
        <f>'[27]D-PS'!$BZ$35</f>
        <v>5041549</v>
      </c>
      <c r="OP12" s="218">
        <f>'[27]D-PS'!$BZ$36</f>
        <v>1657495.625</v>
      </c>
      <c r="OQ12" s="218">
        <f>'[27]D-PS'!$BZ$37</f>
        <v>0</v>
      </c>
      <c r="OR12" s="218">
        <f>'[27]D-PS'!$BZ$38</f>
        <v>0</v>
      </c>
      <c r="OS12" s="218">
        <f>'[27]D-PS'!$BZ$39</f>
        <v>0</v>
      </c>
      <c r="OT12" s="218">
        <f>'[27]D-PS'!$BZ$40</f>
        <v>0</v>
      </c>
      <c r="OU12" s="218">
        <f>'[27]D-PS'!$BZ$41</f>
        <v>0</v>
      </c>
      <c r="OV12" s="218">
        <f>'[27]D-PS'!$BZ$42</f>
        <v>0</v>
      </c>
      <c r="OW12" s="218">
        <f>'[27]D-PS'!$BZ$43</f>
        <v>0</v>
      </c>
      <c r="OX12" s="218">
        <f>'[27]D-PS'!$BZ$44</f>
        <v>0</v>
      </c>
      <c r="OY12" s="218">
        <f>'[27]D-PS'!$BZ$45</f>
        <v>0</v>
      </c>
      <c r="OZ12" s="218">
        <f>'[27]D-PS'!$BZ$46</f>
        <v>0</v>
      </c>
      <c r="PA12" s="218">
        <f>'[27]D-PS'!$BZ$47</f>
        <v>0</v>
      </c>
      <c r="PB12" s="218">
        <f>'[27]D-PS'!$BZ$48</f>
        <v>0</v>
      </c>
      <c r="PC12" s="219">
        <f>SUM(NR12:PB12)</f>
        <v>15115400.875</v>
      </c>
      <c r="PH12" s="219">
        <f>PF12+JG12+PC12</f>
        <v>15115400.875</v>
      </c>
    </row>
    <row r="13" spans="1:424" outlineLevel="1" x14ac:dyDescent="0.3">
      <c r="A13" s="239" t="s">
        <v>761</v>
      </c>
      <c r="B13" s="225">
        <f>'[28]CF PDP'!$BW$36</f>
        <v>5041549</v>
      </c>
      <c r="C13" s="225">
        <f>'[28]CF PDP'!$BW$37</f>
        <v>5041549</v>
      </c>
      <c r="D13" s="225">
        <f>'[28]CF PDP'!$BW$38</f>
        <v>5041549</v>
      </c>
      <c r="E13" s="225">
        <f>'[28]CF PDP'!$BW$39</f>
        <v>5041549</v>
      </c>
      <c r="F13" s="225">
        <f>'[28]CF PDP'!$BW$40</f>
        <v>5041549</v>
      </c>
      <c r="G13" s="225">
        <f>'[28]CF PDP'!$BW$41</f>
        <v>5041549</v>
      </c>
      <c r="H13" s="225">
        <f>'[28]CF PDP'!$BW$42</f>
        <v>5041549</v>
      </c>
      <c r="I13" s="225">
        <f>'[28]CF PDP'!$BW$43</f>
        <v>5041549</v>
      </c>
      <c r="J13" s="225">
        <f>'[28]CF PDP'!$BW$44</f>
        <v>5041549</v>
      </c>
      <c r="K13" s="225">
        <f>'[28]CF PDP'!$BW$45</f>
        <v>5041549</v>
      </c>
      <c r="L13" s="225">
        <f>'[28]CF PDP'!$BW$46</f>
        <v>5041549</v>
      </c>
      <c r="M13" s="225">
        <f>'[28]CF PDP'!$BW$47</f>
        <v>5041549</v>
      </c>
      <c r="N13" s="225">
        <f>'[28]CF PDP'!$BW$48</f>
        <v>5041549</v>
      </c>
      <c r="O13" s="225">
        <f>'[28]CF PDP'!$BW$49</f>
        <v>5041549</v>
      </c>
      <c r="P13" s="225">
        <f>'[28]CF PDP'!$BW$50</f>
        <v>5041549</v>
      </c>
      <c r="Q13" s="225">
        <f>'[28]CF PDP'!$BW$51</f>
        <v>5041549</v>
      </c>
      <c r="R13" s="225">
        <f>'[28]CF PDP'!$BW$52</f>
        <v>5041549</v>
      </c>
      <c r="S13" s="225">
        <f>'[28]CF PDP'!$BW$53</f>
        <v>5041549</v>
      </c>
      <c r="T13" s="225">
        <f>'[28]CF PDP'!$BW$54</f>
        <v>5041549</v>
      </c>
      <c r="U13" s="225">
        <f>'[28]CF PDP'!$BW$55</f>
        <v>5041549</v>
      </c>
      <c r="V13" s="225">
        <f>'[28]CF PDP'!$BW$56</f>
        <v>5041549</v>
      </c>
      <c r="W13" s="225">
        <f>'[28]CF PDP'!$BW$57</f>
        <v>0</v>
      </c>
      <c r="X13" s="225">
        <f>'[28]CF PDP'!$BW$58</f>
        <v>0</v>
      </c>
      <c r="Y13" s="225">
        <f>'[28]CF PDP'!$BW$59</f>
        <v>0</v>
      </c>
      <c r="Z13" s="225">
        <f>'[28]CF PDP'!$BW$60</f>
        <v>0</v>
      </c>
      <c r="AA13" s="225">
        <f>'[28]CF PDP'!$BW$61</f>
        <v>0</v>
      </c>
      <c r="AB13" s="225">
        <f>'[28]CF PDP'!$BW$62</f>
        <v>0</v>
      </c>
      <c r="AC13" s="225">
        <f>'[28]CF PDP'!$BW$63</f>
        <v>0</v>
      </c>
      <c r="AD13" s="225">
        <f>'[28]CF PDP'!$BW$64</f>
        <v>0</v>
      </c>
      <c r="AE13" s="225">
        <f>'[28]CF PDP'!$BW$65</f>
        <v>0</v>
      </c>
      <c r="AF13" s="225">
        <f>'[28]CF PDP'!$BW$66</f>
        <v>0</v>
      </c>
      <c r="AG13" s="225">
        <f>'[28]CF PDP'!$BW$67</f>
        <v>0</v>
      </c>
      <c r="AH13" s="225">
        <f>'[28]CF PDP'!$BW$68</f>
        <v>0</v>
      </c>
      <c r="AI13" s="225">
        <f>'[28]CF PDP'!$BW$69</f>
        <v>0</v>
      </c>
      <c r="AJ13" s="225">
        <f>'[28]CF PDP'!$BW$70</f>
        <v>0</v>
      </c>
      <c r="AK13" s="225">
        <f>'[28]CF PDP'!$BW$71</f>
        <v>0</v>
      </c>
      <c r="AL13" s="225">
        <f>'[28]CF PDP'!$BW$72</f>
        <v>0</v>
      </c>
      <c r="AM13" s="226">
        <f>SUM(B13:AL13)</f>
        <v>105872529</v>
      </c>
      <c r="AN13" s="227">
        <f>'[28]CF PNP'!$BW$36</f>
        <v>0</v>
      </c>
      <c r="AO13" s="225">
        <f>'[28]CF PNP'!$BW$37</f>
        <v>0</v>
      </c>
      <c r="AP13" s="225">
        <f>'[28]CF PNP'!$BW$38</f>
        <v>0</v>
      </c>
      <c r="AQ13" s="225">
        <f>'[28]CF PNP'!$BW$39</f>
        <v>0</v>
      </c>
      <c r="AR13" s="225">
        <f>'[28]CF PNP'!$BW$40</f>
        <v>0</v>
      </c>
      <c r="AS13" s="225">
        <f>'[28]CF PNP'!$BW$41</f>
        <v>0</v>
      </c>
      <c r="AT13" s="225">
        <f>'[28]CF PNP'!$BW$42</f>
        <v>0</v>
      </c>
      <c r="AU13" s="225">
        <f>'[28]CF PNP'!$BW$43</f>
        <v>0</v>
      </c>
      <c r="AV13" s="225">
        <f>'[28]CF PNP'!$BW$44</f>
        <v>0</v>
      </c>
      <c r="AW13" s="225">
        <f>'[28]CF PNP'!$BW$45</f>
        <v>0</v>
      </c>
      <c r="AX13" s="225">
        <f>'[28]CF PNP'!$BW$46</f>
        <v>0</v>
      </c>
      <c r="AY13" s="225">
        <f>'[28]CF PNP'!$BW$47</f>
        <v>0</v>
      </c>
      <c r="AZ13" s="225">
        <f>'[28]CF PNP'!$BW$48</f>
        <v>0</v>
      </c>
      <c r="BA13" s="225">
        <f>'[28]CF PNP'!$BW$49</f>
        <v>0</v>
      </c>
      <c r="BB13" s="225">
        <f>'[28]CF PNP'!$BW$50</f>
        <v>0</v>
      </c>
      <c r="BC13" s="225">
        <f>'[28]CF PNP'!$BW$51</f>
        <v>0</v>
      </c>
      <c r="BD13" s="225">
        <f>'[28]CF PNP'!$BW$52</f>
        <v>0</v>
      </c>
      <c r="BE13" s="225">
        <f>'[28]CF PNP'!$BW$53</f>
        <v>0</v>
      </c>
      <c r="BF13" s="225">
        <f>'[28]CF PNP'!$BW$54</f>
        <v>0</v>
      </c>
      <c r="BG13" s="225">
        <f>'[28]CF PNP'!$BW$55</f>
        <v>0</v>
      </c>
      <c r="BH13" s="225">
        <f>'[28]CF PNP'!$BW$56</f>
        <v>0</v>
      </c>
      <c r="BI13" s="225">
        <f>'[28]CF PNP'!$BW$57</f>
        <v>0</v>
      </c>
      <c r="BJ13" s="225">
        <f>'[28]CF PNP'!$BW$58</f>
        <v>0</v>
      </c>
      <c r="BK13" s="225">
        <f>'[28]CF PNP'!$BW$59</f>
        <v>0</v>
      </c>
      <c r="BL13" s="225">
        <f>'[28]CF PNP'!$BW$60</f>
        <v>0</v>
      </c>
      <c r="BM13" s="225">
        <f>'[28]CF PNP'!$BW$61</f>
        <v>0</v>
      </c>
      <c r="BN13" s="225">
        <f>'[28]CF PNP'!$BW$62</f>
        <v>0</v>
      </c>
      <c r="BO13" s="225">
        <f>'[28]CF PNP'!$BW$63</f>
        <v>0</v>
      </c>
      <c r="BP13" s="225">
        <f>'[28]CF PNP'!$BW$64</f>
        <v>0</v>
      </c>
      <c r="BQ13" s="225">
        <f>'[28]CF PNP'!$BW$65</f>
        <v>0</v>
      </c>
      <c r="BR13" s="225">
        <f>'[28]CF PNP'!$BW$66</f>
        <v>0</v>
      </c>
      <c r="BS13" s="225">
        <f>'[28]CF PNP'!$BW$67</f>
        <v>0</v>
      </c>
      <c r="BT13" s="225">
        <f>'[28]CF PNP'!$BW$68</f>
        <v>0</v>
      </c>
      <c r="BU13" s="225">
        <f>'[28]CF PNP'!$BW$69</f>
        <v>0</v>
      </c>
      <c r="BV13" s="225">
        <f>'[28]CF PNP'!$BW$70</f>
        <v>0</v>
      </c>
      <c r="BW13" s="225">
        <f>'[28]CF PNP'!$BW$71</f>
        <v>0</v>
      </c>
      <c r="BX13" s="225">
        <f>'[28]CF PNP'!$BW$72</f>
        <v>0</v>
      </c>
      <c r="BY13" s="226">
        <f>SUM(AN13:BX13)</f>
        <v>0</v>
      </c>
      <c r="BZ13" s="227">
        <f>'[28]CF PND'!$BW$36</f>
        <v>0</v>
      </c>
      <c r="CA13" s="225">
        <f>'[28]CF PND'!$BW$37</f>
        <v>0</v>
      </c>
      <c r="CB13" s="225">
        <f>'[28]CF PND'!$BW$38</f>
        <v>0</v>
      </c>
      <c r="CC13" s="225">
        <f>'[28]CF PND'!$BW$39</f>
        <v>0</v>
      </c>
      <c r="CD13" s="225">
        <f>'[28]CF PND'!$BW$40</f>
        <v>0</v>
      </c>
      <c r="CE13" s="225">
        <f>'[28]CF PND'!$BW$41</f>
        <v>0</v>
      </c>
      <c r="CF13" s="225">
        <f>'[28]CF PND'!$BW$42</f>
        <v>0</v>
      </c>
      <c r="CG13" s="225">
        <f>'[28]CF PND'!$BW$43</f>
        <v>0</v>
      </c>
      <c r="CH13" s="225">
        <f>'[28]CF PND'!$BW$44</f>
        <v>0</v>
      </c>
      <c r="CI13" s="225">
        <f>'[28]CF PND'!$BW$45</f>
        <v>0</v>
      </c>
      <c r="CJ13" s="225">
        <f>'[28]CF PND'!$BW$46</f>
        <v>0</v>
      </c>
      <c r="CK13" s="225">
        <f>'[28]CF PND'!$BW$47</f>
        <v>0</v>
      </c>
      <c r="CL13" s="225">
        <f>'[28]CF PND'!$BW$48</f>
        <v>0</v>
      </c>
      <c r="CM13" s="225">
        <f>'[28]CF PND'!$BW$49</f>
        <v>0</v>
      </c>
      <c r="CN13" s="225">
        <f>'[28]CF PND'!$BW$50</f>
        <v>0</v>
      </c>
      <c r="CO13" s="225">
        <f>'[28]CF PND'!$BW$51</f>
        <v>0</v>
      </c>
      <c r="CP13" s="225">
        <f>'[28]CF PND'!$BW$52</f>
        <v>0</v>
      </c>
      <c r="CQ13" s="225">
        <f>'[28]CF PND'!$BW$53</f>
        <v>0</v>
      </c>
      <c r="CR13" s="225">
        <f>'[28]CF PND'!$BW$54</f>
        <v>0</v>
      </c>
      <c r="CS13" s="225">
        <f>'[28]CF PND'!$BW$55</f>
        <v>0</v>
      </c>
      <c r="CT13" s="225">
        <f>'[28]CF PND'!$BW$56</f>
        <v>0</v>
      </c>
      <c r="CU13" s="225">
        <f>'[28]CF PND'!$BW$57</f>
        <v>0</v>
      </c>
      <c r="CV13" s="225">
        <f>'[28]CF PND'!$BW$58</f>
        <v>0</v>
      </c>
      <c r="CW13" s="225">
        <f>'[28]CF PND'!$BW$59</f>
        <v>0</v>
      </c>
      <c r="CX13" s="225">
        <f>'[28]CF PND'!$BW$60</f>
        <v>0</v>
      </c>
      <c r="CY13" s="225">
        <f>'[28]CF PND'!$BW$61</f>
        <v>0</v>
      </c>
      <c r="CZ13" s="225">
        <f>'[28]CF PND'!$BW$62</f>
        <v>0</v>
      </c>
      <c r="DA13" s="225">
        <f>'[28]CF PND'!$BW$63</f>
        <v>0</v>
      </c>
      <c r="DB13" s="225">
        <f>'[28]CF PND'!$BW$64</f>
        <v>0</v>
      </c>
      <c r="DC13" s="225">
        <f>'[28]CF PND'!$BW$65</f>
        <v>0</v>
      </c>
      <c r="DD13" s="225">
        <f>'[28]CF PND'!$BW$66</f>
        <v>0</v>
      </c>
      <c r="DE13" s="225">
        <f>'[28]CF PND'!$BW$67</f>
        <v>0</v>
      </c>
      <c r="DF13" s="225">
        <f>'[28]CF PND'!$BW$68</f>
        <v>0</v>
      </c>
      <c r="DG13" s="225">
        <f>'[28]CF PND'!$BW$69</f>
        <v>0</v>
      </c>
      <c r="DH13" s="225">
        <f>'[28]CF PND'!$BW$70</f>
        <v>0</v>
      </c>
      <c r="DI13" s="225">
        <f>'[28]CF PND'!$BW$71</f>
        <v>0</v>
      </c>
      <c r="DJ13" s="225">
        <f>'[28]CF PND'!$BW$72</f>
        <v>0</v>
      </c>
      <c r="DK13" s="226">
        <f>SUM(BZ13:DJ13)</f>
        <v>0</v>
      </c>
      <c r="DL13" s="228"/>
      <c r="DM13" s="229"/>
      <c r="DN13" s="229"/>
      <c r="DO13" s="229"/>
      <c r="DP13" s="229"/>
      <c r="DQ13" s="229"/>
      <c r="DR13" s="229"/>
      <c r="DS13" s="229"/>
      <c r="DT13" s="229"/>
      <c r="DU13" s="229"/>
      <c r="DV13" s="229"/>
      <c r="DW13" s="229"/>
      <c r="DX13" s="229"/>
      <c r="DY13" s="229"/>
      <c r="DZ13" s="229"/>
      <c r="EA13" s="229"/>
      <c r="EB13" s="229"/>
      <c r="EC13" s="229"/>
      <c r="ED13" s="229"/>
      <c r="EE13" s="229"/>
      <c r="EF13" s="229"/>
      <c r="EG13" s="229"/>
      <c r="EH13" s="229"/>
      <c r="EI13" s="229"/>
      <c r="EJ13" s="229"/>
      <c r="EK13" s="229"/>
      <c r="EL13" s="229"/>
      <c r="EM13" s="229"/>
      <c r="EN13" s="229"/>
      <c r="EO13" s="229"/>
      <c r="EP13" s="229"/>
      <c r="EQ13" s="229"/>
      <c r="ER13" s="229"/>
      <c r="ES13" s="229"/>
      <c r="ET13" s="229"/>
      <c r="EU13" s="229"/>
      <c r="EV13" s="229"/>
      <c r="EW13" s="230">
        <f>SUM(DL13:EV13)</f>
        <v>0</v>
      </c>
      <c r="EX13" s="228"/>
      <c r="EY13" s="229"/>
      <c r="EZ13" s="229"/>
      <c r="FA13" s="229"/>
      <c r="FB13" s="229"/>
      <c r="FC13" s="229"/>
      <c r="FD13" s="229"/>
      <c r="FE13" s="229"/>
      <c r="FF13" s="229"/>
      <c r="FG13" s="229"/>
      <c r="FH13" s="229"/>
      <c r="FI13" s="229"/>
      <c r="FJ13" s="229"/>
      <c r="FK13" s="229"/>
      <c r="FL13" s="229"/>
      <c r="FM13" s="229"/>
      <c r="FN13" s="229"/>
      <c r="FO13" s="229"/>
      <c r="FP13" s="229"/>
      <c r="FQ13" s="229"/>
      <c r="FR13" s="229"/>
      <c r="FS13" s="229"/>
      <c r="FT13" s="229"/>
      <c r="FU13" s="229"/>
      <c r="FV13" s="229"/>
      <c r="FW13" s="229"/>
      <c r="FX13" s="229"/>
      <c r="FY13" s="229"/>
      <c r="FZ13" s="229"/>
      <c r="GA13" s="229"/>
      <c r="GB13" s="229"/>
      <c r="GC13" s="229"/>
      <c r="GD13" s="229"/>
      <c r="GE13" s="229"/>
      <c r="GF13" s="229"/>
      <c r="GG13" s="229"/>
      <c r="GH13" s="229"/>
      <c r="GI13" s="230">
        <f>SUM(EX13:GH13)</f>
        <v>0</v>
      </c>
      <c r="GJ13" s="228"/>
      <c r="GK13" s="229"/>
      <c r="GL13" s="229"/>
      <c r="GM13" s="229"/>
      <c r="GN13" s="229"/>
      <c r="GO13" s="229"/>
      <c r="GP13" s="229"/>
      <c r="GQ13" s="229"/>
      <c r="GR13" s="229"/>
      <c r="GS13" s="229"/>
      <c r="GT13" s="229"/>
      <c r="GU13" s="229"/>
      <c r="GV13" s="229"/>
      <c r="GW13" s="229"/>
      <c r="GX13" s="229"/>
      <c r="GY13" s="229"/>
      <c r="GZ13" s="229"/>
      <c r="HA13" s="229"/>
      <c r="HB13" s="229"/>
      <c r="HC13" s="229"/>
      <c r="HD13" s="229"/>
      <c r="HE13" s="229"/>
      <c r="HF13" s="229"/>
      <c r="HG13" s="229"/>
      <c r="HH13" s="229"/>
      <c r="HI13" s="229"/>
      <c r="HJ13" s="229"/>
      <c r="HK13" s="229"/>
      <c r="HL13" s="229"/>
      <c r="HM13" s="229"/>
      <c r="HN13" s="229"/>
      <c r="HO13" s="229"/>
      <c r="HP13" s="229"/>
      <c r="HQ13" s="229"/>
      <c r="HR13" s="229"/>
      <c r="HS13" s="229"/>
      <c r="HT13" s="229"/>
      <c r="HU13" s="230">
        <f>SUM(GJ13:HT13)</f>
        <v>0</v>
      </c>
      <c r="HV13" s="227">
        <f>'[28]CF PRB'!$BW$36</f>
        <v>0</v>
      </c>
      <c r="HW13" s="225">
        <f>'[28]CF PRB'!$BW$37</f>
        <v>0</v>
      </c>
      <c r="HX13" s="225">
        <f>'[28]CF PRB'!$BW$38</f>
        <v>0</v>
      </c>
      <c r="HY13" s="225">
        <f>'[28]CF PRB'!$BW$39</f>
        <v>0</v>
      </c>
      <c r="HZ13" s="225">
        <f>'[28]CF PRB'!$BW$40</f>
        <v>0</v>
      </c>
      <c r="IA13" s="225">
        <f>'[28]CF PRB'!$BW$41</f>
        <v>0</v>
      </c>
      <c r="IB13" s="225">
        <f>'[28]CF PRB'!$BW$42</f>
        <v>0</v>
      </c>
      <c r="IC13" s="225">
        <f>'[28]CF PRB'!$BW$43</f>
        <v>0</v>
      </c>
      <c r="ID13" s="225">
        <f>'[28]CF PRB'!$BW$44</f>
        <v>0</v>
      </c>
      <c r="IE13" s="225">
        <f>'[28]CF PRB'!$BW$45</f>
        <v>0</v>
      </c>
      <c r="IF13" s="225">
        <f>'[28]CF PRB'!$BW$46</f>
        <v>0</v>
      </c>
      <c r="IG13" s="225">
        <f>'[28]CF PRB'!$BW$47</f>
        <v>0</v>
      </c>
      <c r="IH13" s="225">
        <f>'[28]CF PRB'!$BW$48</f>
        <v>0</v>
      </c>
      <c r="II13" s="225">
        <f>'[28]CF PRB'!$BW$49</f>
        <v>0</v>
      </c>
      <c r="IJ13" s="225">
        <f>'[28]CF PRB'!$BW$50</f>
        <v>0</v>
      </c>
      <c r="IK13" s="225">
        <f>'[28]CF PRB'!$BW$51</f>
        <v>0</v>
      </c>
      <c r="IL13" s="225">
        <f>'[28]CF PRB'!$BW$52</f>
        <v>0</v>
      </c>
      <c r="IM13" s="225">
        <f>'[28]CF PRB'!$BW$53</f>
        <v>0</v>
      </c>
      <c r="IN13" s="225">
        <f>'[28]CF PRB'!$BW$54</f>
        <v>0</v>
      </c>
      <c r="IO13" s="225">
        <f>'[28]CF PRB'!$BW$55</f>
        <v>0</v>
      </c>
      <c r="IP13" s="225">
        <f>'[28]CF PRB'!$BW$56</f>
        <v>0</v>
      </c>
      <c r="IQ13" s="225">
        <f>'[28]CF PRB'!$BW$57</f>
        <v>0</v>
      </c>
      <c r="IR13" s="225">
        <f>'[28]CF PRB'!$BW$58</f>
        <v>0</v>
      </c>
      <c r="IS13" s="225">
        <f>'[28]CF PRB'!$BW$59</f>
        <v>0</v>
      </c>
      <c r="IT13" s="225">
        <f>'[28]CF PRB'!$BW$60</f>
        <v>0</v>
      </c>
      <c r="IU13" s="225">
        <f>'[28]CF PRB'!$BW$61</f>
        <v>0</v>
      </c>
      <c r="IV13" s="225">
        <f>'[28]CF PRB'!$BW$62</f>
        <v>0</v>
      </c>
      <c r="IW13" s="225">
        <f>'[28]CF PRB'!$BW$63</f>
        <v>0</v>
      </c>
      <c r="IX13" s="225">
        <f>'[28]CF PRB'!$BW$64</f>
        <v>0</v>
      </c>
      <c r="IY13" s="225">
        <f>'[28]CF PRB'!$BW$65</f>
        <v>0</v>
      </c>
      <c r="IZ13" s="225">
        <f>'[28]CF PRB'!$BW$66</f>
        <v>0</v>
      </c>
      <c r="JA13" s="225">
        <f>'[28]CF PRB'!$BW$67</f>
        <v>0</v>
      </c>
      <c r="JB13" s="225">
        <f>'[28]CF PRB'!$BW$68</f>
        <v>0</v>
      </c>
      <c r="JC13" s="225">
        <f>'[28]CF PRB'!$BW$69</f>
        <v>0</v>
      </c>
      <c r="JD13" s="225">
        <f>'[28]CF PRB'!$BW$70</f>
        <v>0</v>
      </c>
      <c r="JE13" s="225">
        <f>'[28]CF PRB'!$BW$71</f>
        <v>0</v>
      </c>
      <c r="JF13" s="225">
        <f>'[28]CF PRB'!$BW$72</f>
        <v>0</v>
      </c>
      <c r="JG13" s="226">
        <f>SUM(HV13:JF13)</f>
        <v>0</v>
      </c>
      <c r="JH13" s="228"/>
      <c r="JI13" s="229"/>
      <c r="JJ13" s="229"/>
      <c r="JK13" s="229"/>
      <c r="JL13" s="229"/>
      <c r="JM13" s="229"/>
      <c r="JN13" s="229"/>
      <c r="JO13" s="229"/>
      <c r="JP13" s="229"/>
      <c r="JQ13" s="229"/>
      <c r="JR13" s="229"/>
      <c r="JS13" s="229"/>
      <c r="JT13" s="229"/>
      <c r="JU13" s="229"/>
      <c r="JV13" s="229"/>
      <c r="JW13" s="229"/>
      <c r="JX13" s="229"/>
      <c r="JY13" s="229"/>
      <c r="JZ13" s="229"/>
      <c r="KA13" s="229"/>
      <c r="KB13" s="229"/>
      <c r="KC13" s="229"/>
      <c r="KD13" s="229"/>
      <c r="KE13" s="229"/>
      <c r="KF13" s="229"/>
      <c r="KG13" s="229"/>
      <c r="KH13" s="229"/>
      <c r="KI13" s="229"/>
      <c r="KJ13" s="229"/>
      <c r="KK13" s="229"/>
      <c r="KL13" s="229"/>
      <c r="KM13" s="229"/>
      <c r="KN13" s="229"/>
      <c r="KO13" s="229"/>
      <c r="KP13" s="229"/>
      <c r="KQ13" s="229"/>
      <c r="KR13" s="229"/>
      <c r="KS13" s="230">
        <f>SUM(JH13:KR13)</f>
        <v>0</v>
      </c>
      <c r="KT13" s="228"/>
      <c r="KU13" s="229"/>
      <c r="KV13" s="229"/>
      <c r="KW13" s="229"/>
      <c r="KX13" s="229"/>
      <c r="KY13" s="229"/>
      <c r="KZ13" s="229"/>
      <c r="LA13" s="229"/>
      <c r="LB13" s="229"/>
      <c r="LC13" s="229"/>
      <c r="LD13" s="229"/>
      <c r="LE13" s="229"/>
      <c r="LF13" s="229"/>
      <c r="LG13" s="229"/>
      <c r="LH13" s="229"/>
      <c r="LI13" s="229"/>
      <c r="LJ13" s="229"/>
      <c r="LK13" s="229"/>
      <c r="LL13" s="229"/>
      <c r="LM13" s="229"/>
      <c r="LN13" s="229"/>
      <c r="LO13" s="229"/>
      <c r="LP13" s="229"/>
      <c r="LQ13" s="229"/>
      <c r="LR13" s="229"/>
      <c r="LS13" s="229"/>
      <c r="LT13" s="229"/>
      <c r="LU13" s="229"/>
      <c r="LV13" s="229"/>
      <c r="LW13" s="229"/>
      <c r="LX13" s="229"/>
      <c r="LY13" s="229"/>
      <c r="LZ13" s="229"/>
      <c r="MA13" s="229"/>
      <c r="MB13" s="229"/>
      <c r="MC13" s="229"/>
      <c r="MD13" s="229"/>
      <c r="ME13" s="230">
        <f>SUM(KT13:MD13)</f>
        <v>0</v>
      </c>
      <c r="MF13" s="228"/>
      <c r="MG13" s="229"/>
      <c r="MH13" s="229"/>
      <c r="MI13" s="229"/>
      <c r="MJ13" s="229"/>
      <c r="MK13" s="229"/>
      <c r="ML13" s="229"/>
      <c r="MM13" s="229"/>
      <c r="MN13" s="229"/>
      <c r="MO13" s="229"/>
      <c r="MP13" s="229"/>
      <c r="MQ13" s="229"/>
      <c r="MR13" s="229"/>
      <c r="MS13" s="229"/>
      <c r="MT13" s="229"/>
      <c r="MU13" s="229"/>
      <c r="MV13" s="229"/>
      <c r="MW13" s="229"/>
      <c r="MX13" s="229"/>
      <c r="MY13" s="229"/>
      <c r="MZ13" s="229"/>
      <c r="NA13" s="229"/>
      <c r="NB13" s="229"/>
      <c r="NC13" s="229"/>
      <c r="ND13" s="229"/>
      <c r="NE13" s="229"/>
      <c r="NF13" s="229"/>
      <c r="NG13" s="229"/>
      <c r="NH13" s="229"/>
      <c r="NI13" s="229"/>
      <c r="NJ13" s="229"/>
      <c r="NK13" s="229"/>
      <c r="NL13" s="229"/>
      <c r="NM13" s="229"/>
      <c r="NN13" s="229"/>
      <c r="NO13" s="229"/>
      <c r="NP13" s="229"/>
      <c r="NQ13" s="230">
        <f>SUM(MF13:NP13)</f>
        <v>0</v>
      </c>
      <c r="NR13" s="225">
        <f>'[28]CF PS'!$BW$36</f>
        <v>0</v>
      </c>
      <c r="NS13" s="225">
        <f>'[28]CF PS'!$BW$37</f>
        <v>0</v>
      </c>
      <c r="NT13" s="225">
        <f>'[28]CF PS'!$BW$38</f>
        <v>0</v>
      </c>
      <c r="NU13" s="225">
        <f>'[28]CF PS'!$BW$39</f>
        <v>0</v>
      </c>
      <c r="NV13" s="225">
        <f>'[28]CF PS'!$BW$40</f>
        <v>0</v>
      </c>
      <c r="NW13" s="225">
        <f>'[28]CF PS'!$BW$41</f>
        <v>0</v>
      </c>
      <c r="NX13" s="225">
        <f>'[28]CF PS'!$BW$42</f>
        <v>0</v>
      </c>
      <c r="NY13" s="225">
        <f>'[28]CF PS'!$BW$43</f>
        <v>0</v>
      </c>
      <c r="NZ13" s="225">
        <f>'[28]CF PS'!$BW$44</f>
        <v>0</v>
      </c>
      <c r="OA13" s="225">
        <f>'[28]CF PS'!$BW$45</f>
        <v>0</v>
      </c>
      <c r="OB13" s="225">
        <f>'[28]CF PS'!$BW$46</f>
        <v>0</v>
      </c>
      <c r="OC13" s="225">
        <f>'[28]CF PS'!$BW$47</f>
        <v>0</v>
      </c>
      <c r="OD13" s="225">
        <f>'[28]CF PS'!$BW$48</f>
        <v>0</v>
      </c>
      <c r="OE13" s="225">
        <f>'[28]CF PS'!$BW$49</f>
        <v>0</v>
      </c>
      <c r="OF13" s="225">
        <f>'[28]CF PS'!$BW$50</f>
        <v>0</v>
      </c>
      <c r="OG13" s="225">
        <f>'[28]CF PS'!$BW$51</f>
        <v>0</v>
      </c>
      <c r="OH13" s="225">
        <f>'[28]CF PS'!$BW$52</f>
        <v>0</v>
      </c>
      <c r="OI13" s="225">
        <f>'[28]CF PS'!$BW$53</f>
        <v>0</v>
      </c>
      <c r="OJ13" s="225">
        <f>'[28]CF PS'!$BW$54</f>
        <v>0</v>
      </c>
      <c r="OK13" s="225">
        <f>'[28]CF PS'!$BW$55</f>
        <v>0</v>
      </c>
      <c r="OL13" s="225">
        <f>'[28]CF PS'!$BW$56</f>
        <v>0</v>
      </c>
      <c r="OM13" s="225">
        <f>'[28]CF PS'!$BW$57</f>
        <v>5041549</v>
      </c>
      <c r="ON13" s="225">
        <f>'[28]CF PS'!$BW$58</f>
        <v>5041549</v>
      </c>
      <c r="OO13" s="225">
        <f>'[28]CF PS'!$BW$59</f>
        <v>5041549</v>
      </c>
      <c r="OP13" s="225">
        <f>'[28]CF PS'!$BW$60</f>
        <v>0</v>
      </c>
      <c r="OQ13" s="225">
        <f>'[28]CF PS'!$BW$61</f>
        <v>0</v>
      </c>
      <c r="OR13" s="225">
        <f>'[28]CF PS'!$BW$62</f>
        <v>0</v>
      </c>
      <c r="OS13" s="225">
        <f>'[28]CF PS'!$BW$63</f>
        <v>0</v>
      </c>
      <c r="OT13" s="225">
        <f>'[28]CF PS'!$BW$64</f>
        <v>0</v>
      </c>
      <c r="OU13" s="225">
        <f>'[28]CF PS'!$BW$65</f>
        <v>0</v>
      </c>
      <c r="OV13" s="225">
        <f>'[28]CF PS'!$BW$66</f>
        <v>0</v>
      </c>
      <c r="OW13" s="225">
        <f>'[28]CF PS'!$BW$67</f>
        <v>0</v>
      </c>
      <c r="OX13" s="225">
        <f>'[28]CF PS'!$BW$68</f>
        <v>0</v>
      </c>
      <c r="OY13" s="225">
        <f>'[28]CF PS'!$BW$69</f>
        <v>0</v>
      </c>
      <c r="OZ13" s="225">
        <f>'[28]CF PS'!$BW$70</f>
        <v>0</v>
      </c>
      <c r="PA13" s="225">
        <f>'[28]CF PS'!$BW$71</f>
        <v>0</v>
      </c>
      <c r="PB13" s="225">
        <f>'[28]CF PS'!$BW$72</f>
        <v>0</v>
      </c>
      <c r="PC13" s="226">
        <f>SUM(NR13:PB13)</f>
        <v>15124647</v>
      </c>
      <c r="PH13" s="219">
        <f>PF13+JG13+PC13</f>
        <v>15124647</v>
      </c>
    </row>
    <row r="14" spans="1:424" ht="16.5" thickBot="1" x14ac:dyDescent="0.35">
      <c r="A14" s="231" t="s">
        <v>762</v>
      </c>
      <c r="B14" s="232">
        <f>IF(AND(B12&lt;&gt;0,B13&lt;&gt;0),(B12-B13)/B13,IF(AND(B12=0,B13=0),"",IF(AND(B12="",B13=""),"",IF(AND(B12=0,B13=""),"", IF(AND(B12="",B13=0),"",1)))))</f>
        <v>-8.5002149141067559E-2</v>
      </c>
      <c r="C14" s="232">
        <f t="shared" ref="C14:BN14" si="20">IF(AND(C12&lt;&gt;0,C13&lt;&gt;0),(C12-C13)/C13,IF(AND(C12=0,C13=0),"",IF(AND(C12="",C13=""),"",IF(AND(C12=0,C13=""),"", IF(AND(C12="",C13=0),"",1)))))</f>
        <v>-0.10367379152716755</v>
      </c>
      <c r="D14" s="232">
        <f t="shared" si="20"/>
        <v>-0.19759685961596327</v>
      </c>
      <c r="E14" s="232">
        <f t="shared" si="20"/>
        <v>-0.41500637998361217</v>
      </c>
      <c r="F14" s="232">
        <f t="shared" si="20"/>
        <v>-0.63151476361729297</v>
      </c>
      <c r="G14" s="232">
        <f t="shared" si="20"/>
        <v>-0.69593053146959394</v>
      </c>
      <c r="H14" s="232">
        <f t="shared" si="20"/>
        <v>-0.66483406191232097</v>
      </c>
      <c r="I14" s="232">
        <f t="shared" si="20"/>
        <v>-0.61570367559652794</v>
      </c>
      <c r="J14" s="232">
        <f t="shared" si="20"/>
        <v>-0.5689233110696732</v>
      </c>
      <c r="K14" s="232">
        <f t="shared" si="20"/>
        <v>-0.5212319666039148</v>
      </c>
      <c r="L14" s="232">
        <f t="shared" si="20"/>
        <v>-0.47278872029211655</v>
      </c>
      <c r="M14" s="232">
        <f t="shared" si="20"/>
        <v>-0.42163117922686061</v>
      </c>
      <c r="N14" s="232">
        <f t="shared" si="20"/>
        <v>-0.37016381274881988</v>
      </c>
      <c r="O14" s="232">
        <f t="shared" si="20"/>
        <v>-0.31758022187228568</v>
      </c>
      <c r="P14" s="232">
        <f t="shared" si="20"/>
        <v>-0.26524635583230471</v>
      </c>
      <c r="Q14" s="232">
        <f t="shared" si="20"/>
        <v>-0.21101902411342227</v>
      </c>
      <c r="R14" s="232">
        <f t="shared" si="20"/>
        <v>-0.15373201767948699</v>
      </c>
      <c r="S14" s="232">
        <f t="shared" si="20"/>
        <v>-9.1735992251587753E-2</v>
      </c>
      <c r="T14" s="232">
        <f t="shared" si="20"/>
        <v>-7.2341655312682676E-2</v>
      </c>
      <c r="U14" s="232">
        <f t="shared" si="20"/>
        <v>-7.4713743732333054E-2</v>
      </c>
      <c r="V14" s="232">
        <f t="shared" si="20"/>
        <v>-7.6300755977974227E-2</v>
      </c>
      <c r="W14" s="232">
        <f t="shared" si="20"/>
        <v>1</v>
      </c>
      <c r="X14" s="232" t="str">
        <f t="shared" si="20"/>
        <v/>
      </c>
      <c r="Y14" s="232" t="str">
        <f t="shared" si="20"/>
        <v/>
      </c>
      <c r="Z14" s="232" t="str">
        <f t="shared" si="20"/>
        <v/>
      </c>
      <c r="AA14" s="232" t="str">
        <f t="shared" si="20"/>
        <v/>
      </c>
      <c r="AB14" s="232" t="str">
        <f t="shared" si="20"/>
        <v/>
      </c>
      <c r="AC14" s="232" t="str">
        <f t="shared" si="20"/>
        <v/>
      </c>
      <c r="AD14" s="232" t="str">
        <f t="shared" si="20"/>
        <v/>
      </c>
      <c r="AE14" s="232" t="str">
        <f t="shared" si="20"/>
        <v/>
      </c>
      <c r="AF14" s="232" t="str">
        <f t="shared" si="20"/>
        <v/>
      </c>
      <c r="AG14" s="232" t="str">
        <f t="shared" si="20"/>
        <v/>
      </c>
      <c r="AH14" s="232" t="str">
        <f t="shared" si="20"/>
        <v/>
      </c>
      <c r="AI14" s="232" t="str">
        <f t="shared" si="20"/>
        <v/>
      </c>
      <c r="AJ14" s="232" t="str">
        <f t="shared" si="20"/>
        <v/>
      </c>
      <c r="AK14" s="232" t="str">
        <f t="shared" si="20"/>
        <v/>
      </c>
      <c r="AL14" s="232" t="str">
        <f t="shared" si="20"/>
        <v/>
      </c>
      <c r="AM14" s="233">
        <f t="shared" si="20"/>
        <v>-0.32003070291255631</v>
      </c>
      <c r="AN14" s="234">
        <f t="shared" si="20"/>
        <v>1</v>
      </c>
      <c r="AO14" s="232">
        <f t="shared" si="20"/>
        <v>1</v>
      </c>
      <c r="AP14" s="232">
        <f t="shared" si="20"/>
        <v>1</v>
      </c>
      <c r="AQ14" s="232">
        <f t="shared" si="20"/>
        <v>1</v>
      </c>
      <c r="AR14" s="232">
        <f t="shared" si="20"/>
        <v>1</v>
      </c>
      <c r="AS14" s="232">
        <f t="shared" si="20"/>
        <v>1</v>
      </c>
      <c r="AT14" s="232">
        <f t="shared" si="20"/>
        <v>1</v>
      </c>
      <c r="AU14" s="232">
        <f t="shared" si="20"/>
        <v>1</v>
      </c>
      <c r="AV14" s="232">
        <f t="shared" si="20"/>
        <v>1</v>
      </c>
      <c r="AW14" s="232">
        <f t="shared" si="20"/>
        <v>1</v>
      </c>
      <c r="AX14" s="232">
        <f t="shared" si="20"/>
        <v>1</v>
      </c>
      <c r="AY14" s="232">
        <f t="shared" si="20"/>
        <v>1</v>
      </c>
      <c r="AZ14" s="232">
        <f t="shared" si="20"/>
        <v>1</v>
      </c>
      <c r="BA14" s="232">
        <f t="shared" si="20"/>
        <v>1</v>
      </c>
      <c r="BB14" s="232">
        <f t="shared" si="20"/>
        <v>1</v>
      </c>
      <c r="BC14" s="232">
        <f t="shared" si="20"/>
        <v>1</v>
      </c>
      <c r="BD14" s="232">
        <f t="shared" si="20"/>
        <v>1</v>
      </c>
      <c r="BE14" s="232">
        <f t="shared" si="20"/>
        <v>1</v>
      </c>
      <c r="BF14" s="232">
        <f t="shared" si="20"/>
        <v>1</v>
      </c>
      <c r="BG14" s="232">
        <f t="shared" si="20"/>
        <v>1</v>
      </c>
      <c r="BH14" s="232">
        <f t="shared" si="20"/>
        <v>1</v>
      </c>
      <c r="BI14" s="232">
        <f t="shared" si="20"/>
        <v>1</v>
      </c>
      <c r="BJ14" s="232" t="str">
        <f t="shared" si="20"/>
        <v/>
      </c>
      <c r="BK14" s="232" t="str">
        <f t="shared" si="20"/>
        <v/>
      </c>
      <c r="BL14" s="232" t="str">
        <f t="shared" si="20"/>
        <v/>
      </c>
      <c r="BM14" s="232" t="str">
        <f t="shared" si="20"/>
        <v/>
      </c>
      <c r="BN14" s="232" t="str">
        <f t="shared" si="20"/>
        <v/>
      </c>
      <c r="BO14" s="232" t="str">
        <f t="shared" ref="BO14:DZ14" si="21">IF(AND(BO12&lt;&gt;0,BO13&lt;&gt;0),(BO12-BO13)/BO13,IF(AND(BO12=0,BO13=0),"",IF(AND(BO12="",BO13=""),"",IF(AND(BO12=0,BO13=""),"", IF(AND(BO12="",BO13=0),"",1)))))</f>
        <v/>
      </c>
      <c r="BP14" s="232" t="str">
        <f t="shared" si="21"/>
        <v/>
      </c>
      <c r="BQ14" s="232" t="str">
        <f t="shared" si="21"/>
        <v/>
      </c>
      <c r="BR14" s="232" t="str">
        <f t="shared" si="21"/>
        <v/>
      </c>
      <c r="BS14" s="232" t="str">
        <f t="shared" si="21"/>
        <v/>
      </c>
      <c r="BT14" s="232" t="str">
        <f t="shared" si="21"/>
        <v/>
      </c>
      <c r="BU14" s="232" t="str">
        <f t="shared" si="21"/>
        <v/>
      </c>
      <c r="BV14" s="232" t="str">
        <f t="shared" si="21"/>
        <v/>
      </c>
      <c r="BW14" s="232" t="str">
        <f t="shared" si="21"/>
        <v/>
      </c>
      <c r="BX14" s="232" t="str">
        <f t="shared" si="21"/>
        <v/>
      </c>
      <c r="BY14" s="233">
        <f t="shared" si="21"/>
        <v>1</v>
      </c>
      <c r="BZ14" s="234" t="str">
        <f t="shared" si="21"/>
        <v/>
      </c>
      <c r="CA14" s="232">
        <f t="shared" si="21"/>
        <v>1</v>
      </c>
      <c r="CB14" s="232">
        <f t="shared" si="21"/>
        <v>1</v>
      </c>
      <c r="CC14" s="232">
        <f t="shared" si="21"/>
        <v>1</v>
      </c>
      <c r="CD14" s="232">
        <f t="shared" si="21"/>
        <v>1</v>
      </c>
      <c r="CE14" s="232">
        <f t="shared" si="21"/>
        <v>1</v>
      </c>
      <c r="CF14" s="232">
        <f t="shared" si="21"/>
        <v>1</v>
      </c>
      <c r="CG14" s="232">
        <f t="shared" si="21"/>
        <v>1</v>
      </c>
      <c r="CH14" s="232">
        <f t="shared" si="21"/>
        <v>1</v>
      </c>
      <c r="CI14" s="232">
        <f t="shared" si="21"/>
        <v>1</v>
      </c>
      <c r="CJ14" s="232">
        <f t="shared" si="21"/>
        <v>1</v>
      </c>
      <c r="CK14" s="232">
        <f t="shared" si="21"/>
        <v>1</v>
      </c>
      <c r="CL14" s="232">
        <f t="shared" si="21"/>
        <v>1</v>
      </c>
      <c r="CM14" s="232">
        <f t="shared" si="21"/>
        <v>1</v>
      </c>
      <c r="CN14" s="232">
        <f t="shared" si="21"/>
        <v>1</v>
      </c>
      <c r="CO14" s="232">
        <f t="shared" si="21"/>
        <v>1</v>
      </c>
      <c r="CP14" s="232">
        <f t="shared" si="21"/>
        <v>1</v>
      </c>
      <c r="CQ14" s="232">
        <f t="shared" si="21"/>
        <v>1</v>
      </c>
      <c r="CR14" s="232" t="str">
        <f t="shared" si="21"/>
        <v/>
      </c>
      <c r="CS14" s="232" t="str">
        <f t="shared" si="21"/>
        <v/>
      </c>
      <c r="CT14" s="232" t="str">
        <f t="shared" si="21"/>
        <v/>
      </c>
      <c r="CU14" s="232" t="str">
        <f t="shared" si="21"/>
        <v/>
      </c>
      <c r="CV14" s="232" t="str">
        <f t="shared" si="21"/>
        <v/>
      </c>
      <c r="CW14" s="232" t="str">
        <f t="shared" si="21"/>
        <v/>
      </c>
      <c r="CX14" s="232" t="str">
        <f t="shared" si="21"/>
        <v/>
      </c>
      <c r="CY14" s="232" t="str">
        <f t="shared" si="21"/>
        <v/>
      </c>
      <c r="CZ14" s="232" t="str">
        <f t="shared" si="21"/>
        <v/>
      </c>
      <c r="DA14" s="232" t="str">
        <f t="shared" si="21"/>
        <v/>
      </c>
      <c r="DB14" s="232" t="str">
        <f t="shared" si="21"/>
        <v/>
      </c>
      <c r="DC14" s="232" t="str">
        <f t="shared" si="21"/>
        <v/>
      </c>
      <c r="DD14" s="232" t="str">
        <f t="shared" si="21"/>
        <v/>
      </c>
      <c r="DE14" s="232" t="str">
        <f t="shared" si="21"/>
        <v/>
      </c>
      <c r="DF14" s="232" t="str">
        <f t="shared" si="21"/>
        <v/>
      </c>
      <c r="DG14" s="232" t="str">
        <f t="shared" si="21"/>
        <v/>
      </c>
      <c r="DH14" s="232" t="str">
        <f t="shared" si="21"/>
        <v/>
      </c>
      <c r="DI14" s="232" t="str">
        <f t="shared" si="21"/>
        <v/>
      </c>
      <c r="DJ14" s="232" t="str">
        <f t="shared" si="21"/>
        <v/>
      </c>
      <c r="DK14" s="233">
        <f t="shared" si="21"/>
        <v>1</v>
      </c>
      <c r="DL14" s="235" t="str">
        <f t="shared" si="21"/>
        <v/>
      </c>
      <c r="DM14" s="236" t="str">
        <f t="shared" si="21"/>
        <v/>
      </c>
      <c r="DN14" s="236" t="str">
        <f t="shared" si="21"/>
        <v/>
      </c>
      <c r="DO14" s="236" t="str">
        <f t="shared" si="21"/>
        <v/>
      </c>
      <c r="DP14" s="236" t="str">
        <f t="shared" si="21"/>
        <v/>
      </c>
      <c r="DQ14" s="236" t="str">
        <f t="shared" si="21"/>
        <v/>
      </c>
      <c r="DR14" s="236" t="str">
        <f t="shared" si="21"/>
        <v/>
      </c>
      <c r="DS14" s="236" t="str">
        <f t="shared" si="21"/>
        <v/>
      </c>
      <c r="DT14" s="236" t="str">
        <f t="shared" si="21"/>
        <v/>
      </c>
      <c r="DU14" s="236" t="str">
        <f t="shared" si="21"/>
        <v/>
      </c>
      <c r="DV14" s="236" t="str">
        <f t="shared" si="21"/>
        <v/>
      </c>
      <c r="DW14" s="236" t="str">
        <f t="shared" si="21"/>
        <v/>
      </c>
      <c r="DX14" s="236" t="str">
        <f t="shared" si="21"/>
        <v/>
      </c>
      <c r="DY14" s="236" t="str">
        <f t="shared" si="21"/>
        <v/>
      </c>
      <c r="DZ14" s="236" t="str">
        <f t="shared" si="21"/>
        <v/>
      </c>
      <c r="EA14" s="236" t="str">
        <f t="shared" ref="EA14:IK14" si="22">IF(AND(EA12&lt;&gt;0,EA13&lt;&gt;0),(EA12-EA13)/EA13,IF(AND(EA12=0,EA13=0),"",IF(AND(EA12="",EA13=""),"",IF(AND(EA12=0,EA13=""),"", IF(AND(EA12="",EA13=0),"",1)))))</f>
        <v/>
      </c>
      <c r="EB14" s="236" t="str">
        <f t="shared" si="22"/>
        <v/>
      </c>
      <c r="EC14" s="236" t="str">
        <f t="shared" si="22"/>
        <v/>
      </c>
      <c r="ED14" s="236" t="str">
        <f t="shared" si="22"/>
        <v/>
      </c>
      <c r="EE14" s="236" t="str">
        <f t="shared" si="22"/>
        <v/>
      </c>
      <c r="EF14" s="236" t="str">
        <f t="shared" si="22"/>
        <v/>
      </c>
      <c r="EG14" s="236" t="str">
        <f t="shared" si="22"/>
        <v/>
      </c>
      <c r="EH14" s="236" t="str">
        <f t="shared" si="22"/>
        <v/>
      </c>
      <c r="EI14" s="236" t="str">
        <f t="shared" si="22"/>
        <v/>
      </c>
      <c r="EJ14" s="236" t="str">
        <f t="shared" si="22"/>
        <v/>
      </c>
      <c r="EK14" s="236" t="str">
        <f t="shared" si="22"/>
        <v/>
      </c>
      <c r="EL14" s="236" t="str">
        <f t="shared" si="22"/>
        <v/>
      </c>
      <c r="EM14" s="236" t="str">
        <f t="shared" si="22"/>
        <v/>
      </c>
      <c r="EN14" s="236" t="str">
        <f t="shared" si="22"/>
        <v/>
      </c>
      <c r="EO14" s="236" t="str">
        <f t="shared" si="22"/>
        <v/>
      </c>
      <c r="EP14" s="236" t="str">
        <f t="shared" si="22"/>
        <v/>
      </c>
      <c r="EQ14" s="236" t="str">
        <f t="shared" si="22"/>
        <v/>
      </c>
      <c r="ER14" s="236" t="str">
        <f t="shared" si="22"/>
        <v/>
      </c>
      <c r="ES14" s="236" t="str">
        <f t="shared" si="22"/>
        <v/>
      </c>
      <c r="ET14" s="236" t="str">
        <f t="shared" si="22"/>
        <v/>
      </c>
      <c r="EU14" s="236" t="str">
        <f t="shared" si="22"/>
        <v/>
      </c>
      <c r="EV14" s="236" t="str">
        <f t="shared" si="22"/>
        <v/>
      </c>
      <c r="EW14" s="237" t="str">
        <f t="shared" si="22"/>
        <v/>
      </c>
      <c r="EX14" s="235" t="str">
        <f t="shared" si="22"/>
        <v/>
      </c>
      <c r="EY14" s="236" t="str">
        <f t="shared" si="22"/>
        <v/>
      </c>
      <c r="EZ14" s="236" t="str">
        <f t="shared" si="22"/>
        <v/>
      </c>
      <c r="FA14" s="236" t="str">
        <f t="shared" si="22"/>
        <v/>
      </c>
      <c r="FB14" s="236" t="str">
        <f t="shared" si="22"/>
        <v/>
      </c>
      <c r="FC14" s="236" t="str">
        <f t="shared" si="22"/>
        <v/>
      </c>
      <c r="FD14" s="236" t="str">
        <f t="shared" si="22"/>
        <v/>
      </c>
      <c r="FE14" s="236" t="str">
        <f t="shared" si="22"/>
        <v/>
      </c>
      <c r="FF14" s="236" t="str">
        <f t="shared" si="22"/>
        <v/>
      </c>
      <c r="FG14" s="236" t="str">
        <f t="shared" si="22"/>
        <v/>
      </c>
      <c r="FH14" s="236" t="str">
        <f t="shared" si="22"/>
        <v/>
      </c>
      <c r="FI14" s="236" t="str">
        <f t="shared" si="22"/>
        <v/>
      </c>
      <c r="FJ14" s="236" t="str">
        <f t="shared" si="22"/>
        <v/>
      </c>
      <c r="FK14" s="236" t="str">
        <f t="shared" si="22"/>
        <v/>
      </c>
      <c r="FL14" s="236" t="str">
        <f t="shared" si="22"/>
        <v/>
      </c>
      <c r="FM14" s="236" t="str">
        <f t="shared" si="22"/>
        <v/>
      </c>
      <c r="FN14" s="236" t="str">
        <f t="shared" si="22"/>
        <v/>
      </c>
      <c r="FO14" s="236" t="str">
        <f t="shared" si="22"/>
        <v/>
      </c>
      <c r="FP14" s="236" t="str">
        <f t="shared" si="22"/>
        <v/>
      </c>
      <c r="FQ14" s="236" t="str">
        <f t="shared" si="22"/>
        <v/>
      </c>
      <c r="FR14" s="236" t="str">
        <f t="shared" si="22"/>
        <v/>
      </c>
      <c r="FS14" s="236" t="str">
        <f t="shared" si="22"/>
        <v/>
      </c>
      <c r="FT14" s="236" t="str">
        <f t="shared" si="22"/>
        <v/>
      </c>
      <c r="FU14" s="236" t="str">
        <f t="shared" si="22"/>
        <v/>
      </c>
      <c r="FV14" s="236" t="str">
        <f t="shared" si="22"/>
        <v/>
      </c>
      <c r="FW14" s="236" t="str">
        <f t="shared" si="22"/>
        <v/>
      </c>
      <c r="FX14" s="236" t="str">
        <f t="shared" si="22"/>
        <v/>
      </c>
      <c r="FY14" s="236" t="str">
        <f t="shared" si="22"/>
        <v/>
      </c>
      <c r="FZ14" s="236" t="str">
        <f t="shared" si="22"/>
        <v/>
      </c>
      <c r="GA14" s="236" t="str">
        <f t="shared" si="22"/>
        <v/>
      </c>
      <c r="GB14" s="236" t="str">
        <f t="shared" si="22"/>
        <v/>
      </c>
      <c r="GC14" s="236" t="str">
        <f t="shared" si="22"/>
        <v/>
      </c>
      <c r="GD14" s="236" t="str">
        <f t="shared" si="22"/>
        <v/>
      </c>
      <c r="GE14" s="236" t="str">
        <f t="shared" si="22"/>
        <v/>
      </c>
      <c r="GF14" s="236" t="str">
        <f t="shared" si="22"/>
        <v/>
      </c>
      <c r="GG14" s="236" t="str">
        <f t="shared" si="22"/>
        <v/>
      </c>
      <c r="GH14" s="236" t="str">
        <f t="shared" si="22"/>
        <v/>
      </c>
      <c r="GI14" s="237" t="str">
        <f t="shared" si="22"/>
        <v/>
      </c>
      <c r="GJ14" s="235" t="str">
        <f t="shared" si="22"/>
        <v/>
      </c>
      <c r="GK14" s="236" t="str">
        <f t="shared" si="22"/>
        <v/>
      </c>
      <c r="GL14" s="236" t="str">
        <f t="shared" si="22"/>
        <v/>
      </c>
      <c r="GM14" s="236" t="str">
        <f t="shared" si="22"/>
        <v/>
      </c>
      <c r="GN14" s="236" t="str">
        <f t="shared" si="22"/>
        <v/>
      </c>
      <c r="GO14" s="236" t="str">
        <f t="shared" si="22"/>
        <v/>
      </c>
      <c r="GP14" s="236" t="str">
        <f t="shared" si="22"/>
        <v/>
      </c>
      <c r="GQ14" s="236" t="str">
        <f t="shared" si="22"/>
        <v/>
      </c>
      <c r="GR14" s="236" t="str">
        <f t="shared" si="22"/>
        <v/>
      </c>
      <c r="GS14" s="236" t="str">
        <f t="shared" si="22"/>
        <v/>
      </c>
      <c r="GT14" s="236" t="str">
        <f t="shared" si="22"/>
        <v/>
      </c>
      <c r="GU14" s="236" t="str">
        <f t="shared" si="22"/>
        <v/>
      </c>
      <c r="GV14" s="236" t="str">
        <f t="shared" si="22"/>
        <v/>
      </c>
      <c r="GW14" s="236" t="str">
        <f t="shared" si="22"/>
        <v/>
      </c>
      <c r="GX14" s="236" t="str">
        <f t="shared" si="22"/>
        <v/>
      </c>
      <c r="GY14" s="236" t="str">
        <f t="shared" si="22"/>
        <v/>
      </c>
      <c r="GZ14" s="236" t="str">
        <f t="shared" si="22"/>
        <v/>
      </c>
      <c r="HA14" s="236" t="str">
        <f t="shared" si="22"/>
        <v/>
      </c>
      <c r="HB14" s="236" t="str">
        <f t="shared" si="22"/>
        <v/>
      </c>
      <c r="HC14" s="236" t="str">
        <f t="shared" si="22"/>
        <v/>
      </c>
      <c r="HD14" s="236" t="str">
        <f t="shared" si="22"/>
        <v/>
      </c>
      <c r="HE14" s="236" t="str">
        <f t="shared" si="22"/>
        <v/>
      </c>
      <c r="HF14" s="236" t="str">
        <f t="shared" si="22"/>
        <v/>
      </c>
      <c r="HG14" s="236" t="str">
        <f t="shared" si="22"/>
        <v/>
      </c>
      <c r="HH14" s="236" t="str">
        <f t="shared" si="22"/>
        <v/>
      </c>
      <c r="HI14" s="236" t="str">
        <f t="shared" si="22"/>
        <v/>
      </c>
      <c r="HJ14" s="236" t="str">
        <f t="shared" si="22"/>
        <v/>
      </c>
      <c r="HK14" s="236" t="str">
        <f t="shared" si="22"/>
        <v/>
      </c>
      <c r="HL14" s="236" t="str">
        <f t="shared" si="22"/>
        <v/>
      </c>
      <c r="HM14" s="236" t="str">
        <f t="shared" si="22"/>
        <v/>
      </c>
      <c r="HN14" s="236" t="str">
        <f t="shared" si="22"/>
        <v/>
      </c>
      <c r="HO14" s="236" t="str">
        <f t="shared" si="22"/>
        <v/>
      </c>
      <c r="HP14" s="236" t="str">
        <f t="shared" si="22"/>
        <v/>
      </c>
      <c r="HQ14" s="236" t="str">
        <f t="shared" si="22"/>
        <v/>
      </c>
      <c r="HR14" s="236" t="str">
        <f t="shared" si="22"/>
        <v/>
      </c>
      <c r="HS14" s="236" t="str">
        <f t="shared" si="22"/>
        <v/>
      </c>
      <c r="HT14" s="236" t="str">
        <f t="shared" si="22"/>
        <v/>
      </c>
      <c r="HU14" s="237" t="str">
        <f t="shared" si="22"/>
        <v/>
      </c>
      <c r="HV14" s="234" t="str">
        <f t="shared" si="22"/>
        <v/>
      </c>
      <c r="HW14" s="232" t="str">
        <f t="shared" si="22"/>
        <v/>
      </c>
      <c r="HX14" s="232" t="str">
        <f t="shared" si="22"/>
        <v/>
      </c>
      <c r="HY14" s="232" t="str">
        <f t="shared" si="22"/>
        <v/>
      </c>
      <c r="HZ14" s="232" t="str">
        <f t="shared" si="22"/>
        <v/>
      </c>
      <c r="IA14" s="232" t="str">
        <f t="shared" si="22"/>
        <v/>
      </c>
      <c r="IB14" s="232" t="str">
        <f t="shared" si="22"/>
        <v/>
      </c>
      <c r="IC14" s="232" t="str">
        <f t="shared" si="22"/>
        <v/>
      </c>
      <c r="ID14" s="232" t="str">
        <f t="shared" si="22"/>
        <v/>
      </c>
      <c r="IE14" s="232" t="str">
        <f t="shared" si="22"/>
        <v/>
      </c>
      <c r="IF14" s="232" t="str">
        <f t="shared" si="22"/>
        <v/>
      </c>
      <c r="IG14" s="232" t="str">
        <f t="shared" si="22"/>
        <v/>
      </c>
      <c r="IH14" s="232" t="str">
        <f t="shared" si="22"/>
        <v/>
      </c>
      <c r="II14" s="232" t="str">
        <f t="shared" si="22"/>
        <v/>
      </c>
      <c r="IJ14" s="232" t="str">
        <f t="shared" si="22"/>
        <v/>
      </c>
      <c r="IK14" s="232" t="str">
        <f t="shared" si="22"/>
        <v/>
      </c>
      <c r="IL14" s="232" t="str">
        <f t="shared" ref="IL14:KW14" si="23">IF(AND(IL12&lt;&gt;0,IL13&lt;&gt;0),(IL12-IL13)/IL13,IF(AND(IL12=0,IL13=0),"",IF(AND(IL12="",IL13=""),"",IF(AND(IL12=0,IL13=""),"", IF(AND(IL12="",IL13=0),"",1)))))</f>
        <v/>
      </c>
      <c r="IM14" s="232" t="str">
        <f t="shared" si="23"/>
        <v/>
      </c>
      <c r="IN14" s="232" t="str">
        <f t="shared" si="23"/>
        <v/>
      </c>
      <c r="IO14" s="232" t="str">
        <f t="shared" si="23"/>
        <v/>
      </c>
      <c r="IP14" s="232" t="str">
        <f t="shared" si="23"/>
        <v/>
      </c>
      <c r="IQ14" s="232" t="str">
        <f t="shared" si="23"/>
        <v/>
      </c>
      <c r="IR14" s="232" t="str">
        <f t="shared" si="23"/>
        <v/>
      </c>
      <c r="IS14" s="232" t="str">
        <f t="shared" si="23"/>
        <v/>
      </c>
      <c r="IT14" s="232" t="str">
        <f t="shared" si="23"/>
        <v/>
      </c>
      <c r="IU14" s="232" t="str">
        <f t="shared" si="23"/>
        <v/>
      </c>
      <c r="IV14" s="232" t="str">
        <f t="shared" si="23"/>
        <v/>
      </c>
      <c r="IW14" s="232" t="str">
        <f t="shared" si="23"/>
        <v/>
      </c>
      <c r="IX14" s="232" t="str">
        <f t="shared" si="23"/>
        <v/>
      </c>
      <c r="IY14" s="232" t="str">
        <f t="shared" si="23"/>
        <v/>
      </c>
      <c r="IZ14" s="232" t="str">
        <f t="shared" si="23"/>
        <v/>
      </c>
      <c r="JA14" s="232" t="str">
        <f t="shared" si="23"/>
        <v/>
      </c>
      <c r="JB14" s="232" t="str">
        <f t="shared" si="23"/>
        <v/>
      </c>
      <c r="JC14" s="232" t="str">
        <f t="shared" si="23"/>
        <v/>
      </c>
      <c r="JD14" s="232" t="str">
        <f t="shared" si="23"/>
        <v/>
      </c>
      <c r="JE14" s="232" t="str">
        <f t="shared" si="23"/>
        <v/>
      </c>
      <c r="JF14" s="232" t="str">
        <f t="shared" si="23"/>
        <v/>
      </c>
      <c r="JG14" s="233" t="str">
        <f t="shared" si="23"/>
        <v/>
      </c>
      <c r="JH14" s="235" t="str">
        <f t="shared" si="23"/>
        <v/>
      </c>
      <c r="JI14" s="236" t="str">
        <f t="shared" si="23"/>
        <v/>
      </c>
      <c r="JJ14" s="236" t="str">
        <f t="shared" si="23"/>
        <v/>
      </c>
      <c r="JK14" s="236" t="str">
        <f t="shared" si="23"/>
        <v/>
      </c>
      <c r="JL14" s="236" t="str">
        <f t="shared" si="23"/>
        <v/>
      </c>
      <c r="JM14" s="236" t="str">
        <f t="shared" si="23"/>
        <v/>
      </c>
      <c r="JN14" s="236" t="str">
        <f t="shared" si="23"/>
        <v/>
      </c>
      <c r="JO14" s="236" t="str">
        <f t="shared" si="23"/>
        <v/>
      </c>
      <c r="JP14" s="236" t="str">
        <f t="shared" si="23"/>
        <v/>
      </c>
      <c r="JQ14" s="236" t="str">
        <f t="shared" si="23"/>
        <v/>
      </c>
      <c r="JR14" s="236" t="str">
        <f t="shared" si="23"/>
        <v/>
      </c>
      <c r="JS14" s="236" t="str">
        <f t="shared" si="23"/>
        <v/>
      </c>
      <c r="JT14" s="236" t="str">
        <f t="shared" si="23"/>
        <v/>
      </c>
      <c r="JU14" s="236" t="str">
        <f t="shared" si="23"/>
        <v/>
      </c>
      <c r="JV14" s="236" t="str">
        <f t="shared" si="23"/>
        <v/>
      </c>
      <c r="JW14" s="236" t="str">
        <f t="shared" si="23"/>
        <v/>
      </c>
      <c r="JX14" s="236" t="str">
        <f t="shared" si="23"/>
        <v/>
      </c>
      <c r="JY14" s="236" t="str">
        <f t="shared" si="23"/>
        <v/>
      </c>
      <c r="JZ14" s="236" t="str">
        <f t="shared" si="23"/>
        <v/>
      </c>
      <c r="KA14" s="236" t="str">
        <f t="shared" si="23"/>
        <v/>
      </c>
      <c r="KB14" s="236" t="str">
        <f t="shared" si="23"/>
        <v/>
      </c>
      <c r="KC14" s="236" t="str">
        <f t="shared" si="23"/>
        <v/>
      </c>
      <c r="KD14" s="236" t="str">
        <f t="shared" si="23"/>
        <v/>
      </c>
      <c r="KE14" s="236" t="str">
        <f t="shared" si="23"/>
        <v/>
      </c>
      <c r="KF14" s="236" t="str">
        <f t="shared" si="23"/>
        <v/>
      </c>
      <c r="KG14" s="236" t="str">
        <f t="shared" si="23"/>
        <v/>
      </c>
      <c r="KH14" s="236" t="str">
        <f t="shared" si="23"/>
        <v/>
      </c>
      <c r="KI14" s="236" t="str">
        <f t="shared" si="23"/>
        <v/>
      </c>
      <c r="KJ14" s="236" t="str">
        <f t="shared" si="23"/>
        <v/>
      </c>
      <c r="KK14" s="236" t="str">
        <f t="shared" si="23"/>
        <v/>
      </c>
      <c r="KL14" s="236" t="str">
        <f t="shared" si="23"/>
        <v/>
      </c>
      <c r="KM14" s="236" t="str">
        <f t="shared" si="23"/>
        <v/>
      </c>
      <c r="KN14" s="236" t="str">
        <f t="shared" si="23"/>
        <v/>
      </c>
      <c r="KO14" s="236" t="str">
        <f t="shared" si="23"/>
        <v/>
      </c>
      <c r="KP14" s="236" t="str">
        <f t="shared" si="23"/>
        <v/>
      </c>
      <c r="KQ14" s="236" t="str">
        <f t="shared" si="23"/>
        <v/>
      </c>
      <c r="KR14" s="236" t="str">
        <f t="shared" si="23"/>
        <v/>
      </c>
      <c r="KS14" s="237" t="str">
        <f t="shared" si="23"/>
        <v/>
      </c>
      <c r="KT14" s="235" t="str">
        <f t="shared" si="23"/>
        <v/>
      </c>
      <c r="KU14" s="236" t="str">
        <f t="shared" si="23"/>
        <v/>
      </c>
      <c r="KV14" s="236" t="str">
        <f t="shared" si="23"/>
        <v/>
      </c>
      <c r="KW14" s="236" t="str">
        <f t="shared" si="23"/>
        <v/>
      </c>
      <c r="KX14" s="236" t="str">
        <f t="shared" ref="KX14:NI14" si="24">IF(AND(KX12&lt;&gt;0,KX13&lt;&gt;0),(KX12-KX13)/KX13,IF(AND(KX12=0,KX13=0),"",IF(AND(KX12="",KX13=""),"",IF(AND(KX12=0,KX13=""),"", IF(AND(KX12="",KX13=0),"",1)))))</f>
        <v/>
      </c>
      <c r="KY14" s="236" t="str">
        <f t="shared" si="24"/>
        <v/>
      </c>
      <c r="KZ14" s="236" t="str">
        <f t="shared" si="24"/>
        <v/>
      </c>
      <c r="LA14" s="236" t="str">
        <f t="shared" si="24"/>
        <v/>
      </c>
      <c r="LB14" s="236" t="str">
        <f t="shared" si="24"/>
        <v/>
      </c>
      <c r="LC14" s="236" t="str">
        <f t="shared" si="24"/>
        <v/>
      </c>
      <c r="LD14" s="236" t="str">
        <f t="shared" si="24"/>
        <v/>
      </c>
      <c r="LE14" s="236" t="str">
        <f t="shared" si="24"/>
        <v/>
      </c>
      <c r="LF14" s="236" t="str">
        <f t="shared" si="24"/>
        <v/>
      </c>
      <c r="LG14" s="236" t="str">
        <f t="shared" si="24"/>
        <v/>
      </c>
      <c r="LH14" s="236" t="str">
        <f t="shared" si="24"/>
        <v/>
      </c>
      <c r="LI14" s="236" t="str">
        <f t="shared" si="24"/>
        <v/>
      </c>
      <c r="LJ14" s="236" t="str">
        <f t="shared" si="24"/>
        <v/>
      </c>
      <c r="LK14" s="236" t="str">
        <f t="shared" si="24"/>
        <v/>
      </c>
      <c r="LL14" s="236" t="str">
        <f t="shared" si="24"/>
        <v/>
      </c>
      <c r="LM14" s="236" t="str">
        <f t="shared" si="24"/>
        <v/>
      </c>
      <c r="LN14" s="236" t="str">
        <f t="shared" si="24"/>
        <v/>
      </c>
      <c r="LO14" s="236" t="str">
        <f t="shared" si="24"/>
        <v/>
      </c>
      <c r="LP14" s="236" t="str">
        <f t="shared" si="24"/>
        <v/>
      </c>
      <c r="LQ14" s="236" t="str">
        <f t="shared" si="24"/>
        <v/>
      </c>
      <c r="LR14" s="236" t="str">
        <f t="shared" si="24"/>
        <v/>
      </c>
      <c r="LS14" s="236" t="str">
        <f t="shared" si="24"/>
        <v/>
      </c>
      <c r="LT14" s="236" t="str">
        <f t="shared" si="24"/>
        <v/>
      </c>
      <c r="LU14" s="236" t="str">
        <f t="shared" si="24"/>
        <v/>
      </c>
      <c r="LV14" s="236" t="str">
        <f t="shared" si="24"/>
        <v/>
      </c>
      <c r="LW14" s="236" t="str">
        <f t="shared" si="24"/>
        <v/>
      </c>
      <c r="LX14" s="236" t="str">
        <f t="shared" si="24"/>
        <v/>
      </c>
      <c r="LY14" s="236" t="str">
        <f t="shared" si="24"/>
        <v/>
      </c>
      <c r="LZ14" s="236" t="str">
        <f t="shared" si="24"/>
        <v/>
      </c>
      <c r="MA14" s="236" t="str">
        <f t="shared" si="24"/>
        <v/>
      </c>
      <c r="MB14" s="236" t="str">
        <f t="shared" si="24"/>
        <v/>
      </c>
      <c r="MC14" s="236" t="str">
        <f t="shared" si="24"/>
        <v/>
      </c>
      <c r="MD14" s="236" t="str">
        <f t="shared" si="24"/>
        <v/>
      </c>
      <c r="ME14" s="237" t="str">
        <f t="shared" si="24"/>
        <v/>
      </c>
      <c r="MF14" s="235" t="str">
        <f t="shared" si="24"/>
        <v/>
      </c>
      <c r="MG14" s="236" t="str">
        <f t="shared" si="24"/>
        <v/>
      </c>
      <c r="MH14" s="236" t="str">
        <f t="shared" si="24"/>
        <v/>
      </c>
      <c r="MI14" s="236" t="str">
        <f t="shared" si="24"/>
        <v/>
      </c>
      <c r="MJ14" s="236" t="str">
        <f t="shared" si="24"/>
        <v/>
      </c>
      <c r="MK14" s="236" t="str">
        <f t="shared" si="24"/>
        <v/>
      </c>
      <c r="ML14" s="236" t="str">
        <f t="shared" si="24"/>
        <v/>
      </c>
      <c r="MM14" s="236" t="str">
        <f t="shared" si="24"/>
        <v/>
      </c>
      <c r="MN14" s="236" t="str">
        <f t="shared" si="24"/>
        <v/>
      </c>
      <c r="MO14" s="236" t="str">
        <f t="shared" si="24"/>
        <v/>
      </c>
      <c r="MP14" s="236" t="str">
        <f t="shared" si="24"/>
        <v/>
      </c>
      <c r="MQ14" s="236" t="str">
        <f t="shared" si="24"/>
        <v/>
      </c>
      <c r="MR14" s="236" t="str">
        <f t="shared" si="24"/>
        <v/>
      </c>
      <c r="MS14" s="236" t="str">
        <f t="shared" si="24"/>
        <v/>
      </c>
      <c r="MT14" s="236" t="str">
        <f t="shared" si="24"/>
        <v/>
      </c>
      <c r="MU14" s="236" t="str">
        <f t="shared" si="24"/>
        <v/>
      </c>
      <c r="MV14" s="236" t="str">
        <f t="shared" si="24"/>
        <v/>
      </c>
      <c r="MW14" s="236" t="str">
        <f t="shared" si="24"/>
        <v/>
      </c>
      <c r="MX14" s="236" t="str">
        <f t="shared" si="24"/>
        <v/>
      </c>
      <c r="MY14" s="236" t="str">
        <f t="shared" si="24"/>
        <v/>
      </c>
      <c r="MZ14" s="236" t="str">
        <f t="shared" si="24"/>
        <v/>
      </c>
      <c r="NA14" s="236" t="str">
        <f t="shared" si="24"/>
        <v/>
      </c>
      <c r="NB14" s="236" t="str">
        <f t="shared" si="24"/>
        <v/>
      </c>
      <c r="NC14" s="236" t="str">
        <f t="shared" si="24"/>
        <v/>
      </c>
      <c r="ND14" s="236" t="str">
        <f t="shared" si="24"/>
        <v/>
      </c>
      <c r="NE14" s="236" t="str">
        <f t="shared" si="24"/>
        <v/>
      </c>
      <c r="NF14" s="236" t="str">
        <f t="shared" si="24"/>
        <v/>
      </c>
      <c r="NG14" s="236" t="str">
        <f t="shared" si="24"/>
        <v/>
      </c>
      <c r="NH14" s="236" t="str">
        <f t="shared" si="24"/>
        <v/>
      </c>
      <c r="NI14" s="236" t="str">
        <f t="shared" si="24"/>
        <v/>
      </c>
      <c r="NJ14" s="236" t="str">
        <f t="shared" ref="NJ14:PC14" si="25">IF(AND(NJ12&lt;&gt;0,NJ13&lt;&gt;0),(NJ12-NJ13)/NJ13,IF(AND(NJ12=0,NJ13=0),"",IF(AND(NJ12="",NJ13=""),"",IF(AND(NJ12=0,NJ13=""),"", IF(AND(NJ12="",NJ13=0),"",1)))))</f>
        <v/>
      </c>
      <c r="NK14" s="236" t="str">
        <f t="shared" si="25"/>
        <v/>
      </c>
      <c r="NL14" s="236" t="str">
        <f t="shared" si="25"/>
        <v/>
      </c>
      <c r="NM14" s="236" t="str">
        <f t="shared" si="25"/>
        <v/>
      </c>
      <c r="NN14" s="236" t="str">
        <f t="shared" si="25"/>
        <v/>
      </c>
      <c r="NO14" s="236" t="str">
        <f t="shared" si="25"/>
        <v/>
      </c>
      <c r="NP14" s="236" t="str">
        <f t="shared" si="25"/>
        <v/>
      </c>
      <c r="NQ14" s="237" t="str">
        <f t="shared" si="25"/>
        <v/>
      </c>
      <c r="NR14" s="232" t="str">
        <f t="shared" si="25"/>
        <v/>
      </c>
      <c r="NS14" s="232" t="str">
        <f t="shared" si="25"/>
        <v/>
      </c>
      <c r="NT14" s="232" t="str">
        <f t="shared" si="25"/>
        <v/>
      </c>
      <c r="NU14" s="232" t="str">
        <f t="shared" si="25"/>
        <v/>
      </c>
      <c r="NV14" s="232" t="str">
        <f t="shared" si="25"/>
        <v/>
      </c>
      <c r="NW14" s="232" t="str">
        <f t="shared" si="25"/>
        <v/>
      </c>
      <c r="NX14" s="232" t="str">
        <f t="shared" si="25"/>
        <v/>
      </c>
      <c r="NY14" s="232" t="str">
        <f t="shared" si="25"/>
        <v/>
      </c>
      <c r="NZ14" s="232" t="str">
        <f t="shared" si="25"/>
        <v/>
      </c>
      <c r="OA14" s="232" t="str">
        <f t="shared" si="25"/>
        <v/>
      </c>
      <c r="OB14" s="232" t="str">
        <f t="shared" si="25"/>
        <v/>
      </c>
      <c r="OC14" s="232" t="str">
        <f t="shared" si="25"/>
        <v/>
      </c>
      <c r="OD14" s="232" t="str">
        <f t="shared" si="25"/>
        <v/>
      </c>
      <c r="OE14" s="232" t="str">
        <f t="shared" si="25"/>
        <v/>
      </c>
      <c r="OF14" s="232" t="str">
        <f t="shared" si="25"/>
        <v/>
      </c>
      <c r="OG14" s="232" t="str">
        <f t="shared" si="25"/>
        <v/>
      </c>
      <c r="OH14" s="232" t="str">
        <f t="shared" si="25"/>
        <v/>
      </c>
      <c r="OI14" s="232" t="str">
        <f t="shared" si="25"/>
        <v/>
      </c>
      <c r="OJ14" s="232" t="str">
        <f t="shared" si="25"/>
        <v/>
      </c>
      <c r="OK14" s="232" t="str">
        <f t="shared" si="25"/>
        <v/>
      </c>
      <c r="OL14" s="232" t="str">
        <f t="shared" si="25"/>
        <v/>
      </c>
      <c r="OM14" s="232">
        <f t="shared" si="25"/>
        <v>-0.33060112080632359</v>
      </c>
      <c r="ON14" s="232">
        <f t="shared" si="25"/>
        <v>0</v>
      </c>
      <c r="OO14" s="232">
        <f t="shared" si="25"/>
        <v>0</v>
      </c>
      <c r="OP14" s="232">
        <f t="shared" si="25"/>
        <v>1</v>
      </c>
      <c r="OQ14" s="232" t="str">
        <f t="shared" si="25"/>
        <v/>
      </c>
      <c r="OR14" s="232" t="str">
        <f t="shared" si="25"/>
        <v/>
      </c>
      <c r="OS14" s="232" t="str">
        <f t="shared" si="25"/>
        <v/>
      </c>
      <c r="OT14" s="232" t="str">
        <f t="shared" si="25"/>
        <v/>
      </c>
      <c r="OU14" s="232" t="str">
        <f t="shared" si="25"/>
        <v/>
      </c>
      <c r="OV14" s="232" t="str">
        <f t="shared" si="25"/>
        <v/>
      </c>
      <c r="OW14" s="232" t="str">
        <f t="shared" si="25"/>
        <v/>
      </c>
      <c r="OX14" s="232" t="str">
        <f t="shared" si="25"/>
        <v/>
      </c>
      <c r="OY14" s="232" t="str">
        <f t="shared" si="25"/>
        <v/>
      </c>
      <c r="OZ14" s="232" t="str">
        <f t="shared" si="25"/>
        <v/>
      </c>
      <c r="PA14" s="232" t="str">
        <f t="shared" si="25"/>
        <v/>
      </c>
      <c r="PB14" s="232" t="str">
        <f t="shared" si="25"/>
        <v/>
      </c>
      <c r="PC14" s="233">
        <f t="shared" si="25"/>
        <v>-6.1132831728238023E-4</v>
      </c>
      <c r="PH14" s="238">
        <f>IF(AND(PH12&lt;&gt;0,PH13&lt;&gt;0),(PH12-PH13)/PH13,IF(AND(PH12=0,PH13=0),"",IF(AND(PH12="",PH13=""),"",IF(AND(PH12=0,PH13=""),"", IF(AND(PH12="",PH13=0),"",1)))))</f>
        <v>-6.1132831728238023E-4</v>
      </c>
    </row>
    <row r="15" spans="1:424" outlineLevel="1" x14ac:dyDescent="0.3">
      <c r="A15" s="239" t="s">
        <v>763</v>
      </c>
      <c r="B15" s="218">
        <f>'[27]D-PDP'!$CA$12</f>
        <v>0</v>
      </c>
      <c r="C15" s="218">
        <f>'[27]D-PDP'!$CA$13</f>
        <v>0</v>
      </c>
      <c r="D15" s="218">
        <f>'[27]D-PDP'!$CA$14</f>
        <v>0</v>
      </c>
      <c r="E15" s="218">
        <f>'[27]D-PDP'!$CA$15</f>
        <v>0</v>
      </c>
      <c r="F15" s="218">
        <f>'[27]D-PDP'!$CA$16</f>
        <v>0</v>
      </c>
      <c r="G15" s="218">
        <f>'[27]D-PDP'!$CA$17</f>
        <v>0</v>
      </c>
      <c r="H15" s="218">
        <f>'[27]D-PDP'!$CA$18</f>
        <v>0</v>
      </c>
      <c r="I15" s="218">
        <f>'[27]D-PDP'!$CA$19</f>
        <v>0</v>
      </c>
      <c r="J15" s="218">
        <f>'[27]D-PDP'!$CA$20</f>
        <v>0</v>
      </c>
      <c r="K15" s="218">
        <f>'[27]D-PDP'!$CA$21</f>
        <v>0</v>
      </c>
      <c r="L15" s="218">
        <f>'[27]D-PDP'!$CA$22</f>
        <v>0</v>
      </c>
      <c r="M15" s="218">
        <f>'[27]D-PDP'!$CA$23</f>
        <v>0</v>
      </c>
      <c r="N15" s="218">
        <f>'[27]D-PDP'!$CA$24</f>
        <v>0</v>
      </c>
      <c r="O15" s="218">
        <f>'[27]D-PDP'!$CA$25</f>
        <v>0</v>
      </c>
      <c r="P15" s="218">
        <f>'[27]D-PDP'!$CA$26</f>
        <v>0</v>
      </c>
      <c r="Q15" s="218">
        <f>'[27]D-PDP'!$CA$27</f>
        <v>0</v>
      </c>
      <c r="R15" s="218">
        <f>'[27]D-PDP'!$CA$28</f>
        <v>0</v>
      </c>
      <c r="S15" s="218">
        <f>'[27]D-PDP'!$CA$29</f>
        <v>0</v>
      </c>
      <c r="T15" s="218">
        <f>'[27]D-PDP'!$CA$30</f>
        <v>0</v>
      </c>
      <c r="U15" s="218">
        <f>'[27]D-PDP'!$CA$31</f>
        <v>0</v>
      </c>
      <c r="V15" s="218">
        <f>'[27]D-PDP'!$CA$32</f>
        <v>0</v>
      </c>
      <c r="W15" s="218">
        <f>'[27]D-PDP'!$CA$33</f>
        <v>0</v>
      </c>
      <c r="X15" s="218">
        <f>'[27]D-PDP'!$CA$34</f>
        <v>0</v>
      </c>
      <c r="Y15" s="218">
        <f>'[27]D-PDP'!$CA$35</f>
        <v>0</v>
      </c>
      <c r="Z15" s="218">
        <f>'[27]D-PDP'!$CA$36</f>
        <v>0</v>
      </c>
      <c r="AA15" s="218">
        <f>'[27]D-PDP'!$CA$37</f>
        <v>0</v>
      </c>
      <c r="AB15" s="218">
        <f>'[27]D-PDP'!$CA$38</f>
        <v>0</v>
      </c>
      <c r="AC15" s="218">
        <f>'[27]D-PDP'!$CA$39</f>
        <v>0</v>
      </c>
      <c r="AD15" s="218">
        <f>'[27]D-PDP'!$CA$40</f>
        <v>0</v>
      </c>
      <c r="AE15" s="218">
        <f>'[27]D-PDP'!$CA$41</f>
        <v>0</v>
      </c>
      <c r="AF15" s="218">
        <f>'[27]D-PDP'!$CA$42</f>
        <v>0</v>
      </c>
      <c r="AG15" s="218">
        <f>'[27]D-PDP'!$CA$43</f>
        <v>0</v>
      </c>
      <c r="AH15" s="218">
        <f>'[27]D-PDP'!$CA$44</f>
        <v>0</v>
      </c>
      <c r="AI15" s="218">
        <f>'[27]D-PDP'!$CA$45</f>
        <v>0</v>
      </c>
      <c r="AJ15" s="218">
        <f>'[27]D-PDP'!$CA$46</f>
        <v>0</v>
      </c>
      <c r="AK15" s="218">
        <f>'[27]D-PDP'!$CA$47</f>
        <v>0</v>
      </c>
      <c r="AL15" s="218">
        <f>'[27]D-PDP'!$CA$48</f>
        <v>0</v>
      </c>
      <c r="AM15" s="219">
        <f>SUM(B15:AL15)</f>
        <v>0</v>
      </c>
      <c r="AN15" s="220">
        <f>'[27]D-PNP'!$CA$12</f>
        <v>0</v>
      </c>
      <c r="AO15" s="218">
        <f>'[27]D-PNP'!$CA$13</f>
        <v>0</v>
      </c>
      <c r="AP15" s="218">
        <f>'[27]D-PNP'!$CA$14</f>
        <v>0</v>
      </c>
      <c r="AQ15" s="218">
        <f>'[27]D-PNP'!$CA$15</f>
        <v>0</v>
      </c>
      <c r="AR15" s="218">
        <f>'[27]D-PNP'!$CA$16</f>
        <v>0</v>
      </c>
      <c r="AS15" s="218">
        <f>'[27]D-PNP'!$CA$17</f>
        <v>0</v>
      </c>
      <c r="AT15" s="218">
        <f>'[27]D-PNP'!$CA$18</f>
        <v>0</v>
      </c>
      <c r="AU15" s="218">
        <f>'[27]D-PNP'!$CA$19</f>
        <v>0</v>
      </c>
      <c r="AV15" s="218">
        <f>'[27]D-PNP'!$CA$20</f>
        <v>0</v>
      </c>
      <c r="AW15" s="218">
        <f>'[27]D-PNP'!$CA$21</f>
        <v>0</v>
      </c>
      <c r="AX15" s="218">
        <f>'[27]D-PNP'!$CA$22</f>
        <v>0</v>
      </c>
      <c r="AY15" s="218">
        <f>'[27]D-PNP'!$CA$23</f>
        <v>0</v>
      </c>
      <c r="AZ15" s="218">
        <f>'[27]D-PNP'!$CA$24</f>
        <v>0</v>
      </c>
      <c r="BA15" s="218">
        <f>'[27]D-PNP'!$CA$25</f>
        <v>0</v>
      </c>
      <c r="BB15" s="218">
        <f>'[27]D-PNP'!$CA$26</f>
        <v>0</v>
      </c>
      <c r="BC15" s="218">
        <f>'[27]D-PNP'!$CA$27</f>
        <v>0</v>
      </c>
      <c r="BD15" s="218">
        <f>'[27]D-PNP'!$CA$28</f>
        <v>0</v>
      </c>
      <c r="BE15" s="218">
        <f>'[27]D-PNP'!$CA$29</f>
        <v>0</v>
      </c>
      <c r="BF15" s="218">
        <f>'[27]D-PNP'!$CA$30</f>
        <v>0</v>
      </c>
      <c r="BG15" s="218">
        <f>'[27]D-PNP'!$CA$31</f>
        <v>0</v>
      </c>
      <c r="BH15" s="218">
        <f>'[27]D-PNP'!$CA$32</f>
        <v>0</v>
      </c>
      <c r="BI15" s="218">
        <f>'[27]D-PNP'!$CA$33</f>
        <v>0</v>
      </c>
      <c r="BJ15" s="218">
        <f>'[27]D-PNP'!$CA$34</f>
        <v>0</v>
      </c>
      <c r="BK15" s="218">
        <f>'[27]D-PNP'!$CA$35</f>
        <v>0</v>
      </c>
      <c r="BL15" s="218">
        <f>'[27]D-PNP'!$CA$36</f>
        <v>0</v>
      </c>
      <c r="BM15" s="218">
        <f>'[27]D-PNP'!$CA$37</f>
        <v>0</v>
      </c>
      <c r="BN15" s="218">
        <f>'[27]D-PNP'!$CA$38</f>
        <v>0</v>
      </c>
      <c r="BO15" s="218">
        <f>'[27]D-PNP'!$CA$39</f>
        <v>0</v>
      </c>
      <c r="BP15" s="218">
        <f>'[27]D-PNP'!$CA$40</f>
        <v>0</v>
      </c>
      <c r="BQ15" s="218">
        <f>'[27]D-PNP'!$CA$41</f>
        <v>0</v>
      </c>
      <c r="BR15" s="218">
        <f>'[27]D-PNP'!$CA$42</f>
        <v>0</v>
      </c>
      <c r="BS15" s="218">
        <f>'[27]D-PNP'!$CA$43</f>
        <v>0</v>
      </c>
      <c r="BT15" s="218">
        <f>'[27]D-PNP'!$CA$44</f>
        <v>0</v>
      </c>
      <c r="BU15" s="218">
        <f>'[27]D-PNP'!$CA$45</f>
        <v>0</v>
      </c>
      <c r="BV15" s="218">
        <f>'[27]D-PNP'!$CA$46</f>
        <v>0</v>
      </c>
      <c r="BW15" s="218">
        <f>'[27]D-PNP'!$CA$47</f>
        <v>0</v>
      </c>
      <c r="BX15" s="218">
        <f>'[27]D-PNP'!$CA$48</f>
        <v>0</v>
      </c>
      <c r="BY15" s="219">
        <f>SUM(AN15:BX15)</f>
        <v>0</v>
      </c>
      <c r="BZ15" s="220">
        <f>'[27]D-PND'!$CA$12</f>
        <v>0</v>
      </c>
      <c r="CA15" s="218">
        <f>'[27]D-PND'!$CA$13</f>
        <v>0</v>
      </c>
      <c r="CB15" s="218">
        <f>'[27]D-PND'!$CA$14</f>
        <v>0</v>
      </c>
      <c r="CC15" s="218">
        <f>'[27]D-PND'!$CA$15</f>
        <v>0</v>
      </c>
      <c r="CD15" s="218">
        <f>'[27]D-PND'!$CA$16</f>
        <v>0</v>
      </c>
      <c r="CE15" s="218">
        <f>'[27]D-PND'!$CA$17</f>
        <v>0</v>
      </c>
      <c r="CF15" s="218">
        <f>'[27]D-PND'!$CA$18</f>
        <v>0</v>
      </c>
      <c r="CG15" s="218">
        <f>'[27]D-PND'!$CA$19</f>
        <v>0</v>
      </c>
      <c r="CH15" s="218">
        <f>'[27]D-PND'!$CA$20</f>
        <v>0</v>
      </c>
      <c r="CI15" s="218">
        <f>'[27]D-PND'!$CA$21</f>
        <v>0</v>
      </c>
      <c r="CJ15" s="218">
        <f>'[27]D-PND'!$CA$22</f>
        <v>0</v>
      </c>
      <c r="CK15" s="218">
        <f>'[27]D-PND'!$CA$23</f>
        <v>0</v>
      </c>
      <c r="CL15" s="218">
        <f>'[27]D-PND'!$CA$24</f>
        <v>0</v>
      </c>
      <c r="CM15" s="218">
        <f>'[27]D-PND'!$CA$25</f>
        <v>0</v>
      </c>
      <c r="CN15" s="218">
        <f>'[27]D-PND'!$CA$26</f>
        <v>0</v>
      </c>
      <c r="CO15" s="218">
        <f>'[27]D-PND'!$CA$27</f>
        <v>0</v>
      </c>
      <c r="CP15" s="218">
        <f>'[27]D-PND'!$CA$28</f>
        <v>0</v>
      </c>
      <c r="CQ15" s="218">
        <f>'[27]D-PND'!$CA$29</f>
        <v>0</v>
      </c>
      <c r="CR15" s="218">
        <f>'[27]D-PND'!$CA$30</f>
        <v>0</v>
      </c>
      <c r="CS15" s="218">
        <f>'[27]D-PND'!$CA$31</f>
        <v>0</v>
      </c>
      <c r="CT15" s="218">
        <f>'[27]D-PND'!$CA$32</f>
        <v>0</v>
      </c>
      <c r="CU15" s="218">
        <f>'[27]D-PND'!$CA$33</f>
        <v>0</v>
      </c>
      <c r="CV15" s="218">
        <f>'[27]D-PND'!$CA$34</f>
        <v>0</v>
      </c>
      <c r="CW15" s="218">
        <f>'[27]D-PND'!$CA$35</f>
        <v>0</v>
      </c>
      <c r="CX15" s="218">
        <f>'[27]D-PND'!$CA$36</f>
        <v>0</v>
      </c>
      <c r="CY15" s="218">
        <f>'[27]D-PND'!$CA$37</f>
        <v>0</v>
      </c>
      <c r="CZ15" s="218">
        <f>'[27]D-PND'!$CA$38</f>
        <v>0</v>
      </c>
      <c r="DA15" s="218">
        <f>'[27]D-PND'!$CA$39</f>
        <v>0</v>
      </c>
      <c r="DB15" s="218">
        <f>'[27]D-PND'!$CA$40</f>
        <v>0</v>
      </c>
      <c r="DC15" s="218">
        <f>'[27]D-PND'!$CA$41</f>
        <v>0</v>
      </c>
      <c r="DD15" s="218">
        <f>'[27]D-PND'!$CA$42</f>
        <v>0</v>
      </c>
      <c r="DE15" s="218">
        <f>'[27]D-PND'!$CA$43</f>
        <v>0</v>
      </c>
      <c r="DF15" s="218">
        <f>'[27]D-PND'!$CA$44</f>
        <v>0</v>
      </c>
      <c r="DG15" s="218">
        <f>'[27]D-PND'!$CA$45</f>
        <v>0</v>
      </c>
      <c r="DH15" s="218">
        <f>'[27]D-PND'!$CA$46</f>
        <v>0</v>
      </c>
      <c r="DI15" s="218">
        <f>'[27]D-PND'!$CA$47</f>
        <v>0</v>
      </c>
      <c r="DJ15" s="218">
        <f>'[27]D-PND'!$CA$48</f>
        <v>0</v>
      </c>
      <c r="DK15" s="219">
        <f>SUM(BZ15:DJ15)</f>
        <v>0</v>
      </c>
      <c r="DL15" s="221"/>
      <c r="DM15" s="222"/>
      <c r="DN15" s="222"/>
      <c r="DO15" s="222"/>
      <c r="DP15" s="222"/>
      <c r="DQ15" s="222"/>
      <c r="DR15" s="222"/>
      <c r="DS15" s="222"/>
      <c r="DT15" s="222"/>
      <c r="DU15" s="222"/>
      <c r="DV15" s="222"/>
      <c r="DW15" s="222"/>
      <c r="DX15" s="222"/>
      <c r="DY15" s="222"/>
      <c r="DZ15" s="222"/>
      <c r="EA15" s="222"/>
      <c r="EB15" s="222"/>
      <c r="EC15" s="222"/>
      <c r="ED15" s="222"/>
      <c r="EE15" s="222"/>
      <c r="EF15" s="222"/>
      <c r="EG15" s="222"/>
      <c r="EH15" s="222"/>
      <c r="EI15" s="222"/>
      <c r="EJ15" s="222"/>
      <c r="EK15" s="222"/>
      <c r="EL15" s="222"/>
      <c r="EM15" s="222"/>
      <c r="EN15" s="222"/>
      <c r="EO15" s="222"/>
      <c r="EP15" s="222"/>
      <c r="EQ15" s="222"/>
      <c r="ER15" s="222"/>
      <c r="ES15" s="222"/>
      <c r="ET15" s="222"/>
      <c r="EU15" s="222"/>
      <c r="EV15" s="222"/>
      <c r="EW15" s="223">
        <f>SUM(DL15:EV15)</f>
        <v>0</v>
      </c>
      <c r="EX15" s="221"/>
      <c r="EY15" s="222"/>
      <c r="EZ15" s="222"/>
      <c r="FA15" s="222"/>
      <c r="FB15" s="222"/>
      <c r="FC15" s="222"/>
      <c r="FD15" s="222"/>
      <c r="FE15" s="222"/>
      <c r="FF15" s="222"/>
      <c r="FG15" s="222"/>
      <c r="FH15" s="222"/>
      <c r="FI15" s="222"/>
      <c r="FJ15" s="222"/>
      <c r="FK15" s="222"/>
      <c r="FL15" s="222"/>
      <c r="FM15" s="222"/>
      <c r="FN15" s="222"/>
      <c r="FO15" s="222"/>
      <c r="FP15" s="222"/>
      <c r="FQ15" s="222"/>
      <c r="FR15" s="222"/>
      <c r="FS15" s="222"/>
      <c r="FT15" s="222"/>
      <c r="FU15" s="222"/>
      <c r="FV15" s="222"/>
      <c r="FW15" s="222"/>
      <c r="FX15" s="222"/>
      <c r="FY15" s="222"/>
      <c r="FZ15" s="222"/>
      <c r="GA15" s="222"/>
      <c r="GB15" s="222"/>
      <c r="GC15" s="222"/>
      <c r="GD15" s="222"/>
      <c r="GE15" s="222"/>
      <c r="GF15" s="222"/>
      <c r="GG15" s="222"/>
      <c r="GH15" s="222"/>
      <c r="GI15" s="223">
        <f>SUM(EX15:GH15)</f>
        <v>0</v>
      </c>
      <c r="GJ15" s="221"/>
      <c r="GK15" s="222"/>
      <c r="GL15" s="222"/>
      <c r="GM15" s="222"/>
      <c r="GN15" s="222"/>
      <c r="GO15" s="222"/>
      <c r="GP15" s="222"/>
      <c r="GQ15" s="222"/>
      <c r="GR15" s="222"/>
      <c r="GS15" s="222"/>
      <c r="GT15" s="222"/>
      <c r="GU15" s="222"/>
      <c r="GV15" s="222"/>
      <c r="GW15" s="222"/>
      <c r="GX15" s="222"/>
      <c r="GY15" s="222"/>
      <c r="GZ15" s="222"/>
      <c r="HA15" s="222"/>
      <c r="HB15" s="222"/>
      <c r="HC15" s="222"/>
      <c r="HD15" s="222"/>
      <c r="HE15" s="222"/>
      <c r="HF15" s="222"/>
      <c r="HG15" s="222"/>
      <c r="HH15" s="222"/>
      <c r="HI15" s="222"/>
      <c r="HJ15" s="222"/>
      <c r="HK15" s="222"/>
      <c r="HL15" s="222"/>
      <c r="HM15" s="222"/>
      <c r="HN15" s="222"/>
      <c r="HO15" s="222"/>
      <c r="HP15" s="222"/>
      <c r="HQ15" s="222"/>
      <c r="HR15" s="222"/>
      <c r="HS15" s="222"/>
      <c r="HT15" s="222"/>
      <c r="HU15" s="223">
        <f>SUM(GJ15:HT15)</f>
        <v>0</v>
      </c>
      <c r="HV15" s="220">
        <f>'[27]D-PRB'!$CA$12</f>
        <v>0</v>
      </c>
      <c r="HW15" s="218">
        <f>'[27]D-PRB'!$CA$13</f>
        <v>0</v>
      </c>
      <c r="HX15" s="218">
        <f>'[27]D-PRB'!$CA$14</f>
        <v>0</v>
      </c>
      <c r="HY15" s="218">
        <f>'[27]D-PRB'!$CA$15</f>
        <v>0</v>
      </c>
      <c r="HZ15" s="218">
        <f>'[27]D-PRB'!$CA$16</f>
        <v>0</v>
      </c>
      <c r="IA15" s="218">
        <f>'[27]D-PRB'!$CA$17</f>
        <v>0</v>
      </c>
      <c r="IB15" s="218">
        <f>'[27]D-PRB'!$CA$18</f>
        <v>0</v>
      </c>
      <c r="IC15" s="218">
        <f>'[27]D-PRB'!$CA$19</f>
        <v>0</v>
      </c>
      <c r="ID15" s="218">
        <f>'[27]D-PRB'!$CA$20</f>
        <v>0</v>
      </c>
      <c r="IE15" s="218">
        <f>'[27]D-PRB'!$CA$21</f>
        <v>0</v>
      </c>
      <c r="IF15" s="218">
        <f>'[27]D-PRB'!$CA$22</f>
        <v>0</v>
      </c>
      <c r="IG15" s="218">
        <f>'[27]D-PRB'!$CA$23</f>
        <v>0</v>
      </c>
      <c r="IH15" s="218">
        <f>'[27]D-PRB'!$CA$24</f>
        <v>0</v>
      </c>
      <c r="II15" s="218">
        <f>'[27]D-PRB'!$CA$25</f>
        <v>0</v>
      </c>
      <c r="IJ15" s="218">
        <f>'[27]D-PRB'!$CA$26</f>
        <v>0</v>
      </c>
      <c r="IK15" s="218">
        <f>'[27]D-PRB'!$CA$27</f>
        <v>0</v>
      </c>
      <c r="IL15" s="218">
        <f>'[27]D-PRB'!$CA$28</f>
        <v>0</v>
      </c>
      <c r="IM15" s="218">
        <f>'[27]D-PRB'!$CA$29</f>
        <v>0</v>
      </c>
      <c r="IN15" s="218">
        <f>'[27]D-PRB'!$CA$30</f>
        <v>0</v>
      </c>
      <c r="IO15" s="218">
        <f>'[27]D-PRB'!$CA$31</f>
        <v>0</v>
      </c>
      <c r="IP15" s="218">
        <f>'[27]D-PRB'!$CA$32</f>
        <v>0</v>
      </c>
      <c r="IQ15" s="218">
        <f>'[27]D-PRB'!$CA$33</f>
        <v>0</v>
      </c>
      <c r="IR15" s="218">
        <f>'[27]D-PRB'!$CA$34</f>
        <v>0</v>
      </c>
      <c r="IS15" s="218">
        <f>'[27]D-PRB'!$CA$35</f>
        <v>0</v>
      </c>
      <c r="IT15" s="218">
        <f>'[27]D-PRB'!$CA$36</f>
        <v>0</v>
      </c>
      <c r="IU15" s="218">
        <f>'[27]D-PRB'!$CA$37</f>
        <v>0</v>
      </c>
      <c r="IV15" s="218">
        <f>'[27]D-PRB'!$CA$38</f>
        <v>0</v>
      </c>
      <c r="IW15" s="218">
        <f>'[27]D-PRB'!$CA$39</f>
        <v>0</v>
      </c>
      <c r="IX15" s="218">
        <f>'[27]D-PRB'!$CA$40</f>
        <v>0</v>
      </c>
      <c r="IY15" s="218">
        <f>'[27]D-PRB'!$CA$41</f>
        <v>0</v>
      </c>
      <c r="IZ15" s="218">
        <f>'[27]D-PRB'!$CA$42</f>
        <v>0</v>
      </c>
      <c r="JA15" s="218">
        <f>'[27]D-PRB'!$CA$43</f>
        <v>0</v>
      </c>
      <c r="JB15" s="218">
        <f>'[27]D-PRB'!$CA$44</f>
        <v>0</v>
      </c>
      <c r="JC15" s="218">
        <f>'[27]D-PRB'!$CA$45</f>
        <v>0</v>
      </c>
      <c r="JD15" s="218">
        <f>'[27]D-PRB'!$CA$46</f>
        <v>0</v>
      </c>
      <c r="JE15" s="218">
        <f>'[27]D-PRB'!$CA$47</f>
        <v>0</v>
      </c>
      <c r="JF15" s="218">
        <f>'[27]D-PRB'!$CA$48</f>
        <v>0</v>
      </c>
      <c r="JG15" s="219">
        <f>SUM(HV15:JF15)</f>
        <v>0</v>
      </c>
      <c r="JH15" s="221"/>
      <c r="JI15" s="222"/>
      <c r="JJ15" s="222"/>
      <c r="JK15" s="222"/>
      <c r="JL15" s="222"/>
      <c r="JM15" s="222"/>
      <c r="JN15" s="222"/>
      <c r="JO15" s="222"/>
      <c r="JP15" s="222"/>
      <c r="JQ15" s="222"/>
      <c r="JR15" s="222"/>
      <c r="JS15" s="222"/>
      <c r="JT15" s="222"/>
      <c r="JU15" s="222"/>
      <c r="JV15" s="222"/>
      <c r="JW15" s="222"/>
      <c r="JX15" s="222"/>
      <c r="JY15" s="222"/>
      <c r="JZ15" s="222"/>
      <c r="KA15" s="222"/>
      <c r="KB15" s="222"/>
      <c r="KC15" s="222"/>
      <c r="KD15" s="222"/>
      <c r="KE15" s="222"/>
      <c r="KF15" s="222"/>
      <c r="KG15" s="222"/>
      <c r="KH15" s="222"/>
      <c r="KI15" s="222"/>
      <c r="KJ15" s="222"/>
      <c r="KK15" s="222"/>
      <c r="KL15" s="222"/>
      <c r="KM15" s="222"/>
      <c r="KN15" s="222"/>
      <c r="KO15" s="222"/>
      <c r="KP15" s="222"/>
      <c r="KQ15" s="222"/>
      <c r="KR15" s="222"/>
      <c r="KS15" s="223">
        <f>SUM(JH15:KR15)</f>
        <v>0</v>
      </c>
      <c r="KT15" s="221"/>
      <c r="KU15" s="222"/>
      <c r="KV15" s="222"/>
      <c r="KW15" s="222"/>
      <c r="KX15" s="222"/>
      <c r="KY15" s="222"/>
      <c r="KZ15" s="222"/>
      <c r="LA15" s="222"/>
      <c r="LB15" s="222"/>
      <c r="LC15" s="222"/>
      <c r="LD15" s="222"/>
      <c r="LE15" s="222"/>
      <c r="LF15" s="222"/>
      <c r="LG15" s="222"/>
      <c r="LH15" s="222"/>
      <c r="LI15" s="222"/>
      <c r="LJ15" s="222"/>
      <c r="LK15" s="222"/>
      <c r="LL15" s="222"/>
      <c r="LM15" s="222"/>
      <c r="LN15" s="222"/>
      <c r="LO15" s="222"/>
      <c r="LP15" s="222"/>
      <c r="LQ15" s="222"/>
      <c r="LR15" s="222"/>
      <c r="LS15" s="222"/>
      <c r="LT15" s="222"/>
      <c r="LU15" s="222"/>
      <c r="LV15" s="222"/>
      <c r="LW15" s="222"/>
      <c r="LX15" s="222"/>
      <c r="LY15" s="222"/>
      <c r="LZ15" s="222"/>
      <c r="MA15" s="222"/>
      <c r="MB15" s="222"/>
      <c r="MC15" s="222"/>
      <c r="MD15" s="222"/>
      <c r="ME15" s="223">
        <f>SUM(KT15:MD15)</f>
        <v>0</v>
      </c>
      <c r="MF15" s="221"/>
      <c r="MG15" s="222"/>
      <c r="MH15" s="222"/>
      <c r="MI15" s="222"/>
      <c r="MJ15" s="222"/>
      <c r="MK15" s="222"/>
      <c r="ML15" s="222"/>
      <c r="MM15" s="222"/>
      <c r="MN15" s="222"/>
      <c r="MO15" s="222"/>
      <c r="MP15" s="222"/>
      <c r="MQ15" s="222"/>
      <c r="MR15" s="222"/>
      <c r="MS15" s="222"/>
      <c r="MT15" s="222"/>
      <c r="MU15" s="222"/>
      <c r="MV15" s="222"/>
      <c r="MW15" s="222"/>
      <c r="MX15" s="222"/>
      <c r="MY15" s="222"/>
      <c r="MZ15" s="222"/>
      <c r="NA15" s="222"/>
      <c r="NB15" s="222"/>
      <c r="NC15" s="222"/>
      <c r="ND15" s="222"/>
      <c r="NE15" s="222"/>
      <c r="NF15" s="222"/>
      <c r="NG15" s="222"/>
      <c r="NH15" s="222"/>
      <c r="NI15" s="222"/>
      <c r="NJ15" s="222"/>
      <c r="NK15" s="222"/>
      <c r="NL15" s="222"/>
      <c r="NM15" s="222"/>
      <c r="NN15" s="222"/>
      <c r="NO15" s="222"/>
      <c r="NP15" s="222"/>
      <c r="NQ15" s="223">
        <f>SUM(MF15:NP15)</f>
        <v>0</v>
      </c>
      <c r="NR15" s="218">
        <f>'[27]D-PS'!$CA$12</f>
        <v>0</v>
      </c>
      <c r="NS15" s="218">
        <f>'[27]D-PS'!$CA$13</f>
        <v>0</v>
      </c>
      <c r="NT15" s="218">
        <f>'[27]D-PS'!$CA$14</f>
        <v>0</v>
      </c>
      <c r="NU15" s="218">
        <f>'[27]D-PS'!$CA$15</f>
        <v>0</v>
      </c>
      <c r="NV15" s="218">
        <f>'[27]D-PS'!$CA$16</f>
        <v>0</v>
      </c>
      <c r="NW15" s="218">
        <f>'[27]D-PS'!$CA$17</f>
        <v>0</v>
      </c>
      <c r="NX15" s="218">
        <f>'[27]D-PS'!$CA$18</f>
        <v>0</v>
      </c>
      <c r="NY15" s="218">
        <f>'[27]D-PS'!$CA$19</f>
        <v>0</v>
      </c>
      <c r="NZ15" s="218">
        <f>'[27]D-PS'!$CA$20</f>
        <v>0</v>
      </c>
      <c r="OA15" s="218">
        <f>'[27]D-PS'!$CA$21</f>
        <v>0</v>
      </c>
      <c r="OB15" s="218">
        <f>'[27]D-PS'!$CA$22</f>
        <v>0</v>
      </c>
      <c r="OC15" s="218">
        <f>'[27]D-PS'!$CA$23</f>
        <v>0</v>
      </c>
      <c r="OD15" s="218">
        <f>'[27]D-PS'!$CA$24</f>
        <v>0</v>
      </c>
      <c r="OE15" s="218">
        <f>'[27]D-PS'!$CA$25</f>
        <v>0</v>
      </c>
      <c r="OF15" s="218">
        <f>'[27]D-PS'!$CA$26</f>
        <v>0</v>
      </c>
      <c r="OG15" s="218">
        <f>'[27]D-PS'!$CA$27</f>
        <v>0</v>
      </c>
      <c r="OH15" s="218">
        <f>'[27]D-PS'!$CA$28</f>
        <v>0</v>
      </c>
      <c r="OI15" s="218">
        <f>'[27]D-PS'!$CA$29</f>
        <v>0</v>
      </c>
      <c r="OJ15" s="218">
        <f>'[27]D-PS'!$CA$30</f>
        <v>0</v>
      </c>
      <c r="OK15" s="218">
        <f>'[27]D-PS'!$CA$31</f>
        <v>0</v>
      </c>
      <c r="OL15" s="218">
        <f>'[27]D-PS'!$CA$32</f>
        <v>0</v>
      </c>
      <c r="OM15" s="218">
        <f>'[27]D-PS'!$CA$33</f>
        <v>0</v>
      </c>
      <c r="ON15" s="218">
        <f>'[27]D-PS'!$CA$34</f>
        <v>0</v>
      </c>
      <c r="OO15" s="218">
        <f>'[27]D-PS'!$CA$35</f>
        <v>0</v>
      </c>
      <c r="OP15" s="218">
        <f>'[27]D-PS'!$CA$36</f>
        <v>0</v>
      </c>
      <c r="OQ15" s="218">
        <f>'[27]D-PS'!$CA$37</f>
        <v>0</v>
      </c>
      <c r="OR15" s="218">
        <f>'[27]D-PS'!$CA$38</f>
        <v>0</v>
      </c>
      <c r="OS15" s="218">
        <f>'[27]D-PS'!$CA$39</f>
        <v>0</v>
      </c>
      <c r="OT15" s="218">
        <f>'[27]D-PS'!$CA$40</f>
        <v>0</v>
      </c>
      <c r="OU15" s="218">
        <f>'[27]D-PS'!$CA$41</f>
        <v>0</v>
      </c>
      <c r="OV15" s="218">
        <f>'[27]D-PS'!$CA$42</f>
        <v>0</v>
      </c>
      <c r="OW15" s="218">
        <f>'[27]D-PS'!$CA$43</f>
        <v>0</v>
      </c>
      <c r="OX15" s="218">
        <f>'[27]D-PS'!$CA$44</f>
        <v>0</v>
      </c>
      <c r="OY15" s="218">
        <f>'[27]D-PS'!$CA$45</f>
        <v>0</v>
      </c>
      <c r="OZ15" s="218">
        <f>'[27]D-PS'!$CA$46</f>
        <v>0</v>
      </c>
      <c r="PA15" s="218">
        <f>'[27]D-PS'!$CA$47</f>
        <v>0</v>
      </c>
      <c r="PB15" s="218">
        <f>'[27]D-PS'!$CA$48</f>
        <v>0</v>
      </c>
      <c r="PC15" s="219">
        <f>SUM(NR15:PB15)</f>
        <v>0</v>
      </c>
    </row>
    <row r="16" spans="1:424" outlineLevel="1" x14ac:dyDescent="0.3">
      <c r="A16" s="239" t="s">
        <v>764</v>
      </c>
      <c r="B16" s="225">
        <f>'[28]CF PDP'!$BX$36</f>
        <v>0</v>
      </c>
      <c r="C16" s="225">
        <f>'[28]CF PDP'!$BX$37</f>
        <v>0</v>
      </c>
      <c r="D16" s="225">
        <f>'[28]CF PDP'!$BX$38</f>
        <v>0</v>
      </c>
      <c r="E16" s="225">
        <f>'[28]CF PDP'!$BX$39</f>
        <v>0</v>
      </c>
      <c r="F16" s="225">
        <f>'[28]CF PDP'!$BX$40</f>
        <v>0</v>
      </c>
      <c r="G16" s="225">
        <f>'[28]CF PDP'!$BX$41</f>
        <v>0</v>
      </c>
      <c r="H16" s="225">
        <f>'[28]CF PDP'!$BX$42</f>
        <v>0</v>
      </c>
      <c r="I16" s="225">
        <f>'[28]CF PDP'!$BX$43</f>
        <v>0</v>
      </c>
      <c r="J16" s="225">
        <f>'[28]CF PDP'!$BX$44</f>
        <v>0</v>
      </c>
      <c r="K16" s="225">
        <f>'[28]CF PDP'!$BX$45</f>
        <v>0</v>
      </c>
      <c r="L16" s="225">
        <f>'[28]CF PDP'!$BX$46</f>
        <v>0</v>
      </c>
      <c r="M16" s="225">
        <f>'[28]CF PDP'!$BX$47</f>
        <v>0</v>
      </c>
      <c r="N16" s="225">
        <f>'[28]CF PDP'!$BX$48</f>
        <v>0</v>
      </c>
      <c r="O16" s="225">
        <f>'[28]CF PDP'!$BX$49</f>
        <v>0</v>
      </c>
      <c r="P16" s="225">
        <f>'[28]CF PDP'!$BX$50</f>
        <v>0</v>
      </c>
      <c r="Q16" s="225">
        <f>'[28]CF PDP'!$BX$51</f>
        <v>0</v>
      </c>
      <c r="R16" s="225">
        <f>'[28]CF PDP'!$BX$52</f>
        <v>0</v>
      </c>
      <c r="S16" s="225">
        <f>'[28]CF PDP'!$BX$53</f>
        <v>0</v>
      </c>
      <c r="T16" s="225">
        <f>'[28]CF PDP'!$BX$54</f>
        <v>0</v>
      </c>
      <c r="U16" s="225">
        <f>'[28]CF PDP'!$BX$55</f>
        <v>0</v>
      </c>
      <c r="V16" s="225">
        <f>'[28]CF PDP'!$BX$56</f>
        <v>0</v>
      </c>
      <c r="W16" s="225">
        <f>'[28]CF PDP'!$BX$57</f>
        <v>0</v>
      </c>
      <c r="X16" s="225">
        <f>'[28]CF PDP'!$BX$58</f>
        <v>0</v>
      </c>
      <c r="Y16" s="225">
        <f>'[28]CF PDP'!$BX$59</f>
        <v>0</v>
      </c>
      <c r="Z16" s="225">
        <f>'[28]CF PDP'!$BX$60</f>
        <v>0</v>
      </c>
      <c r="AA16" s="225">
        <f>'[28]CF PDP'!$BX$61</f>
        <v>0</v>
      </c>
      <c r="AB16" s="225">
        <f>'[28]CF PDP'!$BX$62</f>
        <v>0</v>
      </c>
      <c r="AC16" s="225">
        <f>'[28]CF PDP'!$BX$63</f>
        <v>0</v>
      </c>
      <c r="AD16" s="225">
        <f>'[28]CF PDP'!$BX$64</f>
        <v>0</v>
      </c>
      <c r="AE16" s="225">
        <f>'[28]CF PDP'!$BX$65</f>
        <v>0</v>
      </c>
      <c r="AF16" s="225">
        <f>'[28]CF PDP'!$BX$66</f>
        <v>0</v>
      </c>
      <c r="AG16" s="225">
        <f>'[28]CF PDP'!$BX$67</f>
        <v>0</v>
      </c>
      <c r="AH16" s="225">
        <f>'[28]CF PDP'!$BX$68</f>
        <v>0</v>
      </c>
      <c r="AI16" s="225">
        <f>'[28]CF PDP'!$BX$69</f>
        <v>0</v>
      </c>
      <c r="AJ16" s="225">
        <f>'[28]CF PDP'!$BX$70</f>
        <v>0</v>
      </c>
      <c r="AK16" s="225">
        <f>'[28]CF PDP'!$BX$71</f>
        <v>0</v>
      </c>
      <c r="AL16" s="225">
        <f>'[28]CF PDP'!$BX$72</f>
        <v>0</v>
      </c>
      <c r="AM16" s="226">
        <f>SUM(B16:AL16)</f>
        <v>0</v>
      </c>
      <c r="AN16" s="227">
        <f>'[28]CF PNP'!$BX$36</f>
        <v>0</v>
      </c>
      <c r="AO16" s="225">
        <f>'[28]CF PNP'!$BX$37</f>
        <v>0</v>
      </c>
      <c r="AP16" s="225">
        <f>'[28]CF PNP'!$BX$38</f>
        <v>0</v>
      </c>
      <c r="AQ16" s="225">
        <f>'[28]CF PNP'!$BX$39</f>
        <v>0</v>
      </c>
      <c r="AR16" s="225">
        <f>'[28]CF PNP'!$BX$40</f>
        <v>0</v>
      </c>
      <c r="AS16" s="225">
        <f>'[28]CF PNP'!$BX$41</f>
        <v>0</v>
      </c>
      <c r="AT16" s="225">
        <f>'[28]CF PNP'!$BX$42</f>
        <v>0</v>
      </c>
      <c r="AU16" s="225">
        <f>'[28]CF PNP'!$BX$43</f>
        <v>0</v>
      </c>
      <c r="AV16" s="225">
        <f>'[28]CF PNP'!$BX$44</f>
        <v>0</v>
      </c>
      <c r="AW16" s="225">
        <f>'[28]CF PNP'!$BX$45</f>
        <v>0</v>
      </c>
      <c r="AX16" s="225">
        <f>'[28]CF PNP'!$BX$46</f>
        <v>0</v>
      </c>
      <c r="AY16" s="225">
        <f>'[28]CF PNP'!$BX$47</f>
        <v>0</v>
      </c>
      <c r="AZ16" s="225">
        <f>'[28]CF PNP'!$BX$48</f>
        <v>0</v>
      </c>
      <c r="BA16" s="225">
        <f>'[28]CF PNP'!$BX$49</f>
        <v>0</v>
      </c>
      <c r="BB16" s="225">
        <f>'[28]CF PNP'!$BX$50</f>
        <v>0</v>
      </c>
      <c r="BC16" s="225">
        <f>'[28]CF PNP'!$BX$51</f>
        <v>0</v>
      </c>
      <c r="BD16" s="225">
        <f>'[28]CF PNP'!$BX$52</f>
        <v>0</v>
      </c>
      <c r="BE16" s="225">
        <f>'[28]CF PNP'!$BX$53</f>
        <v>0</v>
      </c>
      <c r="BF16" s="225">
        <f>'[28]CF PNP'!$BX$54</f>
        <v>0</v>
      </c>
      <c r="BG16" s="225">
        <f>'[28]CF PNP'!$BX$55</f>
        <v>0</v>
      </c>
      <c r="BH16" s="225">
        <f>'[28]CF PNP'!$BX$56</f>
        <v>0</v>
      </c>
      <c r="BI16" s="225">
        <f>'[28]CF PNP'!$BX$57</f>
        <v>0</v>
      </c>
      <c r="BJ16" s="225">
        <f>'[28]CF PNP'!$BX$58</f>
        <v>0</v>
      </c>
      <c r="BK16" s="225">
        <f>'[28]CF PNP'!$BX$59</f>
        <v>0</v>
      </c>
      <c r="BL16" s="225">
        <f>'[28]CF PNP'!$BX$60</f>
        <v>0</v>
      </c>
      <c r="BM16" s="225">
        <f>'[28]CF PNP'!$BX$61</f>
        <v>0</v>
      </c>
      <c r="BN16" s="225">
        <f>'[28]CF PNP'!$BX$62</f>
        <v>0</v>
      </c>
      <c r="BO16" s="225">
        <f>'[28]CF PNP'!$BX$63</f>
        <v>0</v>
      </c>
      <c r="BP16" s="225">
        <f>'[28]CF PNP'!$BX$64</f>
        <v>0</v>
      </c>
      <c r="BQ16" s="225">
        <f>'[28]CF PNP'!$BX$65</f>
        <v>0</v>
      </c>
      <c r="BR16" s="225">
        <f>'[28]CF PNP'!$BX$66</f>
        <v>0</v>
      </c>
      <c r="BS16" s="225">
        <f>'[28]CF PNP'!$BX$67</f>
        <v>0</v>
      </c>
      <c r="BT16" s="225">
        <f>'[28]CF PNP'!$BX$68</f>
        <v>0</v>
      </c>
      <c r="BU16" s="225">
        <f>'[28]CF PNP'!$BX$69</f>
        <v>0</v>
      </c>
      <c r="BV16" s="225">
        <f>'[28]CF PNP'!$BX$70</f>
        <v>0</v>
      </c>
      <c r="BW16" s="225">
        <f>'[28]CF PNP'!$BX$71</f>
        <v>0</v>
      </c>
      <c r="BX16" s="225">
        <f>'[28]CF PNP'!$BX$72</f>
        <v>0</v>
      </c>
      <c r="BY16" s="226">
        <f>SUM(AN16:BX16)</f>
        <v>0</v>
      </c>
      <c r="BZ16" s="227">
        <f>'[28]CF PND'!$BX$36</f>
        <v>0</v>
      </c>
      <c r="CA16" s="225">
        <f>'[28]CF PND'!$BX$37</f>
        <v>0</v>
      </c>
      <c r="CB16" s="225">
        <f>'[28]CF PND'!$BX$38</f>
        <v>0</v>
      </c>
      <c r="CC16" s="225">
        <f>'[28]CF PND'!$BX$39</f>
        <v>0</v>
      </c>
      <c r="CD16" s="225">
        <f>'[28]CF PND'!$BX$40</f>
        <v>0</v>
      </c>
      <c r="CE16" s="225">
        <f>'[28]CF PND'!$BX$41</f>
        <v>0</v>
      </c>
      <c r="CF16" s="225">
        <f>'[28]CF PND'!$BX$42</f>
        <v>0</v>
      </c>
      <c r="CG16" s="225">
        <f>'[28]CF PND'!$BX$43</f>
        <v>0</v>
      </c>
      <c r="CH16" s="225">
        <f>'[28]CF PND'!$BX$44</f>
        <v>0</v>
      </c>
      <c r="CI16" s="225">
        <f>'[28]CF PND'!$BX$45</f>
        <v>0</v>
      </c>
      <c r="CJ16" s="225">
        <f>'[28]CF PND'!$BX$46</f>
        <v>0</v>
      </c>
      <c r="CK16" s="225">
        <f>'[28]CF PND'!$BX$47</f>
        <v>0</v>
      </c>
      <c r="CL16" s="225">
        <f>'[28]CF PND'!$BX$48</f>
        <v>0</v>
      </c>
      <c r="CM16" s="225">
        <f>'[28]CF PND'!$BX$49</f>
        <v>0</v>
      </c>
      <c r="CN16" s="225">
        <f>'[28]CF PND'!$BX$50</f>
        <v>0</v>
      </c>
      <c r="CO16" s="225">
        <f>'[28]CF PND'!$BX$51</f>
        <v>0</v>
      </c>
      <c r="CP16" s="225">
        <f>'[28]CF PND'!$BX$52</f>
        <v>0</v>
      </c>
      <c r="CQ16" s="225">
        <f>'[28]CF PND'!$BX$53</f>
        <v>0</v>
      </c>
      <c r="CR16" s="225">
        <f>'[28]CF PND'!$BX$54</f>
        <v>0</v>
      </c>
      <c r="CS16" s="225">
        <f>'[28]CF PND'!$BX$55</f>
        <v>0</v>
      </c>
      <c r="CT16" s="225">
        <f>'[28]CF PND'!$BX$56</f>
        <v>0</v>
      </c>
      <c r="CU16" s="225">
        <f>'[28]CF PND'!$BX$57</f>
        <v>0</v>
      </c>
      <c r="CV16" s="225">
        <f>'[28]CF PND'!$BX$58</f>
        <v>0</v>
      </c>
      <c r="CW16" s="225">
        <f>'[28]CF PND'!$BX$59</f>
        <v>0</v>
      </c>
      <c r="CX16" s="225">
        <f>'[28]CF PND'!$BX$60</f>
        <v>0</v>
      </c>
      <c r="CY16" s="225">
        <f>'[28]CF PND'!$BX$61</f>
        <v>0</v>
      </c>
      <c r="CZ16" s="225">
        <f>'[28]CF PND'!$BX$62</f>
        <v>0</v>
      </c>
      <c r="DA16" s="225">
        <f>'[28]CF PND'!$BX$63</f>
        <v>0</v>
      </c>
      <c r="DB16" s="225">
        <f>'[28]CF PND'!$BX$64</f>
        <v>0</v>
      </c>
      <c r="DC16" s="225">
        <f>'[28]CF PND'!$BX$65</f>
        <v>0</v>
      </c>
      <c r="DD16" s="225">
        <f>'[28]CF PND'!$BX$66</f>
        <v>0</v>
      </c>
      <c r="DE16" s="225">
        <f>'[28]CF PND'!$BX$67</f>
        <v>0</v>
      </c>
      <c r="DF16" s="225">
        <f>'[28]CF PND'!$BX$68</f>
        <v>0</v>
      </c>
      <c r="DG16" s="225">
        <f>'[28]CF PND'!$BX$69</f>
        <v>0</v>
      </c>
      <c r="DH16" s="225">
        <f>'[28]CF PND'!$BX$70</f>
        <v>0</v>
      </c>
      <c r="DI16" s="225">
        <f>'[28]CF PND'!$BX$71</f>
        <v>0</v>
      </c>
      <c r="DJ16" s="225">
        <f>'[28]CF PND'!$BX$72</f>
        <v>0</v>
      </c>
      <c r="DK16" s="226">
        <f>SUM(BZ16:DJ16)</f>
        <v>0</v>
      </c>
      <c r="DL16" s="228"/>
      <c r="DM16" s="229"/>
      <c r="DN16" s="229"/>
      <c r="DO16" s="229"/>
      <c r="DP16" s="229"/>
      <c r="DQ16" s="229"/>
      <c r="DR16" s="229"/>
      <c r="DS16" s="229"/>
      <c r="DT16" s="229"/>
      <c r="DU16" s="229"/>
      <c r="DV16" s="229"/>
      <c r="DW16" s="229"/>
      <c r="DX16" s="229"/>
      <c r="DY16" s="229"/>
      <c r="DZ16" s="229"/>
      <c r="EA16" s="229"/>
      <c r="EB16" s="229"/>
      <c r="EC16" s="229"/>
      <c r="ED16" s="229"/>
      <c r="EE16" s="229"/>
      <c r="EF16" s="229"/>
      <c r="EG16" s="229"/>
      <c r="EH16" s="229"/>
      <c r="EI16" s="229"/>
      <c r="EJ16" s="229"/>
      <c r="EK16" s="229"/>
      <c r="EL16" s="229"/>
      <c r="EM16" s="229"/>
      <c r="EN16" s="229"/>
      <c r="EO16" s="229"/>
      <c r="EP16" s="229"/>
      <c r="EQ16" s="229"/>
      <c r="ER16" s="229"/>
      <c r="ES16" s="229"/>
      <c r="ET16" s="229"/>
      <c r="EU16" s="229"/>
      <c r="EV16" s="229"/>
      <c r="EW16" s="230">
        <f>SUM(DL16:EV16)</f>
        <v>0</v>
      </c>
      <c r="EX16" s="228"/>
      <c r="EY16" s="229"/>
      <c r="EZ16" s="229"/>
      <c r="FA16" s="229"/>
      <c r="FB16" s="229"/>
      <c r="FC16" s="229"/>
      <c r="FD16" s="229"/>
      <c r="FE16" s="229"/>
      <c r="FF16" s="229"/>
      <c r="FG16" s="229"/>
      <c r="FH16" s="229"/>
      <c r="FI16" s="229"/>
      <c r="FJ16" s="229"/>
      <c r="FK16" s="229"/>
      <c r="FL16" s="229"/>
      <c r="FM16" s="229"/>
      <c r="FN16" s="229"/>
      <c r="FO16" s="229"/>
      <c r="FP16" s="229"/>
      <c r="FQ16" s="229"/>
      <c r="FR16" s="229"/>
      <c r="FS16" s="229"/>
      <c r="FT16" s="229"/>
      <c r="FU16" s="229"/>
      <c r="FV16" s="229"/>
      <c r="FW16" s="229"/>
      <c r="FX16" s="229"/>
      <c r="FY16" s="229"/>
      <c r="FZ16" s="229"/>
      <c r="GA16" s="229"/>
      <c r="GB16" s="229"/>
      <c r="GC16" s="229"/>
      <c r="GD16" s="229"/>
      <c r="GE16" s="229"/>
      <c r="GF16" s="229"/>
      <c r="GG16" s="229"/>
      <c r="GH16" s="229"/>
      <c r="GI16" s="230">
        <f>SUM(EX16:GH16)</f>
        <v>0</v>
      </c>
      <c r="GJ16" s="228"/>
      <c r="GK16" s="229"/>
      <c r="GL16" s="229"/>
      <c r="GM16" s="229"/>
      <c r="GN16" s="229"/>
      <c r="GO16" s="229"/>
      <c r="GP16" s="229"/>
      <c r="GQ16" s="229"/>
      <c r="GR16" s="229"/>
      <c r="GS16" s="229"/>
      <c r="GT16" s="229"/>
      <c r="GU16" s="229"/>
      <c r="GV16" s="229"/>
      <c r="GW16" s="229"/>
      <c r="GX16" s="229"/>
      <c r="GY16" s="229"/>
      <c r="GZ16" s="229"/>
      <c r="HA16" s="229"/>
      <c r="HB16" s="229"/>
      <c r="HC16" s="229"/>
      <c r="HD16" s="229"/>
      <c r="HE16" s="229"/>
      <c r="HF16" s="229"/>
      <c r="HG16" s="229"/>
      <c r="HH16" s="229"/>
      <c r="HI16" s="229"/>
      <c r="HJ16" s="229"/>
      <c r="HK16" s="229"/>
      <c r="HL16" s="229"/>
      <c r="HM16" s="229"/>
      <c r="HN16" s="229"/>
      <c r="HO16" s="229"/>
      <c r="HP16" s="229"/>
      <c r="HQ16" s="229"/>
      <c r="HR16" s="229"/>
      <c r="HS16" s="229"/>
      <c r="HT16" s="229"/>
      <c r="HU16" s="230">
        <f>SUM(GJ16:HT16)</f>
        <v>0</v>
      </c>
      <c r="HV16" s="227">
        <f>'[28]CF PRB'!$BX$36</f>
        <v>0</v>
      </c>
      <c r="HW16" s="225">
        <f>'[28]CF PRB'!$BX$37</f>
        <v>0</v>
      </c>
      <c r="HX16" s="225">
        <f>'[28]CF PRB'!$BX$38</f>
        <v>0</v>
      </c>
      <c r="HY16" s="225">
        <f>'[28]CF PRB'!$BX$39</f>
        <v>0</v>
      </c>
      <c r="HZ16" s="225">
        <f>'[28]CF PRB'!$BX$40</f>
        <v>0</v>
      </c>
      <c r="IA16" s="225">
        <f>'[28]CF PRB'!$BX$41</f>
        <v>0</v>
      </c>
      <c r="IB16" s="225">
        <f>'[28]CF PRB'!$BX$42</f>
        <v>0</v>
      </c>
      <c r="IC16" s="225">
        <f>'[28]CF PRB'!$BX$43</f>
        <v>0</v>
      </c>
      <c r="ID16" s="225">
        <f>'[28]CF PRB'!$BX$44</f>
        <v>0</v>
      </c>
      <c r="IE16" s="225">
        <f>'[28]CF PRB'!$BX$45</f>
        <v>0</v>
      </c>
      <c r="IF16" s="225">
        <f>'[28]CF PRB'!$BX$46</f>
        <v>0</v>
      </c>
      <c r="IG16" s="225">
        <f>'[28]CF PRB'!$BX$47</f>
        <v>0</v>
      </c>
      <c r="IH16" s="225">
        <f>'[28]CF PRB'!$BX$48</f>
        <v>0</v>
      </c>
      <c r="II16" s="225">
        <f>'[28]CF PRB'!$BX$49</f>
        <v>0</v>
      </c>
      <c r="IJ16" s="225">
        <f>'[28]CF PRB'!$BX$50</f>
        <v>0</v>
      </c>
      <c r="IK16" s="225">
        <f>'[28]CF PRB'!$BX$51</f>
        <v>0</v>
      </c>
      <c r="IL16" s="225">
        <f>'[28]CF PRB'!$BX$52</f>
        <v>0</v>
      </c>
      <c r="IM16" s="225">
        <f>'[28]CF PRB'!$BX$53</f>
        <v>0</v>
      </c>
      <c r="IN16" s="225">
        <f>'[28]CF PRB'!$BX$54</f>
        <v>0</v>
      </c>
      <c r="IO16" s="225">
        <f>'[28]CF PRB'!$BX$55</f>
        <v>0</v>
      </c>
      <c r="IP16" s="225">
        <f>'[28]CF PRB'!$BX$56</f>
        <v>0</v>
      </c>
      <c r="IQ16" s="225">
        <f>'[28]CF PRB'!$BX$57</f>
        <v>0</v>
      </c>
      <c r="IR16" s="225">
        <f>'[28]CF PRB'!$BX$58</f>
        <v>0</v>
      </c>
      <c r="IS16" s="225">
        <f>'[28]CF PRB'!$BX$59</f>
        <v>0</v>
      </c>
      <c r="IT16" s="225">
        <f>'[28]CF PRB'!$BX$60</f>
        <v>0</v>
      </c>
      <c r="IU16" s="225">
        <f>'[28]CF PRB'!$BX$61</f>
        <v>0</v>
      </c>
      <c r="IV16" s="225">
        <f>'[28]CF PRB'!$BX$62</f>
        <v>0</v>
      </c>
      <c r="IW16" s="225">
        <f>'[28]CF PRB'!$BX$63</f>
        <v>0</v>
      </c>
      <c r="IX16" s="225">
        <f>'[28]CF PRB'!$BX$64</f>
        <v>0</v>
      </c>
      <c r="IY16" s="225">
        <f>'[28]CF PRB'!$BX$65</f>
        <v>0</v>
      </c>
      <c r="IZ16" s="225">
        <f>'[28]CF PRB'!$BX$66</f>
        <v>0</v>
      </c>
      <c r="JA16" s="225">
        <f>'[28]CF PRB'!$BX$67</f>
        <v>0</v>
      </c>
      <c r="JB16" s="225">
        <f>'[28]CF PRB'!$BX$68</f>
        <v>0</v>
      </c>
      <c r="JC16" s="225">
        <f>'[28]CF PRB'!$BX$69</f>
        <v>0</v>
      </c>
      <c r="JD16" s="225">
        <f>'[28]CF PRB'!$BX$70</f>
        <v>0</v>
      </c>
      <c r="JE16" s="225">
        <f>'[28]CF PRB'!$BX$71</f>
        <v>0</v>
      </c>
      <c r="JF16" s="225">
        <f>'[28]CF PRB'!$BX$72</f>
        <v>0</v>
      </c>
      <c r="JG16" s="226">
        <f>SUM(HV16:JF16)</f>
        <v>0</v>
      </c>
      <c r="JH16" s="228"/>
      <c r="JI16" s="229"/>
      <c r="JJ16" s="229"/>
      <c r="JK16" s="229"/>
      <c r="JL16" s="229"/>
      <c r="JM16" s="229"/>
      <c r="JN16" s="229"/>
      <c r="JO16" s="229"/>
      <c r="JP16" s="229"/>
      <c r="JQ16" s="229"/>
      <c r="JR16" s="229"/>
      <c r="JS16" s="229"/>
      <c r="JT16" s="229"/>
      <c r="JU16" s="229"/>
      <c r="JV16" s="229"/>
      <c r="JW16" s="229"/>
      <c r="JX16" s="229"/>
      <c r="JY16" s="229"/>
      <c r="JZ16" s="229"/>
      <c r="KA16" s="229"/>
      <c r="KB16" s="229"/>
      <c r="KC16" s="229"/>
      <c r="KD16" s="229"/>
      <c r="KE16" s="229"/>
      <c r="KF16" s="229"/>
      <c r="KG16" s="229"/>
      <c r="KH16" s="229"/>
      <c r="KI16" s="229"/>
      <c r="KJ16" s="229"/>
      <c r="KK16" s="229"/>
      <c r="KL16" s="229"/>
      <c r="KM16" s="229"/>
      <c r="KN16" s="229"/>
      <c r="KO16" s="229"/>
      <c r="KP16" s="229"/>
      <c r="KQ16" s="229"/>
      <c r="KR16" s="229"/>
      <c r="KS16" s="230">
        <f>SUM(JH16:KR16)</f>
        <v>0</v>
      </c>
      <c r="KT16" s="228"/>
      <c r="KU16" s="229"/>
      <c r="KV16" s="229"/>
      <c r="KW16" s="229"/>
      <c r="KX16" s="229"/>
      <c r="KY16" s="229"/>
      <c r="KZ16" s="229"/>
      <c r="LA16" s="229"/>
      <c r="LB16" s="229"/>
      <c r="LC16" s="229"/>
      <c r="LD16" s="229"/>
      <c r="LE16" s="229"/>
      <c r="LF16" s="229"/>
      <c r="LG16" s="229"/>
      <c r="LH16" s="229"/>
      <c r="LI16" s="229"/>
      <c r="LJ16" s="229"/>
      <c r="LK16" s="229"/>
      <c r="LL16" s="229"/>
      <c r="LM16" s="229"/>
      <c r="LN16" s="229"/>
      <c r="LO16" s="229"/>
      <c r="LP16" s="229"/>
      <c r="LQ16" s="229"/>
      <c r="LR16" s="229"/>
      <c r="LS16" s="229"/>
      <c r="LT16" s="229"/>
      <c r="LU16" s="229"/>
      <c r="LV16" s="229"/>
      <c r="LW16" s="229"/>
      <c r="LX16" s="229"/>
      <c r="LY16" s="229"/>
      <c r="LZ16" s="229"/>
      <c r="MA16" s="229"/>
      <c r="MB16" s="229"/>
      <c r="MC16" s="229"/>
      <c r="MD16" s="229"/>
      <c r="ME16" s="230">
        <f>SUM(KT16:MD16)</f>
        <v>0</v>
      </c>
      <c r="MF16" s="228"/>
      <c r="MG16" s="229"/>
      <c r="MH16" s="229"/>
      <c r="MI16" s="229"/>
      <c r="MJ16" s="229"/>
      <c r="MK16" s="229"/>
      <c r="ML16" s="229"/>
      <c r="MM16" s="229"/>
      <c r="MN16" s="229"/>
      <c r="MO16" s="229"/>
      <c r="MP16" s="229"/>
      <c r="MQ16" s="229"/>
      <c r="MR16" s="229"/>
      <c r="MS16" s="229"/>
      <c r="MT16" s="229"/>
      <c r="MU16" s="229"/>
      <c r="MV16" s="229"/>
      <c r="MW16" s="229"/>
      <c r="MX16" s="229"/>
      <c r="MY16" s="229"/>
      <c r="MZ16" s="229"/>
      <c r="NA16" s="229"/>
      <c r="NB16" s="229"/>
      <c r="NC16" s="229"/>
      <c r="ND16" s="229"/>
      <c r="NE16" s="229"/>
      <c r="NF16" s="229"/>
      <c r="NG16" s="229"/>
      <c r="NH16" s="229"/>
      <c r="NI16" s="229"/>
      <c r="NJ16" s="229"/>
      <c r="NK16" s="229"/>
      <c r="NL16" s="229"/>
      <c r="NM16" s="229"/>
      <c r="NN16" s="229"/>
      <c r="NO16" s="229"/>
      <c r="NP16" s="229"/>
      <c r="NQ16" s="230">
        <f>SUM(MF16:NP16)</f>
        <v>0</v>
      </c>
      <c r="NR16" s="225">
        <f>'[28]CF PS'!$BX$36</f>
        <v>0</v>
      </c>
      <c r="NS16" s="225">
        <f>'[28]CF PS'!$BX$37</f>
        <v>0</v>
      </c>
      <c r="NT16" s="225">
        <f>'[28]CF PS'!$BX$38</f>
        <v>0</v>
      </c>
      <c r="NU16" s="225">
        <f>'[28]CF PS'!$BX$39</f>
        <v>0</v>
      </c>
      <c r="NV16" s="225">
        <f>'[28]CF PS'!$BX$40</f>
        <v>0</v>
      </c>
      <c r="NW16" s="225">
        <f>'[28]CF PS'!$BX$41</f>
        <v>0</v>
      </c>
      <c r="NX16" s="225">
        <f>'[28]CF PS'!$BX$42</f>
        <v>0</v>
      </c>
      <c r="NY16" s="225">
        <f>'[28]CF PS'!$BX$43</f>
        <v>0</v>
      </c>
      <c r="NZ16" s="225">
        <f>'[28]CF PS'!$BX$44</f>
        <v>0</v>
      </c>
      <c r="OA16" s="225">
        <f>'[28]CF PS'!$BX$45</f>
        <v>0</v>
      </c>
      <c r="OB16" s="225">
        <f>'[28]CF PS'!$BX$46</f>
        <v>0</v>
      </c>
      <c r="OC16" s="225">
        <f>'[28]CF PS'!$BX$47</f>
        <v>0</v>
      </c>
      <c r="OD16" s="225">
        <f>'[28]CF PS'!$BX$48</f>
        <v>0</v>
      </c>
      <c r="OE16" s="225">
        <f>'[28]CF PS'!$BX$49</f>
        <v>0</v>
      </c>
      <c r="OF16" s="225">
        <f>'[28]CF PS'!$BX$50</f>
        <v>0</v>
      </c>
      <c r="OG16" s="225">
        <f>'[28]CF PS'!$BX$51</f>
        <v>0</v>
      </c>
      <c r="OH16" s="225">
        <f>'[28]CF PS'!$BX$52</f>
        <v>0</v>
      </c>
      <c r="OI16" s="225">
        <f>'[28]CF PS'!$BX$53</f>
        <v>0</v>
      </c>
      <c r="OJ16" s="225">
        <f>'[28]CF PS'!$BX$54</f>
        <v>0</v>
      </c>
      <c r="OK16" s="225">
        <f>'[28]CF PS'!$BX$55</f>
        <v>0</v>
      </c>
      <c r="OL16" s="225">
        <f>'[28]CF PS'!$BX$56</f>
        <v>0</v>
      </c>
      <c r="OM16" s="225">
        <f>'[28]CF PS'!$BX$57</f>
        <v>0</v>
      </c>
      <c r="ON16" s="225">
        <f>'[28]CF PS'!$BX$58</f>
        <v>0</v>
      </c>
      <c r="OO16" s="225">
        <f>'[28]CF PS'!$BX$59</f>
        <v>0</v>
      </c>
      <c r="OP16" s="225">
        <f>'[28]CF PS'!$BX$60</f>
        <v>0</v>
      </c>
      <c r="OQ16" s="225">
        <f>'[28]CF PS'!$BX$61</f>
        <v>0</v>
      </c>
      <c r="OR16" s="225">
        <f>'[28]CF PS'!$BX$62</f>
        <v>0</v>
      </c>
      <c r="OS16" s="225">
        <f>'[28]CF PS'!$BX$63</f>
        <v>0</v>
      </c>
      <c r="OT16" s="225">
        <f>'[28]CF PS'!$BX$64</f>
        <v>0</v>
      </c>
      <c r="OU16" s="225">
        <f>'[28]CF PS'!$BX$65</f>
        <v>0</v>
      </c>
      <c r="OV16" s="225">
        <f>'[28]CF PS'!$BX$66</f>
        <v>0</v>
      </c>
      <c r="OW16" s="225">
        <f>'[28]CF PS'!$BX$67</f>
        <v>0</v>
      </c>
      <c r="OX16" s="225">
        <f>'[28]CF PS'!$BX$68</f>
        <v>0</v>
      </c>
      <c r="OY16" s="225">
        <f>'[28]CF PS'!$BX$69</f>
        <v>0</v>
      </c>
      <c r="OZ16" s="225">
        <f>'[28]CF PS'!$BX$70</f>
        <v>0</v>
      </c>
      <c r="PA16" s="225">
        <f>'[28]CF PS'!$BX$71</f>
        <v>0</v>
      </c>
      <c r="PB16" s="225">
        <f>'[28]CF PS'!$BX$72</f>
        <v>0</v>
      </c>
      <c r="PC16" s="226">
        <f>SUM(NR16:PB16)</f>
        <v>0</v>
      </c>
    </row>
    <row r="17" spans="1:424" ht="16.5" thickBot="1" x14ac:dyDescent="0.35">
      <c r="A17" s="231" t="s">
        <v>765</v>
      </c>
      <c r="B17" s="232" t="str">
        <f>IF(AND(B15&lt;&gt;0,B16&lt;&gt;0),(B15-B16)/B16,IF(AND(B15=0,B16=0),"",IF(AND(B15="",B16=""),"",IF(AND(B15=0,B16=""),"", IF(AND(B15="",B16=0),"",1)))))</f>
        <v/>
      </c>
      <c r="C17" s="232" t="str">
        <f t="shared" ref="C17:BN17" si="26">IF(AND(C15&lt;&gt;0,C16&lt;&gt;0),(C15-C16)/C16,IF(AND(C15=0,C16=0),"",IF(AND(C15="",C16=""),"",IF(AND(C15=0,C16=""),"", IF(AND(C15="",C16=0),"",1)))))</f>
        <v/>
      </c>
      <c r="D17" s="232" t="str">
        <f t="shared" si="26"/>
        <v/>
      </c>
      <c r="E17" s="232" t="str">
        <f t="shared" si="26"/>
        <v/>
      </c>
      <c r="F17" s="232" t="str">
        <f t="shared" si="26"/>
        <v/>
      </c>
      <c r="G17" s="232" t="str">
        <f t="shared" si="26"/>
        <v/>
      </c>
      <c r="H17" s="232" t="str">
        <f t="shared" si="26"/>
        <v/>
      </c>
      <c r="I17" s="232" t="str">
        <f t="shared" si="26"/>
        <v/>
      </c>
      <c r="J17" s="232" t="str">
        <f t="shared" si="26"/>
        <v/>
      </c>
      <c r="K17" s="232" t="str">
        <f t="shared" si="26"/>
        <v/>
      </c>
      <c r="L17" s="232" t="str">
        <f t="shared" si="26"/>
        <v/>
      </c>
      <c r="M17" s="232" t="str">
        <f t="shared" si="26"/>
        <v/>
      </c>
      <c r="N17" s="232" t="str">
        <f t="shared" si="26"/>
        <v/>
      </c>
      <c r="O17" s="232" t="str">
        <f t="shared" si="26"/>
        <v/>
      </c>
      <c r="P17" s="232" t="str">
        <f t="shared" si="26"/>
        <v/>
      </c>
      <c r="Q17" s="232" t="str">
        <f t="shared" si="26"/>
        <v/>
      </c>
      <c r="R17" s="232" t="str">
        <f t="shared" si="26"/>
        <v/>
      </c>
      <c r="S17" s="232" t="str">
        <f t="shared" si="26"/>
        <v/>
      </c>
      <c r="T17" s="232" t="str">
        <f t="shared" si="26"/>
        <v/>
      </c>
      <c r="U17" s="232" t="str">
        <f t="shared" si="26"/>
        <v/>
      </c>
      <c r="V17" s="232" t="str">
        <f t="shared" si="26"/>
        <v/>
      </c>
      <c r="W17" s="232" t="str">
        <f t="shared" si="26"/>
        <v/>
      </c>
      <c r="X17" s="232" t="str">
        <f t="shared" si="26"/>
        <v/>
      </c>
      <c r="Y17" s="232" t="str">
        <f t="shared" si="26"/>
        <v/>
      </c>
      <c r="Z17" s="232" t="str">
        <f t="shared" si="26"/>
        <v/>
      </c>
      <c r="AA17" s="232" t="str">
        <f t="shared" si="26"/>
        <v/>
      </c>
      <c r="AB17" s="232" t="str">
        <f t="shared" si="26"/>
        <v/>
      </c>
      <c r="AC17" s="232" t="str">
        <f t="shared" si="26"/>
        <v/>
      </c>
      <c r="AD17" s="232" t="str">
        <f t="shared" si="26"/>
        <v/>
      </c>
      <c r="AE17" s="232" t="str">
        <f t="shared" si="26"/>
        <v/>
      </c>
      <c r="AF17" s="232" t="str">
        <f t="shared" si="26"/>
        <v/>
      </c>
      <c r="AG17" s="232" t="str">
        <f t="shared" si="26"/>
        <v/>
      </c>
      <c r="AH17" s="232" t="str">
        <f t="shared" si="26"/>
        <v/>
      </c>
      <c r="AI17" s="232" t="str">
        <f t="shared" si="26"/>
        <v/>
      </c>
      <c r="AJ17" s="232" t="str">
        <f t="shared" si="26"/>
        <v/>
      </c>
      <c r="AK17" s="232" t="str">
        <f t="shared" si="26"/>
        <v/>
      </c>
      <c r="AL17" s="232" t="str">
        <f t="shared" si="26"/>
        <v/>
      </c>
      <c r="AM17" s="233" t="str">
        <f t="shared" si="26"/>
        <v/>
      </c>
      <c r="AN17" s="234" t="str">
        <f t="shared" si="26"/>
        <v/>
      </c>
      <c r="AO17" s="232" t="str">
        <f t="shared" si="26"/>
        <v/>
      </c>
      <c r="AP17" s="232" t="str">
        <f t="shared" si="26"/>
        <v/>
      </c>
      <c r="AQ17" s="232" t="str">
        <f t="shared" si="26"/>
        <v/>
      </c>
      <c r="AR17" s="232" t="str">
        <f t="shared" si="26"/>
        <v/>
      </c>
      <c r="AS17" s="232" t="str">
        <f t="shared" si="26"/>
        <v/>
      </c>
      <c r="AT17" s="232" t="str">
        <f t="shared" si="26"/>
        <v/>
      </c>
      <c r="AU17" s="232" t="str">
        <f t="shared" si="26"/>
        <v/>
      </c>
      <c r="AV17" s="232" t="str">
        <f t="shared" si="26"/>
        <v/>
      </c>
      <c r="AW17" s="232" t="str">
        <f t="shared" si="26"/>
        <v/>
      </c>
      <c r="AX17" s="232" t="str">
        <f t="shared" si="26"/>
        <v/>
      </c>
      <c r="AY17" s="232" t="str">
        <f t="shared" si="26"/>
        <v/>
      </c>
      <c r="AZ17" s="232" t="str">
        <f t="shared" si="26"/>
        <v/>
      </c>
      <c r="BA17" s="232" t="str">
        <f t="shared" si="26"/>
        <v/>
      </c>
      <c r="BB17" s="232" t="str">
        <f t="shared" si="26"/>
        <v/>
      </c>
      <c r="BC17" s="232" t="str">
        <f t="shared" si="26"/>
        <v/>
      </c>
      <c r="BD17" s="232" t="str">
        <f t="shared" si="26"/>
        <v/>
      </c>
      <c r="BE17" s="232" t="str">
        <f t="shared" si="26"/>
        <v/>
      </c>
      <c r="BF17" s="232" t="str">
        <f t="shared" si="26"/>
        <v/>
      </c>
      <c r="BG17" s="232" t="str">
        <f t="shared" si="26"/>
        <v/>
      </c>
      <c r="BH17" s="232" t="str">
        <f t="shared" si="26"/>
        <v/>
      </c>
      <c r="BI17" s="232" t="str">
        <f t="shared" si="26"/>
        <v/>
      </c>
      <c r="BJ17" s="232" t="str">
        <f t="shared" si="26"/>
        <v/>
      </c>
      <c r="BK17" s="232" t="str">
        <f t="shared" si="26"/>
        <v/>
      </c>
      <c r="BL17" s="232" t="str">
        <f t="shared" si="26"/>
        <v/>
      </c>
      <c r="BM17" s="232" t="str">
        <f t="shared" si="26"/>
        <v/>
      </c>
      <c r="BN17" s="232" t="str">
        <f t="shared" si="26"/>
        <v/>
      </c>
      <c r="BO17" s="232" t="str">
        <f t="shared" ref="BO17:DZ17" si="27">IF(AND(BO15&lt;&gt;0,BO16&lt;&gt;0),(BO15-BO16)/BO16,IF(AND(BO15=0,BO16=0),"",IF(AND(BO15="",BO16=""),"",IF(AND(BO15=0,BO16=""),"", IF(AND(BO15="",BO16=0),"",1)))))</f>
        <v/>
      </c>
      <c r="BP17" s="232" t="str">
        <f t="shared" si="27"/>
        <v/>
      </c>
      <c r="BQ17" s="232" t="str">
        <f t="shared" si="27"/>
        <v/>
      </c>
      <c r="BR17" s="232" t="str">
        <f t="shared" si="27"/>
        <v/>
      </c>
      <c r="BS17" s="232" t="str">
        <f t="shared" si="27"/>
        <v/>
      </c>
      <c r="BT17" s="232" t="str">
        <f t="shared" si="27"/>
        <v/>
      </c>
      <c r="BU17" s="232" t="str">
        <f t="shared" si="27"/>
        <v/>
      </c>
      <c r="BV17" s="232" t="str">
        <f t="shared" si="27"/>
        <v/>
      </c>
      <c r="BW17" s="232" t="str">
        <f t="shared" si="27"/>
        <v/>
      </c>
      <c r="BX17" s="232" t="str">
        <f t="shared" si="27"/>
        <v/>
      </c>
      <c r="BY17" s="233" t="str">
        <f t="shared" si="27"/>
        <v/>
      </c>
      <c r="BZ17" s="234" t="str">
        <f t="shared" si="27"/>
        <v/>
      </c>
      <c r="CA17" s="232" t="str">
        <f t="shared" si="27"/>
        <v/>
      </c>
      <c r="CB17" s="232" t="str">
        <f t="shared" si="27"/>
        <v/>
      </c>
      <c r="CC17" s="232" t="str">
        <f t="shared" si="27"/>
        <v/>
      </c>
      <c r="CD17" s="232" t="str">
        <f t="shared" si="27"/>
        <v/>
      </c>
      <c r="CE17" s="232" t="str">
        <f t="shared" si="27"/>
        <v/>
      </c>
      <c r="CF17" s="232" t="str">
        <f t="shared" si="27"/>
        <v/>
      </c>
      <c r="CG17" s="232" t="str">
        <f t="shared" si="27"/>
        <v/>
      </c>
      <c r="CH17" s="232" t="str">
        <f t="shared" si="27"/>
        <v/>
      </c>
      <c r="CI17" s="232" t="str">
        <f t="shared" si="27"/>
        <v/>
      </c>
      <c r="CJ17" s="232" t="str">
        <f t="shared" si="27"/>
        <v/>
      </c>
      <c r="CK17" s="232" t="str">
        <f t="shared" si="27"/>
        <v/>
      </c>
      <c r="CL17" s="232" t="str">
        <f t="shared" si="27"/>
        <v/>
      </c>
      <c r="CM17" s="232" t="str">
        <f t="shared" si="27"/>
        <v/>
      </c>
      <c r="CN17" s="232" t="str">
        <f t="shared" si="27"/>
        <v/>
      </c>
      <c r="CO17" s="232" t="str">
        <f t="shared" si="27"/>
        <v/>
      </c>
      <c r="CP17" s="232" t="str">
        <f t="shared" si="27"/>
        <v/>
      </c>
      <c r="CQ17" s="232" t="str">
        <f t="shared" si="27"/>
        <v/>
      </c>
      <c r="CR17" s="232" t="str">
        <f t="shared" si="27"/>
        <v/>
      </c>
      <c r="CS17" s="232" t="str">
        <f t="shared" si="27"/>
        <v/>
      </c>
      <c r="CT17" s="232" t="str">
        <f t="shared" si="27"/>
        <v/>
      </c>
      <c r="CU17" s="232" t="str">
        <f t="shared" si="27"/>
        <v/>
      </c>
      <c r="CV17" s="232" t="str">
        <f t="shared" si="27"/>
        <v/>
      </c>
      <c r="CW17" s="232" t="str">
        <f t="shared" si="27"/>
        <v/>
      </c>
      <c r="CX17" s="232" t="str">
        <f t="shared" si="27"/>
        <v/>
      </c>
      <c r="CY17" s="232" t="str">
        <f t="shared" si="27"/>
        <v/>
      </c>
      <c r="CZ17" s="232" t="str">
        <f t="shared" si="27"/>
        <v/>
      </c>
      <c r="DA17" s="232" t="str">
        <f t="shared" si="27"/>
        <v/>
      </c>
      <c r="DB17" s="232" t="str">
        <f t="shared" si="27"/>
        <v/>
      </c>
      <c r="DC17" s="232" t="str">
        <f t="shared" si="27"/>
        <v/>
      </c>
      <c r="DD17" s="232" t="str">
        <f t="shared" si="27"/>
        <v/>
      </c>
      <c r="DE17" s="232" t="str">
        <f t="shared" si="27"/>
        <v/>
      </c>
      <c r="DF17" s="232" t="str">
        <f t="shared" si="27"/>
        <v/>
      </c>
      <c r="DG17" s="232" t="str">
        <f t="shared" si="27"/>
        <v/>
      </c>
      <c r="DH17" s="232" t="str">
        <f t="shared" si="27"/>
        <v/>
      </c>
      <c r="DI17" s="232" t="str">
        <f t="shared" si="27"/>
        <v/>
      </c>
      <c r="DJ17" s="232" t="str">
        <f t="shared" si="27"/>
        <v/>
      </c>
      <c r="DK17" s="233" t="str">
        <f t="shared" si="27"/>
        <v/>
      </c>
      <c r="DL17" s="235" t="str">
        <f t="shared" si="27"/>
        <v/>
      </c>
      <c r="DM17" s="236" t="str">
        <f t="shared" si="27"/>
        <v/>
      </c>
      <c r="DN17" s="236" t="str">
        <f t="shared" si="27"/>
        <v/>
      </c>
      <c r="DO17" s="236" t="str">
        <f t="shared" si="27"/>
        <v/>
      </c>
      <c r="DP17" s="236" t="str">
        <f t="shared" si="27"/>
        <v/>
      </c>
      <c r="DQ17" s="236" t="str">
        <f t="shared" si="27"/>
        <v/>
      </c>
      <c r="DR17" s="236" t="str">
        <f t="shared" si="27"/>
        <v/>
      </c>
      <c r="DS17" s="236" t="str">
        <f t="shared" si="27"/>
        <v/>
      </c>
      <c r="DT17" s="236" t="str">
        <f t="shared" si="27"/>
        <v/>
      </c>
      <c r="DU17" s="236" t="str">
        <f t="shared" si="27"/>
        <v/>
      </c>
      <c r="DV17" s="236" t="str">
        <f t="shared" si="27"/>
        <v/>
      </c>
      <c r="DW17" s="236" t="str">
        <f t="shared" si="27"/>
        <v/>
      </c>
      <c r="DX17" s="236" t="str">
        <f t="shared" si="27"/>
        <v/>
      </c>
      <c r="DY17" s="236" t="str">
        <f t="shared" si="27"/>
        <v/>
      </c>
      <c r="DZ17" s="236" t="str">
        <f t="shared" si="27"/>
        <v/>
      </c>
      <c r="EA17" s="236" t="str">
        <f t="shared" ref="EA17:IK17" si="28">IF(AND(EA15&lt;&gt;0,EA16&lt;&gt;0),(EA15-EA16)/EA16,IF(AND(EA15=0,EA16=0),"",IF(AND(EA15="",EA16=""),"",IF(AND(EA15=0,EA16=""),"", IF(AND(EA15="",EA16=0),"",1)))))</f>
        <v/>
      </c>
      <c r="EB17" s="236" t="str">
        <f t="shared" si="28"/>
        <v/>
      </c>
      <c r="EC17" s="236" t="str">
        <f t="shared" si="28"/>
        <v/>
      </c>
      <c r="ED17" s="236" t="str">
        <f t="shared" si="28"/>
        <v/>
      </c>
      <c r="EE17" s="236" t="str">
        <f t="shared" si="28"/>
        <v/>
      </c>
      <c r="EF17" s="236" t="str">
        <f t="shared" si="28"/>
        <v/>
      </c>
      <c r="EG17" s="236" t="str">
        <f t="shared" si="28"/>
        <v/>
      </c>
      <c r="EH17" s="236" t="str">
        <f t="shared" si="28"/>
        <v/>
      </c>
      <c r="EI17" s="236" t="str">
        <f t="shared" si="28"/>
        <v/>
      </c>
      <c r="EJ17" s="236" t="str">
        <f t="shared" si="28"/>
        <v/>
      </c>
      <c r="EK17" s="236" t="str">
        <f t="shared" si="28"/>
        <v/>
      </c>
      <c r="EL17" s="236" t="str">
        <f t="shared" si="28"/>
        <v/>
      </c>
      <c r="EM17" s="236" t="str">
        <f t="shared" si="28"/>
        <v/>
      </c>
      <c r="EN17" s="236" t="str">
        <f t="shared" si="28"/>
        <v/>
      </c>
      <c r="EO17" s="236" t="str">
        <f t="shared" si="28"/>
        <v/>
      </c>
      <c r="EP17" s="236" t="str">
        <f t="shared" si="28"/>
        <v/>
      </c>
      <c r="EQ17" s="236" t="str">
        <f t="shared" si="28"/>
        <v/>
      </c>
      <c r="ER17" s="236" t="str">
        <f t="shared" si="28"/>
        <v/>
      </c>
      <c r="ES17" s="236" t="str">
        <f t="shared" si="28"/>
        <v/>
      </c>
      <c r="ET17" s="236" t="str">
        <f t="shared" si="28"/>
        <v/>
      </c>
      <c r="EU17" s="236" t="str">
        <f t="shared" si="28"/>
        <v/>
      </c>
      <c r="EV17" s="236" t="str">
        <f t="shared" si="28"/>
        <v/>
      </c>
      <c r="EW17" s="237" t="str">
        <f t="shared" si="28"/>
        <v/>
      </c>
      <c r="EX17" s="235" t="str">
        <f t="shared" si="28"/>
        <v/>
      </c>
      <c r="EY17" s="236" t="str">
        <f t="shared" si="28"/>
        <v/>
      </c>
      <c r="EZ17" s="236" t="str">
        <f t="shared" si="28"/>
        <v/>
      </c>
      <c r="FA17" s="236" t="str">
        <f t="shared" si="28"/>
        <v/>
      </c>
      <c r="FB17" s="236" t="str">
        <f t="shared" si="28"/>
        <v/>
      </c>
      <c r="FC17" s="236" t="str">
        <f t="shared" si="28"/>
        <v/>
      </c>
      <c r="FD17" s="236" t="str">
        <f t="shared" si="28"/>
        <v/>
      </c>
      <c r="FE17" s="236" t="str">
        <f t="shared" si="28"/>
        <v/>
      </c>
      <c r="FF17" s="236" t="str">
        <f t="shared" si="28"/>
        <v/>
      </c>
      <c r="FG17" s="236" t="str">
        <f t="shared" si="28"/>
        <v/>
      </c>
      <c r="FH17" s="236" t="str">
        <f t="shared" si="28"/>
        <v/>
      </c>
      <c r="FI17" s="236" t="str">
        <f t="shared" si="28"/>
        <v/>
      </c>
      <c r="FJ17" s="236" t="str">
        <f t="shared" si="28"/>
        <v/>
      </c>
      <c r="FK17" s="236" t="str">
        <f t="shared" si="28"/>
        <v/>
      </c>
      <c r="FL17" s="236" t="str">
        <f t="shared" si="28"/>
        <v/>
      </c>
      <c r="FM17" s="236" t="str">
        <f t="shared" si="28"/>
        <v/>
      </c>
      <c r="FN17" s="236" t="str">
        <f t="shared" si="28"/>
        <v/>
      </c>
      <c r="FO17" s="236" t="str">
        <f t="shared" si="28"/>
        <v/>
      </c>
      <c r="FP17" s="236" t="str">
        <f t="shared" si="28"/>
        <v/>
      </c>
      <c r="FQ17" s="236" t="str">
        <f t="shared" si="28"/>
        <v/>
      </c>
      <c r="FR17" s="236" t="str">
        <f t="shared" si="28"/>
        <v/>
      </c>
      <c r="FS17" s="236" t="str">
        <f t="shared" si="28"/>
        <v/>
      </c>
      <c r="FT17" s="236" t="str">
        <f t="shared" si="28"/>
        <v/>
      </c>
      <c r="FU17" s="236" t="str">
        <f t="shared" si="28"/>
        <v/>
      </c>
      <c r="FV17" s="236" t="str">
        <f t="shared" si="28"/>
        <v/>
      </c>
      <c r="FW17" s="236" t="str">
        <f t="shared" si="28"/>
        <v/>
      </c>
      <c r="FX17" s="236" t="str">
        <f t="shared" si="28"/>
        <v/>
      </c>
      <c r="FY17" s="236" t="str">
        <f t="shared" si="28"/>
        <v/>
      </c>
      <c r="FZ17" s="236" t="str">
        <f t="shared" si="28"/>
        <v/>
      </c>
      <c r="GA17" s="236" t="str">
        <f t="shared" si="28"/>
        <v/>
      </c>
      <c r="GB17" s="236" t="str">
        <f t="shared" si="28"/>
        <v/>
      </c>
      <c r="GC17" s="236" t="str">
        <f t="shared" si="28"/>
        <v/>
      </c>
      <c r="GD17" s="236" t="str">
        <f t="shared" si="28"/>
        <v/>
      </c>
      <c r="GE17" s="236" t="str">
        <f t="shared" si="28"/>
        <v/>
      </c>
      <c r="GF17" s="236" t="str">
        <f t="shared" si="28"/>
        <v/>
      </c>
      <c r="GG17" s="236" t="str">
        <f t="shared" si="28"/>
        <v/>
      </c>
      <c r="GH17" s="236" t="str">
        <f t="shared" si="28"/>
        <v/>
      </c>
      <c r="GI17" s="237" t="str">
        <f t="shared" si="28"/>
        <v/>
      </c>
      <c r="GJ17" s="235" t="str">
        <f t="shared" si="28"/>
        <v/>
      </c>
      <c r="GK17" s="236" t="str">
        <f t="shared" si="28"/>
        <v/>
      </c>
      <c r="GL17" s="236" t="str">
        <f t="shared" si="28"/>
        <v/>
      </c>
      <c r="GM17" s="236" t="str">
        <f t="shared" si="28"/>
        <v/>
      </c>
      <c r="GN17" s="236" t="str">
        <f t="shared" si="28"/>
        <v/>
      </c>
      <c r="GO17" s="236" t="str">
        <f t="shared" si="28"/>
        <v/>
      </c>
      <c r="GP17" s="236" t="str">
        <f t="shared" si="28"/>
        <v/>
      </c>
      <c r="GQ17" s="236" t="str">
        <f t="shared" si="28"/>
        <v/>
      </c>
      <c r="GR17" s="236" t="str">
        <f t="shared" si="28"/>
        <v/>
      </c>
      <c r="GS17" s="236" t="str">
        <f t="shared" si="28"/>
        <v/>
      </c>
      <c r="GT17" s="236" t="str">
        <f t="shared" si="28"/>
        <v/>
      </c>
      <c r="GU17" s="236" t="str">
        <f t="shared" si="28"/>
        <v/>
      </c>
      <c r="GV17" s="236" t="str">
        <f t="shared" si="28"/>
        <v/>
      </c>
      <c r="GW17" s="236" t="str">
        <f t="shared" si="28"/>
        <v/>
      </c>
      <c r="GX17" s="236" t="str">
        <f t="shared" si="28"/>
        <v/>
      </c>
      <c r="GY17" s="236" t="str">
        <f t="shared" si="28"/>
        <v/>
      </c>
      <c r="GZ17" s="236" t="str">
        <f t="shared" si="28"/>
        <v/>
      </c>
      <c r="HA17" s="236" t="str">
        <f t="shared" si="28"/>
        <v/>
      </c>
      <c r="HB17" s="236" t="str">
        <f t="shared" si="28"/>
        <v/>
      </c>
      <c r="HC17" s="236" t="str">
        <f t="shared" si="28"/>
        <v/>
      </c>
      <c r="HD17" s="236" t="str">
        <f t="shared" si="28"/>
        <v/>
      </c>
      <c r="HE17" s="236" t="str">
        <f t="shared" si="28"/>
        <v/>
      </c>
      <c r="HF17" s="236" t="str">
        <f t="shared" si="28"/>
        <v/>
      </c>
      <c r="HG17" s="236" t="str">
        <f t="shared" si="28"/>
        <v/>
      </c>
      <c r="HH17" s="236" t="str">
        <f t="shared" si="28"/>
        <v/>
      </c>
      <c r="HI17" s="236" t="str">
        <f t="shared" si="28"/>
        <v/>
      </c>
      <c r="HJ17" s="236" t="str">
        <f t="shared" si="28"/>
        <v/>
      </c>
      <c r="HK17" s="236" t="str">
        <f t="shared" si="28"/>
        <v/>
      </c>
      <c r="HL17" s="236" t="str">
        <f t="shared" si="28"/>
        <v/>
      </c>
      <c r="HM17" s="236" t="str">
        <f t="shared" si="28"/>
        <v/>
      </c>
      <c r="HN17" s="236" t="str">
        <f t="shared" si="28"/>
        <v/>
      </c>
      <c r="HO17" s="236" t="str">
        <f t="shared" si="28"/>
        <v/>
      </c>
      <c r="HP17" s="236" t="str">
        <f t="shared" si="28"/>
        <v/>
      </c>
      <c r="HQ17" s="236" t="str">
        <f t="shared" si="28"/>
        <v/>
      </c>
      <c r="HR17" s="236" t="str">
        <f t="shared" si="28"/>
        <v/>
      </c>
      <c r="HS17" s="236" t="str">
        <f t="shared" si="28"/>
        <v/>
      </c>
      <c r="HT17" s="236" t="str">
        <f t="shared" si="28"/>
        <v/>
      </c>
      <c r="HU17" s="237" t="str">
        <f t="shared" si="28"/>
        <v/>
      </c>
      <c r="HV17" s="234" t="str">
        <f t="shared" si="28"/>
        <v/>
      </c>
      <c r="HW17" s="232" t="str">
        <f t="shared" si="28"/>
        <v/>
      </c>
      <c r="HX17" s="232" t="str">
        <f t="shared" si="28"/>
        <v/>
      </c>
      <c r="HY17" s="232" t="str">
        <f t="shared" si="28"/>
        <v/>
      </c>
      <c r="HZ17" s="232" t="str">
        <f t="shared" si="28"/>
        <v/>
      </c>
      <c r="IA17" s="232" t="str">
        <f t="shared" si="28"/>
        <v/>
      </c>
      <c r="IB17" s="232" t="str">
        <f t="shared" si="28"/>
        <v/>
      </c>
      <c r="IC17" s="232" t="str">
        <f t="shared" si="28"/>
        <v/>
      </c>
      <c r="ID17" s="232" t="str">
        <f t="shared" si="28"/>
        <v/>
      </c>
      <c r="IE17" s="232" t="str">
        <f t="shared" si="28"/>
        <v/>
      </c>
      <c r="IF17" s="232" t="str">
        <f t="shared" si="28"/>
        <v/>
      </c>
      <c r="IG17" s="232" t="str">
        <f t="shared" si="28"/>
        <v/>
      </c>
      <c r="IH17" s="232" t="str">
        <f t="shared" si="28"/>
        <v/>
      </c>
      <c r="II17" s="232" t="str">
        <f t="shared" si="28"/>
        <v/>
      </c>
      <c r="IJ17" s="232" t="str">
        <f t="shared" si="28"/>
        <v/>
      </c>
      <c r="IK17" s="232" t="str">
        <f t="shared" si="28"/>
        <v/>
      </c>
      <c r="IL17" s="232" t="str">
        <f t="shared" ref="IL17:KW17" si="29">IF(AND(IL15&lt;&gt;0,IL16&lt;&gt;0),(IL15-IL16)/IL16,IF(AND(IL15=0,IL16=0),"",IF(AND(IL15="",IL16=""),"",IF(AND(IL15=0,IL16=""),"", IF(AND(IL15="",IL16=0),"",1)))))</f>
        <v/>
      </c>
      <c r="IM17" s="232" t="str">
        <f t="shared" si="29"/>
        <v/>
      </c>
      <c r="IN17" s="232" t="str">
        <f t="shared" si="29"/>
        <v/>
      </c>
      <c r="IO17" s="232" t="str">
        <f t="shared" si="29"/>
        <v/>
      </c>
      <c r="IP17" s="232" t="str">
        <f t="shared" si="29"/>
        <v/>
      </c>
      <c r="IQ17" s="232" t="str">
        <f t="shared" si="29"/>
        <v/>
      </c>
      <c r="IR17" s="232" t="str">
        <f t="shared" si="29"/>
        <v/>
      </c>
      <c r="IS17" s="232" t="str">
        <f t="shared" si="29"/>
        <v/>
      </c>
      <c r="IT17" s="232" t="str">
        <f t="shared" si="29"/>
        <v/>
      </c>
      <c r="IU17" s="232" t="str">
        <f t="shared" si="29"/>
        <v/>
      </c>
      <c r="IV17" s="232" t="str">
        <f t="shared" si="29"/>
        <v/>
      </c>
      <c r="IW17" s="232" t="str">
        <f t="shared" si="29"/>
        <v/>
      </c>
      <c r="IX17" s="232" t="str">
        <f t="shared" si="29"/>
        <v/>
      </c>
      <c r="IY17" s="232" t="str">
        <f t="shared" si="29"/>
        <v/>
      </c>
      <c r="IZ17" s="232" t="str">
        <f t="shared" si="29"/>
        <v/>
      </c>
      <c r="JA17" s="232" t="str">
        <f t="shared" si="29"/>
        <v/>
      </c>
      <c r="JB17" s="232" t="str">
        <f t="shared" si="29"/>
        <v/>
      </c>
      <c r="JC17" s="232" t="str">
        <f t="shared" si="29"/>
        <v/>
      </c>
      <c r="JD17" s="232" t="str">
        <f t="shared" si="29"/>
        <v/>
      </c>
      <c r="JE17" s="232" t="str">
        <f t="shared" si="29"/>
        <v/>
      </c>
      <c r="JF17" s="232" t="str">
        <f t="shared" si="29"/>
        <v/>
      </c>
      <c r="JG17" s="233" t="str">
        <f t="shared" si="29"/>
        <v/>
      </c>
      <c r="JH17" s="235" t="str">
        <f t="shared" si="29"/>
        <v/>
      </c>
      <c r="JI17" s="236" t="str">
        <f t="shared" si="29"/>
        <v/>
      </c>
      <c r="JJ17" s="236" t="str">
        <f t="shared" si="29"/>
        <v/>
      </c>
      <c r="JK17" s="236" t="str">
        <f t="shared" si="29"/>
        <v/>
      </c>
      <c r="JL17" s="236" t="str">
        <f t="shared" si="29"/>
        <v/>
      </c>
      <c r="JM17" s="236" t="str">
        <f t="shared" si="29"/>
        <v/>
      </c>
      <c r="JN17" s="236" t="str">
        <f t="shared" si="29"/>
        <v/>
      </c>
      <c r="JO17" s="236" t="str">
        <f t="shared" si="29"/>
        <v/>
      </c>
      <c r="JP17" s="236" t="str">
        <f t="shared" si="29"/>
        <v/>
      </c>
      <c r="JQ17" s="236" t="str">
        <f t="shared" si="29"/>
        <v/>
      </c>
      <c r="JR17" s="236" t="str">
        <f t="shared" si="29"/>
        <v/>
      </c>
      <c r="JS17" s="236" t="str">
        <f t="shared" si="29"/>
        <v/>
      </c>
      <c r="JT17" s="236" t="str">
        <f t="shared" si="29"/>
        <v/>
      </c>
      <c r="JU17" s="236" t="str">
        <f t="shared" si="29"/>
        <v/>
      </c>
      <c r="JV17" s="236" t="str">
        <f t="shared" si="29"/>
        <v/>
      </c>
      <c r="JW17" s="236" t="str">
        <f t="shared" si="29"/>
        <v/>
      </c>
      <c r="JX17" s="236" t="str">
        <f t="shared" si="29"/>
        <v/>
      </c>
      <c r="JY17" s="236" t="str">
        <f t="shared" si="29"/>
        <v/>
      </c>
      <c r="JZ17" s="236" t="str">
        <f t="shared" si="29"/>
        <v/>
      </c>
      <c r="KA17" s="236" t="str">
        <f t="shared" si="29"/>
        <v/>
      </c>
      <c r="KB17" s="236" t="str">
        <f t="shared" si="29"/>
        <v/>
      </c>
      <c r="KC17" s="236" t="str">
        <f t="shared" si="29"/>
        <v/>
      </c>
      <c r="KD17" s="236" t="str">
        <f t="shared" si="29"/>
        <v/>
      </c>
      <c r="KE17" s="236" t="str">
        <f t="shared" si="29"/>
        <v/>
      </c>
      <c r="KF17" s="236" t="str">
        <f t="shared" si="29"/>
        <v/>
      </c>
      <c r="KG17" s="236" t="str">
        <f t="shared" si="29"/>
        <v/>
      </c>
      <c r="KH17" s="236" t="str">
        <f t="shared" si="29"/>
        <v/>
      </c>
      <c r="KI17" s="236" t="str">
        <f t="shared" si="29"/>
        <v/>
      </c>
      <c r="KJ17" s="236" t="str">
        <f t="shared" si="29"/>
        <v/>
      </c>
      <c r="KK17" s="236" t="str">
        <f t="shared" si="29"/>
        <v/>
      </c>
      <c r="KL17" s="236" t="str">
        <f t="shared" si="29"/>
        <v/>
      </c>
      <c r="KM17" s="236" t="str">
        <f t="shared" si="29"/>
        <v/>
      </c>
      <c r="KN17" s="236" t="str">
        <f t="shared" si="29"/>
        <v/>
      </c>
      <c r="KO17" s="236" t="str">
        <f t="shared" si="29"/>
        <v/>
      </c>
      <c r="KP17" s="236" t="str">
        <f t="shared" si="29"/>
        <v/>
      </c>
      <c r="KQ17" s="236" t="str">
        <f t="shared" si="29"/>
        <v/>
      </c>
      <c r="KR17" s="236" t="str">
        <f t="shared" si="29"/>
        <v/>
      </c>
      <c r="KS17" s="237" t="str">
        <f t="shared" si="29"/>
        <v/>
      </c>
      <c r="KT17" s="235" t="str">
        <f t="shared" si="29"/>
        <v/>
      </c>
      <c r="KU17" s="236" t="str">
        <f t="shared" si="29"/>
        <v/>
      </c>
      <c r="KV17" s="236" t="str">
        <f t="shared" si="29"/>
        <v/>
      </c>
      <c r="KW17" s="236" t="str">
        <f t="shared" si="29"/>
        <v/>
      </c>
      <c r="KX17" s="236" t="str">
        <f t="shared" ref="KX17:NI17" si="30">IF(AND(KX15&lt;&gt;0,KX16&lt;&gt;0),(KX15-KX16)/KX16,IF(AND(KX15=0,KX16=0),"",IF(AND(KX15="",KX16=""),"",IF(AND(KX15=0,KX16=""),"", IF(AND(KX15="",KX16=0),"",1)))))</f>
        <v/>
      </c>
      <c r="KY17" s="236" t="str">
        <f t="shared" si="30"/>
        <v/>
      </c>
      <c r="KZ17" s="236" t="str">
        <f t="shared" si="30"/>
        <v/>
      </c>
      <c r="LA17" s="236" t="str">
        <f t="shared" si="30"/>
        <v/>
      </c>
      <c r="LB17" s="236" t="str">
        <f t="shared" si="30"/>
        <v/>
      </c>
      <c r="LC17" s="236" t="str">
        <f t="shared" si="30"/>
        <v/>
      </c>
      <c r="LD17" s="236" t="str">
        <f t="shared" si="30"/>
        <v/>
      </c>
      <c r="LE17" s="236" t="str">
        <f t="shared" si="30"/>
        <v/>
      </c>
      <c r="LF17" s="236" t="str">
        <f t="shared" si="30"/>
        <v/>
      </c>
      <c r="LG17" s="236" t="str">
        <f t="shared" si="30"/>
        <v/>
      </c>
      <c r="LH17" s="236" t="str">
        <f t="shared" si="30"/>
        <v/>
      </c>
      <c r="LI17" s="236" t="str">
        <f t="shared" si="30"/>
        <v/>
      </c>
      <c r="LJ17" s="236" t="str">
        <f t="shared" si="30"/>
        <v/>
      </c>
      <c r="LK17" s="236" t="str">
        <f t="shared" si="30"/>
        <v/>
      </c>
      <c r="LL17" s="236" t="str">
        <f t="shared" si="30"/>
        <v/>
      </c>
      <c r="LM17" s="236" t="str">
        <f t="shared" si="30"/>
        <v/>
      </c>
      <c r="LN17" s="236" t="str">
        <f t="shared" si="30"/>
        <v/>
      </c>
      <c r="LO17" s="236" t="str">
        <f t="shared" si="30"/>
        <v/>
      </c>
      <c r="LP17" s="236" t="str">
        <f t="shared" si="30"/>
        <v/>
      </c>
      <c r="LQ17" s="236" t="str">
        <f t="shared" si="30"/>
        <v/>
      </c>
      <c r="LR17" s="236" t="str">
        <f t="shared" si="30"/>
        <v/>
      </c>
      <c r="LS17" s="236" t="str">
        <f t="shared" si="30"/>
        <v/>
      </c>
      <c r="LT17" s="236" t="str">
        <f t="shared" si="30"/>
        <v/>
      </c>
      <c r="LU17" s="236" t="str">
        <f t="shared" si="30"/>
        <v/>
      </c>
      <c r="LV17" s="236" t="str">
        <f t="shared" si="30"/>
        <v/>
      </c>
      <c r="LW17" s="236" t="str">
        <f t="shared" si="30"/>
        <v/>
      </c>
      <c r="LX17" s="236" t="str">
        <f t="shared" si="30"/>
        <v/>
      </c>
      <c r="LY17" s="236" t="str">
        <f t="shared" si="30"/>
        <v/>
      </c>
      <c r="LZ17" s="236" t="str">
        <f t="shared" si="30"/>
        <v/>
      </c>
      <c r="MA17" s="236" t="str">
        <f t="shared" si="30"/>
        <v/>
      </c>
      <c r="MB17" s="236" t="str">
        <f t="shared" si="30"/>
        <v/>
      </c>
      <c r="MC17" s="236" t="str">
        <f t="shared" si="30"/>
        <v/>
      </c>
      <c r="MD17" s="236" t="str">
        <f t="shared" si="30"/>
        <v/>
      </c>
      <c r="ME17" s="237" t="str">
        <f t="shared" si="30"/>
        <v/>
      </c>
      <c r="MF17" s="235" t="str">
        <f t="shared" si="30"/>
        <v/>
      </c>
      <c r="MG17" s="236" t="str">
        <f t="shared" si="30"/>
        <v/>
      </c>
      <c r="MH17" s="236" t="str">
        <f t="shared" si="30"/>
        <v/>
      </c>
      <c r="MI17" s="236" t="str">
        <f t="shared" si="30"/>
        <v/>
      </c>
      <c r="MJ17" s="236" t="str">
        <f t="shared" si="30"/>
        <v/>
      </c>
      <c r="MK17" s="236" t="str">
        <f t="shared" si="30"/>
        <v/>
      </c>
      <c r="ML17" s="236" t="str">
        <f t="shared" si="30"/>
        <v/>
      </c>
      <c r="MM17" s="236" t="str">
        <f t="shared" si="30"/>
        <v/>
      </c>
      <c r="MN17" s="236" t="str">
        <f t="shared" si="30"/>
        <v/>
      </c>
      <c r="MO17" s="236" t="str">
        <f t="shared" si="30"/>
        <v/>
      </c>
      <c r="MP17" s="236" t="str">
        <f t="shared" si="30"/>
        <v/>
      </c>
      <c r="MQ17" s="236" t="str">
        <f t="shared" si="30"/>
        <v/>
      </c>
      <c r="MR17" s="236" t="str">
        <f t="shared" si="30"/>
        <v/>
      </c>
      <c r="MS17" s="236" t="str">
        <f t="shared" si="30"/>
        <v/>
      </c>
      <c r="MT17" s="236" t="str">
        <f t="shared" si="30"/>
        <v/>
      </c>
      <c r="MU17" s="236" t="str">
        <f t="shared" si="30"/>
        <v/>
      </c>
      <c r="MV17" s="236" t="str">
        <f t="shared" si="30"/>
        <v/>
      </c>
      <c r="MW17" s="236" t="str">
        <f t="shared" si="30"/>
        <v/>
      </c>
      <c r="MX17" s="236" t="str">
        <f t="shared" si="30"/>
        <v/>
      </c>
      <c r="MY17" s="236" t="str">
        <f t="shared" si="30"/>
        <v/>
      </c>
      <c r="MZ17" s="236" t="str">
        <f t="shared" si="30"/>
        <v/>
      </c>
      <c r="NA17" s="236" t="str">
        <f t="shared" si="30"/>
        <v/>
      </c>
      <c r="NB17" s="236" t="str">
        <f t="shared" si="30"/>
        <v/>
      </c>
      <c r="NC17" s="236" t="str">
        <f t="shared" si="30"/>
        <v/>
      </c>
      <c r="ND17" s="236" t="str">
        <f t="shared" si="30"/>
        <v/>
      </c>
      <c r="NE17" s="236" t="str">
        <f t="shared" si="30"/>
        <v/>
      </c>
      <c r="NF17" s="236" t="str">
        <f t="shared" si="30"/>
        <v/>
      </c>
      <c r="NG17" s="236" t="str">
        <f t="shared" si="30"/>
        <v/>
      </c>
      <c r="NH17" s="236" t="str">
        <f t="shared" si="30"/>
        <v/>
      </c>
      <c r="NI17" s="236" t="str">
        <f t="shared" si="30"/>
        <v/>
      </c>
      <c r="NJ17" s="236" t="str">
        <f t="shared" ref="NJ17:PC17" si="31">IF(AND(NJ15&lt;&gt;0,NJ16&lt;&gt;0),(NJ15-NJ16)/NJ16,IF(AND(NJ15=0,NJ16=0),"",IF(AND(NJ15="",NJ16=""),"",IF(AND(NJ15=0,NJ16=""),"", IF(AND(NJ15="",NJ16=0),"",1)))))</f>
        <v/>
      </c>
      <c r="NK17" s="236" t="str">
        <f t="shared" si="31"/>
        <v/>
      </c>
      <c r="NL17" s="236" t="str">
        <f t="shared" si="31"/>
        <v/>
      </c>
      <c r="NM17" s="236" t="str">
        <f t="shared" si="31"/>
        <v/>
      </c>
      <c r="NN17" s="236" t="str">
        <f t="shared" si="31"/>
        <v/>
      </c>
      <c r="NO17" s="236" t="str">
        <f t="shared" si="31"/>
        <v/>
      </c>
      <c r="NP17" s="236" t="str">
        <f t="shared" si="31"/>
        <v/>
      </c>
      <c r="NQ17" s="237" t="str">
        <f t="shared" si="31"/>
        <v/>
      </c>
      <c r="NR17" s="232" t="str">
        <f t="shared" si="31"/>
        <v/>
      </c>
      <c r="NS17" s="232" t="str">
        <f t="shared" si="31"/>
        <v/>
      </c>
      <c r="NT17" s="232" t="str">
        <f t="shared" si="31"/>
        <v/>
      </c>
      <c r="NU17" s="232" t="str">
        <f t="shared" si="31"/>
        <v/>
      </c>
      <c r="NV17" s="232" t="str">
        <f t="shared" si="31"/>
        <v/>
      </c>
      <c r="NW17" s="232" t="str">
        <f t="shared" si="31"/>
        <v/>
      </c>
      <c r="NX17" s="232" t="str">
        <f t="shared" si="31"/>
        <v/>
      </c>
      <c r="NY17" s="232" t="str">
        <f t="shared" si="31"/>
        <v/>
      </c>
      <c r="NZ17" s="232" t="str">
        <f t="shared" si="31"/>
        <v/>
      </c>
      <c r="OA17" s="232" t="str">
        <f t="shared" si="31"/>
        <v/>
      </c>
      <c r="OB17" s="232" t="str">
        <f t="shared" si="31"/>
        <v/>
      </c>
      <c r="OC17" s="232" t="str">
        <f t="shared" si="31"/>
        <v/>
      </c>
      <c r="OD17" s="232" t="str">
        <f t="shared" si="31"/>
        <v/>
      </c>
      <c r="OE17" s="232" t="str">
        <f t="shared" si="31"/>
        <v/>
      </c>
      <c r="OF17" s="232" t="str">
        <f t="shared" si="31"/>
        <v/>
      </c>
      <c r="OG17" s="232" t="str">
        <f t="shared" si="31"/>
        <v/>
      </c>
      <c r="OH17" s="232" t="str">
        <f t="shared" si="31"/>
        <v/>
      </c>
      <c r="OI17" s="232" t="str">
        <f t="shared" si="31"/>
        <v/>
      </c>
      <c r="OJ17" s="232" t="str">
        <f t="shared" si="31"/>
        <v/>
      </c>
      <c r="OK17" s="232" t="str">
        <f t="shared" si="31"/>
        <v/>
      </c>
      <c r="OL17" s="232" t="str">
        <f t="shared" si="31"/>
        <v/>
      </c>
      <c r="OM17" s="232" t="str">
        <f t="shared" si="31"/>
        <v/>
      </c>
      <c r="ON17" s="232" t="str">
        <f t="shared" si="31"/>
        <v/>
      </c>
      <c r="OO17" s="232" t="str">
        <f t="shared" si="31"/>
        <v/>
      </c>
      <c r="OP17" s="232" t="str">
        <f t="shared" si="31"/>
        <v/>
      </c>
      <c r="OQ17" s="232" t="str">
        <f t="shared" si="31"/>
        <v/>
      </c>
      <c r="OR17" s="232" t="str">
        <f t="shared" si="31"/>
        <v/>
      </c>
      <c r="OS17" s="232" t="str">
        <f t="shared" si="31"/>
        <v/>
      </c>
      <c r="OT17" s="232" t="str">
        <f t="shared" si="31"/>
        <v/>
      </c>
      <c r="OU17" s="232" t="str">
        <f t="shared" si="31"/>
        <v/>
      </c>
      <c r="OV17" s="232" t="str">
        <f t="shared" si="31"/>
        <v/>
      </c>
      <c r="OW17" s="232" t="str">
        <f t="shared" si="31"/>
        <v/>
      </c>
      <c r="OX17" s="232" t="str">
        <f t="shared" si="31"/>
        <v/>
      </c>
      <c r="OY17" s="232" t="str">
        <f t="shared" si="31"/>
        <v/>
      </c>
      <c r="OZ17" s="232" t="str">
        <f t="shared" si="31"/>
        <v/>
      </c>
      <c r="PA17" s="232" t="str">
        <f t="shared" si="31"/>
        <v/>
      </c>
      <c r="PB17" s="232" t="str">
        <f t="shared" si="31"/>
        <v/>
      </c>
      <c r="PC17" s="233" t="str">
        <f t="shared" si="31"/>
        <v/>
      </c>
    </row>
    <row r="18" spans="1:424" outlineLevel="1" x14ac:dyDescent="0.3">
      <c r="A18" s="239" t="s">
        <v>766</v>
      </c>
      <c r="B18" s="218">
        <f>'[27]D-PDP'!$CB$12</f>
        <v>5273457.5</v>
      </c>
      <c r="C18" s="218">
        <f>'[27]D-PDP'!$CB$13</f>
        <v>4994252.5</v>
      </c>
      <c r="D18" s="218">
        <f>'[27]D-PDP'!$CB$14</f>
        <v>4435678</v>
      </c>
      <c r="E18" s="218">
        <f>'[27]D-PDP'!$CB$15</f>
        <v>4282983.5</v>
      </c>
      <c r="F18" s="218">
        <f>'[27]D-PDP'!$CB$16</f>
        <v>4208377</v>
      </c>
      <c r="G18" s="218">
        <f>'[27]D-PDP'!$CB$17</f>
        <v>4167163.5</v>
      </c>
      <c r="H18" s="218">
        <f>'[27]D-PDP'!$CB$18</f>
        <v>4016228</v>
      </c>
      <c r="I18" s="218">
        <f>'[27]D-PDP'!$CB$19</f>
        <v>3885462</v>
      </c>
      <c r="J18" s="218">
        <f>'[27]D-PDP'!$CB$20</f>
        <v>3840196.5</v>
      </c>
      <c r="K18" s="218">
        <f>'[27]D-PDP'!$CB$21</f>
        <v>3760351.25</v>
      </c>
      <c r="L18" s="218">
        <f>'[27]D-PDP'!$CB$22</f>
        <v>3593873</v>
      </c>
      <c r="M18" s="218">
        <f>'[27]D-PDP'!$CB$23</f>
        <v>3302414.75</v>
      </c>
      <c r="N18" s="218">
        <f>'[27]D-PDP'!$CB$24</f>
        <v>3082762.75</v>
      </c>
      <c r="O18" s="218">
        <f>'[27]D-PDP'!$CB$25</f>
        <v>2959938.25</v>
      </c>
      <c r="P18" s="218">
        <f>'[27]D-PDP'!$CB$26</f>
        <v>2857486.75</v>
      </c>
      <c r="Q18" s="218">
        <f>'[27]D-PDP'!$CB$27</f>
        <v>2722671.75</v>
      </c>
      <c r="R18" s="218">
        <f>'[27]D-PDP'!$CB$28</f>
        <v>2704871.5</v>
      </c>
      <c r="S18" s="218">
        <f>'[27]D-PDP'!$CB$29</f>
        <v>2579057.25</v>
      </c>
      <c r="T18" s="218">
        <f>'[27]D-PDP'!$CB$30</f>
        <v>2436166.25</v>
      </c>
      <c r="U18" s="218">
        <f>'[27]D-PDP'!$CB$31</f>
        <v>2330296.25</v>
      </c>
      <c r="V18" s="218">
        <f>'[27]D-PDP'!$CB$32</f>
        <v>2296916</v>
      </c>
      <c r="W18" s="218">
        <f>'[27]D-PDP'!$CB$33</f>
        <v>739225.4375</v>
      </c>
      <c r="X18" s="218">
        <f>'[27]D-PDP'!$CB$34</f>
        <v>0</v>
      </c>
      <c r="Y18" s="218">
        <f>'[27]D-PDP'!$CB$35</f>
        <v>0</v>
      </c>
      <c r="Z18" s="218">
        <f>'[27]D-PDP'!$CB$36</f>
        <v>0</v>
      </c>
      <c r="AA18" s="218">
        <f>'[27]D-PDP'!$CB$37</f>
        <v>0</v>
      </c>
      <c r="AB18" s="218">
        <f>'[27]D-PDP'!$CB$38</f>
        <v>0</v>
      </c>
      <c r="AC18" s="218">
        <f>'[27]D-PDP'!$CB$39</f>
        <v>0</v>
      </c>
      <c r="AD18" s="218">
        <f>'[27]D-PDP'!$CB$40</f>
        <v>0</v>
      </c>
      <c r="AE18" s="218">
        <f>'[27]D-PDP'!$CB$41</f>
        <v>0</v>
      </c>
      <c r="AF18" s="218">
        <f>'[27]D-PDP'!$CB$42</f>
        <v>0</v>
      </c>
      <c r="AG18" s="218">
        <f>'[27]D-PDP'!$CB$43</f>
        <v>0</v>
      </c>
      <c r="AH18" s="218">
        <f>'[27]D-PDP'!$CB$44</f>
        <v>0</v>
      </c>
      <c r="AI18" s="218">
        <f>'[27]D-PDP'!$CB$45</f>
        <v>0</v>
      </c>
      <c r="AJ18" s="218">
        <f>'[27]D-PDP'!$CB$46</f>
        <v>0</v>
      </c>
      <c r="AK18" s="218">
        <f>'[27]D-PDP'!$CB$47</f>
        <v>0</v>
      </c>
      <c r="AL18" s="218">
        <f>'[27]D-PDP'!$CB$48</f>
        <v>0</v>
      </c>
      <c r="AM18" s="219">
        <f>SUM(B18:AL18)</f>
        <v>74469829.6875</v>
      </c>
      <c r="AN18" s="220">
        <f>'[27]D-PNP'!$CB$12</f>
        <v>519732.46875</v>
      </c>
      <c r="AO18" s="218">
        <f>'[27]D-PNP'!$CB$13</f>
        <v>522411</v>
      </c>
      <c r="AP18" s="218">
        <f>'[27]D-PNP'!$CB$14</f>
        <v>472571.09375</v>
      </c>
      <c r="AQ18" s="218">
        <f>'[27]D-PNP'!$CB$15</f>
        <v>461224.625</v>
      </c>
      <c r="AR18" s="218">
        <f>'[27]D-PNP'!$CB$16</f>
        <v>459210.1875</v>
      </c>
      <c r="AS18" s="218">
        <f>'[27]D-PNP'!$CB$17</f>
        <v>382365.25</v>
      </c>
      <c r="AT18" s="218">
        <f>'[27]D-PNP'!$CB$18</f>
        <v>360702.4375</v>
      </c>
      <c r="AU18" s="218">
        <f>'[27]D-PNP'!$CB$19</f>
        <v>359501.78125</v>
      </c>
      <c r="AV18" s="218">
        <f>'[27]D-PNP'!$CB$20</f>
        <v>358458.34375</v>
      </c>
      <c r="AW18" s="218">
        <f>'[27]D-PNP'!$CB$21</f>
        <v>357881.59375</v>
      </c>
      <c r="AX18" s="218">
        <f>'[27]D-PNP'!$CB$22</f>
        <v>356749.90625</v>
      </c>
      <c r="AY18" s="218">
        <f>'[27]D-PNP'!$CB$23</f>
        <v>356050.9375</v>
      </c>
      <c r="AZ18" s="218">
        <f>'[27]D-PNP'!$CB$24</f>
        <v>355435.28125</v>
      </c>
      <c r="BA18" s="218">
        <f>'[27]D-PNP'!$CB$25</f>
        <v>355217.8125</v>
      </c>
      <c r="BB18" s="218">
        <f>'[27]D-PNP'!$CB$26</f>
        <v>354408.25</v>
      </c>
      <c r="BC18" s="218">
        <f>'[27]D-PNP'!$CB$27</f>
        <v>353980.28125</v>
      </c>
      <c r="BD18" s="218">
        <f>'[27]D-PNP'!$CB$28</f>
        <v>353599.125</v>
      </c>
      <c r="BE18" s="218">
        <f>'[27]D-PNP'!$CB$29</f>
        <v>353580.9375</v>
      </c>
      <c r="BF18" s="218">
        <f>'[27]D-PNP'!$CB$30</f>
        <v>352953.34375</v>
      </c>
      <c r="BG18" s="218">
        <f>'[27]D-PNP'!$CB$31</f>
        <v>312201.875</v>
      </c>
      <c r="BH18" s="218">
        <f>'[27]D-PNP'!$CB$32</f>
        <v>283799.34375</v>
      </c>
      <c r="BI18" s="218">
        <f>'[27]D-PNP'!$CB$33</f>
        <v>93861.375</v>
      </c>
      <c r="BJ18" s="218">
        <f>'[27]D-PNP'!$CB$34</f>
        <v>0</v>
      </c>
      <c r="BK18" s="218">
        <f>'[27]D-PNP'!$CB$35</f>
        <v>0</v>
      </c>
      <c r="BL18" s="218">
        <f>'[27]D-PNP'!$CB$36</f>
        <v>0</v>
      </c>
      <c r="BM18" s="218">
        <f>'[27]D-PNP'!$CB$37</f>
        <v>0</v>
      </c>
      <c r="BN18" s="218">
        <f>'[27]D-PNP'!$CB$38</f>
        <v>0</v>
      </c>
      <c r="BO18" s="218">
        <f>'[27]D-PNP'!$CB$39</f>
        <v>0</v>
      </c>
      <c r="BP18" s="218">
        <f>'[27]D-PNP'!$CB$40</f>
        <v>0</v>
      </c>
      <c r="BQ18" s="218">
        <f>'[27]D-PNP'!$CB$41</f>
        <v>0</v>
      </c>
      <c r="BR18" s="218">
        <f>'[27]D-PNP'!$CB$42</f>
        <v>0</v>
      </c>
      <c r="BS18" s="218">
        <f>'[27]D-PNP'!$CB$43</f>
        <v>0</v>
      </c>
      <c r="BT18" s="218">
        <f>'[27]D-PNP'!$CB$44</f>
        <v>0</v>
      </c>
      <c r="BU18" s="218">
        <f>'[27]D-PNP'!$CB$45</f>
        <v>0</v>
      </c>
      <c r="BV18" s="218">
        <f>'[27]D-PNP'!$CB$46</f>
        <v>0</v>
      </c>
      <c r="BW18" s="218">
        <f>'[27]D-PNP'!$CB$47</f>
        <v>0</v>
      </c>
      <c r="BX18" s="218">
        <f>'[27]D-PNP'!$CB$48</f>
        <v>0</v>
      </c>
      <c r="BY18" s="219">
        <f>SUM(AN18:BX18)</f>
        <v>8135897.25</v>
      </c>
      <c r="BZ18" s="220">
        <f>'[27]D-PND'!$CB$12</f>
        <v>0</v>
      </c>
      <c r="CA18" s="218">
        <f>'[27]D-PND'!$CB$13</f>
        <v>5003.88037109375</v>
      </c>
      <c r="CB18" s="218">
        <f>'[27]D-PND'!$CB$14</f>
        <v>1360542.25</v>
      </c>
      <c r="CC18" s="218">
        <f>'[27]D-PND'!$CB$15</f>
        <v>2450727</v>
      </c>
      <c r="CD18" s="218">
        <f>'[27]D-PND'!$CB$16</f>
        <v>2864289.25</v>
      </c>
      <c r="CE18" s="218">
        <f>'[27]D-PND'!$CB$17</f>
        <v>3176801.5</v>
      </c>
      <c r="CF18" s="218">
        <f>'[27]D-PND'!$CB$18</f>
        <v>2823262.5</v>
      </c>
      <c r="CG18" s="218">
        <f>'[27]D-PND'!$CB$19</f>
        <v>2524409.75</v>
      </c>
      <c r="CH18" s="218">
        <f>'[27]D-PND'!$CB$20</f>
        <v>2473609.5</v>
      </c>
      <c r="CI18" s="218">
        <f>'[27]D-PND'!$CB$21</f>
        <v>2419252.25</v>
      </c>
      <c r="CJ18" s="218">
        <f>'[27]D-PND'!$CB$22</f>
        <v>2402866</v>
      </c>
      <c r="CK18" s="218">
        <f>'[27]D-PND'!$CB$23</f>
        <v>2388877.25</v>
      </c>
      <c r="CL18" s="218">
        <f>'[27]D-PND'!$CB$24</f>
        <v>2377350.5</v>
      </c>
      <c r="CM18" s="218">
        <f>'[27]D-PND'!$CB$25</f>
        <v>2331781</v>
      </c>
      <c r="CN18" s="218">
        <f>'[27]D-PND'!$CB$26</f>
        <v>2326189.25</v>
      </c>
      <c r="CO18" s="218">
        <f>'[27]D-PND'!$CB$27</f>
        <v>2283353.75</v>
      </c>
      <c r="CP18" s="218">
        <f>'[27]D-PND'!$CB$28</f>
        <v>2275079.5</v>
      </c>
      <c r="CQ18" s="218">
        <f>'[27]D-PND'!$CB$29</f>
        <v>1572822</v>
      </c>
      <c r="CR18" s="218">
        <f>'[27]D-PND'!$CB$30</f>
        <v>0</v>
      </c>
      <c r="CS18" s="218">
        <f>'[27]D-PND'!$CB$31</f>
        <v>0</v>
      </c>
      <c r="CT18" s="218">
        <f>'[27]D-PND'!$CB$32</f>
        <v>0</v>
      </c>
      <c r="CU18" s="218">
        <f>'[27]D-PND'!$CB$33</f>
        <v>0</v>
      </c>
      <c r="CV18" s="218">
        <f>'[27]D-PND'!$CB$34</f>
        <v>0</v>
      </c>
      <c r="CW18" s="218">
        <f>'[27]D-PND'!$CB$35</f>
        <v>0</v>
      </c>
      <c r="CX18" s="218">
        <f>'[27]D-PND'!$CB$36</f>
        <v>0</v>
      </c>
      <c r="CY18" s="218">
        <f>'[27]D-PND'!$CB$37</f>
        <v>0</v>
      </c>
      <c r="CZ18" s="218">
        <f>'[27]D-PND'!$CB$38</f>
        <v>0</v>
      </c>
      <c r="DA18" s="218">
        <f>'[27]D-PND'!$CB$39</f>
        <v>0</v>
      </c>
      <c r="DB18" s="218">
        <f>'[27]D-PND'!$CB$40</f>
        <v>0</v>
      </c>
      <c r="DC18" s="218">
        <f>'[27]D-PND'!$CB$41</f>
        <v>0</v>
      </c>
      <c r="DD18" s="218">
        <f>'[27]D-PND'!$CB$42</f>
        <v>0</v>
      </c>
      <c r="DE18" s="218">
        <f>'[27]D-PND'!$CB$43</f>
        <v>0</v>
      </c>
      <c r="DF18" s="218">
        <f>'[27]D-PND'!$CB$44</f>
        <v>0</v>
      </c>
      <c r="DG18" s="218">
        <f>'[27]D-PND'!$CB$45</f>
        <v>0</v>
      </c>
      <c r="DH18" s="218">
        <f>'[27]D-PND'!$CB$46</f>
        <v>0</v>
      </c>
      <c r="DI18" s="218">
        <f>'[27]D-PND'!$CB$47</f>
        <v>0</v>
      </c>
      <c r="DJ18" s="218">
        <f>'[27]D-PND'!$CB$48</f>
        <v>0</v>
      </c>
      <c r="DK18" s="219">
        <f>SUM(BZ18:DJ18)</f>
        <v>38056217.130371094</v>
      </c>
      <c r="DL18" s="221"/>
      <c r="DM18" s="222"/>
      <c r="DN18" s="222"/>
      <c r="DO18" s="222"/>
      <c r="DP18" s="222"/>
      <c r="DQ18" s="222"/>
      <c r="DR18" s="222"/>
      <c r="DS18" s="222"/>
      <c r="DT18" s="222"/>
      <c r="DU18" s="222"/>
      <c r="DV18" s="222"/>
      <c r="DW18" s="222"/>
      <c r="DX18" s="222"/>
      <c r="DY18" s="222"/>
      <c r="DZ18" s="222"/>
      <c r="EA18" s="222"/>
      <c r="EB18" s="222"/>
      <c r="EC18" s="222"/>
      <c r="ED18" s="222"/>
      <c r="EE18" s="222"/>
      <c r="EF18" s="222"/>
      <c r="EG18" s="222"/>
      <c r="EH18" s="222"/>
      <c r="EI18" s="222"/>
      <c r="EJ18" s="222"/>
      <c r="EK18" s="222"/>
      <c r="EL18" s="222"/>
      <c r="EM18" s="222"/>
      <c r="EN18" s="222"/>
      <c r="EO18" s="222"/>
      <c r="EP18" s="222"/>
      <c r="EQ18" s="222"/>
      <c r="ER18" s="222"/>
      <c r="ES18" s="222"/>
      <c r="ET18" s="222"/>
      <c r="EU18" s="222"/>
      <c r="EV18" s="222"/>
      <c r="EW18" s="223">
        <f>SUM(DL18:EV18)</f>
        <v>0</v>
      </c>
      <c r="EX18" s="221"/>
      <c r="EY18" s="222"/>
      <c r="EZ18" s="222"/>
      <c r="FA18" s="222"/>
      <c r="FB18" s="222"/>
      <c r="FC18" s="222"/>
      <c r="FD18" s="222"/>
      <c r="FE18" s="222"/>
      <c r="FF18" s="222"/>
      <c r="FG18" s="222"/>
      <c r="FH18" s="222"/>
      <c r="FI18" s="222"/>
      <c r="FJ18" s="222"/>
      <c r="FK18" s="222"/>
      <c r="FL18" s="222"/>
      <c r="FM18" s="222"/>
      <c r="FN18" s="222"/>
      <c r="FO18" s="222"/>
      <c r="FP18" s="222"/>
      <c r="FQ18" s="222"/>
      <c r="FR18" s="222"/>
      <c r="FS18" s="222"/>
      <c r="FT18" s="222"/>
      <c r="FU18" s="222"/>
      <c r="FV18" s="222"/>
      <c r="FW18" s="222"/>
      <c r="FX18" s="222"/>
      <c r="FY18" s="222"/>
      <c r="FZ18" s="222"/>
      <c r="GA18" s="222"/>
      <c r="GB18" s="222"/>
      <c r="GC18" s="222"/>
      <c r="GD18" s="222"/>
      <c r="GE18" s="222"/>
      <c r="GF18" s="222"/>
      <c r="GG18" s="222"/>
      <c r="GH18" s="222"/>
      <c r="GI18" s="223">
        <f>SUM(EX18:GH18)</f>
        <v>0</v>
      </c>
      <c r="GJ18" s="221"/>
      <c r="GK18" s="222"/>
      <c r="GL18" s="222"/>
      <c r="GM18" s="222"/>
      <c r="GN18" s="222"/>
      <c r="GO18" s="222"/>
      <c r="GP18" s="222"/>
      <c r="GQ18" s="222"/>
      <c r="GR18" s="222"/>
      <c r="GS18" s="222"/>
      <c r="GT18" s="222"/>
      <c r="GU18" s="222"/>
      <c r="GV18" s="222"/>
      <c r="GW18" s="222"/>
      <c r="GX18" s="222"/>
      <c r="GY18" s="222"/>
      <c r="GZ18" s="222"/>
      <c r="HA18" s="222"/>
      <c r="HB18" s="222"/>
      <c r="HC18" s="222"/>
      <c r="HD18" s="222"/>
      <c r="HE18" s="222"/>
      <c r="HF18" s="222"/>
      <c r="HG18" s="222"/>
      <c r="HH18" s="222"/>
      <c r="HI18" s="222"/>
      <c r="HJ18" s="222"/>
      <c r="HK18" s="222"/>
      <c r="HL18" s="222"/>
      <c r="HM18" s="222"/>
      <c r="HN18" s="222"/>
      <c r="HO18" s="222"/>
      <c r="HP18" s="222"/>
      <c r="HQ18" s="222"/>
      <c r="HR18" s="222"/>
      <c r="HS18" s="222"/>
      <c r="HT18" s="222"/>
      <c r="HU18" s="223">
        <f>SUM(GJ18:HT18)</f>
        <v>0</v>
      </c>
      <c r="HV18" s="220">
        <f>'[27]D-PRB'!$CB$12</f>
        <v>0</v>
      </c>
      <c r="HW18" s="218">
        <f>'[27]D-PRB'!$CB$13</f>
        <v>0</v>
      </c>
      <c r="HX18" s="218">
        <f>'[27]D-PRB'!$CB$14</f>
        <v>503143.6875</v>
      </c>
      <c r="HY18" s="218">
        <f>'[27]D-PRB'!$CB$15</f>
        <v>856490.6875</v>
      </c>
      <c r="HZ18" s="218">
        <f>'[27]D-PRB'!$CB$16</f>
        <v>1186528.625</v>
      </c>
      <c r="IA18" s="218">
        <f>'[27]D-PRB'!$CB$17</f>
        <v>1407868.25</v>
      </c>
      <c r="IB18" s="218">
        <f>'[27]D-PRB'!$CB$18</f>
        <v>1511605.25</v>
      </c>
      <c r="IC18" s="218">
        <f>'[27]D-PRB'!$CB$19</f>
        <v>1524605.625</v>
      </c>
      <c r="ID18" s="218">
        <f>'[27]D-PRB'!$CB$20</f>
        <v>1511570.5</v>
      </c>
      <c r="IE18" s="218">
        <f>'[27]D-PRB'!$CB$21</f>
        <v>1478088.5</v>
      </c>
      <c r="IF18" s="218">
        <f>'[27]D-PRB'!$CB$22</f>
        <v>1361103.75</v>
      </c>
      <c r="IG18" s="218">
        <f>'[27]D-PRB'!$CB$23</f>
        <v>1354208.75</v>
      </c>
      <c r="IH18" s="218">
        <f>'[27]D-PRB'!$CB$24</f>
        <v>1351086.375</v>
      </c>
      <c r="II18" s="218">
        <f>'[27]D-PRB'!$CB$25</f>
        <v>1347655.25</v>
      </c>
      <c r="IJ18" s="218">
        <f>'[27]D-PRB'!$CB$26</f>
        <v>1344775.375</v>
      </c>
      <c r="IK18" s="218">
        <f>'[27]D-PRB'!$CB$27</f>
        <v>1341938</v>
      </c>
      <c r="IL18" s="218">
        <f>'[27]D-PRB'!$CB$28</f>
        <v>1341701.75</v>
      </c>
      <c r="IM18" s="218">
        <f>'[27]D-PRB'!$CB$29</f>
        <v>1861845.125</v>
      </c>
      <c r="IN18" s="218">
        <f>'[27]D-PRB'!$CB$30</f>
        <v>3333926.5</v>
      </c>
      <c r="IO18" s="218">
        <f>'[27]D-PRB'!$CB$31</f>
        <v>3041364.25</v>
      </c>
      <c r="IP18" s="218">
        <f>'[27]D-PRB'!$CB$32</f>
        <v>0</v>
      </c>
      <c r="IQ18" s="218">
        <f>'[27]D-PRB'!$CB$33</f>
        <v>0</v>
      </c>
      <c r="IR18" s="218">
        <f>'[27]D-PRB'!$CB$34</f>
        <v>0</v>
      </c>
      <c r="IS18" s="218">
        <f>'[27]D-PRB'!$CB$35</f>
        <v>0</v>
      </c>
      <c r="IT18" s="218">
        <f>'[27]D-PRB'!$CB$36</f>
        <v>0</v>
      </c>
      <c r="IU18" s="218">
        <f>'[27]D-PRB'!$CB$37</f>
        <v>0</v>
      </c>
      <c r="IV18" s="218">
        <f>'[27]D-PRB'!$CB$38</f>
        <v>0</v>
      </c>
      <c r="IW18" s="218">
        <f>'[27]D-PRB'!$CB$39</f>
        <v>0</v>
      </c>
      <c r="IX18" s="218">
        <f>'[27]D-PRB'!$CB$40</f>
        <v>0</v>
      </c>
      <c r="IY18" s="218">
        <f>'[27]D-PRB'!$CB$41</f>
        <v>0</v>
      </c>
      <c r="IZ18" s="218">
        <f>'[27]D-PRB'!$CB$42</f>
        <v>0</v>
      </c>
      <c r="JA18" s="218">
        <f>'[27]D-PRB'!$CB$43</f>
        <v>0</v>
      </c>
      <c r="JB18" s="218">
        <f>'[27]D-PRB'!$CB$44</f>
        <v>0</v>
      </c>
      <c r="JC18" s="218">
        <f>'[27]D-PRB'!$CB$45</f>
        <v>0</v>
      </c>
      <c r="JD18" s="218">
        <f>'[27]D-PRB'!$CB$46</f>
        <v>0</v>
      </c>
      <c r="JE18" s="218">
        <f>'[27]D-PRB'!$CB$47</f>
        <v>0</v>
      </c>
      <c r="JF18" s="218">
        <f>'[27]D-PRB'!$CB$48</f>
        <v>0</v>
      </c>
      <c r="JG18" s="219">
        <f>SUM(HV18:JF18)</f>
        <v>27659506.25</v>
      </c>
      <c r="JH18" s="221"/>
      <c r="JI18" s="222"/>
      <c r="JJ18" s="222"/>
      <c r="JK18" s="222"/>
      <c r="JL18" s="222"/>
      <c r="JM18" s="222"/>
      <c r="JN18" s="222"/>
      <c r="JO18" s="222"/>
      <c r="JP18" s="222"/>
      <c r="JQ18" s="222"/>
      <c r="JR18" s="222"/>
      <c r="JS18" s="222"/>
      <c r="JT18" s="222"/>
      <c r="JU18" s="222"/>
      <c r="JV18" s="222"/>
      <c r="JW18" s="222"/>
      <c r="JX18" s="222"/>
      <c r="JY18" s="222"/>
      <c r="JZ18" s="222"/>
      <c r="KA18" s="222"/>
      <c r="KB18" s="222"/>
      <c r="KC18" s="222"/>
      <c r="KD18" s="222"/>
      <c r="KE18" s="222"/>
      <c r="KF18" s="222"/>
      <c r="KG18" s="222"/>
      <c r="KH18" s="222"/>
      <c r="KI18" s="222"/>
      <c r="KJ18" s="222"/>
      <c r="KK18" s="222"/>
      <c r="KL18" s="222"/>
      <c r="KM18" s="222"/>
      <c r="KN18" s="222"/>
      <c r="KO18" s="222"/>
      <c r="KP18" s="222"/>
      <c r="KQ18" s="222"/>
      <c r="KR18" s="222"/>
      <c r="KS18" s="223">
        <f>SUM(JH18:KR18)</f>
        <v>0</v>
      </c>
      <c r="KT18" s="221"/>
      <c r="KU18" s="222"/>
      <c r="KV18" s="222"/>
      <c r="KW18" s="222"/>
      <c r="KX18" s="222"/>
      <c r="KY18" s="222"/>
      <c r="KZ18" s="222"/>
      <c r="LA18" s="222"/>
      <c r="LB18" s="222"/>
      <c r="LC18" s="222"/>
      <c r="LD18" s="222"/>
      <c r="LE18" s="222"/>
      <c r="LF18" s="222"/>
      <c r="LG18" s="222"/>
      <c r="LH18" s="222"/>
      <c r="LI18" s="222"/>
      <c r="LJ18" s="222"/>
      <c r="LK18" s="222"/>
      <c r="LL18" s="222"/>
      <c r="LM18" s="222"/>
      <c r="LN18" s="222"/>
      <c r="LO18" s="222"/>
      <c r="LP18" s="222"/>
      <c r="LQ18" s="222"/>
      <c r="LR18" s="222"/>
      <c r="LS18" s="222"/>
      <c r="LT18" s="222"/>
      <c r="LU18" s="222"/>
      <c r="LV18" s="222"/>
      <c r="LW18" s="222"/>
      <c r="LX18" s="222"/>
      <c r="LY18" s="222"/>
      <c r="LZ18" s="222"/>
      <c r="MA18" s="222"/>
      <c r="MB18" s="222"/>
      <c r="MC18" s="222"/>
      <c r="MD18" s="222"/>
      <c r="ME18" s="223">
        <f>SUM(KT18:MD18)</f>
        <v>0</v>
      </c>
      <c r="MF18" s="221"/>
      <c r="MG18" s="222"/>
      <c r="MH18" s="222"/>
      <c r="MI18" s="222"/>
      <c r="MJ18" s="222"/>
      <c r="MK18" s="222"/>
      <c r="ML18" s="222"/>
      <c r="MM18" s="222"/>
      <c r="MN18" s="222"/>
      <c r="MO18" s="222"/>
      <c r="MP18" s="222"/>
      <c r="MQ18" s="222"/>
      <c r="MR18" s="222"/>
      <c r="MS18" s="222"/>
      <c r="MT18" s="222"/>
      <c r="MU18" s="222"/>
      <c r="MV18" s="222"/>
      <c r="MW18" s="222"/>
      <c r="MX18" s="222"/>
      <c r="MY18" s="222"/>
      <c r="MZ18" s="222"/>
      <c r="NA18" s="222"/>
      <c r="NB18" s="222"/>
      <c r="NC18" s="222"/>
      <c r="ND18" s="222"/>
      <c r="NE18" s="222"/>
      <c r="NF18" s="222"/>
      <c r="NG18" s="222"/>
      <c r="NH18" s="222"/>
      <c r="NI18" s="222"/>
      <c r="NJ18" s="222"/>
      <c r="NK18" s="222"/>
      <c r="NL18" s="222"/>
      <c r="NM18" s="222"/>
      <c r="NN18" s="222"/>
      <c r="NO18" s="222"/>
      <c r="NP18" s="222"/>
      <c r="NQ18" s="223">
        <f>SUM(MF18:NP18)</f>
        <v>0</v>
      </c>
      <c r="NR18" s="218">
        <f>'[27]D-PS'!$CB$12</f>
        <v>0</v>
      </c>
      <c r="NS18" s="218">
        <f>'[27]D-PS'!$CB$13</f>
        <v>0</v>
      </c>
      <c r="NT18" s="218">
        <f>'[27]D-PS'!$CB$14</f>
        <v>285905.25</v>
      </c>
      <c r="NU18" s="218">
        <f>'[27]D-PS'!$CB$15</f>
        <v>602212.0625</v>
      </c>
      <c r="NV18" s="218">
        <f>'[27]D-PS'!$CB$16</f>
        <v>862408.5625</v>
      </c>
      <c r="NW18" s="218">
        <f>'[27]D-PS'!$CB$17</f>
        <v>1103026.25</v>
      </c>
      <c r="NX18" s="218">
        <f>'[27]D-PS'!$CB$18</f>
        <v>1172557.875</v>
      </c>
      <c r="NY18" s="218">
        <f>'[27]D-PS'!$CB$19</f>
        <v>1177245.875</v>
      </c>
      <c r="NZ18" s="218">
        <f>'[27]D-PS'!$CB$20</f>
        <v>1172610.625</v>
      </c>
      <c r="OA18" s="218">
        <f>'[27]D-PS'!$CB$21</f>
        <v>1170172.625</v>
      </c>
      <c r="OB18" s="218">
        <f>'[27]D-PS'!$CB$22</f>
        <v>1180537.375</v>
      </c>
      <c r="OC18" s="218">
        <f>'[27]D-PS'!$CB$23</f>
        <v>1172533.75</v>
      </c>
      <c r="OD18" s="218">
        <f>'[27]D-PS'!$CB$24</f>
        <v>1164668.5</v>
      </c>
      <c r="OE18" s="218">
        <f>'[27]D-PS'!$CB$25</f>
        <v>1158153.625</v>
      </c>
      <c r="OF18" s="218">
        <f>'[27]D-PS'!$CB$26</f>
        <v>1150639.375</v>
      </c>
      <c r="OG18" s="218">
        <f>'[27]D-PS'!$CB$27</f>
        <v>1125878.75</v>
      </c>
      <c r="OH18" s="218">
        <f>'[27]D-PS'!$CB$28</f>
        <v>1087175.875</v>
      </c>
      <c r="OI18" s="218">
        <f>'[27]D-PS'!$CB$29</f>
        <v>1087932.875</v>
      </c>
      <c r="OJ18" s="218">
        <f>'[27]D-PS'!$CB$30</f>
        <v>1084864.75</v>
      </c>
      <c r="OK18" s="218">
        <f>'[27]D-PS'!$CB$31</f>
        <v>1268136.25</v>
      </c>
      <c r="OL18" s="218">
        <f>'[27]D-PS'!$CB$32</f>
        <v>4183854</v>
      </c>
      <c r="OM18" s="218">
        <f>'[27]D-PS'!$CB$33</f>
        <v>5672670.5</v>
      </c>
      <c r="ON18" s="218">
        <f>'[27]D-PS'!$CB$34</f>
        <v>6344060</v>
      </c>
      <c r="OO18" s="218">
        <f>'[27]D-PS'!$CB$35</f>
        <v>6213056</v>
      </c>
      <c r="OP18" s="218">
        <f>'[27]D-PS'!$CB$36</f>
        <v>2055844.25</v>
      </c>
      <c r="OQ18" s="218">
        <f>'[27]D-PS'!$CB$37</f>
        <v>0</v>
      </c>
      <c r="OR18" s="218">
        <f>'[27]D-PS'!$CB$38</f>
        <v>0</v>
      </c>
      <c r="OS18" s="218">
        <f>'[27]D-PS'!$CB$39</f>
        <v>0</v>
      </c>
      <c r="OT18" s="218">
        <f>'[27]D-PS'!$CB$40</f>
        <v>0</v>
      </c>
      <c r="OU18" s="218">
        <f>'[27]D-PS'!$CB$41</f>
        <v>0</v>
      </c>
      <c r="OV18" s="218">
        <f>'[27]D-PS'!$CB$42</f>
        <v>0</v>
      </c>
      <c r="OW18" s="218">
        <f>'[27]D-PS'!$CB$43</f>
        <v>0</v>
      </c>
      <c r="OX18" s="218">
        <f>'[27]D-PS'!$CB$44</f>
        <v>0</v>
      </c>
      <c r="OY18" s="218">
        <f>'[27]D-PS'!$CB$45</f>
        <v>0</v>
      </c>
      <c r="OZ18" s="218">
        <f>'[27]D-PS'!$CB$46</f>
        <v>0</v>
      </c>
      <c r="PA18" s="218">
        <f>'[27]D-PS'!$CB$47</f>
        <v>0</v>
      </c>
      <c r="PB18" s="218">
        <f>'[27]D-PS'!$CB$48</f>
        <v>0</v>
      </c>
      <c r="PC18" s="219">
        <f>SUM(NR18:PB18)</f>
        <v>43496145</v>
      </c>
      <c r="PH18" s="219">
        <f>PF18+JG18+PC18</f>
        <v>71155651.25</v>
      </c>
    </row>
    <row r="19" spans="1:424" outlineLevel="1" x14ac:dyDescent="0.3">
      <c r="A19" s="239" t="s">
        <v>767</v>
      </c>
      <c r="B19" s="225">
        <f>'[28]CF PDP'!$BY$36</f>
        <v>5273457</v>
      </c>
      <c r="C19" s="225">
        <f>'[28]CF PDP'!$BY$37</f>
        <v>4994831</v>
      </c>
      <c r="D19" s="225">
        <f>'[28]CF PDP'!$BY$38</f>
        <v>4436495</v>
      </c>
      <c r="E19" s="225">
        <f>'[28]CF PDP'!$BY$39</f>
        <v>4283176</v>
      </c>
      <c r="F19" s="225">
        <f>'[28]CF PDP'!$BY$40</f>
        <v>4208516</v>
      </c>
      <c r="G19" s="225">
        <f>'[28]CF PDP'!$BY$41</f>
        <v>4167227</v>
      </c>
      <c r="H19" s="225">
        <f>'[28]CF PDP'!$BY$42</f>
        <v>4016464</v>
      </c>
      <c r="I19" s="225">
        <f>'[28]CF PDP'!$BY$43</f>
        <v>3885505</v>
      </c>
      <c r="J19" s="225">
        <f>'[28]CF PDP'!$BY$44</f>
        <v>3840271</v>
      </c>
      <c r="K19" s="225">
        <f>'[28]CF PDP'!$BY$45</f>
        <v>3760480</v>
      </c>
      <c r="L19" s="225">
        <f>'[28]CF PDP'!$BY$46</f>
        <v>3594152</v>
      </c>
      <c r="M19" s="225">
        <f>'[28]CF PDP'!$BY$47</f>
        <v>3302769</v>
      </c>
      <c r="N19" s="225">
        <f>'[28]CF PDP'!$BY$48</f>
        <v>3083117</v>
      </c>
      <c r="O19" s="225">
        <f>'[28]CF PDP'!$BY$49</f>
        <v>2959938</v>
      </c>
      <c r="P19" s="225">
        <f>'[28]CF PDP'!$BY$50</f>
        <v>2858013</v>
      </c>
      <c r="Q19" s="225">
        <f>'[28]CF PDP'!$BY$51</f>
        <v>2722671</v>
      </c>
      <c r="R19" s="225">
        <f>'[28]CF PDP'!$BY$52</f>
        <v>2704914</v>
      </c>
      <c r="S19" s="225">
        <f>'[28]CF PDP'!$BY$53</f>
        <v>2579185</v>
      </c>
      <c r="T19" s="225">
        <f>'[28]CF PDP'!$BY$54</f>
        <v>2436015</v>
      </c>
      <c r="U19" s="225">
        <f>'[28]CF PDP'!$BY$55</f>
        <v>2330360</v>
      </c>
      <c r="V19" s="225">
        <f>'[28]CF PDP'!$BY$56</f>
        <v>2296916</v>
      </c>
      <c r="W19" s="225">
        <f>'[28]CF PDP'!$BY$57</f>
        <v>0</v>
      </c>
      <c r="X19" s="225">
        <f>'[28]CF PDP'!$BY$58</f>
        <v>0</v>
      </c>
      <c r="Y19" s="225">
        <f>'[28]CF PDP'!$BY$59</f>
        <v>0</v>
      </c>
      <c r="Z19" s="225">
        <f>'[28]CF PDP'!$BY$60</f>
        <v>0</v>
      </c>
      <c r="AA19" s="225">
        <f>'[28]CF PDP'!$BY$61</f>
        <v>0</v>
      </c>
      <c r="AB19" s="225">
        <f>'[28]CF PDP'!$BY$62</f>
        <v>0</v>
      </c>
      <c r="AC19" s="225">
        <f>'[28]CF PDP'!$BY$63</f>
        <v>0</v>
      </c>
      <c r="AD19" s="225">
        <f>'[28]CF PDP'!$BY$64</f>
        <v>0</v>
      </c>
      <c r="AE19" s="225">
        <f>'[28]CF PDP'!$BY$65</f>
        <v>0</v>
      </c>
      <c r="AF19" s="225">
        <f>'[28]CF PDP'!$BY$66</f>
        <v>0</v>
      </c>
      <c r="AG19" s="225">
        <f>'[28]CF PDP'!$BY$67</f>
        <v>0</v>
      </c>
      <c r="AH19" s="225">
        <f>'[28]CF PDP'!$BY$68</f>
        <v>0</v>
      </c>
      <c r="AI19" s="225">
        <f>'[28]CF PDP'!$BY$69</f>
        <v>0</v>
      </c>
      <c r="AJ19" s="225">
        <f>'[28]CF PDP'!$BY$70</f>
        <v>0</v>
      </c>
      <c r="AK19" s="225">
        <f>'[28]CF PDP'!$BY$71</f>
        <v>0</v>
      </c>
      <c r="AL19" s="225">
        <f>'[28]CF PDP'!$BY$72</f>
        <v>0</v>
      </c>
      <c r="AM19" s="226">
        <f>SUM(B19:AL19)</f>
        <v>73734472</v>
      </c>
      <c r="AN19" s="227">
        <f>'[28]CF PNP'!$BY$36</f>
        <v>519732</v>
      </c>
      <c r="AO19" s="225">
        <f>'[28]CF PNP'!$BY$37</f>
        <v>522411</v>
      </c>
      <c r="AP19" s="225">
        <f>'[28]CF PNP'!$BY$38</f>
        <v>472807</v>
      </c>
      <c r="AQ19" s="225">
        <f>'[28]CF PNP'!$BY$39</f>
        <v>461224</v>
      </c>
      <c r="AR19" s="225">
        <f>'[28]CF PNP'!$BY$40</f>
        <v>459210</v>
      </c>
      <c r="AS19" s="225">
        <f>'[28]CF PNP'!$BY$41</f>
        <v>382429</v>
      </c>
      <c r="AT19" s="225">
        <f>'[28]CF PNP'!$BY$42</f>
        <v>360702</v>
      </c>
      <c r="AU19" s="225">
        <f>'[28]CF PNP'!$BY$43</f>
        <v>359501</v>
      </c>
      <c r="AV19" s="225">
        <f>'[28]CF PNP'!$BY$44</f>
        <v>358458</v>
      </c>
      <c r="AW19" s="225">
        <f>'[28]CF PNP'!$BY$45</f>
        <v>357881</v>
      </c>
      <c r="AX19" s="225">
        <f>'[28]CF PNP'!$BY$46</f>
        <v>356749</v>
      </c>
      <c r="AY19" s="225">
        <f>'[28]CF PNP'!$BY$47</f>
        <v>356050</v>
      </c>
      <c r="AZ19" s="225">
        <f>'[28]CF PNP'!$BY$48</f>
        <v>355435</v>
      </c>
      <c r="BA19" s="225">
        <f>'[28]CF PNP'!$BY$49</f>
        <v>355217</v>
      </c>
      <c r="BB19" s="225">
        <f>'[28]CF PNP'!$BY$50</f>
        <v>354408</v>
      </c>
      <c r="BC19" s="225">
        <f>'[28]CF PNP'!$BY$51</f>
        <v>353980</v>
      </c>
      <c r="BD19" s="225">
        <f>'[28]CF PNP'!$BY$52</f>
        <v>353599</v>
      </c>
      <c r="BE19" s="225">
        <f>'[28]CF PNP'!$BY$53</f>
        <v>353580</v>
      </c>
      <c r="BF19" s="225">
        <f>'[28]CF PNP'!$BY$54</f>
        <v>352953</v>
      </c>
      <c r="BG19" s="225">
        <f>'[28]CF PNP'!$BY$55</f>
        <v>312341</v>
      </c>
      <c r="BH19" s="225">
        <f>'[28]CF PNP'!$BY$56</f>
        <v>283799</v>
      </c>
      <c r="BI19" s="225">
        <f>'[28]CF PNP'!$BY$57</f>
        <v>0</v>
      </c>
      <c r="BJ19" s="225">
        <f>'[28]CF PNP'!$BY$58</f>
        <v>0</v>
      </c>
      <c r="BK19" s="225">
        <f>'[28]CF PNP'!$BY$59</f>
        <v>0</v>
      </c>
      <c r="BL19" s="225">
        <f>'[28]CF PNP'!$BY$60</f>
        <v>0</v>
      </c>
      <c r="BM19" s="225">
        <f>'[28]CF PNP'!$BY$61</f>
        <v>0</v>
      </c>
      <c r="BN19" s="225">
        <f>'[28]CF PNP'!$BY$62</f>
        <v>0</v>
      </c>
      <c r="BO19" s="225">
        <f>'[28]CF PNP'!$BY$63</f>
        <v>0</v>
      </c>
      <c r="BP19" s="225">
        <f>'[28]CF PNP'!$BY$64</f>
        <v>0</v>
      </c>
      <c r="BQ19" s="225">
        <f>'[28]CF PNP'!$BY$65</f>
        <v>0</v>
      </c>
      <c r="BR19" s="225">
        <f>'[28]CF PNP'!$BY$66</f>
        <v>0</v>
      </c>
      <c r="BS19" s="225">
        <f>'[28]CF PNP'!$BY$67</f>
        <v>0</v>
      </c>
      <c r="BT19" s="225">
        <f>'[28]CF PNP'!$BY$68</f>
        <v>0</v>
      </c>
      <c r="BU19" s="225">
        <f>'[28]CF PNP'!$BY$69</f>
        <v>0</v>
      </c>
      <c r="BV19" s="225">
        <f>'[28]CF PNP'!$BY$70</f>
        <v>0</v>
      </c>
      <c r="BW19" s="225">
        <f>'[28]CF PNP'!$BY$71</f>
        <v>0</v>
      </c>
      <c r="BX19" s="225">
        <f>'[28]CF PNP'!$BY$72</f>
        <v>0</v>
      </c>
      <c r="BY19" s="226">
        <f>SUM(AN19:BX19)</f>
        <v>8042466</v>
      </c>
      <c r="BZ19" s="227">
        <f>'[28]CF PND'!$BY$36</f>
        <v>0</v>
      </c>
      <c r="CA19" s="225">
        <f>'[28]CF PND'!$BY$37</f>
        <v>5001</v>
      </c>
      <c r="CB19" s="225">
        <f>'[28]CF PND'!$BY$38</f>
        <v>1357830</v>
      </c>
      <c r="CC19" s="225">
        <f>'[28]CF PND'!$BY$39</f>
        <v>2450727</v>
      </c>
      <c r="CD19" s="225">
        <f>'[28]CF PND'!$BY$40</f>
        <v>2864289</v>
      </c>
      <c r="CE19" s="225">
        <f>'[28]CF PND'!$BY$41</f>
        <v>3176865</v>
      </c>
      <c r="CF19" s="225">
        <f>'[28]CF PND'!$BY$42</f>
        <v>2824660</v>
      </c>
      <c r="CG19" s="225">
        <f>'[28]CF PND'!$BY$43</f>
        <v>2524409</v>
      </c>
      <c r="CH19" s="225">
        <f>'[28]CF PND'!$BY$44</f>
        <v>2473652</v>
      </c>
      <c r="CI19" s="225">
        <f>'[28]CF PND'!$BY$45</f>
        <v>2419252</v>
      </c>
      <c r="CJ19" s="225">
        <f>'[28]CF PND'!$BY$46</f>
        <v>2402866</v>
      </c>
      <c r="CK19" s="225">
        <f>'[28]CF PND'!$BY$47</f>
        <v>2388877</v>
      </c>
      <c r="CL19" s="225">
        <f>'[28]CF PND'!$BY$48</f>
        <v>2377425</v>
      </c>
      <c r="CM19" s="225">
        <f>'[28]CF PND'!$BY$49</f>
        <v>2331781</v>
      </c>
      <c r="CN19" s="225">
        <f>'[28]CF PND'!$BY$50</f>
        <v>2326189</v>
      </c>
      <c r="CO19" s="225">
        <f>'[28]CF PND'!$BY$51</f>
        <v>2283590</v>
      </c>
      <c r="CP19" s="225">
        <f>'[28]CF PND'!$BY$52</f>
        <v>2275079</v>
      </c>
      <c r="CQ19" s="225">
        <f>'[28]CF PND'!$BY$53</f>
        <v>2076794</v>
      </c>
      <c r="CR19" s="225">
        <f>'[28]CF PND'!$BY$54</f>
        <v>0</v>
      </c>
      <c r="CS19" s="225">
        <f>'[28]CF PND'!$BY$55</f>
        <v>0</v>
      </c>
      <c r="CT19" s="225">
        <f>'[28]CF PND'!$BY$56</f>
        <v>0</v>
      </c>
      <c r="CU19" s="225">
        <f>'[28]CF PND'!$BY$57</f>
        <v>0</v>
      </c>
      <c r="CV19" s="225">
        <f>'[28]CF PND'!$BY$58</f>
        <v>0</v>
      </c>
      <c r="CW19" s="225">
        <f>'[28]CF PND'!$BY$59</f>
        <v>0</v>
      </c>
      <c r="CX19" s="225">
        <f>'[28]CF PND'!$BY$60</f>
        <v>0</v>
      </c>
      <c r="CY19" s="225">
        <f>'[28]CF PND'!$BY$61</f>
        <v>0</v>
      </c>
      <c r="CZ19" s="225">
        <f>'[28]CF PND'!$BY$62</f>
        <v>0</v>
      </c>
      <c r="DA19" s="225">
        <f>'[28]CF PND'!$BY$63</f>
        <v>0</v>
      </c>
      <c r="DB19" s="225">
        <f>'[28]CF PND'!$BY$64</f>
        <v>0</v>
      </c>
      <c r="DC19" s="225">
        <f>'[28]CF PND'!$BY$65</f>
        <v>0</v>
      </c>
      <c r="DD19" s="225">
        <f>'[28]CF PND'!$BY$66</f>
        <v>0</v>
      </c>
      <c r="DE19" s="225">
        <f>'[28]CF PND'!$BY$67</f>
        <v>0</v>
      </c>
      <c r="DF19" s="225">
        <f>'[28]CF PND'!$BY$68</f>
        <v>0</v>
      </c>
      <c r="DG19" s="225">
        <f>'[28]CF PND'!$BY$69</f>
        <v>0</v>
      </c>
      <c r="DH19" s="225">
        <f>'[28]CF PND'!$BY$70</f>
        <v>0</v>
      </c>
      <c r="DI19" s="225">
        <f>'[28]CF PND'!$BY$71</f>
        <v>0</v>
      </c>
      <c r="DJ19" s="225">
        <f>'[28]CF PND'!$BY$72</f>
        <v>0</v>
      </c>
      <c r="DK19" s="226">
        <f>SUM(BZ19:DJ19)</f>
        <v>38559286</v>
      </c>
      <c r="DL19" s="228"/>
      <c r="DM19" s="229"/>
      <c r="DN19" s="229"/>
      <c r="DO19" s="229"/>
      <c r="DP19" s="229"/>
      <c r="DQ19" s="229"/>
      <c r="DR19" s="229"/>
      <c r="DS19" s="229"/>
      <c r="DT19" s="229"/>
      <c r="DU19" s="229"/>
      <c r="DV19" s="229"/>
      <c r="DW19" s="229"/>
      <c r="DX19" s="229"/>
      <c r="DY19" s="229"/>
      <c r="DZ19" s="229"/>
      <c r="EA19" s="229"/>
      <c r="EB19" s="229"/>
      <c r="EC19" s="229"/>
      <c r="ED19" s="229"/>
      <c r="EE19" s="229"/>
      <c r="EF19" s="229"/>
      <c r="EG19" s="229"/>
      <c r="EH19" s="229"/>
      <c r="EI19" s="229"/>
      <c r="EJ19" s="229"/>
      <c r="EK19" s="229"/>
      <c r="EL19" s="229"/>
      <c r="EM19" s="229"/>
      <c r="EN19" s="229"/>
      <c r="EO19" s="229"/>
      <c r="EP19" s="229"/>
      <c r="EQ19" s="229"/>
      <c r="ER19" s="229"/>
      <c r="ES19" s="229"/>
      <c r="ET19" s="229"/>
      <c r="EU19" s="229"/>
      <c r="EV19" s="229"/>
      <c r="EW19" s="230">
        <f>SUM(DL19:EV19)</f>
        <v>0</v>
      </c>
      <c r="EX19" s="228"/>
      <c r="EY19" s="229"/>
      <c r="EZ19" s="229"/>
      <c r="FA19" s="229"/>
      <c r="FB19" s="229"/>
      <c r="FC19" s="229"/>
      <c r="FD19" s="229"/>
      <c r="FE19" s="229"/>
      <c r="FF19" s="229"/>
      <c r="FG19" s="229"/>
      <c r="FH19" s="229"/>
      <c r="FI19" s="229"/>
      <c r="FJ19" s="229"/>
      <c r="FK19" s="229"/>
      <c r="FL19" s="229"/>
      <c r="FM19" s="229"/>
      <c r="FN19" s="229"/>
      <c r="FO19" s="229"/>
      <c r="FP19" s="229"/>
      <c r="FQ19" s="229"/>
      <c r="FR19" s="229"/>
      <c r="FS19" s="229"/>
      <c r="FT19" s="229"/>
      <c r="FU19" s="229"/>
      <c r="FV19" s="229"/>
      <c r="FW19" s="229"/>
      <c r="FX19" s="229"/>
      <c r="FY19" s="229"/>
      <c r="FZ19" s="229"/>
      <c r="GA19" s="229"/>
      <c r="GB19" s="229"/>
      <c r="GC19" s="229"/>
      <c r="GD19" s="229"/>
      <c r="GE19" s="229"/>
      <c r="GF19" s="229"/>
      <c r="GG19" s="229"/>
      <c r="GH19" s="229"/>
      <c r="GI19" s="230">
        <f>SUM(EX19:GH19)</f>
        <v>0</v>
      </c>
      <c r="GJ19" s="228"/>
      <c r="GK19" s="229"/>
      <c r="GL19" s="229"/>
      <c r="GM19" s="229"/>
      <c r="GN19" s="229"/>
      <c r="GO19" s="229"/>
      <c r="GP19" s="229"/>
      <c r="GQ19" s="229"/>
      <c r="GR19" s="229"/>
      <c r="GS19" s="229"/>
      <c r="GT19" s="229"/>
      <c r="GU19" s="229"/>
      <c r="GV19" s="229"/>
      <c r="GW19" s="229"/>
      <c r="GX19" s="229"/>
      <c r="GY19" s="229"/>
      <c r="GZ19" s="229"/>
      <c r="HA19" s="229"/>
      <c r="HB19" s="229"/>
      <c r="HC19" s="229"/>
      <c r="HD19" s="229"/>
      <c r="HE19" s="229"/>
      <c r="HF19" s="229"/>
      <c r="HG19" s="229"/>
      <c r="HH19" s="229"/>
      <c r="HI19" s="229"/>
      <c r="HJ19" s="229"/>
      <c r="HK19" s="229"/>
      <c r="HL19" s="229"/>
      <c r="HM19" s="229"/>
      <c r="HN19" s="229"/>
      <c r="HO19" s="229"/>
      <c r="HP19" s="229"/>
      <c r="HQ19" s="229"/>
      <c r="HR19" s="229"/>
      <c r="HS19" s="229"/>
      <c r="HT19" s="229"/>
      <c r="HU19" s="230">
        <f>SUM(GJ19:HT19)</f>
        <v>0</v>
      </c>
      <c r="HV19" s="227">
        <f>'[28]CF PRB'!$BY$36</f>
        <v>0</v>
      </c>
      <c r="HW19" s="225">
        <f>'[28]CF PRB'!$BY$37</f>
        <v>20141</v>
      </c>
      <c r="HX19" s="225">
        <f>'[28]CF PRB'!$BY$38</f>
        <v>503050</v>
      </c>
      <c r="HY19" s="225">
        <f>'[28]CF PRB'!$BY$39</f>
        <v>856266</v>
      </c>
      <c r="HZ19" s="225">
        <f>'[28]CF PRB'!$BY$40</f>
        <v>1186528</v>
      </c>
      <c r="IA19" s="225">
        <f>'[28]CF PRB'!$BY$41</f>
        <v>1407868</v>
      </c>
      <c r="IB19" s="225">
        <f>'[28]CF PRB'!$BY$42</f>
        <v>1511605</v>
      </c>
      <c r="IC19" s="225">
        <f>'[28]CF PRB'!$BY$43</f>
        <v>1524605</v>
      </c>
      <c r="ID19" s="225">
        <f>'[28]CF PRB'!$BY$44</f>
        <v>1511570</v>
      </c>
      <c r="IE19" s="225">
        <f>'[28]CF PRB'!$BY$45</f>
        <v>1478217</v>
      </c>
      <c r="IF19" s="225">
        <f>'[28]CF PRB'!$BY$46</f>
        <v>1361103</v>
      </c>
      <c r="IG19" s="225">
        <f>'[28]CF PRB'!$BY$47</f>
        <v>1354208</v>
      </c>
      <c r="IH19" s="225">
        <f>'[28]CF PRB'!$BY$48</f>
        <v>1351086</v>
      </c>
      <c r="II19" s="225">
        <f>'[28]CF PRB'!$BY$49</f>
        <v>1347655</v>
      </c>
      <c r="IJ19" s="225">
        <f>'[28]CF PRB'!$BY$50</f>
        <v>1344775</v>
      </c>
      <c r="IK19" s="225">
        <f>'[28]CF PRB'!$BY$51</f>
        <v>1341938</v>
      </c>
      <c r="IL19" s="225">
        <f>'[28]CF PRB'!$BY$52</f>
        <v>1341701</v>
      </c>
      <c r="IM19" s="225">
        <f>'[28]CF PRB'!$BY$53</f>
        <v>1358323</v>
      </c>
      <c r="IN19" s="225">
        <f>'[28]CF PRB'!$BY$54</f>
        <v>3334087</v>
      </c>
      <c r="IO19" s="225">
        <f>'[28]CF PRB'!$BY$55</f>
        <v>3310536</v>
      </c>
      <c r="IP19" s="225">
        <f>'[28]CF PRB'!$BY$56</f>
        <v>0</v>
      </c>
      <c r="IQ19" s="225">
        <f>'[28]CF PRB'!$BY$57</f>
        <v>0</v>
      </c>
      <c r="IR19" s="225">
        <f>'[28]CF PRB'!$BY$58</f>
        <v>0</v>
      </c>
      <c r="IS19" s="225">
        <f>'[28]CF PRB'!$BY$59</f>
        <v>0</v>
      </c>
      <c r="IT19" s="225">
        <f>'[28]CF PRB'!$BY$60</f>
        <v>0</v>
      </c>
      <c r="IU19" s="225">
        <f>'[28]CF PRB'!$BY$61</f>
        <v>0</v>
      </c>
      <c r="IV19" s="225">
        <f>'[28]CF PRB'!$BY$62</f>
        <v>0</v>
      </c>
      <c r="IW19" s="225">
        <f>'[28]CF PRB'!$BY$63</f>
        <v>0</v>
      </c>
      <c r="IX19" s="225">
        <f>'[28]CF PRB'!$BY$64</f>
        <v>0</v>
      </c>
      <c r="IY19" s="225">
        <f>'[28]CF PRB'!$BY$65</f>
        <v>0</v>
      </c>
      <c r="IZ19" s="225">
        <f>'[28]CF PRB'!$BY$66</f>
        <v>0</v>
      </c>
      <c r="JA19" s="225">
        <f>'[28]CF PRB'!$BY$67</f>
        <v>0</v>
      </c>
      <c r="JB19" s="225">
        <f>'[28]CF PRB'!$BY$68</f>
        <v>0</v>
      </c>
      <c r="JC19" s="225">
        <f>'[28]CF PRB'!$BY$69</f>
        <v>0</v>
      </c>
      <c r="JD19" s="225">
        <f>'[28]CF PRB'!$BY$70</f>
        <v>0</v>
      </c>
      <c r="JE19" s="225">
        <f>'[28]CF PRB'!$BY$71</f>
        <v>0</v>
      </c>
      <c r="JF19" s="225">
        <f>'[28]CF PRB'!$BY$72</f>
        <v>0</v>
      </c>
      <c r="JG19" s="226">
        <f>SUM(HV19:JF19)</f>
        <v>27445262</v>
      </c>
      <c r="JH19" s="228"/>
      <c r="JI19" s="229"/>
      <c r="JJ19" s="229"/>
      <c r="JK19" s="229"/>
      <c r="JL19" s="229"/>
      <c r="JM19" s="229"/>
      <c r="JN19" s="229"/>
      <c r="JO19" s="229"/>
      <c r="JP19" s="229"/>
      <c r="JQ19" s="229"/>
      <c r="JR19" s="229"/>
      <c r="JS19" s="229"/>
      <c r="JT19" s="229"/>
      <c r="JU19" s="229"/>
      <c r="JV19" s="229"/>
      <c r="JW19" s="229"/>
      <c r="JX19" s="229"/>
      <c r="JY19" s="229"/>
      <c r="JZ19" s="229"/>
      <c r="KA19" s="229"/>
      <c r="KB19" s="229"/>
      <c r="KC19" s="229"/>
      <c r="KD19" s="229"/>
      <c r="KE19" s="229"/>
      <c r="KF19" s="229"/>
      <c r="KG19" s="229"/>
      <c r="KH19" s="229"/>
      <c r="KI19" s="229"/>
      <c r="KJ19" s="229"/>
      <c r="KK19" s="229"/>
      <c r="KL19" s="229"/>
      <c r="KM19" s="229"/>
      <c r="KN19" s="229"/>
      <c r="KO19" s="229"/>
      <c r="KP19" s="229"/>
      <c r="KQ19" s="229"/>
      <c r="KR19" s="229"/>
      <c r="KS19" s="230">
        <f>SUM(JH19:KR19)</f>
        <v>0</v>
      </c>
      <c r="KT19" s="228"/>
      <c r="KU19" s="229"/>
      <c r="KV19" s="229"/>
      <c r="KW19" s="229"/>
      <c r="KX19" s="229"/>
      <c r="KY19" s="229"/>
      <c r="KZ19" s="229"/>
      <c r="LA19" s="229"/>
      <c r="LB19" s="229"/>
      <c r="LC19" s="229"/>
      <c r="LD19" s="229"/>
      <c r="LE19" s="229"/>
      <c r="LF19" s="229"/>
      <c r="LG19" s="229"/>
      <c r="LH19" s="229"/>
      <c r="LI19" s="229"/>
      <c r="LJ19" s="229"/>
      <c r="LK19" s="229"/>
      <c r="LL19" s="229"/>
      <c r="LM19" s="229"/>
      <c r="LN19" s="229"/>
      <c r="LO19" s="229"/>
      <c r="LP19" s="229"/>
      <c r="LQ19" s="229"/>
      <c r="LR19" s="229"/>
      <c r="LS19" s="229"/>
      <c r="LT19" s="229"/>
      <c r="LU19" s="229"/>
      <c r="LV19" s="229"/>
      <c r="LW19" s="229"/>
      <c r="LX19" s="229"/>
      <c r="LY19" s="229"/>
      <c r="LZ19" s="229"/>
      <c r="MA19" s="229"/>
      <c r="MB19" s="229"/>
      <c r="MC19" s="229"/>
      <c r="MD19" s="229"/>
      <c r="ME19" s="230">
        <f>SUM(KT19:MD19)</f>
        <v>0</v>
      </c>
      <c r="MF19" s="228"/>
      <c r="MG19" s="229"/>
      <c r="MH19" s="229"/>
      <c r="MI19" s="229"/>
      <c r="MJ19" s="229"/>
      <c r="MK19" s="229"/>
      <c r="ML19" s="229"/>
      <c r="MM19" s="229"/>
      <c r="MN19" s="229"/>
      <c r="MO19" s="229"/>
      <c r="MP19" s="229"/>
      <c r="MQ19" s="229"/>
      <c r="MR19" s="229"/>
      <c r="MS19" s="229"/>
      <c r="MT19" s="229"/>
      <c r="MU19" s="229"/>
      <c r="MV19" s="229"/>
      <c r="MW19" s="229"/>
      <c r="MX19" s="229"/>
      <c r="MY19" s="229"/>
      <c r="MZ19" s="229"/>
      <c r="NA19" s="229"/>
      <c r="NB19" s="229"/>
      <c r="NC19" s="229"/>
      <c r="ND19" s="229"/>
      <c r="NE19" s="229"/>
      <c r="NF19" s="229"/>
      <c r="NG19" s="229"/>
      <c r="NH19" s="229"/>
      <c r="NI19" s="229"/>
      <c r="NJ19" s="229"/>
      <c r="NK19" s="229"/>
      <c r="NL19" s="229"/>
      <c r="NM19" s="229"/>
      <c r="NN19" s="229"/>
      <c r="NO19" s="229"/>
      <c r="NP19" s="229"/>
      <c r="NQ19" s="230">
        <f>SUM(MF19:NP19)</f>
        <v>0</v>
      </c>
      <c r="NR19" s="225">
        <f>'[28]CF PS'!$BY$36</f>
        <v>0</v>
      </c>
      <c r="NS19" s="225">
        <f>'[28]CF PS'!$BY$37</f>
        <v>1792</v>
      </c>
      <c r="NT19" s="225">
        <f>'[28]CF PS'!$BY$38</f>
        <v>285593</v>
      </c>
      <c r="NU19" s="225">
        <f>'[28]CF PS'!$BY$39</f>
        <v>602050</v>
      </c>
      <c r="NV19" s="225">
        <f>'[28]CF PS'!$BY$40</f>
        <v>862408</v>
      </c>
      <c r="NW19" s="225">
        <f>'[28]CF PS'!$BY$41</f>
        <v>1103026</v>
      </c>
      <c r="NX19" s="225">
        <f>'[28]CF PS'!$BY$42</f>
        <v>1172557</v>
      </c>
      <c r="NY19" s="225">
        <f>'[28]CF PS'!$BY$43</f>
        <v>1177245</v>
      </c>
      <c r="NZ19" s="225">
        <f>'[28]CF PS'!$BY$44</f>
        <v>1172610</v>
      </c>
      <c r="OA19" s="225">
        <f>'[28]CF PS'!$BY$45</f>
        <v>1170172</v>
      </c>
      <c r="OB19" s="225">
        <f>'[28]CF PS'!$BY$46</f>
        <v>1180537</v>
      </c>
      <c r="OC19" s="225">
        <f>'[28]CF PS'!$BY$47</f>
        <v>1172533</v>
      </c>
      <c r="OD19" s="225">
        <f>'[28]CF PS'!$BY$48</f>
        <v>1164668</v>
      </c>
      <c r="OE19" s="225">
        <f>'[28]CF PS'!$BY$49</f>
        <v>1158153</v>
      </c>
      <c r="OF19" s="225">
        <f>'[28]CF PS'!$BY$50</f>
        <v>1150639</v>
      </c>
      <c r="OG19" s="225">
        <f>'[28]CF PS'!$BY$51</f>
        <v>1125878</v>
      </c>
      <c r="OH19" s="225">
        <f>'[28]CF PS'!$BY$52</f>
        <v>1087175</v>
      </c>
      <c r="OI19" s="225">
        <f>'[28]CF PS'!$BY$53</f>
        <v>1087932</v>
      </c>
      <c r="OJ19" s="225">
        <f>'[28]CF PS'!$BY$54</f>
        <v>1084864</v>
      </c>
      <c r="OK19" s="225">
        <f>'[28]CF PS'!$BY$55</f>
        <v>999276</v>
      </c>
      <c r="OL19" s="225">
        <f>'[28]CF PS'!$BY$56</f>
        <v>4183950</v>
      </c>
      <c r="OM19" s="225">
        <f>'[28]CF PS'!$BY$57</f>
        <v>6505950</v>
      </c>
      <c r="ON19" s="225">
        <f>'[28]CF PS'!$BY$58</f>
        <v>6344199</v>
      </c>
      <c r="OO19" s="225">
        <f>'[28]CF PS'!$BY$59</f>
        <v>6212744</v>
      </c>
      <c r="OP19" s="225">
        <f>'[28]CF PS'!$BY$60</f>
        <v>0</v>
      </c>
      <c r="OQ19" s="225">
        <f>'[28]CF PS'!$BY$61</f>
        <v>0</v>
      </c>
      <c r="OR19" s="225">
        <f>'[28]CF PS'!$BY$62</f>
        <v>0</v>
      </c>
      <c r="OS19" s="225">
        <f>'[28]CF PS'!$BY$63</f>
        <v>0</v>
      </c>
      <c r="OT19" s="225">
        <f>'[28]CF PS'!$BY$64</f>
        <v>0</v>
      </c>
      <c r="OU19" s="225">
        <f>'[28]CF PS'!$BY$65</f>
        <v>0</v>
      </c>
      <c r="OV19" s="225">
        <f>'[28]CF PS'!$BY$66</f>
        <v>0</v>
      </c>
      <c r="OW19" s="225">
        <f>'[28]CF PS'!$BY$67</f>
        <v>0</v>
      </c>
      <c r="OX19" s="225">
        <f>'[28]CF PS'!$BY$68</f>
        <v>0</v>
      </c>
      <c r="OY19" s="225">
        <f>'[28]CF PS'!$BY$69</f>
        <v>0</v>
      </c>
      <c r="OZ19" s="225">
        <f>'[28]CF PS'!$BY$70</f>
        <v>0</v>
      </c>
      <c r="PA19" s="225">
        <f>'[28]CF PS'!$BY$71</f>
        <v>0</v>
      </c>
      <c r="PB19" s="225">
        <f>'[28]CF PS'!$BY$72</f>
        <v>0</v>
      </c>
      <c r="PC19" s="226">
        <f>SUM(NR19:PB19)</f>
        <v>42005951</v>
      </c>
      <c r="PH19" s="219">
        <f>PF19+JG19+PC19</f>
        <v>69451213</v>
      </c>
    </row>
    <row r="20" spans="1:424" ht="16.5" thickBot="1" x14ac:dyDescent="0.35">
      <c r="A20" s="231" t="s">
        <v>768</v>
      </c>
      <c r="B20" s="232">
        <f>IF(AND(B18&lt;&gt;0,B19&lt;&gt;0),(B18-B19)/B19,IF(AND(B18=0,B19=0),"",IF(AND(B18="",B19=""),"",IF(AND(B18=0,B19=""),"", IF(AND(B18="",B19=0),"",1)))))</f>
        <v>9.4814464211996035E-8</v>
      </c>
      <c r="C20" s="232">
        <f t="shared" ref="C20:CP20" si="32">IF(AND(C18&lt;&gt;0,C19&lt;&gt;0),(C18-C19)/C19,IF(AND(C18=0,C19=0),"",IF(AND(C18="",C19=""),"",IF(AND(C18=0,C19=""),"", IF(AND(C18="",C19=0),"",1)))))</f>
        <v>-1.1581973444146558E-4</v>
      </c>
      <c r="D20" s="232">
        <f t="shared" si="32"/>
        <v>-1.8415438313353221E-4</v>
      </c>
      <c r="E20" s="232">
        <f t="shared" si="32"/>
        <v>-4.4943285076307863E-5</v>
      </c>
      <c r="F20" s="232">
        <f t="shared" si="32"/>
        <v>-3.302826934719982E-5</v>
      </c>
      <c r="G20" s="232">
        <f t="shared" si="32"/>
        <v>-1.5237950800376365E-5</v>
      </c>
      <c r="H20" s="232">
        <f t="shared" si="32"/>
        <v>-5.8758151448637406E-5</v>
      </c>
      <c r="I20" s="232">
        <f t="shared" si="32"/>
        <v>-1.1066772530211646E-5</v>
      </c>
      <c r="J20" s="232">
        <f t="shared" si="32"/>
        <v>-1.9399672575190659E-5</v>
      </c>
      <c r="K20" s="232">
        <f t="shared" si="32"/>
        <v>-3.4237650512700507E-5</v>
      </c>
      <c r="L20" s="232">
        <f t="shared" si="32"/>
        <v>-7.7626099285728597E-5</v>
      </c>
      <c r="M20" s="232">
        <f t="shared" si="32"/>
        <v>-1.0725848522860667E-4</v>
      </c>
      <c r="N20" s="232">
        <f t="shared" si="32"/>
        <v>-1.1489995352106327E-4</v>
      </c>
      <c r="O20" s="232">
        <f t="shared" si="32"/>
        <v>8.4461228579787816E-8</v>
      </c>
      <c r="P20" s="232">
        <f t="shared" si="32"/>
        <v>-1.8413142277519382E-4</v>
      </c>
      <c r="Q20" s="232">
        <f t="shared" si="32"/>
        <v>2.7546479174310817E-7</v>
      </c>
      <c r="R20" s="232">
        <f t="shared" si="32"/>
        <v>-1.5712144637500491E-5</v>
      </c>
      <c r="S20" s="232">
        <f t="shared" si="32"/>
        <v>-4.9531150344004015E-5</v>
      </c>
      <c r="T20" s="232">
        <f t="shared" si="32"/>
        <v>6.2089108646703729E-5</v>
      </c>
      <c r="U20" s="232">
        <f t="shared" si="32"/>
        <v>-2.735628829880362E-5</v>
      </c>
      <c r="V20" s="232">
        <f t="shared" si="32"/>
        <v>0</v>
      </c>
      <c r="W20" s="232">
        <f t="shared" si="32"/>
        <v>1</v>
      </c>
      <c r="X20" s="232" t="str">
        <f t="shared" si="32"/>
        <v/>
      </c>
      <c r="Y20" s="232" t="str">
        <f t="shared" si="32"/>
        <v/>
      </c>
      <c r="Z20" s="232" t="str">
        <f t="shared" si="32"/>
        <v/>
      </c>
      <c r="AA20" s="232" t="str">
        <f t="shared" si="32"/>
        <v/>
      </c>
      <c r="AB20" s="232" t="str">
        <f t="shared" si="32"/>
        <v/>
      </c>
      <c r="AC20" s="232" t="str">
        <f t="shared" si="32"/>
        <v/>
      </c>
      <c r="AD20" s="232" t="str">
        <f t="shared" si="32"/>
        <v/>
      </c>
      <c r="AE20" s="232" t="str">
        <f t="shared" si="32"/>
        <v/>
      </c>
      <c r="AF20" s="232" t="str">
        <f t="shared" si="32"/>
        <v/>
      </c>
      <c r="AG20" s="232" t="str">
        <f t="shared" si="32"/>
        <v/>
      </c>
      <c r="AH20" s="232" t="str">
        <f t="shared" si="32"/>
        <v/>
      </c>
      <c r="AI20" s="232" t="str">
        <f t="shared" si="32"/>
        <v/>
      </c>
      <c r="AJ20" s="232" t="str">
        <f t="shared" si="32"/>
        <v/>
      </c>
      <c r="AK20" s="232" t="str">
        <f t="shared" si="32"/>
        <v/>
      </c>
      <c r="AL20" s="232" t="str">
        <f t="shared" si="32"/>
        <v/>
      </c>
      <c r="AM20" s="233">
        <f t="shared" si="32"/>
        <v>9.9730515124594639E-3</v>
      </c>
      <c r="AN20" s="234">
        <f t="shared" si="32"/>
        <v>9.0190713675509689E-7</v>
      </c>
      <c r="AO20" s="232">
        <f t="shared" si="32"/>
        <v>0</v>
      </c>
      <c r="AP20" s="232">
        <f t="shared" si="32"/>
        <v>-4.9894830237284978E-4</v>
      </c>
      <c r="AQ20" s="232">
        <f t="shared" si="32"/>
        <v>1.35508993460878E-6</v>
      </c>
      <c r="AR20" s="232">
        <f t="shared" si="32"/>
        <v>4.0830992356438231E-7</v>
      </c>
      <c r="AS20" s="232">
        <f t="shared" si="32"/>
        <v>-1.6669760922942558E-4</v>
      </c>
      <c r="AT20" s="232">
        <f t="shared" si="32"/>
        <v>1.2129125982112657E-6</v>
      </c>
      <c r="AU20" s="232">
        <f t="shared" si="32"/>
        <v>2.1731511177993944E-6</v>
      </c>
      <c r="AV20" s="232">
        <f t="shared" si="32"/>
        <v>9.5896869368238402E-7</v>
      </c>
      <c r="AW20" s="232">
        <f t="shared" si="32"/>
        <v>1.6590710319910808E-6</v>
      </c>
      <c r="AX20" s="232">
        <f t="shared" si="32"/>
        <v>2.5403014444329204E-6</v>
      </c>
      <c r="AY20" s="232">
        <f t="shared" si="32"/>
        <v>2.6330571548939756E-6</v>
      </c>
      <c r="AZ20" s="232">
        <f t="shared" si="32"/>
        <v>7.9128391970402462E-7</v>
      </c>
      <c r="BA20" s="232">
        <f t="shared" si="32"/>
        <v>2.2873342210536096E-6</v>
      </c>
      <c r="BB20" s="232">
        <f t="shared" si="32"/>
        <v>7.0540168393489993E-7</v>
      </c>
      <c r="BC20" s="232">
        <f t="shared" si="32"/>
        <v>7.9453641448669415E-7</v>
      </c>
      <c r="BD20" s="232">
        <f t="shared" si="32"/>
        <v>3.5350778706953358E-7</v>
      </c>
      <c r="BE20" s="232">
        <f t="shared" si="32"/>
        <v>2.6514508739182082E-6</v>
      </c>
      <c r="BF20" s="232">
        <f t="shared" si="32"/>
        <v>9.7392570682215472E-7</v>
      </c>
      <c r="BG20" s="232">
        <f t="shared" si="32"/>
        <v>-4.4542663307090648E-4</v>
      </c>
      <c r="BH20" s="232">
        <f t="shared" si="32"/>
        <v>1.2112445780288161E-6</v>
      </c>
      <c r="BI20" s="232">
        <f t="shared" si="32"/>
        <v>1</v>
      </c>
      <c r="BJ20" s="232" t="str">
        <f t="shared" si="32"/>
        <v/>
      </c>
      <c r="BK20" s="232" t="str">
        <f t="shared" si="32"/>
        <v/>
      </c>
      <c r="BL20" s="232" t="str">
        <f t="shared" si="32"/>
        <v/>
      </c>
      <c r="BM20" s="232" t="str">
        <f t="shared" si="32"/>
        <v/>
      </c>
      <c r="BN20" s="232" t="str">
        <f t="shared" si="32"/>
        <v/>
      </c>
      <c r="BO20" s="232" t="str">
        <f t="shared" si="32"/>
        <v/>
      </c>
      <c r="BP20" s="232" t="str">
        <f t="shared" si="32"/>
        <v/>
      </c>
      <c r="BQ20" s="232" t="str">
        <f t="shared" si="32"/>
        <v/>
      </c>
      <c r="BR20" s="232" t="str">
        <f t="shared" si="32"/>
        <v/>
      </c>
      <c r="BS20" s="232" t="str">
        <f t="shared" si="32"/>
        <v/>
      </c>
      <c r="BT20" s="232" t="str">
        <f t="shared" si="32"/>
        <v/>
      </c>
      <c r="BU20" s="232" t="str">
        <f t="shared" si="32"/>
        <v/>
      </c>
      <c r="BV20" s="232" t="str">
        <f t="shared" si="32"/>
        <v/>
      </c>
      <c r="BW20" s="232" t="str">
        <f t="shared" si="32"/>
        <v/>
      </c>
      <c r="BX20" s="232" t="str">
        <f t="shared" si="32"/>
        <v/>
      </c>
      <c r="BY20" s="233">
        <f t="shared" si="32"/>
        <v>1.1617239040861347E-2</v>
      </c>
      <c r="BZ20" s="234" t="str">
        <f t="shared" si="32"/>
        <v/>
      </c>
      <c r="CA20" s="232">
        <f t="shared" si="32"/>
        <v>5.7595902694461106E-4</v>
      </c>
      <c r="CB20" s="232">
        <f t="shared" si="32"/>
        <v>1.9974886399622927E-3</v>
      </c>
      <c r="CC20" s="232">
        <f t="shared" si="32"/>
        <v>0</v>
      </c>
      <c r="CD20" s="232">
        <f t="shared" si="32"/>
        <v>8.7281695387581345E-8</v>
      </c>
      <c r="CE20" s="232">
        <f t="shared" si="32"/>
        <v>-1.998825886526497E-5</v>
      </c>
      <c r="CF20" s="232">
        <f t="shared" si="32"/>
        <v>-4.9474981059667361E-4</v>
      </c>
      <c r="CG20" s="232">
        <f t="shared" si="32"/>
        <v>2.9709924184234804E-7</v>
      </c>
      <c r="CH20" s="232">
        <f t="shared" si="32"/>
        <v>-1.7181074783356754E-5</v>
      </c>
      <c r="CI20" s="232">
        <f t="shared" si="32"/>
        <v>1.0333772587560121E-7</v>
      </c>
      <c r="CJ20" s="232">
        <f t="shared" si="32"/>
        <v>0</v>
      </c>
      <c r="CK20" s="232">
        <f t="shared" si="32"/>
        <v>1.0465168361535566E-7</v>
      </c>
      <c r="CL20" s="232">
        <f t="shared" si="32"/>
        <v>-3.1336424913509366E-5</v>
      </c>
      <c r="CM20" s="232">
        <f t="shared" si="32"/>
        <v>0</v>
      </c>
      <c r="CN20" s="232">
        <f t="shared" si="32"/>
        <v>1.0747192081124964E-7</v>
      </c>
      <c r="CO20" s="232">
        <f t="shared" si="32"/>
        <v>-1.0345552397759668E-4</v>
      </c>
      <c r="CP20" s="232">
        <f t="shared" si="32"/>
        <v>2.1977258811672035E-7</v>
      </c>
      <c r="CQ20" s="232">
        <f t="shared" ref="CQ20:GR20" si="33">IF(AND(CQ18&lt;&gt;0,CQ19&lt;&gt;0),(CQ18-CQ19)/CQ19,IF(AND(CQ18=0,CQ19=0),"",IF(AND(CQ18="",CQ19=""),"",IF(AND(CQ18=0,CQ19=""),"", IF(AND(CQ18="",CQ19=0),"",1)))))</f>
        <v>-0.24266826656856674</v>
      </c>
      <c r="CR20" s="232" t="str">
        <f t="shared" si="33"/>
        <v/>
      </c>
      <c r="CS20" s="232" t="str">
        <f t="shared" si="33"/>
        <v/>
      </c>
      <c r="CT20" s="232" t="str">
        <f t="shared" si="33"/>
        <v/>
      </c>
      <c r="CU20" s="232" t="str">
        <f t="shared" si="33"/>
        <v/>
      </c>
      <c r="CV20" s="232" t="str">
        <f t="shared" si="33"/>
        <v/>
      </c>
      <c r="CW20" s="232" t="str">
        <f t="shared" si="33"/>
        <v/>
      </c>
      <c r="CX20" s="232" t="str">
        <f t="shared" si="33"/>
        <v/>
      </c>
      <c r="CY20" s="232" t="str">
        <f t="shared" si="33"/>
        <v/>
      </c>
      <c r="CZ20" s="232" t="str">
        <f t="shared" si="33"/>
        <v/>
      </c>
      <c r="DA20" s="232" t="str">
        <f t="shared" si="33"/>
        <v/>
      </c>
      <c r="DB20" s="232" t="str">
        <f t="shared" si="33"/>
        <v/>
      </c>
      <c r="DC20" s="232" t="str">
        <f t="shared" si="33"/>
        <v/>
      </c>
      <c r="DD20" s="232" t="str">
        <f t="shared" si="33"/>
        <v/>
      </c>
      <c r="DE20" s="232" t="str">
        <f t="shared" si="33"/>
        <v/>
      </c>
      <c r="DF20" s="232" t="str">
        <f t="shared" si="33"/>
        <v/>
      </c>
      <c r="DG20" s="232" t="str">
        <f t="shared" si="33"/>
        <v/>
      </c>
      <c r="DH20" s="232" t="str">
        <f t="shared" si="33"/>
        <v/>
      </c>
      <c r="DI20" s="232" t="str">
        <f t="shared" si="33"/>
        <v/>
      </c>
      <c r="DJ20" s="232" t="str">
        <f t="shared" si="33"/>
        <v/>
      </c>
      <c r="DK20" s="233">
        <f t="shared" si="33"/>
        <v>-1.3046633426482697E-2</v>
      </c>
      <c r="DL20" s="235" t="str">
        <f t="shared" si="33"/>
        <v/>
      </c>
      <c r="DM20" s="236" t="str">
        <f t="shared" si="33"/>
        <v/>
      </c>
      <c r="DN20" s="236" t="str">
        <f t="shared" si="33"/>
        <v/>
      </c>
      <c r="DO20" s="236" t="str">
        <f t="shared" si="33"/>
        <v/>
      </c>
      <c r="DP20" s="236" t="str">
        <f t="shared" si="33"/>
        <v/>
      </c>
      <c r="DQ20" s="236" t="str">
        <f t="shared" si="33"/>
        <v/>
      </c>
      <c r="DR20" s="236" t="str">
        <f t="shared" si="33"/>
        <v/>
      </c>
      <c r="DS20" s="236" t="str">
        <f t="shared" si="33"/>
        <v/>
      </c>
      <c r="DT20" s="236" t="str">
        <f t="shared" si="33"/>
        <v/>
      </c>
      <c r="DU20" s="236" t="str">
        <f t="shared" si="33"/>
        <v/>
      </c>
      <c r="DV20" s="236" t="str">
        <f t="shared" si="33"/>
        <v/>
      </c>
      <c r="DW20" s="236" t="str">
        <f t="shared" si="33"/>
        <v/>
      </c>
      <c r="DX20" s="236" t="str">
        <f t="shared" si="33"/>
        <v/>
      </c>
      <c r="DY20" s="236" t="str">
        <f t="shared" si="33"/>
        <v/>
      </c>
      <c r="DZ20" s="236" t="str">
        <f t="shared" si="33"/>
        <v/>
      </c>
      <c r="EA20" s="236" t="str">
        <f t="shared" si="33"/>
        <v/>
      </c>
      <c r="EB20" s="236" t="str">
        <f t="shared" si="33"/>
        <v/>
      </c>
      <c r="EC20" s="236" t="str">
        <f t="shared" si="33"/>
        <v/>
      </c>
      <c r="ED20" s="236" t="str">
        <f t="shared" si="33"/>
        <v/>
      </c>
      <c r="EE20" s="236" t="str">
        <f t="shared" si="33"/>
        <v/>
      </c>
      <c r="EF20" s="236" t="str">
        <f t="shared" si="33"/>
        <v/>
      </c>
      <c r="EG20" s="236" t="str">
        <f t="shared" si="33"/>
        <v/>
      </c>
      <c r="EH20" s="236" t="str">
        <f t="shared" si="33"/>
        <v/>
      </c>
      <c r="EI20" s="236" t="str">
        <f t="shared" si="33"/>
        <v/>
      </c>
      <c r="EJ20" s="236" t="str">
        <f t="shared" si="33"/>
        <v/>
      </c>
      <c r="EK20" s="236" t="str">
        <f t="shared" si="33"/>
        <v/>
      </c>
      <c r="EL20" s="236" t="str">
        <f t="shared" si="33"/>
        <v/>
      </c>
      <c r="EM20" s="236" t="str">
        <f t="shared" si="33"/>
        <v/>
      </c>
      <c r="EN20" s="236" t="str">
        <f t="shared" si="33"/>
        <v/>
      </c>
      <c r="EO20" s="236" t="str">
        <f t="shared" si="33"/>
        <v/>
      </c>
      <c r="EP20" s="236" t="str">
        <f t="shared" si="33"/>
        <v/>
      </c>
      <c r="EQ20" s="236" t="str">
        <f t="shared" si="33"/>
        <v/>
      </c>
      <c r="ER20" s="236" t="str">
        <f t="shared" si="33"/>
        <v/>
      </c>
      <c r="ES20" s="236" t="str">
        <f t="shared" si="33"/>
        <v/>
      </c>
      <c r="ET20" s="236" t="str">
        <f t="shared" si="33"/>
        <v/>
      </c>
      <c r="EU20" s="236" t="str">
        <f t="shared" si="33"/>
        <v/>
      </c>
      <c r="EV20" s="236" t="str">
        <f t="shared" si="33"/>
        <v/>
      </c>
      <c r="EW20" s="237" t="str">
        <f t="shared" si="33"/>
        <v/>
      </c>
      <c r="EX20" s="235" t="str">
        <f t="shared" si="33"/>
        <v/>
      </c>
      <c r="EY20" s="236" t="str">
        <f t="shared" si="33"/>
        <v/>
      </c>
      <c r="EZ20" s="236" t="str">
        <f t="shared" si="33"/>
        <v/>
      </c>
      <c r="FA20" s="236" t="str">
        <f t="shared" si="33"/>
        <v/>
      </c>
      <c r="FB20" s="236" t="str">
        <f t="shared" si="33"/>
        <v/>
      </c>
      <c r="FC20" s="236" t="str">
        <f t="shared" si="33"/>
        <v/>
      </c>
      <c r="FD20" s="236" t="str">
        <f t="shared" si="33"/>
        <v/>
      </c>
      <c r="FE20" s="236" t="str">
        <f t="shared" si="33"/>
        <v/>
      </c>
      <c r="FF20" s="236" t="str">
        <f t="shared" si="33"/>
        <v/>
      </c>
      <c r="FG20" s="236" t="str">
        <f t="shared" si="33"/>
        <v/>
      </c>
      <c r="FH20" s="236" t="str">
        <f t="shared" si="33"/>
        <v/>
      </c>
      <c r="FI20" s="236" t="str">
        <f t="shared" si="33"/>
        <v/>
      </c>
      <c r="FJ20" s="236" t="str">
        <f t="shared" si="33"/>
        <v/>
      </c>
      <c r="FK20" s="236" t="str">
        <f t="shared" si="33"/>
        <v/>
      </c>
      <c r="FL20" s="236" t="str">
        <f t="shared" si="33"/>
        <v/>
      </c>
      <c r="FM20" s="236" t="str">
        <f t="shared" si="33"/>
        <v/>
      </c>
      <c r="FN20" s="236" t="str">
        <f t="shared" si="33"/>
        <v/>
      </c>
      <c r="FO20" s="236" t="str">
        <f t="shared" si="33"/>
        <v/>
      </c>
      <c r="FP20" s="236" t="str">
        <f t="shared" si="33"/>
        <v/>
      </c>
      <c r="FQ20" s="236" t="str">
        <f t="shared" si="33"/>
        <v/>
      </c>
      <c r="FR20" s="236" t="str">
        <f t="shared" si="33"/>
        <v/>
      </c>
      <c r="FS20" s="236" t="str">
        <f t="shared" si="33"/>
        <v/>
      </c>
      <c r="FT20" s="236" t="str">
        <f t="shared" si="33"/>
        <v/>
      </c>
      <c r="FU20" s="236" t="str">
        <f t="shared" si="33"/>
        <v/>
      </c>
      <c r="FV20" s="236" t="str">
        <f t="shared" si="33"/>
        <v/>
      </c>
      <c r="FW20" s="236" t="str">
        <f t="shared" si="33"/>
        <v/>
      </c>
      <c r="FX20" s="236" t="str">
        <f t="shared" si="33"/>
        <v/>
      </c>
      <c r="FY20" s="236" t="str">
        <f t="shared" si="33"/>
        <v/>
      </c>
      <c r="FZ20" s="236" t="str">
        <f t="shared" si="33"/>
        <v/>
      </c>
      <c r="GA20" s="236" t="str">
        <f t="shared" si="33"/>
        <v/>
      </c>
      <c r="GB20" s="236" t="str">
        <f t="shared" si="33"/>
        <v/>
      </c>
      <c r="GC20" s="236" t="str">
        <f t="shared" si="33"/>
        <v/>
      </c>
      <c r="GD20" s="236" t="str">
        <f t="shared" si="33"/>
        <v/>
      </c>
      <c r="GE20" s="236" t="str">
        <f t="shared" si="33"/>
        <v/>
      </c>
      <c r="GF20" s="236" t="str">
        <f t="shared" si="33"/>
        <v/>
      </c>
      <c r="GG20" s="236" t="str">
        <f t="shared" si="33"/>
        <v/>
      </c>
      <c r="GH20" s="236" t="str">
        <f t="shared" si="33"/>
        <v/>
      </c>
      <c r="GI20" s="237" t="str">
        <f t="shared" si="33"/>
        <v/>
      </c>
      <c r="GJ20" s="235" t="str">
        <f t="shared" si="33"/>
        <v/>
      </c>
      <c r="GK20" s="236" t="str">
        <f t="shared" si="33"/>
        <v/>
      </c>
      <c r="GL20" s="236" t="str">
        <f t="shared" si="33"/>
        <v/>
      </c>
      <c r="GM20" s="236" t="str">
        <f t="shared" si="33"/>
        <v/>
      </c>
      <c r="GN20" s="236" t="str">
        <f t="shared" si="33"/>
        <v/>
      </c>
      <c r="GO20" s="236" t="str">
        <f t="shared" si="33"/>
        <v/>
      </c>
      <c r="GP20" s="236" t="str">
        <f t="shared" si="33"/>
        <v/>
      </c>
      <c r="GQ20" s="236" t="str">
        <f t="shared" si="33"/>
        <v/>
      </c>
      <c r="GR20" s="236" t="str">
        <f t="shared" si="33"/>
        <v/>
      </c>
      <c r="GS20" s="236" t="str">
        <f t="shared" ref="GS20:LC20" si="34">IF(AND(GS18&lt;&gt;0,GS19&lt;&gt;0),(GS18-GS19)/GS19,IF(AND(GS18=0,GS19=0),"",IF(AND(GS18="",GS19=""),"",IF(AND(GS18=0,GS19=""),"", IF(AND(GS18="",GS19=0),"",1)))))</f>
        <v/>
      </c>
      <c r="GT20" s="236" t="str">
        <f t="shared" si="34"/>
        <v/>
      </c>
      <c r="GU20" s="236" t="str">
        <f t="shared" si="34"/>
        <v/>
      </c>
      <c r="GV20" s="236" t="str">
        <f t="shared" si="34"/>
        <v/>
      </c>
      <c r="GW20" s="236" t="str">
        <f t="shared" si="34"/>
        <v/>
      </c>
      <c r="GX20" s="236" t="str">
        <f t="shared" si="34"/>
        <v/>
      </c>
      <c r="GY20" s="236" t="str">
        <f t="shared" si="34"/>
        <v/>
      </c>
      <c r="GZ20" s="236" t="str">
        <f t="shared" si="34"/>
        <v/>
      </c>
      <c r="HA20" s="236" t="str">
        <f t="shared" si="34"/>
        <v/>
      </c>
      <c r="HB20" s="236" t="str">
        <f t="shared" si="34"/>
        <v/>
      </c>
      <c r="HC20" s="236" t="str">
        <f t="shared" si="34"/>
        <v/>
      </c>
      <c r="HD20" s="236" t="str">
        <f t="shared" si="34"/>
        <v/>
      </c>
      <c r="HE20" s="236" t="str">
        <f t="shared" si="34"/>
        <v/>
      </c>
      <c r="HF20" s="236" t="str">
        <f t="shared" si="34"/>
        <v/>
      </c>
      <c r="HG20" s="236" t="str">
        <f t="shared" si="34"/>
        <v/>
      </c>
      <c r="HH20" s="236" t="str">
        <f t="shared" si="34"/>
        <v/>
      </c>
      <c r="HI20" s="236" t="str">
        <f t="shared" si="34"/>
        <v/>
      </c>
      <c r="HJ20" s="236" t="str">
        <f t="shared" si="34"/>
        <v/>
      </c>
      <c r="HK20" s="236" t="str">
        <f t="shared" si="34"/>
        <v/>
      </c>
      <c r="HL20" s="236" t="str">
        <f t="shared" si="34"/>
        <v/>
      </c>
      <c r="HM20" s="236" t="str">
        <f t="shared" si="34"/>
        <v/>
      </c>
      <c r="HN20" s="236" t="str">
        <f t="shared" si="34"/>
        <v/>
      </c>
      <c r="HO20" s="236" t="str">
        <f t="shared" si="34"/>
        <v/>
      </c>
      <c r="HP20" s="236" t="str">
        <f t="shared" si="34"/>
        <v/>
      </c>
      <c r="HQ20" s="236" t="str">
        <f t="shared" si="34"/>
        <v/>
      </c>
      <c r="HR20" s="236" t="str">
        <f t="shared" si="34"/>
        <v/>
      </c>
      <c r="HS20" s="236" t="str">
        <f t="shared" si="34"/>
        <v/>
      </c>
      <c r="HT20" s="236" t="str">
        <f t="shared" si="34"/>
        <v/>
      </c>
      <c r="HU20" s="237" t="str">
        <f t="shared" si="34"/>
        <v/>
      </c>
      <c r="HV20" s="234" t="str">
        <f t="shared" si="34"/>
        <v/>
      </c>
      <c r="HW20" s="232">
        <f t="shared" si="34"/>
        <v>1</v>
      </c>
      <c r="HX20" s="232">
        <f t="shared" si="34"/>
        <v>1.862389424510486E-4</v>
      </c>
      <c r="HY20" s="232">
        <f t="shared" si="34"/>
        <v>2.624038558111615E-4</v>
      </c>
      <c r="HZ20" s="232">
        <f t="shared" si="34"/>
        <v>5.2674694571050999E-7</v>
      </c>
      <c r="IA20" s="232">
        <f t="shared" si="34"/>
        <v>1.77573465694227E-7</v>
      </c>
      <c r="IB20" s="232">
        <f t="shared" si="34"/>
        <v>1.6538712163561248E-7</v>
      </c>
      <c r="IC20" s="232">
        <f t="shared" si="34"/>
        <v>4.0994224733619529E-7</v>
      </c>
      <c r="ID20" s="232">
        <f t="shared" si="34"/>
        <v>3.307819022605635E-7</v>
      </c>
      <c r="IE20" s="232">
        <f t="shared" si="34"/>
        <v>-8.6929050335640841E-5</v>
      </c>
      <c r="IF20" s="232">
        <f t="shared" si="34"/>
        <v>5.5102369181465328E-7</v>
      </c>
      <c r="IG20" s="232">
        <f t="shared" si="34"/>
        <v>5.5382924927337608E-7</v>
      </c>
      <c r="IH20" s="232">
        <f t="shared" si="34"/>
        <v>2.7755450060173815E-7</v>
      </c>
      <c r="II20" s="232">
        <f t="shared" si="34"/>
        <v>1.855074184416635E-7</v>
      </c>
      <c r="IJ20" s="232">
        <f t="shared" si="34"/>
        <v>2.7885705787213473E-7</v>
      </c>
      <c r="IK20" s="232">
        <f t="shared" si="34"/>
        <v>0</v>
      </c>
      <c r="IL20" s="232">
        <f t="shared" si="34"/>
        <v>5.5899190654251585E-7</v>
      </c>
      <c r="IM20" s="232">
        <f t="shared" si="34"/>
        <v>0.37069395497241819</v>
      </c>
      <c r="IN20" s="232">
        <f t="shared" si="34"/>
        <v>-4.8139115745929843E-5</v>
      </c>
      <c r="IO20" s="232">
        <f t="shared" si="34"/>
        <v>-8.1307603965037681E-2</v>
      </c>
      <c r="IP20" s="232" t="str">
        <f t="shared" si="34"/>
        <v/>
      </c>
      <c r="IQ20" s="232" t="str">
        <f t="shared" si="34"/>
        <v/>
      </c>
      <c r="IR20" s="232" t="str">
        <f t="shared" si="34"/>
        <v/>
      </c>
      <c r="IS20" s="232" t="str">
        <f t="shared" si="34"/>
        <v/>
      </c>
      <c r="IT20" s="232" t="str">
        <f t="shared" si="34"/>
        <v/>
      </c>
      <c r="IU20" s="232" t="str">
        <f t="shared" si="34"/>
        <v/>
      </c>
      <c r="IV20" s="232" t="str">
        <f t="shared" si="34"/>
        <v/>
      </c>
      <c r="IW20" s="232" t="str">
        <f t="shared" si="34"/>
        <v/>
      </c>
      <c r="IX20" s="232" t="str">
        <f t="shared" si="34"/>
        <v/>
      </c>
      <c r="IY20" s="232" t="str">
        <f t="shared" si="34"/>
        <v/>
      </c>
      <c r="IZ20" s="232" t="str">
        <f t="shared" si="34"/>
        <v/>
      </c>
      <c r="JA20" s="232" t="str">
        <f t="shared" si="34"/>
        <v/>
      </c>
      <c r="JB20" s="232" t="str">
        <f t="shared" si="34"/>
        <v/>
      </c>
      <c r="JC20" s="232" t="str">
        <f t="shared" si="34"/>
        <v/>
      </c>
      <c r="JD20" s="232" t="str">
        <f t="shared" si="34"/>
        <v/>
      </c>
      <c r="JE20" s="232" t="str">
        <f t="shared" si="34"/>
        <v/>
      </c>
      <c r="JF20" s="232" t="str">
        <f t="shared" si="34"/>
        <v/>
      </c>
      <c r="JG20" s="233">
        <f t="shared" si="34"/>
        <v>7.8062381040487063E-3</v>
      </c>
      <c r="JH20" s="235" t="str">
        <f t="shared" si="34"/>
        <v/>
      </c>
      <c r="JI20" s="236" t="str">
        <f t="shared" si="34"/>
        <v/>
      </c>
      <c r="JJ20" s="236" t="str">
        <f t="shared" si="34"/>
        <v/>
      </c>
      <c r="JK20" s="236" t="str">
        <f t="shared" si="34"/>
        <v/>
      </c>
      <c r="JL20" s="236" t="str">
        <f t="shared" si="34"/>
        <v/>
      </c>
      <c r="JM20" s="236" t="str">
        <f t="shared" si="34"/>
        <v/>
      </c>
      <c r="JN20" s="236" t="str">
        <f t="shared" si="34"/>
        <v/>
      </c>
      <c r="JO20" s="236" t="str">
        <f t="shared" si="34"/>
        <v/>
      </c>
      <c r="JP20" s="236" t="str">
        <f t="shared" si="34"/>
        <v/>
      </c>
      <c r="JQ20" s="236" t="str">
        <f t="shared" si="34"/>
        <v/>
      </c>
      <c r="JR20" s="236" t="str">
        <f t="shared" si="34"/>
        <v/>
      </c>
      <c r="JS20" s="236" t="str">
        <f t="shared" si="34"/>
        <v/>
      </c>
      <c r="JT20" s="236" t="str">
        <f t="shared" si="34"/>
        <v/>
      </c>
      <c r="JU20" s="236" t="str">
        <f t="shared" si="34"/>
        <v/>
      </c>
      <c r="JV20" s="236" t="str">
        <f t="shared" si="34"/>
        <v/>
      </c>
      <c r="JW20" s="236" t="str">
        <f t="shared" si="34"/>
        <v/>
      </c>
      <c r="JX20" s="236" t="str">
        <f t="shared" si="34"/>
        <v/>
      </c>
      <c r="JY20" s="236" t="str">
        <f t="shared" si="34"/>
        <v/>
      </c>
      <c r="JZ20" s="236" t="str">
        <f t="shared" si="34"/>
        <v/>
      </c>
      <c r="KA20" s="236" t="str">
        <f t="shared" si="34"/>
        <v/>
      </c>
      <c r="KB20" s="236" t="str">
        <f t="shared" si="34"/>
        <v/>
      </c>
      <c r="KC20" s="236" t="str">
        <f t="shared" si="34"/>
        <v/>
      </c>
      <c r="KD20" s="236" t="str">
        <f t="shared" si="34"/>
        <v/>
      </c>
      <c r="KE20" s="236" t="str">
        <f t="shared" si="34"/>
        <v/>
      </c>
      <c r="KF20" s="236" t="str">
        <f t="shared" si="34"/>
        <v/>
      </c>
      <c r="KG20" s="236" t="str">
        <f t="shared" si="34"/>
        <v/>
      </c>
      <c r="KH20" s="236" t="str">
        <f t="shared" si="34"/>
        <v/>
      </c>
      <c r="KI20" s="236" t="str">
        <f t="shared" si="34"/>
        <v/>
      </c>
      <c r="KJ20" s="236" t="str">
        <f t="shared" si="34"/>
        <v/>
      </c>
      <c r="KK20" s="236" t="str">
        <f t="shared" si="34"/>
        <v/>
      </c>
      <c r="KL20" s="236" t="str">
        <f t="shared" si="34"/>
        <v/>
      </c>
      <c r="KM20" s="236" t="str">
        <f t="shared" si="34"/>
        <v/>
      </c>
      <c r="KN20" s="236" t="str">
        <f t="shared" si="34"/>
        <v/>
      </c>
      <c r="KO20" s="236" t="str">
        <f t="shared" si="34"/>
        <v/>
      </c>
      <c r="KP20" s="236" t="str">
        <f t="shared" si="34"/>
        <v/>
      </c>
      <c r="KQ20" s="236" t="str">
        <f t="shared" si="34"/>
        <v/>
      </c>
      <c r="KR20" s="236" t="str">
        <f t="shared" si="34"/>
        <v/>
      </c>
      <c r="KS20" s="237" t="str">
        <f t="shared" si="34"/>
        <v/>
      </c>
      <c r="KT20" s="235" t="str">
        <f t="shared" si="34"/>
        <v/>
      </c>
      <c r="KU20" s="236" t="str">
        <f t="shared" si="34"/>
        <v/>
      </c>
      <c r="KV20" s="236" t="str">
        <f t="shared" si="34"/>
        <v/>
      </c>
      <c r="KW20" s="236" t="str">
        <f t="shared" si="34"/>
        <v/>
      </c>
      <c r="KX20" s="236" t="str">
        <f t="shared" si="34"/>
        <v/>
      </c>
      <c r="KY20" s="236" t="str">
        <f t="shared" si="34"/>
        <v/>
      </c>
      <c r="KZ20" s="236" t="str">
        <f t="shared" si="34"/>
        <v/>
      </c>
      <c r="LA20" s="236" t="str">
        <f t="shared" si="34"/>
        <v/>
      </c>
      <c r="LB20" s="236" t="str">
        <f t="shared" si="34"/>
        <v/>
      </c>
      <c r="LC20" s="236" t="str">
        <f t="shared" si="34"/>
        <v/>
      </c>
      <c r="LD20" s="236" t="str">
        <f t="shared" ref="LD20:PC20" si="35">IF(AND(LD18&lt;&gt;0,LD19&lt;&gt;0),(LD18-LD19)/LD19,IF(AND(LD18=0,LD19=0),"",IF(AND(LD18="",LD19=""),"",IF(AND(LD18=0,LD19=""),"", IF(AND(LD18="",LD19=0),"",1)))))</f>
        <v/>
      </c>
      <c r="LE20" s="236" t="str">
        <f t="shared" si="35"/>
        <v/>
      </c>
      <c r="LF20" s="236" t="str">
        <f t="shared" si="35"/>
        <v/>
      </c>
      <c r="LG20" s="236" t="str">
        <f t="shared" si="35"/>
        <v/>
      </c>
      <c r="LH20" s="236" t="str">
        <f t="shared" si="35"/>
        <v/>
      </c>
      <c r="LI20" s="236" t="str">
        <f t="shared" si="35"/>
        <v/>
      </c>
      <c r="LJ20" s="236" t="str">
        <f t="shared" si="35"/>
        <v/>
      </c>
      <c r="LK20" s="236" t="str">
        <f t="shared" si="35"/>
        <v/>
      </c>
      <c r="LL20" s="236" t="str">
        <f t="shared" si="35"/>
        <v/>
      </c>
      <c r="LM20" s="236" t="str">
        <f t="shared" si="35"/>
        <v/>
      </c>
      <c r="LN20" s="236" t="str">
        <f t="shared" si="35"/>
        <v/>
      </c>
      <c r="LO20" s="236" t="str">
        <f t="shared" si="35"/>
        <v/>
      </c>
      <c r="LP20" s="236" t="str">
        <f t="shared" si="35"/>
        <v/>
      </c>
      <c r="LQ20" s="236" t="str">
        <f t="shared" si="35"/>
        <v/>
      </c>
      <c r="LR20" s="236" t="str">
        <f t="shared" si="35"/>
        <v/>
      </c>
      <c r="LS20" s="236" t="str">
        <f t="shared" si="35"/>
        <v/>
      </c>
      <c r="LT20" s="236" t="str">
        <f t="shared" si="35"/>
        <v/>
      </c>
      <c r="LU20" s="236" t="str">
        <f t="shared" si="35"/>
        <v/>
      </c>
      <c r="LV20" s="236" t="str">
        <f t="shared" si="35"/>
        <v/>
      </c>
      <c r="LW20" s="236" t="str">
        <f t="shared" si="35"/>
        <v/>
      </c>
      <c r="LX20" s="236" t="str">
        <f t="shared" si="35"/>
        <v/>
      </c>
      <c r="LY20" s="236" t="str">
        <f t="shared" si="35"/>
        <v/>
      </c>
      <c r="LZ20" s="236" t="str">
        <f t="shared" si="35"/>
        <v/>
      </c>
      <c r="MA20" s="236" t="str">
        <f t="shared" si="35"/>
        <v/>
      </c>
      <c r="MB20" s="236" t="str">
        <f t="shared" si="35"/>
        <v/>
      </c>
      <c r="MC20" s="236" t="str">
        <f t="shared" si="35"/>
        <v/>
      </c>
      <c r="MD20" s="236" t="str">
        <f t="shared" si="35"/>
        <v/>
      </c>
      <c r="ME20" s="237" t="str">
        <f t="shared" si="35"/>
        <v/>
      </c>
      <c r="MF20" s="235" t="str">
        <f t="shared" si="35"/>
        <v/>
      </c>
      <c r="MG20" s="236" t="str">
        <f t="shared" si="35"/>
        <v/>
      </c>
      <c r="MH20" s="236" t="str">
        <f t="shared" si="35"/>
        <v/>
      </c>
      <c r="MI20" s="236" t="str">
        <f t="shared" si="35"/>
        <v/>
      </c>
      <c r="MJ20" s="236" t="str">
        <f t="shared" si="35"/>
        <v/>
      </c>
      <c r="MK20" s="236" t="str">
        <f t="shared" si="35"/>
        <v/>
      </c>
      <c r="ML20" s="236" t="str">
        <f t="shared" si="35"/>
        <v/>
      </c>
      <c r="MM20" s="236" t="str">
        <f t="shared" si="35"/>
        <v/>
      </c>
      <c r="MN20" s="236" t="str">
        <f t="shared" si="35"/>
        <v/>
      </c>
      <c r="MO20" s="236" t="str">
        <f t="shared" si="35"/>
        <v/>
      </c>
      <c r="MP20" s="236" t="str">
        <f t="shared" si="35"/>
        <v/>
      </c>
      <c r="MQ20" s="236" t="str">
        <f t="shared" si="35"/>
        <v/>
      </c>
      <c r="MR20" s="236" t="str">
        <f t="shared" si="35"/>
        <v/>
      </c>
      <c r="MS20" s="236" t="str">
        <f t="shared" si="35"/>
        <v/>
      </c>
      <c r="MT20" s="236" t="str">
        <f t="shared" si="35"/>
        <v/>
      </c>
      <c r="MU20" s="236" t="str">
        <f t="shared" si="35"/>
        <v/>
      </c>
      <c r="MV20" s="236" t="str">
        <f t="shared" si="35"/>
        <v/>
      </c>
      <c r="MW20" s="236" t="str">
        <f t="shared" si="35"/>
        <v/>
      </c>
      <c r="MX20" s="236" t="str">
        <f t="shared" si="35"/>
        <v/>
      </c>
      <c r="MY20" s="236" t="str">
        <f t="shared" si="35"/>
        <v/>
      </c>
      <c r="MZ20" s="236" t="str">
        <f t="shared" si="35"/>
        <v/>
      </c>
      <c r="NA20" s="236" t="str">
        <f t="shared" si="35"/>
        <v/>
      </c>
      <c r="NB20" s="236" t="str">
        <f t="shared" si="35"/>
        <v/>
      </c>
      <c r="NC20" s="236" t="str">
        <f t="shared" si="35"/>
        <v/>
      </c>
      <c r="ND20" s="236" t="str">
        <f t="shared" si="35"/>
        <v/>
      </c>
      <c r="NE20" s="236" t="str">
        <f t="shared" si="35"/>
        <v/>
      </c>
      <c r="NF20" s="236" t="str">
        <f t="shared" si="35"/>
        <v/>
      </c>
      <c r="NG20" s="236" t="str">
        <f t="shared" si="35"/>
        <v/>
      </c>
      <c r="NH20" s="236" t="str">
        <f t="shared" si="35"/>
        <v/>
      </c>
      <c r="NI20" s="236" t="str">
        <f t="shared" si="35"/>
        <v/>
      </c>
      <c r="NJ20" s="236" t="str">
        <f t="shared" si="35"/>
        <v/>
      </c>
      <c r="NK20" s="236" t="str">
        <f t="shared" si="35"/>
        <v/>
      </c>
      <c r="NL20" s="236" t="str">
        <f t="shared" si="35"/>
        <v/>
      </c>
      <c r="NM20" s="236" t="str">
        <f t="shared" si="35"/>
        <v/>
      </c>
      <c r="NN20" s="236" t="str">
        <f t="shared" si="35"/>
        <v/>
      </c>
      <c r="NO20" s="236" t="str">
        <f t="shared" si="35"/>
        <v/>
      </c>
      <c r="NP20" s="236" t="str">
        <f t="shared" si="35"/>
        <v/>
      </c>
      <c r="NQ20" s="237" t="str">
        <f t="shared" si="35"/>
        <v/>
      </c>
      <c r="NR20" s="232" t="str">
        <f t="shared" si="35"/>
        <v/>
      </c>
      <c r="NS20" s="232">
        <f t="shared" si="35"/>
        <v>1</v>
      </c>
      <c r="NT20" s="232">
        <f t="shared" si="35"/>
        <v>1.0933391224574832E-3</v>
      </c>
      <c r="NU20" s="232">
        <f t="shared" si="35"/>
        <v>2.6918445311851174E-4</v>
      </c>
      <c r="NV20" s="232">
        <f t="shared" si="35"/>
        <v>6.5224348568195106E-7</v>
      </c>
      <c r="NW20" s="232">
        <f t="shared" si="35"/>
        <v>2.2664923582943649E-7</v>
      </c>
      <c r="NX20" s="232">
        <f t="shared" si="35"/>
        <v>7.4623237932143173E-7</v>
      </c>
      <c r="NY20" s="232">
        <f t="shared" si="35"/>
        <v>7.4326074861222595E-7</v>
      </c>
      <c r="NZ20" s="232">
        <f t="shared" si="35"/>
        <v>5.3299903633774234E-7</v>
      </c>
      <c r="OA20" s="232">
        <f t="shared" si="35"/>
        <v>5.3410951552421355E-7</v>
      </c>
      <c r="OB20" s="232">
        <f t="shared" si="35"/>
        <v>3.1765205156636346E-7</v>
      </c>
      <c r="OC20" s="232">
        <f t="shared" si="35"/>
        <v>6.3964084592928305E-7</v>
      </c>
      <c r="OD20" s="232">
        <f t="shared" si="35"/>
        <v>4.2930689260802219E-7</v>
      </c>
      <c r="OE20" s="232">
        <f t="shared" si="35"/>
        <v>5.396523602667351E-7</v>
      </c>
      <c r="OF20" s="232">
        <f t="shared" si="35"/>
        <v>3.2590586621868371E-7</v>
      </c>
      <c r="OG20" s="232">
        <f t="shared" si="35"/>
        <v>6.6614677611606228E-7</v>
      </c>
      <c r="OH20" s="232">
        <f t="shared" si="35"/>
        <v>8.048382275162692E-7</v>
      </c>
      <c r="OI20" s="232">
        <f t="shared" si="35"/>
        <v>8.0427820856450586E-7</v>
      </c>
      <c r="OJ20" s="232">
        <f t="shared" si="35"/>
        <v>6.9133089493245241E-7</v>
      </c>
      <c r="OK20" s="232">
        <f t="shared" si="35"/>
        <v>0.26905504585319773</v>
      </c>
      <c r="OL20" s="232">
        <f t="shared" si="35"/>
        <v>-2.2944824866453949E-5</v>
      </c>
      <c r="OM20" s="232">
        <f t="shared" si="35"/>
        <v>-0.12807960405474988</v>
      </c>
      <c r="ON20" s="232">
        <f t="shared" si="35"/>
        <v>-2.1909779311777579E-5</v>
      </c>
      <c r="OO20" s="232">
        <f t="shared" si="35"/>
        <v>5.0219355569777216E-5</v>
      </c>
      <c r="OP20" s="232">
        <f t="shared" si="35"/>
        <v>1</v>
      </c>
      <c r="OQ20" s="232" t="str">
        <f t="shared" si="35"/>
        <v/>
      </c>
      <c r="OR20" s="232" t="str">
        <f t="shared" si="35"/>
        <v/>
      </c>
      <c r="OS20" s="232" t="str">
        <f t="shared" si="35"/>
        <v/>
      </c>
      <c r="OT20" s="232" t="str">
        <f t="shared" si="35"/>
        <v/>
      </c>
      <c r="OU20" s="232" t="str">
        <f t="shared" si="35"/>
        <v/>
      </c>
      <c r="OV20" s="232" t="str">
        <f t="shared" si="35"/>
        <v/>
      </c>
      <c r="OW20" s="232" t="str">
        <f t="shared" si="35"/>
        <v/>
      </c>
      <c r="OX20" s="232" t="str">
        <f t="shared" si="35"/>
        <v/>
      </c>
      <c r="OY20" s="232" t="str">
        <f t="shared" si="35"/>
        <v/>
      </c>
      <c r="OZ20" s="232" t="str">
        <f t="shared" si="35"/>
        <v/>
      </c>
      <c r="PA20" s="232" t="str">
        <f t="shared" si="35"/>
        <v/>
      </c>
      <c r="PB20" s="232" t="str">
        <f t="shared" si="35"/>
        <v/>
      </c>
      <c r="PC20" s="233">
        <f t="shared" si="35"/>
        <v>3.5475782943231067E-2</v>
      </c>
      <c r="PH20" s="238">
        <f>IF(AND(PH18&lt;&gt;0,PH19&lt;&gt;0),(PH18-PH19)/PH19,IF(AND(PH18=0,PH19=0),"",IF(AND(PH18="",PH19=""),"",IF(AND(PH18=0,PH19=""),"", IF(AND(PH18="",PH19=0),"",1)))))</f>
        <v>2.4541518806878146E-2</v>
      </c>
    </row>
    <row r="21" spans="1:424" outlineLevel="1" x14ac:dyDescent="0.3">
      <c r="A21" s="239" t="s">
        <v>769</v>
      </c>
      <c r="B21" s="218">
        <f>'[27]D-PDP'!$BX$12</f>
        <v>7605259.5</v>
      </c>
      <c r="C21" s="218">
        <f>'[27]D-PDP'!$BX$13</f>
        <v>9512696</v>
      </c>
      <c r="D21" s="218">
        <f>'[27]D-PDP'!$BX$14</f>
        <v>8481033</v>
      </c>
      <c r="E21" s="218">
        <f>'[27]D-PDP'!$BX$15</f>
        <v>7232257</v>
      </c>
      <c r="F21" s="218">
        <f>'[27]D-PDP'!$BX$16</f>
        <v>6066113</v>
      </c>
      <c r="G21" s="218">
        <f>'[27]D-PDP'!$BX$17</f>
        <v>5700144.5</v>
      </c>
      <c r="H21" s="218">
        <f>'[27]D-PDP'!$BX$18</f>
        <v>5705983.5</v>
      </c>
      <c r="I21" s="218">
        <f>'[27]D-PDP'!$BX$19</f>
        <v>5822910.5</v>
      </c>
      <c r="J21" s="218">
        <f>'[27]D-PDP'!$BX$20</f>
        <v>6013490.5</v>
      </c>
      <c r="K21" s="218">
        <f>'[27]D-PDP'!$BX$21</f>
        <v>6174083.5</v>
      </c>
      <c r="L21" s="218">
        <f>'[27]D-PDP'!$BX$22</f>
        <v>6251834.5</v>
      </c>
      <c r="M21" s="218">
        <f>'[27]D-PDP'!$BX$23</f>
        <v>6218289.5</v>
      </c>
      <c r="N21" s="218">
        <f>'[27]D-PDP'!$BX$24</f>
        <v>6258113</v>
      </c>
      <c r="O21" s="218">
        <f>'[27]D-PDP'!$BX$25</f>
        <v>6400391</v>
      </c>
      <c r="P21" s="218">
        <f>'[27]D-PDP'!$BX$26</f>
        <v>6561783</v>
      </c>
      <c r="Q21" s="218">
        <f>'[27]D-PDP'!$BX$27</f>
        <v>6700358</v>
      </c>
      <c r="R21" s="218">
        <f>'[27]D-PDP'!$BX$28</f>
        <v>6971373</v>
      </c>
      <c r="S21" s="218">
        <f>'[27]D-PDP'!$BX$29</f>
        <v>7158114.5</v>
      </c>
      <c r="T21" s="218">
        <f>'[27]D-PDP'!$BX$30</f>
        <v>7113001</v>
      </c>
      <c r="U21" s="218">
        <f>'[27]D-PDP'!$BX$31</f>
        <v>6995172.5</v>
      </c>
      <c r="V21" s="218">
        <f>'[27]D-PDP'!$BX$32</f>
        <v>6953790.5</v>
      </c>
      <c r="W21" s="218">
        <f>'[27]D-PDP'!$BX$33</f>
        <v>2282071.5</v>
      </c>
      <c r="X21" s="218">
        <f>'[27]D-PDP'!$BX$34</f>
        <v>0</v>
      </c>
      <c r="Y21" s="218">
        <f>'[27]D-PDP'!$BX$35</f>
        <v>0</v>
      </c>
      <c r="Z21" s="218">
        <f>'[27]D-PDP'!$BX$36</f>
        <v>0</v>
      </c>
      <c r="AA21" s="218">
        <f>'[27]D-PDP'!$BX$37</f>
        <v>0</v>
      </c>
      <c r="AB21" s="218">
        <f>'[27]D-PDP'!$BX$38</f>
        <v>0</v>
      </c>
      <c r="AC21" s="218">
        <f>'[27]D-PDP'!$BX$39</f>
        <v>0</v>
      </c>
      <c r="AD21" s="218">
        <f>'[27]D-PDP'!$BX$40</f>
        <v>0</v>
      </c>
      <c r="AE21" s="218">
        <f>'[27]D-PDP'!$BX$41</f>
        <v>0</v>
      </c>
      <c r="AF21" s="218">
        <f>'[27]D-PDP'!$BX$42</f>
        <v>0</v>
      </c>
      <c r="AG21" s="218">
        <f>'[27]D-PDP'!$BX$43</f>
        <v>0</v>
      </c>
      <c r="AH21" s="218">
        <f>'[27]D-PDP'!$BX$44</f>
        <v>0</v>
      </c>
      <c r="AI21" s="218">
        <f>'[27]D-PDP'!$BX$45</f>
        <v>0</v>
      </c>
      <c r="AJ21" s="218">
        <f>'[27]D-PDP'!$BX$46</f>
        <v>0</v>
      </c>
      <c r="AK21" s="218">
        <f>'[27]D-PDP'!$BX$47</f>
        <v>0</v>
      </c>
      <c r="AL21" s="218">
        <f>'[27]D-PDP'!$BX$48</f>
        <v>0</v>
      </c>
      <c r="AM21" s="219">
        <f>SUM(B21:AL21)</f>
        <v>144178263</v>
      </c>
      <c r="AN21" s="220">
        <f>'[27]D-PNP'!$BX$12</f>
        <v>768889.4375</v>
      </c>
      <c r="AO21" s="218">
        <f>'[27]D-PNP'!$BX$13</f>
        <v>1045516.5</v>
      </c>
      <c r="AP21" s="218">
        <f>'[27]D-PNP'!$BX$14</f>
        <v>895884.8125</v>
      </c>
      <c r="AQ21" s="218">
        <f>'[27]D-PNP'!$BX$15</f>
        <v>760975.5</v>
      </c>
      <c r="AR21" s="218">
        <f>'[27]D-PNP'!$BX$16</f>
        <v>646582.9375</v>
      </c>
      <c r="AS21" s="218">
        <f>'[27]D-PNP'!$BX$17</f>
        <v>540024.625</v>
      </c>
      <c r="AT21" s="218">
        <f>'[27]D-PNP'!$BX$18</f>
        <v>534505.75</v>
      </c>
      <c r="AU21" s="218">
        <f>'[27]D-PNP'!$BX$19</f>
        <v>557346.8125</v>
      </c>
      <c r="AV21" s="218">
        <f>'[27]D-PNP'!$BX$20</f>
        <v>579112</v>
      </c>
      <c r="AW21" s="218">
        <f>'[27]D-PNP'!$BX$21</f>
        <v>601053.875</v>
      </c>
      <c r="AX21" s="218">
        <f>'[27]D-PNP'!$BX$22</f>
        <v>620385.25</v>
      </c>
      <c r="AY21" s="218">
        <f>'[27]D-PNP'!$BX$23</f>
        <v>638284.9375</v>
      </c>
      <c r="AZ21" s="218">
        <f>'[27]D-PNP'!$BX$24</f>
        <v>655481.8125</v>
      </c>
      <c r="BA21" s="218">
        <f>'[27]D-PNP'!$BX$25</f>
        <v>672796.3125</v>
      </c>
      <c r="BB21" s="218">
        <f>'[27]D-PNP'!$BX$26</f>
        <v>688087.0625</v>
      </c>
      <c r="BC21" s="218">
        <f>'[27]D-PNP'!$BX$27</f>
        <v>701681.9375</v>
      </c>
      <c r="BD21" s="218">
        <f>'[27]D-PNP'!$BX$28</f>
        <v>716441.25</v>
      </c>
      <c r="BE21" s="218">
        <f>'[27]D-PNP'!$BX$29</f>
        <v>728865.8125</v>
      </c>
      <c r="BF21" s="218">
        <f>'[27]D-PNP'!$BX$30</f>
        <v>717667.25</v>
      </c>
      <c r="BG21" s="218">
        <f>'[27]D-PNP'!$BX$31</f>
        <v>688874.5625</v>
      </c>
      <c r="BH21" s="218">
        <f>'[27]D-PNP'!$BX$32</f>
        <v>668473.4375</v>
      </c>
      <c r="BI21" s="218">
        <f>'[27]D-PNP'!$BX$33</f>
        <v>217756.921875</v>
      </c>
      <c r="BJ21" s="218">
        <f>'[27]D-PNP'!$BX$34</f>
        <v>0</v>
      </c>
      <c r="BK21" s="218">
        <f>'[27]D-PNP'!$BX$35</f>
        <v>0</v>
      </c>
      <c r="BL21" s="218">
        <f>'[27]D-PNP'!$BX$36</f>
        <v>0</v>
      </c>
      <c r="BM21" s="218">
        <f>'[27]D-PNP'!$BX$37</f>
        <v>0</v>
      </c>
      <c r="BN21" s="218">
        <f>'[27]D-PNP'!$BX$38</f>
        <v>0</v>
      </c>
      <c r="BO21" s="218">
        <f>'[27]D-PNP'!$BX$39</f>
        <v>0</v>
      </c>
      <c r="BP21" s="218">
        <f>'[27]D-PNP'!$BX$40</f>
        <v>0</v>
      </c>
      <c r="BQ21" s="218">
        <f>'[27]D-PNP'!$BX$41</f>
        <v>0</v>
      </c>
      <c r="BR21" s="218">
        <f>'[27]D-PNP'!$BX$42</f>
        <v>0</v>
      </c>
      <c r="BS21" s="218">
        <f>'[27]D-PNP'!$BX$43</f>
        <v>0</v>
      </c>
      <c r="BT21" s="218">
        <f>'[27]D-PNP'!$BX$44</f>
        <v>0</v>
      </c>
      <c r="BU21" s="218">
        <f>'[27]D-PNP'!$BX$45</f>
        <v>0</v>
      </c>
      <c r="BV21" s="218">
        <f>'[27]D-PNP'!$BX$46</f>
        <v>0</v>
      </c>
      <c r="BW21" s="218">
        <f>'[27]D-PNP'!$BX$47</f>
        <v>0</v>
      </c>
      <c r="BX21" s="218">
        <f>'[27]D-PNP'!$BX$48</f>
        <v>0</v>
      </c>
      <c r="BY21" s="219">
        <f>SUM(AN21:BX21)</f>
        <v>14644688.796875</v>
      </c>
      <c r="BZ21" s="220">
        <f>'[27]D-PND'!$BX$12</f>
        <v>0</v>
      </c>
      <c r="CA21" s="218">
        <f>'[27]D-PND'!$BX$13</f>
        <v>5003.88037109375</v>
      </c>
      <c r="CB21" s="218">
        <f>'[27]D-PND'!$BX$14</f>
        <v>1933422.625</v>
      </c>
      <c r="CC21" s="218">
        <f>'[27]D-PND'!$BX$15</f>
        <v>4243251</v>
      </c>
      <c r="CD21" s="218">
        <f>'[27]D-PND'!$BX$16</f>
        <v>5860729</v>
      </c>
      <c r="CE21" s="218">
        <f>'[27]D-PND'!$BX$17</f>
        <v>6527710</v>
      </c>
      <c r="CF21" s="218">
        <f>'[27]D-PND'!$BX$18</f>
        <v>6001252.5</v>
      </c>
      <c r="CG21" s="218">
        <f>'[27]D-PND'!$BX$19</f>
        <v>5430664.5</v>
      </c>
      <c r="CH21" s="218">
        <f>'[27]D-PND'!$BX$20</f>
        <v>5121210.5</v>
      </c>
      <c r="CI21" s="218">
        <f>'[27]D-PND'!$BX$21</f>
        <v>4803896.5</v>
      </c>
      <c r="CJ21" s="218">
        <f>'[27]D-PND'!$BX$22</f>
        <v>4522818.5</v>
      </c>
      <c r="CK21" s="218">
        <f>'[27]D-PND'!$BX$23</f>
        <v>4232317.5</v>
      </c>
      <c r="CL21" s="218">
        <f>'[27]D-PND'!$BX$24</f>
        <v>3943502.75</v>
      </c>
      <c r="CM21" s="218">
        <f>'[27]D-PND'!$BX$25</f>
        <v>3615298.75</v>
      </c>
      <c r="CN21" s="218">
        <f>'[27]D-PND'!$BX$26</f>
        <v>3329763.25</v>
      </c>
      <c r="CO21" s="218">
        <f>'[27]D-PND'!$BX$27</f>
        <v>2999515</v>
      </c>
      <c r="CP21" s="218">
        <f>'[27]D-PND'!$BX$28</f>
        <v>2687284.75</v>
      </c>
      <c r="CQ21" s="218">
        <f>'[27]D-PND'!$BX$29</f>
        <v>1660028.5</v>
      </c>
      <c r="CR21" s="218">
        <f>'[27]D-PND'!$BX$30</f>
        <v>0</v>
      </c>
      <c r="CS21" s="218">
        <f>'[27]D-PND'!$BX$31</f>
        <v>0</v>
      </c>
      <c r="CT21" s="218">
        <f>'[27]D-PND'!$BX$32</f>
        <v>0</v>
      </c>
      <c r="CU21" s="218">
        <f>'[27]D-PND'!$BX$33</f>
        <v>0</v>
      </c>
      <c r="CV21" s="218">
        <f>'[27]D-PND'!$BX$34</f>
        <v>0</v>
      </c>
      <c r="CW21" s="218">
        <f>'[27]D-PND'!$BX$35</f>
        <v>0</v>
      </c>
      <c r="CX21" s="218">
        <f>'[27]D-PND'!$BX$36</f>
        <v>0</v>
      </c>
      <c r="CY21" s="218">
        <f>'[27]D-PND'!$BX$37</f>
        <v>0</v>
      </c>
      <c r="CZ21" s="218">
        <f>'[27]D-PND'!$BX$38</f>
        <v>0</v>
      </c>
      <c r="DA21" s="218">
        <f>'[27]D-PND'!$BX$39</f>
        <v>0</v>
      </c>
      <c r="DB21" s="218">
        <f>'[27]D-PND'!$BX$40</f>
        <v>0</v>
      </c>
      <c r="DC21" s="218">
        <f>'[27]D-PND'!$BX$41</f>
        <v>0</v>
      </c>
      <c r="DD21" s="218">
        <f>'[27]D-PND'!$BX$42</f>
        <v>0</v>
      </c>
      <c r="DE21" s="218">
        <f>'[27]D-PND'!$BX$43</f>
        <v>0</v>
      </c>
      <c r="DF21" s="218">
        <f>'[27]D-PND'!$BX$44</f>
        <v>0</v>
      </c>
      <c r="DG21" s="218">
        <f>'[27]D-PND'!$BX$45</f>
        <v>0</v>
      </c>
      <c r="DH21" s="218">
        <f>'[27]D-PND'!$BX$46</f>
        <v>0</v>
      </c>
      <c r="DI21" s="218">
        <f>'[27]D-PND'!$BX$47</f>
        <v>0</v>
      </c>
      <c r="DJ21" s="218">
        <f>'[27]D-PND'!$BX$48</f>
        <v>0</v>
      </c>
      <c r="DK21" s="219">
        <f>SUM(BZ21:DJ21)</f>
        <v>66917669.505371094</v>
      </c>
      <c r="DL21" s="221"/>
      <c r="DM21" s="222"/>
      <c r="DN21" s="222"/>
      <c r="DO21" s="222"/>
      <c r="DP21" s="222"/>
      <c r="DQ21" s="222"/>
      <c r="DR21" s="222"/>
      <c r="DS21" s="222"/>
      <c r="DT21" s="222"/>
      <c r="DU21" s="222"/>
      <c r="DV21" s="222"/>
      <c r="DW21" s="222"/>
      <c r="DX21" s="222"/>
      <c r="DY21" s="222"/>
      <c r="DZ21" s="222"/>
      <c r="EA21" s="222"/>
      <c r="EB21" s="222"/>
      <c r="EC21" s="222"/>
      <c r="ED21" s="222"/>
      <c r="EE21" s="222"/>
      <c r="EF21" s="222"/>
      <c r="EG21" s="222"/>
      <c r="EH21" s="222"/>
      <c r="EI21" s="222"/>
      <c r="EJ21" s="222"/>
      <c r="EK21" s="222"/>
      <c r="EL21" s="222"/>
      <c r="EM21" s="222"/>
      <c r="EN21" s="222"/>
      <c r="EO21" s="222"/>
      <c r="EP21" s="222"/>
      <c r="EQ21" s="222"/>
      <c r="ER21" s="222"/>
      <c r="ES21" s="222"/>
      <c r="ET21" s="222"/>
      <c r="EU21" s="222"/>
      <c r="EV21" s="222"/>
      <c r="EW21" s="223">
        <f>SUM(DL21:EV21)</f>
        <v>0</v>
      </c>
      <c r="EX21" s="221"/>
      <c r="EY21" s="222"/>
      <c r="EZ21" s="222"/>
      <c r="FA21" s="222"/>
      <c r="FB21" s="222"/>
      <c r="FC21" s="222"/>
      <c r="FD21" s="222"/>
      <c r="FE21" s="222"/>
      <c r="FF21" s="222"/>
      <c r="FG21" s="222"/>
      <c r="FH21" s="222"/>
      <c r="FI21" s="222"/>
      <c r="FJ21" s="222"/>
      <c r="FK21" s="222"/>
      <c r="FL21" s="222"/>
      <c r="FM21" s="222"/>
      <c r="FN21" s="222"/>
      <c r="FO21" s="222"/>
      <c r="FP21" s="222"/>
      <c r="FQ21" s="222"/>
      <c r="FR21" s="222"/>
      <c r="FS21" s="222"/>
      <c r="FT21" s="222"/>
      <c r="FU21" s="222"/>
      <c r="FV21" s="222"/>
      <c r="FW21" s="222"/>
      <c r="FX21" s="222"/>
      <c r="FY21" s="222"/>
      <c r="FZ21" s="222"/>
      <c r="GA21" s="222"/>
      <c r="GB21" s="222"/>
      <c r="GC21" s="222"/>
      <c r="GD21" s="222"/>
      <c r="GE21" s="222"/>
      <c r="GF21" s="222"/>
      <c r="GG21" s="222"/>
      <c r="GH21" s="222"/>
      <c r="GI21" s="223">
        <f>SUM(EX21:GH21)</f>
        <v>0</v>
      </c>
      <c r="GJ21" s="221"/>
      <c r="GK21" s="222"/>
      <c r="GL21" s="222"/>
      <c r="GM21" s="222"/>
      <c r="GN21" s="222"/>
      <c r="GO21" s="222"/>
      <c r="GP21" s="222"/>
      <c r="GQ21" s="222"/>
      <c r="GR21" s="222"/>
      <c r="GS21" s="222"/>
      <c r="GT21" s="222"/>
      <c r="GU21" s="222"/>
      <c r="GV21" s="222"/>
      <c r="GW21" s="222"/>
      <c r="GX21" s="222"/>
      <c r="GY21" s="222"/>
      <c r="GZ21" s="222"/>
      <c r="HA21" s="222"/>
      <c r="HB21" s="222"/>
      <c r="HC21" s="222"/>
      <c r="HD21" s="222"/>
      <c r="HE21" s="222"/>
      <c r="HF21" s="222"/>
      <c r="HG21" s="222"/>
      <c r="HH21" s="222"/>
      <c r="HI21" s="222"/>
      <c r="HJ21" s="222"/>
      <c r="HK21" s="222"/>
      <c r="HL21" s="222"/>
      <c r="HM21" s="222"/>
      <c r="HN21" s="222"/>
      <c r="HO21" s="222"/>
      <c r="HP21" s="222"/>
      <c r="HQ21" s="222"/>
      <c r="HR21" s="222"/>
      <c r="HS21" s="222"/>
      <c r="HT21" s="222"/>
      <c r="HU21" s="223">
        <f>SUM(GJ21:HT21)</f>
        <v>0</v>
      </c>
      <c r="HV21" s="220">
        <f>'[27]D-PRB'!$BX$12</f>
        <v>0</v>
      </c>
      <c r="HW21" s="218">
        <f>'[27]D-PRB'!$BX$13</f>
        <v>0</v>
      </c>
      <c r="HX21" s="218">
        <f>'[27]D-PRB'!$BX$14</f>
        <v>503143.65625</v>
      </c>
      <c r="HY21" s="218">
        <f>'[27]D-PRB'!$BX$15</f>
        <v>856490.5625</v>
      </c>
      <c r="HZ21" s="218">
        <f>'[27]D-PRB'!$BX$16</f>
        <v>1186528.625</v>
      </c>
      <c r="IA21" s="218">
        <f>'[27]D-PRB'!$BX$17</f>
        <v>1407868.25</v>
      </c>
      <c r="IB21" s="218">
        <f>'[27]D-PRB'!$BX$18</f>
        <v>1511605.25</v>
      </c>
      <c r="IC21" s="218">
        <f>'[27]D-PRB'!$BX$19</f>
        <v>1524605.625</v>
      </c>
      <c r="ID21" s="218">
        <f>'[27]D-PRB'!$BX$20</f>
        <v>1511570.5</v>
      </c>
      <c r="IE21" s="218">
        <f>'[27]D-PRB'!$BX$21</f>
        <v>1478088.5</v>
      </c>
      <c r="IF21" s="218">
        <f>'[27]D-PRB'!$BX$22</f>
        <v>1361103.75</v>
      </c>
      <c r="IG21" s="218">
        <f>'[27]D-PRB'!$BX$23</f>
        <v>1354208.75</v>
      </c>
      <c r="IH21" s="218">
        <f>'[27]D-PRB'!$BX$24</f>
        <v>1351086.375</v>
      </c>
      <c r="II21" s="218">
        <f>'[27]D-PRB'!$BX$25</f>
        <v>1347655.25</v>
      </c>
      <c r="IJ21" s="218">
        <f>'[27]D-PRB'!$BX$26</f>
        <v>1344775.375</v>
      </c>
      <c r="IK21" s="218">
        <f>'[27]D-PRB'!$BX$27</f>
        <v>1341938</v>
      </c>
      <c r="IL21" s="218">
        <f>'[27]D-PRB'!$BX$28</f>
        <v>1341701.75</v>
      </c>
      <c r="IM21" s="218">
        <f>'[27]D-PRB'!$BX$29</f>
        <v>1861845.125</v>
      </c>
      <c r="IN21" s="218">
        <f>'[27]D-PRB'!$BX$30</f>
        <v>3333926.5</v>
      </c>
      <c r="IO21" s="218">
        <f>'[27]D-PRB'!$BX$31</f>
        <v>3041364.25</v>
      </c>
      <c r="IP21" s="218">
        <f>'[27]D-PRB'!$BX$32</f>
        <v>0</v>
      </c>
      <c r="IQ21" s="218">
        <f>'[27]D-PRB'!$BX$33</f>
        <v>0</v>
      </c>
      <c r="IR21" s="218">
        <f>'[27]D-PRB'!$BX$34</f>
        <v>0</v>
      </c>
      <c r="IS21" s="218">
        <f>'[27]D-PRB'!$BX$35</f>
        <v>0</v>
      </c>
      <c r="IT21" s="218">
        <f>'[27]D-PRB'!$BX$36</f>
        <v>0</v>
      </c>
      <c r="IU21" s="218">
        <f>'[27]D-PRB'!$BX$37</f>
        <v>0</v>
      </c>
      <c r="IV21" s="218">
        <f>'[27]D-PRB'!$BX$38</f>
        <v>0</v>
      </c>
      <c r="IW21" s="218">
        <f>'[27]D-PRB'!$BX$39</f>
        <v>0</v>
      </c>
      <c r="IX21" s="218">
        <f>'[27]D-PRB'!$BX$40</f>
        <v>0</v>
      </c>
      <c r="IY21" s="218">
        <f>'[27]D-PRB'!$BX$41</f>
        <v>0</v>
      </c>
      <c r="IZ21" s="218">
        <f>'[27]D-PRB'!$BX$42</f>
        <v>0</v>
      </c>
      <c r="JA21" s="218">
        <f>'[27]D-PRB'!$BX$43</f>
        <v>0</v>
      </c>
      <c r="JB21" s="218">
        <f>'[27]D-PRB'!$BX$44</f>
        <v>0</v>
      </c>
      <c r="JC21" s="218">
        <f>'[27]D-PRB'!$BX$45</f>
        <v>0</v>
      </c>
      <c r="JD21" s="218">
        <f>'[27]D-PRB'!$BX$46</f>
        <v>0</v>
      </c>
      <c r="JE21" s="218">
        <f>'[27]D-PRB'!$BX$47</f>
        <v>0</v>
      </c>
      <c r="JF21" s="218">
        <f>'[27]D-PRB'!$BX$48</f>
        <v>0</v>
      </c>
      <c r="JG21" s="219">
        <f>SUM(HV21:JF21)</f>
        <v>27659506.09375</v>
      </c>
      <c r="JH21" s="221"/>
      <c r="JI21" s="222"/>
      <c r="JJ21" s="222"/>
      <c r="JK21" s="222"/>
      <c r="JL21" s="222"/>
      <c r="JM21" s="222"/>
      <c r="JN21" s="222"/>
      <c r="JO21" s="222"/>
      <c r="JP21" s="222"/>
      <c r="JQ21" s="222"/>
      <c r="JR21" s="222"/>
      <c r="JS21" s="222"/>
      <c r="JT21" s="222"/>
      <c r="JU21" s="222"/>
      <c r="JV21" s="222"/>
      <c r="JW21" s="222"/>
      <c r="JX21" s="222"/>
      <c r="JY21" s="222"/>
      <c r="JZ21" s="222"/>
      <c r="KA21" s="222"/>
      <c r="KB21" s="222"/>
      <c r="KC21" s="222"/>
      <c r="KD21" s="222"/>
      <c r="KE21" s="222"/>
      <c r="KF21" s="222"/>
      <c r="KG21" s="222"/>
      <c r="KH21" s="222"/>
      <c r="KI21" s="222"/>
      <c r="KJ21" s="222"/>
      <c r="KK21" s="222"/>
      <c r="KL21" s="222"/>
      <c r="KM21" s="222"/>
      <c r="KN21" s="222"/>
      <c r="KO21" s="222"/>
      <c r="KP21" s="222"/>
      <c r="KQ21" s="222"/>
      <c r="KR21" s="222"/>
      <c r="KS21" s="223">
        <f>SUM(JH21:KR21)</f>
        <v>0</v>
      </c>
      <c r="KT21" s="221"/>
      <c r="KU21" s="222"/>
      <c r="KV21" s="222"/>
      <c r="KW21" s="222"/>
      <c r="KX21" s="222"/>
      <c r="KY21" s="222"/>
      <c r="KZ21" s="222"/>
      <c r="LA21" s="222"/>
      <c r="LB21" s="222"/>
      <c r="LC21" s="222"/>
      <c r="LD21" s="222"/>
      <c r="LE21" s="222"/>
      <c r="LF21" s="222"/>
      <c r="LG21" s="222"/>
      <c r="LH21" s="222"/>
      <c r="LI21" s="222"/>
      <c r="LJ21" s="222"/>
      <c r="LK21" s="222"/>
      <c r="LL21" s="222"/>
      <c r="LM21" s="222"/>
      <c r="LN21" s="222"/>
      <c r="LO21" s="222"/>
      <c r="LP21" s="222"/>
      <c r="LQ21" s="222"/>
      <c r="LR21" s="222"/>
      <c r="LS21" s="222"/>
      <c r="LT21" s="222"/>
      <c r="LU21" s="222"/>
      <c r="LV21" s="222"/>
      <c r="LW21" s="222"/>
      <c r="LX21" s="222"/>
      <c r="LY21" s="222"/>
      <c r="LZ21" s="222"/>
      <c r="MA21" s="222"/>
      <c r="MB21" s="222"/>
      <c r="MC21" s="222"/>
      <c r="MD21" s="222"/>
      <c r="ME21" s="223">
        <f>SUM(KT21:MD21)</f>
        <v>0</v>
      </c>
      <c r="MF21" s="221"/>
      <c r="MG21" s="222"/>
      <c r="MH21" s="222"/>
      <c r="MI21" s="222"/>
      <c r="MJ21" s="222"/>
      <c r="MK21" s="222"/>
      <c r="ML21" s="222"/>
      <c r="MM21" s="222"/>
      <c r="MN21" s="222"/>
      <c r="MO21" s="222"/>
      <c r="MP21" s="222"/>
      <c r="MQ21" s="222"/>
      <c r="MR21" s="222"/>
      <c r="MS21" s="222"/>
      <c r="MT21" s="222"/>
      <c r="MU21" s="222"/>
      <c r="MV21" s="222"/>
      <c r="MW21" s="222"/>
      <c r="MX21" s="222"/>
      <c r="MY21" s="222"/>
      <c r="MZ21" s="222"/>
      <c r="NA21" s="222"/>
      <c r="NB21" s="222"/>
      <c r="NC21" s="222"/>
      <c r="ND21" s="222"/>
      <c r="NE21" s="222"/>
      <c r="NF21" s="222"/>
      <c r="NG21" s="222"/>
      <c r="NH21" s="222"/>
      <c r="NI21" s="222"/>
      <c r="NJ21" s="222"/>
      <c r="NK21" s="222"/>
      <c r="NL21" s="222"/>
      <c r="NM21" s="222"/>
      <c r="NN21" s="222"/>
      <c r="NO21" s="222"/>
      <c r="NP21" s="222"/>
      <c r="NQ21" s="223">
        <f>SUM(MF21:NP21)</f>
        <v>0</v>
      </c>
      <c r="NR21" s="218">
        <f>'[27]D-PS'!$BX$12</f>
        <v>0</v>
      </c>
      <c r="NS21" s="218">
        <f>'[27]D-PS'!$BX$13</f>
        <v>0</v>
      </c>
      <c r="NT21" s="218">
        <f>'[27]D-PS'!$BX$14</f>
        <v>285905.375</v>
      </c>
      <c r="NU21" s="218">
        <f>'[27]D-PS'!$BX$15</f>
        <v>602212.1875</v>
      </c>
      <c r="NV21" s="218">
        <f>'[27]D-PS'!$BX$16</f>
        <v>862408.6875</v>
      </c>
      <c r="NW21" s="218">
        <f>'[27]D-PS'!$BX$17</f>
        <v>1103026.25</v>
      </c>
      <c r="NX21" s="218">
        <f>'[27]D-PS'!$BX$18</f>
        <v>1172557.875</v>
      </c>
      <c r="NY21" s="218">
        <f>'[27]D-PS'!$BX$19</f>
        <v>1177245.75</v>
      </c>
      <c r="NZ21" s="218">
        <f>'[27]D-PS'!$BX$20</f>
        <v>1172610.625</v>
      </c>
      <c r="OA21" s="218">
        <f>'[27]D-PS'!$BX$21</f>
        <v>1170172.5</v>
      </c>
      <c r="OB21" s="218">
        <f>'[27]D-PS'!$BX$22</f>
        <v>1180537.25</v>
      </c>
      <c r="OC21" s="218">
        <f>'[27]D-PS'!$BX$23</f>
        <v>1172533.75</v>
      </c>
      <c r="OD21" s="218">
        <f>'[27]D-PS'!$BX$24</f>
        <v>1164668.625</v>
      </c>
      <c r="OE21" s="218">
        <f>'[27]D-PS'!$BX$25</f>
        <v>1158153.75</v>
      </c>
      <c r="OF21" s="218">
        <f>'[27]D-PS'!$BX$26</f>
        <v>1150639.25</v>
      </c>
      <c r="OG21" s="218">
        <f>'[27]D-PS'!$BX$27</f>
        <v>1125878.625</v>
      </c>
      <c r="OH21" s="218">
        <f>'[27]D-PS'!$BX$28</f>
        <v>1087175.75</v>
      </c>
      <c r="OI21" s="218">
        <f>'[27]D-PS'!$BX$29</f>
        <v>1087932.875</v>
      </c>
      <c r="OJ21" s="218">
        <f>'[27]D-PS'!$BX$30</f>
        <v>1084864.75</v>
      </c>
      <c r="OK21" s="218">
        <f>'[27]D-PS'!$BX$31</f>
        <v>1268136.25</v>
      </c>
      <c r="OL21" s="218">
        <f>'[27]D-PS'!$BX$32</f>
        <v>4183854</v>
      </c>
      <c r="OM21" s="218">
        <f>'[27]D-PS'!$BX$33</f>
        <v>9047478</v>
      </c>
      <c r="ON21" s="218">
        <f>'[27]D-PS'!$BX$34</f>
        <v>11385609</v>
      </c>
      <c r="OO21" s="218">
        <f>'[27]D-PS'!$BX$35</f>
        <v>11254605</v>
      </c>
      <c r="OP21" s="218">
        <f>'[27]D-PS'!$BX$36</f>
        <v>3713339.75</v>
      </c>
      <c r="OQ21" s="218">
        <f>'[27]D-PS'!$BX$37</f>
        <v>0</v>
      </c>
      <c r="OR21" s="218">
        <f>'[27]D-PS'!$BX$38</f>
        <v>0</v>
      </c>
      <c r="OS21" s="218">
        <f>'[27]D-PS'!$BX$39</f>
        <v>0</v>
      </c>
      <c r="OT21" s="218">
        <f>'[27]D-PS'!$BX$40</f>
        <v>0</v>
      </c>
      <c r="OU21" s="218">
        <f>'[27]D-PS'!$BX$41</f>
        <v>0</v>
      </c>
      <c r="OV21" s="218">
        <f>'[27]D-PS'!$BX$42</f>
        <v>0</v>
      </c>
      <c r="OW21" s="218">
        <f>'[27]D-PS'!$BX$43</f>
        <v>0</v>
      </c>
      <c r="OX21" s="218">
        <f>'[27]D-PS'!$BX$44</f>
        <v>0</v>
      </c>
      <c r="OY21" s="218">
        <f>'[27]D-PS'!$BX$45</f>
        <v>0</v>
      </c>
      <c r="OZ21" s="218">
        <f>'[27]D-PS'!$BX$46</f>
        <v>0</v>
      </c>
      <c r="PA21" s="218">
        <f>'[27]D-PS'!$BX$47</f>
        <v>0</v>
      </c>
      <c r="PB21" s="218">
        <f>'[27]D-PS'!$BX$48</f>
        <v>0</v>
      </c>
      <c r="PC21" s="219">
        <f>SUM(NR21:PB21)</f>
        <v>58611545.875</v>
      </c>
      <c r="PH21" s="219">
        <f>PF21+JG21+PC21</f>
        <v>86271051.96875</v>
      </c>
    </row>
    <row r="22" spans="1:424" outlineLevel="1" x14ac:dyDescent="0.3">
      <c r="A22" s="239" t="s">
        <v>770</v>
      </c>
      <c r="B22" s="225">
        <f>'[28]CF PDP'!$BU$36</f>
        <v>7990054</v>
      </c>
      <c r="C22" s="225">
        <f>'[28]CF PDP'!$BU$37</f>
        <v>10036381</v>
      </c>
      <c r="D22" s="225">
        <f>'[28]CF PDP'!$BU$38</f>
        <v>9478045</v>
      </c>
      <c r="E22" s="225">
        <f>'[28]CF PDP'!$BU$39</f>
        <v>9324726</v>
      </c>
      <c r="F22" s="225">
        <f>'[28]CF PDP'!$BU$40</f>
        <v>9250065</v>
      </c>
      <c r="G22" s="225">
        <f>'[28]CF PDP'!$BU$41</f>
        <v>9208776</v>
      </c>
      <c r="H22" s="225">
        <f>'[28]CF PDP'!$BU$42</f>
        <v>9058013</v>
      </c>
      <c r="I22" s="225">
        <f>'[28]CF PDP'!$BU$43</f>
        <v>8927054</v>
      </c>
      <c r="J22" s="225">
        <f>'[28]CF PDP'!$BU$44</f>
        <v>8881821</v>
      </c>
      <c r="K22" s="225">
        <f>'[28]CF PDP'!$BU$45</f>
        <v>8802029</v>
      </c>
      <c r="L22" s="225">
        <f>'[28]CF PDP'!$BU$46</f>
        <v>8635702</v>
      </c>
      <c r="M22" s="225">
        <f>'[28]CF PDP'!$BU$47</f>
        <v>8344319</v>
      </c>
      <c r="N22" s="225">
        <f>'[28]CF PDP'!$BU$48</f>
        <v>8124667</v>
      </c>
      <c r="O22" s="225">
        <f>'[28]CF PDP'!$BU$49</f>
        <v>8001487</v>
      </c>
      <c r="P22" s="225">
        <f>'[28]CF PDP'!$BU$50</f>
        <v>7899563</v>
      </c>
      <c r="Q22" s="225">
        <f>'[28]CF PDP'!$BU$51</f>
        <v>7764221</v>
      </c>
      <c r="R22" s="225">
        <f>'[28]CF PDP'!$BU$52</f>
        <v>7746463</v>
      </c>
      <c r="S22" s="225">
        <f>'[28]CF PDP'!$BU$53</f>
        <v>7620735</v>
      </c>
      <c r="T22" s="225">
        <f>'[28]CF PDP'!$BU$54</f>
        <v>7477565</v>
      </c>
      <c r="U22" s="225">
        <f>'[28]CF PDP'!$BU$55</f>
        <v>7371910</v>
      </c>
      <c r="V22" s="225">
        <f>'[28]CF PDP'!$BU$56</f>
        <v>7338465</v>
      </c>
      <c r="W22" s="225">
        <f>'[28]CF PDP'!$BU$57</f>
        <v>0</v>
      </c>
      <c r="X22" s="225">
        <f>'[28]CF PDP'!$BU$58</f>
        <v>0</v>
      </c>
      <c r="Y22" s="225">
        <f>'[28]CF PDP'!$BU$59</f>
        <v>0</v>
      </c>
      <c r="Z22" s="225">
        <f>'[28]CF PDP'!$BU$60</f>
        <v>0</v>
      </c>
      <c r="AA22" s="225">
        <f>'[28]CF PDP'!$BU$61</f>
        <v>0</v>
      </c>
      <c r="AB22" s="225">
        <f>'[28]CF PDP'!$BU$62</f>
        <v>0</v>
      </c>
      <c r="AC22" s="225">
        <f>'[28]CF PDP'!$BU$63</f>
        <v>0</v>
      </c>
      <c r="AD22" s="225">
        <f>'[28]CF PDP'!$BU$64</f>
        <v>0</v>
      </c>
      <c r="AE22" s="225">
        <f>'[28]CF PDP'!$BU$65</f>
        <v>0</v>
      </c>
      <c r="AF22" s="225">
        <f>'[28]CF PDP'!$BU$66</f>
        <v>0</v>
      </c>
      <c r="AG22" s="225">
        <f>'[28]CF PDP'!$BU$67</f>
        <v>0</v>
      </c>
      <c r="AH22" s="225">
        <f>'[28]CF PDP'!$BU$68</f>
        <v>0</v>
      </c>
      <c r="AI22" s="225">
        <f>'[28]CF PDP'!$BU$69</f>
        <v>0</v>
      </c>
      <c r="AJ22" s="225">
        <f>'[28]CF PDP'!$BU$70</f>
        <v>0</v>
      </c>
      <c r="AK22" s="225">
        <f>'[28]CF PDP'!$BU$71</f>
        <v>0</v>
      </c>
      <c r="AL22" s="225">
        <f>'[28]CF PDP'!$BU$72</f>
        <v>0</v>
      </c>
      <c r="AM22" s="226">
        <f>SUM(B22:AL22)</f>
        <v>177282061</v>
      </c>
      <c r="AN22" s="227">
        <f>'[28]CF PNP'!$BU$36</f>
        <v>402587</v>
      </c>
      <c r="AO22" s="225">
        <f>'[28]CF PNP'!$BU$37</f>
        <v>522411</v>
      </c>
      <c r="AP22" s="225">
        <f>'[28]CF PNP'!$BU$38</f>
        <v>472807</v>
      </c>
      <c r="AQ22" s="225">
        <f>'[28]CF PNP'!$BU$39</f>
        <v>461224</v>
      </c>
      <c r="AR22" s="225">
        <f>'[28]CF PNP'!$BU$40</f>
        <v>459210</v>
      </c>
      <c r="AS22" s="225">
        <f>'[28]CF PNP'!$BU$41</f>
        <v>382429</v>
      </c>
      <c r="AT22" s="225">
        <f>'[28]CF PNP'!$BU$42</f>
        <v>360702</v>
      </c>
      <c r="AU22" s="225">
        <f>'[28]CF PNP'!$BU$43</f>
        <v>359501</v>
      </c>
      <c r="AV22" s="225">
        <f>'[28]CF PNP'!$BU$44</f>
        <v>358458</v>
      </c>
      <c r="AW22" s="225">
        <f>'[28]CF PNP'!$BU$45</f>
        <v>357881</v>
      </c>
      <c r="AX22" s="225">
        <f>'[28]CF PNP'!$BU$46</f>
        <v>356749</v>
      </c>
      <c r="AY22" s="225">
        <f>'[28]CF PNP'!$BU$47</f>
        <v>356050</v>
      </c>
      <c r="AZ22" s="225">
        <f>'[28]CF PNP'!$BU$48</f>
        <v>355435</v>
      </c>
      <c r="BA22" s="225">
        <f>'[28]CF PNP'!$BU$49</f>
        <v>355217</v>
      </c>
      <c r="BB22" s="225">
        <f>'[28]CF PNP'!$BU$50</f>
        <v>354408</v>
      </c>
      <c r="BC22" s="225">
        <f>'[28]CF PNP'!$BU$51</f>
        <v>353980</v>
      </c>
      <c r="BD22" s="225">
        <f>'[28]CF PNP'!$BU$52</f>
        <v>353599</v>
      </c>
      <c r="BE22" s="225">
        <f>'[28]CF PNP'!$BU$53</f>
        <v>353580</v>
      </c>
      <c r="BF22" s="225">
        <f>'[28]CF PNP'!$BU$54</f>
        <v>352953</v>
      </c>
      <c r="BG22" s="225">
        <f>'[28]CF PNP'!$BU$55</f>
        <v>312341</v>
      </c>
      <c r="BH22" s="225">
        <f>'[28]CF PNP'!$BU$56</f>
        <v>283799</v>
      </c>
      <c r="BI22" s="225">
        <f>'[28]CF PNP'!$BU$57</f>
        <v>0</v>
      </c>
      <c r="BJ22" s="225">
        <f>'[28]CF PNP'!$BU$58</f>
        <v>0</v>
      </c>
      <c r="BK22" s="225">
        <f>'[28]CF PNP'!$BU$59</f>
        <v>0</v>
      </c>
      <c r="BL22" s="225">
        <f>'[28]CF PNP'!$BU$60</f>
        <v>0</v>
      </c>
      <c r="BM22" s="225">
        <f>'[28]CF PNP'!$BU$61</f>
        <v>0</v>
      </c>
      <c r="BN22" s="225">
        <f>'[28]CF PNP'!$BU$62</f>
        <v>0</v>
      </c>
      <c r="BO22" s="225">
        <f>'[28]CF PNP'!$BU$63</f>
        <v>0</v>
      </c>
      <c r="BP22" s="225">
        <f>'[28]CF PNP'!$BU$64</f>
        <v>0</v>
      </c>
      <c r="BQ22" s="225">
        <f>'[28]CF PNP'!$BU$65</f>
        <v>0</v>
      </c>
      <c r="BR22" s="225">
        <f>'[28]CF PNP'!$BU$66</f>
        <v>0</v>
      </c>
      <c r="BS22" s="225">
        <f>'[28]CF PNP'!$BU$67</f>
        <v>0</v>
      </c>
      <c r="BT22" s="225">
        <f>'[28]CF PNP'!$BU$68</f>
        <v>0</v>
      </c>
      <c r="BU22" s="225">
        <f>'[28]CF PNP'!$BU$69</f>
        <v>0</v>
      </c>
      <c r="BV22" s="225">
        <f>'[28]CF PNP'!$BU$70</f>
        <v>0</v>
      </c>
      <c r="BW22" s="225">
        <f>'[28]CF PNP'!$BU$71</f>
        <v>0</v>
      </c>
      <c r="BX22" s="225">
        <f>'[28]CF PNP'!$BU$72</f>
        <v>0</v>
      </c>
      <c r="BY22" s="226">
        <f>SUM(AN22:BX22)</f>
        <v>7925321</v>
      </c>
      <c r="BZ22" s="227">
        <f>'[28]CF PND'!$BU$36</f>
        <v>0</v>
      </c>
      <c r="CA22" s="225">
        <f>'[28]CF PND'!$BU$37</f>
        <v>5001</v>
      </c>
      <c r="CB22" s="225">
        <f>'[28]CF PND'!$BU$38</f>
        <v>1357830</v>
      </c>
      <c r="CC22" s="225">
        <f>'[28]CF PND'!$BU$39</f>
        <v>2450727</v>
      </c>
      <c r="CD22" s="225">
        <f>'[28]CF PND'!$BU$40</f>
        <v>2864289</v>
      </c>
      <c r="CE22" s="225">
        <f>'[28]CF PND'!$BU$41</f>
        <v>3176865</v>
      </c>
      <c r="CF22" s="225">
        <f>'[28]CF PND'!$BU$42</f>
        <v>2824660</v>
      </c>
      <c r="CG22" s="225">
        <f>'[28]CF PND'!$BU$43</f>
        <v>2524409</v>
      </c>
      <c r="CH22" s="225">
        <f>'[28]CF PND'!$BU$44</f>
        <v>2473652</v>
      </c>
      <c r="CI22" s="225">
        <f>'[28]CF PND'!$BU$45</f>
        <v>2419252</v>
      </c>
      <c r="CJ22" s="225">
        <f>'[28]CF PND'!$BU$46</f>
        <v>2402866</v>
      </c>
      <c r="CK22" s="225">
        <f>'[28]CF PND'!$BU$47</f>
        <v>2388877</v>
      </c>
      <c r="CL22" s="225">
        <f>'[28]CF PND'!$BU$48</f>
        <v>2377425</v>
      </c>
      <c r="CM22" s="225">
        <f>'[28]CF PND'!$BU$49</f>
        <v>2331781</v>
      </c>
      <c r="CN22" s="225">
        <f>'[28]CF PND'!$BU$50</f>
        <v>2326189</v>
      </c>
      <c r="CO22" s="225">
        <f>'[28]CF PND'!$BU$51</f>
        <v>2283590</v>
      </c>
      <c r="CP22" s="225">
        <f>'[28]CF PND'!$BU$52</f>
        <v>2275079</v>
      </c>
      <c r="CQ22" s="225">
        <f>'[28]CF PND'!$BU$53</f>
        <v>2076794</v>
      </c>
      <c r="CR22" s="225">
        <f>'[28]CF PND'!$BU$54</f>
        <v>0</v>
      </c>
      <c r="CS22" s="225">
        <f>'[28]CF PND'!$BU$55</f>
        <v>0</v>
      </c>
      <c r="CT22" s="225">
        <f>'[28]CF PND'!$BU$56</f>
        <v>0</v>
      </c>
      <c r="CU22" s="225">
        <f>'[28]CF PND'!$BU$57</f>
        <v>0</v>
      </c>
      <c r="CV22" s="225">
        <f>'[28]CF PND'!$BU$58</f>
        <v>0</v>
      </c>
      <c r="CW22" s="225">
        <f>'[28]CF PND'!$BU$59</f>
        <v>0</v>
      </c>
      <c r="CX22" s="225">
        <f>'[28]CF PND'!$BU$60</f>
        <v>0</v>
      </c>
      <c r="CY22" s="225">
        <f>'[28]CF PND'!$BU$61</f>
        <v>0</v>
      </c>
      <c r="CZ22" s="225">
        <f>'[28]CF PND'!$BU$62</f>
        <v>0</v>
      </c>
      <c r="DA22" s="225">
        <f>'[28]CF PND'!$BU$63</f>
        <v>0</v>
      </c>
      <c r="DB22" s="225">
        <f>'[28]CF PND'!$BU$64</f>
        <v>0</v>
      </c>
      <c r="DC22" s="225">
        <f>'[28]CF PND'!$BU$65</f>
        <v>0</v>
      </c>
      <c r="DD22" s="225">
        <f>'[28]CF PND'!$BU$66</f>
        <v>0</v>
      </c>
      <c r="DE22" s="225">
        <f>'[28]CF PND'!$BU$67</f>
        <v>0</v>
      </c>
      <c r="DF22" s="225">
        <f>'[28]CF PND'!$BU$68</f>
        <v>0</v>
      </c>
      <c r="DG22" s="225">
        <f>'[28]CF PND'!$BU$69</f>
        <v>0</v>
      </c>
      <c r="DH22" s="225">
        <f>'[28]CF PND'!$BU$70</f>
        <v>0</v>
      </c>
      <c r="DI22" s="225">
        <f>'[28]CF PND'!$BU$71</f>
        <v>0</v>
      </c>
      <c r="DJ22" s="225">
        <f>'[28]CF PND'!$BU$72</f>
        <v>0</v>
      </c>
      <c r="DK22" s="226">
        <f>SUM(BZ22:DJ22)</f>
        <v>38559286</v>
      </c>
      <c r="DL22" s="228"/>
      <c r="DM22" s="229"/>
      <c r="DN22" s="229"/>
      <c r="DO22" s="229"/>
      <c r="DP22" s="229"/>
      <c r="DQ22" s="229"/>
      <c r="DR22" s="229"/>
      <c r="DS22" s="229"/>
      <c r="DT22" s="229"/>
      <c r="DU22" s="229"/>
      <c r="DV22" s="229"/>
      <c r="DW22" s="229"/>
      <c r="DX22" s="229"/>
      <c r="DY22" s="229"/>
      <c r="DZ22" s="229"/>
      <c r="EA22" s="229"/>
      <c r="EB22" s="229"/>
      <c r="EC22" s="229"/>
      <c r="ED22" s="229"/>
      <c r="EE22" s="229"/>
      <c r="EF22" s="229"/>
      <c r="EG22" s="229"/>
      <c r="EH22" s="229"/>
      <c r="EI22" s="229"/>
      <c r="EJ22" s="229"/>
      <c r="EK22" s="229"/>
      <c r="EL22" s="229"/>
      <c r="EM22" s="229"/>
      <c r="EN22" s="229"/>
      <c r="EO22" s="229"/>
      <c r="EP22" s="229"/>
      <c r="EQ22" s="229"/>
      <c r="ER22" s="229"/>
      <c r="ES22" s="229"/>
      <c r="ET22" s="229"/>
      <c r="EU22" s="229"/>
      <c r="EV22" s="229"/>
      <c r="EW22" s="230">
        <f>SUM(DL22:EV22)</f>
        <v>0</v>
      </c>
      <c r="EX22" s="228"/>
      <c r="EY22" s="229"/>
      <c r="EZ22" s="229"/>
      <c r="FA22" s="229"/>
      <c r="FB22" s="229"/>
      <c r="FC22" s="229"/>
      <c r="FD22" s="229"/>
      <c r="FE22" s="229"/>
      <c r="FF22" s="229"/>
      <c r="FG22" s="229"/>
      <c r="FH22" s="229"/>
      <c r="FI22" s="229"/>
      <c r="FJ22" s="229"/>
      <c r="FK22" s="229"/>
      <c r="FL22" s="229"/>
      <c r="FM22" s="229"/>
      <c r="FN22" s="229"/>
      <c r="FO22" s="229"/>
      <c r="FP22" s="229"/>
      <c r="FQ22" s="229"/>
      <c r="FR22" s="229"/>
      <c r="FS22" s="229"/>
      <c r="FT22" s="229"/>
      <c r="FU22" s="229"/>
      <c r="FV22" s="229"/>
      <c r="FW22" s="229"/>
      <c r="FX22" s="229"/>
      <c r="FY22" s="229"/>
      <c r="FZ22" s="229"/>
      <c r="GA22" s="229"/>
      <c r="GB22" s="229"/>
      <c r="GC22" s="229"/>
      <c r="GD22" s="229"/>
      <c r="GE22" s="229"/>
      <c r="GF22" s="229"/>
      <c r="GG22" s="229"/>
      <c r="GH22" s="229"/>
      <c r="GI22" s="230">
        <f>SUM(EX22:GH22)</f>
        <v>0</v>
      </c>
      <c r="GJ22" s="228"/>
      <c r="GK22" s="229"/>
      <c r="GL22" s="229"/>
      <c r="GM22" s="229"/>
      <c r="GN22" s="229"/>
      <c r="GO22" s="229"/>
      <c r="GP22" s="229"/>
      <c r="GQ22" s="229"/>
      <c r="GR22" s="229"/>
      <c r="GS22" s="229"/>
      <c r="GT22" s="229"/>
      <c r="GU22" s="229"/>
      <c r="GV22" s="229"/>
      <c r="GW22" s="229"/>
      <c r="GX22" s="229"/>
      <c r="GY22" s="229"/>
      <c r="GZ22" s="229"/>
      <c r="HA22" s="229"/>
      <c r="HB22" s="229"/>
      <c r="HC22" s="229"/>
      <c r="HD22" s="229"/>
      <c r="HE22" s="229"/>
      <c r="HF22" s="229"/>
      <c r="HG22" s="229"/>
      <c r="HH22" s="229"/>
      <c r="HI22" s="229"/>
      <c r="HJ22" s="229"/>
      <c r="HK22" s="229"/>
      <c r="HL22" s="229"/>
      <c r="HM22" s="229"/>
      <c r="HN22" s="229"/>
      <c r="HO22" s="229"/>
      <c r="HP22" s="229"/>
      <c r="HQ22" s="229"/>
      <c r="HR22" s="229"/>
      <c r="HS22" s="229"/>
      <c r="HT22" s="229"/>
      <c r="HU22" s="230">
        <f>SUM(GJ22:HT22)</f>
        <v>0</v>
      </c>
      <c r="HV22" s="227">
        <f>'[28]CF PRB'!$BU$36</f>
        <v>0</v>
      </c>
      <c r="HW22" s="225">
        <f>'[28]CF PRB'!$BU$37</f>
        <v>20141</v>
      </c>
      <c r="HX22" s="225">
        <f>'[28]CF PRB'!$BU$38</f>
        <v>503050</v>
      </c>
      <c r="HY22" s="225">
        <f>'[28]CF PRB'!$BU$39</f>
        <v>856266</v>
      </c>
      <c r="HZ22" s="225">
        <f>'[28]CF PRB'!$BU$40</f>
        <v>1186528</v>
      </c>
      <c r="IA22" s="225">
        <f>'[28]CF PRB'!$BU$41</f>
        <v>1407868</v>
      </c>
      <c r="IB22" s="225">
        <f>'[28]CF PRB'!$BU$42</f>
        <v>1511605</v>
      </c>
      <c r="IC22" s="225">
        <f>'[28]CF PRB'!$BU$43</f>
        <v>1524605</v>
      </c>
      <c r="ID22" s="225">
        <f>'[28]CF PRB'!$BU$44</f>
        <v>1511570</v>
      </c>
      <c r="IE22" s="225">
        <f>'[28]CF PRB'!$BU$45</f>
        <v>1478217</v>
      </c>
      <c r="IF22" s="225">
        <f>'[28]CF PRB'!$BU$46</f>
        <v>1361103</v>
      </c>
      <c r="IG22" s="225">
        <f>'[28]CF PRB'!$BU$47</f>
        <v>1354208</v>
      </c>
      <c r="IH22" s="225">
        <f>'[28]CF PRB'!$BU$48</f>
        <v>1351086</v>
      </c>
      <c r="II22" s="225">
        <f>'[28]CF PRB'!$BU$49</f>
        <v>1347655</v>
      </c>
      <c r="IJ22" s="225">
        <f>'[28]CF PRB'!$BU$50</f>
        <v>1344775</v>
      </c>
      <c r="IK22" s="225">
        <f>'[28]CF PRB'!$BU$51</f>
        <v>1341938</v>
      </c>
      <c r="IL22" s="225">
        <f>'[28]CF PRB'!$BU$52</f>
        <v>1341701</v>
      </c>
      <c r="IM22" s="225">
        <f>'[28]CF PRB'!$BU$53</f>
        <v>1358323</v>
      </c>
      <c r="IN22" s="225">
        <f>'[28]CF PRB'!$BU$54</f>
        <v>3334087</v>
      </c>
      <c r="IO22" s="225">
        <f>'[28]CF PRB'!$BU$55</f>
        <v>3310536</v>
      </c>
      <c r="IP22" s="225">
        <f>'[28]CF PRB'!$BU$56</f>
        <v>0</v>
      </c>
      <c r="IQ22" s="225">
        <f>'[28]CF PRB'!$BU$57</f>
        <v>0</v>
      </c>
      <c r="IR22" s="225">
        <f>'[28]CF PRB'!$BU$58</f>
        <v>0</v>
      </c>
      <c r="IS22" s="225">
        <f>'[28]CF PRB'!$BU$59</f>
        <v>0</v>
      </c>
      <c r="IT22" s="225">
        <f>'[28]CF PRB'!$BU$60</f>
        <v>0</v>
      </c>
      <c r="IU22" s="225">
        <f>'[28]CF PRB'!$BU$61</f>
        <v>0</v>
      </c>
      <c r="IV22" s="225">
        <f>'[28]CF PRB'!$BU$62</f>
        <v>0</v>
      </c>
      <c r="IW22" s="225">
        <f>'[28]CF PRB'!$BU$63</f>
        <v>0</v>
      </c>
      <c r="IX22" s="225">
        <f>'[28]CF PRB'!$BU$64</f>
        <v>0</v>
      </c>
      <c r="IY22" s="225">
        <f>'[28]CF PRB'!$BU$65</f>
        <v>0</v>
      </c>
      <c r="IZ22" s="225">
        <f>'[28]CF PRB'!$BU$66</f>
        <v>0</v>
      </c>
      <c r="JA22" s="225">
        <f>'[28]CF PRB'!$BU$67</f>
        <v>0</v>
      </c>
      <c r="JB22" s="225">
        <f>'[28]CF PRB'!$BU$68</f>
        <v>0</v>
      </c>
      <c r="JC22" s="225">
        <f>'[28]CF PRB'!$BU$69</f>
        <v>0</v>
      </c>
      <c r="JD22" s="225">
        <f>'[28]CF PRB'!$BU$70</f>
        <v>0</v>
      </c>
      <c r="JE22" s="225">
        <f>'[28]CF PRB'!$BU$71</f>
        <v>0</v>
      </c>
      <c r="JF22" s="225">
        <f>'[28]CF PRB'!$BU$72</f>
        <v>0</v>
      </c>
      <c r="JG22" s="226">
        <f>SUM(HV22:JF22)</f>
        <v>27445262</v>
      </c>
      <c r="JH22" s="228"/>
      <c r="JI22" s="229"/>
      <c r="JJ22" s="229"/>
      <c r="JK22" s="229"/>
      <c r="JL22" s="229"/>
      <c r="JM22" s="229"/>
      <c r="JN22" s="229"/>
      <c r="JO22" s="229"/>
      <c r="JP22" s="229"/>
      <c r="JQ22" s="229"/>
      <c r="JR22" s="229"/>
      <c r="JS22" s="229"/>
      <c r="JT22" s="229"/>
      <c r="JU22" s="229"/>
      <c r="JV22" s="229"/>
      <c r="JW22" s="229"/>
      <c r="JX22" s="229"/>
      <c r="JY22" s="229"/>
      <c r="JZ22" s="229"/>
      <c r="KA22" s="229"/>
      <c r="KB22" s="229"/>
      <c r="KC22" s="229"/>
      <c r="KD22" s="229"/>
      <c r="KE22" s="229"/>
      <c r="KF22" s="229"/>
      <c r="KG22" s="229"/>
      <c r="KH22" s="229"/>
      <c r="KI22" s="229"/>
      <c r="KJ22" s="229"/>
      <c r="KK22" s="229"/>
      <c r="KL22" s="229"/>
      <c r="KM22" s="229"/>
      <c r="KN22" s="229"/>
      <c r="KO22" s="229"/>
      <c r="KP22" s="229"/>
      <c r="KQ22" s="229"/>
      <c r="KR22" s="229"/>
      <c r="KS22" s="230">
        <f>SUM(JH22:KR22)</f>
        <v>0</v>
      </c>
      <c r="KT22" s="228"/>
      <c r="KU22" s="229"/>
      <c r="KV22" s="229"/>
      <c r="KW22" s="229"/>
      <c r="KX22" s="229"/>
      <c r="KY22" s="229"/>
      <c r="KZ22" s="229"/>
      <c r="LA22" s="229"/>
      <c r="LB22" s="229"/>
      <c r="LC22" s="229"/>
      <c r="LD22" s="229"/>
      <c r="LE22" s="229"/>
      <c r="LF22" s="229"/>
      <c r="LG22" s="229"/>
      <c r="LH22" s="229"/>
      <c r="LI22" s="229"/>
      <c r="LJ22" s="229"/>
      <c r="LK22" s="229"/>
      <c r="LL22" s="229"/>
      <c r="LM22" s="229"/>
      <c r="LN22" s="229"/>
      <c r="LO22" s="229"/>
      <c r="LP22" s="229"/>
      <c r="LQ22" s="229"/>
      <c r="LR22" s="229"/>
      <c r="LS22" s="229"/>
      <c r="LT22" s="229"/>
      <c r="LU22" s="229"/>
      <c r="LV22" s="229"/>
      <c r="LW22" s="229"/>
      <c r="LX22" s="229"/>
      <c r="LY22" s="229"/>
      <c r="LZ22" s="229"/>
      <c r="MA22" s="229"/>
      <c r="MB22" s="229"/>
      <c r="MC22" s="229"/>
      <c r="MD22" s="229"/>
      <c r="ME22" s="230">
        <f>SUM(KT22:MD22)</f>
        <v>0</v>
      </c>
      <c r="MF22" s="228"/>
      <c r="MG22" s="229"/>
      <c r="MH22" s="229"/>
      <c r="MI22" s="229"/>
      <c r="MJ22" s="229"/>
      <c r="MK22" s="229"/>
      <c r="ML22" s="229"/>
      <c r="MM22" s="229"/>
      <c r="MN22" s="229"/>
      <c r="MO22" s="229"/>
      <c r="MP22" s="229"/>
      <c r="MQ22" s="229"/>
      <c r="MR22" s="229"/>
      <c r="MS22" s="229"/>
      <c r="MT22" s="229"/>
      <c r="MU22" s="229"/>
      <c r="MV22" s="229"/>
      <c r="MW22" s="229"/>
      <c r="MX22" s="229"/>
      <c r="MY22" s="229"/>
      <c r="MZ22" s="229"/>
      <c r="NA22" s="229"/>
      <c r="NB22" s="229"/>
      <c r="NC22" s="229"/>
      <c r="ND22" s="229"/>
      <c r="NE22" s="229"/>
      <c r="NF22" s="229"/>
      <c r="NG22" s="229"/>
      <c r="NH22" s="229"/>
      <c r="NI22" s="229"/>
      <c r="NJ22" s="229"/>
      <c r="NK22" s="229"/>
      <c r="NL22" s="229"/>
      <c r="NM22" s="229"/>
      <c r="NN22" s="229"/>
      <c r="NO22" s="229"/>
      <c r="NP22" s="229"/>
      <c r="NQ22" s="230">
        <f>SUM(MF22:NP22)</f>
        <v>0</v>
      </c>
      <c r="NR22" s="225">
        <f>'[28]CF PS'!$BU$36</f>
        <v>0</v>
      </c>
      <c r="NS22" s="225">
        <f>'[28]CF PS'!$BU$37</f>
        <v>1792</v>
      </c>
      <c r="NT22" s="225">
        <f>'[28]CF PS'!$BU$38</f>
        <v>285593</v>
      </c>
      <c r="NU22" s="225">
        <f>'[28]CF PS'!$BU$39</f>
        <v>602050</v>
      </c>
      <c r="NV22" s="225">
        <f>'[28]CF PS'!$BU$40</f>
        <v>862408</v>
      </c>
      <c r="NW22" s="225">
        <f>'[28]CF PS'!$BU$41</f>
        <v>1103026</v>
      </c>
      <c r="NX22" s="225">
        <f>'[28]CF PS'!$BU$42</f>
        <v>1172557</v>
      </c>
      <c r="NY22" s="225">
        <f>'[28]CF PS'!$BU$43</f>
        <v>1177245</v>
      </c>
      <c r="NZ22" s="225">
        <f>'[28]CF PS'!$BU$44</f>
        <v>1172610</v>
      </c>
      <c r="OA22" s="225">
        <f>'[28]CF PS'!$BU$45</f>
        <v>1170172</v>
      </c>
      <c r="OB22" s="225">
        <f>'[28]CF PS'!$BU$46</f>
        <v>1180537</v>
      </c>
      <c r="OC22" s="225">
        <f>'[28]CF PS'!$BU$47</f>
        <v>1172533</v>
      </c>
      <c r="OD22" s="225">
        <f>'[28]CF PS'!$BU$48</f>
        <v>1164668</v>
      </c>
      <c r="OE22" s="225">
        <f>'[28]CF PS'!$BU$49</f>
        <v>1158153</v>
      </c>
      <c r="OF22" s="225">
        <f>'[28]CF PS'!$BU$50</f>
        <v>1150639</v>
      </c>
      <c r="OG22" s="225">
        <f>'[28]CF PS'!$BU$51</f>
        <v>1125878</v>
      </c>
      <c r="OH22" s="225">
        <f>'[28]CF PS'!$BU$52</f>
        <v>1087175</v>
      </c>
      <c r="OI22" s="225">
        <f>'[28]CF PS'!$BU$53</f>
        <v>1087932</v>
      </c>
      <c r="OJ22" s="225">
        <f>'[28]CF PS'!$BU$54</f>
        <v>1084864</v>
      </c>
      <c r="OK22" s="225">
        <f>'[28]CF PS'!$BU$55</f>
        <v>999276</v>
      </c>
      <c r="OL22" s="225">
        <f>'[28]CF PS'!$BU$56</f>
        <v>4183950</v>
      </c>
      <c r="OM22" s="225">
        <f>'[28]CF PS'!$BU$57</f>
        <v>11547499</v>
      </c>
      <c r="ON22" s="225">
        <f>'[28]CF PS'!$BU$58</f>
        <v>11385749</v>
      </c>
      <c r="OO22" s="225">
        <f>'[28]CF PS'!$BU$59</f>
        <v>11254293</v>
      </c>
      <c r="OP22" s="225">
        <f>'[28]CF PS'!$BU$60</f>
        <v>0</v>
      </c>
      <c r="OQ22" s="225">
        <f>'[28]CF PS'!$BU$61</f>
        <v>0</v>
      </c>
      <c r="OR22" s="225">
        <f>'[28]CF PS'!$BU$62</f>
        <v>0</v>
      </c>
      <c r="OS22" s="225">
        <f>'[28]CF PS'!$BU$63</f>
        <v>0</v>
      </c>
      <c r="OT22" s="225">
        <f>'[28]CF PS'!$BU$64</f>
        <v>0</v>
      </c>
      <c r="OU22" s="225">
        <f>'[28]CF PS'!$BU$65</f>
        <v>0</v>
      </c>
      <c r="OV22" s="225">
        <f>'[28]CF PS'!$BU$66</f>
        <v>0</v>
      </c>
      <c r="OW22" s="225">
        <f>'[28]CF PS'!$BU$67</f>
        <v>0</v>
      </c>
      <c r="OX22" s="225">
        <f>'[28]CF PS'!$BU$68</f>
        <v>0</v>
      </c>
      <c r="OY22" s="225">
        <f>'[28]CF PS'!$BU$69</f>
        <v>0</v>
      </c>
      <c r="OZ22" s="225">
        <f>'[28]CF PS'!$BU$70</f>
        <v>0</v>
      </c>
      <c r="PA22" s="225">
        <f>'[28]CF PS'!$BU$71</f>
        <v>0</v>
      </c>
      <c r="PB22" s="225">
        <f>'[28]CF PS'!$BU$72</f>
        <v>0</v>
      </c>
      <c r="PC22" s="226">
        <f>SUM(NR22:PB22)</f>
        <v>57130599</v>
      </c>
      <c r="PH22" s="219">
        <f>PF22+JG22+PC22</f>
        <v>84575861</v>
      </c>
    </row>
    <row r="23" spans="1:424" ht="16.5" thickBot="1" x14ac:dyDescent="0.35">
      <c r="A23" s="231" t="s">
        <v>771</v>
      </c>
      <c r="B23" s="232">
        <f>IF(AND(B21&lt;&gt;0,B22&lt;&gt;0),(B21-B22)/B22,IF(AND(B21=0,B22=0),"",IF(AND(B21="",B22=""),"",IF(AND(B21=0,B22=""),"", IF(AND(B21="",B22=0),"",1)))))</f>
        <v>-4.815918640850237E-2</v>
      </c>
      <c r="C23" s="232">
        <f t="shared" ref="C23:BN23" si="36">IF(AND(C21&lt;&gt;0,C22&lt;&gt;0),(C21-C22)/C22,IF(AND(C21=0,C22=0),"",IF(AND(C21="",C22=""),"",IF(AND(C21=0,C22=""),"", IF(AND(C21="",C22=0),"",1)))))</f>
        <v>-5.2178668785092953E-2</v>
      </c>
      <c r="D23" s="232">
        <f t="shared" si="36"/>
        <v>-0.10519173521543736</v>
      </c>
      <c r="E23" s="232">
        <f t="shared" si="36"/>
        <v>-0.22440005207659722</v>
      </c>
      <c r="F23" s="232">
        <f t="shared" si="36"/>
        <v>-0.34420860826383382</v>
      </c>
      <c r="G23" s="232">
        <f t="shared" si="36"/>
        <v>-0.38100953916133912</v>
      </c>
      <c r="H23" s="232">
        <f t="shared" si="36"/>
        <v>-0.37006234148703476</v>
      </c>
      <c r="I23" s="232">
        <f t="shared" si="36"/>
        <v>-0.34772316824789007</v>
      </c>
      <c r="J23" s="232">
        <f t="shared" si="36"/>
        <v>-0.32294396610785109</v>
      </c>
      <c r="K23" s="232">
        <f t="shared" si="36"/>
        <v>-0.29856133171113158</v>
      </c>
      <c r="L23" s="232">
        <f t="shared" si="36"/>
        <v>-0.2760479113336704</v>
      </c>
      <c r="M23" s="232">
        <f t="shared" si="36"/>
        <v>-0.25478765852551899</v>
      </c>
      <c r="N23" s="232">
        <f t="shared" si="36"/>
        <v>-0.22973913884716751</v>
      </c>
      <c r="O23" s="232">
        <f t="shared" si="36"/>
        <v>-0.20009980644847639</v>
      </c>
      <c r="P23" s="232">
        <f t="shared" si="36"/>
        <v>-0.16934860827111575</v>
      </c>
      <c r="Q23" s="232">
        <f t="shared" si="36"/>
        <v>-0.13702121565061068</v>
      </c>
      <c r="R23" s="232">
        <f t="shared" si="36"/>
        <v>-0.10005727775373097</v>
      </c>
      <c r="S23" s="232">
        <f t="shared" si="36"/>
        <v>-6.0705496254626359E-2</v>
      </c>
      <c r="T23" s="232">
        <f t="shared" si="36"/>
        <v>-4.8754373917177581E-2</v>
      </c>
      <c r="U23" s="232">
        <f t="shared" si="36"/>
        <v>-5.1104462751173037E-2</v>
      </c>
      <c r="V23" s="232">
        <f t="shared" si="36"/>
        <v>-5.2418932297149334E-2</v>
      </c>
      <c r="W23" s="232">
        <f t="shared" si="36"/>
        <v>1</v>
      </c>
      <c r="X23" s="232" t="str">
        <f t="shared" si="36"/>
        <v/>
      </c>
      <c r="Y23" s="232" t="str">
        <f t="shared" si="36"/>
        <v/>
      </c>
      <c r="Z23" s="232" t="str">
        <f t="shared" si="36"/>
        <v/>
      </c>
      <c r="AA23" s="232" t="str">
        <f t="shared" si="36"/>
        <v/>
      </c>
      <c r="AB23" s="232" t="str">
        <f t="shared" si="36"/>
        <v/>
      </c>
      <c r="AC23" s="232" t="str">
        <f t="shared" si="36"/>
        <v/>
      </c>
      <c r="AD23" s="232" t="str">
        <f t="shared" si="36"/>
        <v/>
      </c>
      <c r="AE23" s="232" t="str">
        <f t="shared" si="36"/>
        <v/>
      </c>
      <c r="AF23" s="232" t="str">
        <f t="shared" si="36"/>
        <v/>
      </c>
      <c r="AG23" s="232" t="str">
        <f t="shared" si="36"/>
        <v/>
      </c>
      <c r="AH23" s="232" t="str">
        <f t="shared" si="36"/>
        <v/>
      </c>
      <c r="AI23" s="232" t="str">
        <f t="shared" si="36"/>
        <v/>
      </c>
      <c r="AJ23" s="232" t="str">
        <f t="shared" si="36"/>
        <v/>
      </c>
      <c r="AK23" s="232" t="str">
        <f t="shared" si="36"/>
        <v/>
      </c>
      <c r="AL23" s="232" t="str">
        <f t="shared" si="36"/>
        <v/>
      </c>
      <c r="AM23" s="233">
        <f t="shared" si="36"/>
        <v>-0.18672954168780789</v>
      </c>
      <c r="AN23" s="234">
        <f t="shared" si="36"/>
        <v>0.90987149982488258</v>
      </c>
      <c r="AO23" s="232">
        <f t="shared" si="36"/>
        <v>1.001329413048347</v>
      </c>
      <c r="AP23" s="232">
        <f t="shared" si="36"/>
        <v>0.89482138060561711</v>
      </c>
      <c r="AQ23" s="232">
        <f t="shared" si="36"/>
        <v>0.64990438485421398</v>
      </c>
      <c r="AR23" s="232">
        <f t="shared" si="36"/>
        <v>0.40803322553951349</v>
      </c>
      <c r="AS23" s="232">
        <f t="shared" si="36"/>
        <v>0.41209119862771915</v>
      </c>
      <c r="AT23" s="232">
        <f t="shared" si="36"/>
        <v>0.48184858969454009</v>
      </c>
      <c r="AU23" s="232">
        <f t="shared" si="36"/>
        <v>0.55033452619046952</v>
      </c>
      <c r="AV23" s="232">
        <f t="shared" si="36"/>
        <v>0.61556444548594258</v>
      </c>
      <c r="AW23" s="232">
        <f t="shared" si="36"/>
        <v>0.67947970135324309</v>
      </c>
      <c r="AX23" s="232">
        <f t="shared" si="36"/>
        <v>0.73899646530193497</v>
      </c>
      <c r="AY23" s="232">
        <f t="shared" si="36"/>
        <v>0.79268343631512428</v>
      </c>
      <c r="AZ23" s="232">
        <f t="shared" si="36"/>
        <v>0.84416788583003921</v>
      </c>
      <c r="BA23" s="232">
        <f t="shared" si="36"/>
        <v>0.89404311308298867</v>
      </c>
      <c r="BB23" s="232">
        <f t="shared" si="36"/>
        <v>0.9415110903252748</v>
      </c>
      <c r="BC23" s="232">
        <f t="shared" si="36"/>
        <v>0.98226435815582802</v>
      </c>
      <c r="BD23" s="232">
        <f t="shared" si="36"/>
        <v>1.0261404868226438</v>
      </c>
      <c r="BE23" s="232">
        <f t="shared" si="36"/>
        <v>1.0613886885570452</v>
      </c>
      <c r="BF23" s="232">
        <f t="shared" si="36"/>
        <v>1.033322425365417</v>
      </c>
      <c r="BG23" s="232">
        <f t="shared" si="36"/>
        <v>1.2055207689672505</v>
      </c>
      <c r="BH23" s="232">
        <f t="shared" si="36"/>
        <v>1.3554467686637373</v>
      </c>
      <c r="BI23" s="232">
        <f t="shared" si="36"/>
        <v>1</v>
      </c>
      <c r="BJ23" s="232" t="str">
        <f t="shared" si="36"/>
        <v/>
      </c>
      <c r="BK23" s="232" t="str">
        <f t="shared" si="36"/>
        <v/>
      </c>
      <c r="BL23" s="232" t="str">
        <f t="shared" si="36"/>
        <v/>
      </c>
      <c r="BM23" s="232" t="str">
        <f t="shared" si="36"/>
        <v/>
      </c>
      <c r="BN23" s="232" t="str">
        <f t="shared" si="36"/>
        <v/>
      </c>
      <c r="BO23" s="232" t="str">
        <f t="shared" ref="BO23:DZ23" si="37">IF(AND(BO21&lt;&gt;0,BO22&lt;&gt;0),(BO21-BO22)/BO22,IF(AND(BO21=0,BO22=0),"",IF(AND(BO21="",BO22=""),"",IF(AND(BO21=0,BO22=""),"", IF(AND(BO21="",BO22=0),"",1)))))</f>
        <v/>
      </c>
      <c r="BP23" s="232" t="str">
        <f t="shared" si="37"/>
        <v/>
      </c>
      <c r="BQ23" s="232" t="str">
        <f t="shared" si="37"/>
        <v/>
      </c>
      <c r="BR23" s="232" t="str">
        <f t="shared" si="37"/>
        <v/>
      </c>
      <c r="BS23" s="232" t="str">
        <f t="shared" si="37"/>
        <v/>
      </c>
      <c r="BT23" s="232" t="str">
        <f t="shared" si="37"/>
        <v/>
      </c>
      <c r="BU23" s="232" t="str">
        <f t="shared" si="37"/>
        <v/>
      </c>
      <c r="BV23" s="232" t="str">
        <f t="shared" si="37"/>
        <v/>
      </c>
      <c r="BW23" s="232" t="str">
        <f t="shared" si="37"/>
        <v/>
      </c>
      <c r="BX23" s="232" t="str">
        <f t="shared" si="37"/>
        <v/>
      </c>
      <c r="BY23" s="233">
        <f t="shared" si="37"/>
        <v>0.84783541220286218</v>
      </c>
      <c r="BZ23" s="234" t="str">
        <f t="shared" si="37"/>
        <v/>
      </c>
      <c r="CA23" s="232">
        <f t="shared" si="37"/>
        <v>5.7595902694461106E-4</v>
      </c>
      <c r="CB23" s="232">
        <f t="shared" si="37"/>
        <v>0.42390625115073316</v>
      </c>
      <c r="CC23" s="232">
        <f t="shared" si="37"/>
        <v>0.73142540968455483</v>
      </c>
      <c r="CD23" s="232">
        <f t="shared" si="37"/>
        <v>1.0461374533086572</v>
      </c>
      <c r="CE23" s="232">
        <f t="shared" si="37"/>
        <v>1.0547646815335243</v>
      </c>
      <c r="CF23" s="232">
        <f t="shared" si="37"/>
        <v>1.1245928713544284</v>
      </c>
      <c r="CG23" s="232">
        <f t="shared" si="37"/>
        <v>1.1512617408668722</v>
      </c>
      <c r="CH23" s="232">
        <f t="shared" si="37"/>
        <v>1.0703035431014549</v>
      </c>
      <c r="CI23" s="232">
        <f t="shared" si="37"/>
        <v>0.98569495860704048</v>
      </c>
      <c r="CJ23" s="232">
        <f t="shared" si="37"/>
        <v>0.88225997621174046</v>
      </c>
      <c r="CK23" s="232">
        <f t="shared" si="37"/>
        <v>0.77167660787893222</v>
      </c>
      <c r="CL23" s="232">
        <f t="shared" si="37"/>
        <v>0.65872856136366031</v>
      </c>
      <c r="CM23" s="232">
        <f t="shared" si="37"/>
        <v>0.55044523906833442</v>
      </c>
      <c r="CN23" s="232">
        <f t="shared" si="37"/>
        <v>0.431424209296837</v>
      </c>
      <c r="CO23" s="232">
        <f t="shared" si="37"/>
        <v>0.31350855451285037</v>
      </c>
      <c r="CP23" s="232">
        <f t="shared" si="37"/>
        <v>0.1811830490281876</v>
      </c>
      <c r="CQ23" s="232">
        <f t="shared" si="37"/>
        <v>-0.2006773420955569</v>
      </c>
      <c r="CR23" s="232" t="str">
        <f t="shared" si="37"/>
        <v/>
      </c>
      <c r="CS23" s="232" t="str">
        <f t="shared" si="37"/>
        <v/>
      </c>
      <c r="CT23" s="232" t="str">
        <f t="shared" si="37"/>
        <v/>
      </c>
      <c r="CU23" s="232" t="str">
        <f t="shared" si="37"/>
        <v/>
      </c>
      <c r="CV23" s="232" t="str">
        <f t="shared" si="37"/>
        <v/>
      </c>
      <c r="CW23" s="232" t="str">
        <f t="shared" si="37"/>
        <v/>
      </c>
      <c r="CX23" s="232" t="str">
        <f t="shared" si="37"/>
        <v/>
      </c>
      <c r="CY23" s="232" t="str">
        <f t="shared" si="37"/>
        <v/>
      </c>
      <c r="CZ23" s="232" t="str">
        <f t="shared" si="37"/>
        <v/>
      </c>
      <c r="DA23" s="232" t="str">
        <f t="shared" si="37"/>
        <v/>
      </c>
      <c r="DB23" s="232" t="str">
        <f t="shared" si="37"/>
        <v/>
      </c>
      <c r="DC23" s="232" t="str">
        <f t="shared" si="37"/>
        <v/>
      </c>
      <c r="DD23" s="232" t="str">
        <f t="shared" si="37"/>
        <v/>
      </c>
      <c r="DE23" s="232" t="str">
        <f t="shared" si="37"/>
        <v/>
      </c>
      <c r="DF23" s="232" t="str">
        <f t="shared" si="37"/>
        <v/>
      </c>
      <c r="DG23" s="232" t="str">
        <f t="shared" si="37"/>
        <v/>
      </c>
      <c r="DH23" s="232" t="str">
        <f t="shared" si="37"/>
        <v/>
      </c>
      <c r="DI23" s="232" t="str">
        <f t="shared" si="37"/>
        <v/>
      </c>
      <c r="DJ23" s="232" t="str">
        <f t="shared" si="37"/>
        <v/>
      </c>
      <c r="DK23" s="233">
        <f t="shared" si="37"/>
        <v>0.73544887489283628</v>
      </c>
      <c r="DL23" s="235" t="str">
        <f t="shared" si="37"/>
        <v/>
      </c>
      <c r="DM23" s="236" t="str">
        <f t="shared" si="37"/>
        <v/>
      </c>
      <c r="DN23" s="236" t="str">
        <f t="shared" si="37"/>
        <v/>
      </c>
      <c r="DO23" s="236" t="str">
        <f t="shared" si="37"/>
        <v/>
      </c>
      <c r="DP23" s="236" t="str">
        <f t="shared" si="37"/>
        <v/>
      </c>
      <c r="DQ23" s="236" t="str">
        <f t="shared" si="37"/>
        <v/>
      </c>
      <c r="DR23" s="236" t="str">
        <f t="shared" si="37"/>
        <v/>
      </c>
      <c r="DS23" s="236" t="str">
        <f t="shared" si="37"/>
        <v/>
      </c>
      <c r="DT23" s="236" t="str">
        <f t="shared" si="37"/>
        <v/>
      </c>
      <c r="DU23" s="236" t="str">
        <f t="shared" si="37"/>
        <v/>
      </c>
      <c r="DV23" s="236" t="str">
        <f t="shared" si="37"/>
        <v/>
      </c>
      <c r="DW23" s="236" t="str">
        <f t="shared" si="37"/>
        <v/>
      </c>
      <c r="DX23" s="236" t="str">
        <f t="shared" si="37"/>
        <v/>
      </c>
      <c r="DY23" s="236" t="str">
        <f t="shared" si="37"/>
        <v/>
      </c>
      <c r="DZ23" s="236" t="str">
        <f t="shared" si="37"/>
        <v/>
      </c>
      <c r="EA23" s="236" t="str">
        <f t="shared" ref="EA23:IK23" si="38">IF(AND(EA21&lt;&gt;0,EA22&lt;&gt;0),(EA21-EA22)/EA22,IF(AND(EA21=0,EA22=0),"",IF(AND(EA21="",EA22=""),"",IF(AND(EA21=0,EA22=""),"", IF(AND(EA21="",EA22=0),"",1)))))</f>
        <v/>
      </c>
      <c r="EB23" s="236" t="str">
        <f t="shared" si="38"/>
        <v/>
      </c>
      <c r="EC23" s="236" t="str">
        <f t="shared" si="38"/>
        <v/>
      </c>
      <c r="ED23" s="236" t="str">
        <f t="shared" si="38"/>
        <v/>
      </c>
      <c r="EE23" s="236" t="str">
        <f t="shared" si="38"/>
        <v/>
      </c>
      <c r="EF23" s="236" t="str">
        <f t="shared" si="38"/>
        <v/>
      </c>
      <c r="EG23" s="236" t="str">
        <f t="shared" si="38"/>
        <v/>
      </c>
      <c r="EH23" s="236" t="str">
        <f t="shared" si="38"/>
        <v/>
      </c>
      <c r="EI23" s="236" t="str">
        <f t="shared" si="38"/>
        <v/>
      </c>
      <c r="EJ23" s="236" t="str">
        <f t="shared" si="38"/>
        <v/>
      </c>
      <c r="EK23" s="236" t="str">
        <f t="shared" si="38"/>
        <v/>
      </c>
      <c r="EL23" s="236" t="str">
        <f t="shared" si="38"/>
        <v/>
      </c>
      <c r="EM23" s="236" t="str">
        <f t="shared" si="38"/>
        <v/>
      </c>
      <c r="EN23" s="236" t="str">
        <f t="shared" si="38"/>
        <v/>
      </c>
      <c r="EO23" s="236" t="str">
        <f t="shared" si="38"/>
        <v/>
      </c>
      <c r="EP23" s="236" t="str">
        <f t="shared" si="38"/>
        <v/>
      </c>
      <c r="EQ23" s="236" t="str">
        <f t="shared" si="38"/>
        <v/>
      </c>
      <c r="ER23" s="236" t="str">
        <f t="shared" si="38"/>
        <v/>
      </c>
      <c r="ES23" s="236" t="str">
        <f t="shared" si="38"/>
        <v/>
      </c>
      <c r="ET23" s="236" t="str">
        <f t="shared" si="38"/>
        <v/>
      </c>
      <c r="EU23" s="236" t="str">
        <f t="shared" si="38"/>
        <v/>
      </c>
      <c r="EV23" s="236" t="str">
        <f t="shared" si="38"/>
        <v/>
      </c>
      <c r="EW23" s="237" t="str">
        <f t="shared" si="38"/>
        <v/>
      </c>
      <c r="EX23" s="235" t="str">
        <f t="shared" si="38"/>
        <v/>
      </c>
      <c r="EY23" s="236" t="str">
        <f t="shared" si="38"/>
        <v/>
      </c>
      <c r="EZ23" s="236" t="str">
        <f t="shared" si="38"/>
        <v/>
      </c>
      <c r="FA23" s="236" t="str">
        <f t="shared" si="38"/>
        <v/>
      </c>
      <c r="FB23" s="236" t="str">
        <f t="shared" si="38"/>
        <v/>
      </c>
      <c r="FC23" s="236" t="str">
        <f t="shared" si="38"/>
        <v/>
      </c>
      <c r="FD23" s="236" t="str">
        <f t="shared" si="38"/>
        <v/>
      </c>
      <c r="FE23" s="236" t="str">
        <f t="shared" si="38"/>
        <v/>
      </c>
      <c r="FF23" s="236" t="str">
        <f t="shared" si="38"/>
        <v/>
      </c>
      <c r="FG23" s="236" t="str">
        <f t="shared" si="38"/>
        <v/>
      </c>
      <c r="FH23" s="236" t="str">
        <f t="shared" si="38"/>
        <v/>
      </c>
      <c r="FI23" s="236" t="str">
        <f t="shared" si="38"/>
        <v/>
      </c>
      <c r="FJ23" s="236" t="str">
        <f t="shared" si="38"/>
        <v/>
      </c>
      <c r="FK23" s="236" t="str">
        <f t="shared" si="38"/>
        <v/>
      </c>
      <c r="FL23" s="236" t="str">
        <f t="shared" si="38"/>
        <v/>
      </c>
      <c r="FM23" s="236" t="str">
        <f t="shared" si="38"/>
        <v/>
      </c>
      <c r="FN23" s="236" t="str">
        <f t="shared" si="38"/>
        <v/>
      </c>
      <c r="FO23" s="236" t="str">
        <f t="shared" si="38"/>
        <v/>
      </c>
      <c r="FP23" s="236" t="str">
        <f t="shared" si="38"/>
        <v/>
      </c>
      <c r="FQ23" s="236" t="str">
        <f t="shared" si="38"/>
        <v/>
      </c>
      <c r="FR23" s="236" t="str">
        <f t="shared" si="38"/>
        <v/>
      </c>
      <c r="FS23" s="236" t="str">
        <f t="shared" si="38"/>
        <v/>
      </c>
      <c r="FT23" s="236" t="str">
        <f t="shared" si="38"/>
        <v/>
      </c>
      <c r="FU23" s="236" t="str">
        <f t="shared" si="38"/>
        <v/>
      </c>
      <c r="FV23" s="236" t="str">
        <f t="shared" si="38"/>
        <v/>
      </c>
      <c r="FW23" s="236" t="str">
        <f t="shared" si="38"/>
        <v/>
      </c>
      <c r="FX23" s="236" t="str">
        <f t="shared" si="38"/>
        <v/>
      </c>
      <c r="FY23" s="236" t="str">
        <f t="shared" si="38"/>
        <v/>
      </c>
      <c r="FZ23" s="236" t="str">
        <f t="shared" si="38"/>
        <v/>
      </c>
      <c r="GA23" s="236" t="str">
        <f t="shared" si="38"/>
        <v/>
      </c>
      <c r="GB23" s="236" t="str">
        <f t="shared" si="38"/>
        <v/>
      </c>
      <c r="GC23" s="236" t="str">
        <f t="shared" si="38"/>
        <v/>
      </c>
      <c r="GD23" s="236" t="str">
        <f t="shared" si="38"/>
        <v/>
      </c>
      <c r="GE23" s="236" t="str">
        <f t="shared" si="38"/>
        <v/>
      </c>
      <c r="GF23" s="236" t="str">
        <f t="shared" si="38"/>
        <v/>
      </c>
      <c r="GG23" s="236" t="str">
        <f t="shared" si="38"/>
        <v/>
      </c>
      <c r="GH23" s="236" t="str">
        <f t="shared" si="38"/>
        <v/>
      </c>
      <c r="GI23" s="237" t="str">
        <f t="shared" si="38"/>
        <v/>
      </c>
      <c r="GJ23" s="235" t="str">
        <f t="shared" si="38"/>
        <v/>
      </c>
      <c r="GK23" s="236" t="str">
        <f t="shared" si="38"/>
        <v/>
      </c>
      <c r="GL23" s="236" t="str">
        <f t="shared" si="38"/>
        <v/>
      </c>
      <c r="GM23" s="236" t="str">
        <f t="shared" si="38"/>
        <v/>
      </c>
      <c r="GN23" s="236" t="str">
        <f t="shared" si="38"/>
        <v/>
      </c>
      <c r="GO23" s="236" t="str">
        <f t="shared" si="38"/>
        <v/>
      </c>
      <c r="GP23" s="236" t="str">
        <f t="shared" si="38"/>
        <v/>
      </c>
      <c r="GQ23" s="236" t="str">
        <f t="shared" si="38"/>
        <v/>
      </c>
      <c r="GR23" s="236" t="str">
        <f t="shared" si="38"/>
        <v/>
      </c>
      <c r="GS23" s="236" t="str">
        <f t="shared" si="38"/>
        <v/>
      </c>
      <c r="GT23" s="236" t="str">
        <f t="shared" si="38"/>
        <v/>
      </c>
      <c r="GU23" s="236" t="str">
        <f t="shared" si="38"/>
        <v/>
      </c>
      <c r="GV23" s="236" t="str">
        <f t="shared" si="38"/>
        <v/>
      </c>
      <c r="GW23" s="236" t="str">
        <f t="shared" si="38"/>
        <v/>
      </c>
      <c r="GX23" s="236" t="str">
        <f t="shared" si="38"/>
        <v/>
      </c>
      <c r="GY23" s="236" t="str">
        <f t="shared" si="38"/>
        <v/>
      </c>
      <c r="GZ23" s="236" t="str">
        <f t="shared" si="38"/>
        <v/>
      </c>
      <c r="HA23" s="236" t="str">
        <f t="shared" si="38"/>
        <v/>
      </c>
      <c r="HB23" s="236" t="str">
        <f t="shared" si="38"/>
        <v/>
      </c>
      <c r="HC23" s="236" t="str">
        <f t="shared" si="38"/>
        <v/>
      </c>
      <c r="HD23" s="236" t="str">
        <f t="shared" si="38"/>
        <v/>
      </c>
      <c r="HE23" s="236" t="str">
        <f t="shared" si="38"/>
        <v/>
      </c>
      <c r="HF23" s="236" t="str">
        <f t="shared" si="38"/>
        <v/>
      </c>
      <c r="HG23" s="236" t="str">
        <f t="shared" si="38"/>
        <v/>
      </c>
      <c r="HH23" s="236" t="str">
        <f t="shared" si="38"/>
        <v/>
      </c>
      <c r="HI23" s="236" t="str">
        <f t="shared" si="38"/>
        <v/>
      </c>
      <c r="HJ23" s="236" t="str">
        <f t="shared" si="38"/>
        <v/>
      </c>
      <c r="HK23" s="236" t="str">
        <f t="shared" si="38"/>
        <v/>
      </c>
      <c r="HL23" s="236" t="str">
        <f t="shared" si="38"/>
        <v/>
      </c>
      <c r="HM23" s="236" t="str">
        <f t="shared" si="38"/>
        <v/>
      </c>
      <c r="HN23" s="236" t="str">
        <f t="shared" si="38"/>
        <v/>
      </c>
      <c r="HO23" s="236" t="str">
        <f t="shared" si="38"/>
        <v/>
      </c>
      <c r="HP23" s="236" t="str">
        <f t="shared" si="38"/>
        <v/>
      </c>
      <c r="HQ23" s="236" t="str">
        <f t="shared" si="38"/>
        <v/>
      </c>
      <c r="HR23" s="236" t="str">
        <f t="shared" si="38"/>
        <v/>
      </c>
      <c r="HS23" s="236" t="str">
        <f t="shared" si="38"/>
        <v/>
      </c>
      <c r="HT23" s="236" t="str">
        <f t="shared" si="38"/>
        <v/>
      </c>
      <c r="HU23" s="237" t="str">
        <f t="shared" si="38"/>
        <v/>
      </c>
      <c r="HV23" s="234" t="str">
        <f t="shared" si="38"/>
        <v/>
      </c>
      <c r="HW23" s="232">
        <f t="shared" si="38"/>
        <v>1</v>
      </c>
      <c r="HX23" s="232">
        <f t="shared" si="38"/>
        <v>1.8617682138952392E-4</v>
      </c>
      <c r="HY23" s="232">
        <f t="shared" si="38"/>
        <v>2.6225787313755304E-4</v>
      </c>
      <c r="HZ23" s="232">
        <f t="shared" si="38"/>
        <v>5.2674694571050999E-7</v>
      </c>
      <c r="IA23" s="232">
        <f t="shared" si="38"/>
        <v>1.77573465694227E-7</v>
      </c>
      <c r="IB23" s="232">
        <f t="shared" si="38"/>
        <v>1.6538712163561248E-7</v>
      </c>
      <c r="IC23" s="232">
        <f t="shared" si="38"/>
        <v>4.0994224733619529E-7</v>
      </c>
      <c r="ID23" s="232">
        <f t="shared" si="38"/>
        <v>3.307819022605635E-7</v>
      </c>
      <c r="IE23" s="232">
        <f t="shared" si="38"/>
        <v>-8.6929050335640841E-5</v>
      </c>
      <c r="IF23" s="232">
        <f t="shared" si="38"/>
        <v>5.5102369181465328E-7</v>
      </c>
      <c r="IG23" s="232">
        <f t="shared" si="38"/>
        <v>5.5382924927337608E-7</v>
      </c>
      <c r="IH23" s="232">
        <f t="shared" si="38"/>
        <v>2.7755450060173815E-7</v>
      </c>
      <c r="II23" s="232">
        <f t="shared" si="38"/>
        <v>1.855074184416635E-7</v>
      </c>
      <c r="IJ23" s="232">
        <f t="shared" si="38"/>
        <v>2.7885705787213473E-7</v>
      </c>
      <c r="IK23" s="232">
        <f t="shared" si="38"/>
        <v>0</v>
      </c>
      <c r="IL23" s="232">
        <f t="shared" ref="IL23:KW23" si="39">IF(AND(IL21&lt;&gt;0,IL22&lt;&gt;0),(IL21-IL22)/IL22,IF(AND(IL21=0,IL22=0),"",IF(AND(IL21="",IL22=""),"",IF(AND(IL21=0,IL22=""),"", IF(AND(IL21="",IL22=0),"",1)))))</f>
        <v>5.5899190654251585E-7</v>
      </c>
      <c r="IM23" s="232">
        <f t="shared" si="39"/>
        <v>0.37069395497241819</v>
      </c>
      <c r="IN23" s="232">
        <f t="shared" si="39"/>
        <v>-4.8139115745929843E-5</v>
      </c>
      <c r="IO23" s="232">
        <f t="shared" si="39"/>
        <v>-8.1307603965037681E-2</v>
      </c>
      <c r="IP23" s="232" t="str">
        <f t="shared" si="39"/>
        <v/>
      </c>
      <c r="IQ23" s="232" t="str">
        <f t="shared" si="39"/>
        <v/>
      </c>
      <c r="IR23" s="232" t="str">
        <f t="shared" si="39"/>
        <v/>
      </c>
      <c r="IS23" s="232" t="str">
        <f t="shared" si="39"/>
        <v/>
      </c>
      <c r="IT23" s="232" t="str">
        <f t="shared" si="39"/>
        <v/>
      </c>
      <c r="IU23" s="232" t="str">
        <f t="shared" si="39"/>
        <v/>
      </c>
      <c r="IV23" s="232" t="str">
        <f t="shared" si="39"/>
        <v/>
      </c>
      <c r="IW23" s="232" t="str">
        <f t="shared" si="39"/>
        <v/>
      </c>
      <c r="IX23" s="232" t="str">
        <f t="shared" si="39"/>
        <v/>
      </c>
      <c r="IY23" s="232" t="str">
        <f t="shared" si="39"/>
        <v/>
      </c>
      <c r="IZ23" s="232" t="str">
        <f t="shared" si="39"/>
        <v/>
      </c>
      <c r="JA23" s="232" t="str">
        <f t="shared" si="39"/>
        <v/>
      </c>
      <c r="JB23" s="232" t="str">
        <f t="shared" si="39"/>
        <v/>
      </c>
      <c r="JC23" s="232" t="str">
        <f t="shared" si="39"/>
        <v/>
      </c>
      <c r="JD23" s="232" t="str">
        <f t="shared" si="39"/>
        <v/>
      </c>
      <c r="JE23" s="232" t="str">
        <f t="shared" si="39"/>
        <v/>
      </c>
      <c r="JF23" s="232" t="str">
        <f t="shared" si="39"/>
        <v/>
      </c>
      <c r="JG23" s="233">
        <f t="shared" si="39"/>
        <v>7.8062324108984643E-3</v>
      </c>
      <c r="JH23" s="235" t="str">
        <f t="shared" si="39"/>
        <v/>
      </c>
      <c r="JI23" s="236" t="str">
        <f t="shared" si="39"/>
        <v/>
      </c>
      <c r="JJ23" s="236" t="str">
        <f t="shared" si="39"/>
        <v/>
      </c>
      <c r="JK23" s="236" t="str">
        <f t="shared" si="39"/>
        <v/>
      </c>
      <c r="JL23" s="236" t="str">
        <f t="shared" si="39"/>
        <v/>
      </c>
      <c r="JM23" s="236" t="str">
        <f t="shared" si="39"/>
        <v/>
      </c>
      <c r="JN23" s="236" t="str">
        <f t="shared" si="39"/>
        <v/>
      </c>
      <c r="JO23" s="236" t="str">
        <f t="shared" si="39"/>
        <v/>
      </c>
      <c r="JP23" s="236" t="str">
        <f t="shared" si="39"/>
        <v/>
      </c>
      <c r="JQ23" s="236" t="str">
        <f t="shared" si="39"/>
        <v/>
      </c>
      <c r="JR23" s="236" t="str">
        <f t="shared" si="39"/>
        <v/>
      </c>
      <c r="JS23" s="236" t="str">
        <f t="shared" si="39"/>
        <v/>
      </c>
      <c r="JT23" s="236" t="str">
        <f t="shared" si="39"/>
        <v/>
      </c>
      <c r="JU23" s="236" t="str">
        <f t="shared" si="39"/>
        <v/>
      </c>
      <c r="JV23" s="236" t="str">
        <f t="shared" si="39"/>
        <v/>
      </c>
      <c r="JW23" s="236" t="str">
        <f t="shared" si="39"/>
        <v/>
      </c>
      <c r="JX23" s="236" t="str">
        <f t="shared" si="39"/>
        <v/>
      </c>
      <c r="JY23" s="236" t="str">
        <f t="shared" si="39"/>
        <v/>
      </c>
      <c r="JZ23" s="236" t="str">
        <f t="shared" si="39"/>
        <v/>
      </c>
      <c r="KA23" s="236" t="str">
        <f t="shared" si="39"/>
        <v/>
      </c>
      <c r="KB23" s="236" t="str">
        <f t="shared" si="39"/>
        <v/>
      </c>
      <c r="KC23" s="236" t="str">
        <f t="shared" si="39"/>
        <v/>
      </c>
      <c r="KD23" s="236" t="str">
        <f t="shared" si="39"/>
        <v/>
      </c>
      <c r="KE23" s="236" t="str">
        <f t="shared" si="39"/>
        <v/>
      </c>
      <c r="KF23" s="236" t="str">
        <f t="shared" si="39"/>
        <v/>
      </c>
      <c r="KG23" s="236" t="str">
        <f t="shared" si="39"/>
        <v/>
      </c>
      <c r="KH23" s="236" t="str">
        <f t="shared" si="39"/>
        <v/>
      </c>
      <c r="KI23" s="236" t="str">
        <f t="shared" si="39"/>
        <v/>
      </c>
      <c r="KJ23" s="236" t="str">
        <f t="shared" si="39"/>
        <v/>
      </c>
      <c r="KK23" s="236" t="str">
        <f t="shared" si="39"/>
        <v/>
      </c>
      <c r="KL23" s="236" t="str">
        <f t="shared" si="39"/>
        <v/>
      </c>
      <c r="KM23" s="236" t="str">
        <f t="shared" si="39"/>
        <v/>
      </c>
      <c r="KN23" s="236" t="str">
        <f t="shared" si="39"/>
        <v/>
      </c>
      <c r="KO23" s="236" t="str">
        <f t="shared" si="39"/>
        <v/>
      </c>
      <c r="KP23" s="236" t="str">
        <f t="shared" si="39"/>
        <v/>
      </c>
      <c r="KQ23" s="236" t="str">
        <f t="shared" si="39"/>
        <v/>
      </c>
      <c r="KR23" s="236" t="str">
        <f t="shared" si="39"/>
        <v/>
      </c>
      <c r="KS23" s="237" t="str">
        <f t="shared" si="39"/>
        <v/>
      </c>
      <c r="KT23" s="235" t="str">
        <f t="shared" si="39"/>
        <v/>
      </c>
      <c r="KU23" s="236" t="str">
        <f t="shared" si="39"/>
        <v/>
      </c>
      <c r="KV23" s="236" t="str">
        <f t="shared" si="39"/>
        <v/>
      </c>
      <c r="KW23" s="236" t="str">
        <f t="shared" si="39"/>
        <v/>
      </c>
      <c r="KX23" s="236" t="str">
        <f t="shared" ref="KX23:NI23" si="40">IF(AND(KX21&lt;&gt;0,KX22&lt;&gt;0),(KX21-KX22)/KX22,IF(AND(KX21=0,KX22=0),"",IF(AND(KX21="",KX22=""),"",IF(AND(KX21=0,KX22=""),"", IF(AND(KX21="",KX22=0),"",1)))))</f>
        <v/>
      </c>
      <c r="KY23" s="236" t="str">
        <f t="shared" si="40"/>
        <v/>
      </c>
      <c r="KZ23" s="236" t="str">
        <f t="shared" si="40"/>
        <v/>
      </c>
      <c r="LA23" s="236" t="str">
        <f t="shared" si="40"/>
        <v/>
      </c>
      <c r="LB23" s="236" t="str">
        <f t="shared" si="40"/>
        <v/>
      </c>
      <c r="LC23" s="236" t="str">
        <f t="shared" si="40"/>
        <v/>
      </c>
      <c r="LD23" s="236" t="str">
        <f t="shared" si="40"/>
        <v/>
      </c>
      <c r="LE23" s="236" t="str">
        <f t="shared" si="40"/>
        <v/>
      </c>
      <c r="LF23" s="236" t="str">
        <f t="shared" si="40"/>
        <v/>
      </c>
      <c r="LG23" s="236" t="str">
        <f t="shared" si="40"/>
        <v/>
      </c>
      <c r="LH23" s="236" t="str">
        <f t="shared" si="40"/>
        <v/>
      </c>
      <c r="LI23" s="236" t="str">
        <f t="shared" si="40"/>
        <v/>
      </c>
      <c r="LJ23" s="236" t="str">
        <f t="shared" si="40"/>
        <v/>
      </c>
      <c r="LK23" s="236" t="str">
        <f t="shared" si="40"/>
        <v/>
      </c>
      <c r="LL23" s="236" t="str">
        <f t="shared" si="40"/>
        <v/>
      </c>
      <c r="LM23" s="236" t="str">
        <f t="shared" si="40"/>
        <v/>
      </c>
      <c r="LN23" s="236" t="str">
        <f t="shared" si="40"/>
        <v/>
      </c>
      <c r="LO23" s="236" t="str">
        <f t="shared" si="40"/>
        <v/>
      </c>
      <c r="LP23" s="236" t="str">
        <f t="shared" si="40"/>
        <v/>
      </c>
      <c r="LQ23" s="236" t="str">
        <f t="shared" si="40"/>
        <v/>
      </c>
      <c r="LR23" s="236" t="str">
        <f t="shared" si="40"/>
        <v/>
      </c>
      <c r="LS23" s="236" t="str">
        <f t="shared" si="40"/>
        <v/>
      </c>
      <c r="LT23" s="236" t="str">
        <f t="shared" si="40"/>
        <v/>
      </c>
      <c r="LU23" s="236" t="str">
        <f t="shared" si="40"/>
        <v/>
      </c>
      <c r="LV23" s="236" t="str">
        <f t="shared" si="40"/>
        <v/>
      </c>
      <c r="LW23" s="236" t="str">
        <f t="shared" si="40"/>
        <v/>
      </c>
      <c r="LX23" s="236" t="str">
        <f t="shared" si="40"/>
        <v/>
      </c>
      <c r="LY23" s="236" t="str">
        <f t="shared" si="40"/>
        <v/>
      </c>
      <c r="LZ23" s="236" t="str">
        <f t="shared" si="40"/>
        <v/>
      </c>
      <c r="MA23" s="236" t="str">
        <f t="shared" si="40"/>
        <v/>
      </c>
      <c r="MB23" s="236" t="str">
        <f t="shared" si="40"/>
        <v/>
      </c>
      <c r="MC23" s="236" t="str">
        <f t="shared" si="40"/>
        <v/>
      </c>
      <c r="MD23" s="236" t="str">
        <f t="shared" si="40"/>
        <v/>
      </c>
      <c r="ME23" s="237" t="str">
        <f t="shared" si="40"/>
        <v/>
      </c>
      <c r="MF23" s="235" t="str">
        <f t="shared" si="40"/>
        <v/>
      </c>
      <c r="MG23" s="236" t="str">
        <f t="shared" si="40"/>
        <v/>
      </c>
      <c r="MH23" s="236" t="str">
        <f t="shared" si="40"/>
        <v/>
      </c>
      <c r="MI23" s="236" t="str">
        <f t="shared" si="40"/>
        <v/>
      </c>
      <c r="MJ23" s="236" t="str">
        <f t="shared" si="40"/>
        <v/>
      </c>
      <c r="MK23" s="236" t="str">
        <f t="shared" si="40"/>
        <v/>
      </c>
      <c r="ML23" s="236" t="str">
        <f t="shared" si="40"/>
        <v/>
      </c>
      <c r="MM23" s="236" t="str">
        <f t="shared" si="40"/>
        <v/>
      </c>
      <c r="MN23" s="236" t="str">
        <f t="shared" si="40"/>
        <v/>
      </c>
      <c r="MO23" s="236" t="str">
        <f t="shared" si="40"/>
        <v/>
      </c>
      <c r="MP23" s="236" t="str">
        <f t="shared" si="40"/>
        <v/>
      </c>
      <c r="MQ23" s="236" t="str">
        <f t="shared" si="40"/>
        <v/>
      </c>
      <c r="MR23" s="236" t="str">
        <f t="shared" si="40"/>
        <v/>
      </c>
      <c r="MS23" s="236" t="str">
        <f t="shared" si="40"/>
        <v/>
      </c>
      <c r="MT23" s="236" t="str">
        <f t="shared" si="40"/>
        <v/>
      </c>
      <c r="MU23" s="236" t="str">
        <f t="shared" si="40"/>
        <v/>
      </c>
      <c r="MV23" s="236" t="str">
        <f t="shared" si="40"/>
        <v/>
      </c>
      <c r="MW23" s="236" t="str">
        <f t="shared" si="40"/>
        <v/>
      </c>
      <c r="MX23" s="236" t="str">
        <f t="shared" si="40"/>
        <v/>
      </c>
      <c r="MY23" s="236" t="str">
        <f t="shared" si="40"/>
        <v/>
      </c>
      <c r="MZ23" s="236" t="str">
        <f t="shared" si="40"/>
        <v/>
      </c>
      <c r="NA23" s="236" t="str">
        <f t="shared" si="40"/>
        <v/>
      </c>
      <c r="NB23" s="236" t="str">
        <f t="shared" si="40"/>
        <v/>
      </c>
      <c r="NC23" s="236" t="str">
        <f t="shared" si="40"/>
        <v/>
      </c>
      <c r="ND23" s="236" t="str">
        <f t="shared" si="40"/>
        <v/>
      </c>
      <c r="NE23" s="236" t="str">
        <f t="shared" si="40"/>
        <v/>
      </c>
      <c r="NF23" s="236" t="str">
        <f t="shared" si="40"/>
        <v/>
      </c>
      <c r="NG23" s="236" t="str">
        <f t="shared" si="40"/>
        <v/>
      </c>
      <c r="NH23" s="236" t="str">
        <f t="shared" si="40"/>
        <v/>
      </c>
      <c r="NI23" s="236" t="str">
        <f t="shared" si="40"/>
        <v/>
      </c>
      <c r="NJ23" s="236" t="str">
        <f t="shared" ref="NJ23:PC23" si="41">IF(AND(NJ21&lt;&gt;0,NJ22&lt;&gt;0),(NJ21-NJ22)/NJ22,IF(AND(NJ21=0,NJ22=0),"",IF(AND(NJ21="",NJ22=""),"",IF(AND(NJ21=0,NJ22=""),"", IF(AND(NJ21="",NJ22=0),"",1)))))</f>
        <v/>
      </c>
      <c r="NK23" s="236" t="str">
        <f t="shared" si="41"/>
        <v/>
      </c>
      <c r="NL23" s="236" t="str">
        <f t="shared" si="41"/>
        <v/>
      </c>
      <c r="NM23" s="236" t="str">
        <f t="shared" si="41"/>
        <v/>
      </c>
      <c r="NN23" s="236" t="str">
        <f t="shared" si="41"/>
        <v/>
      </c>
      <c r="NO23" s="236" t="str">
        <f t="shared" si="41"/>
        <v/>
      </c>
      <c r="NP23" s="236" t="str">
        <f t="shared" si="41"/>
        <v/>
      </c>
      <c r="NQ23" s="237" t="str">
        <f t="shared" si="41"/>
        <v/>
      </c>
      <c r="NR23" s="232" t="str">
        <f t="shared" si="41"/>
        <v/>
      </c>
      <c r="NS23" s="232">
        <f t="shared" si="41"/>
        <v>1</v>
      </c>
      <c r="NT23" s="232">
        <f t="shared" si="41"/>
        <v>1.0937768082551042E-3</v>
      </c>
      <c r="NU23" s="232">
        <f t="shared" si="41"/>
        <v>2.6939207707001077E-4</v>
      </c>
      <c r="NV23" s="232">
        <f t="shared" si="41"/>
        <v>7.9718648250016232E-7</v>
      </c>
      <c r="NW23" s="232">
        <f t="shared" si="41"/>
        <v>2.2664923582943649E-7</v>
      </c>
      <c r="NX23" s="232">
        <f t="shared" si="41"/>
        <v>7.4623237932143173E-7</v>
      </c>
      <c r="NY23" s="232">
        <f t="shared" si="41"/>
        <v>6.3708064166762224E-7</v>
      </c>
      <c r="NZ23" s="232">
        <f t="shared" si="41"/>
        <v>5.3299903633774234E-7</v>
      </c>
      <c r="OA23" s="232">
        <f t="shared" si="41"/>
        <v>4.2728761241937081E-7</v>
      </c>
      <c r="OB23" s="232">
        <f t="shared" si="41"/>
        <v>2.1176803437757564E-7</v>
      </c>
      <c r="OC23" s="232">
        <f t="shared" si="41"/>
        <v>6.3964084592928305E-7</v>
      </c>
      <c r="OD23" s="232">
        <f t="shared" si="41"/>
        <v>5.3663361576002778E-7</v>
      </c>
      <c r="OE23" s="232">
        <f t="shared" si="41"/>
        <v>6.4758283232008203E-7</v>
      </c>
      <c r="OF23" s="232">
        <f t="shared" si="41"/>
        <v>2.1727057747912248E-7</v>
      </c>
      <c r="OG23" s="232">
        <f t="shared" si="41"/>
        <v>5.551223134300519E-7</v>
      </c>
      <c r="OH23" s="232">
        <f t="shared" si="41"/>
        <v>6.8986133787108793E-7</v>
      </c>
      <c r="OI23" s="232">
        <f t="shared" si="41"/>
        <v>8.0427820856450586E-7</v>
      </c>
      <c r="OJ23" s="232">
        <f t="shared" si="41"/>
        <v>6.9133089493245241E-7</v>
      </c>
      <c r="OK23" s="232">
        <f t="shared" si="41"/>
        <v>0.26905504585319773</v>
      </c>
      <c r="OL23" s="232">
        <f t="shared" si="41"/>
        <v>-2.2944824866453949E-5</v>
      </c>
      <c r="OM23" s="232">
        <f t="shared" si="41"/>
        <v>-0.21649891461345872</v>
      </c>
      <c r="ON23" s="232">
        <f t="shared" si="41"/>
        <v>-1.2296072924144032E-5</v>
      </c>
      <c r="OO23" s="232">
        <f t="shared" si="41"/>
        <v>2.7722754330280897E-5</v>
      </c>
      <c r="OP23" s="232">
        <f t="shared" si="41"/>
        <v>1</v>
      </c>
      <c r="OQ23" s="232" t="str">
        <f t="shared" si="41"/>
        <v/>
      </c>
      <c r="OR23" s="232" t="str">
        <f t="shared" si="41"/>
        <v/>
      </c>
      <c r="OS23" s="232" t="str">
        <f t="shared" si="41"/>
        <v/>
      </c>
      <c r="OT23" s="232" t="str">
        <f t="shared" si="41"/>
        <v/>
      </c>
      <c r="OU23" s="232" t="str">
        <f t="shared" si="41"/>
        <v/>
      </c>
      <c r="OV23" s="232" t="str">
        <f t="shared" si="41"/>
        <v/>
      </c>
      <c r="OW23" s="232" t="str">
        <f t="shared" si="41"/>
        <v/>
      </c>
      <c r="OX23" s="232" t="str">
        <f t="shared" si="41"/>
        <v/>
      </c>
      <c r="OY23" s="232" t="str">
        <f t="shared" si="41"/>
        <v/>
      </c>
      <c r="OZ23" s="232" t="str">
        <f t="shared" si="41"/>
        <v/>
      </c>
      <c r="PA23" s="232" t="str">
        <f t="shared" si="41"/>
        <v/>
      </c>
      <c r="PB23" s="232" t="str">
        <f t="shared" si="41"/>
        <v/>
      </c>
      <c r="PC23" s="233">
        <f t="shared" si="41"/>
        <v>2.5922131063250361E-2</v>
      </c>
      <c r="PH23" s="238">
        <f>IF(AND(PH21&lt;&gt;0,PH22&lt;&gt;0),(PH21-PH22)/PH22,IF(AND(PH21=0,PH22=0),"",IF(AND(PH21="",PH22=""),"",IF(AND(PH21=0,PH22=""),"", IF(AND(PH21="",PH22=0),"",1)))))</f>
        <v>2.0043437320135589E-2</v>
      </c>
    </row>
    <row r="24" spans="1:424" outlineLevel="1" x14ac:dyDescent="0.3">
      <c r="A24" s="239" t="s">
        <v>772</v>
      </c>
      <c r="B24" s="218">
        <f>'[27]D-PDP'!$DC$12</f>
        <v>255403.234375</v>
      </c>
      <c r="C24" s="218">
        <f>'[27]D-PDP'!$DC$13</f>
        <v>0</v>
      </c>
      <c r="D24" s="218">
        <f>'[27]D-PDP'!$DC$14</f>
        <v>0</v>
      </c>
      <c r="E24" s="218">
        <f>'[27]D-PDP'!$DC$15</f>
        <v>0</v>
      </c>
      <c r="F24" s="218">
        <f>'[27]D-PDP'!$DC$16</f>
        <v>0</v>
      </c>
      <c r="G24" s="218">
        <f>'[27]D-PDP'!$DC$17</f>
        <v>0</v>
      </c>
      <c r="H24" s="218">
        <f>'[27]D-PDP'!$DC$18</f>
        <v>0</v>
      </c>
      <c r="I24" s="218">
        <f>'[27]D-PDP'!$DC$19</f>
        <v>0</v>
      </c>
      <c r="J24" s="218">
        <f>'[27]D-PDP'!$DC$20</f>
        <v>0</v>
      </c>
      <c r="K24" s="218">
        <f>'[27]D-PDP'!$DC$21</f>
        <v>0</v>
      </c>
      <c r="L24" s="218">
        <f>'[27]D-PDP'!$DC$22</f>
        <v>0</v>
      </c>
      <c r="M24" s="218">
        <f>'[27]D-PDP'!$DC$23</f>
        <v>0</v>
      </c>
      <c r="N24" s="218">
        <f>'[27]D-PDP'!$DC$24</f>
        <v>0</v>
      </c>
      <c r="O24" s="218">
        <f>'[27]D-PDP'!$DC$25</f>
        <v>0</v>
      </c>
      <c r="P24" s="218">
        <f>'[27]D-PDP'!$DC$26</f>
        <v>0</v>
      </c>
      <c r="Q24" s="218">
        <f>'[27]D-PDP'!$DC$27</f>
        <v>0</v>
      </c>
      <c r="R24" s="218">
        <f>'[27]D-PDP'!$DC$28</f>
        <v>0</v>
      </c>
      <c r="S24" s="218">
        <f>'[27]D-PDP'!$DC$29</f>
        <v>0</v>
      </c>
      <c r="T24" s="218">
        <f>'[27]D-PDP'!$DC$30</f>
        <v>0</v>
      </c>
      <c r="U24" s="218">
        <f>'[27]D-PDP'!$DC$31</f>
        <v>0</v>
      </c>
      <c r="V24" s="218">
        <f>'[27]D-PDP'!$DC$32</f>
        <v>0</v>
      </c>
      <c r="W24" s="218">
        <f>'[27]D-PDP'!$DC$33</f>
        <v>0</v>
      </c>
      <c r="X24" s="218">
        <f>'[27]D-PDP'!$DC$34</f>
        <v>0</v>
      </c>
      <c r="Y24" s="218">
        <f>'[27]D-PDP'!$DC$35</f>
        <v>0</v>
      </c>
      <c r="Z24" s="218">
        <f>'[27]D-PDP'!$DC$36</f>
        <v>0</v>
      </c>
      <c r="AA24" s="218">
        <f>'[27]D-PDP'!$DC$37</f>
        <v>0</v>
      </c>
      <c r="AB24" s="218">
        <f>'[27]D-PDP'!$DC$38</f>
        <v>0</v>
      </c>
      <c r="AC24" s="218">
        <f>'[27]D-PDP'!$DC$39</f>
        <v>0</v>
      </c>
      <c r="AD24" s="218">
        <f>'[27]D-PDP'!$DC$40</f>
        <v>0</v>
      </c>
      <c r="AE24" s="218">
        <f>'[27]D-PDP'!$DC$41</f>
        <v>0</v>
      </c>
      <c r="AF24" s="218">
        <f>'[27]D-PDP'!$DC$42</f>
        <v>0</v>
      </c>
      <c r="AG24" s="218">
        <f>'[27]D-PDP'!$DC$43</f>
        <v>0</v>
      </c>
      <c r="AH24" s="218">
        <f>'[27]D-PDP'!$DC$44</f>
        <v>0</v>
      </c>
      <c r="AI24" s="218">
        <f>'[27]D-PDP'!$DC$45</f>
        <v>0</v>
      </c>
      <c r="AJ24" s="218">
        <f>'[27]D-PDP'!$DC$46</f>
        <v>0</v>
      </c>
      <c r="AK24" s="218">
        <f>'[27]D-PDP'!$DC$47</f>
        <v>0</v>
      </c>
      <c r="AL24" s="218">
        <f>'[27]D-PDP'!$DC$48</f>
        <v>0</v>
      </c>
      <c r="AM24" s="219">
        <f>SUM(B24:AL24)</f>
        <v>255403.234375</v>
      </c>
      <c r="AN24" s="220">
        <f>'[27]D-PNP'!$DC$12</f>
        <v>0</v>
      </c>
      <c r="AO24" s="218">
        <f>'[27]D-PNP'!$DC$13</f>
        <v>0</v>
      </c>
      <c r="AP24" s="218">
        <f>'[27]D-PNP'!$DC$14</f>
        <v>0</v>
      </c>
      <c r="AQ24" s="218">
        <f>'[27]D-PNP'!$DC$15</f>
        <v>0</v>
      </c>
      <c r="AR24" s="218">
        <f>'[27]D-PNP'!$DC$16</f>
        <v>0</v>
      </c>
      <c r="AS24" s="218">
        <f>'[27]D-PNP'!$DC$17</f>
        <v>0</v>
      </c>
      <c r="AT24" s="218">
        <f>'[27]D-PNP'!$DC$18</f>
        <v>0</v>
      </c>
      <c r="AU24" s="218">
        <f>'[27]D-PNP'!$DC$19</f>
        <v>0</v>
      </c>
      <c r="AV24" s="218">
        <f>'[27]D-PNP'!$DC$20</f>
        <v>0</v>
      </c>
      <c r="AW24" s="218">
        <f>'[27]D-PNP'!$DC$21</f>
        <v>0</v>
      </c>
      <c r="AX24" s="218">
        <f>'[27]D-PNP'!$DC$22</f>
        <v>0</v>
      </c>
      <c r="AY24" s="218">
        <f>'[27]D-PNP'!$DC$23</f>
        <v>0</v>
      </c>
      <c r="AZ24" s="218">
        <f>'[27]D-PNP'!$DC$24</f>
        <v>0</v>
      </c>
      <c r="BA24" s="218">
        <f>'[27]D-PNP'!$DC$25</f>
        <v>0</v>
      </c>
      <c r="BB24" s="218">
        <f>'[27]D-PNP'!$DC$26</f>
        <v>0</v>
      </c>
      <c r="BC24" s="218">
        <f>'[27]D-PNP'!$DC$27</f>
        <v>0</v>
      </c>
      <c r="BD24" s="218">
        <f>'[27]D-PNP'!$DC$28</f>
        <v>0</v>
      </c>
      <c r="BE24" s="218">
        <f>'[27]D-PNP'!$DC$29</f>
        <v>0</v>
      </c>
      <c r="BF24" s="218">
        <f>'[27]D-PNP'!$DC$30</f>
        <v>0</v>
      </c>
      <c r="BG24" s="218">
        <f>'[27]D-PNP'!$DC$31</f>
        <v>0</v>
      </c>
      <c r="BH24" s="218">
        <f>'[27]D-PNP'!$DC$32</f>
        <v>0</v>
      </c>
      <c r="BI24" s="218">
        <f>'[27]D-PNP'!$DC$33</f>
        <v>0</v>
      </c>
      <c r="BJ24" s="218">
        <f>'[27]D-PNP'!$DC$34</f>
        <v>0</v>
      </c>
      <c r="BK24" s="218">
        <f>'[27]D-PNP'!$DC$35</f>
        <v>0</v>
      </c>
      <c r="BL24" s="218">
        <f>'[27]D-PNP'!$DC$36</f>
        <v>0</v>
      </c>
      <c r="BM24" s="218">
        <f>'[27]D-PNP'!$DC$37</f>
        <v>0</v>
      </c>
      <c r="BN24" s="218">
        <f>'[27]D-PNP'!$DC$38</f>
        <v>0</v>
      </c>
      <c r="BO24" s="218">
        <f>'[27]D-PNP'!$DC$39</f>
        <v>0</v>
      </c>
      <c r="BP24" s="218">
        <f>'[27]D-PNP'!$DC$40</f>
        <v>0</v>
      </c>
      <c r="BQ24" s="218">
        <f>'[27]D-PNP'!$DC$41</f>
        <v>0</v>
      </c>
      <c r="BR24" s="218">
        <f>'[27]D-PNP'!$DC$42</f>
        <v>0</v>
      </c>
      <c r="BS24" s="218">
        <f>'[27]D-PNP'!$DC$43</f>
        <v>0</v>
      </c>
      <c r="BT24" s="218">
        <f>'[27]D-PNP'!$DC$44</f>
        <v>0</v>
      </c>
      <c r="BU24" s="218">
        <f>'[27]D-PNP'!$DC$45</f>
        <v>0</v>
      </c>
      <c r="BV24" s="218">
        <f>'[27]D-PNP'!$DC$46</f>
        <v>0</v>
      </c>
      <c r="BW24" s="218">
        <f>'[27]D-PNP'!$DC$47</f>
        <v>0</v>
      </c>
      <c r="BX24" s="218">
        <f>'[27]D-PNP'!$DC$48</f>
        <v>0</v>
      </c>
      <c r="BY24" s="219">
        <f>SUM(AN24:BX24)</f>
        <v>0</v>
      </c>
      <c r="BZ24" s="220">
        <f>'[27]D-PND'!$DC$12</f>
        <v>3425794</v>
      </c>
      <c r="CA24" s="218">
        <f>'[27]D-PND'!$DC$13</f>
        <v>3702819.75</v>
      </c>
      <c r="CB24" s="218">
        <f>'[27]D-PND'!$DC$14</f>
        <v>64015124</v>
      </c>
      <c r="CC24" s="218">
        <f>'[27]D-PND'!$DC$15</f>
        <v>39394744</v>
      </c>
      <c r="CD24" s="218">
        <f>'[27]D-PND'!$DC$16</f>
        <v>27657934</v>
      </c>
      <c r="CE24" s="218">
        <f>'[27]D-PND'!$DC$17</f>
        <v>18406888</v>
      </c>
      <c r="CF24" s="218">
        <f>'[27]D-PND'!$DC$18</f>
        <v>9491692</v>
      </c>
      <c r="CG24" s="218">
        <f>'[27]D-PND'!$DC$19</f>
        <v>2384195.25</v>
      </c>
      <c r="CH24" s="218">
        <f>'[27]D-PND'!$DC$20</f>
        <v>105554.9375</v>
      </c>
      <c r="CI24" s="218">
        <f>'[27]D-PND'!$DC$21</f>
        <v>0</v>
      </c>
      <c r="CJ24" s="218">
        <f>'[27]D-PND'!$DC$22</f>
        <v>0</v>
      </c>
      <c r="CK24" s="218">
        <f>'[27]D-PND'!$DC$23</f>
        <v>0</v>
      </c>
      <c r="CL24" s="218">
        <f>'[27]D-PND'!$DC$24</f>
        <v>0</v>
      </c>
      <c r="CM24" s="218">
        <f>'[27]D-PND'!$DC$25</f>
        <v>0</v>
      </c>
      <c r="CN24" s="218">
        <f>'[27]D-PND'!$DC$26</f>
        <v>0</v>
      </c>
      <c r="CO24" s="218">
        <f>'[27]D-PND'!$DC$27</f>
        <v>0</v>
      </c>
      <c r="CP24" s="218">
        <f>'[27]D-PND'!$DC$28</f>
        <v>0</v>
      </c>
      <c r="CQ24" s="218">
        <f>'[27]D-PND'!$DC$29</f>
        <v>0</v>
      </c>
      <c r="CR24" s="218">
        <f>'[27]D-PND'!$DC$30</f>
        <v>0</v>
      </c>
      <c r="CS24" s="218">
        <f>'[27]D-PND'!$DC$31</f>
        <v>0</v>
      </c>
      <c r="CT24" s="218">
        <f>'[27]D-PND'!$DC$32</f>
        <v>0</v>
      </c>
      <c r="CU24" s="218">
        <f>'[27]D-PND'!$DC$33</f>
        <v>0</v>
      </c>
      <c r="CV24" s="218">
        <f>'[27]D-PND'!$DC$34</f>
        <v>0</v>
      </c>
      <c r="CW24" s="218">
        <f>'[27]D-PND'!$DC$35</f>
        <v>0</v>
      </c>
      <c r="CX24" s="218">
        <f>'[27]D-PND'!$DC$36</f>
        <v>0</v>
      </c>
      <c r="CY24" s="218">
        <f>'[27]D-PND'!$DC$37</f>
        <v>0</v>
      </c>
      <c r="CZ24" s="218">
        <f>'[27]D-PND'!$DC$38</f>
        <v>0</v>
      </c>
      <c r="DA24" s="218">
        <f>'[27]D-PND'!$DC$39</f>
        <v>0</v>
      </c>
      <c r="DB24" s="218">
        <f>'[27]D-PND'!$DC$40</f>
        <v>0</v>
      </c>
      <c r="DC24" s="218">
        <f>'[27]D-PND'!$DC$41</f>
        <v>0</v>
      </c>
      <c r="DD24" s="218">
        <f>'[27]D-PND'!$DC$42</f>
        <v>0</v>
      </c>
      <c r="DE24" s="218">
        <f>'[27]D-PND'!$DC$43</f>
        <v>0</v>
      </c>
      <c r="DF24" s="218">
        <f>'[27]D-PND'!$DC$44</f>
        <v>0</v>
      </c>
      <c r="DG24" s="218">
        <f>'[27]D-PND'!$DC$45</f>
        <v>0</v>
      </c>
      <c r="DH24" s="218">
        <f>'[27]D-PND'!$DC$46</f>
        <v>0</v>
      </c>
      <c r="DI24" s="218">
        <f>'[27]D-PND'!$DC$47</f>
        <v>0</v>
      </c>
      <c r="DJ24" s="218">
        <f>'[27]D-PND'!$DC$48</f>
        <v>0</v>
      </c>
      <c r="DK24" s="219">
        <f>SUM(BZ24:DJ24)</f>
        <v>168584745.9375</v>
      </c>
      <c r="DL24" s="221"/>
      <c r="DM24" s="222"/>
      <c r="DN24" s="222"/>
      <c r="DO24" s="222"/>
      <c r="DP24" s="222"/>
      <c r="DQ24" s="222"/>
      <c r="DR24" s="222"/>
      <c r="DS24" s="222"/>
      <c r="DT24" s="222"/>
      <c r="DU24" s="222"/>
      <c r="DV24" s="222"/>
      <c r="DW24" s="222"/>
      <c r="DX24" s="222"/>
      <c r="DY24" s="222"/>
      <c r="DZ24" s="222"/>
      <c r="EA24" s="222"/>
      <c r="EB24" s="222"/>
      <c r="EC24" s="222"/>
      <c r="ED24" s="222"/>
      <c r="EE24" s="222"/>
      <c r="EF24" s="222"/>
      <c r="EG24" s="222"/>
      <c r="EH24" s="222"/>
      <c r="EI24" s="222"/>
      <c r="EJ24" s="222"/>
      <c r="EK24" s="222"/>
      <c r="EL24" s="222"/>
      <c r="EM24" s="222"/>
      <c r="EN24" s="222"/>
      <c r="EO24" s="222"/>
      <c r="EP24" s="222"/>
      <c r="EQ24" s="222"/>
      <c r="ER24" s="222"/>
      <c r="ES24" s="222"/>
      <c r="ET24" s="222"/>
      <c r="EU24" s="222"/>
      <c r="EV24" s="222"/>
      <c r="EW24" s="223">
        <f>SUM(DL24:EV24)</f>
        <v>0</v>
      </c>
      <c r="EX24" s="221"/>
      <c r="EY24" s="222"/>
      <c r="EZ24" s="222"/>
      <c r="FA24" s="222"/>
      <c r="FB24" s="222"/>
      <c r="FC24" s="222"/>
      <c r="FD24" s="222"/>
      <c r="FE24" s="222"/>
      <c r="FF24" s="222"/>
      <c r="FG24" s="222"/>
      <c r="FH24" s="222"/>
      <c r="FI24" s="222"/>
      <c r="FJ24" s="222"/>
      <c r="FK24" s="222"/>
      <c r="FL24" s="222"/>
      <c r="FM24" s="222"/>
      <c r="FN24" s="222"/>
      <c r="FO24" s="222"/>
      <c r="FP24" s="222"/>
      <c r="FQ24" s="222"/>
      <c r="FR24" s="222"/>
      <c r="FS24" s="222"/>
      <c r="FT24" s="222"/>
      <c r="FU24" s="222"/>
      <c r="FV24" s="222"/>
      <c r="FW24" s="222"/>
      <c r="FX24" s="222"/>
      <c r="FY24" s="222"/>
      <c r="FZ24" s="222"/>
      <c r="GA24" s="222"/>
      <c r="GB24" s="222"/>
      <c r="GC24" s="222"/>
      <c r="GD24" s="222"/>
      <c r="GE24" s="222"/>
      <c r="GF24" s="222"/>
      <c r="GG24" s="222"/>
      <c r="GH24" s="222"/>
      <c r="GI24" s="223">
        <f>SUM(EX24:GH24)</f>
        <v>0</v>
      </c>
      <c r="GJ24" s="221"/>
      <c r="GK24" s="222"/>
      <c r="GL24" s="222"/>
      <c r="GM24" s="222"/>
      <c r="GN24" s="222"/>
      <c r="GO24" s="222"/>
      <c r="GP24" s="222"/>
      <c r="GQ24" s="222"/>
      <c r="GR24" s="222"/>
      <c r="GS24" s="222"/>
      <c r="GT24" s="222"/>
      <c r="GU24" s="222"/>
      <c r="GV24" s="222"/>
      <c r="GW24" s="222"/>
      <c r="GX24" s="222"/>
      <c r="GY24" s="222"/>
      <c r="GZ24" s="222"/>
      <c r="HA24" s="222"/>
      <c r="HB24" s="222"/>
      <c r="HC24" s="222"/>
      <c r="HD24" s="222"/>
      <c r="HE24" s="222"/>
      <c r="HF24" s="222"/>
      <c r="HG24" s="222"/>
      <c r="HH24" s="222"/>
      <c r="HI24" s="222"/>
      <c r="HJ24" s="222"/>
      <c r="HK24" s="222"/>
      <c r="HL24" s="222"/>
      <c r="HM24" s="222"/>
      <c r="HN24" s="222"/>
      <c r="HO24" s="222"/>
      <c r="HP24" s="222"/>
      <c r="HQ24" s="222"/>
      <c r="HR24" s="222"/>
      <c r="HS24" s="222"/>
      <c r="HT24" s="222"/>
      <c r="HU24" s="223">
        <f>SUM(GJ24:HT24)</f>
        <v>0</v>
      </c>
      <c r="HV24" s="220">
        <f>'[27]D-PRB'!$DC$12</f>
        <v>663056.875</v>
      </c>
      <c r="HW24" s="218">
        <f>'[27]D-PRB'!$DC$13</f>
        <v>1945497.25</v>
      </c>
      <c r="HX24" s="218">
        <f>'[27]D-PRB'!$DC$14</f>
        <v>3754431.5</v>
      </c>
      <c r="HY24" s="218">
        <f>'[27]D-PRB'!$DC$15</f>
        <v>14632525</v>
      </c>
      <c r="HZ24" s="218">
        <f>'[27]D-PRB'!$DC$16</f>
        <v>2672010.75</v>
      </c>
      <c r="IA24" s="218">
        <f>'[27]D-PRB'!$DC$17</f>
        <v>1551272.625</v>
      </c>
      <c r="IB24" s="218">
        <f>'[27]D-PRB'!$DC$18</f>
        <v>1267918.75</v>
      </c>
      <c r="IC24" s="218">
        <f>'[27]D-PRB'!$DC$19</f>
        <v>461457.15625</v>
      </c>
      <c r="ID24" s="218">
        <f>'[27]D-PRB'!$DC$20</f>
        <v>20429.986328125</v>
      </c>
      <c r="IE24" s="218">
        <f>'[27]D-PRB'!$DC$21</f>
        <v>0</v>
      </c>
      <c r="IF24" s="218">
        <f>'[27]D-PRB'!$DC$22</f>
        <v>0</v>
      </c>
      <c r="IG24" s="218">
        <f>'[27]D-PRB'!$DC$23</f>
        <v>0</v>
      </c>
      <c r="IH24" s="218">
        <f>'[27]D-PRB'!$DC$24</f>
        <v>0</v>
      </c>
      <c r="II24" s="218">
        <f>'[27]D-PRB'!$DC$25</f>
        <v>0</v>
      </c>
      <c r="IJ24" s="218">
        <f>'[27]D-PRB'!$DC$26</f>
        <v>0</v>
      </c>
      <c r="IK24" s="218">
        <f>'[27]D-PRB'!$DC$27</f>
        <v>0</v>
      </c>
      <c r="IL24" s="218">
        <f>'[27]D-PRB'!$DC$28</f>
        <v>0</v>
      </c>
      <c r="IM24" s="218">
        <f>'[27]D-PRB'!$DC$29</f>
        <v>0</v>
      </c>
      <c r="IN24" s="218">
        <f>'[27]D-PRB'!$DC$30</f>
        <v>0</v>
      </c>
      <c r="IO24" s="218">
        <f>'[27]D-PRB'!$DC$31</f>
        <v>0</v>
      </c>
      <c r="IP24" s="218">
        <f>'[27]D-PRB'!$DC$32</f>
        <v>0</v>
      </c>
      <c r="IQ24" s="218">
        <f>'[27]D-PRB'!$DC$33</f>
        <v>0</v>
      </c>
      <c r="IR24" s="218">
        <f>'[27]D-PRB'!$DC$34</f>
        <v>0</v>
      </c>
      <c r="IS24" s="218">
        <f>'[27]D-PRB'!$DC$35</f>
        <v>0</v>
      </c>
      <c r="IT24" s="218">
        <f>'[27]D-PRB'!$DC$36</f>
        <v>0</v>
      </c>
      <c r="IU24" s="218">
        <f>'[27]D-PRB'!$DC$37</f>
        <v>0</v>
      </c>
      <c r="IV24" s="218">
        <f>'[27]D-PRB'!$DC$38</f>
        <v>0</v>
      </c>
      <c r="IW24" s="218">
        <f>'[27]D-PRB'!$DC$39</f>
        <v>0</v>
      </c>
      <c r="IX24" s="218">
        <f>'[27]D-PRB'!$DC$40</f>
        <v>0</v>
      </c>
      <c r="IY24" s="218">
        <f>'[27]D-PRB'!$DC$41</f>
        <v>0</v>
      </c>
      <c r="IZ24" s="218">
        <f>'[27]D-PRB'!$DC$42</f>
        <v>0</v>
      </c>
      <c r="JA24" s="218">
        <f>'[27]D-PRB'!$DC$43</f>
        <v>0</v>
      </c>
      <c r="JB24" s="218">
        <f>'[27]D-PRB'!$DC$44</f>
        <v>0</v>
      </c>
      <c r="JC24" s="218">
        <f>'[27]D-PRB'!$DC$45</f>
        <v>0</v>
      </c>
      <c r="JD24" s="218">
        <f>'[27]D-PRB'!$DC$46</f>
        <v>0</v>
      </c>
      <c r="JE24" s="218">
        <f>'[27]D-PRB'!$DC$47</f>
        <v>0</v>
      </c>
      <c r="JF24" s="218">
        <f>'[27]D-PRB'!$DC$48</f>
        <v>0</v>
      </c>
      <c r="JG24" s="219">
        <f>SUM(HV24:JF24)</f>
        <v>26968599.892578125</v>
      </c>
      <c r="JH24" s="221"/>
      <c r="JI24" s="222"/>
      <c r="JJ24" s="222"/>
      <c r="JK24" s="222"/>
      <c r="JL24" s="222"/>
      <c r="JM24" s="222"/>
      <c r="JN24" s="222"/>
      <c r="JO24" s="222"/>
      <c r="JP24" s="222"/>
      <c r="JQ24" s="222"/>
      <c r="JR24" s="222"/>
      <c r="JS24" s="222"/>
      <c r="JT24" s="222"/>
      <c r="JU24" s="222"/>
      <c r="JV24" s="222"/>
      <c r="JW24" s="222"/>
      <c r="JX24" s="222"/>
      <c r="JY24" s="222"/>
      <c r="JZ24" s="222"/>
      <c r="KA24" s="222"/>
      <c r="KB24" s="222"/>
      <c r="KC24" s="222"/>
      <c r="KD24" s="222"/>
      <c r="KE24" s="222"/>
      <c r="KF24" s="222"/>
      <c r="KG24" s="222"/>
      <c r="KH24" s="222"/>
      <c r="KI24" s="222"/>
      <c r="KJ24" s="222"/>
      <c r="KK24" s="222"/>
      <c r="KL24" s="222"/>
      <c r="KM24" s="222"/>
      <c r="KN24" s="222"/>
      <c r="KO24" s="222"/>
      <c r="KP24" s="222"/>
      <c r="KQ24" s="222"/>
      <c r="KR24" s="222"/>
      <c r="KS24" s="223">
        <f>SUM(JH24:KR24)</f>
        <v>0</v>
      </c>
      <c r="KT24" s="221"/>
      <c r="KU24" s="222"/>
      <c r="KV24" s="222"/>
      <c r="KW24" s="222"/>
      <c r="KX24" s="222"/>
      <c r="KY24" s="222"/>
      <c r="KZ24" s="222"/>
      <c r="LA24" s="222"/>
      <c r="LB24" s="222"/>
      <c r="LC24" s="222"/>
      <c r="LD24" s="222"/>
      <c r="LE24" s="222"/>
      <c r="LF24" s="222"/>
      <c r="LG24" s="222"/>
      <c r="LH24" s="222"/>
      <c r="LI24" s="222"/>
      <c r="LJ24" s="222"/>
      <c r="LK24" s="222"/>
      <c r="LL24" s="222"/>
      <c r="LM24" s="222"/>
      <c r="LN24" s="222"/>
      <c r="LO24" s="222"/>
      <c r="LP24" s="222"/>
      <c r="LQ24" s="222"/>
      <c r="LR24" s="222"/>
      <c r="LS24" s="222"/>
      <c r="LT24" s="222"/>
      <c r="LU24" s="222"/>
      <c r="LV24" s="222"/>
      <c r="LW24" s="222"/>
      <c r="LX24" s="222"/>
      <c r="LY24" s="222"/>
      <c r="LZ24" s="222"/>
      <c r="MA24" s="222"/>
      <c r="MB24" s="222"/>
      <c r="MC24" s="222"/>
      <c r="MD24" s="222"/>
      <c r="ME24" s="223">
        <f>SUM(KT24:MD24)</f>
        <v>0</v>
      </c>
      <c r="MF24" s="221"/>
      <c r="MG24" s="222"/>
      <c r="MH24" s="222"/>
      <c r="MI24" s="222"/>
      <c r="MJ24" s="222"/>
      <c r="MK24" s="222"/>
      <c r="ML24" s="222"/>
      <c r="MM24" s="222"/>
      <c r="MN24" s="222"/>
      <c r="MO24" s="222"/>
      <c r="MP24" s="222"/>
      <c r="MQ24" s="222"/>
      <c r="MR24" s="222"/>
      <c r="MS24" s="222"/>
      <c r="MT24" s="222"/>
      <c r="MU24" s="222"/>
      <c r="MV24" s="222"/>
      <c r="MW24" s="222"/>
      <c r="MX24" s="222"/>
      <c r="MY24" s="222"/>
      <c r="MZ24" s="222"/>
      <c r="NA24" s="222"/>
      <c r="NB24" s="222"/>
      <c r="NC24" s="222"/>
      <c r="ND24" s="222"/>
      <c r="NE24" s="222"/>
      <c r="NF24" s="222"/>
      <c r="NG24" s="222"/>
      <c r="NH24" s="222"/>
      <c r="NI24" s="222"/>
      <c r="NJ24" s="222"/>
      <c r="NK24" s="222"/>
      <c r="NL24" s="222"/>
      <c r="NM24" s="222"/>
      <c r="NN24" s="222"/>
      <c r="NO24" s="222"/>
      <c r="NP24" s="222"/>
      <c r="NQ24" s="223">
        <f>SUM(MF24:NP24)</f>
        <v>0</v>
      </c>
      <c r="NR24" s="218">
        <f>'[27]D-PS'!$DC$12</f>
        <v>147345.984375</v>
      </c>
      <c r="NS24" s="218">
        <f>'[27]D-PS'!$DC$13</f>
        <v>106096.4453125</v>
      </c>
      <c r="NT24" s="218">
        <f>'[27]D-PS'!$DC$14</f>
        <v>5237057.5</v>
      </c>
      <c r="NU24" s="218">
        <f>'[27]D-PS'!$DC$15</f>
        <v>5696038.5</v>
      </c>
      <c r="NV24" s="218">
        <f>'[27]D-PS'!$DC$16</f>
        <v>593780.1875</v>
      </c>
      <c r="NW24" s="218">
        <f>'[27]D-PS'!$DC$17</f>
        <v>344727.21875</v>
      </c>
      <c r="NX24" s="218">
        <f>'[27]D-PS'!$DC$18</f>
        <v>281759.71875</v>
      </c>
      <c r="NY24" s="218">
        <f>'[27]D-PS'!$DC$19</f>
        <v>102546.046875</v>
      </c>
      <c r="NZ24" s="218">
        <f>'[27]D-PS'!$DC$20</f>
        <v>4539.9970703125</v>
      </c>
      <c r="OA24" s="218">
        <f>'[27]D-PS'!$DC$21</f>
        <v>0</v>
      </c>
      <c r="OB24" s="218">
        <f>'[27]D-PS'!$DC$22</f>
        <v>0</v>
      </c>
      <c r="OC24" s="218">
        <f>'[27]D-PS'!$DC$23</f>
        <v>0</v>
      </c>
      <c r="OD24" s="218">
        <f>'[27]D-PS'!$DC$24</f>
        <v>0</v>
      </c>
      <c r="OE24" s="218">
        <f>'[27]D-PS'!$DC$25</f>
        <v>0</v>
      </c>
      <c r="OF24" s="218">
        <f>'[27]D-PS'!$DC$26</f>
        <v>0</v>
      </c>
      <c r="OG24" s="218">
        <f>'[27]D-PS'!$DC$27</f>
        <v>0</v>
      </c>
      <c r="OH24" s="218">
        <f>'[27]D-PS'!$DC$28</f>
        <v>0</v>
      </c>
      <c r="OI24" s="218">
        <f>'[27]D-PS'!$DC$29</f>
        <v>0</v>
      </c>
      <c r="OJ24" s="218">
        <f>'[27]D-PS'!$DC$30</f>
        <v>0</v>
      </c>
      <c r="OK24" s="218">
        <f>'[27]D-PS'!$DC$31</f>
        <v>0</v>
      </c>
      <c r="OL24" s="218">
        <f>'[27]D-PS'!$DC$32</f>
        <v>0</v>
      </c>
      <c r="OM24" s="218">
        <f>'[27]D-PS'!$DC$33</f>
        <v>0</v>
      </c>
      <c r="ON24" s="218">
        <f>'[27]D-PS'!$DC$34</f>
        <v>0</v>
      </c>
      <c r="OO24" s="218">
        <f>'[27]D-PS'!$DC$35</f>
        <v>0</v>
      </c>
      <c r="OP24" s="218">
        <f>'[27]D-PS'!$DC$36</f>
        <v>0</v>
      </c>
      <c r="OQ24" s="218">
        <f>'[27]D-PS'!$DC$37</f>
        <v>0</v>
      </c>
      <c r="OR24" s="218">
        <f>'[27]D-PS'!$DC$38</f>
        <v>0</v>
      </c>
      <c r="OS24" s="218">
        <f>'[27]D-PS'!$DC$39</f>
        <v>0</v>
      </c>
      <c r="OT24" s="218">
        <f>'[27]D-PS'!$DC$40</f>
        <v>0</v>
      </c>
      <c r="OU24" s="218">
        <f>'[27]D-PS'!$DC$41</f>
        <v>0</v>
      </c>
      <c r="OV24" s="218">
        <f>'[27]D-PS'!$DC$42</f>
        <v>0</v>
      </c>
      <c r="OW24" s="218">
        <f>'[27]D-PS'!$DC$43</f>
        <v>0</v>
      </c>
      <c r="OX24" s="218">
        <f>'[27]D-PS'!$DC$44</f>
        <v>0</v>
      </c>
      <c r="OY24" s="218">
        <f>'[27]D-PS'!$DC$45</f>
        <v>0</v>
      </c>
      <c r="OZ24" s="218">
        <f>'[27]D-PS'!$DC$46</f>
        <v>0</v>
      </c>
      <c r="PA24" s="218">
        <f>'[27]D-PS'!$DC$47</f>
        <v>0</v>
      </c>
      <c r="PB24" s="218">
        <f>'[27]D-PS'!$DC$48</f>
        <v>0</v>
      </c>
      <c r="PC24" s="219">
        <f>SUM(NR24:PB24)</f>
        <v>12513891.598632813</v>
      </c>
      <c r="PH24" s="219">
        <f>PF24+JG24+PC24</f>
        <v>39482491.491210938</v>
      </c>
    </row>
    <row r="25" spans="1:424" outlineLevel="1" x14ac:dyDescent="0.3">
      <c r="A25" s="239" t="s">
        <v>773</v>
      </c>
      <c r="B25" s="225">
        <f>'[28]CF PDP'!$CT$36</f>
        <v>255403</v>
      </c>
      <c r="C25" s="225">
        <f>'[28]CF PDP'!$CT$37</f>
        <v>0</v>
      </c>
      <c r="D25" s="225">
        <f>'[28]CF PDP'!$CT$38</f>
        <v>0</v>
      </c>
      <c r="E25" s="225">
        <f>'[28]CF PDP'!$CT$39</f>
        <v>0</v>
      </c>
      <c r="F25" s="225">
        <f>'[28]CF PDP'!$CT$40</f>
        <v>0</v>
      </c>
      <c r="G25" s="225">
        <f>'[28]CF PDP'!$CT$41</f>
        <v>0</v>
      </c>
      <c r="H25" s="225">
        <f>'[28]CF PDP'!$CT$42</f>
        <v>0</v>
      </c>
      <c r="I25" s="225">
        <f>'[28]CF PDP'!$CT$43</f>
        <v>0</v>
      </c>
      <c r="J25" s="225">
        <f>'[28]CF PDP'!$CT$44</f>
        <v>0</v>
      </c>
      <c r="K25" s="225">
        <f>'[28]CF PDP'!$CT$45</f>
        <v>0</v>
      </c>
      <c r="L25" s="225">
        <f>'[28]CF PDP'!$CT$46</f>
        <v>0</v>
      </c>
      <c r="M25" s="225">
        <f>'[28]CF PDP'!$CT$47</f>
        <v>0</v>
      </c>
      <c r="N25" s="225">
        <f>'[28]CF PDP'!$CT$48</f>
        <v>0</v>
      </c>
      <c r="O25" s="225">
        <f>'[28]CF PDP'!$CT$49</f>
        <v>0</v>
      </c>
      <c r="P25" s="225">
        <f>'[28]CF PDP'!$CT$50</f>
        <v>0</v>
      </c>
      <c r="Q25" s="225">
        <f>'[28]CF PDP'!$CT$51</f>
        <v>0</v>
      </c>
      <c r="R25" s="225">
        <f>'[28]CF PDP'!$CT$52</f>
        <v>0</v>
      </c>
      <c r="S25" s="225">
        <f>'[28]CF PDP'!$CT$53</f>
        <v>0</v>
      </c>
      <c r="T25" s="225">
        <f>'[28]CF PDP'!$CT$54</f>
        <v>0</v>
      </c>
      <c r="U25" s="225">
        <f>'[28]CF PDP'!$CT$55</f>
        <v>0</v>
      </c>
      <c r="V25" s="225">
        <f>'[28]CF PDP'!$CT$56</f>
        <v>0</v>
      </c>
      <c r="W25" s="225">
        <f>'[28]CF PDP'!$CT$57</f>
        <v>0</v>
      </c>
      <c r="X25" s="225">
        <f>'[28]CF PDP'!$CT$58</f>
        <v>0</v>
      </c>
      <c r="Y25" s="225">
        <f>'[28]CF PDP'!$CT$59</f>
        <v>0</v>
      </c>
      <c r="Z25" s="225">
        <f>'[28]CF PDP'!$CT$60</f>
        <v>0</v>
      </c>
      <c r="AA25" s="225">
        <f>'[28]CF PDP'!$CT$61</f>
        <v>0</v>
      </c>
      <c r="AB25" s="225">
        <f>'[28]CF PDP'!$CT$62</f>
        <v>0</v>
      </c>
      <c r="AC25" s="225">
        <f>'[28]CF PDP'!$CT$63</f>
        <v>0</v>
      </c>
      <c r="AD25" s="225">
        <f>'[28]CF PDP'!$CT$64</f>
        <v>0</v>
      </c>
      <c r="AE25" s="225">
        <f>'[28]CF PDP'!$CT$65</f>
        <v>0</v>
      </c>
      <c r="AF25" s="225">
        <f>'[28]CF PDP'!$CT$66</f>
        <v>0</v>
      </c>
      <c r="AG25" s="225">
        <f>'[28]CF PDP'!$CT$67</f>
        <v>0</v>
      </c>
      <c r="AH25" s="225">
        <f>'[28]CF PDP'!$CT$68</f>
        <v>0</v>
      </c>
      <c r="AI25" s="225">
        <f>'[28]CF PDP'!$CT$69</f>
        <v>0</v>
      </c>
      <c r="AJ25" s="225">
        <f>'[28]CF PDP'!$CT$70</f>
        <v>0</v>
      </c>
      <c r="AK25" s="225">
        <f>'[28]CF PDP'!$CT$71</f>
        <v>0</v>
      </c>
      <c r="AL25" s="225">
        <f>'[28]CF PDP'!$CT$72</f>
        <v>0</v>
      </c>
      <c r="AM25" s="226">
        <f>SUM(B25:AL25)</f>
        <v>255403</v>
      </c>
      <c r="AN25" s="227">
        <f>'[28]CF PNP'!$CT$36</f>
        <v>0</v>
      </c>
      <c r="AO25" s="225">
        <f>'[28]CF PNP'!$CT$37</f>
        <v>0</v>
      </c>
      <c r="AP25" s="225">
        <f>'[28]CF PNP'!$CT$38</f>
        <v>0</v>
      </c>
      <c r="AQ25" s="225">
        <f>'[28]CF PNP'!$CT$39</f>
        <v>0</v>
      </c>
      <c r="AR25" s="225">
        <f>'[28]CF PNP'!$CT$40</f>
        <v>0</v>
      </c>
      <c r="AS25" s="225">
        <f>'[28]CF PNP'!$CT$41</f>
        <v>0</v>
      </c>
      <c r="AT25" s="225">
        <f>'[28]CF PNP'!$CT$42</f>
        <v>0</v>
      </c>
      <c r="AU25" s="225">
        <f>'[28]CF PNP'!$CT$43</f>
        <v>0</v>
      </c>
      <c r="AV25" s="225">
        <f>'[28]CF PNP'!$CT$44</f>
        <v>0</v>
      </c>
      <c r="AW25" s="225">
        <f>'[28]CF PNP'!$CT$45</f>
        <v>0</v>
      </c>
      <c r="AX25" s="225">
        <f>'[28]CF PNP'!$CT$46</f>
        <v>0</v>
      </c>
      <c r="AY25" s="225">
        <f>'[28]CF PNP'!$CT$47</f>
        <v>0</v>
      </c>
      <c r="AZ25" s="225">
        <f>'[28]CF PNP'!$CT$48</f>
        <v>0</v>
      </c>
      <c r="BA25" s="225">
        <f>'[28]CF PNP'!$CT$49</f>
        <v>0</v>
      </c>
      <c r="BB25" s="225">
        <f>'[28]CF PNP'!$CT$50</f>
        <v>0</v>
      </c>
      <c r="BC25" s="225">
        <f>'[28]CF PNP'!$CT$51</f>
        <v>0</v>
      </c>
      <c r="BD25" s="225">
        <f>'[28]CF PNP'!$CT$52</f>
        <v>0</v>
      </c>
      <c r="BE25" s="225">
        <f>'[28]CF PNP'!$CT$53</f>
        <v>0</v>
      </c>
      <c r="BF25" s="225">
        <f>'[28]CF PNP'!$CT$54</f>
        <v>0</v>
      </c>
      <c r="BG25" s="225">
        <f>'[28]CF PNP'!$CT$55</f>
        <v>0</v>
      </c>
      <c r="BH25" s="225">
        <f>'[28]CF PNP'!$CT$56</f>
        <v>0</v>
      </c>
      <c r="BI25" s="225">
        <f>'[28]CF PNP'!$CT$57</f>
        <v>0</v>
      </c>
      <c r="BJ25" s="225">
        <f>'[28]CF PNP'!$CT$58</f>
        <v>0</v>
      </c>
      <c r="BK25" s="225">
        <f>'[28]CF PNP'!$CT$59</f>
        <v>0</v>
      </c>
      <c r="BL25" s="225">
        <f>'[28]CF PNP'!$CT$60</f>
        <v>0</v>
      </c>
      <c r="BM25" s="225">
        <f>'[28]CF PNP'!$CT$61</f>
        <v>0</v>
      </c>
      <c r="BN25" s="225">
        <f>'[28]CF PNP'!$CT$62</f>
        <v>0</v>
      </c>
      <c r="BO25" s="225">
        <f>'[28]CF PNP'!$CT$63</f>
        <v>0</v>
      </c>
      <c r="BP25" s="225">
        <f>'[28]CF PNP'!$CT$64</f>
        <v>0</v>
      </c>
      <c r="BQ25" s="225">
        <f>'[28]CF PNP'!$CT$65</f>
        <v>0</v>
      </c>
      <c r="BR25" s="225">
        <f>'[28]CF PNP'!$CT$66</f>
        <v>0</v>
      </c>
      <c r="BS25" s="225">
        <f>'[28]CF PNP'!$CT$67</f>
        <v>0</v>
      </c>
      <c r="BT25" s="225">
        <f>'[28]CF PNP'!$CT$68</f>
        <v>0</v>
      </c>
      <c r="BU25" s="225">
        <f>'[28]CF PNP'!$CT$69</f>
        <v>0</v>
      </c>
      <c r="BV25" s="225">
        <f>'[28]CF PNP'!$CT$70</f>
        <v>0</v>
      </c>
      <c r="BW25" s="225">
        <f>'[28]CF PNP'!$CT$71</f>
        <v>0</v>
      </c>
      <c r="BX25" s="225">
        <f>'[28]CF PNP'!$CT$72</f>
        <v>0</v>
      </c>
      <c r="BY25" s="226">
        <f>SUM(AN25:BX25)</f>
        <v>0</v>
      </c>
      <c r="BZ25" s="227">
        <f>'[28]CF PND'!$CT$36</f>
        <v>3425793</v>
      </c>
      <c r="CA25" s="225">
        <f>'[28]CF PND'!$CT$37</f>
        <v>3702819</v>
      </c>
      <c r="CB25" s="225">
        <f>'[28]CF PND'!$CT$38</f>
        <v>64015126</v>
      </c>
      <c r="CC25" s="225">
        <f>'[28]CF PND'!$CT$39</f>
        <v>39394742</v>
      </c>
      <c r="CD25" s="225">
        <f>'[28]CF PND'!$CT$40</f>
        <v>27657931</v>
      </c>
      <c r="CE25" s="225">
        <f>'[28]CF PND'!$CT$41</f>
        <v>18406888</v>
      </c>
      <c r="CF25" s="225">
        <f>'[28]CF PND'!$CT$42</f>
        <v>9491692</v>
      </c>
      <c r="CG25" s="225">
        <f>'[28]CF PND'!$CT$43</f>
        <v>2384195</v>
      </c>
      <c r="CH25" s="225">
        <f>'[28]CF PND'!$CT$44</f>
        <v>105554</v>
      </c>
      <c r="CI25" s="225">
        <f>'[28]CF PND'!$CT$45</f>
        <v>0</v>
      </c>
      <c r="CJ25" s="225">
        <f>'[28]CF PND'!$CT$46</f>
        <v>0</v>
      </c>
      <c r="CK25" s="225">
        <f>'[28]CF PND'!$CT$47</f>
        <v>0</v>
      </c>
      <c r="CL25" s="225">
        <f>'[28]CF PND'!$CT$48</f>
        <v>0</v>
      </c>
      <c r="CM25" s="225">
        <f>'[28]CF PND'!$CT$49</f>
        <v>0</v>
      </c>
      <c r="CN25" s="225">
        <f>'[28]CF PND'!$CT$50</f>
        <v>0</v>
      </c>
      <c r="CO25" s="225">
        <f>'[28]CF PND'!$CT$51</f>
        <v>0</v>
      </c>
      <c r="CP25" s="225">
        <f>'[28]CF PND'!$CT$52</f>
        <v>0</v>
      </c>
      <c r="CQ25" s="225">
        <f>'[28]CF PND'!$CT$53</f>
        <v>0</v>
      </c>
      <c r="CR25" s="225">
        <f>'[28]CF PND'!$CT$54</f>
        <v>0</v>
      </c>
      <c r="CS25" s="225">
        <f>'[28]CF PND'!$CT$55</f>
        <v>0</v>
      </c>
      <c r="CT25" s="225">
        <f>'[28]CF PND'!$CT$56</f>
        <v>0</v>
      </c>
      <c r="CU25" s="225">
        <f>'[28]CF PND'!$CT$57</f>
        <v>0</v>
      </c>
      <c r="CV25" s="225">
        <f>'[28]CF PND'!$CT$58</f>
        <v>0</v>
      </c>
      <c r="CW25" s="225">
        <f>'[28]CF PND'!$CT$59</f>
        <v>0</v>
      </c>
      <c r="CX25" s="225">
        <f>'[28]CF PND'!$CT$60</f>
        <v>0</v>
      </c>
      <c r="CY25" s="225">
        <f>'[28]CF PND'!$CT$61</f>
        <v>0</v>
      </c>
      <c r="CZ25" s="225">
        <f>'[28]CF PND'!$CT$62</f>
        <v>0</v>
      </c>
      <c r="DA25" s="225">
        <f>'[28]CF PND'!$CT$63</f>
        <v>0</v>
      </c>
      <c r="DB25" s="225">
        <f>'[28]CF PND'!$CT$64</f>
        <v>0</v>
      </c>
      <c r="DC25" s="225">
        <f>'[28]CF PND'!$CT$65</f>
        <v>0</v>
      </c>
      <c r="DD25" s="225">
        <f>'[28]CF PND'!$CT$66</f>
        <v>0</v>
      </c>
      <c r="DE25" s="225">
        <f>'[28]CF PND'!$CT$67</f>
        <v>0</v>
      </c>
      <c r="DF25" s="225">
        <f>'[28]CF PND'!$CT$68</f>
        <v>0</v>
      </c>
      <c r="DG25" s="225">
        <f>'[28]CF PND'!$CT$69</f>
        <v>0</v>
      </c>
      <c r="DH25" s="225">
        <f>'[28]CF PND'!$CT$70</f>
        <v>0</v>
      </c>
      <c r="DI25" s="225">
        <f>'[28]CF PND'!$CT$71</f>
        <v>0</v>
      </c>
      <c r="DJ25" s="225">
        <f>'[28]CF PND'!$CT$72</f>
        <v>0</v>
      </c>
      <c r="DK25" s="226">
        <f>SUM(BZ25:DJ25)</f>
        <v>168584740</v>
      </c>
      <c r="DL25" s="228"/>
      <c r="DM25" s="229"/>
      <c r="DN25" s="229"/>
      <c r="DO25" s="229"/>
      <c r="DP25" s="229"/>
      <c r="DQ25" s="229"/>
      <c r="DR25" s="229"/>
      <c r="DS25" s="229"/>
      <c r="DT25" s="229"/>
      <c r="DU25" s="229"/>
      <c r="DV25" s="229"/>
      <c r="DW25" s="229"/>
      <c r="DX25" s="229"/>
      <c r="DY25" s="229"/>
      <c r="DZ25" s="229"/>
      <c r="EA25" s="229"/>
      <c r="EB25" s="229"/>
      <c r="EC25" s="229"/>
      <c r="ED25" s="229"/>
      <c r="EE25" s="229"/>
      <c r="EF25" s="229"/>
      <c r="EG25" s="229"/>
      <c r="EH25" s="229"/>
      <c r="EI25" s="229"/>
      <c r="EJ25" s="229"/>
      <c r="EK25" s="229"/>
      <c r="EL25" s="229"/>
      <c r="EM25" s="229"/>
      <c r="EN25" s="229"/>
      <c r="EO25" s="229"/>
      <c r="EP25" s="229"/>
      <c r="EQ25" s="229"/>
      <c r="ER25" s="229"/>
      <c r="ES25" s="229"/>
      <c r="ET25" s="229"/>
      <c r="EU25" s="229"/>
      <c r="EV25" s="229"/>
      <c r="EW25" s="230">
        <f>SUM(DL25:EV25)</f>
        <v>0</v>
      </c>
      <c r="EX25" s="228"/>
      <c r="EY25" s="229"/>
      <c r="EZ25" s="229"/>
      <c r="FA25" s="229"/>
      <c r="FB25" s="229"/>
      <c r="FC25" s="229"/>
      <c r="FD25" s="229"/>
      <c r="FE25" s="229"/>
      <c r="FF25" s="229"/>
      <c r="FG25" s="229"/>
      <c r="FH25" s="229"/>
      <c r="FI25" s="229"/>
      <c r="FJ25" s="229"/>
      <c r="FK25" s="229"/>
      <c r="FL25" s="229"/>
      <c r="FM25" s="229"/>
      <c r="FN25" s="229"/>
      <c r="FO25" s="229"/>
      <c r="FP25" s="229"/>
      <c r="FQ25" s="229"/>
      <c r="FR25" s="229"/>
      <c r="FS25" s="229"/>
      <c r="FT25" s="229"/>
      <c r="FU25" s="229"/>
      <c r="FV25" s="229"/>
      <c r="FW25" s="229"/>
      <c r="FX25" s="229"/>
      <c r="FY25" s="229"/>
      <c r="FZ25" s="229"/>
      <c r="GA25" s="229"/>
      <c r="GB25" s="229"/>
      <c r="GC25" s="229"/>
      <c r="GD25" s="229"/>
      <c r="GE25" s="229"/>
      <c r="GF25" s="229"/>
      <c r="GG25" s="229"/>
      <c r="GH25" s="229"/>
      <c r="GI25" s="230">
        <f>SUM(EX25:GH25)</f>
        <v>0</v>
      </c>
      <c r="GJ25" s="228"/>
      <c r="GK25" s="229"/>
      <c r="GL25" s="229"/>
      <c r="GM25" s="229"/>
      <c r="GN25" s="229"/>
      <c r="GO25" s="229"/>
      <c r="GP25" s="229"/>
      <c r="GQ25" s="229"/>
      <c r="GR25" s="229"/>
      <c r="GS25" s="229"/>
      <c r="GT25" s="229"/>
      <c r="GU25" s="229"/>
      <c r="GV25" s="229"/>
      <c r="GW25" s="229"/>
      <c r="GX25" s="229"/>
      <c r="GY25" s="229"/>
      <c r="GZ25" s="229"/>
      <c r="HA25" s="229"/>
      <c r="HB25" s="229"/>
      <c r="HC25" s="229"/>
      <c r="HD25" s="229"/>
      <c r="HE25" s="229"/>
      <c r="HF25" s="229"/>
      <c r="HG25" s="229"/>
      <c r="HH25" s="229"/>
      <c r="HI25" s="229"/>
      <c r="HJ25" s="229"/>
      <c r="HK25" s="229"/>
      <c r="HL25" s="229"/>
      <c r="HM25" s="229"/>
      <c r="HN25" s="229"/>
      <c r="HO25" s="229"/>
      <c r="HP25" s="229"/>
      <c r="HQ25" s="229"/>
      <c r="HR25" s="229"/>
      <c r="HS25" s="229"/>
      <c r="HT25" s="229"/>
      <c r="HU25" s="230">
        <f>SUM(GJ25:HT25)</f>
        <v>0</v>
      </c>
      <c r="HV25" s="227">
        <f>'[28]CF PRB'!$CT$36</f>
        <v>663056</v>
      </c>
      <c r="HW25" s="225">
        <f>'[28]CF PRB'!$CT$37</f>
        <v>1945497</v>
      </c>
      <c r="HX25" s="225">
        <f>'[28]CF PRB'!$CT$38</f>
        <v>3754431</v>
      </c>
      <c r="HY25" s="225">
        <f>'[28]CF PRB'!$CT$39</f>
        <v>14632525</v>
      </c>
      <c r="HZ25" s="225">
        <f>'[28]CF PRB'!$CT$40</f>
        <v>2672010</v>
      </c>
      <c r="IA25" s="225">
        <f>'[28]CF PRB'!$CT$41</f>
        <v>1551272</v>
      </c>
      <c r="IB25" s="225">
        <f>'[28]CF PRB'!$CT$42</f>
        <v>1267918</v>
      </c>
      <c r="IC25" s="225">
        <f>'[28]CF PRB'!$CT$43</f>
        <v>461457</v>
      </c>
      <c r="ID25" s="225">
        <f>'[28]CF PRB'!$CT$44</f>
        <v>20429</v>
      </c>
      <c r="IE25" s="225">
        <f>'[28]CF PRB'!$CT$45</f>
        <v>0</v>
      </c>
      <c r="IF25" s="225">
        <f>'[28]CF PRB'!$CT$46</f>
        <v>0</v>
      </c>
      <c r="IG25" s="225">
        <f>'[28]CF PRB'!$CT$47</f>
        <v>0</v>
      </c>
      <c r="IH25" s="225">
        <f>'[28]CF PRB'!$CT$48</f>
        <v>0</v>
      </c>
      <c r="II25" s="225">
        <f>'[28]CF PRB'!$CT$49</f>
        <v>0</v>
      </c>
      <c r="IJ25" s="225">
        <f>'[28]CF PRB'!$CT$50</f>
        <v>0</v>
      </c>
      <c r="IK25" s="225">
        <f>'[28]CF PRB'!$CT$51</f>
        <v>0</v>
      </c>
      <c r="IL25" s="225">
        <f>'[28]CF PRB'!$CT$52</f>
        <v>0</v>
      </c>
      <c r="IM25" s="225">
        <f>'[28]CF PRB'!$CT$53</f>
        <v>0</v>
      </c>
      <c r="IN25" s="225">
        <f>'[28]CF PRB'!$CT$54</f>
        <v>0</v>
      </c>
      <c r="IO25" s="225">
        <f>'[28]CF PRB'!$CT$55</f>
        <v>0</v>
      </c>
      <c r="IP25" s="225">
        <f>'[28]CF PRB'!$CT$56</f>
        <v>0</v>
      </c>
      <c r="IQ25" s="225">
        <f>'[28]CF PRB'!$CT$57</f>
        <v>0</v>
      </c>
      <c r="IR25" s="225">
        <f>'[28]CF PRB'!$CT$58</f>
        <v>0</v>
      </c>
      <c r="IS25" s="225">
        <f>'[28]CF PRB'!$CT$59</f>
        <v>0</v>
      </c>
      <c r="IT25" s="225">
        <f>'[28]CF PRB'!$CT$60</f>
        <v>0</v>
      </c>
      <c r="IU25" s="225">
        <f>'[28]CF PRB'!$CT$61</f>
        <v>0</v>
      </c>
      <c r="IV25" s="225">
        <f>'[28]CF PRB'!$CT$62</f>
        <v>0</v>
      </c>
      <c r="IW25" s="225">
        <f>'[28]CF PRB'!$CT$63</f>
        <v>0</v>
      </c>
      <c r="IX25" s="225">
        <f>'[28]CF PRB'!$CT$64</f>
        <v>0</v>
      </c>
      <c r="IY25" s="225">
        <f>'[28]CF PRB'!$CT$65</f>
        <v>0</v>
      </c>
      <c r="IZ25" s="225">
        <f>'[28]CF PRB'!$CT$66</f>
        <v>0</v>
      </c>
      <c r="JA25" s="225">
        <f>'[28]CF PRB'!$CT$67</f>
        <v>0</v>
      </c>
      <c r="JB25" s="225">
        <f>'[28]CF PRB'!$CT$68</f>
        <v>0</v>
      </c>
      <c r="JC25" s="225">
        <f>'[28]CF PRB'!$CT$69</f>
        <v>0</v>
      </c>
      <c r="JD25" s="225">
        <f>'[28]CF PRB'!$CT$70</f>
        <v>0</v>
      </c>
      <c r="JE25" s="225">
        <f>'[28]CF PRB'!$CT$71</f>
        <v>0</v>
      </c>
      <c r="JF25" s="225">
        <f>'[28]CF PRB'!$CT$72</f>
        <v>0</v>
      </c>
      <c r="JG25" s="226">
        <f>SUM(HV25:JF25)</f>
        <v>26968595</v>
      </c>
      <c r="JH25" s="228"/>
      <c r="JI25" s="229"/>
      <c r="JJ25" s="229"/>
      <c r="JK25" s="229"/>
      <c r="JL25" s="229"/>
      <c r="JM25" s="229"/>
      <c r="JN25" s="229"/>
      <c r="JO25" s="229"/>
      <c r="JP25" s="229"/>
      <c r="JQ25" s="229"/>
      <c r="JR25" s="229"/>
      <c r="JS25" s="229"/>
      <c r="JT25" s="229"/>
      <c r="JU25" s="229"/>
      <c r="JV25" s="229"/>
      <c r="JW25" s="229"/>
      <c r="JX25" s="229"/>
      <c r="JY25" s="229"/>
      <c r="JZ25" s="229"/>
      <c r="KA25" s="229"/>
      <c r="KB25" s="229"/>
      <c r="KC25" s="229"/>
      <c r="KD25" s="229"/>
      <c r="KE25" s="229"/>
      <c r="KF25" s="229"/>
      <c r="KG25" s="229"/>
      <c r="KH25" s="229"/>
      <c r="KI25" s="229"/>
      <c r="KJ25" s="229"/>
      <c r="KK25" s="229"/>
      <c r="KL25" s="229"/>
      <c r="KM25" s="229"/>
      <c r="KN25" s="229"/>
      <c r="KO25" s="229"/>
      <c r="KP25" s="229"/>
      <c r="KQ25" s="229"/>
      <c r="KR25" s="229"/>
      <c r="KS25" s="230">
        <f>SUM(JH25:KR25)</f>
        <v>0</v>
      </c>
      <c r="KT25" s="228"/>
      <c r="KU25" s="229"/>
      <c r="KV25" s="229"/>
      <c r="KW25" s="229"/>
      <c r="KX25" s="229"/>
      <c r="KY25" s="229"/>
      <c r="KZ25" s="229"/>
      <c r="LA25" s="229"/>
      <c r="LB25" s="229"/>
      <c r="LC25" s="229"/>
      <c r="LD25" s="229"/>
      <c r="LE25" s="229"/>
      <c r="LF25" s="229"/>
      <c r="LG25" s="229"/>
      <c r="LH25" s="229"/>
      <c r="LI25" s="229"/>
      <c r="LJ25" s="229"/>
      <c r="LK25" s="229"/>
      <c r="LL25" s="229"/>
      <c r="LM25" s="229"/>
      <c r="LN25" s="229"/>
      <c r="LO25" s="229"/>
      <c r="LP25" s="229"/>
      <c r="LQ25" s="229"/>
      <c r="LR25" s="229"/>
      <c r="LS25" s="229"/>
      <c r="LT25" s="229"/>
      <c r="LU25" s="229"/>
      <c r="LV25" s="229"/>
      <c r="LW25" s="229"/>
      <c r="LX25" s="229"/>
      <c r="LY25" s="229"/>
      <c r="LZ25" s="229"/>
      <c r="MA25" s="229"/>
      <c r="MB25" s="229"/>
      <c r="MC25" s="229"/>
      <c r="MD25" s="229"/>
      <c r="ME25" s="230">
        <f>SUM(KT25:MD25)</f>
        <v>0</v>
      </c>
      <c r="MF25" s="228"/>
      <c r="MG25" s="229"/>
      <c r="MH25" s="229"/>
      <c r="MI25" s="229"/>
      <c r="MJ25" s="229"/>
      <c r="MK25" s="229"/>
      <c r="ML25" s="229"/>
      <c r="MM25" s="229"/>
      <c r="MN25" s="229"/>
      <c r="MO25" s="229"/>
      <c r="MP25" s="229"/>
      <c r="MQ25" s="229"/>
      <c r="MR25" s="229"/>
      <c r="MS25" s="229"/>
      <c r="MT25" s="229"/>
      <c r="MU25" s="229"/>
      <c r="MV25" s="229"/>
      <c r="MW25" s="229"/>
      <c r="MX25" s="229"/>
      <c r="MY25" s="229"/>
      <c r="MZ25" s="229"/>
      <c r="NA25" s="229"/>
      <c r="NB25" s="229"/>
      <c r="NC25" s="229"/>
      <c r="ND25" s="229"/>
      <c r="NE25" s="229"/>
      <c r="NF25" s="229"/>
      <c r="NG25" s="229"/>
      <c r="NH25" s="229"/>
      <c r="NI25" s="229"/>
      <c r="NJ25" s="229"/>
      <c r="NK25" s="229"/>
      <c r="NL25" s="229"/>
      <c r="NM25" s="229"/>
      <c r="NN25" s="229"/>
      <c r="NO25" s="229"/>
      <c r="NP25" s="229"/>
      <c r="NQ25" s="230">
        <f>SUM(MF25:NP25)</f>
        <v>0</v>
      </c>
      <c r="NR25" s="225">
        <f>'[28]CF PS'!$CT$36</f>
        <v>147345</v>
      </c>
      <c r="NS25" s="225">
        <f>'[28]CF PS'!$CT$37</f>
        <v>106096</v>
      </c>
      <c r="NT25" s="225">
        <f>'[28]CF PS'!$CT$38</f>
        <v>5237057</v>
      </c>
      <c r="NU25" s="225">
        <f>'[28]CF PS'!$CT$39</f>
        <v>5696038</v>
      </c>
      <c r="NV25" s="225">
        <f>'[28]CF PS'!$CT$40</f>
        <v>593780</v>
      </c>
      <c r="NW25" s="225">
        <f>'[28]CF PS'!$CT$41</f>
        <v>344727</v>
      </c>
      <c r="NX25" s="225">
        <f>'[28]CF PS'!$CT$42</f>
        <v>281759</v>
      </c>
      <c r="NY25" s="225">
        <f>'[28]CF PS'!$CT$43</f>
        <v>102546</v>
      </c>
      <c r="NZ25" s="225">
        <f>'[28]CF PS'!$CT$44</f>
        <v>4539</v>
      </c>
      <c r="OA25" s="225">
        <f>'[28]CF PS'!$CT$45</f>
        <v>0</v>
      </c>
      <c r="OB25" s="225">
        <f>'[28]CF PS'!$CT$46</f>
        <v>0</v>
      </c>
      <c r="OC25" s="225">
        <f>'[28]CF PS'!$CT$47</f>
        <v>0</v>
      </c>
      <c r="OD25" s="225">
        <f>'[28]CF PS'!$CT$48</f>
        <v>0</v>
      </c>
      <c r="OE25" s="225">
        <f>'[28]CF PS'!$CT$49</f>
        <v>0</v>
      </c>
      <c r="OF25" s="225">
        <f>'[28]CF PS'!$CT$50</f>
        <v>0</v>
      </c>
      <c r="OG25" s="225">
        <f>'[28]CF PS'!$CT$51</f>
        <v>0</v>
      </c>
      <c r="OH25" s="225">
        <f>'[28]CF PS'!$CT$52</f>
        <v>0</v>
      </c>
      <c r="OI25" s="225">
        <f>'[28]CF PS'!$CT$53</f>
        <v>0</v>
      </c>
      <c r="OJ25" s="225">
        <f>'[28]CF PS'!$CT$54</f>
        <v>0</v>
      </c>
      <c r="OK25" s="225">
        <f>'[28]CF PS'!$CT$55</f>
        <v>0</v>
      </c>
      <c r="OL25" s="225">
        <f>'[28]CF PS'!$CT$56</f>
        <v>0</v>
      </c>
      <c r="OM25" s="225">
        <f>'[28]CF PS'!$CT$57</f>
        <v>0</v>
      </c>
      <c r="ON25" s="225">
        <f>'[28]CF PS'!$CT$58</f>
        <v>0</v>
      </c>
      <c r="OO25" s="225">
        <f>'[28]CF PS'!$CT$59</f>
        <v>0</v>
      </c>
      <c r="OP25" s="225">
        <f>'[28]CF PS'!$CT$60</f>
        <v>0</v>
      </c>
      <c r="OQ25" s="225">
        <f>'[28]CF PS'!$CT$61</f>
        <v>0</v>
      </c>
      <c r="OR25" s="225">
        <f>'[28]CF PS'!$CT$62</f>
        <v>0</v>
      </c>
      <c r="OS25" s="225">
        <f>'[28]CF PS'!$CT$63</f>
        <v>0</v>
      </c>
      <c r="OT25" s="225">
        <f>'[28]CF PS'!$CT$64</f>
        <v>0</v>
      </c>
      <c r="OU25" s="225">
        <f>'[28]CF PS'!$CT$65</f>
        <v>0</v>
      </c>
      <c r="OV25" s="225">
        <f>'[28]CF PS'!$CT$66</f>
        <v>0</v>
      </c>
      <c r="OW25" s="225">
        <f>'[28]CF PS'!$CT$67</f>
        <v>0</v>
      </c>
      <c r="OX25" s="225">
        <f>'[28]CF PS'!$CT$68</f>
        <v>0</v>
      </c>
      <c r="OY25" s="225">
        <f>'[28]CF PS'!$CT$69</f>
        <v>0</v>
      </c>
      <c r="OZ25" s="225">
        <f>'[28]CF PS'!$CT$70</f>
        <v>0</v>
      </c>
      <c r="PA25" s="225">
        <f>'[28]CF PS'!$CT$71</f>
        <v>0</v>
      </c>
      <c r="PB25" s="225">
        <f>'[28]CF PS'!$CT$72</f>
        <v>0</v>
      </c>
      <c r="PC25" s="226">
        <f>SUM(NR25:PB25)</f>
        <v>12513887</v>
      </c>
      <c r="PH25" s="219">
        <f>PF25+JG25+PC25</f>
        <v>39482482</v>
      </c>
    </row>
    <row r="26" spans="1:424" ht="16.5" thickBot="1" x14ac:dyDescent="0.35">
      <c r="A26" s="231" t="s">
        <v>774</v>
      </c>
      <c r="B26" s="232">
        <f>IF(AND(B24&lt;&gt;0,B25&lt;&gt;0),(B24-B25)/B25,IF(AND(B24=0,B25=0),"",IF(AND(B24="",B25=""),"",IF(AND(B24=0,B25=""),"", IF(AND(B24="",B25=0),"",1)))))</f>
        <v>9.1766737274033584E-7</v>
      </c>
      <c r="C26" s="232" t="str">
        <f t="shared" ref="C26:BN26" si="42">IF(AND(C24&lt;&gt;0,C25&lt;&gt;0),(C24-C25)/C25,IF(AND(C24=0,C25=0),"",IF(AND(C24="",C25=""),"",IF(AND(C24=0,C25=""),"", IF(AND(C24="",C25=0),"",1)))))</f>
        <v/>
      </c>
      <c r="D26" s="232" t="str">
        <f t="shared" si="42"/>
        <v/>
      </c>
      <c r="E26" s="232" t="str">
        <f t="shared" si="42"/>
        <v/>
      </c>
      <c r="F26" s="232" t="str">
        <f t="shared" si="42"/>
        <v/>
      </c>
      <c r="G26" s="232" t="str">
        <f t="shared" si="42"/>
        <v/>
      </c>
      <c r="H26" s="232" t="str">
        <f t="shared" si="42"/>
        <v/>
      </c>
      <c r="I26" s="232" t="str">
        <f t="shared" si="42"/>
        <v/>
      </c>
      <c r="J26" s="232" t="str">
        <f t="shared" si="42"/>
        <v/>
      </c>
      <c r="K26" s="232" t="str">
        <f t="shared" si="42"/>
        <v/>
      </c>
      <c r="L26" s="232" t="str">
        <f t="shared" si="42"/>
        <v/>
      </c>
      <c r="M26" s="232" t="str">
        <f t="shared" si="42"/>
        <v/>
      </c>
      <c r="N26" s="232" t="str">
        <f t="shared" si="42"/>
        <v/>
      </c>
      <c r="O26" s="232" t="str">
        <f t="shared" si="42"/>
        <v/>
      </c>
      <c r="P26" s="232" t="str">
        <f t="shared" si="42"/>
        <v/>
      </c>
      <c r="Q26" s="232" t="str">
        <f t="shared" si="42"/>
        <v/>
      </c>
      <c r="R26" s="232" t="str">
        <f t="shared" si="42"/>
        <v/>
      </c>
      <c r="S26" s="232" t="str">
        <f t="shared" si="42"/>
        <v/>
      </c>
      <c r="T26" s="232" t="str">
        <f t="shared" si="42"/>
        <v/>
      </c>
      <c r="U26" s="232" t="str">
        <f t="shared" si="42"/>
        <v/>
      </c>
      <c r="V26" s="232" t="str">
        <f t="shared" si="42"/>
        <v/>
      </c>
      <c r="W26" s="232" t="str">
        <f t="shared" si="42"/>
        <v/>
      </c>
      <c r="X26" s="232" t="str">
        <f t="shared" si="42"/>
        <v/>
      </c>
      <c r="Y26" s="232" t="str">
        <f t="shared" si="42"/>
        <v/>
      </c>
      <c r="Z26" s="232" t="str">
        <f t="shared" si="42"/>
        <v/>
      </c>
      <c r="AA26" s="232" t="str">
        <f t="shared" si="42"/>
        <v/>
      </c>
      <c r="AB26" s="232" t="str">
        <f t="shared" si="42"/>
        <v/>
      </c>
      <c r="AC26" s="232" t="str">
        <f t="shared" si="42"/>
        <v/>
      </c>
      <c r="AD26" s="232" t="str">
        <f t="shared" si="42"/>
        <v/>
      </c>
      <c r="AE26" s="232" t="str">
        <f t="shared" si="42"/>
        <v/>
      </c>
      <c r="AF26" s="232" t="str">
        <f t="shared" si="42"/>
        <v/>
      </c>
      <c r="AG26" s="232" t="str">
        <f t="shared" si="42"/>
        <v/>
      </c>
      <c r="AH26" s="232" t="str">
        <f t="shared" si="42"/>
        <v/>
      </c>
      <c r="AI26" s="232" t="str">
        <f t="shared" si="42"/>
        <v/>
      </c>
      <c r="AJ26" s="232" t="str">
        <f t="shared" si="42"/>
        <v/>
      </c>
      <c r="AK26" s="232" t="str">
        <f t="shared" si="42"/>
        <v/>
      </c>
      <c r="AL26" s="232" t="str">
        <f t="shared" si="42"/>
        <v/>
      </c>
      <c r="AM26" s="233">
        <f t="shared" si="42"/>
        <v>9.1766737274033584E-7</v>
      </c>
      <c r="AN26" s="234" t="str">
        <f t="shared" si="42"/>
        <v/>
      </c>
      <c r="AO26" s="232" t="str">
        <f t="shared" si="42"/>
        <v/>
      </c>
      <c r="AP26" s="232" t="str">
        <f t="shared" si="42"/>
        <v/>
      </c>
      <c r="AQ26" s="232" t="str">
        <f t="shared" si="42"/>
        <v/>
      </c>
      <c r="AR26" s="232" t="str">
        <f t="shared" si="42"/>
        <v/>
      </c>
      <c r="AS26" s="232" t="str">
        <f t="shared" si="42"/>
        <v/>
      </c>
      <c r="AT26" s="232" t="str">
        <f t="shared" si="42"/>
        <v/>
      </c>
      <c r="AU26" s="232" t="str">
        <f t="shared" si="42"/>
        <v/>
      </c>
      <c r="AV26" s="232" t="str">
        <f t="shared" si="42"/>
        <v/>
      </c>
      <c r="AW26" s="232" t="str">
        <f t="shared" si="42"/>
        <v/>
      </c>
      <c r="AX26" s="232" t="str">
        <f t="shared" si="42"/>
        <v/>
      </c>
      <c r="AY26" s="232" t="str">
        <f t="shared" si="42"/>
        <v/>
      </c>
      <c r="AZ26" s="232" t="str">
        <f t="shared" si="42"/>
        <v/>
      </c>
      <c r="BA26" s="232" t="str">
        <f t="shared" si="42"/>
        <v/>
      </c>
      <c r="BB26" s="232" t="str">
        <f t="shared" si="42"/>
        <v/>
      </c>
      <c r="BC26" s="232" t="str">
        <f t="shared" si="42"/>
        <v/>
      </c>
      <c r="BD26" s="232" t="str">
        <f t="shared" si="42"/>
        <v/>
      </c>
      <c r="BE26" s="232" t="str">
        <f t="shared" si="42"/>
        <v/>
      </c>
      <c r="BF26" s="232" t="str">
        <f t="shared" si="42"/>
        <v/>
      </c>
      <c r="BG26" s="232" t="str">
        <f t="shared" si="42"/>
        <v/>
      </c>
      <c r="BH26" s="232" t="str">
        <f t="shared" si="42"/>
        <v/>
      </c>
      <c r="BI26" s="232" t="str">
        <f t="shared" si="42"/>
        <v/>
      </c>
      <c r="BJ26" s="232" t="str">
        <f t="shared" si="42"/>
        <v/>
      </c>
      <c r="BK26" s="232" t="str">
        <f t="shared" si="42"/>
        <v/>
      </c>
      <c r="BL26" s="232" t="str">
        <f t="shared" si="42"/>
        <v/>
      </c>
      <c r="BM26" s="232" t="str">
        <f t="shared" si="42"/>
        <v/>
      </c>
      <c r="BN26" s="232" t="str">
        <f t="shared" si="42"/>
        <v/>
      </c>
      <c r="BO26" s="232" t="str">
        <f t="shared" ref="BO26:DZ26" si="43">IF(AND(BO24&lt;&gt;0,BO25&lt;&gt;0),(BO24-BO25)/BO25,IF(AND(BO24=0,BO25=0),"",IF(AND(BO24="",BO25=""),"",IF(AND(BO24=0,BO25=""),"", IF(AND(BO24="",BO25=0),"",1)))))</f>
        <v/>
      </c>
      <c r="BP26" s="232" t="str">
        <f t="shared" si="43"/>
        <v/>
      </c>
      <c r="BQ26" s="232" t="str">
        <f t="shared" si="43"/>
        <v/>
      </c>
      <c r="BR26" s="232" t="str">
        <f t="shared" si="43"/>
        <v/>
      </c>
      <c r="BS26" s="232" t="str">
        <f t="shared" si="43"/>
        <v/>
      </c>
      <c r="BT26" s="232" t="str">
        <f t="shared" si="43"/>
        <v/>
      </c>
      <c r="BU26" s="232" t="str">
        <f t="shared" si="43"/>
        <v/>
      </c>
      <c r="BV26" s="232" t="str">
        <f t="shared" si="43"/>
        <v/>
      </c>
      <c r="BW26" s="232" t="str">
        <f t="shared" si="43"/>
        <v/>
      </c>
      <c r="BX26" s="232" t="str">
        <f t="shared" si="43"/>
        <v/>
      </c>
      <c r="BY26" s="233" t="str">
        <f t="shared" si="43"/>
        <v/>
      </c>
      <c r="BZ26" s="234">
        <f t="shared" si="43"/>
        <v>2.9190321773674008E-7</v>
      </c>
      <c r="CA26" s="232">
        <f t="shared" si="43"/>
        <v>2.0254838273218322E-7</v>
      </c>
      <c r="CB26" s="232">
        <f t="shared" si="43"/>
        <v>-3.1242616002974046E-8</v>
      </c>
      <c r="CC26" s="232">
        <f t="shared" si="43"/>
        <v>5.0768196425807279E-8</v>
      </c>
      <c r="CD26" s="232">
        <f t="shared" si="43"/>
        <v>1.084679833788001E-7</v>
      </c>
      <c r="CE26" s="232">
        <f t="shared" si="43"/>
        <v>0</v>
      </c>
      <c r="CF26" s="232">
        <f t="shared" si="43"/>
        <v>0</v>
      </c>
      <c r="CG26" s="232">
        <f t="shared" si="43"/>
        <v>1.0485719498614837E-7</v>
      </c>
      <c r="CH26" s="232">
        <f t="shared" si="43"/>
        <v>8.8817098357238949E-6</v>
      </c>
      <c r="CI26" s="232" t="str">
        <f t="shared" si="43"/>
        <v/>
      </c>
      <c r="CJ26" s="232" t="str">
        <f t="shared" si="43"/>
        <v/>
      </c>
      <c r="CK26" s="232" t="str">
        <f t="shared" si="43"/>
        <v/>
      </c>
      <c r="CL26" s="232" t="str">
        <f t="shared" si="43"/>
        <v/>
      </c>
      <c r="CM26" s="232" t="str">
        <f t="shared" si="43"/>
        <v/>
      </c>
      <c r="CN26" s="232" t="str">
        <f t="shared" si="43"/>
        <v/>
      </c>
      <c r="CO26" s="232" t="str">
        <f t="shared" si="43"/>
        <v/>
      </c>
      <c r="CP26" s="232" t="str">
        <f t="shared" si="43"/>
        <v/>
      </c>
      <c r="CQ26" s="232" t="str">
        <f t="shared" si="43"/>
        <v/>
      </c>
      <c r="CR26" s="232" t="str">
        <f t="shared" si="43"/>
        <v/>
      </c>
      <c r="CS26" s="232" t="str">
        <f t="shared" si="43"/>
        <v/>
      </c>
      <c r="CT26" s="232" t="str">
        <f t="shared" si="43"/>
        <v/>
      </c>
      <c r="CU26" s="232" t="str">
        <f t="shared" si="43"/>
        <v/>
      </c>
      <c r="CV26" s="232" t="str">
        <f t="shared" si="43"/>
        <v/>
      </c>
      <c r="CW26" s="232" t="str">
        <f t="shared" si="43"/>
        <v/>
      </c>
      <c r="CX26" s="232" t="str">
        <f t="shared" si="43"/>
        <v/>
      </c>
      <c r="CY26" s="232" t="str">
        <f t="shared" si="43"/>
        <v/>
      </c>
      <c r="CZ26" s="232" t="str">
        <f t="shared" si="43"/>
        <v/>
      </c>
      <c r="DA26" s="232" t="str">
        <f t="shared" si="43"/>
        <v/>
      </c>
      <c r="DB26" s="232" t="str">
        <f t="shared" si="43"/>
        <v/>
      </c>
      <c r="DC26" s="232" t="str">
        <f t="shared" si="43"/>
        <v/>
      </c>
      <c r="DD26" s="232" t="str">
        <f t="shared" si="43"/>
        <v/>
      </c>
      <c r="DE26" s="232" t="str">
        <f t="shared" si="43"/>
        <v/>
      </c>
      <c r="DF26" s="232" t="str">
        <f t="shared" si="43"/>
        <v/>
      </c>
      <c r="DG26" s="232" t="str">
        <f t="shared" si="43"/>
        <v/>
      </c>
      <c r="DH26" s="232" t="str">
        <f t="shared" si="43"/>
        <v/>
      </c>
      <c r="DI26" s="232" t="str">
        <f t="shared" si="43"/>
        <v/>
      </c>
      <c r="DJ26" s="232" t="str">
        <f t="shared" si="43"/>
        <v/>
      </c>
      <c r="DK26" s="233">
        <f t="shared" si="43"/>
        <v>3.5219676466565126E-8</v>
      </c>
      <c r="DL26" s="235" t="str">
        <f t="shared" si="43"/>
        <v/>
      </c>
      <c r="DM26" s="236" t="str">
        <f t="shared" si="43"/>
        <v/>
      </c>
      <c r="DN26" s="236" t="str">
        <f t="shared" si="43"/>
        <v/>
      </c>
      <c r="DO26" s="236" t="str">
        <f t="shared" si="43"/>
        <v/>
      </c>
      <c r="DP26" s="236" t="str">
        <f t="shared" si="43"/>
        <v/>
      </c>
      <c r="DQ26" s="236" t="str">
        <f t="shared" si="43"/>
        <v/>
      </c>
      <c r="DR26" s="236" t="str">
        <f t="shared" si="43"/>
        <v/>
      </c>
      <c r="DS26" s="236" t="str">
        <f t="shared" si="43"/>
        <v/>
      </c>
      <c r="DT26" s="236" t="str">
        <f t="shared" si="43"/>
        <v/>
      </c>
      <c r="DU26" s="236" t="str">
        <f t="shared" si="43"/>
        <v/>
      </c>
      <c r="DV26" s="236" t="str">
        <f t="shared" si="43"/>
        <v/>
      </c>
      <c r="DW26" s="236" t="str">
        <f t="shared" si="43"/>
        <v/>
      </c>
      <c r="DX26" s="236" t="str">
        <f t="shared" si="43"/>
        <v/>
      </c>
      <c r="DY26" s="236" t="str">
        <f t="shared" si="43"/>
        <v/>
      </c>
      <c r="DZ26" s="236" t="str">
        <f t="shared" si="43"/>
        <v/>
      </c>
      <c r="EA26" s="236" t="str">
        <f t="shared" ref="EA26:IK26" si="44">IF(AND(EA24&lt;&gt;0,EA25&lt;&gt;0),(EA24-EA25)/EA25,IF(AND(EA24=0,EA25=0),"",IF(AND(EA24="",EA25=""),"",IF(AND(EA24=0,EA25=""),"", IF(AND(EA24="",EA25=0),"",1)))))</f>
        <v/>
      </c>
      <c r="EB26" s="236" t="str">
        <f t="shared" si="44"/>
        <v/>
      </c>
      <c r="EC26" s="236" t="str">
        <f t="shared" si="44"/>
        <v/>
      </c>
      <c r="ED26" s="236" t="str">
        <f t="shared" si="44"/>
        <v/>
      </c>
      <c r="EE26" s="236" t="str">
        <f t="shared" si="44"/>
        <v/>
      </c>
      <c r="EF26" s="236" t="str">
        <f t="shared" si="44"/>
        <v/>
      </c>
      <c r="EG26" s="236" t="str">
        <f t="shared" si="44"/>
        <v/>
      </c>
      <c r="EH26" s="236" t="str">
        <f t="shared" si="44"/>
        <v/>
      </c>
      <c r="EI26" s="236" t="str">
        <f t="shared" si="44"/>
        <v/>
      </c>
      <c r="EJ26" s="236" t="str">
        <f t="shared" si="44"/>
        <v/>
      </c>
      <c r="EK26" s="236" t="str">
        <f t="shared" si="44"/>
        <v/>
      </c>
      <c r="EL26" s="236" t="str">
        <f t="shared" si="44"/>
        <v/>
      </c>
      <c r="EM26" s="236" t="str">
        <f t="shared" si="44"/>
        <v/>
      </c>
      <c r="EN26" s="236" t="str">
        <f t="shared" si="44"/>
        <v/>
      </c>
      <c r="EO26" s="236" t="str">
        <f t="shared" si="44"/>
        <v/>
      </c>
      <c r="EP26" s="236" t="str">
        <f t="shared" si="44"/>
        <v/>
      </c>
      <c r="EQ26" s="236" t="str">
        <f t="shared" si="44"/>
        <v/>
      </c>
      <c r="ER26" s="236" t="str">
        <f t="shared" si="44"/>
        <v/>
      </c>
      <c r="ES26" s="236" t="str">
        <f t="shared" si="44"/>
        <v/>
      </c>
      <c r="ET26" s="236" t="str">
        <f t="shared" si="44"/>
        <v/>
      </c>
      <c r="EU26" s="236" t="str">
        <f t="shared" si="44"/>
        <v/>
      </c>
      <c r="EV26" s="236" t="str">
        <f t="shared" si="44"/>
        <v/>
      </c>
      <c r="EW26" s="237" t="str">
        <f t="shared" si="44"/>
        <v/>
      </c>
      <c r="EX26" s="235" t="str">
        <f t="shared" si="44"/>
        <v/>
      </c>
      <c r="EY26" s="236" t="str">
        <f t="shared" si="44"/>
        <v/>
      </c>
      <c r="EZ26" s="236" t="str">
        <f t="shared" si="44"/>
        <v/>
      </c>
      <c r="FA26" s="236" t="str">
        <f t="shared" si="44"/>
        <v/>
      </c>
      <c r="FB26" s="236" t="str">
        <f t="shared" si="44"/>
        <v/>
      </c>
      <c r="FC26" s="236" t="str">
        <f t="shared" si="44"/>
        <v/>
      </c>
      <c r="FD26" s="236" t="str">
        <f t="shared" si="44"/>
        <v/>
      </c>
      <c r="FE26" s="236" t="str">
        <f t="shared" si="44"/>
        <v/>
      </c>
      <c r="FF26" s="236" t="str">
        <f t="shared" si="44"/>
        <v/>
      </c>
      <c r="FG26" s="236" t="str">
        <f t="shared" si="44"/>
        <v/>
      </c>
      <c r="FH26" s="236" t="str">
        <f t="shared" si="44"/>
        <v/>
      </c>
      <c r="FI26" s="236" t="str">
        <f t="shared" si="44"/>
        <v/>
      </c>
      <c r="FJ26" s="236" t="str">
        <f t="shared" si="44"/>
        <v/>
      </c>
      <c r="FK26" s="236" t="str">
        <f t="shared" si="44"/>
        <v/>
      </c>
      <c r="FL26" s="236" t="str">
        <f t="shared" si="44"/>
        <v/>
      </c>
      <c r="FM26" s="236" t="str">
        <f t="shared" si="44"/>
        <v/>
      </c>
      <c r="FN26" s="236" t="str">
        <f t="shared" si="44"/>
        <v/>
      </c>
      <c r="FO26" s="236" t="str">
        <f t="shared" si="44"/>
        <v/>
      </c>
      <c r="FP26" s="236" t="str">
        <f t="shared" si="44"/>
        <v/>
      </c>
      <c r="FQ26" s="236" t="str">
        <f t="shared" si="44"/>
        <v/>
      </c>
      <c r="FR26" s="236" t="str">
        <f t="shared" si="44"/>
        <v/>
      </c>
      <c r="FS26" s="236" t="str">
        <f t="shared" si="44"/>
        <v/>
      </c>
      <c r="FT26" s="236" t="str">
        <f t="shared" si="44"/>
        <v/>
      </c>
      <c r="FU26" s="236" t="str">
        <f t="shared" si="44"/>
        <v/>
      </c>
      <c r="FV26" s="236" t="str">
        <f t="shared" si="44"/>
        <v/>
      </c>
      <c r="FW26" s="236" t="str">
        <f t="shared" si="44"/>
        <v/>
      </c>
      <c r="FX26" s="236" t="str">
        <f t="shared" si="44"/>
        <v/>
      </c>
      <c r="FY26" s="236" t="str">
        <f t="shared" si="44"/>
        <v/>
      </c>
      <c r="FZ26" s="236" t="str">
        <f t="shared" si="44"/>
        <v/>
      </c>
      <c r="GA26" s="236" t="str">
        <f t="shared" si="44"/>
        <v/>
      </c>
      <c r="GB26" s="236" t="str">
        <f t="shared" si="44"/>
        <v/>
      </c>
      <c r="GC26" s="236" t="str">
        <f t="shared" si="44"/>
        <v/>
      </c>
      <c r="GD26" s="236" t="str">
        <f t="shared" si="44"/>
        <v/>
      </c>
      <c r="GE26" s="236" t="str">
        <f t="shared" si="44"/>
        <v/>
      </c>
      <c r="GF26" s="236" t="str">
        <f t="shared" si="44"/>
        <v/>
      </c>
      <c r="GG26" s="236" t="str">
        <f t="shared" si="44"/>
        <v/>
      </c>
      <c r="GH26" s="236" t="str">
        <f t="shared" si="44"/>
        <v/>
      </c>
      <c r="GI26" s="237" t="str">
        <f t="shared" si="44"/>
        <v/>
      </c>
      <c r="GJ26" s="235" t="str">
        <f t="shared" si="44"/>
        <v/>
      </c>
      <c r="GK26" s="236" t="str">
        <f t="shared" si="44"/>
        <v/>
      </c>
      <c r="GL26" s="236" t="str">
        <f t="shared" si="44"/>
        <v/>
      </c>
      <c r="GM26" s="236" t="str">
        <f t="shared" si="44"/>
        <v/>
      </c>
      <c r="GN26" s="236" t="str">
        <f t="shared" si="44"/>
        <v/>
      </c>
      <c r="GO26" s="236" t="str">
        <f t="shared" si="44"/>
        <v/>
      </c>
      <c r="GP26" s="236" t="str">
        <f t="shared" si="44"/>
        <v/>
      </c>
      <c r="GQ26" s="236" t="str">
        <f t="shared" si="44"/>
        <v/>
      </c>
      <c r="GR26" s="236" t="str">
        <f t="shared" si="44"/>
        <v/>
      </c>
      <c r="GS26" s="236" t="str">
        <f t="shared" si="44"/>
        <v/>
      </c>
      <c r="GT26" s="236" t="str">
        <f t="shared" si="44"/>
        <v/>
      </c>
      <c r="GU26" s="236" t="str">
        <f t="shared" si="44"/>
        <v/>
      </c>
      <c r="GV26" s="236" t="str">
        <f t="shared" si="44"/>
        <v/>
      </c>
      <c r="GW26" s="236" t="str">
        <f t="shared" si="44"/>
        <v/>
      </c>
      <c r="GX26" s="236" t="str">
        <f t="shared" si="44"/>
        <v/>
      </c>
      <c r="GY26" s="236" t="str">
        <f t="shared" si="44"/>
        <v/>
      </c>
      <c r="GZ26" s="236" t="str">
        <f t="shared" si="44"/>
        <v/>
      </c>
      <c r="HA26" s="236" t="str">
        <f t="shared" si="44"/>
        <v/>
      </c>
      <c r="HB26" s="236" t="str">
        <f t="shared" si="44"/>
        <v/>
      </c>
      <c r="HC26" s="236" t="str">
        <f t="shared" si="44"/>
        <v/>
      </c>
      <c r="HD26" s="236" t="str">
        <f t="shared" si="44"/>
        <v/>
      </c>
      <c r="HE26" s="236" t="str">
        <f t="shared" si="44"/>
        <v/>
      </c>
      <c r="HF26" s="236" t="str">
        <f t="shared" si="44"/>
        <v/>
      </c>
      <c r="HG26" s="236" t="str">
        <f t="shared" si="44"/>
        <v/>
      </c>
      <c r="HH26" s="236" t="str">
        <f t="shared" si="44"/>
        <v/>
      </c>
      <c r="HI26" s="236" t="str">
        <f t="shared" si="44"/>
        <v/>
      </c>
      <c r="HJ26" s="236" t="str">
        <f t="shared" si="44"/>
        <v/>
      </c>
      <c r="HK26" s="236" t="str">
        <f t="shared" si="44"/>
        <v/>
      </c>
      <c r="HL26" s="236" t="str">
        <f t="shared" si="44"/>
        <v/>
      </c>
      <c r="HM26" s="236" t="str">
        <f t="shared" si="44"/>
        <v/>
      </c>
      <c r="HN26" s="236" t="str">
        <f t="shared" si="44"/>
        <v/>
      </c>
      <c r="HO26" s="236" t="str">
        <f t="shared" si="44"/>
        <v/>
      </c>
      <c r="HP26" s="236" t="str">
        <f t="shared" si="44"/>
        <v/>
      </c>
      <c r="HQ26" s="236" t="str">
        <f t="shared" si="44"/>
        <v/>
      </c>
      <c r="HR26" s="236" t="str">
        <f t="shared" si="44"/>
        <v/>
      </c>
      <c r="HS26" s="236" t="str">
        <f t="shared" si="44"/>
        <v/>
      </c>
      <c r="HT26" s="236" t="str">
        <f t="shared" si="44"/>
        <v/>
      </c>
      <c r="HU26" s="237" t="str">
        <f t="shared" si="44"/>
        <v/>
      </c>
      <c r="HV26" s="234">
        <f t="shared" si="44"/>
        <v>1.3196472092854902E-6</v>
      </c>
      <c r="HW26" s="232">
        <f t="shared" si="44"/>
        <v>1.2850186867417427E-7</v>
      </c>
      <c r="HX26" s="232">
        <f t="shared" si="44"/>
        <v>1.3317597260410433E-7</v>
      </c>
      <c r="HY26" s="232">
        <f t="shared" si="44"/>
        <v>0</v>
      </c>
      <c r="HZ26" s="232">
        <f t="shared" si="44"/>
        <v>2.8068757227704985E-7</v>
      </c>
      <c r="IA26" s="232">
        <f t="shared" si="44"/>
        <v>4.0289517247781176E-7</v>
      </c>
      <c r="IB26" s="232">
        <f t="shared" si="44"/>
        <v>5.9152090277131485E-7</v>
      </c>
      <c r="IC26" s="232">
        <f t="shared" si="44"/>
        <v>3.3860142981902974E-7</v>
      </c>
      <c r="ID26" s="232">
        <f t="shared" si="44"/>
        <v>4.8280783445102553E-5</v>
      </c>
      <c r="IE26" s="232" t="str">
        <f t="shared" si="44"/>
        <v/>
      </c>
      <c r="IF26" s="232" t="str">
        <f t="shared" si="44"/>
        <v/>
      </c>
      <c r="IG26" s="232" t="str">
        <f t="shared" si="44"/>
        <v/>
      </c>
      <c r="IH26" s="232" t="str">
        <f t="shared" si="44"/>
        <v/>
      </c>
      <c r="II26" s="232" t="str">
        <f t="shared" si="44"/>
        <v/>
      </c>
      <c r="IJ26" s="232" t="str">
        <f t="shared" si="44"/>
        <v/>
      </c>
      <c r="IK26" s="232" t="str">
        <f t="shared" si="44"/>
        <v/>
      </c>
      <c r="IL26" s="232" t="str">
        <f t="shared" ref="IL26:KW26" si="45">IF(AND(IL24&lt;&gt;0,IL25&lt;&gt;0),(IL24-IL25)/IL25,IF(AND(IL24=0,IL25=0),"",IF(AND(IL24="",IL25=""),"",IF(AND(IL24=0,IL25=""),"", IF(AND(IL24="",IL25=0),"",1)))))</f>
        <v/>
      </c>
      <c r="IM26" s="232" t="str">
        <f t="shared" si="45"/>
        <v/>
      </c>
      <c r="IN26" s="232" t="str">
        <f t="shared" si="45"/>
        <v/>
      </c>
      <c r="IO26" s="232" t="str">
        <f t="shared" si="45"/>
        <v/>
      </c>
      <c r="IP26" s="232" t="str">
        <f t="shared" si="45"/>
        <v/>
      </c>
      <c r="IQ26" s="232" t="str">
        <f t="shared" si="45"/>
        <v/>
      </c>
      <c r="IR26" s="232" t="str">
        <f t="shared" si="45"/>
        <v/>
      </c>
      <c r="IS26" s="232" t="str">
        <f t="shared" si="45"/>
        <v/>
      </c>
      <c r="IT26" s="232" t="str">
        <f t="shared" si="45"/>
        <v/>
      </c>
      <c r="IU26" s="232" t="str">
        <f t="shared" si="45"/>
        <v/>
      </c>
      <c r="IV26" s="232" t="str">
        <f t="shared" si="45"/>
        <v/>
      </c>
      <c r="IW26" s="232" t="str">
        <f t="shared" si="45"/>
        <v/>
      </c>
      <c r="IX26" s="232" t="str">
        <f t="shared" si="45"/>
        <v/>
      </c>
      <c r="IY26" s="232" t="str">
        <f t="shared" si="45"/>
        <v/>
      </c>
      <c r="IZ26" s="232" t="str">
        <f t="shared" si="45"/>
        <v/>
      </c>
      <c r="JA26" s="232" t="str">
        <f t="shared" si="45"/>
        <v/>
      </c>
      <c r="JB26" s="232" t="str">
        <f t="shared" si="45"/>
        <v/>
      </c>
      <c r="JC26" s="232" t="str">
        <f t="shared" si="45"/>
        <v/>
      </c>
      <c r="JD26" s="232" t="str">
        <f t="shared" si="45"/>
        <v/>
      </c>
      <c r="JE26" s="232" t="str">
        <f t="shared" si="45"/>
        <v/>
      </c>
      <c r="JF26" s="232" t="str">
        <f t="shared" si="45"/>
        <v/>
      </c>
      <c r="JG26" s="233">
        <f t="shared" si="45"/>
        <v>1.8141761278257174E-7</v>
      </c>
      <c r="JH26" s="235" t="str">
        <f t="shared" si="45"/>
        <v/>
      </c>
      <c r="JI26" s="236" t="str">
        <f t="shared" si="45"/>
        <v/>
      </c>
      <c r="JJ26" s="236" t="str">
        <f t="shared" si="45"/>
        <v/>
      </c>
      <c r="JK26" s="236" t="str">
        <f t="shared" si="45"/>
        <v/>
      </c>
      <c r="JL26" s="236" t="str">
        <f t="shared" si="45"/>
        <v/>
      </c>
      <c r="JM26" s="236" t="str">
        <f t="shared" si="45"/>
        <v/>
      </c>
      <c r="JN26" s="236" t="str">
        <f t="shared" si="45"/>
        <v/>
      </c>
      <c r="JO26" s="236" t="str">
        <f t="shared" si="45"/>
        <v/>
      </c>
      <c r="JP26" s="236" t="str">
        <f t="shared" si="45"/>
        <v/>
      </c>
      <c r="JQ26" s="236" t="str">
        <f t="shared" si="45"/>
        <v/>
      </c>
      <c r="JR26" s="236" t="str">
        <f t="shared" si="45"/>
        <v/>
      </c>
      <c r="JS26" s="236" t="str">
        <f t="shared" si="45"/>
        <v/>
      </c>
      <c r="JT26" s="236" t="str">
        <f t="shared" si="45"/>
        <v/>
      </c>
      <c r="JU26" s="236" t="str">
        <f t="shared" si="45"/>
        <v/>
      </c>
      <c r="JV26" s="236" t="str">
        <f t="shared" si="45"/>
        <v/>
      </c>
      <c r="JW26" s="236" t="str">
        <f t="shared" si="45"/>
        <v/>
      </c>
      <c r="JX26" s="236" t="str">
        <f t="shared" si="45"/>
        <v/>
      </c>
      <c r="JY26" s="236" t="str">
        <f t="shared" si="45"/>
        <v/>
      </c>
      <c r="JZ26" s="236" t="str">
        <f t="shared" si="45"/>
        <v/>
      </c>
      <c r="KA26" s="236" t="str">
        <f t="shared" si="45"/>
        <v/>
      </c>
      <c r="KB26" s="236" t="str">
        <f t="shared" si="45"/>
        <v/>
      </c>
      <c r="KC26" s="236" t="str">
        <f t="shared" si="45"/>
        <v/>
      </c>
      <c r="KD26" s="236" t="str">
        <f t="shared" si="45"/>
        <v/>
      </c>
      <c r="KE26" s="236" t="str">
        <f t="shared" si="45"/>
        <v/>
      </c>
      <c r="KF26" s="236" t="str">
        <f t="shared" si="45"/>
        <v/>
      </c>
      <c r="KG26" s="236" t="str">
        <f t="shared" si="45"/>
        <v/>
      </c>
      <c r="KH26" s="236" t="str">
        <f t="shared" si="45"/>
        <v/>
      </c>
      <c r="KI26" s="236" t="str">
        <f t="shared" si="45"/>
        <v/>
      </c>
      <c r="KJ26" s="236" t="str">
        <f t="shared" si="45"/>
        <v/>
      </c>
      <c r="KK26" s="236" t="str">
        <f t="shared" si="45"/>
        <v/>
      </c>
      <c r="KL26" s="236" t="str">
        <f t="shared" si="45"/>
        <v/>
      </c>
      <c r="KM26" s="236" t="str">
        <f t="shared" si="45"/>
        <v/>
      </c>
      <c r="KN26" s="236" t="str">
        <f t="shared" si="45"/>
        <v/>
      </c>
      <c r="KO26" s="236" t="str">
        <f t="shared" si="45"/>
        <v/>
      </c>
      <c r="KP26" s="236" t="str">
        <f t="shared" si="45"/>
        <v/>
      </c>
      <c r="KQ26" s="236" t="str">
        <f t="shared" si="45"/>
        <v/>
      </c>
      <c r="KR26" s="236" t="str">
        <f t="shared" si="45"/>
        <v/>
      </c>
      <c r="KS26" s="237" t="str">
        <f t="shared" si="45"/>
        <v/>
      </c>
      <c r="KT26" s="235" t="str">
        <f t="shared" si="45"/>
        <v/>
      </c>
      <c r="KU26" s="236" t="str">
        <f t="shared" si="45"/>
        <v/>
      </c>
      <c r="KV26" s="236" t="str">
        <f t="shared" si="45"/>
        <v/>
      </c>
      <c r="KW26" s="236" t="str">
        <f t="shared" si="45"/>
        <v/>
      </c>
      <c r="KX26" s="236" t="str">
        <f t="shared" ref="KX26:NI26" si="46">IF(AND(KX24&lt;&gt;0,KX25&lt;&gt;0),(KX24-KX25)/KX25,IF(AND(KX24=0,KX25=0),"",IF(AND(KX24="",KX25=""),"",IF(AND(KX24=0,KX25=""),"", IF(AND(KX24="",KX25=0),"",1)))))</f>
        <v/>
      </c>
      <c r="KY26" s="236" t="str">
        <f t="shared" si="46"/>
        <v/>
      </c>
      <c r="KZ26" s="236" t="str">
        <f t="shared" si="46"/>
        <v/>
      </c>
      <c r="LA26" s="236" t="str">
        <f t="shared" si="46"/>
        <v/>
      </c>
      <c r="LB26" s="236" t="str">
        <f t="shared" si="46"/>
        <v/>
      </c>
      <c r="LC26" s="236" t="str">
        <f t="shared" si="46"/>
        <v/>
      </c>
      <c r="LD26" s="236" t="str">
        <f t="shared" si="46"/>
        <v/>
      </c>
      <c r="LE26" s="236" t="str">
        <f t="shared" si="46"/>
        <v/>
      </c>
      <c r="LF26" s="236" t="str">
        <f t="shared" si="46"/>
        <v/>
      </c>
      <c r="LG26" s="236" t="str">
        <f t="shared" si="46"/>
        <v/>
      </c>
      <c r="LH26" s="236" t="str">
        <f t="shared" si="46"/>
        <v/>
      </c>
      <c r="LI26" s="236" t="str">
        <f t="shared" si="46"/>
        <v/>
      </c>
      <c r="LJ26" s="236" t="str">
        <f t="shared" si="46"/>
        <v/>
      </c>
      <c r="LK26" s="236" t="str">
        <f t="shared" si="46"/>
        <v/>
      </c>
      <c r="LL26" s="236" t="str">
        <f t="shared" si="46"/>
        <v/>
      </c>
      <c r="LM26" s="236" t="str">
        <f t="shared" si="46"/>
        <v/>
      </c>
      <c r="LN26" s="236" t="str">
        <f t="shared" si="46"/>
        <v/>
      </c>
      <c r="LO26" s="236" t="str">
        <f t="shared" si="46"/>
        <v/>
      </c>
      <c r="LP26" s="236" t="str">
        <f t="shared" si="46"/>
        <v/>
      </c>
      <c r="LQ26" s="236" t="str">
        <f t="shared" si="46"/>
        <v/>
      </c>
      <c r="LR26" s="236" t="str">
        <f t="shared" si="46"/>
        <v/>
      </c>
      <c r="LS26" s="236" t="str">
        <f t="shared" si="46"/>
        <v/>
      </c>
      <c r="LT26" s="236" t="str">
        <f t="shared" si="46"/>
        <v/>
      </c>
      <c r="LU26" s="236" t="str">
        <f t="shared" si="46"/>
        <v/>
      </c>
      <c r="LV26" s="236" t="str">
        <f t="shared" si="46"/>
        <v/>
      </c>
      <c r="LW26" s="236" t="str">
        <f t="shared" si="46"/>
        <v/>
      </c>
      <c r="LX26" s="236" t="str">
        <f t="shared" si="46"/>
        <v/>
      </c>
      <c r="LY26" s="236" t="str">
        <f t="shared" si="46"/>
        <v/>
      </c>
      <c r="LZ26" s="236" t="str">
        <f t="shared" si="46"/>
        <v/>
      </c>
      <c r="MA26" s="236" t="str">
        <f t="shared" si="46"/>
        <v/>
      </c>
      <c r="MB26" s="236" t="str">
        <f t="shared" si="46"/>
        <v/>
      </c>
      <c r="MC26" s="236" t="str">
        <f t="shared" si="46"/>
        <v/>
      </c>
      <c r="MD26" s="236" t="str">
        <f t="shared" si="46"/>
        <v/>
      </c>
      <c r="ME26" s="237" t="str">
        <f t="shared" si="46"/>
        <v/>
      </c>
      <c r="MF26" s="235" t="str">
        <f t="shared" si="46"/>
        <v/>
      </c>
      <c r="MG26" s="236" t="str">
        <f t="shared" si="46"/>
        <v/>
      </c>
      <c r="MH26" s="236" t="str">
        <f t="shared" si="46"/>
        <v/>
      </c>
      <c r="MI26" s="236" t="str">
        <f t="shared" si="46"/>
        <v/>
      </c>
      <c r="MJ26" s="236" t="str">
        <f t="shared" si="46"/>
        <v/>
      </c>
      <c r="MK26" s="236" t="str">
        <f t="shared" si="46"/>
        <v/>
      </c>
      <c r="ML26" s="236" t="str">
        <f t="shared" si="46"/>
        <v/>
      </c>
      <c r="MM26" s="236" t="str">
        <f t="shared" si="46"/>
        <v/>
      </c>
      <c r="MN26" s="236" t="str">
        <f t="shared" si="46"/>
        <v/>
      </c>
      <c r="MO26" s="236" t="str">
        <f t="shared" si="46"/>
        <v/>
      </c>
      <c r="MP26" s="236" t="str">
        <f t="shared" si="46"/>
        <v/>
      </c>
      <c r="MQ26" s="236" t="str">
        <f t="shared" si="46"/>
        <v/>
      </c>
      <c r="MR26" s="236" t="str">
        <f t="shared" si="46"/>
        <v/>
      </c>
      <c r="MS26" s="236" t="str">
        <f t="shared" si="46"/>
        <v/>
      </c>
      <c r="MT26" s="236" t="str">
        <f t="shared" si="46"/>
        <v/>
      </c>
      <c r="MU26" s="236" t="str">
        <f t="shared" si="46"/>
        <v/>
      </c>
      <c r="MV26" s="236" t="str">
        <f t="shared" si="46"/>
        <v/>
      </c>
      <c r="MW26" s="236" t="str">
        <f t="shared" si="46"/>
        <v/>
      </c>
      <c r="MX26" s="236" t="str">
        <f t="shared" si="46"/>
        <v/>
      </c>
      <c r="MY26" s="236" t="str">
        <f t="shared" si="46"/>
        <v/>
      </c>
      <c r="MZ26" s="236" t="str">
        <f t="shared" si="46"/>
        <v/>
      </c>
      <c r="NA26" s="236" t="str">
        <f t="shared" si="46"/>
        <v/>
      </c>
      <c r="NB26" s="236" t="str">
        <f t="shared" si="46"/>
        <v/>
      </c>
      <c r="NC26" s="236" t="str">
        <f t="shared" si="46"/>
        <v/>
      </c>
      <c r="ND26" s="236" t="str">
        <f t="shared" si="46"/>
        <v/>
      </c>
      <c r="NE26" s="236" t="str">
        <f t="shared" si="46"/>
        <v/>
      </c>
      <c r="NF26" s="236" t="str">
        <f t="shared" si="46"/>
        <v/>
      </c>
      <c r="NG26" s="236" t="str">
        <f t="shared" si="46"/>
        <v/>
      </c>
      <c r="NH26" s="236" t="str">
        <f t="shared" si="46"/>
        <v/>
      </c>
      <c r="NI26" s="236" t="str">
        <f t="shared" si="46"/>
        <v/>
      </c>
      <c r="NJ26" s="236" t="str">
        <f t="shared" ref="NJ26:PC26" si="47">IF(AND(NJ24&lt;&gt;0,NJ25&lt;&gt;0),(NJ24-NJ25)/NJ25,IF(AND(NJ24=0,NJ25=0),"",IF(AND(NJ24="",NJ25=""),"",IF(AND(NJ24=0,NJ25=""),"", IF(AND(NJ24="",NJ25=0),"",1)))))</f>
        <v/>
      </c>
      <c r="NK26" s="236" t="str">
        <f t="shared" si="47"/>
        <v/>
      </c>
      <c r="NL26" s="236" t="str">
        <f t="shared" si="47"/>
        <v/>
      </c>
      <c r="NM26" s="236" t="str">
        <f t="shared" si="47"/>
        <v/>
      </c>
      <c r="NN26" s="236" t="str">
        <f t="shared" si="47"/>
        <v/>
      </c>
      <c r="NO26" s="236" t="str">
        <f t="shared" si="47"/>
        <v/>
      </c>
      <c r="NP26" s="236" t="str">
        <f t="shared" si="47"/>
        <v/>
      </c>
      <c r="NQ26" s="237" t="str">
        <f t="shared" si="47"/>
        <v/>
      </c>
      <c r="NR26" s="232">
        <f t="shared" si="47"/>
        <v>6.6807492619362722E-6</v>
      </c>
      <c r="NS26" s="232">
        <f t="shared" si="47"/>
        <v>4.1972600286532952E-6</v>
      </c>
      <c r="NT26" s="232">
        <f t="shared" si="47"/>
        <v>9.5473469164074403E-8</v>
      </c>
      <c r="NU26" s="232">
        <f t="shared" si="47"/>
        <v>8.7780313263359543E-8</v>
      </c>
      <c r="NV26" s="232">
        <f t="shared" si="47"/>
        <v>3.1577351881168111E-7</v>
      </c>
      <c r="NW26" s="232">
        <f t="shared" si="47"/>
        <v>6.3456010118151464E-7</v>
      </c>
      <c r="NX26" s="232">
        <f t="shared" si="47"/>
        <v>2.5509389229802775E-6</v>
      </c>
      <c r="NY26" s="232">
        <f t="shared" si="47"/>
        <v>4.5711193025569014E-7</v>
      </c>
      <c r="NZ26" s="232">
        <f t="shared" si="47"/>
        <v>2.196673964529632E-4</v>
      </c>
      <c r="OA26" s="232" t="str">
        <f t="shared" si="47"/>
        <v/>
      </c>
      <c r="OB26" s="232" t="str">
        <f t="shared" si="47"/>
        <v/>
      </c>
      <c r="OC26" s="232" t="str">
        <f t="shared" si="47"/>
        <v/>
      </c>
      <c r="OD26" s="232" t="str">
        <f t="shared" si="47"/>
        <v/>
      </c>
      <c r="OE26" s="232" t="str">
        <f t="shared" si="47"/>
        <v/>
      </c>
      <c r="OF26" s="232" t="str">
        <f t="shared" si="47"/>
        <v/>
      </c>
      <c r="OG26" s="232" t="str">
        <f t="shared" si="47"/>
        <v/>
      </c>
      <c r="OH26" s="232" t="str">
        <f t="shared" si="47"/>
        <v/>
      </c>
      <c r="OI26" s="232" t="str">
        <f t="shared" si="47"/>
        <v/>
      </c>
      <c r="OJ26" s="232" t="str">
        <f t="shared" si="47"/>
        <v/>
      </c>
      <c r="OK26" s="232" t="str">
        <f t="shared" si="47"/>
        <v/>
      </c>
      <c r="OL26" s="232" t="str">
        <f t="shared" si="47"/>
        <v/>
      </c>
      <c r="OM26" s="232" t="str">
        <f t="shared" si="47"/>
        <v/>
      </c>
      <c r="ON26" s="232" t="str">
        <f t="shared" si="47"/>
        <v/>
      </c>
      <c r="OO26" s="232" t="str">
        <f t="shared" si="47"/>
        <v/>
      </c>
      <c r="OP26" s="232" t="str">
        <f t="shared" si="47"/>
        <v/>
      </c>
      <c r="OQ26" s="232" t="str">
        <f t="shared" si="47"/>
        <v/>
      </c>
      <c r="OR26" s="232" t="str">
        <f t="shared" si="47"/>
        <v/>
      </c>
      <c r="OS26" s="232" t="str">
        <f t="shared" si="47"/>
        <v/>
      </c>
      <c r="OT26" s="232" t="str">
        <f t="shared" si="47"/>
        <v/>
      </c>
      <c r="OU26" s="232" t="str">
        <f t="shared" si="47"/>
        <v/>
      </c>
      <c r="OV26" s="232" t="str">
        <f t="shared" si="47"/>
        <v/>
      </c>
      <c r="OW26" s="232" t="str">
        <f t="shared" si="47"/>
        <v/>
      </c>
      <c r="OX26" s="232" t="str">
        <f t="shared" si="47"/>
        <v/>
      </c>
      <c r="OY26" s="232" t="str">
        <f t="shared" si="47"/>
        <v/>
      </c>
      <c r="OZ26" s="232" t="str">
        <f t="shared" si="47"/>
        <v/>
      </c>
      <c r="PA26" s="232" t="str">
        <f t="shared" si="47"/>
        <v/>
      </c>
      <c r="PB26" s="232" t="str">
        <f t="shared" si="47"/>
        <v/>
      </c>
      <c r="PC26" s="233">
        <f t="shared" si="47"/>
        <v>3.6748236678979121E-7</v>
      </c>
      <c r="PH26" s="238">
        <f>IF(AND(PH24&lt;&gt;0,PH25&lt;&gt;0),(PH24-PH25)/PH25,IF(AND(PH24=0,PH25=0),"",IF(AND(PH24="",PH25=""),"",IF(AND(PH24=0,PH25=""),"", IF(AND(PH24="",PH25=0),"",1)))))</f>
        <v>2.403904328380369E-7</v>
      </c>
    </row>
    <row r="27" spans="1:424" outlineLevel="1" x14ac:dyDescent="0.3">
      <c r="A27" s="239" t="s">
        <v>775</v>
      </c>
      <c r="B27" s="218">
        <f>'[27]D-PDP'!$EA$12</f>
        <v>41879956</v>
      </c>
      <c r="C27" s="218">
        <f>'[27]D-PDP'!$EA$13</f>
        <v>47492080</v>
      </c>
      <c r="D27" s="218">
        <f>'[27]D-PDP'!$EA$14</f>
        <v>38103960</v>
      </c>
      <c r="E27" s="218">
        <f>'[27]D-PDP'!$EA$15</f>
        <v>33103980</v>
      </c>
      <c r="F27" s="218">
        <f>'[27]D-PDP'!$EA$16</f>
        <v>29556536</v>
      </c>
      <c r="G27" s="218">
        <f>'[27]D-PDP'!$EA$17</f>
        <v>26019596</v>
      </c>
      <c r="H27" s="218">
        <f>'[27]D-PDP'!$EA$18</f>
        <v>22520484</v>
      </c>
      <c r="I27" s="218">
        <f>'[27]D-PDP'!$EA$19</f>
        <v>19452016</v>
      </c>
      <c r="J27" s="218">
        <f>'[27]D-PDP'!$EA$20</f>
        <v>16707355</v>
      </c>
      <c r="K27" s="218">
        <f>'[27]D-PDP'!$EA$21</f>
        <v>14337559</v>
      </c>
      <c r="L27" s="218">
        <f>'[27]D-PDP'!$EA$22</f>
        <v>12202371</v>
      </c>
      <c r="M27" s="218">
        <f>'[27]D-PDP'!$EA$23</f>
        <v>10421049</v>
      </c>
      <c r="N27" s="218">
        <f>'[27]D-PDP'!$EA$24</f>
        <v>8807834</v>
      </c>
      <c r="O27" s="218">
        <f>'[27]D-PDP'!$EA$25</f>
        <v>7354934.5</v>
      </c>
      <c r="P27" s="218">
        <f>'[27]D-PDP'!$EA$26</f>
        <v>5947109.5</v>
      </c>
      <c r="Q27" s="218">
        <f>'[27]D-PDP'!$EA$27</f>
        <v>4709320</v>
      </c>
      <c r="R27" s="218">
        <f>'[27]D-PDP'!$EA$28</f>
        <v>3503739</v>
      </c>
      <c r="S27" s="218">
        <f>'[27]D-PDP'!$EA$29</f>
        <v>2431388.5</v>
      </c>
      <c r="T27" s="218">
        <f>'[27]D-PDP'!$EA$30</f>
        <v>1644288.875</v>
      </c>
      <c r="U27" s="218">
        <f>'[27]D-PDP'!$EA$31</f>
        <v>1041686.5</v>
      </c>
      <c r="V27" s="218">
        <f>'[27]D-PDP'!$EA$32</f>
        <v>465712.65625</v>
      </c>
      <c r="W27" s="218">
        <f>'[27]D-PDP'!$EA$33</f>
        <v>44264.40625</v>
      </c>
      <c r="X27" s="218">
        <f>'[27]D-PDP'!$EA$34</f>
        <v>0</v>
      </c>
      <c r="Y27" s="218">
        <f>'[27]D-PDP'!$EA$35</f>
        <v>0</v>
      </c>
      <c r="Z27" s="218">
        <f>'[27]D-PDP'!$EA$36</f>
        <v>0</v>
      </c>
      <c r="AA27" s="218">
        <f>'[27]D-PDP'!$EA$37</f>
        <v>0</v>
      </c>
      <c r="AB27" s="218">
        <f>'[27]D-PDP'!$EA$38</f>
        <v>0</v>
      </c>
      <c r="AC27" s="218">
        <f>'[27]D-PDP'!$EA$39</f>
        <v>0</v>
      </c>
      <c r="AD27" s="218">
        <f>'[27]D-PDP'!$EA$40</f>
        <v>0</v>
      </c>
      <c r="AE27" s="218">
        <f>'[27]D-PDP'!$EA$41</f>
        <v>0</v>
      </c>
      <c r="AF27" s="218">
        <f>'[27]D-PDP'!$EA$42</f>
        <v>0</v>
      </c>
      <c r="AG27" s="218">
        <f>'[27]D-PDP'!$EA$43</f>
        <v>0</v>
      </c>
      <c r="AH27" s="218">
        <f>'[27]D-PDP'!$EA$44</f>
        <v>0</v>
      </c>
      <c r="AI27" s="218">
        <f>'[27]D-PDP'!$EA$45</f>
        <v>0</v>
      </c>
      <c r="AJ27" s="218">
        <f>'[27]D-PDP'!$EA$46</f>
        <v>0</v>
      </c>
      <c r="AK27" s="218">
        <f>'[27]D-PDP'!$EA$47</f>
        <v>0</v>
      </c>
      <c r="AL27" s="218">
        <f>'[27]D-PDP'!$EA$48</f>
        <v>0</v>
      </c>
      <c r="AM27" s="219">
        <f>SUM(B27:AL27)</f>
        <v>347747219.9375</v>
      </c>
      <c r="AN27" s="220">
        <f>'[27]D-PNP'!$EA$12</f>
        <v>4339824.5</v>
      </c>
      <c r="AO27" s="218">
        <f>'[27]D-PNP'!$EA$13</f>
        <v>5495574.5</v>
      </c>
      <c r="AP27" s="218">
        <f>'[27]D-PNP'!$EA$14</f>
        <v>3988264</v>
      </c>
      <c r="AQ27" s="218">
        <f>'[27]D-PNP'!$EA$15</f>
        <v>3363936.25</v>
      </c>
      <c r="AR27" s="218">
        <f>'[27]D-PNP'!$EA$16</f>
        <v>2980561.75</v>
      </c>
      <c r="AS27" s="218">
        <f>'[27]D-PNP'!$EA$17</f>
        <v>2675005</v>
      </c>
      <c r="AT27" s="218">
        <f>'[27]D-PNP'!$EA$18</f>
        <v>2316742.25</v>
      </c>
      <c r="AU27" s="218">
        <f>'[27]D-PNP'!$EA$19</f>
        <v>1986486.625</v>
      </c>
      <c r="AV27" s="218">
        <f>'[27]D-PNP'!$EA$20</f>
        <v>1696384.75</v>
      </c>
      <c r="AW27" s="218">
        <f>'[27]D-PNP'!$EA$21</f>
        <v>1444665.375</v>
      </c>
      <c r="AX27" s="218">
        <f>'[27]D-PNP'!$EA$22</f>
        <v>1211057.125</v>
      </c>
      <c r="AY27" s="218">
        <f>'[27]D-PNP'!$EA$23</f>
        <v>1009068.3125</v>
      </c>
      <c r="AZ27" s="218">
        <f>'[27]D-PNP'!$EA$24</f>
        <v>832691.8125</v>
      </c>
      <c r="BA27" s="218">
        <f>'[27]D-PNP'!$EA$25</f>
        <v>679234.125</v>
      </c>
      <c r="BB27" s="218">
        <f>'[27]D-PNP'!$EA$26</f>
        <v>536103.8125</v>
      </c>
      <c r="BC27" s="218">
        <f>'[27]D-PNP'!$EA$27</f>
        <v>411924.96875</v>
      </c>
      <c r="BD27" s="218">
        <f>'[27]D-PNP'!$EA$28</f>
        <v>298255.625</v>
      </c>
      <c r="BE27" s="218">
        <f>'[27]D-PNP'!$EA$29</f>
        <v>199565.984375</v>
      </c>
      <c r="BF27" s="218">
        <f>'[27]D-PNP'!$EA$30</f>
        <v>128422.7265625</v>
      </c>
      <c r="BG27" s="218">
        <f>'[27]D-PNP'!$EA$31</f>
        <v>83612.96875</v>
      </c>
      <c r="BH27" s="218">
        <f>'[27]D-PNP'!$EA$32</f>
        <v>38584.0546875</v>
      </c>
      <c r="BI27" s="218">
        <f>'[27]D-PNP'!$EA$33</f>
        <v>3558.540283203125</v>
      </c>
      <c r="BJ27" s="218">
        <f>'[27]D-PNP'!$EA$34</f>
        <v>0</v>
      </c>
      <c r="BK27" s="218">
        <f>'[27]D-PNP'!$EA$35</f>
        <v>0</v>
      </c>
      <c r="BL27" s="218">
        <f>'[27]D-PNP'!$EA$36</f>
        <v>0</v>
      </c>
      <c r="BM27" s="218">
        <f>'[27]D-PNP'!$EA$37</f>
        <v>0</v>
      </c>
      <c r="BN27" s="218">
        <f>'[27]D-PNP'!$EA$38</f>
        <v>0</v>
      </c>
      <c r="BO27" s="218">
        <f>'[27]D-PNP'!$EA$39</f>
        <v>0</v>
      </c>
      <c r="BP27" s="218">
        <f>'[27]D-PNP'!$EA$40</f>
        <v>0</v>
      </c>
      <c r="BQ27" s="218">
        <f>'[27]D-PNP'!$EA$41</f>
        <v>0</v>
      </c>
      <c r="BR27" s="218">
        <f>'[27]D-PNP'!$EA$42</f>
        <v>0</v>
      </c>
      <c r="BS27" s="218">
        <f>'[27]D-PNP'!$EA$43</f>
        <v>0</v>
      </c>
      <c r="BT27" s="218">
        <f>'[27]D-PNP'!$EA$44</f>
        <v>0</v>
      </c>
      <c r="BU27" s="218">
        <f>'[27]D-PNP'!$EA$45</f>
        <v>0</v>
      </c>
      <c r="BV27" s="218">
        <f>'[27]D-PNP'!$EA$46</f>
        <v>0</v>
      </c>
      <c r="BW27" s="218">
        <f>'[27]D-PNP'!$EA$47</f>
        <v>0</v>
      </c>
      <c r="BX27" s="218">
        <f>'[27]D-PNP'!$EA$48</f>
        <v>0</v>
      </c>
      <c r="BY27" s="219">
        <f>SUM(AN27:BX27)</f>
        <v>35719525.055908203</v>
      </c>
      <c r="BZ27" s="220">
        <f>'[27]D-PND'!$EA$12</f>
        <v>0</v>
      </c>
      <c r="CA27" s="218">
        <f>'[27]D-PND'!$EA$13</f>
        <v>-5003.88037109375</v>
      </c>
      <c r="CB27" s="218">
        <f>'[27]D-PND'!$EA$14</f>
        <v>5455850.5</v>
      </c>
      <c r="CC27" s="218">
        <f>'[27]D-PND'!$EA$15</f>
        <v>20676892</v>
      </c>
      <c r="CD27" s="218">
        <f>'[27]D-PND'!$EA$16</f>
        <v>48478680</v>
      </c>
      <c r="CE27" s="218">
        <f>'[27]D-PND'!$EA$17</f>
        <v>56921356</v>
      </c>
      <c r="CF27" s="218">
        <f>'[27]D-PND'!$EA$18</f>
        <v>42722016</v>
      </c>
      <c r="CG27" s="218">
        <f>'[27]D-PND'!$EA$19</f>
        <v>29364928</v>
      </c>
      <c r="CH27" s="218">
        <f>'[27]D-PND'!$EA$20</f>
        <v>20482436</v>
      </c>
      <c r="CI27" s="218">
        <f>'[27]D-PND'!$EA$21</f>
        <v>14239308</v>
      </c>
      <c r="CJ27" s="218">
        <f>'[27]D-PND'!$EA$22</f>
        <v>9795887</v>
      </c>
      <c r="CK27" s="218">
        <f>'[27]D-PND'!$EA$23</f>
        <v>6631756.5</v>
      </c>
      <c r="CL27" s="218">
        <f>'[27]D-PND'!$EA$24</f>
        <v>4376502.5</v>
      </c>
      <c r="CM27" s="218">
        <f>'[27]D-PND'!$EA$25</f>
        <v>2764942.75</v>
      </c>
      <c r="CN27" s="218">
        <f>'[27]D-PND'!$EA$26</f>
        <v>1628728.625</v>
      </c>
      <c r="CO27" s="218">
        <f>'[27]D-PND'!$EA$27</f>
        <v>861495.0625</v>
      </c>
      <c r="CP27" s="218">
        <f>'[27]D-PND'!$EA$28</f>
        <v>349290.40625</v>
      </c>
      <c r="CQ27" s="218">
        <f>'[27]D-PND'!$EA$29</f>
        <v>52918.2421875</v>
      </c>
      <c r="CR27" s="218">
        <f>'[27]D-PND'!$EA$30</f>
        <v>0</v>
      </c>
      <c r="CS27" s="218">
        <f>'[27]D-PND'!$EA$31</f>
        <v>0</v>
      </c>
      <c r="CT27" s="218">
        <f>'[27]D-PND'!$EA$32</f>
        <v>0</v>
      </c>
      <c r="CU27" s="218">
        <f>'[27]D-PND'!$EA$33</f>
        <v>0</v>
      </c>
      <c r="CV27" s="218">
        <f>'[27]D-PND'!$EA$34</f>
        <v>0</v>
      </c>
      <c r="CW27" s="218">
        <f>'[27]D-PND'!$EA$35</f>
        <v>0</v>
      </c>
      <c r="CX27" s="218">
        <f>'[27]D-PND'!$EA$36</f>
        <v>0</v>
      </c>
      <c r="CY27" s="218">
        <f>'[27]D-PND'!$EA$37</f>
        <v>0</v>
      </c>
      <c r="CZ27" s="218">
        <f>'[27]D-PND'!$EA$38</f>
        <v>0</v>
      </c>
      <c r="DA27" s="218">
        <f>'[27]D-PND'!$EA$39</f>
        <v>0</v>
      </c>
      <c r="DB27" s="218">
        <f>'[27]D-PND'!$EA$40</f>
        <v>0</v>
      </c>
      <c r="DC27" s="218">
        <f>'[27]D-PND'!$EA$41</f>
        <v>0</v>
      </c>
      <c r="DD27" s="218">
        <f>'[27]D-PND'!$EA$42</f>
        <v>0</v>
      </c>
      <c r="DE27" s="218">
        <f>'[27]D-PND'!$EA$43</f>
        <v>0</v>
      </c>
      <c r="DF27" s="218">
        <f>'[27]D-PND'!$EA$44</f>
        <v>0</v>
      </c>
      <c r="DG27" s="218">
        <f>'[27]D-PND'!$EA$45</f>
        <v>0</v>
      </c>
      <c r="DH27" s="218">
        <f>'[27]D-PND'!$EA$46</f>
        <v>0</v>
      </c>
      <c r="DI27" s="218">
        <f>'[27]D-PND'!$EA$47</f>
        <v>0</v>
      </c>
      <c r="DJ27" s="218">
        <f>'[27]D-PND'!$EA$48</f>
        <v>0</v>
      </c>
      <c r="DK27" s="219">
        <f>SUM(BZ27:DJ27)</f>
        <v>264797983.70556641</v>
      </c>
      <c r="DL27" s="221"/>
      <c r="DM27" s="222"/>
      <c r="DN27" s="222"/>
      <c r="DO27" s="222"/>
      <c r="DP27" s="222"/>
      <c r="DQ27" s="222"/>
      <c r="DR27" s="222"/>
      <c r="DS27" s="222"/>
      <c r="DT27" s="222"/>
      <c r="DU27" s="222"/>
      <c r="DV27" s="222"/>
      <c r="DW27" s="222"/>
      <c r="DX27" s="222"/>
      <c r="DY27" s="222"/>
      <c r="DZ27" s="222"/>
      <c r="EA27" s="222"/>
      <c r="EB27" s="222"/>
      <c r="EC27" s="222"/>
      <c r="ED27" s="222"/>
      <c r="EE27" s="222"/>
      <c r="EF27" s="222"/>
      <c r="EG27" s="222"/>
      <c r="EH27" s="222"/>
      <c r="EI27" s="222"/>
      <c r="EJ27" s="222"/>
      <c r="EK27" s="222"/>
      <c r="EL27" s="222"/>
      <c r="EM27" s="222"/>
      <c r="EN27" s="222"/>
      <c r="EO27" s="222"/>
      <c r="EP27" s="222"/>
      <c r="EQ27" s="222"/>
      <c r="ER27" s="222"/>
      <c r="ES27" s="222"/>
      <c r="ET27" s="222"/>
      <c r="EU27" s="222"/>
      <c r="EV27" s="222"/>
      <c r="EW27" s="223">
        <f>SUM(DL27:EV27)</f>
        <v>0</v>
      </c>
      <c r="EX27" s="221"/>
      <c r="EY27" s="222"/>
      <c r="EZ27" s="222"/>
      <c r="FA27" s="222"/>
      <c r="FB27" s="222"/>
      <c r="FC27" s="222"/>
      <c r="FD27" s="222"/>
      <c r="FE27" s="222"/>
      <c r="FF27" s="222"/>
      <c r="FG27" s="222"/>
      <c r="FH27" s="222"/>
      <c r="FI27" s="222"/>
      <c r="FJ27" s="222"/>
      <c r="FK27" s="222"/>
      <c r="FL27" s="222"/>
      <c r="FM27" s="222"/>
      <c r="FN27" s="222"/>
      <c r="FO27" s="222"/>
      <c r="FP27" s="222"/>
      <c r="FQ27" s="222"/>
      <c r="FR27" s="222"/>
      <c r="FS27" s="222"/>
      <c r="FT27" s="222"/>
      <c r="FU27" s="222"/>
      <c r="FV27" s="222"/>
      <c r="FW27" s="222"/>
      <c r="FX27" s="222"/>
      <c r="FY27" s="222"/>
      <c r="FZ27" s="222"/>
      <c r="GA27" s="222"/>
      <c r="GB27" s="222"/>
      <c r="GC27" s="222"/>
      <c r="GD27" s="222"/>
      <c r="GE27" s="222"/>
      <c r="GF27" s="222"/>
      <c r="GG27" s="222"/>
      <c r="GH27" s="222"/>
      <c r="GI27" s="223">
        <f>SUM(EX27:GH27)</f>
        <v>0</v>
      </c>
      <c r="GJ27" s="221"/>
      <c r="GK27" s="222"/>
      <c r="GL27" s="222"/>
      <c r="GM27" s="222"/>
      <c r="GN27" s="222"/>
      <c r="GO27" s="222"/>
      <c r="GP27" s="222"/>
      <c r="GQ27" s="222"/>
      <c r="GR27" s="222"/>
      <c r="GS27" s="222"/>
      <c r="GT27" s="222"/>
      <c r="GU27" s="222"/>
      <c r="GV27" s="222"/>
      <c r="GW27" s="222"/>
      <c r="GX27" s="222"/>
      <c r="GY27" s="222"/>
      <c r="GZ27" s="222"/>
      <c r="HA27" s="222"/>
      <c r="HB27" s="222"/>
      <c r="HC27" s="222"/>
      <c r="HD27" s="222"/>
      <c r="HE27" s="222"/>
      <c r="HF27" s="222"/>
      <c r="HG27" s="222"/>
      <c r="HH27" s="222"/>
      <c r="HI27" s="222"/>
      <c r="HJ27" s="222"/>
      <c r="HK27" s="222"/>
      <c r="HL27" s="222"/>
      <c r="HM27" s="222"/>
      <c r="HN27" s="222"/>
      <c r="HO27" s="222"/>
      <c r="HP27" s="222"/>
      <c r="HQ27" s="222"/>
      <c r="HR27" s="222"/>
      <c r="HS27" s="222"/>
      <c r="HT27" s="222"/>
      <c r="HU27" s="223">
        <f>SUM(GJ27:HT27)</f>
        <v>0</v>
      </c>
      <c r="HV27" s="220">
        <f>'[27]D-PRB'!$EA$12</f>
        <v>0</v>
      </c>
      <c r="HW27" s="218">
        <f>'[27]D-PRB'!$EA$13</f>
        <v>0</v>
      </c>
      <c r="HX27" s="218">
        <f>'[27]D-PRB'!$EA$14</f>
        <v>3346053.5</v>
      </c>
      <c r="HY27" s="218">
        <f>'[27]D-PRB'!$EA$15</f>
        <v>13256606</v>
      </c>
      <c r="HZ27" s="218">
        <f>'[27]D-PRB'!$EA$16</f>
        <v>25948202</v>
      </c>
      <c r="IA27" s="218">
        <f>'[27]D-PRB'!$EA$17</f>
        <v>31722946</v>
      </c>
      <c r="IB27" s="218">
        <f>'[27]D-PRB'!$EA$18</f>
        <v>32919828</v>
      </c>
      <c r="IC27" s="218">
        <f>'[27]D-PRB'!$EA$19</f>
        <v>28821020</v>
      </c>
      <c r="ID27" s="218">
        <f>'[27]D-PRB'!$EA$20</f>
        <v>22915772</v>
      </c>
      <c r="IE27" s="218">
        <f>'[27]D-PRB'!$EA$21</f>
        <v>17905058</v>
      </c>
      <c r="IF27" s="218">
        <f>'[27]D-PRB'!$EA$22</f>
        <v>12811800</v>
      </c>
      <c r="IG27" s="218">
        <f>'[27]D-PRB'!$EA$23</f>
        <v>9983222</v>
      </c>
      <c r="IH27" s="218">
        <f>'[27]D-PRB'!$EA$24</f>
        <v>7816287</v>
      </c>
      <c r="II27" s="218">
        <f>'[27]D-PRB'!$EA$25</f>
        <v>6146506.5</v>
      </c>
      <c r="IJ27" s="218">
        <f>'[27]D-PRB'!$EA$26</f>
        <v>4760921</v>
      </c>
      <c r="IK27" s="218">
        <f>'[27]D-PRB'!$EA$27</f>
        <v>3653686</v>
      </c>
      <c r="IL27" s="218">
        <f>'[27]D-PRB'!$EA$28</f>
        <v>2755756.5</v>
      </c>
      <c r="IM27" s="218">
        <f>'[27]D-PRB'!$EA$29</f>
        <v>2156068.5</v>
      </c>
      <c r="IN27" s="218">
        <f>'[27]D-PRB'!$EA$30</f>
        <v>1261347.625</v>
      </c>
      <c r="IO27" s="218">
        <f>'[27]D-PRB'!$EA$31</f>
        <v>377141.53125</v>
      </c>
      <c r="IP27" s="218">
        <f>'[27]D-PRB'!$EA$32</f>
        <v>0</v>
      </c>
      <c r="IQ27" s="218">
        <f>'[27]D-PRB'!$EA$33</f>
        <v>0</v>
      </c>
      <c r="IR27" s="218">
        <f>'[27]D-PRB'!$EA$34</f>
        <v>0</v>
      </c>
      <c r="IS27" s="218">
        <f>'[27]D-PRB'!$EA$35</f>
        <v>0</v>
      </c>
      <c r="IT27" s="218">
        <f>'[27]D-PRB'!$EA$36</f>
        <v>0</v>
      </c>
      <c r="IU27" s="218">
        <f>'[27]D-PRB'!$EA$37</f>
        <v>0</v>
      </c>
      <c r="IV27" s="218">
        <f>'[27]D-PRB'!$EA$38</f>
        <v>0</v>
      </c>
      <c r="IW27" s="218">
        <f>'[27]D-PRB'!$EA$39</f>
        <v>0</v>
      </c>
      <c r="IX27" s="218">
        <f>'[27]D-PRB'!$EA$40</f>
        <v>0</v>
      </c>
      <c r="IY27" s="218">
        <f>'[27]D-PRB'!$EA$41</f>
        <v>0</v>
      </c>
      <c r="IZ27" s="218">
        <f>'[27]D-PRB'!$EA$42</f>
        <v>0</v>
      </c>
      <c r="JA27" s="218">
        <f>'[27]D-PRB'!$EA$43</f>
        <v>0</v>
      </c>
      <c r="JB27" s="218">
        <f>'[27]D-PRB'!$EA$44</f>
        <v>0</v>
      </c>
      <c r="JC27" s="218">
        <f>'[27]D-PRB'!$EA$45</f>
        <v>0</v>
      </c>
      <c r="JD27" s="218">
        <f>'[27]D-PRB'!$EA$46</f>
        <v>0</v>
      </c>
      <c r="JE27" s="218">
        <f>'[27]D-PRB'!$EA$47</f>
        <v>0</v>
      </c>
      <c r="JF27" s="218">
        <f>'[27]D-PRB'!$EA$48</f>
        <v>0</v>
      </c>
      <c r="JG27" s="219">
        <f>SUM(HV27:JF27)</f>
        <v>228558222.15625</v>
      </c>
      <c r="JH27" s="221"/>
      <c r="JI27" s="222"/>
      <c r="JJ27" s="222"/>
      <c r="JK27" s="222"/>
      <c r="JL27" s="222"/>
      <c r="JM27" s="222"/>
      <c r="JN27" s="222"/>
      <c r="JO27" s="222"/>
      <c r="JP27" s="222"/>
      <c r="JQ27" s="222"/>
      <c r="JR27" s="222"/>
      <c r="JS27" s="222"/>
      <c r="JT27" s="222"/>
      <c r="JU27" s="222"/>
      <c r="JV27" s="222"/>
      <c r="JW27" s="222"/>
      <c r="JX27" s="222"/>
      <c r="JY27" s="222"/>
      <c r="JZ27" s="222"/>
      <c r="KA27" s="222"/>
      <c r="KB27" s="222"/>
      <c r="KC27" s="222"/>
      <c r="KD27" s="222"/>
      <c r="KE27" s="222"/>
      <c r="KF27" s="222"/>
      <c r="KG27" s="222"/>
      <c r="KH27" s="222"/>
      <c r="KI27" s="222"/>
      <c r="KJ27" s="222"/>
      <c r="KK27" s="222"/>
      <c r="KL27" s="222"/>
      <c r="KM27" s="222"/>
      <c r="KN27" s="222"/>
      <c r="KO27" s="222"/>
      <c r="KP27" s="222"/>
      <c r="KQ27" s="222"/>
      <c r="KR27" s="222"/>
      <c r="KS27" s="223">
        <f>SUM(JH27:KR27)</f>
        <v>0</v>
      </c>
      <c r="KT27" s="221"/>
      <c r="KU27" s="222"/>
      <c r="KV27" s="222"/>
      <c r="KW27" s="222"/>
      <c r="KX27" s="222"/>
      <c r="KY27" s="222"/>
      <c r="KZ27" s="222"/>
      <c r="LA27" s="222"/>
      <c r="LB27" s="222"/>
      <c r="LC27" s="222"/>
      <c r="LD27" s="222"/>
      <c r="LE27" s="222"/>
      <c r="LF27" s="222"/>
      <c r="LG27" s="222"/>
      <c r="LH27" s="222"/>
      <c r="LI27" s="222"/>
      <c r="LJ27" s="222"/>
      <c r="LK27" s="222"/>
      <c r="LL27" s="222"/>
      <c r="LM27" s="222"/>
      <c r="LN27" s="222"/>
      <c r="LO27" s="222"/>
      <c r="LP27" s="222"/>
      <c r="LQ27" s="222"/>
      <c r="LR27" s="222"/>
      <c r="LS27" s="222"/>
      <c r="LT27" s="222"/>
      <c r="LU27" s="222"/>
      <c r="LV27" s="222"/>
      <c r="LW27" s="222"/>
      <c r="LX27" s="222"/>
      <c r="LY27" s="222"/>
      <c r="LZ27" s="222"/>
      <c r="MA27" s="222"/>
      <c r="MB27" s="222"/>
      <c r="MC27" s="222"/>
      <c r="MD27" s="222"/>
      <c r="ME27" s="223">
        <f>SUM(KT27:MD27)</f>
        <v>0</v>
      </c>
      <c r="MF27" s="221"/>
      <c r="MG27" s="222"/>
      <c r="MH27" s="222"/>
      <c r="MI27" s="222"/>
      <c r="MJ27" s="222"/>
      <c r="MK27" s="222"/>
      <c r="ML27" s="222"/>
      <c r="MM27" s="222"/>
      <c r="MN27" s="222"/>
      <c r="MO27" s="222"/>
      <c r="MP27" s="222"/>
      <c r="MQ27" s="222"/>
      <c r="MR27" s="222"/>
      <c r="MS27" s="222"/>
      <c r="MT27" s="222"/>
      <c r="MU27" s="222"/>
      <c r="MV27" s="222"/>
      <c r="MW27" s="222"/>
      <c r="MX27" s="222"/>
      <c r="MY27" s="222"/>
      <c r="MZ27" s="222"/>
      <c r="NA27" s="222"/>
      <c r="NB27" s="222"/>
      <c r="NC27" s="222"/>
      <c r="ND27" s="222"/>
      <c r="NE27" s="222"/>
      <c r="NF27" s="222"/>
      <c r="NG27" s="222"/>
      <c r="NH27" s="222"/>
      <c r="NI27" s="222"/>
      <c r="NJ27" s="222"/>
      <c r="NK27" s="222"/>
      <c r="NL27" s="222"/>
      <c r="NM27" s="222"/>
      <c r="NN27" s="222"/>
      <c r="NO27" s="222"/>
      <c r="NP27" s="222"/>
      <c r="NQ27" s="223">
        <f>SUM(MF27:NP27)</f>
        <v>0</v>
      </c>
      <c r="NR27" s="218">
        <f>'[27]D-PS'!$EA$12</f>
        <v>0</v>
      </c>
      <c r="NS27" s="218">
        <f>'[27]D-PS'!$EA$13</f>
        <v>0</v>
      </c>
      <c r="NT27" s="218">
        <f>'[27]D-PS'!$EA$14</f>
        <v>3896381.25</v>
      </c>
      <c r="NU27" s="218">
        <f>'[27]D-PS'!$EA$15</f>
        <v>6185844.5</v>
      </c>
      <c r="NV27" s="218">
        <f>'[27]D-PS'!$EA$16</f>
        <v>11555642</v>
      </c>
      <c r="NW27" s="218">
        <f>'[27]D-PS'!$EA$17</f>
        <v>21404010</v>
      </c>
      <c r="NX27" s="218">
        <f>'[27]D-PS'!$EA$18</f>
        <v>24779960</v>
      </c>
      <c r="NY27" s="218">
        <f>'[27]D-PS'!$EA$19</f>
        <v>24593860</v>
      </c>
      <c r="NZ27" s="218">
        <f>'[27]D-PS'!$EA$20</f>
        <v>23358708</v>
      </c>
      <c r="OA27" s="218">
        <f>'[27]D-PS'!$EA$21</f>
        <v>21928556</v>
      </c>
      <c r="OB27" s="218">
        <f>'[27]D-PS'!$EA$22</f>
        <v>21025730</v>
      </c>
      <c r="OC27" s="218">
        <f>'[27]D-PS'!$EA$23</f>
        <v>19122366</v>
      </c>
      <c r="OD27" s="218">
        <f>'[27]D-PS'!$EA$24</f>
        <v>17221408</v>
      </c>
      <c r="OE27" s="218">
        <f>'[27]D-PS'!$EA$25</f>
        <v>15451215</v>
      </c>
      <c r="OF27" s="218">
        <f>'[27]D-PS'!$EA$26</f>
        <v>13782298</v>
      </c>
      <c r="OG27" s="218">
        <f>'[27]D-PS'!$EA$27</f>
        <v>11611085</v>
      </c>
      <c r="OH27" s="218">
        <f>'[27]D-PS'!$EA$28</f>
        <v>9110192</v>
      </c>
      <c r="OI27" s="218">
        <f>'[27]D-PS'!$EA$29</f>
        <v>8083154.5</v>
      </c>
      <c r="OJ27" s="218">
        <f>'[27]D-PS'!$EA$30</f>
        <v>7126847.5</v>
      </c>
      <c r="OK27" s="218">
        <f>'[27]D-PS'!$EA$31</f>
        <v>6304070.5</v>
      </c>
      <c r="OL27" s="218">
        <f>'[27]D-PS'!$EA$32</f>
        <v>5215400.5</v>
      </c>
      <c r="OM27" s="218">
        <f>'[27]D-PS'!$EA$33</f>
        <v>3951377.75</v>
      </c>
      <c r="ON27" s="218">
        <f>'[27]D-PS'!$EA$34</f>
        <v>2473147</v>
      </c>
      <c r="OO27" s="218">
        <f>'[27]D-PS'!$EA$35</f>
        <v>1136709.375</v>
      </c>
      <c r="OP27" s="218">
        <f>'[27]D-PS'!$EA$36</f>
        <v>112719.8828125</v>
      </c>
      <c r="OQ27" s="218">
        <f>'[27]D-PS'!$EA$37</f>
        <v>0</v>
      </c>
      <c r="OR27" s="218">
        <f>'[27]D-PS'!$EA$38</f>
        <v>0</v>
      </c>
      <c r="OS27" s="218">
        <f>'[27]D-PS'!$EA$39</f>
        <v>0</v>
      </c>
      <c r="OT27" s="218">
        <f>'[27]D-PS'!$EA$40</f>
        <v>0</v>
      </c>
      <c r="OU27" s="218">
        <f>'[27]D-PS'!$EA$41</f>
        <v>0</v>
      </c>
      <c r="OV27" s="218">
        <f>'[27]D-PS'!$EA$42</f>
        <v>0</v>
      </c>
      <c r="OW27" s="218">
        <f>'[27]D-PS'!$EA$43</f>
        <v>0</v>
      </c>
      <c r="OX27" s="218">
        <f>'[27]D-PS'!$EA$44</f>
        <v>0</v>
      </c>
      <c r="OY27" s="218">
        <f>'[27]D-PS'!$EA$45</f>
        <v>0</v>
      </c>
      <c r="OZ27" s="218">
        <f>'[27]D-PS'!$EA$46</f>
        <v>0</v>
      </c>
      <c r="PA27" s="218">
        <f>'[27]D-PS'!$EA$47</f>
        <v>0</v>
      </c>
      <c r="PB27" s="218">
        <f>'[27]D-PS'!$EA$48</f>
        <v>0</v>
      </c>
      <c r="PC27" s="219">
        <f>SUM(NR27:PB27)</f>
        <v>279430682.7578125</v>
      </c>
      <c r="PF27" s="219">
        <f>DK27+BY27+AM27</f>
        <v>648264728.69897461</v>
      </c>
      <c r="PH27" s="219">
        <f>PF27+JG27+PC27</f>
        <v>1156253633.6130371</v>
      </c>
    </row>
    <row r="28" spans="1:424" outlineLevel="1" x14ac:dyDescent="0.3">
      <c r="A28" s="239" t="s">
        <v>776</v>
      </c>
      <c r="B28" s="225">
        <f>'[28]CF PDP'!$DN$36</f>
        <v>41458740</v>
      </c>
      <c r="C28" s="225">
        <f>'[28]CF PDP'!$DN$37</f>
        <v>46968810</v>
      </c>
      <c r="D28" s="225">
        <f>'[28]CF PDP'!$DN$38</f>
        <v>37107233</v>
      </c>
      <c r="E28" s="225">
        <f>'[28]CF PDP'!$DN$39</f>
        <v>31011701</v>
      </c>
      <c r="F28" s="225">
        <f>'[28]CF PDP'!$DN$40</f>
        <v>26372701</v>
      </c>
      <c r="G28" s="225">
        <f>'[28]CF PDP'!$DN$41</f>
        <v>22511040</v>
      </c>
      <c r="H28" s="225">
        <f>'[28]CF PDP'!$DN$42</f>
        <v>19168521</v>
      </c>
      <c r="I28" s="225">
        <f>'[28]CF PDP'!$DN$43</f>
        <v>16347928</v>
      </c>
      <c r="J28" s="225">
        <f>'[28]CF PDP'!$DN$44</f>
        <v>13839072</v>
      </c>
      <c r="K28" s="225">
        <f>'[28]CF PDP'!$DN$45</f>
        <v>11709650</v>
      </c>
      <c r="L28" s="225">
        <f>'[28]CF PDP'!$DN$46</f>
        <v>9818529</v>
      </c>
      <c r="M28" s="225">
        <f>'[28]CF PDP'!$DN$47</f>
        <v>8295020</v>
      </c>
      <c r="N28" s="225">
        <f>'[28]CF PDP'!$DN$48</f>
        <v>6941280</v>
      </c>
      <c r="O28" s="225">
        <f>'[28]CF PDP'!$DN$49</f>
        <v>5753838</v>
      </c>
      <c r="P28" s="225">
        <f>'[28]CF PDP'!$DN$50</f>
        <v>4609330</v>
      </c>
      <c r="Q28" s="225">
        <f>'[28]CF PDP'!$DN$51</f>
        <v>3645457</v>
      </c>
      <c r="R28" s="225">
        <f>'[28]CF PDP'!$DN$52</f>
        <v>2728648</v>
      </c>
      <c r="S28" s="225">
        <f>'[28]CF PDP'!$DN$53</f>
        <v>1968768</v>
      </c>
      <c r="T28" s="225">
        <f>'[28]CF PDP'!$DN$54</f>
        <v>1279725</v>
      </c>
      <c r="U28" s="225">
        <f>'[28]CF PDP'!$DN$55</f>
        <v>664949</v>
      </c>
      <c r="V28" s="225">
        <f>'[28]CF PDP'!$DN$56</f>
        <v>81038</v>
      </c>
      <c r="W28" s="225">
        <f>'[28]CF PDP'!$DN$57</f>
        <v>0</v>
      </c>
      <c r="X28" s="225">
        <f>'[28]CF PDP'!$DN$58</f>
        <v>0</v>
      </c>
      <c r="Y28" s="225">
        <f>'[28]CF PDP'!$DN$59</f>
        <v>0</v>
      </c>
      <c r="Z28" s="225">
        <f>'[28]CF PDP'!$DN$60</f>
        <v>0</v>
      </c>
      <c r="AA28" s="225">
        <f>'[28]CF PDP'!$DN$61</f>
        <v>0</v>
      </c>
      <c r="AB28" s="225">
        <f>'[28]CF PDP'!$DN$62</f>
        <v>0</v>
      </c>
      <c r="AC28" s="225">
        <f>'[28]CF PDP'!$DN$63</f>
        <v>0</v>
      </c>
      <c r="AD28" s="225">
        <f>'[28]CF PDP'!$DN$64</f>
        <v>0</v>
      </c>
      <c r="AE28" s="225">
        <f>'[28]CF PDP'!$DN$65</f>
        <v>0</v>
      </c>
      <c r="AF28" s="225">
        <f>'[28]CF PDP'!$DN$66</f>
        <v>0</v>
      </c>
      <c r="AG28" s="225">
        <f>'[28]CF PDP'!$DN$67</f>
        <v>0</v>
      </c>
      <c r="AH28" s="225">
        <f>'[28]CF PDP'!$DN$68</f>
        <v>0</v>
      </c>
      <c r="AI28" s="225">
        <f>'[28]CF PDP'!$DN$69</f>
        <v>0</v>
      </c>
      <c r="AJ28" s="225">
        <f>'[28]CF PDP'!$DN$70</f>
        <v>0</v>
      </c>
      <c r="AK28" s="225">
        <f>'[28]CF PDP'!$DN$71</f>
        <v>0</v>
      </c>
      <c r="AL28" s="225">
        <f>'[28]CF PDP'!$DN$72</f>
        <v>0</v>
      </c>
      <c r="AM28" s="226">
        <f>SUM(B28:AL28)</f>
        <v>312281978</v>
      </c>
      <c r="AN28" s="227">
        <f>'[28]CF PNP'!$DN$36</f>
        <v>4299355</v>
      </c>
      <c r="AO28" s="225">
        <f>'[28]CF PNP'!$DN$37</f>
        <v>6018745</v>
      </c>
      <c r="AP28" s="225">
        <f>'[28]CF PNP'!$DN$38</f>
        <v>4411384</v>
      </c>
      <c r="AQ28" s="225">
        <f>'[28]CF PNP'!$DN$39</f>
        <v>3663715</v>
      </c>
      <c r="AR28" s="225">
        <f>'[28]CF PNP'!$DN$40</f>
        <v>3167952</v>
      </c>
      <c r="AS28" s="225">
        <f>'[28]CF PNP'!$DN$41</f>
        <v>2832611</v>
      </c>
      <c r="AT28" s="225">
        <f>'[28]CF PNP'!$DN$42</f>
        <v>2490555</v>
      </c>
      <c r="AU28" s="225">
        <f>'[28]CF PNP'!$DN$43</f>
        <v>2184340</v>
      </c>
      <c r="AV28" s="225">
        <f>'[28]CF PNP'!$DN$44</f>
        <v>1917045</v>
      </c>
      <c r="AW28" s="225">
        <f>'[28]CF PNP'!$DN$45</f>
        <v>1687843</v>
      </c>
      <c r="AX28" s="225">
        <f>'[28]CF PNP'!$DN$46</f>
        <v>1474695</v>
      </c>
      <c r="AY28" s="225">
        <f>'[28]CF PNP'!$DN$47</f>
        <v>1291302</v>
      </c>
      <c r="AZ28" s="225">
        <f>'[28]CF PNP'!$DN$48</f>
        <v>1132738</v>
      </c>
      <c r="BA28" s="225">
        <f>'[28]CF PNP'!$DN$49</f>
        <v>996812</v>
      </c>
      <c r="BB28" s="225">
        <f>'[28]CF PNP'!$DN$50</f>
        <v>869782</v>
      </c>
      <c r="BC28" s="225">
        <f>'[28]CF PNP'!$DN$51</f>
        <v>759626</v>
      </c>
      <c r="BD28" s="225">
        <f>'[28]CF PNP'!$DN$52</f>
        <v>661097</v>
      </c>
      <c r="BE28" s="225">
        <f>'[28]CF PNP'!$DN$53</f>
        <v>574850</v>
      </c>
      <c r="BF28" s="225">
        <f>'[28]CF PNP'!$DN$54</f>
        <v>493136</v>
      </c>
      <c r="BG28" s="225">
        <f>'[28]CF PNP'!$DN$55</f>
        <v>460145</v>
      </c>
      <c r="BH28" s="225">
        <f>'[28]CF PNP'!$DN$56</f>
        <v>423258</v>
      </c>
      <c r="BI28" s="225">
        <f>'[28]CF PNP'!$DN$57</f>
        <v>0</v>
      </c>
      <c r="BJ28" s="225">
        <f>'[28]CF PNP'!$DN$58</f>
        <v>0</v>
      </c>
      <c r="BK28" s="225">
        <f>'[28]CF PNP'!$DN$59</f>
        <v>0</v>
      </c>
      <c r="BL28" s="225">
        <f>'[28]CF PNP'!$DN$60</f>
        <v>0</v>
      </c>
      <c r="BM28" s="225">
        <f>'[28]CF PNP'!$DN$61</f>
        <v>0</v>
      </c>
      <c r="BN28" s="225">
        <f>'[28]CF PNP'!$DN$62</f>
        <v>0</v>
      </c>
      <c r="BO28" s="225">
        <f>'[28]CF PNP'!$DN$63</f>
        <v>0</v>
      </c>
      <c r="BP28" s="225">
        <f>'[28]CF PNP'!$DN$64</f>
        <v>0</v>
      </c>
      <c r="BQ28" s="225">
        <f>'[28]CF PNP'!$DN$65</f>
        <v>0</v>
      </c>
      <c r="BR28" s="225">
        <f>'[28]CF PNP'!$DN$66</f>
        <v>0</v>
      </c>
      <c r="BS28" s="225">
        <f>'[28]CF PNP'!$DN$67</f>
        <v>0</v>
      </c>
      <c r="BT28" s="225">
        <f>'[28]CF PNP'!$DN$68</f>
        <v>0</v>
      </c>
      <c r="BU28" s="225">
        <f>'[28]CF PNP'!$DN$69</f>
        <v>0</v>
      </c>
      <c r="BV28" s="225">
        <f>'[28]CF PNP'!$DN$70</f>
        <v>0</v>
      </c>
      <c r="BW28" s="225">
        <f>'[28]CF PNP'!$DN$71</f>
        <v>0</v>
      </c>
      <c r="BX28" s="225">
        <f>'[28]CF PNP'!$DN$72</f>
        <v>0</v>
      </c>
      <c r="BY28" s="226">
        <f>SUM(AN28:BX28)</f>
        <v>41810986</v>
      </c>
      <c r="BZ28" s="227">
        <f>'[28]CF PND'!$DN$36</f>
        <v>0</v>
      </c>
      <c r="CA28" s="225">
        <f>'[28]CF PND'!$DN$37</f>
        <v>-5001</v>
      </c>
      <c r="CB28" s="225">
        <f>'[28]CF PND'!$DN$38</f>
        <v>6031442</v>
      </c>
      <c r="CC28" s="225">
        <f>'[28]CF PND'!$DN$39</f>
        <v>22469417</v>
      </c>
      <c r="CD28" s="225">
        <f>'[28]CF PND'!$DN$40</f>
        <v>51475123</v>
      </c>
      <c r="CE28" s="225">
        <f>'[28]CF PND'!$DN$41</f>
        <v>60272204</v>
      </c>
      <c r="CF28" s="225">
        <f>'[28]CF PND'!$DN$42</f>
        <v>45898608</v>
      </c>
      <c r="CG28" s="225">
        <f>'[28]CF PND'!$DN$43</f>
        <v>32271184</v>
      </c>
      <c r="CH28" s="225">
        <f>'[28]CF PND'!$DN$44</f>
        <v>23129994</v>
      </c>
      <c r="CI28" s="225">
        <f>'[28]CF PND'!$DN$45</f>
        <v>16623953</v>
      </c>
      <c r="CJ28" s="225">
        <f>'[28]CF PND'!$DN$46</f>
        <v>11915840</v>
      </c>
      <c r="CK28" s="225">
        <f>'[28]CF PND'!$DN$47</f>
        <v>8475197</v>
      </c>
      <c r="CL28" s="225">
        <f>'[28]CF PND'!$DN$48</f>
        <v>5942579</v>
      </c>
      <c r="CM28" s="225">
        <f>'[28]CF PND'!$DN$49</f>
        <v>4048461</v>
      </c>
      <c r="CN28" s="225">
        <f>'[28]CF PND'!$DN$50</f>
        <v>2632302</v>
      </c>
      <c r="CO28" s="225">
        <f>'[28]CF PND'!$DN$51</f>
        <v>1577419</v>
      </c>
      <c r="CP28" s="225">
        <f>'[28]CF PND'!$DN$52</f>
        <v>761495</v>
      </c>
      <c r="CQ28" s="225">
        <f>'[28]CF PND'!$DN$53</f>
        <v>120101</v>
      </c>
      <c r="CR28" s="225">
        <f>'[28]CF PND'!$DN$54</f>
        <v>0</v>
      </c>
      <c r="CS28" s="225">
        <f>'[28]CF PND'!$DN$55</f>
        <v>0</v>
      </c>
      <c r="CT28" s="225">
        <f>'[28]CF PND'!$DN$56</f>
        <v>0</v>
      </c>
      <c r="CU28" s="225">
        <f>'[28]CF PND'!$DN$57</f>
        <v>0</v>
      </c>
      <c r="CV28" s="225">
        <f>'[28]CF PND'!$DN$58</f>
        <v>0</v>
      </c>
      <c r="CW28" s="225">
        <f>'[28]CF PND'!$DN$59</f>
        <v>0</v>
      </c>
      <c r="CX28" s="225">
        <f>'[28]CF PND'!$DN$60</f>
        <v>0</v>
      </c>
      <c r="CY28" s="225">
        <f>'[28]CF PND'!$DN$61</f>
        <v>0</v>
      </c>
      <c r="CZ28" s="225">
        <f>'[28]CF PND'!$DN$62</f>
        <v>0</v>
      </c>
      <c r="DA28" s="225">
        <f>'[28]CF PND'!$DN$63</f>
        <v>0</v>
      </c>
      <c r="DB28" s="225">
        <f>'[28]CF PND'!$DN$64</f>
        <v>0</v>
      </c>
      <c r="DC28" s="225">
        <f>'[28]CF PND'!$DN$65</f>
        <v>0</v>
      </c>
      <c r="DD28" s="225">
        <f>'[28]CF PND'!$DN$66</f>
        <v>0</v>
      </c>
      <c r="DE28" s="225">
        <f>'[28]CF PND'!$DN$67</f>
        <v>0</v>
      </c>
      <c r="DF28" s="225">
        <f>'[28]CF PND'!$DN$68</f>
        <v>0</v>
      </c>
      <c r="DG28" s="225">
        <f>'[28]CF PND'!$DN$69</f>
        <v>0</v>
      </c>
      <c r="DH28" s="225">
        <f>'[28]CF PND'!$DN$70</f>
        <v>0</v>
      </c>
      <c r="DI28" s="225">
        <f>'[28]CF PND'!$DN$71</f>
        <v>0</v>
      </c>
      <c r="DJ28" s="225">
        <f>'[28]CF PND'!$DN$72</f>
        <v>0</v>
      </c>
      <c r="DK28" s="226">
        <f>SUM(BZ28:DJ28)</f>
        <v>293640318</v>
      </c>
      <c r="DL28" s="228"/>
      <c r="DM28" s="229"/>
      <c r="DN28" s="229"/>
      <c r="DO28" s="229"/>
      <c r="DP28" s="229"/>
      <c r="DQ28" s="229"/>
      <c r="DR28" s="229"/>
      <c r="DS28" s="229"/>
      <c r="DT28" s="229"/>
      <c r="DU28" s="229"/>
      <c r="DV28" s="229"/>
      <c r="DW28" s="229"/>
      <c r="DX28" s="229"/>
      <c r="DY28" s="229"/>
      <c r="DZ28" s="229"/>
      <c r="EA28" s="229"/>
      <c r="EB28" s="229"/>
      <c r="EC28" s="229"/>
      <c r="ED28" s="229"/>
      <c r="EE28" s="229"/>
      <c r="EF28" s="229"/>
      <c r="EG28" s="229"/>
      <c r="EH28" s="229"/>
      <c r="EI28" s="229"/>
      <c r="EJ28" s="229"/>
      <c r="EK28" s="229"/>
      <c r="EL28" s="229"/>
      <c r="EM28" s="229"/>
      <c r="EN28" s="229"/>
      <c r="EO28" s="229"/>
      <c r="EP28" s="229"/>
      <c r="EQ28" s="229"/>
      <c r="ER28" s="229"/>
      <c r="ES28" s="229"/>
      <c r="ET28" s="229"/>
      <c r="EU28" s="229"/>
      <c r="EV28" s="229"/>
      <c r="EW28" s="230">
        <f>SUM(DL28:EV28)</f>
        <v>0</v>
      </c>
      <c r="EX28" s="228"/>
      <c r="EY28" s="229"/>
      <c r="EZ28" s="229"/>
      <c r="FA28" s="229"/>
      <c r="FB28" s="229"/>
      <c r="FC28" s="229"/>
      <c r="FD28" s="229"/>
      <c r="FE28" s="229"/>
      <c r="FF28" s="229"/>
      <c r="FG28" s="229"/>
      <c r="FH28" s="229"/>
      <c r="FI28" s="229"/>
      <c r="FJ28" s="229"/>
      <c r="FK28" s="229"/>
      <c r="FL28" s="229"/>
      <c r="FM28" s="229"/>
      <c r="FN28" s="229"/>
      <c r="FO28" s="229"/>
      <c r="FP28" s="229"/>
      <c r="FQ28" s="229"/>
      <c r="FR28" s="229"/>
      <c r="FS28" s="229"/>
      <c r="FT28" s="229"/>
      <c r="FU28" s="229"/>
      <c r="FV28" s="229"/>
      <c r="FW28" s="229"/>
      <c r="FX28" s="229"/>
      <c r="FY28" s="229"/>
      <c r="FZ28" s="229"/>
      <c r="GA28" s="229"/>
      <c r="GB28" s="229"/>
      <c r="GC28" s="229"/>
      <c r="GD28" s="229"/>
      <c r="GE28" s="229"/>
      <c r="GF28" s="229"/>
      <c r="GG28" s="229"/>
      <c r="GH28" s="229"/>
      <c r="GI28" s="230">
        <f>SUM(EX28:GH28)</f>
        <v>0</v>
      </c>
      <c r="GJ28" s="228"/>
      <c r="GK28" s="229"/>
      <c r="GL28" s="229"/>
      <c r="GM28" s="229"/>
      <c r="GN28" s="229"/>
      <c r="GO28" s="229"/>
      <c r="GP28" s="229"/>
      <c r="GQ28" s="229"/>
      <c r="GR28" s="229"/>
      <c r="GS28" s="229"/>
      <c r="GT28" s="229"/>
      <c r="GU28" s="229"/>
      <c r="GV28" s="229"/>
      <c r="GW28" s="229"/>
      <c r="GX28" s="229"/>
      <c r="GY28" s="229"/>
      <c r="GZ28" s="229"/>
      <c r="HA28" s="229"/>
      <c r="HB28" s="229"/>
      <c r="HC28" s="229"/>
      <c r="HD28" s="229"/>
      <c r="HE28" s="229"/>
      <c r="HF28" s="229"/>
      <c r="HG28" s="229"/>
      <c r="HH28" s="229"/>
      <c r="HI28" s="229"/>
      <c r="HJ28" s="229"/>
      <c r="HK28" s="229"/>
      <c r="HL28" s="229"/>
      <c r="HM28" s="229"/>
      <c r="HN28" s="229"/>
      <c r="HO28" s="229"/>
      <c r="HP28" s="229"/>
      <c r="HQ28" s="229"/>
      <c r="HR28" s="229"/>
      <c r="HS28" s="229"/>
      <c r="HT28" s="229"/>
      <c r="HU28" s="230">
        <f>SUM(GJ28:HT28)</f>
        <v>0</v>
      </c>
      <c r="HV28" s="227">
        <f>'[28]CF PRB'!$DN$36</f>
        <v>0</v>
      </c>
      <c r="HW28" s="225">
        <f>'[28]CF PRB'!$DN$37</f>
        <v>-20141</v>
      </c>
      <c r="HX28" s="225">
        <f>'[28]CF PRB'!$DN$38</f>
        <v>3346146</v>
      </c>
      <c r="HY28" s="225">
        <f>'[28]CF PRB'!$DN$39</f>
        <v>13256832</v>
      </c>
      <c r="HZ28" s="225">
        <f>'[28]CF PRB'!$DN$40</f>
        <v>25948203</v>
      </c>
      <c r="IA28" s="225">
        <f>'[28]CF PRB'!$DN$41</f>
        <v>31722944</v>
      </c>
      <c r="IB28" s="225">
        <f>'[28]CF PRB'!$DN$42</f>
        <v>32919831</v>
      </c>
      <c r="IC28" s="225">
        <f>'[28]CF PRB'!$DN$43</f>
        <v>28821022</v>
      </c>
      <c r="ID28" s="225">
        <f>'[28]CF PRB'!$DN$44</f>
        <v>22915770</v>
      </c>
      <c r="IE28" s="225">
        <f>'[28]CF PRB'!$DN$45</f>
        <v>17904930</v>
      </c>
      <c r="IF28" s="225">
        <f>'[28]CF PRB'!$DN$46</f>
        <v>12811800</v>
      </c>
      <c r="IG28" s="225">
        <f>'[28]CF PRB'!$DN$47</f>
        <v>9983223</v>
      </c>
      <c r="IH28" s="225">
        <f>'[28]CF PRB'!$DN$48</f>
        <v>7816287</v>
      </c>
      <c r="II28" s="225">
        <f>'[28]CF PRB'!$DN$49</f>
        <v>6146506</v>
      </c>
      <c r="IJ28" s="225">
        <f>'[28]CF PRB'!$DN$50</f>
        <v>4760921</v>
      </c>
      <c r="IK28" s="225">
        <f>'[28]CF PRB'!$DN$51</f>
        <v>3653686</v>
      </c>
      <c r="IL28" s="225">
        <f>'[28]CF PRB'!$DN$52</f>
        <v>2755756</v>
      </c>
      <c r="IM28" s="225">
        <f>'[28]CF PRB'!$DN$53</f>
        <v>2175641</v>
      </c>
      <c r="IN28" s="225">
        <f>'[28]CF PRB'!$DN$54</f>
        <v>1261186</v>
      </c>
      <c r="IO28" s="225">
        <f>'[28]CF PRB'!$DN$55</f>
        <v>373396</v>
      </c>
      <c r="IP28" s="225">
        <f>'[28]CF PRB'!$DN$56</f>
        <v>0</v>
      </c>
      <c r="IQ28" s="225">
        <f>'[28]CF PRB'!$DN$57</f>
        <v>0</v>
      </c>
      <c r="IR28" s="225">
        <f>'[28]CF PRB'!$DN$58</f>
        <v>0</v>
      </c>
      <c r="IS28" s="225">
        <f>'[28]CF PRB'!$DN$59</f>
        <v>0</v>
      </c>
      <c r="IT28" s="225">
        <f>'[28]CF PRB'!$DN$60</f>
        <v>0</v>
      </c>
      <c r="IU28" s="225">
        <f>'[28]CF PRB'!$DN$61</f>
        <v>0</v>
      </c>
      <c r="IV28" s="225">
        <f>'[28]CF PRB'!$DN$62</f>
        <v>0</v>
      </c>
      <c r="IW28" s="225">
        <f>'[28]CF PRB'!$DN$63</f>
        <v>0</v>
      </c>
      <c r="IX28" s="225">
        <f>'[28]CF PRB'!$DN$64</f>
        <v>0</v>
      </c>
      <c r="IY28" s="225">
        <f>'[28]CF PRB'!$DN$65</f>
        <v>0</v>
      </c>
      <c r="IZ28" s="225">
        <f>'[28]CF PRB'!$DN$66</f>
        <v>0</v>
      </c>
      <c r="JA28" s="225">
        <f>'[28]CF PRB'!$DN$67</f>
        <v>0</v>
      </c>
      <c r="JB28" s="225">
        <f>'[28]CF PRB'!$DN$68</f>
        <v>0</v>
      </c>
      <c r="JC28" s="225">
        <f>'[28]CF PRB'!$DN$69</f>
        <v>0</v>
      </c>
      <c r="JD28" s="225">
        <f>'[28]CF PRB'!$DN$70</f>
        <v>0</v>
      </c>
      <c r="JE28" s="225">
        <f>'[28]CF PRB'!$DN$71</f>
        <v>0</v>
      </c>
      <c r="JF28" s="225">
        <f>'[28]CF PRB'!$DN$72</f>
        <v>0</v>
      </c>
      <c r="JG28" s="226">
        <f>SUM(HV28:JF28)</f>
        <v>228553939</v>
      </c>
      <c r="JH28" s="228"/>
      <c r="JI28" s="229"/>
      <c r="JJ28" s="229"/>
      <c r="JK28" s="229"/>
      <c r="JL28" s="229"/>
      <c r="JM28" s="229"/>
      <c r="JN28" s="229"/>
      <c r="JO28" s="229"/>
      <c r="JP28" s="229"/>
      <c r="JQ28" s="229"/>
      <c r="JR28" s="229"/>
      <c r="JS28" s="229"/>
      <c r="JT28" s="229"/>
      <c r="JU28" s="229"/>
      <c r="JV28" s="229"/>
      <c r="JW28" s="229"/>
      <c r="JX28" s="229"/>
      <c r="JY28" s="229"/>
      <c r="JZ28" s="229"/>
      <c r="KA28" s="229"/>
      <c r="KB28" s="229"/>
      <c r="KC28" s="229"/>
      <c r="KD28" s="229"/>
      <c r="KE28" s="229"/>
      <c r="KF28" s="229"/>
      <c r="KG28" s="229"/>
      <c r="KH28" s="229"/>
      <c r="KI28" s="229"/>
      <c r="KJ28" s="229"/>
      <c r="KK28" s="229"/>
      <c r="KL28" s="229"/>
      <c r="KM28" s="229"/>
      <c r="KN28" s="229"/>
      <c r="KO28" s="229"/>
      <c r="KP28" s="229"/>
      <c r="KQ28" s="229"/>
      <c r="KR28" s="229"/>
      <c r="KS28" s="230">
        <f>SUM(JH28:KR28)</f>
        <v>0</v>
      </c>
      <c r="KT28" s="228"/>
      <c r="KU28" s="229"/>
      <c r="KV28" s="229"/>
      <c r="KW28" s="229"/>
      <c r="KX28" s="229"/>
      <c r="KY28" s="229"/>
      <c r="KZ28" s="229"/>
      <c r="LA28" s="229"/>
      <c r="LB28" s="229"/>
      <c r="LC28" s="229"/>
      <c r="LD28" s="229"/>
      <c r="LE28" s="229"/>
      <c r="LF28" s="229"/>
      <c r="LG28" s="229"/>
      <c r="LH28" s="229"/>
      <c r="LI28" s="229"/>
      <c r="LJ28" s="229"/>
      <c r="LK28" s="229"/>
      <c r="LL28" s="229"/>
      <c r="LM28" s="229"/>
      <c r="LN28" s="229"/>
      <c r="LO28" s="229"/>
      <c r="LP28" s="229"/>
      <c r="LQ28" s="229"/>
      <c r="LR28" s="229"/>
      <c r="LS28" s="229"/>
      <c r="LT28" s="229"/>
      <c r="LU28" s="229"/>
      <c r="LV28" s="229"/>
      <c r="LW28" s="229"/>
      <c r="LX28" s="229"/>
      <c r="LY28" s="229"/>
      <c r="LZ28" s="229"/>
      <c r="MA28" s="229"/>
      <c r="MB28" s="229"/>
      <c r="MC28" s="229"/>
      <c r="MD28" s="229"/>
      <c r="ME28" s="230">
        <f>SUM(KT28:MD28)</f>
        <v>0</v>
      </c>
      <c r="MF28" s="228"/>
      <c r="MG28" s="229"/>
      <c r="MH28" s="229"/>
      <c r="MI28" s="229"/>
      <c r="MJ28" s="229"/>
      <c r="MK28" s="229"/>
      <c r="ML28" s="229"/>
      <c r="MM28" s="229"/>
      <c r="MN28" s="229"/>
      <c r="MO28" s="229"/>
      <c r="MP28" s="229"/>
      <c r="MQ28" s="229"/>
      <c r="MR28" s="229"/>
      <c r="MS28" s="229"/>
      <c r="MT28" s="229"/>
      <c r="MU28" s="229"/>
      <c r="MV28" s="229"/>
      <c r="MW28" s="229"/>
      <c r="MX28" s="229"/>
      <c r="MY28" s="229"/>
      <c r="MZ28" s="229"/>
      <c r="NA28" s="229"/>
      <c r="NB28" s="229"/>
      <c r="NC28" s="229"/>
      <c r="ND28" s="229"/>
      <c r="NE28" s="229"/>
      <c r="NF28" s="229"/>
      <c r="NG28" s="229"/>
      <c r="NH28" s="229"/>
      <c r="NI28" s="229"/>
      <c r="NJ28" s="229"/>
      <c r="NK28" s="229"/>
      <c r="NL28" s="229"/>
      <c r="NM28" s="229"/>
      <c r="NN28" s="229"/>
      <c r="NO28" s="229"/>
      <c r="NP28" s="229"/>
      <c r="NQ28" s="230">
        <f>SUM(MF28:NP28)</f>
        <v>0</v>
      </c>
      <c r="NR28" s="225">
        <f>'[28]CF PS'!$DN$36</f>
        <v>0</v>
      </c>
      <c r="NS28" s="225">
        <f>'[28]CF PS'!$DN$37</f>
        <v>-1792</v>
      </c>
      <c r="NT28" s="225">
        <f>'[28]CF PS'!$DN$38</f>
        <v>3896694</v>
      </c>
      <c r="NU28" s="225">
        <f>'[28]CF PS'!$DN$39</f>
        <v>6186009</v>
      </c>
      <c r="NV28" s="225">
        <f>'[28]CF PS'!$DN$40</f>
        <v>11555639</v>
      </c>
      <c r="NW28" s="225">
        <f>'[28]CF PS'!$DN$41</f>
        <v>21404014</v>
      </c>
      <c r="NX28" s="225">
        <f>'[28]CF PS'!$DN$42</f>
        <v>24779963</v>
      </c>
      <c r="NY28" s="225">
        <f>'[28]CF PS'!$DN$43</f>
        <v>24593860</v>
      </c>
      <c r="NZ28" s="225">
        <f>'[28]CF PS'!$DN$44</f>
        <v>23358709</v>
      </c>
      <c r="OA28" s="225">
        <f>'[28]CF PS'!$DN$45</f>
        <v>21928559</v>
      </c>
      <c r="OB28" s="225">
        <f>'[28]CF PS'!$DN$46</f>
        <v>21025732</v>
      </c>
      <c r="OC28" s="225">
        <f>'[28]CF PS'!$DN$47</f>
        <v>19122367</v>
      </c>
      <c r="OD28" s="225">
        <f>'[28]CF PS'!$DN$48</f>
        <v>17221410</v>
      </c>
      <c r="OE28" s="225">
        <f>'[28]CF PS'!$DN$49</f>
        <v>15451215</v>
      </c>
      <c r="OF28" s="225">
        <f>'[28]CF PS'!$DN$50</f>
        <v>13782298</v>
      </c>
      <c r="OG28" s="225">
        <f>'[28]CF PS'!$DN$51</f>
        <v>11611086</v>
      </c>
      <c r="OH28" s="225">
        <f>'[28]CF PS'!$DN$52</f>
        <v>9110192</v>
      </c>
      <c r="OI28" s="225">
        <f>'[28]CF PS'!$DN$53</f>
        <v>8083155</v>
      </c>
      <c r="OJ28" s="225">
        <f>'[28]CF PS'!$DN$54</f>
        <v>7126848</v>
      </c>
      <c r="OK28" s="225">
        <f>'[28]CF PS'!$DN$55</f>
        <v>6307504</v>
      </c>
      <c r="OL28" s="225">
        <f>'[28]CF PS'!$DN$56</f>
        <v>5215303</v>
      </c>
      <c r="OM28" s="225">
        <f>'[28]CF PS'!$DN$57</f>
        <v>3999007</v>
      </c>
      <c r="ON28" s="225">
        <f>'[28]CF PS'!$DN$58</f>
        <v>2473008</v>
      </c>
      <c r="OO28" s="225">
        <f>'[28]CF PS'!$DN$59</f>
        <v>1137021</v>
      </c>
      <c r="OP28" s="225">
        <f>'[28]CF PS'!$DN$60</f>
        <v>0</v>
      </c>
      <c r="OQ28" s="225">
        <f>'[28]CF PS'!$DN$61</f>
        <v>0</v>
      </c>
      <c r="OR28" s="225">
        <f>'[28]CF PS'!$DN$62</f>
        <v>0</v>
      </c>
      <c r="OS28" s="225">
        <f>'[28]CF PS'!$DN$63</f>
        <v>0</v>
      </c>
      <c r="OT28" s="225">
        <f>'[28]CF PS'!$DN$64</f>
        <v>0</v>
      </c>
      <c r="OU28" s="225">
        <f>'[28]CF PS'!$DN$65</f>
        <v>0</v>
      </c>
      <c r="OV28" s="225">
        <f>'[28]CF PS'!$DN$66</f>
        <v>0</v>
      </c>
      <c r="OW28" s="225">
        <f>'[28]CF PS'!$DN$67</f>
        <v>0</v>
      </c>
      <c r="OX28" s="225">
        <f>'[28]CF PS'!$DN$68</f>
        <v>0</v>
      </c>
      <c r="OY28" s="225">
        <f>'[28]CF PS'!$DN$69</f>
        <v>0</v>
      </c>
      <c r="OZ28" s="225">
        <f>'[28]CF PS'!$DN$70</f>
        <v>0</v>
      </c>
      <c r="PA28" s="225">
        <f>'[28]CF PS'!$DN$71</f>
        <v>0</v>
      </c>
      <c r="PB28" s="225">
        <f>'[28]CF PS'!$DN$72</f>
        <v>0</v>
      </c>
      <c r="PC28" s="226">
        <f>SUM(NR28:PB28)</f>
        <v>279367801</v>
      </c>
      <c r="PF28" s="219">
        <f>DK28+BY28+AM28</f>
        <v>647733282</v>
      </c>
      <c r="PH28" s="219">
        <f>PF28+JG28+PC28</f>
        <v>1155655022</v>
      </c>
    </row>
    <row r="29" spans="1:424" ht="16.5" thickBot="1" x14ac:dyDescent="0.35">
      <c r="A29" s="231" t="s">
        <v>777</v>
      </c>
      <c r="B29" s="232">
        <f>IF(AND(B27&lt;&gt;0,B28&lt;&gt;0),(B27-B28)/B28,IF(AND(B27=0,B28=0),"",IF(AND(B27="",B28=""),"",IF(AND(B27=0,B28=""),"", IF(AND(B27="",B28=0),"",1)))))</f>
        <v>1.0159884260833783E-2</v>
      </c>
      <c r="C29" s="232">
        <f t="shared" ref="C29:BN29" si="48">IF(AND(C27&lt;&gt;0,C28&lt;&gt;0),(C27-C28)/C28,IF(AND(C27=0,C28=0),"",IF(AND(C27="",C28=""),"",IF(AND(C27=0,C28=""),"", IF(AND(C27="",C28=0),"",1)))))</f>
        <v>1.1140797478156248E-2</v>
      </c>
      <c r="D29" s="232">
        <f t="shared" si="48"/>
        <v>2.686072011890512E-2</v>
      </c>
      <c r="E29" s="232">
        <f t="shared" si="48"/>
        <v>6.7467405286798038E-2</v>
      </c>
      <c r="F29" s="232">
        <f t="shared" si="48"/>
        <v>0.12072464629239152</v>
      </c>
      <c r="G29" s="232">
        <f t="shared" si="48"/>
        <v>0.15585934723584516</v>
      </c>
      <c r="H29" s="232">
        <f t="shared" si="48"/>
        <v>0.17486810797765776</v>
      </c>
      <c r="I29" s="232">
        <f t="shared" si="48"/>
        <v>0.18987653970582694</v>
      </c>
      <c r="J29" s="232">
        <f t="shared" si="48"/>
        <v>0.20725977869036305</v>
      </c>
      <c r="K29" s="232">
        <f t="shared" si="48"/>
        <v>0.22442250622349944</v>
      </c>
      <c r="L29" s="232">
        <f t="shared" si="48"/>
        <v>0.24279013689321485</v>
      </c>
      <c r="M29" s="232">
        <f t="shared" si="48"/>
        <v>0.25630185340119732</v>
      </c>
      <c r="N29" s="232">
        <f t="shared" si="48"/>
        <v>0.26890631122790032</v>
      </c>
      <c r="O29" s="232">
        <f t="shared" si="48"/>
        <v>0.27826582882590717</v>
      </c>
      <c r="P29" s="232">
        <f t="shared" si="48"/>
        <v>0.29023296227434359</v>
      </c>
      <c r="Q29" s="232">
        <f t="shared" si="48"/>
        <v>0.291832546646415</v>
      </c>
      <c r="R29" s="232">
        <f t="shared" si="48"/>
        <v>0.28405679296120279</v>
      </c>
      <c r="S29" s="232">
        <f t="shared" si="48"/>
        <v>0.23497969288407775</v>
      </c>
      <c r="T29" s="232">
        <f t="shared" si="48"/>
        <v>0.28487673132899649</v>
      </c>
      <c r="U29" s="232">
        <f t="shared" si="48"/>
        <v>0.56656600731785445</v>
      </c>
      <c r="V29" s="232">
        <f t="shared" si="48"/>
        <v>4.7468429162861865</v>
      </c>
      <c r="W29" s="232">
        <f t="shared" si="48"/>
        <v>1</v>
      </c>
      <c r="X29" s="232" t="str">
        <f t="shared" si="48"/>
        <v/>
      </c>
      <c r="Y29" s="232" t="str">
        <f t="shared" si="48"/>
        <v/>
      </c>
      <c r="Z29" s="232" t="str">
        <f t="shared" si="48"/>
        <v/>
      </c>
      <c r="AA29" s="232" t="str">
        <f t="shared" si="48"/>
        <v/>
      </c>
      <c r="AB29" s="232" t="str">
        <f t="shared" si="48"/>
        <v/>
      </c>
      <c r="AC29" s="232" t="str">
        <f t="shared" si="48"/>
        <v/>
      </c>
      <c r="AD29" s="232" t="str">
        <f t="shared" si="48"/>
        <v/>
      </c>
      <c r="AE29" s="232" t="str">
        <f t="shared" si="48"/>
        <v/>
      </c>
      <c r="AF29" s="232" t="str">
        <f t="shared" si="48"/>
        <v/>
      </c>
      <c r="AG29" s="232" t="str">
        <f t="shared" si="48"/>
        <v/>
      </c>
      <c r="AH29" s="232" t="str">
        <f t="shared" si="48"/>
        <v/>
      </c>
      <c r="AI29" s="232" t="str">
        <f t="shared" si="48"/>
        <v/>
      </c>
      <c r="AJ29" s="232" t="str">
        <f t="shared" si="48"/>
        <v/>
      </c>
      <c r="AK29" s="232" t="str">
        <f t="shared" si="48"/>
        <v/>
      </c>
      <c r="AL29" s="232" t="str">
        <f t="shared" si="48"/>
        <v/>
      </c>
      <c r="AM29" s="233">
        <f t="shared" si="48"/>
        <v>0.11356800723703626</v>
      </c>
      <c r="AN29" s="234">
        <f t="shared" si="48"/>
        <v>9.4129235664419438E-3</v>
      </c>
      <c r="AO29" s="232">
        <f t="shared" si="48"/>
        <v>-8.6923519770317564E-2</v>
      </c>
      <c r="AP29" s="232">
        <f t="shared" si="48"/>
        <v>-9.5915476866217042E-2</v>
      </c>
      <c r="AQ29" s="232">
        <f t="shared" si="48"/>
        <v>-8.1823708994831754E-2</v>
      </c>
      <c r="AR29" s="232">
        <f t="shared" si="48"/>
        <v>-5.9151858992813021E-2</v>
      </c>
      <c r="AS29" s="232">
        <f t="shared" si="48"/>
        <v>-5.5639831943037711E-2</v>
      </c>
      <c r="AT29" s="232">
        <f t="shared" si="48"/>
        <v>-6.978876194261921E-2</v>
      </c>
      <c r="AU29" s="232">
        <f t="shared" si="48"/>
        <v>-9.0578103683492492E-2</v>
      </c>
      <c r="AV29" s="232">
        <f t="shared" si="48"/>
        <v>-0.11510436635551069</v>
      </c>
      <c r="AW29" s="232">
        <f t="shared" si="48"/>
        <v>-0.1440759744834087</v>
      </c>
      <c r="AX29" s="232">
        <f t="shared" si="48"/>
        <v>-0.17877450930531397</v>
      </c>
      <c r="AY29" s="232">
        <f t="shared" si="48"/>
        <v>-0.21856520589296694</v>
      </c>
      <c r="AZ29" s="232">
        <f t="shared" si="48"/>
        <v>-0.26488577897095356</v>
      </c>
      <c r="BA29" s="232">
        <f t="shared" si="48"/>
        <v>-0.31859355124135746</v>
      </c>
      <c r="BB29" s="232">
        <f t="shared" si="48"/>
        <v>-0.38363427560009289</v>
      </c>
      <c r="BC29" s="232">
        <f t="shared" si="48"/>
        <v>-0.45772660658008019</v>
      </c>
      <c r="BD29" s="232">
        <f t="shared" si="48"/>
        <v>-0.54884740817156941</v>
      </c>
      <c r="BE29" s="232">
        <f t="shared" si="48"/>
        <v>-0.65283815886753072</v>
      </c>
      <c r="BF29" s="232">
        <f t="shared" si="48"/>
        <v>-0.73957949417097923</v>
      </c>
      <c r="BG29" s="232">
        <f t="shared" si="48"/>
        <v>-0.81828995479685751</v>
      </c>
      <c r="BH29" s="232">
        <f t="shared" si="48"/>
        <v>-0.90884034161787841</v>
      </c>
      <c r="BI29" s="232">
        <f t="shared" si="48"/>
        <v>1</v>
      </c>
      <c r="BJ29" s="232" t="str">
        <f t="shared" si="48"/>
        <v/>
      </c>
      <c r="BK29" s="232" t="str">
        <f t="shared" si="48"/>
        <v/>
      </c>
      <c r="BL29" s="232" t="str">
        <f t="shared" si="48"/>
        <v/>
      </c>
      <c r="BM29" s="232" t="str">
        <f t="shared" si="48"/>
        <v/>
      </c>
      <c r="BN29" s="232" t="str">
        <f t="shared" si="48"/>
        <v/>
      </c>
      <c r="BO29" s="232" t="str">
        <f t="shared" ref="BO29:DZ29" si="49">IF(AND(BO27&lt;&gt;0,BO28&lt;&gt;0),(BO27-BO28)/BO28,IF(AND(BO27=0,BO28=0),"",IF(AND(BO27="",BO28=""),"",IF(AND(BO27=0,BO28=""),"", IF(AND(BO27="",BO28=0),"",1)))))</f>
        <v/>
      </c>
      <c r="BP29" s="232" t="str">
        <f t="shared" si="49"/>
        <v/>
      </c>
      <c r="BQ29" s="232" t="str">
        <f t="shared" si="49"/>
        <v/>
      </c>
      <c r="BR29" s="232" t="str">
        <f t="shared" si="49"/>
        <v/>
      </c>
      <c r="BS29" s="232" t="str">
        <f t="shared" si="49"/>
        <v/>
      </c>
      <c r="BT29" s="232" t="str">
        <f t="shared" si="49"/>
        <v/>
      </c>
      <c r="BU29" s="232" t="str">
        <f t="shared" si="49"/>
        <v/>
      </c>
      <c r="BV29" s="232" t="str">
        <f t="shared" si="49"/>
        <v/>
      </c>
      <c r="BW29" s="232" t="str">
        <f t="shared" si="49"/>
        <v/>
      </c>
      <c r="BX29" s="232" t="str">
        <f t="shared" si="49"/>
        <v/>
      </c>
      <c r="BY29" s="233">
        <f t="shared" si="49"/>
        <v>-0.14569043992628627</v>
      </c>
      <c r="BZ29" s="234" t="str">
        <f t="shared" si="49"/>
        <v/>
      </c>
      <c r="CA29" s="232">
        <f t="shared" si="49"/>
        <v>5.7595902694461106E-4</v>
      </c>
      <c r="CB29" s="232">
        <f t="shared" si="49"/>
        <v>-9.5431822108212258E-2</v>
      </c>
      <c r="CC29" s="232">
        <f t="shared" si="49"/>
        <v>-7.9776213152303863E-2</v>
      </c>
      <c r="CD29" s="232">
        <f t="shared" si="49"/>
        <v>-5.8211478193068135E-2</v>
      </c>
      <c r="CE29" s="232">
        <f t="shared" si="49"/>
        <v>-5.5595245861591522E-2</v>
      </c>
      <c r="CF29" s="232">
        <f t="shared" si="49"/>
        <v>-6.9208896269795372E-2</v>
      </c>
      <c r="CG29" s="232">
        <f t="shared" si="49"/>
        <v>-9.0057309332065405E-2</v>
      </c>
      <c r="CH29" s="232">
        <f t="shared" si="49"/>
        <v>-0.11446427526094473</v>
      </c>
      <c r="CI29" s="232">
        <f t="shared" si="49"/>
        <v>-0.14344632711605959</v>
      </c>
      <c r="CJ29" s="232">
        <f t="shared" si="49"/>
        <v>-0.17791049560920591</v>
      </c>
      <c r="CK29" s="232">
        <f t="shared" si="49"/>
        <v>-0.21751004725907847</v>
      </c>
      <c r="CL29" s="232">
        <f t="shared" si="49"/>
        <v>-0.26353482217064345</v>
      </c>
      <c r="CM29" s="232">
        <f t="shared" si="49"/>
        <v>-0.3170385610729608</v>
      </c>
      <c r="CN29" s="232">
        <f t="shared" si="49"/>
        <v>-0.38125312939016875</v>
      </c>
      <c r="CO29" s="232">
        <f t="shared" si="49"/>
        <v>-0.45385781298437511</v>
      </c>
      <c r="CP29" s="232">
        <f t="shared" si="49"/>
        <v>-0.54130965239430329</v>
      </c>
      <c r="CQ29" s="232">
        <f t="shared" si="49"/>
        <v>-0.55938549897586198</v>
      </c>
      <c r="CR29" s="232" t="str">
        <f t="shared" si="49"/>
        <v/>
      </c>
      <c r="CS29" s="232" t="str">
        <f t="shared" si="49"/>
        <v/>
      </c>
      <c r="CT29" s="232" t="str">
        <f t="shared" si="49"/>
        <v/>
      </c>
      <c r="CU29" s="232" t="str">
        <f t="shared" si="49"/>
        <v/>
      </c>
      <c r="CV29" s="232" t="str">
        <f t="shared" si="49"/>
        <v/>
      </c>
      <c r="CW29" s="232" t="str">
        <f t="shared" si="49"/>
        <v/>
      </c>
      <c r="CX29" s="232" t="str">
        <f t="shared" si="49"/>
        <v/>
      </c>
      <c r="CY29" s="232" t="str">
        <f t="shared" si="49"/>
        <v/>
      </c>
      <c r="CZ29" s="232" t="str">
        <f t="shared" si="49"/>
        <v/>
      </c>
      <c r="DA29" s="232" t="str">
        <f t="shared" si="49"/>
        <v/>
      </c>
      <c r="DB29" s="232" t="str">
        <f t="shared" si="49"/>
        <v/>
      </c>
      <c r="DC29" s="232" t="str">
        <f t="shared" si="49"/>
        <v/>
      </c>
      <c r="DD29" s="232" t="str">
        <f t="shared" si="49"/>
        <v/>
      </c>
      <c r="DE29" s="232" t="str">
        <f t="shared" si="49"/>
        <v/>
      </c>
      <c r="DF29" s="232" t="str">
        <f t="shared" si="49"/>
        <v/>
      </c>
      <c r="DG29" s="232" t="str">
        <f t="shared" si="49"/>
        <v/>
      </c>
      <c r="DH29" s="232" t="str">
        <f t="shared" si="49"/>
        <v/>
      </c>
      <c r="DI29" s="232" t="str">
        <f t="shared" si="49"/>
        <v/>
      </c>
      <c r="DJ29" s="232" t="str">
        <f t="shared" si="49"/>
        <v/>
      </c>
      <c r="DK29" s="233">
        <f t="shared" si="49"/>
        <v>-9.8223345114459362E-2</v>
      </c>
      <c r="DL29" s="235" t="str">
        <f t="shared" si="49"/>
        <v/>
      </c>
      <c r="DM29" s="236" t="str">
        <f t="shared" si="49"/>
        <v/>
      </c>
      <c r="DN29" s="236" t="str">
        <f t="shared" si="49"/>
        <v/>
      </c>
      <c r="DO29" s="236" t="str">
        <f t="shared" si="49"/>
        <v/>
      </c>
      <c r="DP29" s="236" t="str">
        <f t="shared" si="49"/>
        <v/>
      </c>
      <c r="DQ29" s="236" t="str">
        <f t="shared" si="49"/>
        <v/>
      </c>
      <c r="DR29" s="236" t="str">
        <f t="shared" si="49"/>
        <v/>
      </c>
      <c r="DS29" s="236" t="str">
        <f t="shared" si="49"/>
        <v/>
      </c>
      <c r="DT29" s="236" t="str">
        <f t="shared" si="49"/>
        <v/>
      </c>
      <c r="DU29" s="236" t="str">
        <f t="shared" si="49"/>
        <v/>
      </c>
      <c r="DV29" s="236" t="str">
        <f t="shared" si="49"/>
        <v/>
      </c>
      <c r="DW29" s="236" t="str">
        <f t="shared" si="49"/>
        <v/>
      </c>
      <c r="DX29" s="236" t="str">
        <f t="shared" si="49"/>
        <v/>
      </c>
      <c r="DY29" s="236" t="str">
        <f t="shared" si="49"/>
        <v/>
      </c>
      <c r="DZ29" s="236" t="str">
        <f t="shared" si="49"/>
        <v/>
      </c>
      <c r="EA29" s="236" t="str">
        <f t="shared" ref="EA29:IK29" si="50">IF(AND(EA27&lt;&gt;0,EA28&lt;&gt;0),(EA27-EA28)/EA28,IF(AND(EA27=0,EA28=0),"",IF(AND(EA27="",EA28=""),"",IF(AND(EA27=0,EA28=""),"", IF(AND(EA27="",EA28=0),"",1)))))</f>
        <v/>
      </c>
      <c r="EB29" s="236" t="str">
        <f t="shared" si="50"/>
        <v/>
      </c>
      <c r="EC29" s="236" t="str">
        <f t="shared" si="50"/>
        <v/>
      </c>
      <c r="ED29" s="236" t="str">
        <f t="shared" si="50"/>
        <v/>
      </c>
      <c r="EE29" s="236" t="str">
        <f t="shared" si="50"/>
        <v/>
      </c>
      <c r="EF29" s="236" t="str">
        <f t="shared" si="50"/>
        <v/>
      </c>
      <c r="EG29" s="236" t="str">
        <f t="shared" si="50"/>
        <v/>
      </c>
      <c r="EH29" s="236" t="str">
        <f t="shared" si="50"/>
        <v/>
      </c>
      <c r="EI29" s="236" t="str">
        <f t="shared" si="50"/>
        <v/>
      </c>
      <c r="EJ29" s="236" t="str">
        <f t="shared" si="50"/>
        <v/>
      </c>
      <c r="EK29" s="236" t="str">
        <f t="shared" si="50"/>
        <v/>
      </c>
      <c r="EL29" s="236" t="str">
        <f t="shared" si="50"/>
        <v/>
      </c>
      <c r="EM29" s="236" t="str">
        <f t="shared" si="50"/>
        <v/>
      </c>
      <c r="EN29" s="236" t="str">
        <f t="shared" si="50"/>
        <v/>
      </c>
      <c r="EO29" s="236" t="str">
        <f t="shared" si="50"/>
        <v/>
      </c>
      <c r="EP29" s="236" t="str">
        <f t="shared" si="50"/>
        <v/>
      </c>
      <c r="EQ29" s="236" t="str">
        <f t="shared" si="50"/>
        <v/>
      </c>
      <c r="ER29" s="236" t="str">
        <f t="shared" si="50"/>
        <v/>
      </c>
      <c r="ES29" s="236" t="str">
        <f t="shared" si="50"/>
        <v/>
      </c>
      <c r="ET29" s="236" t="str">
        <f t="shared" si="50"/>
        <v/>
      </c>
      <c r="EU29" s="236" t="str">
        <f t="shared" si="50"/>
        <v/>
      </c>
      <c r="EV29" s="236" t="str">
        <f t="shared" si="50"/>
        <v/>
      </c>
      <c r="EW29" s="237" t="str">
        <f t="shared" si="50"/>
        <v/>
      </c>
      <c r="EX29" s="235" t="str">
        <f t="shared" si="50"/>
        <v/>
      </c>
      <c r="EY29" s="236" t="str">
        <f t="shared" si="50"/>
        <v/>
      </c>
      <c r="EZ29" s="236" t="str">
        <f t="shared" si="50"/>
        <v/>
      </c>
      <c r="FA29" s="236" t="str">
        <f t="shared" si="50"/>
        <v/>
      </c>
      <c r="FB29" s="236" t="str">
        <f t="shared" si="50"/>
        <v/>
      </c>
      <c r="FC29" s="236" t="str">
        <f t="shared" si="50"/>
        <v/>
      </c>
      <c r="FD29" s="236" t="str">
        <f t="shared" si="50"/>
        <v/>
      </c>
      <c r="FE29" s="236" t="str">
        <f t="shared" si="50"/>
        <v/>
      </c>
      <c r="FF29" s="236" t="str">
        <f t="shared" si="50"/>
        <v/>
      </c>
      <c r="FG29" s="236" t="str">
        <f t="shared" si="50"/>
        <v/>
      </c>
      <c r="FH29" s="236" t="str">
        <f t="shared" si="50"/>
        <v/>
      </c>
      <c r="FI29" s="236" t="str">
        <f t="shared" si="50"/>
        <v/>
      </c>
      <c r="FJ29" s="236" t="str">
        <f t="shared" si="50"/>
        <v/>
      </c>
      <c r="FK29" s="236" t="str">
        <f t="shared" si="50"/>
        <v/>
      </c>
      <c r="FL29" s="236" t="str">
        <f t="shared" si="50"/>
        <v/>
      </c>
      <c r="FM29" s="236" t="str">
        <f t="shared" si="50"/>
        <v/>
      </c>
      <c r="FN29" s="236" t="str">
        <f t="shared" si="50"/>
        <v/>
      </c>
      <c r="FO29" s="236" t="str">
        <f t="shared" si="50"/>
        <v/>
      </c>
      <c r="FP29" s="236" t="str">
        <f t="shared" si="50"/>
        <v/>
      </c>
      <c r="FQ29" s="236" t="str">
        <f t="shared" si="50"/>
        <v/>
      </c>
      <c r="FR29" s="236" t="str">
        <f t="shared" si="50"/>
        <v/>
      </c>
      <c r="FS29" s="236" t="str">
        <f t="shared" si="50"/>
        <v/>
      </c>
      <c r="FT29" s="236" t="str">
        <f t="shared" si="50"/>
        <v/>
      </c>
      <c r="FU29" s="236" t="str">
        <f t="shared" si="50"/>
        <v/>
      </c>
      <c r="FV29" s="236" t="str">
        <f t="shared" si="50"/>
        <v/>
      </c>
      <c r="FW29" s="236" t="str">
        <f t="shared" si="50"/>
        <v/>
      </c>
      <c r="FX29" s="236" t="str">
        <f t="shared" si="50"/>
        <v/>
      </c>
      <c r="FY29" s="236" t="str">
        <f t="shared" si="50"/>
        <v/>
      </c>
      <c r="FZ29" s="236" t="str">
        <f t="shared" si="50"/>
        <v/>
      </c>
      <c r="GA29" s="236" t="str">
        <f t="shared" si="50"/>
        <v/>
      </c>
      <c r="GB29" s="236" t="str">
        <f t="shared" si="50"/>
        <v/>
      </c>
      <c r="GC29" s="236" t="str">
        <f t="shared" si="50"/>
        <v/>
      </c>
      <c r="GD29" s="236" t="str">
        <f t="shared" si="50"/>
        <v/>
      </c>
      <c r="GE29" s="236" t="str">
        <f t="shared" si="50"/>
        <v/>
      </c>
      <c r="GF29" s="236" t="str">
        <f t="shared" si="50"/>
        <v/>
      </c>
      <c r="GG29" s="236" t="str">
        <f t="shared" si="50"/>
        <v/>
      </c>
      <c r="GH29" s="236" t="str">
        <f t="shared" si="50"/>
        <v/>
      </c>
      <c r="GI29" s="237" t="str">
        <f t="shared" si="50"/>
        <v/>
      </c>
      <c r="GJ29" s="235" t="str">
        <f t="shared" si="50"/>
        <v/>
      </c>
      <c r="GK29" s="236" t="str">
        <f t="shared" si="50"/>
        <v/>
      </c>
      <c r="GL29" s="236" t="str">
        <f t="shared" si="50"/>
        <v/>
      </c>
      <c r="GM29" s="236" t="str">
        <f t="shared" si="50"/>
        <v/>
      </c>
      <c r="GN29" s="236" t="str">
        <f t="shared" si="50"/>
        <v/>
      </c>
      <c r="GO29" s="236" t="str">
        <f t="shared" si="50"/>
        <v/>
      </c>
      <c r="GP29" s="236" t="str">
        <f t="shared" si="50"/>
        <v/>
      </c>
      <c r="GQ29" s="236" t="str">
        <f t="shared" si="50"/>
        <v/>
      </c>
      <c r="GR29" s="236" t="str">
        <f t="shared" si="50"/>
        <v/>
      </c>
      <c r="GS29" s="236" t="str">
        <f t="shared" si="50"/>
        <v/>
      </c>
      <c r="GT29" s="236" t="str">
        <f t="shared" si="50"/>
        <v/>
      </c>
      <c r="GU29" s="236" t="str">
        <f t="shared" si="50"/>
        <v/>
      </c>
      <c r="GV29" s="236" t="str">
        <f t="shared" si="50"/>
        <v/>
      </c>
      <c r="GW29" s="236" t="str">
        <f t="shared" si="50"/>
        <v/>
      </c>
      <c r="GX29" s="236" t="str">
        <f t="shared" si="50"/>
        <v/>
      </c>
      <c r="GY29" s="236" t="str">
        <f t="shared" si="50"/>
        <v/>
      </c>
      <c r="GZ29" s="236" t="str">
        <f t="shared" si="50"/>
        <v/>
      </c>
      <c r="HA29" s="236" t="str">
        <f t="shared" si="50"/>
        <v/>
      </c>
      <c r="HB29" s="236" t="str">
        <f t="shared" si="50"/>
        <v/>
      </c>
      <c r="HC29" s="236" t="str">
        <f t="shared" si="50"/>
        <v/>
      </c>
      <c r="HD29" s="236" t="str">
        <f t="shared" si="50"/>
        <v/>
      </c>
      <c r="HE29" s="236" t="str">
        <f t="shared" si="50"/>
        <v/>
      </c>
      <c r="HF29" s="236" t="str">
        <f t="shared" si="50"/>
        <v/>
      </c>
      <c r="HG29" s="236" t="str">
        <f t="shared" si="50"/>
        <v/>
      </c>
      <c r="HH29" s="236" t="str">
        <f t="shared" si="50"/>
        <v/>
      </c>
      <c r="HI29" s="236" t="str">
        <f t="shared" si="50"/>
        <v/>
      </c>
      <c r="HJ29" s="236" t="str">
        <f t="shared" si="50"/>
        <v/>
      </c>
      <c r="HK29" s="236" t="str">
        <f t="shared" si="50"/>
        <v/>
      </c>
      <c r="HL29" s="236" t="str">
        <f t="shared" si="50"/>
        <v/>
      </c>
      <c r="HM29" s="236" t="str">
        <f t="shared" si="50"/>
        <v/>
      </c>
      <c r="HN29" s="236" t="str">
        <f t="shared" si="50"/>
        <v/>
      </c>
      <c r="HO29" s="236" t="str">
        <f t="shared" si="50"/>
        <v/>
      </c>
      <c r="HP29" s="236" t="str">
        <f t="shared" si="50"/>
        <v/>
      </c>
      <c r="HQ29" s="236" t="str">
        <f t="shared" si="50"/>
        <v/>
      </c>
      <c r="HR29" s="236" t="str">
        <f t="shared" si="50"/>
        <v/>
      </c>
      <c r="HS29" s="236" t="str">
        <f t="shared" si="50"/>
        <v/>
      </c>
      <c r="HT29" s="236" t="str">
        <f t="shared" si="50"/>
        <v/>
      </c>
      <c r="HU29" s="237" t="str">
        <f t="shared" si="50"/>
        <v/>
      </c>
      <c r="HV29" s="234" t="str">
        <f t="shared" si="50"/>
        <v/>
      </c>
      <c r="HW29" s="232">
        <f t="shared" si="50"/>
        <v>1</v>
      </c>
      <c r="HX29" s="232">
        <f t="shared" si="50"/>
        <v>-2.7643742980730666E-5</v>
      </c>
      <c r="HY29" s="232">
        <f t="shared" si="50"/>
        <v>-1.7047813534938059E-5</v>
      </c>
      <c r="HZ29" s="232">
        <f t="shared" si="50"/>
        <v>-3.853831419462843E-8</v>
      </c>
      <c r="IA29" s="232">
        <f t="shared" si="50"/>
        <v>6.3045850977765487E-8</v>
      </c>
      <c r="IB29" s="232">
        <f t="shared" si="50"/>
        <v>-9.1130479983326769E-8</v>
      </c>
      <c r="IC29" s="232">
        <f t="shared" si="50"/>
        <v>-6.9393791795447081E-8</v>
      </c>
      <c r="ID29" s="232">
        <f t="shared" si="50"/>
        <v>8.7276142150143769E-8</v>
      </c>
      <c r="IE29" s="232">
        <f t="shared" si="50"/>
        <v>7.1488690545006321E-6</v>
      </c>
      <c r="IF29" s="232">
        <f t="shared" si="50"/>
        <v>0</v>
      </c>
      <c r="IG29" s="232">
        <f t="shared" si="50"/>
        <v>-1.0016805194074098E-7</v>
      </c>
      <c r="IH29" s="232">
        <f t="shared" si="50"/>
        <v>0</v>
      </c>
      <c r="II29" s="232">
        <f t="shared" si="50"/>
        <v>8.134702870216022E-8</v>
      </c>
      <c r="IJ29" s="232">
        <f t="shared" si="50"/>
        <v>0</v>
      </c>
      <c r="IK29" s="232">
        <f t="shared" si="50"/>
        <v>0</v>
      </c>
      <c r="IL29" s="232">
        <f t="shared" ref="IL29:KW29" si="51">IF(AND(IL27&lt;&gt;0,IL28&lt;&gt;0),(IL27-IL28)/IL28,IF(AND(IL27=0,IL28=0),"",IF(AND(IL27="",IL28=""),"",IF(AND(IL27=0,IL28=""),"", IF(AND(IL27="",IL28=0),"",1)))))</f>
        <v>1.8143841472176782E-7</v>
      </c>
      <c r="IM29" s="232">
        <f t="shared" si="51"/>
        <v>-8.9961992810394728E-3</v>
      </c>
      <c r="IN29" s="232">
        <f t="shared" si="51"/>
        <v>1.2815318279777924E-4</v>
      </c>
      <c r="IO29" s="232">
        <f t="shared" si="51"/>
        <v>1.0030989217881285E-2</v>
      </c>
      <c r="IP29" s="232" t="str">
        <f t="shared" si="51"/>
        <v/>
      </c>
      <c r="IQ29" s="232" t="str">
        <f t="shared" si="51"/>
        <v/>
      </c>
      <c r="IR29" s="232" t="str">
        <f t="shared" si="51"/>
        <v/>
      </c>
      <c r="IS29" s="232" t="str">
        <f t="shared" si="51"/>
        <v/>
      </c>
      <c r="IT29" s="232" t="str">
        <f t="shared" si="51"/>
        <v/>
      </c>
      <c r="IU29" s="232" t="str">
        <f t="shared" si="51"/>
        <v/>
      </c>
      <c r="IV29" s="232" t="str">
        <f t="shared" si="51"/>
        <v/>
      </c>
      <c r="IW29" s="232" t="str">
        <f t="shared" si="51"/>
        <v/>
      </c>
      <c r="IX29" s="232" t="str">
        <f t="shared" si="51"/>
        <v/>
      </c>
      <c r="IY29" s="232" t="str">
        <f t="shared" si="51"/>
        <v/>
      </c>
      <c r="IZ29" s="232" t="str">
        <f t="shared" si="51"/>
        <v/>
      </c>
      <c r="JA29" s="232" t="str">
        <f t="shared" si="51"/>
        <v/>
      </c>
      <c r="JB29" s="232" t="str">
        <f t="shared" si="51"/>
        <v/>
      </c>
      <c r="JC29" s="232" t="str">
        <f t="shared" si="51"/>
        <v/>
      </c>
      <c r="JD29" s="232" t="str">
        <f t="shared" si="51"/>
        <v/>
      </c>
      <c r="JE29" s="232" t="str">
        <f t="shared" si="51"/>
        <v/>
      </c>
      <c r="JF29" s="232" t="str">
        <f t="shared" si="51"/>
        <v/>
      </c>
      <c r="JG29" s="233">
        <f t="shared" si="51"/>
        <v>1.8740242538545793E-5</v>
      </c>
      <c r="JH29" s="235" t="str">
        <f t="shared" si="51"/>
        <v/>
      </c>
      <c r="JI29" s="236" t="str">
        <f t="shared" si="51"/>
        <v/>
      </c>
      <c r="JJ29" s="236" t="str">
        <f t="shared" si="51"/>
        <v/>
      </c>
      <c r="JK29" s="236" t="str">
        <f t="shared" si="51"/>
        <v/>
      </c>
      <c r="JL29" s="236" t="str">
        <f t="shared" si="51"/>
        <v/>
      </c>
      <c r="JM29" s="236" t="str">
        <f t="shared" si="51"/>
        <v/>
      </c>
      <c r="JN29" s="236" t="str">
        <f t="shared" si="51"/>
        <v/>
      </c>
      <c r="JO29" s="236" t="str">
        <f t="shared" si="51"/>
        <v/>
      </c>
      <c r="JP29" s="236" t="str">
        <f t="shared" si="51"/>
        <v/>
      </c>
      <c r="JQ29" s="236" t="str">
        <f t="shared" si="51"/>
        <v/>
      </c>
      <c r="JR29" s="236" t="str">
        <f t="shared" si="51"/>
        <v/>
      </c>
      <c r="JS29" s="236" t="str">
        <f t="shared" si="51"/>
        <v/>
      </c>
      <c r="JT29" s="236" t="str">
        <f t="shared" si="51"/>
        <v/>
      </c>
      <c r="JU29" s="236" t="str">
        <f t="shared" si="51"/>
        <v/>
      </c>
      <c r="JV29" s="236" t="str">
        <f t="shared" si="51"/>
        <v/>
      </c>
      <c r="JW29" s="236" t="str">
        <f t="shared" si="51"/>
        <v/>
      </c>
      <c r="JX29" s="236" t="str">
        <f t="shared" si="51"/>
        <v/>
      </c>
      <c r="JY29" s="236" t="str">
        <f t="shared" si="51"/>
        <v/>
      </c>
      <c r="JZ29" s="236" t="str">
        <f t="shared" si="51"/>
        <v/>
      </c>
      <c r="KA29" s="236" t="str">
        <f t="shared" si="51"/>
        <v/>
      </c>
      <c r="KB29" s="236" t="str">
        <f t="shared" si="51"/>
        <v/>
      </c>
      <c r="KC29" s="236" t="str">
        <f t="shared" si="51"/>
        <v/>
      </c>
      <c r="KD29" s="236" t="str">
        <f t="shared" si="51"/>
        <v/>
      </c>
      <c r="KE29" s="236" t="str">
        <f t="shared" si="51"/>
        <v/>
      </c>
      <c r="KF29" s="236" t="str">
        <f t="shared" si="51"/>
        <v/>
      </c>
      <c r="KG29" s="236" t="str">
        <f t="shared" si="51"/>
        <v/>
      </c>
      <c r="KH29" s="236" t="str">
        <f t="shared" si="51"/>
        <v/>
      </c>
      <c r="KI29" s="236" t="str">
        <f t="shared" si="51"/>
        <v/>
      </c>
      <c r="KJ29" s="236" t="str">
        <f t="shared" si="51"/>
        <v/>
      </c>
      <c r="KK29" s="236" t="str">
        <f t="shared" si="51"/>
        <v/>
      </c>
      <c r="KL29" s="236" t="str">
        <f t="shared" si="51"/>
        <v/>
      </c>
      <c r="KM29" s="236" t="str">
        <f t="shared" si="51"/>
        <v/>
      </c>
      <c r="KN29" s="236" t="str">
        <f t="shared" si="51"/>
        <v/>
      </c>
      <c r="KO29" s="236" t="str">
        <f t="shared" si="51"/>
        <v/>
      </c>
      <c r="KP29" s="236" t="str">
        <f t="shared" si="51"/>
        <v/>
      </c>
      <c r="KQ29" s="236" t="str">
        <f t="shared" si="51"/>
        <v/>
      </c>
      <c r="KR29" s="236" t="str">
        <f t="shared" si="51"/>
        <v/>
      </c>
      <c r="KS29" s="237" t="str">
        <f t="shared" si="51"/>
        <v/>
      </c>
      <c r="KT29" s="235" t="str">
        <f t="shared" si="51"/>
        <v/>
      </c>
      <c r="KU29" s="236" t="str">
        <f t="shared" si="51"/>
        <v/>
      </c>
      <c r="KV29" s="236" t="str">
        <f t="shared" si="51"/>
        <v/>
      </c>
      <c r="KW29" s="236" t="str">
        <f t="shared" si="51"/>
        <v/>
      </c>
      <c r="KX29" s="236" t="str">
        <f t="shared" ref="KX29:NI29" si="52">IF(AND(KX27&lt;&gt;0,KX28&lt;&gt;0),(KX27-KX28)/KX28,IF(AND(KX27=0,KX28=0),"",IF(AND(KX27="",KX28=""),"",IF(AND(KX27=0,KX28=""),"", IF(AND(KX27="",KX28=0),"",1)))))</f>
        <v/>
      </c>
      <c r="KY29" s="236" t="str">
        <f t="shared" si="52"/>
        <v/>
      </c>
      <c r="KZ29" s="236" t="str">
        <f t="shared" si="52"/>
        <v/>
      </c>
      <c r="LA29" s="236" t="str">
        <f t="shared" si="52"/>
        <v/>
      </c>
      <c r="LB29" s="236" t="str">
        <f t="shared" si="52"/>
        <v/>
      </c>
      <c r="LC29" s="236" t="str">
        <f t="shared" si="52"/>
        <v/>
      </c>
      <c r="LD29" s="236" t="str">
        <f t="shared" si="52"/>
        <v/>
      </c>
      <c r="LE29" s="236" t="str">
        <f t="shared" si="52"/>
        <v/>
      </c>
      <c r="LF29" s="236" t="str">
        <f t="shared" si="52"/>
        <v/>
      </c>
      <c r="LG29" s="236" t="str">
        <f t="shared" si="52"/>
        <v/>
      </c>
      <c r="LH29" s="236" t="str">
        <f t="shared" si="52"/>
        <v/>
      </c>
      <c r="LI29" s="236" t="str">
        <f t="shared" si="52"/>
        <v/>
      </c>
      <c r="LJ29" s="236" t="str">
        <f t="shared" si="52"/>
        <v/>
      </c>
      <c r="LK29" s="236" t="str">
        <f t="shared" si="52"/>
        <v/>
      </c>
      <c r="LL29" s="236" t="str">
        <f t="shared" si="52"/>
        <v/>
      </c>
      <c r="LM29" s="236" t="str">
        <f t="shared" si="52"/>
        <v/>
      </c>
      <c r="LN29" s="236" t="str">
        <f t="shared" si="52"/>
        <v/>
      </c>
      <c r="LO29" s="236" t="str">
        <f t="shared" si="52"/>
        <v/>
      </c>
      <c r="LP29" s="236" t="str">
        <f t="shared" si="52"/>
        <v/>
      </c>
      <c r="LQ29" s="236" t="str">
        <f t="shared" si="52"/>
        <v/>
      </c>
      <c r="LR29" s="236" t="str">
        <f t="shared" si="52"/>
        <v/>
      </c>
      <c r="LS29" s="236" t="str">
        <f t="shared" si="52"/>
        <v/>
      </c>
      <c r="LT29" s="236" t="str">
        <f t="shared" si="52"/>
        <v/>
      </c>
      <c r="LU29" s="236" t="str">
        <f t="shared" si="52"/>
        <v/>
      </c>
      <c r="LV29" s="236" t="str">
        <f t="shared" si="52"/>
        <v/>
      </c>
      <c r="LW29" s="236" t="str">
        <f t="shared" si="52"/>
        <v/>
      </c>
      <c r="LX29" s="236" t="str">
        <f t="shared" si="52"/>
        <v/>
      </c>
      <c r="LY29" s="236" t="str">
        <f t="shared" si="52"/>
        <v/>
      </c>
      <c r="LZ29" s="236" t="str">
        <f t="shared" si="52"/>
        <v/>
      </c>
      <c r="MA29" s="236" t="str">
        <f t="shared" si="52"/>
        <v/>
      </c>
      <c r="MB29" s="236" t="str">
        <f t="shared" si="52"/>
        <v/>
      </c>
      <c r="MC29" s="236" t="str">
        <f t="shared" si="52"/>
        <v/>
      </c>
      <c r="MD29" s="236" t="str">
        <f t="shared" si="52"/>
        <v/>
      </c>
      <c r="ME29" s="237" t="str">
        <f t="shared" si="52"/>
        <v/>
      </c>
      <c r="MF29" s="235" t="str">
        <f t="shared" si="52"/>
        <v/>
      </c>
      <c r="MG29" s="236" t="str">
        <f t="shared" si="52"/>
        <v/>
      </c>
      <c r="MH29" s="236" t="str">
        <f t="shared" si="52"/>
        <v/>
      </c>
      <c r="MI29" s="236" t="str">
        <f t="shared" si="52"/>
        <v/>
      </c>
      <c r="MJ29" s="236" t="str">
        <f t="shared" si="52"/>
        <v/>
      </c>
      <c r="MK29" s="236" t="str">
        <f t="shared" si="52"/>
        <v/>
      </c>
      <c r="ML29" s="236" t="str">
        <f t="shared" si="52"/>
        <v/>
      </c>
      <c r="MM29" s="236" t="str">
        <f t="shared" si="52"/>
        <v/>
      </c>
      <c r="MN29" s="236" t="str">
        <f t="shared" si="52"/>
        <v/>
      </c>
      <c r="MO29" s="236" t="str">
        <f t="shared" si="52"/>
        <v/>
      </c>
      <c r="MP29" s="236" t="str">
        <f t="shared" si="52"/>
        <v/>
      </c>
      <c r="MQ29" s="236" t="str">
        <f t="shared" si="52"/>
        <v/>
      </c>
      <c r="MR29" s="236" t="str">
        <f t="shared" si="52"/>
        <v/>
      </c>
      <c r="MS29" s="236" t="str">
        <f t="shared" si="52"/>
        <v/>
      </c>
      <c r="MT29" s="236" t="str">
        <f t="shared" si="52"/>
        <v/>
      </c>
      <c r="MU29" s="236" t="str">
        <f t="shared" si="52"/>
        <v/>
      </c>
      <c r="MV29" s="236" t="str">
        <f t="shared" si="52"/>
        <v/>
      </c>
      <c r="MW29" s="236" t="str">
        <f t="shared" si="52"/>
        <v/>
      </c>
      <c r="MX29" s="236" t="str">
        <f t="shared" si="52"/>
        <v/>
      </c>
      <c r="MY29" s="236" t="str">
        <f t="shared" si="52"/>
        <v/>
      </c>
      <c r="MZ29" s="236" t="str">
        <f t="shared" si="52"/>
        <v/>
      </c>
      <c r="NA29" s="236" t="str">
        <f t="shared" si="52"/>
        <v/>
      </c>
      <c r="NB29" s="236" t="str">
        <f t="shared" si="52"/>
        <v/>
      </c>
      <c r="NC29" s="236" t="str">
        <f t="shared" si="52"/>
        <v/>
      </c>
      <c r="ND29" s="236" t="str">
        <f t="shared" si="52"/>
        <v/>
      </c>
      <c r="NE29" s="236" t="str">
        <f t="shared" si="52"/>
        <v/>
      </c>
      <c r="NF29" s="236" t="str">
        <f t="shared" si="52"/>
        <v/>
      </c>
      <c r="NG29" s="236" t="str">
        <f t="shared" si="52"/>
        <v/>
      </c>
      <c r="NH29" s="236" t="str">
        <f t="shared" si="52"/>
        <v/>
      </c>
      <c r="NI29" s="236" t="str">
        <f t="shared" si="52"/>
        <v/>
      </c>
      <c r="NJ29" s="236" t="str">
        <f t="shared" ref="NJ29:PC29" si="53">IF(AND(NJ27&lt;&gt;0,NJ28&lt;&gt;0),(NJ27-NJ28)/NJ28,IF(AND(NJ27=0,NJ28=0),"",IF(AND(NJ27="",NJ28=""),"",IF(AND(NJ27=0,NJ28=""),"", IF(AND(NJ27="",NJ28=0),"",1)))))</f>
        <v/>
      </c>
      <c r="NK29" s="236" t="str">
        <f t="shared" si="53"/>
        <v/>
      </c>
      <c r="NL29" s="236" t="str">
        <f t="shared" si="53"/>
        <v/>
      </c>
      <c r="NM29" s="236" t="str">
        <f t="shared" si="53"/>
        <v/>
      </c>
      <c r="NN29" s="236" t="str">
        <f t="shared" si="53"/>
        <v/>
      </c>
      <c r="NO29" s="236" t="str">
        <f t="shared" si="53"/>
        <v/>
      </c>
      <c r="NP29" s="236" t="str">
        <f t="shared" si="53"/>
        <v/>
      </c>
      <c r="NQ29" s="237" t="str">
        <f t="shared" si="53"/>
        <v/>
      </c>
      <c r="NR29" s="232" t="str">
        <f t="shared" si="53"/>
        <v/>
      </c>
      <c r="NS29" s="232">
        <f t="shared" si="53"/>
        <v>1</v>
      </c>
      <c r="NT29" s="232">
        <f t="shared" si="53"/>
        <v>-8.0260343768332845E-5</v>
      </c>
      <c r="NU29" s="232">
        <f t="shared" si="53"/>
        <v>-2.6592266516262746E-5</v>
      </c>
      <c r="NV29" s="232">
        <f t="shared" si="53"/>
        <v>2.5961350990628905E-7</v>
      </c>
      <c r="NW29" s="232">
        <f t="shared" si="53"/>
        <v>-1.8688083459485684E-7</v>
      </c>
      <c r="NX29" s="232">
        <f t="shared" si="53"/>
        <v>-1.2106555607044287E-7</v>
      </c>
      <c r="NY29" s="232">
        <f t="shared" si="53"/>
        <v>0</v>
      </c>
      <c r="NZ29" s="232">
        <f t="shared" si="53"/>
        <v>-4.281058512266239E-8</v>
      </c>
      <c r="OA29" s="232">
        <f t="shared" si="53"/>
        <v>-1.3680789512890474E-7</v>
      </c>
      <c r="OB29" s="232">
        <f t="shared" si="53"/>
        <v>-9.512153964485041E-8</v>
      </c>
      <c r="OC29" s="232">
        <f t="shared" si="53"/>
        <v>-5.2294781289366531E-8</v>
      </c>
      <c r="OD29" s="232">
        <f t="shared" si="53"/>
        <v>-1.1613450931137462E-7</v>
      </c>
      <c r="OE29" s="232">
        <f t="shared" si="53"/>
        <v>0</v>
      </c>
      <c r="OF29" s="232">
        <f t="shared" si="53"/>
        <v>0</v>
      </c>
      <c r="OG29" s="232">
        <f t="shared" si="53"/>
        <v>-8.6124588173750505E-8</v>
      </c>
      <c r="OH29" s="232">
        <f t="shared" si="53"/>
        <v>0</v>
      </c>
      <c r="OI29" s="232">
        <f t="shared" si="53"/>
        <v>-6.1857034784066371E-8</v>
      </c>
      <c r="OJ29" s="232">
        <f t="shared" si="53"/>
        <v>-7.0157242023402212E-8</v>
      </c>
      <c r="OK29" s="232">
        <f t="shared" si="53"/>
        <v>-5.4435161674094856E-4</v>
      </c>
      <c r="OL29" s="232">
        <f t="shared" si="53"/>
        <v>1.8694982822666297E-5</v>
      </c>
      <c r="OM29" s="232">
        <f t="shared" si="53"/>
        <v>-1.1910269224334941E-2</v>
      </c>
      <c r="ON29" s="232">
        <f t="shared" si="53"/>
        <v>5.6206854163027374E-5</v>
      </c>
      <c r="OO29" s="232">
        <f t="shared" si="53"/>
        <v>-2.7407145514462796E-4</v>
      </c>
      <c r="OP29" s="232">
        <f t="shared" si="53"/>
        <v>1</v>
      </c>
      <c r="OQ29" s="232" t="str">
        <f t="shared" si="53"/>
        <v/>
      </c>
      <c r="OR29" s="232" t="str">
        <f t="shared" si="53"/>
        <v/>
      </c>
      <c r="OS29" s="232" t="str">
        <f t="shared" si="53"/>
        <v/>
      </c>
      <c r="OT29" s="232" t="str">
        <f t="shared" si="53"/>
        <v/>
      </c>
      <c r="OU29" s="232" t="str">
        <f t="shared" si="53"/>
        <v/>
      </c>
      <c r="OV29" s="232" t="str">
        <f t="shared" si="53"/>
        <v/>
      </c>
      <c r="OW29" s="232" t="str">
        <f t="shared" si="53"/>
        <v/>
      </c>
      <c r="OX29" s="232" t="str">
        <f t="shared" si="53"/>
        <v/>
      </c>
      <c r="OY29" s="232" t="str">
        <f t="shared" si="53"/>
        <v/>
      </c>
      <c r="OZ29" s="232" t="str">
        <f t="shared" si="53"/>
        <v/>
      </c>
      <c r="PA29" s="232" t="str">
        <f t="shared" si="53"/>
        <v/>
      </c>
      <c r="PB29" s="232" t="str">
        <f t="shared" si="53"/>
        <v/>
      </c>
      <c r="PC29" s="233">
        <f t="shared" si="53"/>
        <v>2.2508591751595596E-4</v>
      </c>
      <c r="PF29" s="238">
        <f>IF(AND(PF27&lt;&gt;0,PF28&lt;&gt;0),(PF27-PF28)/PF28,IF(AND(PF27=0,PF28=0),"",IF(AND(PF27="",PF28=""),"",IF(AND(PF27=0,PF28=""),"", IF(AND(PF27="",PF28=0),"",1)))))</f>
        <v>8.2047150230364326E-4</v>
      </c>
      <c r="PH29" s="238">
        <f>IF(AND(PH27&lt;&gt;0,PH28&lt;&gt;0),(PH27-PH28)/PH28,IF(AND(PH27=0,PH28=0),"",IF(AND(PH27="",PH28=""),"",IF(AND(PH27=0,PH28=""),"", IF(AND(PH27="",PH28=0),"",1)))))</f>
        <v>5.1798469408382783E-4</v>
      </c>
    </row>
    <row r="30" spans="1:424" outlineLevel="1" x14ac:dyDescent="0.3">
      <c r="A30" s="239" t="s">
        <v>778</v>
      </c>
      <c r="B30" s="218">
        <f>'[27]D-PDP'!$DT$12</f>
        <v>0</v>
      </c>
      <c r="C30" s="218">
        <f>'[27]D-PDP'!$DT$13</f>
        <v>0</v>
      </c>
      <c r="D30" s="218">
        <f>'[27]D-PDP'!$DT$14</f>
        <v>0</v>
      </c>
      <c r="E30" s="218">
        <f>'[27]D-PDP'!$DT$15</f>
        <v>0</v>
      </c>
      <c r="F30" s="218">
        <f>'[27]D-PDP'!$DT$16</f>
        <v>0</v>
      </c>
      <c r="G30" s="218">
        <f>'[27]D-PDP'!$DT$17</f>
        <v>0</v>
      </c>
      <c r="H30" s="218">
        <f>'[27]D-PDP'!$DT$18</f>
        <v>0</v>
      </c>
      <c r="I30" s="218">
        <f>'[27]D-PDP'!$DT$19</f>
        <v>0</v>
      </c>
      <c r="J30" s="218">
        <f>'[27]D-PDP'!$DT$20</f>
        <v>0</v>
      </c>
      <c r="K30" s="218">
        <f>'[27]D-PDP'!$DT$21</f>
        <v>0</v>
      </c>
      <c r="L30" s="218">
        <f>'[27]D-PDP'!$DT$22</f>
        <v>0</v>
      </c>
      <c r="M30" s="218">
        <f>'[27]D-PDP'!$DT$23</f>
        <v>0</v>
      </c>
      <c r="N30" s="218">
        <f>'[27]D-PDP'!$DT$24</f>
        <v>0</v>
      </c>
      <c r="O30" s="218">
        <f>'[27]D-PDP'!$DT$25</f>
        <v>0</v>
      </c>
      <c r="P30" s="218">
        <f>'[27]D-PDP'!$DT$26</f>
        <v>0</v>
      </c>
      <c r="Q30" s="218">
        <f>'[27]D-PDP'!$DT$27</f>
        <v>0</v>
      </c>
      <c r="R30" s="218">
        <f>'[27]D-PDP'!$DT$28</f>
        <v>0</v>
      </c>
      <c r="S30" s="218">
        <f>'[27]D-PDP'!$DT$29</f>
        <v>0</v>
      </c>
      <c r="T30" s="218">
        <f>'[27]D-PDP'!$DT$30</f>
        <v>0</v>
      </c>
      <c r="U30" s="218">
        <f>'[27]D-PDP'!$DT$31</f>
        <v>0</v>
      </c>
      <c r="V30" s="218">
        <f>'[27]D-PDP'!$DT$32</f>
        <v>0</v>
      </c>
      <c r="W30" s="218">
        <f>'[27]D-PDP'!$DT$33</f>
        <v>0</v>
      </c>
      <c r="X30" s="218">
        <f>'[27]D-PDP'!$DT$34</f>
        <v>29744978</v>
      </c>
      <c r="Y30" s="218">
        <f>'[27]D-PDP'!$DT$35</f>
        <v>0</v>
      </c>
      <c r="Z30" s="218">
        <f>'[27]D-PDP'!$DT$36</f>
        <v>0</v>
      </c>
      <c r="AA30" s="218">
        <f>'[27]D-PDP'!$DT$37</f>
        <v>0</v>
      </c>
      <c r="AB30" s="218">
        <f>'[27]D-PDP'!$DT$38</f>
        <v>0</v>
      </c>
      <c r="AC30" s="218">
        <f>'[27]D-PDP'!$DT$39</f>
        <v>0</v>
      </c>
      <c r="AD30" s="218">
        <f>'[27]D-PDP'!$DT$40</f>
        <v>0</v>
      </c>
      <c r="AE30" s="218">
        <f>'[27]D-PDP'!$DT$41</f>
        <v>0</v>
      </c>
      <c r="AF30" s="218">
        <f>'[27]D-PDP'!$DT$42</f>
        <v>0</v>
      </c>
      <c r="AG30" s="218">
        <f>'[27]D-PDP'!$DT$43</f>
        <v>0</v>
      </c>
      <c r="AH30" s="218">
        <f>'[27]D-PDP'!$DT$44</f>
        <v>0</v>
      </c>
      <c r="AI30" s="218">
        <f>'[27]D-PDP'!$DT$45</f>
        <v>0</v>
      </c>
      <c r="AJ30" s="218">
        <f>'[27]D-PDP'!$DT$46</f>
        <v>0</v>
      </c>
      <c r="AK30" s="218">
        <f>'[27]D-PDP'!$DT$47</f>
        <v>0</v>
      </c>
      <c r="AL30" s="218">
        <f>'[27]D-PDP'!$DT$48</f>
        <v>0</v>
      </c>
      <c r="AM30" s="219">
        <f>SUM(B30:AL30)</f>
        <v>29744978</v>
      </c>
      <c r="AN30" s="220">
        <f>'[27]D-PNP'!$DT$12</f>
        <v>0</v>
      </c>
      <c r="AO30" s="218">
        <f>'[27]D-PNP'!$DT$13</f>
        <v>0</v>
      </c>
      <c r="AP30" s="218">
        <f>'[27]D-PNP'!$DT$14</f>
        <v>0</v>
      </c>
      <c r="AQ30" s="218">
        <f>'[27]D-PNP'!$DT$15</f>
        <v>0</v>
      </c>
      <c r="AR30" s="218">
        <f>'[27]D-PNP'!$DT$16</f>
        <v>0</v>
      </c>
      <c r="AS30" s="218">
        <f>'[27]D-PNP'!$DT$17</f>
        <v>0</v>
      </c>
      <c r="AT30" s="218">
        <f>'[27]D-PNP'!$DT$18</f>
        <v>0</v>
      </c>
      <c r="AU30" s="218">
        <f>'[27]D-PNP'!$DT$19</f>
        <v>0</v>
      </c>
      <c r="AV30" s="218">
        <f>'[27]D-PNP'!$DT$20</f>
        <v>0</v>
      </c>
      <c r="AW30" s="218">
        <f>'[27]D-PNP'!$DT$21</f>
        <v>0</v>
      </c>
      <c r="AX30" s="218">
        <f>'[27]D-PNP'!$DT$22</f>
        <v>0</v>
      </c>
      <c r="AY30" s="218">
        <f>'[27]D-PNP'!$DT$23</f>
        <v>0</v>
      </c>
      <c r="AZ30" s="218">
        <f>'[27]D-PNP'!$DT$24</f>
        <v>0</v>
      </c>
      <c r="BA30" s="218">
        <f>'[27]D-PNP'!$DT$25</f>
        <v>0</v>
      </c>
      <c r="BB30" s="218">
        <f>'[27]D-PNP'!$DT$26</f>
        <v>0</v>
      </c>
      <c r="BC30" s="218">
        <f>'[27]D-PNP'!$DT$27</f>
        <v>0</v>
      </c>
      <c r="BD30" s="218">
        <f>'[27]D-PNP'!$DT$28</f>
        <v>0</v>
      </c>
      <c r="BE30" s="218">
        <f>'[27]D-PNP'!$DT$29</f>
        <v>0</v>
      </c>
      <c r="BF30" s="218">
        <f>'[27]D-PNP'!$DT$30</f>
        <v>0</v>
      </c>
      <c r="BG30" s="218">
        <f>'[27]D-PNP'!$DT$31</f>
        <v>0</v>
      </c>
      <c r="BH30" s="218">
        <f>'[27]D-PNP'!$DT$32</f>
        <v>0</v>
      </c>
      <c r="BI30" s="218">
        <f>'[27]D-PNP'!$DT$33</f>
        <v>0</v>
      </c>
      <c r="BJ30" s="218">
        <f>'[27]D-PNP'!$DT$34</f>
        <v>0</v>
      </c>
      <c r="BK30" s="218">
        <f>'[27]D-PNP'!$DT$35</f>
        <v>0</v>
      </c>
      <c r="BL30" s="218">
        <f>'[27]D-PNP'!$DT$36</f>
        <v>0</v>
      </c>
      <c r="BM30" s="218">
        <f>'[27]D-PNP'!$DT$37</f>
        <v>0</v>
      </c>
      <c r="BN30" s="218">
        <f>'[27]D-PNP'!$DT$38</f>
        <v>0</v>
      </c>
      <c r="BO30" s="218">
        <f>'[27]D-PNP'!$DT$39</f>
        <v>0</v>
      </c>
      <c r="BP30" s="218">
        <f>'[27]D-PNP'!$DT$40</f>
        <v>0</v>
      </c>
      <c r="BQ30" s="218">
        <f>'[27]D-PNP'!$DT$41</f>
        <v>0</v>
      </c>
      <c r="BR30" s="218">
        <f>'[27]D-PNP'!$DT$42</f>
        <v>0</v>
      </c>
      <c r="BS30" s="218">
        <f>'[27]D-PNP'!$DT$43</f>
        <v>0</v>
      </c>
      <c r="BT30" s="218">
        <f>'[27]D-PNP'!$DT$44</f>
        <v>0</v>
      </c>
      <c r="BU30" s="218">
        <f>'[27]D-PNP'!$DT$45</f>
        <v>0</v>
      </c>
      <c r="BV30" s="218">
        <f>'[27]D-PNP'!$DT$46</f>
        <v>0</v>
      </c>
      <c r="BW30" s="218">
        <f>'[27]D-PNP'!$DT$47</f>
        <v>0</v>
      </c>
      <c r="BX30" s="218">
        <f>'[27]D-PNP'!$DT$48</f>
        <v>0</v>
      </c>
      <c r="BY30" s="219">
        <f>SUM(AN30:BX30)</f>
        <v>0</v>
      </c>
      <c r="BZ30" s="220">
        <f>'[27]D-PND'!$DT$12</f>
        <v>0</v>
      </c>
      <c r="CA30" s="218">
        <f>'[27]D-PND'!$DT$13</f>
        <v>0</v>
      </c>
      <c r="CB30" s="218">
        <f>'[27]D-PND'!$DT$14</f>
        <v>0</v>
      </c>
      <c r="CC30" s="218">
        <f>'[27]D-PND'!$DT$15</f>
        <v>0</v>
      </c>
      <c r="CD30" s="218">
        <f>'[27]D-PND'!$DT$16</f>
        <v>0</v>
      </c>
      <c r="CE30" s="218">
        <f>'[27]D-PND'!$DT$17</f>
        <v>0</v>
      </c>
      <c r="CF30" s="218">
        <f>'[27]D-PND'!$DT$18</f>
        <v>0</v>
      </c>
      <c r="CG30" s="218">
        <f>'[27]D-PND'!$DT$19</f>
        <v>0</v>
      </c>
      <c r="CH30" s="218">
        <f>'[27]D-PND'!$DT$20</f>
        <v>0</v>
      </c>
      <c r="CI30" s="218">
        <f>'[27]D-PND'!$DT$21</f>
        <v>0</v>
      </c>
      <c r="CJ30" s="218">
        <f>'[27]D-PND'!$DT$22</f>
        <v>0</v>
      </c>
      <c r="CK30" s="218">
        <f>'[27]D-PND'!$DT$23</f>
        <v>0</v>
      </c>
      <c r="CL30" s="218">
        <f>'[27]D-PND'!$DT$24</f>
        <v>0</v>
      </c>
      <c r="CM30" s="218">
        <f>'[27]D-PND'!$DT$25</f>
        <v>0</v>
      </c>
      <c r="CN30" s="218">
        <f>'[27]D-PND'!$DT$26</f>
        <v>0</v>
      </c>
      <c r="CO30" s="218">
        <f>'[27]D-PND'!$DT$27</f>
        <v>0</v>
      </c>
      <c r="CP30" s="218">
        <f>'[27]D-PND'!$DT$28</f>
        <v>0</v>
      </c>
      <c r="CQ30" s="218">
        <f>'[27]D-PND'!$DT$29</f>
        <v>0</v>
      </c>
      <c r="CR30" s="218">
        <f>'[27]D-PND'!$DT$30</f>
        <v>0</v>
      </c>
      <c r="CS30" s="218">
        <f>'[27]D-PND'!$DT$31</f>
        <v>0</v>
      </c>
      <c r="CT30" s="218">
        <f>'[27]D-PND'!$DT$32</f>
        <v>0</v>
      </c>
      <c r="CU30" s="218">
        <f>'[27]D-PND'!$DT$33</f>
        <v>0</v>
      </c>
      <c r="CV30" s="218">
        <f>'[27]D-PND'!$DT$34</f>
        <v>2320734.75</v>
      </c>
      <c r="CW30" s="218">
        <f>'[27]D-PND'!$DT$35</f>
        <v>0</v>
      </c>
      <c r="CX30" s="218">
        <f>'[27]D-PND'!$DT$36</f>
        <v>0</v>
      </c>
      <c r="CY30" s="218">
        <f>'[27]D-PND'!$DT$37</f>
        <v>0</v>
      </c>
      <c r="CZ30" s="218">
        <f>'[27]D-PND'!$DT$38</f>
        <v>0</v>
      </c>
      <c r="DA30" s="218">
        <f>'[27]D-PND'!$DT$39</f>
        <v>0</v>
      </c>
      <c r="DB30" s="218">
        <f>'[27]D-PND'!$DT$40</f>
        <v>0</v>
      </c>
      <c r="DC30" s="218">
        <f>'[27]D-PND'!$DT$41</f>
        <v>0</v>
      </c>
      <c r="DD30" s="218">
        <f>'[27]D-PND'!$DT$42</f>
        <v>0</v>
      </c>
      <c r="DE30" s="218">
        <f>'[27]D-PND'!$DT$43</f>
        <v>0</v>
      </c>
      <c r="DF30" s="218">
        <f>'[27]D-PND'!$DT$44</f>
        <v>0</v>
      </c>
      <c r="DG30" s="218">
        <f>'[27]D-PND'!$DT$45</f>
        <v>0</v>
      </c>
      <c r="DH30" s="218">
        <f>'[27]D-PND'!$DT$46</f>
        <v>0</v>
      </c>
      <c r="DI30" s="218">
        <f>'[27]D-PND'!$DT$47</f>
        <v>0</v>
      </c>
      <c r="DJ30" s="218">
        <f>'[27]D-PND'!$DT$48</f>
        <v>0</v>
      </c>
      <c r="DK30" s="219">
        <f>SUM(BZ30:DJ30)</f>
        <v>2320734.75</v>
      </c>
      <c r="DL30" s="221"/>
      <c r="DM30" s="222"/>
      <c r="DN30" s="222"/>
      <c r="DO30" s="222"/>
      <c r="DP30" s="222"/>
      <c r="DQ30" s="222"/>
      <c r="DR30" s="222"/>
      <c r="DS30" s="222"/>
      <c r="DT30" s="222"/>
      <c r="DU30" s="222"/>
      <c r="DV30" s="222"/>
      <c r="DW30" s="222"/>
      <c r="DX30" s="222"/>
      <c r="DY30" s="222"/>
      <c r="DZ30" s="222"/>
      <c r="EA30" s="222"/>
      <c r="EB30" s="222"/>
      <c r="EC30" s="222"/>
      <c r="ED30" s="222"/>
      <c r="EE30" s="222"/>
      <c r="EF30" s="222"/>
      <c r="EG30" s="222"/>
      <c r="EH30" s="222"/>
      <c r="EI30" s="222"/>
      <c r="EJ30" s="222"/>
      <c r="EK30" s="222"/>
      <c r="EL30" s="222"/>
      <c r="EM30" s="222"/>
      <c r="EN30" s="222"/>
      <c r="EO30" s="222"/>
      <c r="EP30" s="222"/>
      <c r="EQ30" s="222"/>
      <c r="ER30" s="222"/>
      <c r="ES30" s="222"/>
      <c r="ET30" s="222"/>
      <c r="EU30" s="222"/>
      <c r="EV30" s="222"/>
      <c r="EW30" s="223">
        <f>SUM(DL30:EV30)</f>
        <v>0</v>
      </c>
      <c r="EX30" s="221"/>
      <c r="EY30" s="222"/>
      <c r="EZ30" s="222"/>
      <c r="FA30" s="222"/>
      <c r="FB30" s="222"/>
      <c r="FC30" s="222"/>
      <c r="FD30" s="222"/>
      <c r="FE30" s="222"/>
      <c r="FF30" s="222"/>
      <c r="FG30" s="222"/>
      <c r="FH30" s="222"/>
      <c r="FI30" s="222"/>
      <c r="FJ30" s="222"/>
      <c r="FK30" s="222"/>
      <c r="FL30" s="222"/>
      <c r="FM30" s="222"/>
      <c r="FN30" s="222"/>
      <c r="FO30" s="222"/>
      <c r="FP30" s="222"/>
      <c r="FQ30" s="222"/>
      <c r="FR30" s="222"/>
      <c r="FS30" s="222"/>
      <c r="FT30" s="222"/>
      <c r="FU30" s="222"/>
      <c r="FV30" s="222"/>
      <c r="FW30" s="222"/>
      <c r="FX30" s="222"/>
      <c r="FY30" s="222"/>
      <c r="FZ30" s="222"/>
      <c r="GA30" s="222"/>
      <c r="GB30" s="222"/>
      <c r="GC30" s="222"/>
      <c r="GD30" s="222"/>
      <c r="GE30" s="222"/>
      <c r="GF30" s="222"/>
      <c r="GG30" s="222"/>
      <c r="GH30" s="222"/>
      <c r="GI30" s="223">
        <f>SUM(EX30:GH30)</f>
        <v>0</v>
      </c>
      <c r="GJ30" s="221"/>
      <c r="GK30" s="222"/>
      <c r="GL30" s="222"/>
      <c r="GM30" s="222"/>
      <c r="GN30" s="222"/>
      <c r="GO30" s="222"/>
      <c r="GP30" s="222"/>
      <c r="GQ30" s="222"/>
      <c r="GR30" s="222"/>
      <c r="GS30" s="222"/>
      <c r="GT30" s="222"/>
      <c r="GU30" s="222"/>
      <c r="GV30" s="222"/>
      <c r="GW30" s="222"/>
      <c r="GX30" s="222"/>
      <c r="GY30" s="222"/>
      <c r="GZ30" s="222"/>
      <c r="HA30" s="222"/>
      <c r="HB30" s="222"/>
      <c r="HC30" s="222"/>
      <c r="HD30" s="222"/>
      <c r="HE30" s="222"/>
      <c r="HF30" s="222"/>
      <c r="HG30" s="222"/>
      <c r="HH30" s="222"/>
      <c r="HI30" s="222"/>
      <c r="HJ30" s="222"/>
      <c r="HK30" s="222"/>
      <c r="HL30" s="222"/>
      <c r="HM30" s="222"/>
      <c r="HN30" s="222"/>
      <c r="HO30" s="222"/>
      <c r="HP30" s="222"/>
      <c r="HQ30" s="222"/>
      <c r="HR30" s="222"/>
      <c r="HS30" s="222"/>
      <c r="HT30" s="222"/>
      <c r="HU30" s="223">
        <f>SUM(GJ30:HT30)</f>
        <v>0</v>
      </c>
      <c r="HV30" s="220">
        <f>'[27]D-PRB'!$DT$12</f>
        <v>0</v>
      </c>
      <c r="HW30" s="218">
        <f>'[27]D-PRB'!$DT$13</f>
        <v>0</v>
      </c>
      <c r="HX30" s="218">
        <f>'[27]D-PRB'!$DT$14</f>
        <v>0</v>
      </c>
      <c r="HY30" s="218">
        <f>'[27]D-PRB'!$DT$15</f>
        <v>0</v>
      </c>
      <c r="HZ30" s="218">
        <f>'[27]D-PRB'!$DT$16</f>
        <v>0</v>
      </c>
      <c r="IA30" s="218">
        <f>'[27]D-PRB'!$DT$17</f>
        <v>0</v>
      </c>
      <c r="IB30" s="218">
        <f>'[27]D-PRB'!$DT$18</f>
        <v>0</v>
      </c>
      <c r="IC30" s="218">
        <f>'[27]D-PRB'!$DT$19</f>
        <v>0</v>
      </c>
      <c r="ID30" s="218">
        <f>'[27]D-PRB'!$DT$20</f>
        <v>0</v>
      </c>
      <c r="IE30" s="218">
        <f>'[27]D-PRB'!$DT$21</f>
        <v>0</v>
      </c>
      <c r="IF30" s="218">
        <f>'[27]D-PRB'!$DT$22</f>
        <v>0</v>
      </c>
      <c r="IG30" s="218">
        <f>'[27]D-PRB'!$DT$23</f>
        <v>0</v>
      </c>
      <c r="IH30" s="218">
        <f>'[27]D-PRB'!$DT$24</f>
        <v>0</v>
      </c>
      <c r="II30" s="218">
        <f>'[27]D-PRB'!$DT$25</f>
        <v>0</v>
      </c>
      <c r="IJ30" s="218">
        <f>'[27]D-PRB'!$DT$26</f>
        <v>0</v>
      </c>
      <c r="IK30" s="218">
        <f>'[27]D-PRB'!$DT$27</f>
        <v>0</v>
      </c>
      <c r="IL30" s="218">
        <f>'[27]D-PRB'!$DT$28</f>
        <v>0</v>
      </c>
      <c r="IM30" s="218">
        <f>'[27]D-PRB'!$DT$29</f>
        <v>0</v>
      </c>
      <c r="IN30" s="218">
        <f>'[27]D-PRB'!$DT$30</f>
        <v>0</v>
      </c>
      <c r="IO30" s="218">
        <f>'[27]D-PRB'!$DT$31</f>
        <v>0</v>
      </c>
      <c r="IP30" s="218">
        <f>'[27]D-PRB'!$DT$32</f>
        <v>966972.875</v>
      </c>
      <c r="IQ30" s="218">
        <f>'[27]D-PRB'!$DT$33</f>
        <v>0</v>
      </c>
      <c r="IR30" s="218">
        <f>'[27]D-PRB'!$DT$34</f>
        <v>0</v>
      </c>
      <c r="IS30" s="218">
        <f>'[27]D-PRB'!$DT$35</f>
        <v>0</v>
      </c>
      <c r="IT30" s="218">
        <f>'[27]D-PRB'!$DT$36</f>
        <v>0</v>
      </c>
      <c r="IU30" s="218">
        <f>'[27]D-PRB'!$DT$37</f>
        <v>0</v>
      </c>
      <c r="IV30" s="218">
        <f>'[27]D-PRB'!$DT$38</f>
        <v>0</v>
      </c>
      <c r="IW30" s="218">
        <f>'[27]D-PRB'!$DT$39</f>
        <v>0</v>
      </c>
      <c r="IX30" s="218">
        <f>'[27]D-PRB'!$DT$40</f>
        <v>0</v>
      </c>
      <c r="IY30" s="218">
        <f>'[27]D-PRB'!$DT$41</f>
        <v>0</v>
      </c>
      <c r="IZ30" s="218">
        <f>'[27]D-PRB'!$DT$42</f>
        <v>0</v>
      </c>
      <c r="JA30" s="218">
        <f>'[27]D-PRB'!$DT$43</f>
        <v>0</v>
      </c>
      <c r="JB30" s="218">
        <f>'[27]D-PRB'!$DT$44</f>
        <v>0</v>
      </c>
      <c r="JC30" s="218">
        <f>'[27]D-PRB'!$DT$45</f>
        <v>0</v>
      </c>
      <c r="JD30" s="218">
        <f>'[27]D-PRB'!$DT$46</f>
        <v>0</v>
      </c>
      <c r="JE30" s="218">
        <f>'[27]D-PRB'!$DT$47</f>
        <v>0</v>
      </c>
      <c r="JF30" s="218">
        <f>'[27]D-PRB'!$DT$48</f>
        <v>0</v>
      </c>
      <c r="JG30" s="219">
        <f>SUM(HV30:JF30)</f>
        <v>966972.875</v>
      </c>
      <c r="JH30" s="221"/>
      <c r="JI30" s="222"/>
      <c r="JJ30" s="222"/>
      <c r="JK30" s="222"/>
      <c r="JL30" s="222"/>
      <c r="JM30" s="222"/>
      <c r="JN30" s="222"/>
      <c r="JO30" s="222"/>
      <c r="JP30" s="222"/>
      <c r="JQ30" s="222"/>
      <c r="JR30" s="222"/>
      <c r="JS30" s="222"/>
      <c r="JT30" s="222"/>
      <c r="JU30" s="222"/>
      <c r="JV30" s="222"/>
      <c r="JW30" s="222"/>
      <c r="JX30" s="222"/>
      <c r="JY30" s="222"/>
      <c r="JZ30" s="222"/>
      <c r="KA30" s="222"/>
      <c r="KB30" s="222"/>
      <c r="KC30" s="222"/>
      <c r="KD30" s="222"/>
      <c r="KE30" s="222"/>
      <c r="KF30" s="222"/>
      <c r="KG30" s="222"/>
      <c r="KH30" s="222"/>
      <c r="KI30" s="222"/>
      <c r="KJ30" s="222"/>
      <c r="KK30" s="222"/>
      <c r="KL30" s="222"/>
      <c r="KM30" s="222"/>
      <c r="KN30" s="222"/>
      <c r="KO30" s="222"/>
      <c r="KP30" s="222"/>
      <c r="KQ30" s="222"/>
      <c r="KR30" s="222"/>
      <c r="KS30" s="223">
        <f>SUM(JH30:KR30)</f>
        <v>0</v>
      </c>
      <c r="KT30" s="221"/>
      <c r="KU30" s="222"/>
      <c r="KV30" s="222"/>
      <c r="KW30" s="222"/>
      <c r="KX30" s="222"/>
      <c r="KY30" s="222"/>
      <c r="KZ30" s="222"/>
      <c r="LA30" s="222"/>
      <c r="LB30" s="222"/>
      <c r="LC30" s="222"/>
      <c r="LD30" s="222"/>
      <c r="LE30" s="222"/>
      <c r="LF30" s="222"/>
      <c r="LG30" s="222"/>
      <c r="LH30" s="222"/>
      <c r="LI30" s="222"/>
      <c r="LJ30" s="222"/>
      <c r="LK30" s="222"/>
      <c r="LL30" s="222"/>
      <c r="LM30" s="222"/>
      <c r="LN30" s="222"/>
      <c r="LO30" s="222"/>
      <c r="LP30" s="222"/>
      <c r="LQ30" s="222"/>
      <c r="LR30" s="222"/>
      <c r="LS30" s="222"/>
      <c r="LT30" s="222"/>
      <c r="LU30" s="222"/>
      <c r="LV30" s="222"/>
      <c r="LW30" s="222"/>
      <c r="LX30" s="222"/>
      <c r="LY30" s="222"/>
      <c r="LZ30" s="222"/>
      <c r="MA30" s="222"/>
      <c r="MB30" s="222"/>
      <c r="MC30" s="222"/>
      <c r="MD30" s="222"/>
      <c r="ME30" s="223">
        <f>SUM(KT30:MD30)</f>
        <v>0</v>
      </c>
      <c r="MF30" s="221"/>
      <c r="MG30" s="222"/>
      <c r="MH30" s="222"/>
      <c r="MI30" s="222"/>
      <c r="MJ30" s="222"/>
      <c r="MK30" s="222"/>
      <c r="ML30" s="222"/>
      <c r="MM30" s="222"/>
      <c r="MN30" s="222"/>
      <c r="MO30" s="222"/>
      <c r="MP30" s="222"/>
      <c r="MQ30" s="222"/>
      <c r="MR30" s="222"/>
      <c r="MS30" s="222"/>
      <c r="MT30" s="222"/>
      <c r="MU30" s="222"/>
      <c r="MV30" s="222"/>
      <c r="MW30" s="222"/>
      <c r="MX30" s="222"/>
      <c r="MY30" s="222"/>
      <c r="MZ30" s="222"/>
      <c r="NA30" s="222"/>
      <c r="NB30" s="222"/>
      <c r="NC30" s="222"/>
      <c r="ND30" s="222"/>
      <c r="NE30" s="222"/>
      <c r="NF30" s="222"/>
      <c r="NG30" s="222"/>
      <c r="NH30" s="222"/>
      <c r="NI30" s="222"/>
      <c r="NJ30" s="222"/>
      <c r="NK30" s="222"/>
      <c r="NL30" s="222"/>
      <c r="NM30" s="222"/>
      <c r="NN30" s="222"/>
      <c r="NO30" s="222"/>
      <c r="NP30" s="222"/>
      <c r="NQ30" s="223">
        <f>SUM(MF30:NP30)</f>
        <v>0</v>
      </c>
      <c r="NR30" s="218">
        <f>'[27]D-PS'!$DT$12</f>
        <v>0</v>
      </c>
      <c r="NS30" s="218">
        <f>'[27]D-PS'!$DT$13</f>
        <v>0</v>
      </c>
      <c r="NT30" s="218">
        <f>'[27]D-PS'!$DT$14</f>
        <v>0</v>
      </c>
      <c r="NU30" s="218">
        <f>'[27]D-PS'!$DT$15</f>
        <v>0</v>
      </c>
      <c r="NV30" s="218">
        <f>'[27]D-PS'!$DT$16</f>
        <v>0</v>
      </c>
      <c r="NW30" s="218">
        <f>'[27]D-PS'!$DT$17</f>
        <v>0</v>
      </c>
      <c r="NX30" s="218">
        <f>'[27]D-PS'!$DT$18</f>
        <v>0</v>
      </c>
      <c r="NY30" s="218">
        <f>'[27]D-PS'!$DT$19</f>
        <v>0</v>
      </c>
      <c r="NZ30" s="218">
        <f>'[27]D-PS'!$DT$20</f>
        <v>0</v>
      </c>
      <c r="OA30" s="218">
        <f>'[27]D-PS'!$DT$21</f>
        <v>0</v>
      </c>
      <c r="OB30" s="218">
        <f>'[27]D-PS'!$DT$22</f>
        <v>0</v>
      </c>
      <c r="OC30" s="218">
        <f>'[27]D-PS'!$DT$23</f>
        <v>0</v>
      </c>
      <c r="OD30" s="218">
        <f>'[27]D-PS'!$DT$24</f>
        <v>0</v>
      </c>
      <c r="OE30" s="218">
        <f>'[27]D-PS'!$DT$25</f>
        <v>0</v>
      </c>
      <c r="OF30" s="218">
        <f>'[27]D-PS'!$DT$26</f>
        <v>0</v>
      </c>
      <c r="OG30" s="218">
        <f>'[27]D-PS'!$DT$27</f>
        <v>0</v>
      </c>
      <c r="OH30" s="218">
        <f>'[27]D-PS'!$DT$28</f>
        <v>0</v>
      </c>
      <c r="OI30" s="218">
        <f>'[27]D-PS'!$DT$29</f>
        <v>0</v>
      </c>
      <c r="OJ30" s="218">
        <f>'[27]D-PS'!$DT$30</f>
        <v>0</v>
      </c>
      <c r="OK30" s="218">
        <f>'[27]D-PS'!$DT$31</f>
        <v>0</v>
      </c>
      <c r="OL30" s="218">
        <f>'[27]D-PS'!$DT$32</f>
        <v>0</v>
      </c>
      <c r="OM30" s="218">
        <f>'[27]D-PS'!$DT$33</f>
        <v>0</v>
      </c>
      <c r="ON30" s="218">
        <f>'[27]D-PS'!$DT$34</f>
        <v>0</v>
      </c>
      <c r="OO30" s="218">
        <f>'[27]D-PS'!$DT$35</f>
        <v>0</v>
      </c>
      <c r="OP30" s="218">
        <f>'[27]D-PS'!$DT$36</f>
        <v>0</v>
      </c>
      <c r="OQ30" s="218">
        <f>'[27]D-PS'!$DT$37</f>
        <v>773578.3125</v>
      </c>
      <c r="OR30" s="218">
        <f>'[27]D-PS'!$DT$38</f>
        <v>0</v>
      </c>
      <c r="OS30" s="218">
        <f>'[27]D-PS'!$DT$39</f>
        <v>0</v>
      </c>
      <c r="OT30" s="218">
        <f>'[27]D-PS'!$DT$40</f>
        <v>0</v>
      </c>
      <c r="OU30" s="218">
        <f>'[27]D-PS'!$DT$41</f>
        <v>0</v>
      </c>
      <c r="OV30" s="218">
        <f>'[27]D-PS'!$DT$42</f>
        <v>0</v>
      </c>
      <c r="OW30" s="218">
        <f>'[27]D-PS'!$DT$43</f>
        <v>0</v>
      </c>
      <c r="OX30" s="218">
        <f>'[27]D-PS'!$DT$44</f>
        <v>0</v>
      </c>
      <c r="OY30" s="218">
        <f>'[27]D-PS'!$DT$45</f>
        <v>0</v>
      </c>
      <c r="OZ30" s="218">
        <f>'[27]D-PS'!$DT$46</f>
        <v>0</v>
      </c>
      <c r="PA30" s="218">
        <f>'[27]D-PS'!$DT$47</f>
        <v>0</v>
      </c>
      <c r="PB30" s="218">
        <f>'[27]D-PS'!$DT$48</f>
        <v>0</v>
      </c>
      <c r="PC30" s="219">
        <f>SUM(NR30:PB30)</f>
        <v>773578.3125</v>
      </c>
      <c r="PF30" s="219">
        <f>DK30+BY30+AM30</f>
        <v>32065712.75</v>
      </c>
      <c r="PH30" s="219">
        <f>PF30+JG30+PC30</f>
        <v>33806263.9375</v>
      </c>
    </row>
    <row r="31" spans="1:424" outlineLevel="1" x14ac:dyDescent="0.3">
      <c r="A31" s="239" t="s">
        <v>779</v>
      </c>
      <c r="B31" s="225">
        <f>'[28]CF PDP'!$DI$36</f>
        <v>0</v>
      </c>
      <c r="C31" s="225">
        <f>'[28]CF PDP'!$DI$37</f>
        <v>0</v>
      </c>
      <c r="D31" s="225">
        <f>'[28]CF PDP'!$DI$38</f>
        <v>0</v>
      </c>
      <c r="E31" s="225">
        <f>'[28]CF PDP'!$DI$39</f>
        <v>0</v>
      </c>
      <c r="F31" s="225">
        <f>'[28]CF PDP'!$DI$40</f>
        <v>0</v>
      </c>
      <c r="G31" s="225">
        <f>'[28]CF PDP'!$DI$41</f>
        <v>0</v>
      </c>
      <c r="H31" s="225">
        <f>'[28]CF PDP'!$DI$42</f>
        <v>0</v>
      </c>
      <c r="I31" s="225">
        <f>'[28]CF PDP'!$DI$43</f>
        <v>0</v>
      </c>
      <c r="J31" s="225">
        <f>'[28]CF PDP'!$DI$44</f>
        <v>0</v>
      </c>
      <c r="K31" s="225">
        <f>'[28]CF PDP'!$DI$45</f>
        <v>0</v>
      </c>
      <c r="L31" s="225">
        <f>'[28]CF PDP'!$DI$46</f>
        <v>0</v>
      </c>
      <c r="M31" s="225">
        <f>'[28]CF PDP'!$DI$47</f>
        <v>0</v>
      </c>
      <c r="N31" s="225">
        <f>'[28]CF PDP'!$DI$48</f>
        <v>0</v>
      </c>
      <c r="O31" s="225">
        <f>'[28]CF PDP'!$DI$49</f>
        <v>0</v>
      </c>
      <c r="P31" s="225">
        <f>'[28]CF PDP'!$DI$50</f>
        <v>0</v>
      </c>
      <c r="Q31" s="225">
        <f>'[28]CF PDP'!$DI$51</f>
        <v>0</v>
      </c>
      <c r="R31" s="225">
        <f>'[28]CF PDP'!$DI$52</f>
        <v>0</v>
      </c>
      <c r="S31" s="225">
        <f>'[28]CF PDP'!$DI$53</f>
        <v>0</v>
      </c>
      <c r="T31" s="225">
        <f>'[28]CF PDP'!$DI$54</f>
        <v>0</v>
      </c>
      <c r="U31" s="225">
        <f>'[28]CF PDP'!$DI$55</f>
        <v>0</v>
      </c>
      <c r="V31" s="225">
        <f>'[28]CF PDP'!$DI$56</f>
        <v>0</v>
      </c>
      <c r="W31" s="225">
        <f>'[28]CF PDP'!$DI$57</f>
        <v>29744978</v>
      </c>
      <c r="X31" s="225">
        <f>'[28]CF PDP'!$DI$58</f>
        <v>0</v>
      </c>
      <c r="Y31" s="225">
        <f>'[28]CF PDP'!$DI$59</f>
        <v>0</v>
      </c>
      <c r="Z31" s="225">
        <f>'[28]CF PDP'!$DI$60</f>
        <v>0</v>
      </c>
      <c r="AA31" s="225">
        <f>'[28]CF PDP'!$DI$61</f>
        <v>0</v>
      </c>
      <c r="AB31" s="225">
        <f>'[28]CF PDP'!$DI$62</f>
        <v>0</v>
      </c>
      <c r="AC31" s="225">
        <f>'[28]CF PDP'!$DI$63</f>
        <v>0</v>
      </c>
      <c r="AD31" s="225">
        <f>'[28]CF PDP'!$DI$64</f>
        <v>0</v>
      </c>
      <c r="AE31" s="225">
        <f>'[28]CF PDP'!$DI$65</f>
        <v>0</v>
      </c>
      <c r="AF31" s="225">
        <f>'[28]CF PDP'!$DI$66</f>
        <v>0</v>
      </c>
      <c r="AG31" s="225">
        <f>'[28]CF PDP'!$DI$67</f>
        <v>0</v>
      </c>
      <c r="AH31" s="225">
        <f>'[28]CF PDP'!$DI$68</f>
        <v>0</v>
      </c>
      <c r="AI31" s="225">
        <f>'[28]CF PDP'!$DI$69</f>
        <v>0</v>
      </c>
      <c r="AJ31" s="225">
        <f>'[28]CF PDP'!$DI$70</f>
        <v>0</v>
      </c>
      <c r="AK31" s="225">
        <f>'[28]CF PDP'!$DI$71</f>
        <v>0</v>
      </c>
      <c r="AL31" s="225">
        <f>'[28]CF PDP'!$DI$72</f>
        <v>0</v>
      </c>
      <c r="AM31" s="226">
        <f>SUM(B31:AL31)</f>
        <v>29744978</v>
      </c>
      <c r="AN31" s="227">
        <f>'[28]CF PNP'!$DI$36</f>
        <v>0</v>
      </c>
      <c r="AO31" s="225">
        <f>'[28]CF PNP'!$DI$37</f>
        <v>0</v>
      </c>
      <c r="AP31" s="225">
        <f>'[28]CF PNP'!$DI$38</f>
        <v>0</v>
      </c>
      <c r="AQ31" s="225">
        <f>'[28]CF PNP'!$DI$39</f>
        <v>0</v>
      </c>
      <c r="AR31" s="225">
        <f>'[28]CF PNP'!$DI$40</f>
        <v>0</v>
      </c>
      <c r="AS31" s="225">
        <f>'[28]CF PNP'!$DI$41</f>
        <v>0</v>
      </c>
      <c r="AT31" s="225">
        <f>'[28]CF PNP'!$DI$42</f>
        <v>0</v>
      </c>
      <c r="AU31" s="225">
        <f>'[28]CF PNP'!$DI$43</f>
        <v>0</v>
      </c>
      <c r="AV31" s="225">
        <f>'[28]CF PNP'!$DI$44</f>
        <v>0</v>
      </c>
      <c r="AW31" s="225">
        <f>'[28]CF PNP'!$DI$45</f>
        <v>0</v>
      </c>
      <c r="AX31" s="225">
        <f>'[28]CF PNP'!$DI$46</f>
        <v>0</v>
      </c>
      <c r="AY31" s="225">
        <f>'[28]CF PNP'!$DI$47</f>
        <v>0</v>
      </c>
      <c r="AZ31" s="225">
        <f>'[28]CF PNP'!$DI$48</f>
        <v>0</v>
      </c>
      <c r="BA31" s="225">
        <f>'[28]CF PNP'!$DI$49</f>
        <v>0</v>
      </c>
      <c r="BB31" s="225">
        <f>'[28]CF PNP'!$DI$50</f>
        <v>0</v>
      </c>
      <c r="BC31" s="225">
        <f>'[28]CF PNP'!$DI$51</f>
        <v>0</v>
      </c>
      <c r="BD31" s="225">
        <f>'[28]CF PNP'!$DI$52</f>
        <v>0</v>
      </c>
      <c r="BE31" s="225">
        <f>'[28]CF PNP'!$DI$53</f>
        <v>0</v>
      </c>
      <c r="BF31" s="225">
        <f>'[28]CF PNP'!$DI$54</f>
        <v>0</v>
      </c>
      <c r="BG31" s="225">
        <f>'[28]CF PNP'!$DI$55</f>
        <v>0</v>
      </c>
      <c r="BH31" s="225">
        <f>'[28]CF PNP'!$DI$56</f>
        <v>0</v>
      </c>
      <c r="BI31" s="225">
        <f>'[28]CF PNP'!$DI$57</f>
        <v>0</v>
      </c>
      <c r="BJ31" s="225">
        <f>'[28]CF PNP'!$DI$58</f>
        <v>0</v>
      </c>
      <c r="BK31" s="225">
        <f>'[28]CF PNP'!$DI$59</f>
        <v>0</v>
      </c>
      <c r="BL31" s="225">
        <f>'[28]CF PNP'!$DI$60</f>
        <v>0</v>
      </c>
      <c r="BM31" s="225">
        <f>'[28]CF PNP'!$DI$61</f>
        <v>0</v>
      </c>
      <c r="BN31" s="225">
        <f>'[28]CF PNP'!$DI$62</f>
        <v>0</v>
      </c>
      <c r="BO31" s="225">
        <f>'[28]CF PNP'!$DI$63</f>
        <v>0</v>
      </c>
      <c r="BP31" s="225">
        <f>'[28]CF PNP'!$DI$64</f>
        <v>0</v>
      </c>
      <c r="BQ31" s="225">
        <f>'[28]CF PNP'!$DI$65</f>
        <v>0</v>
      </c>
      <c r="BR31" s="225">
        <f>'[28]CF PNP'!$DI$66</f>
        <v>0</v>
      </c>
      <c r="BS31" s="225">
        <f>'[28]CF PNP'!$DI$67</f>
        <v>0</v>
      </c>
      <c r="BT31" s="225">
        <f>'[28]CF PNP'!$DI$68</f>
        <v>0</v>
      </c>
      <c r="BU31" s="225">
        <f>'[28]CF PNP'!$DI$69</f>
        <v>0</v>
      </c>
      <c r="BV31" s="225">
        <f>'[28]CF PNP'!$DI$70</f>
        <v>0</v>
      </c>
      <c r="BW31" s="225">
        <f>'[28]CF PNP'!$DI$71</f>
        <v>0</v>
      </c>
      <c r="BX31" s="225">
        <f>'[28]CF PNP'!$DI$72</f>
        <v>0</v>
      </c>
      <c r="BY31" s="226">
        <f>SUM(AN31:BX31)</f>
        <v>0</v>
      </c>
      <c r="BZ31" s="227">
        <f>'[28]CF PND'!$DI$36</f>
        <v>0</v>
      </c>
      <c r="CA31" s="225">
        <f>'[28]CF PND'!$DI$37</f>
        <v>0</v>
      </c>
      <c r="CB31" s="225">
        <f>'[28]CF PND'!$DI$38</f>
        <v>0</v>
      </c>
      <c r="CC31" s="225">
        <f>'[28]CF PND'!$DI$39</f>
        <v>0</v>
      </c>
      <c r="CD31" s="225">
        <f>'[28]CF PND'!$DI$40</f>
        <v>0</v>
      </c>
      <c r="CE31" s="225">
        <f>'[28]CF PND'!$DI$41</f>
        <v>0</v>
      </c>
      <c r="CF31" s="225">
        <f>'[28]CF PND'!$DI$42</f>
        <v>0</v>
      </c>
      <c r="CG31" s="225">
        <f>'[28]CF PND'!$DI$43</f>
        <v>0</v>
      </c>
      <c r="CH31" s="225">
        <f>'[28]CF PND'!$DI$44</f>
        <v>0</v>
      </c>
      <c r="CI31" s="225">
        <f>'[28]CF PND'!$DI$45</f>
        <v>0</v>
      </c>
      <c r="CJ31" s="225">
        <f>'[28]CF PND'!$DI$46</f>
        <v>0</v>
      </c>
      <c r="CK31" s="225">
        <f>'[28]CF PND'!$DI$47</f>
        <v>0</v>
      </c>
      <c r="CL31" s="225">
        <f>'[28]CF PND'!$DI$48</f>
        <v>0</v>
      </c>
      <c r="CM31" s="225">
        <f>'[28]CF PND'!$DI$49</f>
        <v>0</v>
      </c>
      <c r="CN31" s="225">
        <f>'[28]CF PND'!$DI$50</f>
        <v>0</v>
      </c>
      <c r="CO31" s="225">
        <f>'[28]CF PND'!$DI$51</f>
        <v>0</v>
      </c>
      <c r="CP31" s="225">
        <f>'[28]CF PND'!$DI$52</f>
        <v>0</v>
      </c>
      <c r="CQ31" s="225">
        <f>'[28]CF PND'!$DI$53</f>
        <v>0</v>
      </c>
      <c r="CR31" s="225">
        <f>'[28]CF PND'!$DI$54</f>
        <v>2320734</v>
      </c>
      <c r="CS31" s="225">
        <f>'[28]CF PND'!$DI$55</f>
        <v>0</v>
      </c>
      <c r="CT31" s="225">
        <f>'[28]CF PND'!$DI$56</f>
        <v>0</v>
      </c>
      <c r="CU31" s="225">
        <f>'[28]CF PND'!$DI$57</f>
        <v>0</v>
      </c>
      <c r="CV31" s="225">
        <f>'[28]CF PND'!$DI$58</f>
        <v>0</v>
      </c>
      <c r="CW31" s="225">
        <f>'[28]CF PND'!$DI$59</f>
        <v>0</v>
      </c>
      <c r="CX31" s="225">
        <f>'[28]CF PND'!$DI$60</f>
        <v>0</v>
      </c>
      <c r="CY31" s="225">
        <f>'[28]CF PND'!$DI$61</f>
        <v>0</v>
      </c>
      <c r="CZ31" s="225">
        <f>'[28]CF PND'!$DI$62</f>
        <v>0</v>
      </c>
      <c r="DA31" s="225">
        <f>'[28]CF PND'!$DI$63</f>
        <v>0</v>
      </c>
      <c r="DB31" s="225">
        <f>'[28]CF PND'!$DI$64</f>
        <v>0</v>
      </c>
      <c r="DC31" s="225">
        <f>'[28]CF PND'!$DI$65</f>
        <v>0</v>
      </c>
      <c r="DD31" s="225">
        <f>'[28]CF PND'!$DI$66</f>
        <v>0</v>
      </c>
      <c r="DE31" s="225">
        <f>'[28]CF PND'!$DI$67</f>
        <v>0</v>
      </c>
      <c r="DF31" s="225">
        <f>'[28]CF PND'!$DI$68</f>
        <v>0</v>
      </c>
      <c r="DG31" s="225">
        <f>'[28]CF PND'!$DI$69</f>
        <v>0</v>
      </c>
      <c r="DH31" s="225">
        <f>'[28]CF PND'!$DI$70</f>
        <v>0</v>
      </c>
      <c r="DI31" s="225">
        <f>'[28]CF PND'!$DI$71</f>
        <v>0</v>
      </c>
      <c r="DJ31" s="225">
        <f>'[28]CF PND'!$DI$72</f>
        <v>0</v>
      </c>
      <c r="DK31" s="226">
        <f>SUM(BZ31:DJ31)</f>
        <v>2320734</v>
      </c>
      <c r="DL31" s="228"/>
      <c r="DM31" s="229"/>
      <c r="DN31" s="229"/>
      <c r="DO31" s="229"/>
      <c r="DP31" s="229"/>
      <c r="DQ31" s="229"/>
      <c r="DR31" s="229"/>
      <c r="DS31" s="229"/>
      <c r="DT31" s="229"/>
      <c r="DU31" s="229"/>
      <c r="DV31" s="229"/>
      <c r="DW31" s="229"/>
      <c r="DX31" s="229"/>
      <c r="DY31" s="229"/>
      <c r="DZ31" s="229"/>
      <c r="EA31" s="229"/>
      <c r="EB31" s="229"/>
      <c r="EC31" s="229"/>
      <c r="ED31" s="229"/>
      <c r="EE31" s="229"/>
      <c r="EF31" s="229"/>
      <c r="EG31" s="229"/>
      <c r="EH31" s="229"/>
      <c r="EI31" s="229"/>
      <c r="EJ31" s="229"/>
      <c r="EK31" s="229"/>
      <c r="EL31" s="229"/>
      <c r="EM31" s="229"/>
      <c r="EN31" s="229"/>
      <c r="EO31" s="229"/>
      <c r="EP31" s="229"/>
      <c r="EQ31" s="229"/>
      <c r="ER31" s="229"/>
      <c r="ES31" s="229"/>
      <c r="ET31" s="229"/>
      <c r="EU31" s="229"/>
      <c r="EV31" s="229"/>
      <c r="EW31" s="230">
        <f>SUM(DL31:EV31)</f>
        <v>0</v>
      </c>
      <c r="EX31" s="228"/>
      <c r="EY31" s="229"/>
      <c r="EZ31" s="229"/>
      <c r="FA31" s="229"/>
      <c r="FB31" s="229"/>
      <c r="FC31" s="229"/>
      <c r="FD31" s="229"/>
      <c r="FE31" s="229"/>
      <c r="FF31" s="229"/>
      <c r="FG31" s="229"/>
      <c r="FH31" s="229"/>
      <c r="FI31" s="229"/>
      <c r="FJ31" s="229"/>
      <c r="FK31" s="229"/>
      <c r="FL31" s="229"/>
      <c r="FM31" s="229"/>
      <c r="FN31" s="229"/>
      <c r="FO31" s="229"/>
      <c r="FP31" s="229"/>
      <c r="FQ31" s="229"/>
      <c r="FR31" s="229"/>
      <c r="FS31" s="229"/>
      <c r="FT31" s="229"/>
      <c r="FU31" s="229"/>
      <c r="FV31" s="229"/>
      <c r="FW31" s="229"/>
      <c r="FX31" s="229"/>
      <c r="FY31" s="229"/>
      <c r="FZ31" s="229"/>
      <c r="GA31" s="229"/>
      <c r="GB31" s="229"/>
      <c r="GC31" s="229"/>
      <c r="GD31" s="229"/>
      <c r="GE31" s="229"/>
      <c r="GF31" s="229"/>
      <c r="GG31" s="229"/>
      <c r="GH31" s="229"/>
      <c r="GI31" s="230">
        <f>SUM(EX31:GH31)</f>
        <v>0</v>
      </c>
      <c r="GJ31" s="228"/>
      <c r="GK31" s="229"/>
      <c r="GL31" s="229"/>
      <c r="GM31" s="229"/>
      <c r="GN31" s="229"/>
      <c r="GO31" s="229"/>
      <c r="GP31" s="229"/>
      <c r="GQ31" s="229"/>
      <c r="GR31" s="229"/>
      <c r="GS31" s="229"/>
      <c r="GT31" s="229"/>
      <c r="GU31" s="229"/>
      <c r="GV31" s="229"/>
      <c r="GW31" s="229"/>
      <c r="GX31" s="229"/>
      <c r="GY31" s="229"/>
      <c r="GZ31" s="229"/>
      <c r="HA31" s="229"/>
      <c r="HB31" s="229"/>
      <c r="HC31" s="229"/>
      <c r="HD31" s="229"/>
      <c r="HE31" s="229"/>
      <c r="HF31" s="229"/>
      <c r="HG31" s="229"/>
      <c r="HH31" s="229"/>
      <c r="HI31" s="229"/>
      <c r="HJ31" s="229"/>
      <c r="HK31" s="229"/>
      <c r="HL31" s="229"/>
      <c r="HM31" s="229"/>
      <c r="HN31" s="229"/>
      <c r="HO31" s="229"/>
      <c r="HP31" s="229"/>
      <c r="HQ31" s="229"/>
      <c r="HR31" s="229"/>
      <c r="HS31" s="229"/>
      <c r="HT31" s="229"/>
      <c r="HU31" s="230">
        <f>SUM(GJ31:HT31)</f>
        <v>0</v>
      </c>
      <c r="HV31" s="227">
        <f>'[28]CF PRB'!$DI$36</f>
        <v>0</v>
      </c>
      <c r="HW31" s="225">
        <f>'[28]CF PRB'!$DI$37</f>
        <v>0</v>
      </c>
      <c r="HX31" s="225">
        <f>'[28]CF PRB'!$DI$38</f>
        <v>0</v>
      </c>
      <c r="HY31" s="225">
        <f>'[28]CF PRB'!$DI$39</f>
        <v>0</v>
      </c>
      <c r="HZ31" s="225">
        <f>'[28]CF PRB'!$DI$40</f>
        <v>0</v>
      </c>
      <c r="IA31" s="225">
        <f>'[28]CF PRB'!$DI$41</f>
        <v>0</v>
      </c>
      <c r="IB31" s="225">
        <f>'[28]CF PRB'!$DI$42</f>
        <v>0</v>
      </c>
      <c r="IC31" s="225">
        <f>'[28]CF PRB'!$DI$43</f>
        <v>0</v>
      </c>
      <c r="ID31" s="225">
        <f>'[28]CF PRB'!$DI$44</f>
        <v>0</v>
      </c>
      <c r="IE31" s="225">
        <f>'[28]CF PRB'!$DI$45</f>
        <v>0</v>
      </c>
      <c r="IF31" s="225">
        <f>'[28]CF PRB'!$DI$46</f>
        <v>0</v>
      </c>
      <c r="IG31" s="225">
        <f>'[28]CF PRB'!$DI$47</f>
        <v>0</v>
      </c>
      <c r="IH31" s="225">
        <f>'[28]CF PRB'!$DI$48</f>
        <v>0</v>
      </c>
      <c r="II31" s="225">
        <f>'[28]CF PRB'!$DI$49</f>
        <v>0</v>
      </c>
      <c r="IJ31" s="225">
        <f>'[28]CF PRB'!$DI$50</f>
        <v>0</v>
      </c>
      <c r="IK31" s="225">
        <f>'[28]CF PRB'!$DI$51</f>
        <v>0</v>
      </c>
      <c r="IL31" s="225">
        <f>'[28]CF PRB'!$DI$52</f>
        <v>0</v>
      </c>
      <c r="IM31" s="225">
        <f>'[28]CF PRB'!$DI$53</f>
        <v>0</v>
      </c>
      <c r="IN31" s="225">
        <f>'[28]CF PRB'!$DI$54</f>
        <v>0</v>
      </c>
      <c r="IO31" s="225">
        <f>'[28]CF PRB'!$DI$55</f>
        <v>0</v>
      </c>
      <c r="IP31" s="225">
        <f>'[28]CF PRB'!$DI$56</f>
        <v>966972</v>
      </c>
      <c r="IQ31" s="225">
        <f>'[28]CF PRB'!$DI$57</f>
        <v>0</v>
      </c>
      <c r="IR31" s="225">
        <f>'[28]CF PRB'!$DI$58</f>
        <v>0</v>
      </c>
      <c r="IS31" s="225">
        <f>'[28]CF PRB'!$DI$59</f>
        <v>0</v>
      </c>
      <c r="IT31" s="225">
        <f>'[28]CF PRB'!$DI$60</f>
        <v>0</v>
      </c>
      <c r="IU31" s="225">
        <f>'[28]CF PRB'!$DI$61</f>
        <v>0</v>
      </c>
      <c r="IV31" s="225">
        <f>'[28]CF PRB'!$DI$62</f>
        <v>0</v>
      </c>
      <c r="IW31" s="225">
        <f>'[28]CF PRB'!$DI$63</f>
        <v>0</v>
      </c>
      <c r="IX31" s="225">
        <f>'[28]CF PRB'!$DI$64</f>
        <v>0</v>
      </c>
      <c r="IY31" s="225">
        <f>'[28]CF PRB'!$DI$65</f>
        <v>0</v>
      </c>
      <c r="IZ31" s="225">
        <f>'[28]CF PRB'!$DI$66</f>
        <v>0</v>
      </c>
      <c r="JA31" s="225">
        <f>'[28]CF PRB'!$DI$67</f>
        <v>0</v>
      </c>
      <c r="JB31" s="225">
        <f>'[28]CF PRB'!$DI$68</f>
        <v>0</v>
      </c>
      <c r="JC31" s="225">
        <f>'[28]CF PRB'!$DI$69</f>
        <v>0</v>
      </c>
      <c r="JD31" s="225">
        <f>'[28]CF PRB'!$DI$70</f>
        <v>0</v>
      </c>
      <c r="JE31" s="225">
        <f>'[28]CF PRB'!$DI$71</f>
        <v>0</v>
      </c>
      <c r="JF31" s="225">
        <f>'[28]CF PRB'!$DI$72</f>
        <v>0</v>
      </c>
      <c r="JG31" s="226">
        <f>SUM(HV31:JF31)</f>
        <v>966972</v>
      </c>
      <c r="JH31" s="228"/>
      <c r="JI31" s="229"/>
      <c r="JJ31" s="229"/>
      <c r="JK31" s="229"/>
      <c r="JL31" s="229"/>
      <c r="JM31" s="229"/>
      <c r="JN31" s="229"/>
      <c r="JO31" s="229"/>
      <c r="JP31" s="229"/>
      <c r="JQ31" s="229"/>
      <c r="JR31" s="229"/>
      <c r="JS31" s="229"/>
      <c r="JT31" s="229"/>
      <c r="JU31" s="229"/>
      <c r="JV31" s="229"/>
      <c r="JW31" s="229"/>
      <c r="JX31" s="229"/>
      <c r="JY31" s="229"/>
      <c r="JZ31" s="229"/>
      <c r="KA31" s="229"/>
      <c r="KB31" s="229"/>
      <c r="KC31" s="229"/>
      <c r="KD31" s="229"/>
      <c r="KE31" s="229"/>
      <c r="KF31" s="229"/>
      <c r="KG31" s="229"/>
      <c r="KH31" s="229"/>
      <c r="KI31" s="229"/>
      <c r="KJ31" s="229"/>
      <c r="KK31" s="229"/>
      <c r="KL31" s="229"/>
      <c r="KM31" s="229"/>
      <c r="KN31" s="229"/>
      <c r="KO31" s="229"/>
      <c r="KP31" s="229"/>
      <c r="KQ31" s="229"/>
      <c r="KR31" s="229"/>
      <c r="KS31" s="230">
        <f>SUM(JH31:KR31)</f>
        <v>0</v>
      </c>
      <c r="KT31" s="228"/>
      <c r="KU31" s="229"/>
      <c r="KV31" s="229"/>
      <c r="KW31" s="229"/>
      <c r="KX31" s="229"/>
      <c r="KY31" s="229"/>
      <c r="KZ31" s="229"/>
      <c r="LA31" s="229"/>
      <c r="LB31" s="229"/>
      <c r="LC31" s="229"/>
      <c r="LD31" s="229"/>
      <c r="LE31" s="229"/>
      <c r="LF31" s="229"/>
      <c r="LG31" s="229"/>
      <c r="LH31" s="229"/>
      <c r="LI31" s="229"/>
      <c r="LJ31" s="229"/>
      <c r="LK31" s="229"/>
      <c r="LL31" s="229"/>
      <c r="LM31" s="229"/>
      <c r="LN31" s="229"/>
      <c r="LO31" s="229"/>
      <c r="LP31" s="229"/>
      <c r="LQ31" s="229"/>
      <c r="LR31" s="229"/>
      <c r="LS31" s="229"/>
      <c r="LT31" s="229"/>
      <c r="LU31" s="229"/>
      <c r="LV31" s="229"/>
      <c r="LW31" s="229"/>
      <c r="LX31" s="229"/>
      <c r="LY31" s="229"/>
      <c r="LZ31" s="229"/>
      <c r="MA31" s="229"/>
      <c r="MB31" s="229"/>
      <c r="MC31" s="229"/>
      <c r="MD31" s="229"/>
      <c r="ME31" s="230">
        <f>SUM(KT31:MD31)</f>
        <v>0</v>
      </c>
      <c r="MF31" s="228"/>
      <c r="MG31" s="229"/>
      <c r="MH31" s="229"/>
      <c r="MI31" s="229"/>
      <c r="MJ31" s="229"/>
      <c r="MK31" s="229"/>
      <c r="ML31" s="229"/>
      <c r="MM31" s="229"/>
      <c r="MN31" s="229"/>
      <c r="MO31" s="229"/>
      <c r="MP31" s="229"/>
      <c r="MQ31" s="229"/>
      <c r="MR31" s="229"/>
      <c r="MS31" s="229"/>
      <c r="MT31" s="229"/>
      <c r="MU31" s="229"/>
      <c r="MV31" s="229"/>
      <c r="MW31" s="229"/>
      <c r="MX31" s="229"/>
      <c r="MY31" s="229"/>
      <c r="MZ31" s="229"/>
      <c r="NA31" s="229"/>
      <c r="NB31" s="229"/>
      <c r="NC31" s="229"/>
      <c r="ND31" s="229"/>
      <c r="NE31" s="229"/>
      <c r="NF31" s="229"/>
      <c r="NG31" s="229"/>
      <c r="NH31" s="229"/>
      <c r="NI31" s="229"/>
      <c r="NJ31" s="229"/>
      <c r="NK31" s="229"/>
      <c r="NL31" s="229"/>
      <c r="NM31" s="229"/>
      <c r="NN31" s="229"/>
      <c r="NO31" s="229"/>
      <c r="NP31" s="229"/>
      <c r="NQ31" s="230">
        <f>SUM(MF31:NP31)</f>
        <v>0</v>
      </c>
      <c r="NR31" s="225">
        <f>'[28]CF PS'!$DI$36</f>
        <v>0</v>
      </c>
      <c r="NS31" s="225">
        <f>'[28]CF PS'!$DI$37</f>
        <v>0</v>
      </c>
      <c r="NT31" s="225">
        <f>'[28]CF PS'!$DI$38</f>
        <v>0</v>
      </c>
      <c r="NU31" s="225">
        <f>'[28]CF PS'!$DI$39</f>
        <v>0</v>
      </c>
      <c r="NV31" s="225">
        <f>'[28]CF PS'!$DI$40</f>
        <v>0</v>
      </c>
      <c r="NW31" s="225">
        <f>'[28]CF PS'!$DI$41</f>
        <v>0</v>
      </c>
      <c r="NX31" s="225">
        <f>'[28]CF PS'!$DI$42</f>
        <v>0</v>
      </c>
      <c r="NY31" s="225">
        <f>'[28]CF PS'!$DI$43</f>
        <v>0</v>
      </c>
      <c r="NZ31" s="225">
        <f>'[28]CF PS'!$DI$44</f>
        <v>0</v>
      </c>
      <c r="OA31" s="225">
        <f>'[28]CF PS'!$DI$45</f>
        <v>0</v>
      </c>
      <c r="OB31" s="225">
        <f>'[28]CF PS'!$DI$46</f>
        <v>0</v>
      </c>
      <c r="OC31" s="225">
        <f>'[28]CF PS'!$DI$47</f>
        <v>0</v>
      </c>
      <c r="OD31" s="225">
        <f>'[28]CF PS'!$DI$48</f>
        <v>0</v>
      </c>
      <c r="OE31" s="225">
        <f>'[28]CF PS'!$DI$49</f>
        <v>0</v>
      </c>
      <c r="OF31" s="225">
        <f>'[28]CF PS'!$DI$50</f>
        <v>0</v>
      </c>
      <c r="OG31" s="225">
        <f>'[28]CF PS'!$DI$51</f>
        <v>0</v>
      </c>
      <c r="OH31" s="225">
        <f>'[28]CF PS'!$DI$52</f>
        <v>0</v>
      </c>
      <c r="OI31" s="225">
        <f>'[28]CF PS'!$DI$53</f>
        <v>0</v>
      </c>
      <c r="OJ31" s="225">
        <f>'[28]CF PS'!$DI$54</f>
        <v>0</v>
      </c>
      <c r="OK31" s="225">
        <f>'[28]CF PS'!$DI$55</f>
        <v>0</v>
      </c>
      <c r="OL31" s="225">
        <f>'[28]CF PS'!$DI$56</f>
        <v>0</v>
      </c>
      <c r="OM31" s="225">
        <f>'[28]CF PS'!$DI$57</f>
        <v>0</v>
      </c>
      <c r="ON31" s="225">
        <f>'[28]CF PS'!$DI$58</f>
        <v>0</v>
      </c>
      <c r="OO31" s="225">
        <f>'[28]CF PS'!$DI$59</f>
        <v>0</v>
      </c>
      <c r="OP31" s="225">
        <f>'[28]CF PS'!$DI$60</f>
        <v>773578</v>
      </c>
      <c r="OQ31" s="225">
        <f>'[28]CF PS'!$DI$61</f>
        <v>0</v>
      </c>
      <c r="OR31" s="225">
        <f>'[28]CF PS'!$DI$62</f>
        <v>0</v>
      </c>
      <c r="OS31" s="225">
        <f>'[28]CF PS'!$DI$63</f>
        <v>0</v>
      </c>
      <c r="OT31" s="225">
        <f>'[28]CF PS'!$DI$64</f>
        <v>0</v>
      </c>
      <c r="OU31" s="225">
        <f>'[28]CF PS'!$DI$65</f>
        <v>0</v>
      </c>
      <c r="OV31" s="225">
        <f>'[28]CF PS'!$DI$66</f>
        <v>0</v>
      </c>
      <c r="OW31" s="225">
        <f>'[28]CF PS'!$DI$67</f>
        <v>0</v>
      </c>
      <c r="OX31" s="225">
        <f>'[28]CF PS'!$DI$68</f>
        <v>0</v>
      </c>
      <c r="OY31" s="225">
        <f>'[28]CF PS'!$DI$69</f>
        <v>0</v>
      </c>
      <c r="OZ31" s="225">
        <f>'[28]CF PS'!$DI$70</f>
        <v>0</v>
      </c>
      <c r="PA31" s="225">
        <f>'[28]CF PS'!$DI$71</f>
        <v>0</v>
      </c>
      <c r="PB31" s="225">
        <f>'[28]CF PS'!$DI$72</f>
        <v>0</v>
      </c>
      <c r="PC31" s="226">
        <f>SUM(NR31:PB31)</f>
        <v>773578</v>
      </c>
      <c r="PF31" s="219">
        <f>DK31+BY31+AM31</f>
        <v>32065712</v>
      </c>
      <c r="PH31" s="219">
        <f>PF31+JG31+PC31</f>
        <v>33806262</v>
      </c>
    </row>
    <row r="32" spans="1:424" ht="16.5" thickBot="1" x14ac:dyDescent="0.35">
      <c r="A32" s="231" t="s">
        <v>780</v>
      </c>
      <c r="B32" s="232" t="str">
        <f>IF(AND(B30&lt;&gt;0,B31&lt;&gt;0),(B30-B31)/B31,IF(AND(B30=0,B31=0),"",IF(AND(B30="",B31=""),"",IF(AND(B30=0,B31=""),"", IF(AND(B30="",B31=0),"",1)))))</f>
        <v/>
      </c>
      <c r="C32" s="232" t="str">
        <f t="shared" ref="C32:BN32" si="54">IF(AND(C30&lt;&gt;0,C31&lt;&gt;0),(C30-C31)/C31,IF(AND(C30=0,C31=0),"",IF(AND(C30="",C31=""),"",IF(AND(C30=0,C31=""),"", IF(AND(C30="",C31=0),"",1)))))</f>
        <v/>
      </c>
      <c r="D32" s="232" t="str">
        <f t="shared" si="54"/>
        <v/>
      </c>
      <c r="E32" s="232" t="str">
        <f t="shared" si="54"/>
        <v/>
      </c>
      <c r="F32" s="232" t="str">
        <f t="shared" si="54"/>
        <v/>
      </c>
      <c r="G32" s="232" t="str">
        <f t="shared" si="54"/>
        <v/>
      </c>
      <c r="H32" s="232" t="str">
        <f t="shared" si="54"/>
        <v/>
      </c>
      <c r="I32" s="232" t="str">
        <f t="shared" si="54"/>
        <v/>
      </c>
      <c r="J32" s="232" t="str">
        <f t="shared" si="54"/>
        <v/>
      </c>
      <c r="K32" s="232" t="str">
        <f t="shared" si="54"/>
        <v/>
      </c>
      <c r="L32" s="232" t="str">
        <f t="shared" si="54"/>
        <v/>
      </c>
      <c r="M32" s="232" t="str">
        <f t="shared" si="54"/>
        <v/>
      </c>
      <c r="N32" s="232" t="str">
        <f t="shared" si="54"/>
        <v/>
      </c>
      <c r="O32" s="232" t="str">
        <f t="shared" si="54"/>
        <v/>
      </c>
      <c r="P32" s="232" t="str">
        <f t="shared" si="54"/>
        <v/>
      </c>
      <c r="Q32" s="232" t="str">
        <f t="shared" si="54"/>
        <v/>
      </c>
      <c r="R32" s="232" t="str">
        <f t="shared" si="54"/>
        <v/>
      </c>
      <c r="S32" s="232" t="str">
        <f t="shared" si="54"/>
        <v/>
      </c>
      <c r="T32" s="232" t="str">
        <f t="shared" si="54"/>
        <v/>
      </c>
      <c r="U32" s="232" t="str">
        <f t="shared" si="54"/>
        <v/>
      </c>
      <c r="V32" s="232" t="str">
        <f t="shared" si="54"/>
        <v/>
      </c>
      <c r="W32" s="232">
        <f t="shared" si="54"/>
        <v>1</v>
      </c>
      <c r="X32" s="232">
        <f t="shared" si="54"/>
        <v>1</v>
      </c>
      <c r="Y32" s="232" t="str">
        <f t="shared" si="54"/>
        <v/>
      </c>
      <c r="Z32" s="232" t="str">
        <f t="shared" si="54"/>
        <v/>
      </c>
      <c r="AA32" s="232" t="str">
        <f t="shared" si="54"/>
        <v/>
      </c>
      <c r="AB32" s="232" t="str">
        <f t="shared" si="54"/>
        <v/>
      </c>
      <c r="AC32" s="232" t="str">
        <f t="shared" si="54"/>
        <v/>
      </c>
      <c r="AD32" s="232" t="str">
        <f t="shared" si="54"/>
        <v/>
      </c>
      <c r="AE32" s="232" t="str">
        <f t="shared" si="54"/>
        <v/>
      </c>
      <c r="AF32" s="232" t="str">
        <f t="shared" si="54"/>
        <v/>
      </c>
      <c r="AG32" s="232" t="str">
        <f t="shared" si="54"/>
        <v/>
      </c>
      <c r="AH32" s="232" t="str">
        <f t="shared" si="54"/>
        <v/>
      </c>
      <c r="AI32" s="232" t="str">
        <f t="shared" si="54"/>
        <v/>
      </c>
      <c r="AJ32" s="232" t="str">
        <f t="shared" si="54"/>
        <v/>
      </c>
      <c r="AK32" s="232" t="str">
        <f t="shared" si="54"/>
        <v/>
      </c>
      <c r="AL32" s="232" t="str">
        <f t="shared" si="54"/>
        <v/>
      </c>
      <c r="AM32" s="233">
        <f t="shared" si="54"/>
        <v>0</v>
      </c>
      <c r="AN32" s="234" t="str">
        <f t="shared" si="54"/>
        <v/>
      </c>
      <c r="AO32" s="232" t="str">
        <f t="shared" si="54"/>
        <v/>
      </c>
      <c r="AP32" s="232" t="str">
        <f t="shared" si="54"/>
        <v/>
      </c>
      <c r="AQ32" s="232" t="str">
        <f t="shared" si="54"/>
        <v/>
      </c>
      <c r="AR32" s="232" t="str">
        <f t="shared" si="54"/>
        <v/>
      </c>
      <c r="AS32" s="232" t="str">
        <f t="shared" si="54"/>
        <v/>
      </c>
      <c r="AT32" s="232" t="str">
        <f t="shared" si="54"/>
        <v/>
      </c>
      <c r="AU32" s="232" t="str">
        <f t="shared" si="54"/>
        <v/>
      </c>
      <c r="AV32" s="232" t="str">
        <f t="shared" si="54"/>
        <v/>
      </c>
      <c r="AW32" s="232" t="str">
        <f t="shared" si="54"/>
        <v/>
      </c>
      <c r="AX32" s="232" t="str">
        <f t="shared" si="54"/>
        <v/>
      </c>
      <c r="AY32" s="232" t="str">
        <f t="shared" si="54"/>
        <v/>
      </c>
      <c r="AZ32" s="232" t="str">
        <f t="shared" si="54"/>
        <v/>
      </c>
      <c r="BA32" s="232" t="str">
        <f t="shared" si="54"/>
        <v/>
      </c>
      <c r="BB32" s="232" t="str">
        <f t="shared" si="54"/>
        <v/>
      </c>
      <c r="BC32" s="232" t="str">
        <f t="shared" si="54"/>
        <v/>
      </c>
      <c r="BD32" s="232" t="str">
        <f t="shared" si="54"/>
        <v/>
      </c>
      <c r="BE32" s="232" t="str">
        <f t="shared" si="54"/>
        <v/>
      </c>
      <c r="BF32" s="232" t="str">
        <f t="shared" si="54"/>
        <v/>
      </c>
      <c r="BG32" s="232" t="str">
        <f t="shared" si="54"/>
        <v/>
      </c>
      <c r="BH32" s="232" t="str">
        <f t="shared" si="54"/>
        <v/>
      </c>
      <c r="BI32" s="232" t="str">
        <f t="shared" si="54"/>
        <v/>
      </c>
      <c r="BJ32" s="232" t="str">
        <f t="shared" si="54"/>
        <v/>
      </c>
      <c r="BK32" s="232" t="str">
        <f t="shared" si="54"/>
        <v/>
      </c>
      <c r="BL32" s="232" t="str">
        <f t="shared" si="54"/>
        <v/>
      </c>
      <c r="BM32" s="232" t="str">
        <f t="shared" si="54"/>
        <v/>
      </c>
      <c r="BN32" s="232" t="str">
        <f t="shared" si="54"/>
        <v/>
      </c>
      <c r="BO32" s="232" t="str">
        <f t="shared" ref="BO32:DZ32" si="55">IF(AND(BO30&lt;&gt;0,BO31&lt;&gt;0),(BO30-BO31)/BO31,IF(AND(BO30=0,BO31=0),"",IF(AND(BO30="",BO31=""),"",IF(AND(BO30=0,BO31=""),"", IF(AND(BO30="",BO31=0),"",1)))))</f>
        <v/>
      </c>
      <c r="BP32" s="232" t="str">
        <f t="shared" si="55"/>
        <v/>
      </c>
      <c r="BQ32" s="232" t="str">
        <f t="shared" si="55"/>
        <v/>
      </c>
      <c r="BR32" s="232" t="str">
        <f t="shared" si="55"/>
        <v/>
      </c>
      <c r="BS32" s="232" t="str">
        <f t="shared" si="55"/>
        <v/>
      </c>
      <c r="BT32" s="232" t="str">
        <f t="shared" si="55"/>
        <v/>
      </c>
      <c r="BU32" s="232" t="str">
        <f t="shared" si="55"/>
        <v/>
      </c>
      <c r="BV32" s="232" t="str">
        <f t="shared" si="55"/>
        <v/>
      </c>
      <c r="BW32" s="232" t="str">
        <f t="shared" si="55"/>
        <v/>
      </c>
      <c r="BX32" s="232" t="str">
        <f t="shared" si="55"/>
        <v/>
      </c>
      <c r="BY32" s="233" t="str">
        <f t="shared" si="55"/>
        <v/>
      </c>
      <c r="BZ32" s="234" t="str">
        <f t="shared" si="55"/>
        <v/>
      </c>
      <c r="CA32" s="232" t="str">
        <f t="shared" si="55"/>
        <v/>
      </c>
      <c r="CB32" s="232" t="str">
        <f t="shared" si="55"/>
        <v/>
      </c>
      <c r="CC32" s="232" t="str">
        <f t="shared" si="55"/>
        <v/>
      </c>
      <c r="CD32" s="232" t="str">
        <f t="shared" si="55"/>
        <v/>
      </c>
      <c r="CE32" s="232" t="str">
        <f t="shared" si="55"/>
        <v/>
      </c>
      <c r="CF32" s="232" t="str">
        <f t="shared" si="55"/>
        <v/>
      </c>
      <c r="CG32" s="232" t="str">
        <f t="shared" si="55"/>
        <v/>
      </c>
      <c r="CH32" s="232" t="str">
        <f t="shared" si="55"/>
        <v/>
      </c>
      <c r="CI32" s="232" t="str">
        <f t="shared" si="55"/>
        <v/>
      </c>
      <c r="CJ32" s="232" t="str">
        <f t="shared" si="55"/>
        <v/>
      </c>
      <c r="CK32" s="232" t="str">
        <f t="shared" si="55"/>
        <v/>
      </c>
      <c r="CL32" s="232" t="str">
        <f t="shared" si="55"/>
        <v/>
      </c>
      <c r="CM32" s="232" t="str">
        <f t="shared" si="55"/>
        <v/>
      </c>
      <c r="CN32" s="232" t="str">
        <f t="shared" si="55"/>
        <v/>
      </c>
      <c r="CO32" s="232" t="str">
        <f t="shared" si="55"/>
        <v/>
      </c>
      <c r="CP32" s="232" t="str">
        <f t="shared" si="55"/>
        <v/>
      </c>
      <c r="CQ32" s="232" t="str">
        <f t="shared" si="55"/>
        <v/>
      </c>
      <c r="CR32" s="232">
        <f t="shared" si="55"/>
        <v>1</v>
      </c>
      <c r="CS32" s="232" t="str">
        <f t="shared" si="55"/>
        <v/>
      </c>
      <c r="CT32" s="232" t="str">
        <f t="shared" si="55"/>
        <v/>
      </c>
      <c r="CU32" s="232" t="str">
        <f t="shared" si="55"/>
        <v/>
      </c>
      <c r="CV32" s="232">
        <f t="shared" si="55"/>
        <v>1</v>
      </c>
      <c r="CW32" s="232" t="str">
        <f t="shared" si="55"/>
        <v/>
      </c>
      <c r="CX32" s="232" t="str">
        <f t="shared" si="55"/>
        <v/>
      </c>
      <c r="CY32" s="232" t="str">
        <f t="shared" si="55"/>
        <v/>
      </c>
      <c r="CZ32" s="232" t="str">
        <f t="shared" si="55"/>
        <v/>
      </c>
      <c r="DA32" s="232" t="str">
        <f t="shared" si="55"/>
        <v/>
      </c>
      <c r="DB32" s="232" t="str">
        <f t="shared" si="55"/>
        <v/>
      </c>
      <c r="DC32" s="232" t="str">
        <f t="shared" si="55"/>
        <v/>
      </c>
      <c r="DD32" s="232" t="str">
        <f t="shared" si="55"/>
        <v/>
      </c>
      <c r="DE32" s="232" t="str">
        <f t="shared" si="55"/>
        <v/>
      </c>
      <c r="DF32" s="232" t="str">
        <f t="shared" si="55"/>
        <v/>
      </c>
      <c r="DG32" s="232" t="str">
        <f t="shared" si="55"/>
        <v/>
      </c>
      <c r="DH32" s="232" t="str">
        <f t="shared" si="55"/>
        <v/>
      </c>
      <c r="DI32" s="232" t="str">
        <f t="shared" si="55"/>
        <v/>
      </c>
      <c r="DJ32" s="232" t="str">
        <f t="shared" si="55"/>
        <v/>
      </c>
      <c r="DK32" s="233">
        <f t="shared" si="55"/>
        <v>3.231736166230167E-7</v>
      </c>
      <c r="DL32" s="235" t="str">
        <f t="shared" si="55"/>
        <v/>
      </c>
      <c r="DM32" s="236" t="str">
        <f t="shared" si="55"/>
        <v/>
      </c>
      <c r="DN32" s="236" t="str">
        <f t="shared" si="55"/>
        <v/>
      </c>
      <c r="DO32" s="236" t="str">
        <f t="shared" si="55"/>
        <v/>
      </c>
      <c r="DP32" s="236" t="str">
        <f t="shared" si="55"/>
        <v/>
      </c>
      <c r="DQ32" s="236" t="str">
        <f t="shared" si="55"/>
        <v/>
      </c>
      <c r="DR32" s="236" t="str">
        <f t="shared" si="55"/>
        <v/>
      </c>
      <c r="DS32" s="236" t="str">
        <f t="shared" si="55"/>
        <v/>
      </c>
      <c r="DT32" s="236" t="str">
        <f t="shared" si="55"/>
        <v/>
      </c>
      <c r="DU32" s="236" t="str">
        <f t="shared" si="55"/>
        <v/>
      </c>
      <c r="DV32" s="236" t="str">
        <f t="shared" si="55"/>
        <v/>
      </c>
      <c r="DW32" s="236" t="str">
        <f t="shared" si="55"/>
        <v/>
      </c>
      <c r="DX32" s="236" t="str">
        <f t="shared" si="55"/>
        <v/>
      </c>
      <c r="DY32" s="236" t="str">
        <f t="shared" si="55"/>
        <v/>
      </c>
      <c r="DZ32" s="236" t="str">
        <f t="shared" si="55"/>
        <v/>
      </c>
      <c r="EA32" s="236" t="str">
        <f t="shared" ref="EA32:IK32" si="56">IF(AND(EA30&lt;&gt;0,EA31&lt;&gt;0),(EA30-EA31)/EA31,IF(AND(EA30=0,EA31=0),"",IF(AND(EA30="",EA31=""),"",IF(AND(EA30=0,EA31=""),"", IF(AND(EA30="",EA31=0),"",1)))))</f>
        <v/>
      </c>
      <c r="EB32" s="236" t="str">
        <f t="shared" si="56"/>
        <v/>
      </c>
      <c r="EC32" s="236" t="str">
        <f t="shared" si="56"/>
        <v/>
      </c>
      <c r="ED32" s="236" t="str">
        <f t="shared" si="56"/>
        <v/>
      </c>
      <c r="EE32" s="236" t="str">
        <f t="shared" si="56"/>
        <v/>
      </c>
      <c r="EF32" s="236" t="str">
        <f t="shared" si="56"/>
        <v/>
      </c>
      <c r="EG32" s="236" t="str">
        <f t="shared" si="56"/>
        <v/>
      </c>
      <c r="EH32" s="236" t="str">
        <f t="shared" si="56"/>
        <v/>
      </c>
      <c r="EI32" s="236" t="str">
        <f t="shared" si="56"/>
        <v/>
      </c>
      <c r="EJ32" s="236" t="str">
        <f t="shared" si="56"/>
        <v/>
      </c>
      <c r="EK32" s="236" t="str">
        <f t="shared" si="56"/>
        <v/>
      </c>
      <c r="EL32" s="236" t="str">
        <f t="shared" si="56"/>
        <v/>
      </c>
      <c r="EM32" s="236" t="str">
        <f t="shared" si="56"/>
        <v/>
      </c>
      <c r="EN32" s="236" t="str">
        <f t="shared" si="56"/>
        <v/>
      </c>
      <c r="EO32" s="236" t="str">
        <f t="shared" si="56"/>
        <v/>
      </c>
      <c r="EP32" s="236" t="str">
        <f t="shared" si="56"/>
        <v/>
      </c>
      <c r="EQ32" s="236" t="str">
        <f t="shared" si="56"/>
        <v/>
      </c>
      <c r="ER32" s="236" t="str">
        <f t="shared" si="56"/>
        <v/>
      </c>
      <c r="ES32" s="236" t="str">
        <f t="shared" si="56"/>
        <v/>
      </c>
      <c r="ET32" s="236" t="str">
        <f t="shared" si="56"/>
        <v/>
      </c>
      <c r="EU32" s="236" t="str">
        <f t="shared" si="56"/>
        <v/>
      </c>
      <c r="EV32" s="236" t="str">
        <f t="shared" si="56"/>
        <v/>
      </c>
      <c r="EW32" s="237" t="str">
        <f t="shared" si="56"/>
        <v/>
      </c>
      <c r="EX32" s="235" t="str">
        <f t="shared" si="56"/>
        <v/>
      </c>
      <c r="EY32" s="236" t="str">
        <f t="shared" si="56"/>
        <v/>
      </c>
      <c r="EZ32" s="236" t="str">
        <f t="shared" si="56"/>
        <v/>
      </c>
      <c r="FA32" s="236" t="str">
        <f t="shared" si="56"/>
        <v/>
      </c>
      <c r="FB32" s="236" t="str">
        <f t="shared" si="56"/>
        <v/>
      </c>
      <c r="FC32" s="236" t="str">
        <f t="shared" si="56"/>
        <v/>
      </c>
      <c r="FD32" s="236" t="str">
        <f t="shared" si="56"/>
        <v/>
      </c>
      <c r="FE32" s="236" t="str">
        <f t="shared" si="56"/>
        <v/>
      </c>
      <c r="FF32" s="236" t="str">
        <f t="shared" si="56"/>
        <v/>
      </c>
      <c r="FG32" s="236" t="str">
        <f t="shared" si="56"/>
        <v/>
      </c>
      <c r="FH32" s="236" t="str">
        <f t="shared" si="56"/>
        <v/>
      </c>
      <c r="FI32" s="236" t="str">
        <f t="shared" si="56"/>
        <v/>
      </c>
      <c r="FJ32" s="236" t="str">
        <f t="shared" si="56"/>
        <v/>
      </c>
      <c r="FK32" s="236" t="str">
        <f t="shared" si="56"/>
        <v/>
      </c>
      <c r="FL32" s="236" t="str">
        <f t="shared" si="56"/>
        <v/>
      </c>
      <c r="FM32" s="236" t="str">
        <f t="shared" si="56"/>
        <v/>
      </c>
      <c r="FN32" s="236" t="str">
        <f t="shared" si="56"/>
        <v/>
      </c>
      <c r="FO32" s="236" t="str">
        <f t="shared" si="56"/>
        <v/>
      </c>
      <c r="FP32" s="236" t="str">
        <f t="shared" si="56"/>
        <v/>
      </c>
      <c r="FQ32" s="236" t="str">
        <f t="shared" si="56"/>
        <v/>
      </c>
      <c r="FR32" s="236" t="str">
        <f t="shared" si="56"/>
        <v/>
      </c>
      <c r="FS32" s="236" t="str">
        <f t="shared" si="56"/>
        <v/>
      </c>
      <c r="FT32" s="236" t="str">
        <f t="shared" si="56"/>
        <v/>
      </c>
      <c r="FU32" s="236" t="str">
        <f t="shared" si="56"/>
        <v/>
      </c>
      <c r="FV32" s="236" t="str">
        <f t="shared" si="56"/>
        <v/>
      </c>
      <c r="FW32" s="236" t="str">
        <f t="shared" si="56"/>
        <v/>
      </c>
      <c r="FX32" s="236" t="str">
        <f t="shared" si="56"/>
        <v/>
      </c>
      <c r="FY32" s="236" t="str">
        <f t="shared" si="56"/>
        <v/>
      </c>
      <c r="FZ32" s="236" t="str">
        <f t="shared" si="56"/>
        <v/>
      </c>
      <c r="GA32" s="236" t="str">
        <f t="shared" si="56"/>
        <v/>
      </c>
      <c r="GB32" s="236" t="str">
        <f t="shared" si="56"/>
        <v/>
      </c>
      <c r="GC32" s="236" t="str">
        <f t="shared" si="56"/>
        <v/>
      </c>
      <c r="GD32" s="236" t="str">
        <f t="shared" si="56"/>
        <v/>
      </c>
      <c r="GE32" s="236" t="str">
        <f t="shared" si="56"/>
        <v/>
      </c>
      <c r="GF32" s="236" t="str">
        <f t="shared" si="56"/>
        <v/>
      </c>
      <c r="GG32" s="236" t="str">
        <f t="shared" si="56"/>
        <v/>
      </c>
      <c r="GH32" s="236" t="str">
        <f t="shared" si="56"/>
        <v/>
      </c>
      <c r="GI32" s="237" t="str">
        <f t="shared" si="56"/>
        <v/>
      </c>
      <c r="GJ32" s="235" t="str">
        <f t="shared" si="56"/>
        <v/>
      </c>
      <c r="GK32" s="236" t="str">
        <f t="shared" si="56"/>
        <v/>
      </c>
      <c r="GL32" s="236" t="str">
        <f t="shared" si="56"/>
        <v/>
      </c>
      <c r="GM32" s="236" t="str">
        <f t="shared" si="56"/>
        <v/>
      </c>
      <c r="GN32" s="236" t="str">
        <f t="shared" si="56"/>
        <v/>
      </c>
      <c r="GO32" s="236" t="str">
        <f t="shared" si="56"/>
        <v/>
      </c>
      <c r="GP32" s="236" t="str">
        <f t="shared" si="56"/>
        <v/>
      </c>
      <c r="GQ32" s="236" t="str">
        <f t="shared" si="56"/>
        <v/>
      </c>
      <c r="GR32" s="236" t="str">
        <f t="shared" si="56"/>
        <v/>
      </c>
      <c r="GS32" s="236" t="str">
        <f t="shared" si="56"/>
        <v/>
      </c>
      <c r="GT32" s="236" t="str">
        <f t="shared" si="56"/>
        <v/>
      </c>
      <c r="GU32" s="236" t="str">
        <f t="shared" si="56"/>
        <v/>
      </c>
      <c r="GV32" s="236" t="str">
        <f t="shared" si="56"/>
        <v/>
      </c>
      <c r="GW32" s="236" t="str">
        <f t="shared" si="56"/>
        <v/>
      </c>
      <c r="GX32" s="236" t="str">
        <f t="shared" si="56"/>
        <v/>
      </c>
      <c r="GY32" s="236" t="str">
        <f t="shared" si="56"/>
        <v/>
      </c>
      <c r="GZ32" s="236" t="str">
        <f t="shared" si="56"/>
        <v/>
      </c>
      <c r="HA32" s="236" t="str">
        <f t="shared" si="56"/>
        <v/>
      </c>
      <c r="HB32" s="236" t="str">
        <f t="shared" si="56"/>
        <v/>
      </c>
      <c r="HC32" s="236" t="str">
        <f t="shared" si="56"/>
        <v/>
      </c>
      <c r="HD32" s="236" t="str">
        <f t="shared" si="56"/>
        <v/>
      </c>
      <c r="HE32" s="236" t="str">
        <f t="shared" si="56"/>
        <v/>
      </c>
      <c r="HF32" s="236" t="str">
        <f t="shared" si="56"/>
        <v/>
      </c>
      <c r="HG32" s="236" t="str">
        <f t="shared" si="56"/>
        <v/>
      </c>
      <c r="HH32" s="236" t="str">
        <f t="shared" si="56"/>
        <v/>
      </c>
      <c r="HI32" s="236" t="str">
        <f t="shared" si="56"/>
        <v/>
      </c>
      <c r="HJ32" s="236" t="str">
        <f t="shared" si="56"/>
        <v/>
      </c>
      <c r="HK32" s="236" t="str">
        <f t="shared" si="56"/>
        <v/>
      </c>
      <c r="HL32" s="236" t="str">
        <f t="shared" si="56"/>
        <v/>
      </c>
      <c r="HM32" s="236" t="str">
        <f t="shared" si="56"/>
        <v/>
      </c>
      <c r="HN32" s="236" t="str">
        <f t="shared" si="56"/>
        <v/>
      </c>
      <c r="HO32" s="236" t="str">
        <f t="shared" si="56"/>
        <v/>
      </c>
      <c r="HP32" s="236" t="str">
        <f t="shared" si="56"/>
        <v/>
      </c>
      <c r="HQ32" s="236" t="str">
        <f t="shared" si="56"/>
        <v/>
      </c>
      <c r="HR32" s="236" t="str">
        <f t="shared" si="56"/>
        <v/>
      </c>
      <c r="HS32" s="236" t="str">
        <f t="shared" si="56"/>
        <v/>
      </c>
      <c r="HT32" s="236" t="str">
        <f t="shared" si="56"/>
        <v/>
      </c>
      <c r="HU32" s="237" t="str">
        <f t="shared" si="56"/>
        <v/>
      </c>
      <c r="HV32" s="234" t="str">
        <f t="shared" si="56"/>
        <v/>
      </c>
      <c r="HW32" s="232" t="str">
        <f t="shared" si="56"/>
        <v/>
      </c>
      <c r="HX32" s="232" t="str">
        <f t="shared" si="56"/>
        <v/>
      </c>
      <c r="HY32" s="232" t="str">
        <f t="shared" si="56"/>
        <v/>
      </c>
      <c r="HZ32" s="232" t="str">
        <f t="shared" si="56"/>
        <v/>
      </c>
      <c r="IA32" s="232" t="str">
        <f t="shared" si="56"/>
        <v/>
      </c>
      <c r="IB32" s="232" t="str">
        <f t="shared" si="56"/>
        <v/>
      </c>
      <c r="IC32" s="232" t="str">
        <f t="shared" si="56"/>
        <v/>
      </c>
      <c r="ID32" s="232" t="str">
        <f t="shared" si="56"/>
        <v/>
      </c>
      <c r="IE32" s="232" t="str">
        <f t="shared" si="56"/>
        <v/>
      </c>
      <c r="IF32" s="232" t="str">
        <f t="shared" si="56"/>
        <v/>
      </c>
      <c r="IG32" s="232" t="str">
        <f t="shared" si="56"/>
        <v/>
      </c>
      <c r="IH32" s="232" t="str">
        <f t="shared" si="56"/>
        <v/>
      </c>
      <c r="II32" s="232" t="str">
        <f t="shared" si="56"/>
        <v/>
      </c>
      <c r="IJ32" s="232" t="str">
        <f t="shared" si="56"/>
        <v/>
      </c>
      <c r="IK32" s="232" t="str">
        <f t="shared" si="56"/>
        <v/>
      </c>
      <c r="IL32" s="232" t="str">
        <f t="shared" ref="IL32:KW32" si="57">IF(AND(IL30&lt;&gt;0,IL31&lt;&gt;0),(IL30-IL31)/IL31,IF(AND(IL30=0,IL31=0),"",IF(AND(IL30="",IL31=""),"",IF(AND(IL30=0,IL31=""),"", IF(AND(IL30="",IL31=0),"",1)))))</f>
        <v/>
      </c>
      <c r="IM32" s="232" t="str">
        <f t="shared" si="57"/>
        <v/>
      </c>
      <c r="IN32" s="232" t="str">
        <f t="shared" si="57"/>
        <v/>
      </c>
      <c r="IO32" s="232" t="str">
        <f t="shared" si="57"/>
        <v/>
      </c>
      <c r="IP32" s="232">
        <f t="shared" si="57"/>
        <v>9.0488659444120409E-7</v>
      </c>
      <c r="IQ32" s="232" t="str">
        <f t="shared" si="57"/>
        <v/>
      </c>
      <c r="IR32" s="232" t="str">
        <f t="shared" si="57"/>
        <v/>
      </c>
      <c r="IS32" s="232" t="str">
        <f t="shared" si="57"/>
        <v/>
      </c>
      <c r="IT32" s="232" t="str">
        <f t="shared" si="57"/>
        <v/>
      </c>
      <c r="IU32" s="232" t="str">
        <f t="shared" si="57"/>
        <v/>
      </c>
      <c r="IV32" s="232" t="str">
        <f t="shared" si="57"/>
        <v/>
      </c>
      <c r="IW32" s="232" t="str">
        <f t="shared" si="57"/>
        <v/>
      </c>
      <c r="IX32" s="232" t="str">
        <f t="shared" si="57"/>
        <v/>
      </c>
      <c r="IY32" s="232" t="str">
        <f t="shared" si="57"/>
        <v/>
      </c>
      <c r="IZ32" s="232" t="str">
        <f t="shared" si="57"/>
        <v/>
      </c>
      <c r="JA32" s="232" t="str">
        <f t="shared" si="57"/>
        <v/>
      </c>
      <c r="JB32" s="232" t="str">
        <f t="shared" si="57"/>
        <v/>
      </c>
      <c r="JC32" s="232" t="str">
        <f t="shared" si="57"/>
        <v/>
      </c>
      <c r="JD32" s="232" t="str">
        <f t="shared" si="57"/>
        <v/>
      </c>
      <c r="JE32" s="232" t="str">
        <f t="shared" si="57"/>
        <v/>
      </c>
      <c r="JF32" s="232" t="str">
        <f t="shared" si="57"/>
        <v/>
      </c>
      <c r="JG32" s="233">
        <f t="shared" si="57"/>
        <v>9.0488659444120409E-7</v>
      </c>
      <c r="JH32" s="235" t="str">
        <f t="shared" si="57"/>
        <v/>
      </c>
      <c r="JI32" s="236" t="str">
        <f t="shared" si="57"/>
        <v/>
      </c>
      <c r="JJ32" s="236" t="str">
        <f t="shared" si="57"/>
        <v/>
      </c>
      <c r="JK32" s="236" t="str">
        <f t="shared" si="57"/>
        <v/>
      </c>
      <c r="JL32" s="236" t="str">
        <f t="shared" si="57"/>
        <v/>
      </c>
      <c r="JM32" s="236" t="str">
        <f t="shared" si="57"/>
        <v/>
      </c>
      <c r="JN32" s="236" t="str">
        <f t="shared" si="57"/>
        <v/>
      </c>
      <c r="JO32" s="236" t="str">
        <f t="shared" si="57"/>
        <v/>
      </c>
      <c r="JP32" s="236" t="str">
        <f t="shared" si="57"/>
        <v/>
      </c>
      <c r="JQ32" s="236" t="str">
        <f t="shared" si="57"/>
        <v/>
      </c>
      <c r="JR32" s="236" t="str">
        <f t="shared" si="57"/>
        <v/>
      </c>
      <c r="JS32" s="236" t="str">
        <f t="shared" si="57"/>
        <v/>
      </c>
      <c r="JT32" s="236" t="str">
        <f t="shared" si="57"/>
        <v/>
      </c>
      <c r="JU32" s="236" t="str">
        <f t="shared" si="57"/>
        <v/>
      </c>
      <c r="JV32" s="236" t="str">
        <f t="shared" si="57"/>
        <v/>
      </c>
      <c r="JW32" s="236" t="str">
        <f t="shared" si="57"/>
        <v/>
      </c>
      <c r="JX32" s="236" t="str">
        <f t="shared" si="57"/>
        <v/>
      </c>
      <c r="JY32" s="236" t="str">
        <f t="shared" si="57"/>
        <v/>
      </c>
      <c r="JZ32" s="236" t="str">
        <f t="shared" si="57"/>
        <v/>
      </c>
      <c r="KA32" s="236" t="str">
        <f t="shared" si="57"/>
        <v/>
      </c>
      <c r="KB32" s="236" t="str">
        <f t="shared" si="57"/>
        <v/>
      </c>
      <c r="KC32" s="236" t="str">
        <f t="shared" si="57"/>
        <v/>
      </c>
      <c r="KD32" s="236" t="str">
        <f t="shared" si="57"/>
        <v/>
      </c>
      <c r="KE32" s="236" t="str">
        <f t="shared" si="57"/>
        <v/>
      </c>
      <c r="KF32" s="236" t="str">
        <f t="shared" si="57"/>
        <v/>
      </c>
      <c r="KG32" s="236" t="str">
        <f t="shared" si="57"/>
        <v/>
      </c>
      <c r="KH32" s="236" t="str">
        <f t="shared" si="57"/>
        <v/>
      </c>
      <c r="KI32" s="236" t="str">
        <f t="shared" si="57"/>
        <v/>
      </c>
      <c r="KJ32" s="236" t="str">
        <f t="shared" si="57"/>
        <v/>
      </c>
      <c r="KK32" s="236" t="str">
        <f t="shared" si="57"/>
        <v/>
      </c>
      <c r="KL32" s="236" t="str">
        <f t="shared" si="57"/>
        <v/>
      </c>
      <c r="KM32" s="236" t="str">
        <f t="shared" si="57"/>
        <v/>
      </c>
      <c r="KN32" s="236" t="str">
        <f t="shared" si="57"/>
        <v/>
      </c>
      <c r="KO32" s="236" t="str">
        <f t="shared" si="57"/>
        <v/>
      </c>
      <c r="KP32" s="236" t="str">
        <f t="shared" si="57"/>
        <v/>
      </c>
      <c r="KQ32" s="236" t="str">
        <f t="shared" si="57"/>
        <v/>
      </c>
      <c r="KR32" s="236" t="str">
        <f t="shared" si="57"/>
        <v/>
      </c>
      <c r="KS32" s="237" t="str">
        <f t="shared" si="57"/>
        <v/>
      </c>
      <c r="KT32" s="235" t="str">
        <f t="shared" si="57"/>
        <v/>
      </c>
      <c r="KU32" s="236" t="str">
        <f t="shared" si="57"/>
        <v/>
      </c>
      <c r="KV32" s="236" t="str">
        <f t="shared" si="57"/>
        <v/>
      </c>
      <c r="KW32" s="236" t="str">
        <f t="shared" si="57"/>
        <v/>
      </c>
      <c r="KX32" s="236" t="str">
        <f t="shared" ref="KX32:NI32" si="58">IF(AND(KX30&lt;&gt;0,KX31&lt;&gt;0),(KX30-KX31)/KX31,IF(AND(KX30=0,KX31=0),"",IF(AND(KX30="",KX31=""),"",IF(AND(KX30=0,KX31=""),"", IF(AND(KX30="",KX31=0),"",1)))))</f>
        <v/>
      </c>
      <c r="KY32" s="236" t="str">
        <f t="shared" si="58"/>
        <v/>
      </c>
      <c r="KZ32" s="236" t="str">
        <f t="shared" si="58"/>
        <v/>
      </c>
      <c r="LA32" s="236" t="str">
        <f t="shared" si="58"/>
        <v/>
      </c>
      <c r="LB32" s="236" t="str">
        <f t="shared" si="58"/>
        <v/>
      </c>
      <c r="LC32" s="236" t="str">
        <f t="shared" si="58"/>
        <v/>
      </c>
      <c r="LD32" s="236" t="str">
        <f t="shared" si="58"/>
        <v/>
      </c>
      <c r="LE32" s="236" t="str">
        <f t="shared" si="58"/>
        <v/>
      </c>
      <c r="LF32" s="236" t="str">
        <f t="shared" si="58"/>
        <v/>
      </c>
      <c r="LG32" s="236" t="str">
        <f t="shared" si="58"/>
        <v/>
      </c>
      <c r="LH32" s="236" t="str">
        <f t="shared" si="58"/>
        <v/>
      </c>
      <c r="LI32" s="236" t="str">
        <f t="shared" si="58"/>
        <v/>
      </c>
      <c r="LJ32" s="236" t="str">
        <f t="shared" si="58"/>
        <v/>
      </c>
      <c r="LK32" s="236" t="str">
        <f t="shared" si="58"/>
        <v/>
      </c>
      <c r="LL32" s="236" t="str">
        <f t="shared" si="58"/>
        <v/>
      </c>
      <c r="LM32" s="236" t="str">
        <f t="shared" si="58"/>
        <v/>
      </c>
      <c r="LN32" s="236" t="str">
        <f t="shared" si="58"/>
        <v/>
      </c>
      <c r="LO32" s="236" t="str">
        <f t="shared" si="58"/>
        <v/>
      </c>
      <c r="LP32" s="236" t="str">
        <f t="shared" si="58"/>
        <v/>
      </c>
      <c r="LQ32" s="236" t="str">
        <f t="shared" si="58"/>
        <v/>
      </c>
      <c r="LR32" s="236" t="str">
        <f t="shared" si="58"/>
        <v/>
      </c>
      <c r="LS32" s="236" t="str">
        <f t="shared" si="58"/>
        <v/>
      </c>
      <c r="LT32" s="236" t="str">
        <f t="shared" si="58"/>
        <v/>
      </c>
      <c r="LU32" s="236" t="str">
        <f t="shared" si="58"/>
        <v/>
      </c>
      <c r="LV32" s="236" t="str">
        <f t="shared" si="58"/>
        <v/>
      </c>
      <c r="LW32" s="236" t="str">
        <f t="shared" si="58"/>
        <v/>
      </c>
      <c r="LX32" s="236" t="str">
        <f t="shared" si="58"/>
        <v/>
      </c>
      <c r="LY32" s="236" t="str">
        <f t="shared" si="58"/>
        <v/>
      </c>
      <c r="LZ32" s="236" t="str">
        <f t="shared" si="58"/>
        <v/>
      </c>
      <c r="MA32" s="236" t="str">
        <f t="shared" si="58"/>
        <v/>
      </c>
      <c r="MB32" s="236" t="str">
        <f t="shared" si="58"/>
        <v/>
      </c>
      <c r="MC32" s="236" t="str">
        <f t="shared" si="58"/>
        <v/>
      </c>
      <c r="MD32" s="236" t="str">
        <f t="shared" si="58"/>
        <v/>
      </c>
      <c r="ME32" s="237" t="str">
        <f t="shared" si="58"/>
        <v/>
      </c>
      <c r="MF32" s="235" t="str">
        <f t="shared" si="58"/>
        <v/>
      </c>
      <c r="MG32" s="236" t="str">
        <f t="shared" si="58"/>
        <v/>
      </c>
      <c r="MH32" s="236" t="str">
        <f t="shared" si="58"/>
        <v/>
      </c>
      <c r="MI32" s="236" t="str">
        <f t="shared" si="58"/>
        <v/>
      </c>
      <c r="MJ32" s="236" t="str">
        <f t="shared" si="58"/>
        <v/>
      </c>
      <c r="MK32" s="236" t="str">
        <f t="shared" si="58"/>
        <v/>
      </c>
      <c r="ML32" s="236" t="str">
        <f t="shared" si="58"/>
        <v/>
      </c>
      <c r="MM32" s="236" t="str">
        <f t="shared" si="58"/>
        <v/>
      </c>
      <c r="MN32" s="236" t="str">
        <f t="shared" si="58"/>
        <v/>
      </c>
      <c r="MO32" s="236" t="str">
        <f t="shared" si="58"/>
        <v/>
      </c>
      <c r="MP32" s="236" t="str">
        <f t="shared" si="58"/>
        <v/>
      </c>
      <c r="MQ32" s="236" t="str">
        <f t="shared" si="58"/>
        <v/>
      </c>
      <c r="MR32" s="236" t="str">
        <f t="shared" si="58"/>
        <v/>
      </c>
      <c r="MS32" s="236" t="str">
        <f t="shared" si="58"/>
        <v/>
      </c>
      <c r="MT32" s="236" t="str">
        <f t="shared" si="58"/>
        <v/>
      </c>
      <c r="MU32" s="236" t="str">
        <f t="shared" si="58"/>
        <v/>
      </c>
      <c r="MV32" s="236" t="str">
        <f t="shared" si="58"/>
        <v/>
      </c>
      <c r="MW32" s="236" t="str">
        <f t="shared" si="58"/>
        <v/>
      </c>
      <c r="MX32" s="236" t="str">
        <f t="shared" si="58"/>
        <v/>
      </c>
      <c r="MY32" s="236" t="str">
        <f t="shared" si="58"/>
        <v/>
      </c>
      <c r="MZ32" s="236" t="str">
        <f t="shared" si="58"/>
        <v/>
      </c>
      <c r="NA32" s="236" t="str">
        <f t="shared" si="58"/>
        <v/>
      </c>
      <c r="NB32" s="236" t="str">
        <f t="shared" si="58"/>
        <v/>
      </c>
      <c r="NC32" s="236" t="str">
        <f t="shared" si="58"/>
        <v/>
      </c>
      <c r="ND32" s="236" t="str">
        <f t="shared" si="58"/>
        <v/>
      </c>
      <c r="NE32" s="236" t="str">
        <f t="shared" si="58"/>
        <v/>
      </c>
      <c r="NF32" s="236" t="str">
        <f t="shared" si="58"/>
        <v/>
      </c>
      <c r="NG32" s="236" t="str">
        <f t="shared" si="58"/>
        <v/>
      </c>
      <c r="NH32" s="236" t="str">
        <f t="shared" si="58"/>
        <v/>
      </c>
      <c r="NI32" s="236" t="str">
        <f t="shared" si="58"/>
        <v/>
      </c>
      <c r="NJ32" s="236" t="str">
        <f t="shared" ref="NJ32:PC32" si="59">IF(AND(NJ30&lt;&gt;0,NJ31&lt;&gt;0),(NJ30-NJ31)/NJ31,IF(AND(NJ30=0,NJ31=0),"",IF(AND(NJ30="",NJ31=""),"",IF(AND(NJ30=0,NJ31=""),"", IF(AND(NJ30="",NJ31=0),"",1)))))</f>
        <v/>
      </c>
      <c r="NK32" s="236" t="str">
        <f t="shared" si="59"/>
        <v/>
      </c>
      <c r="NL32" s="236" t="str">
        <f t="shared" si="59"/>
        <v/>
      </c>
      <c r="NM32" s="236" t="str">
        <f t="shared" si="59"/>
        <v/>
      </c>
      <c r="NN32" s="236" t="str">
        <f t="shared" si="59"/>
        <v/>
      </c>
      <c r="NO32" s="236" t="str">
        <f t="shared" si="59"/>
        <v/>
      </c>
      <c r="NP32" s="236" t="str">
        <f t="shared" si="59"/>
        <v/>
      </c>
      <c r="NQ32" s="237" t="str">
        <f t="shared" si="59"/>
        <v/>
      </c>
      <c r="NR32" s="232" t="str">
        <f t="shared" si="59"/>
        <v/>
      </c>
      <c r="NS32" s="232" t="str">
        <f t="shared" si="59"/>
        <v/>
      </c>
      <c r="NT32" s="232" t="str">
        <f t="shared" si="59"/>
        <v/>
      </c>
      <c r="NU32" s="232" t="str">
        <f t="shared" si="59"/>
        <v/>
      </c>
      <c r="NV32" s="232" t="str">
        <f t="shared" si="59"/>
        <v/>
      </c>
      <c r="NW32" s="232" t="str">
        <f t="shared" si="59"/>
        <v/>
      </c>
      <c r="NX32" s="232" t="str">
        <f t="shared" si="59"/>
        <v/>
      </c>
      <c r="NY32" s="232" t="str">
        <f t="shared" si="59"/>
        <v/>
      </c>
      <c r="NZ32" s="232" t="str">
        <f t="shared" si="59"/>
        <v/>
      </c>
      <c r="OA32" s="232" t="str">
        <f t="shared" si="59"/>
        <v/>
      </c>
      <c r="OB32" s="232" t="str">
        <f t="shared" si="59"/>
        <v/>
      </c>
      <c r="OC32" s="232" t="str">
        <f t="shared" si="59"/>
        <v/>
      </c>
      <c r="OD32" s="232" t="str">
        <f t="shared" si="59"/>
        <v/>
      </c>
      <c r="OE32" s="232" t="str">
        <f t="shared" si="59"/>
        <v/>
      </c>
      <c r="OF32" s="232" t="str">
        <f t="shared" si="59"/>
        <v/>
      </c>
      <c r="OG32" s="232" t="str">
        <f t="shared" si="59"/>
        <v/>
      </c>
      <c r="OH32" s="232" t="str">
        <f t="shared" si="59"/>
        <v/>
      </c>
      <c r="OI32" s="232" t="str">
        <f t="shared" si="59"/>
        <v/>
      </c>
      <c r="OJ32" s="232" t="str">
        <f t="shared" si="59"/>
        <v/>
      </c>
      <c r="OK32" s="232" t="str">
        <f t="shared" si="59"/>
        <v/>
      </c>
      <c r="OL32" s="232" t="str">
        <f t="shared" si="59"/>
        <v/>
      </c>
      <c r="OM32" s="232" t="str">
        <f t="shared" si="59"/>
        <v/>
      </c>
      <c r="ON32" s="232" t="str">
        <f t="shared" si="59"/>
        <v/>
      </c>
      <c r="OO32" s="232" t="str">
        <f t="shared" si="59"/>
        <v/>
      </c>
      <c r="OP32" s="232">
        <f t="shared" si="59"/>
        <v>1</v>
      </c>
      <c r="OQ32" s="232">
        <f t="shared" si="59"/>
        <v>1</v>
      </c>
      <c r="OR32" s="232" t="str">
        <f t="shared" si="59"/>
        <v/>
      </c>
      <c r="OS32" s="232" t="str">
        <f t="shared" si="59"/>
        <v/>
      </c>
      <c r="OT32" s="232" t="str">
        <f t="shared" si="59"/>
        <v/>
      </c>
      <c r="OU32" s="232" t="str">
        <f t="shared" si="59"/>
        <v/>
      </c>
      <c r="OV32" s="232" t="str">
        <f t="shared" si="59"/>
        <v/>
      </c>
      <c r="OW32" s="232" t="str">
        <f t="shared" si="59"/>
        <v/>
      </c>
      <c r="OX32" s="232" t="str">
        <f t="shared" si="59"/>
        <v/>
      </c>
      <c r="OY32" s="232" t="str">
        <f t="shared" si="59"/>
        <v/>
      </c>
      <c r="OZ32" s="232" t="str">
        <f t="shared" si="59"/>
        <v/>
      </c>
      <c r="PA32" s="232" t="str">
        <f t="shared" si="59"/>
        <v/>
      </c>
      <c r="PB32" s="232" t="str">
        <f t="shared" si="59"/>
        <v/>
      </c>
      <c r="PC32" s="233">
        <f t="shared" si="59"/>
        <v>4.0396702077877085E-7</v>
      </c>
      <c r="PF32" s="238">
        <f>IF(AND(PF30&lt;&gt;0,PF31&lt;&gt;0),(PF30-PF31)/PF31,IF(AND(PF30=0,PF31=0),"",IF(AND(PF30="",PF31=""),"",IF(AND(PF30=0,PF31=""),"", IF(AND(PF30="",PF31=0),"",1)))))</f>
        <v>2.3389469723921925E-8</v>
      </c>
      <c r="PH32" s="238">
        <f>IF(AND(PH30&lt;&gt;0,PH31&lt;&gt;0),(PH30-PH31)/PH31,IF(AND(PH30=0,PH31=0),"",IF(AND(PH30="",PH31=""),"",IF(AND(PH30=0,PH31=""),"", IF(AND(PH30="",PH31=0),"",1)))))</f>
        <v>5.731186725110277E-8</v>
      </c>
    </row>
    <row r="33" spans="1:419" s="259" customFormat="1" ht="14.25" customHeight="1" outlineLevel="1" x14ac:dyDescent="0.3">
      <c r="A33" s="240" t="s">
        <v>781</v>
      </c>
      <c r="B33" s="241">
        <f>[27]Consolidado!$J$12</f>
        <v>4.985014147084236</v>
      </c>
      <c r="C33" s="242"/>
      <c r="D33" s="242"/>
      <c r="E33" s="242"/>
      <c r="F33" s="242"/>
      <c r="G33" s="242"/>
      <c r="H33" s="242"/>
      <c r="I33" s="242"/>
      <c r="J33" s="242"/>
      <c r="K33" s="242"/>
      <c r="L33" s="242"/>
      <c r="M33" s="242"/>
      <c r="N33" s="242"/>
      <c r="O33" s="242"/>
      <c r="P33" s="242"/>
      <c r="Q33" s="242"/>
      <c r="R33" s="242"/>
      <c r="S33" s="242"/>
      <c r="T33" s="242"/>
      <c r="U33" s="242"/>
      <c r="V33" s="242"/>
      <c r="W33" s="242"/>
      <c r="X33" s="242"/>
      <c r="Y33" s="242"/>
      <c r="Z33" s="242"/>
      <c r="AA33" s="242"/>
      <c r="AB33" s="242"/>
      <c r="AC33" s="242"/>
      <c r="AD33" s="242"/>
      <c r="AE33" s="242"/>
      <c r="AF33" s="242"/>
      <c r="AG33" s="242"/>
      <c r="AH33" s="242"/>
      <c r="AI33" s="242"/>
      <c r="AJ33" s="242"/>
      <c r="AK33" s="242"/>
      <c r="AL33" s="242"/>
      <c r="AM33" s="243"/>
      <c r="AN33" s="244">
        <f>[27]Consolidado!$J$13</f>
        <v>0.51052796733915806</v>
      </c>
      <c r="AO33" s="245"/>
      <c r="AP33" s="245"/>
      <c r="AQ33" s="245"/>
      <c r="AR33" s="245"/>
      <c r="AS33" s="245"/>
      <c r="AT33" s="245"/>
      <c r="AU33" s="245"/>
      <c r="AV33" s="245"/>
      <c r="AW33" s="245"/>
      <c r="AX33" s="245"/>
      <c r="AY33" s="245"/>
      <c r="AZ33" s="245"/>
      <c r="BA33" s="245"/>
      <c r="BB33" s="245"/>
      <c r="BC33" s="245"/>
      <c r="BD33" s="245"/>
      <c r="BE33" s="245"/>
      <c r="BF33" s="245"/>
      <c r="BG33" s="245"/>
      <c r="BH33" s="245"/>
      <c r="BI33" s="245"/>
      <c r="BJ33" s="245"/>
      <c r="BK33" s="245"/>
      <c r="BL33" s="245"/>
      <c r="BM33" s="245"/>
      <c r="BN33" s="245"/>
      <c r="BO33" s="245"/>
      <c r="BP33" s="245"/>
      <c r="BQ33" s="245"/>
      <c r="BR33" s="245"/>
      <c r="BS33" s="245"/>
      <c r="BT33" s="245"/>
      <c r="BU33" s="245"/>
      <c r="BV33" s="245"/>
      <c r="BW33" s="245"/>
      <c r="BX33" s="245"/>
      <c r="BY33" s="246"/>
      <c r="BZ33" s="247">
        <f>[27]Consolidado!$J$14</f>
        <v>3.3595189199218751</v>
      </c>
      <c r="CA33" s="248"/>
      <c r="CB33" s="248"/>
      <c r="CC33" s="248"/>
      <c r="CD33" s="248"/>
      <c r="CE33" s="248"/>
      <c r="CF33" s="248"/>
      <c r="CG33" s="248"/>
      <c r="CH33" s="248"/>
      <c r="CI33" s="248"/>
      <c r="CJ33" s="248"/>
      <c r="CK33" s="248"/>
      <c r="CL33" s="248"/>
      <c r="CM33" s="248"/>
      <c r="CN33" s="248"/>
      <c r="CO33" s="248"/>
      <c r="CP33" s="248"/>
      <c r="CQ33" s="248"/>
      <c r="CR33" s="248"/>
      <c r="CS33" s="248"/>
      <c r="CT33" s="248"/>
      <c r="CU33" s="248"/>
      <c r="CV33" s="248"/>
      <c r="CW33" s="248"/>
      <c r="CX33" s="248"/>
      <c r="CY33" s="248"/>
      <c r="CZ33" s="248"/>
      <c r="DA33" s="248"/>
      <c r="DB33" s="248"/>
      <c r="DC33" s="248"/>
      <c r="DD33" s="248"/>
      <c r="DE33" s="248"/>
      <c r="DF33" s="248"/>
      <c r="DG33" s="248"/>
      <c r="DH33" s="248"/>
      <c r="DI33" s="248"/>
      <c r="DJ33" s="248"/>
      <c r="DK33" s="249"/>
      <c r="DL33" s="250">
        <f>[27]Consolidado!$J$17</f>
        <v>0</v>
      </c>
      <c r="DM33" s="251"/>
      <c r="DN33" s="251"/>
      <c r="DO33" s="251"/>
      <c r="DP33" s="251"/>
      <c r="DQ33" s="251"/>
      <c r="DR33" s="251"/>
      <c r="DS33" s="251"/>
      <c r="DT33" s="251"/>
      <c r="DU33" s="251"/>
      <c r="DV33" s="251"/>
      <c r="DW33" s="251"/>
      <c r="DX33" s="251"/>
      <c r="DY33" s="251"/>
      <c r="DZ33" s="251"/>
      <c r="EA33" s="251"/>
      <c r="EB33" s="251"/>
      <c r="EC33" s="251"/>
      <c r="ED33" s="251"/>
      <c r="EE33" s="251"/>
      <c r="EF33" s="251"/>
      <c r="EG33" s="251"/>
      <c r="EH33" s="251"/>
      <c r="EI33" s="251"/>
      <c r="EJ33" s="251"/>
      <c r="EK33" s="251"/>
      <c r="EL33" s="251"/>
      <c r="EM33" s="251"/>
      <c r="EN33" s="251"/>
      <c r="EO33" s="251"/>
      <c r="EP33" s="251"/>
      <c r="EQ33" s="251"/>
      <c r="ER33" s="251"/>
      <c r="ES33" s="251"/>
      <c r="ET33" s="251"/>
      <c r="EU33" s="251"/>
      <c r="EV33" s="251"/>
      <c r="EW33" s="252"/>
      <c r="EX33" s="250">
        <f>[27]Consolidado!$J$18</f>
        <v>0</v>
      </c>
      <c r="EY33" s="251"/>
      <c r="EZ33" s="251"/>
      <c r="FA33" s="251"/>
      <c r="FB33" s="251"/>
      <c r="FC33" s="251"/>
      <c r="FD33" s="251"/>
      <c r="FE33" s="251"/>
      <c r="FF33" s="251"/>
      <c r="FG33" s="251"/>
      <c r="FH33" s="251"/>
      <c r="FI33" s="251"/>
      <c r="FJ33" s="251"/>
      <c r="FK33" s="251"/>
      <c r="FL33" s="251"/>
      <c r="FM33" s="251"/>
      <c r="FN33" s="251"/>
      <c r="FO33" s="251"/>
      <c r="FP33" s="251"/>
      <c r="FQ33" s="251"/>
      <c r="FR33" s="251"/>
      <c r="FS33" s="251"/>
      <c r="FT33" s="251"/>
      <c r="FU33" s="251"/>
      <c r="FV33" s="251"/>
      <c r="FW33" s="251"/>
      <c r="FX33" s="251"/>
      <c r="FY33" s="251"/>
      <c r="FZ33" s="251"/>
      <c r="GA33" s="251"/>
      <c r="GB33" s="251"/>
      <c r="GC33" s="251"/>
      <c r="GD33" s="251"/>
      <c r="GE33" s="251"/>
      <c r="GF33" s="251"/>
      <c r="GG33" s="251"/>
      <c r="GH33" s="251"/>
      <c r="GI33" s="252"/>
      <c r="GJ33" s="250">
        <f>[27]Consolidado!$J$19</f>
        <v>2.5948959804687499</v>
      </c>
      <c r="GK33" s="251"/>
      <c r="GL33" s="251"/>
      <c r="GM33" s="251"/>
      <c r="GN33" s="251"/>
      <c r="GO33" s="251"/>
      <c r="GP33" s="251"/>
      <c r="GQ33" s="251"/>
      <c r="GR33" s="251"/>
      <c r="GS33" s="251"/>
      <c r="GT33" s="251"/>
      <c r="GU33" s="251"/>
      <c r="GV33" s="251"/>
      <c r="GW33" s="251"/>
      <c r="GX33" s="251"/>
      <c r="GY33" s="251"/>
      <c r="GZ33" s="251"/>
      <c r="HA33" s="251"/>
      <c r="HB33" s="251"/>
      <c r="HC33" s="251"/>
      <c r="HD33" s="251"/>
      <c r="HE33" s="251"/>
      <c r="HF33" s="251"/>
      <c r="HG33" s="251"/>
      <c r="HH33" s="251"/>
      <c r="HI33" s="251"/>
      <c r="HJ33" s="251"/>
      <c r="HK33" s="251"/>
      <c r="HL33" s="251"/>
      <c r="HM33" s="251"/>
      <c r="HN33" s="251"/>
      <c r="HO33" s="251"/>
      <c r="HP33" s="251"/>
      <c r="HQ33" s="251"/>
      <c r="HR33" s="251"/>
      <c r="HS33" s="251"/>
      <c r="HT33" s="251"/>
      <c r="HU33" s="252"/>
      <c r="HV33" s="253">
        <f>[27]Consolidado!$J$20</f>
        <v>2.5948959804687499</v>
      </c>
      <c r="HW33" s="254"/>
      <c r="HX33" s="254"/>
      <c r="HY33" s="254"/>
      <c r="HZ33" s="254"/>
      <c r="IA33" s="254"/>
      <c r="IB33" s="254"/>
      <c r="IC33" s="254"/>
      <c r="ID33" s="254"/>
      <c r="IE33" s="254"/>
      <c r="IF33" s="254"/>
      <c r="IG33" s="254"/>
      <c r="IH33" s="254"/>
      <c r="II33" s="254"/>
      <c r="IJ33" s="254"/>
      <c r="IK33" s="254"/>
      <c r="IL33" s="254"/>
      <c r="IM33" s="254"/>
      <c r="IN33" s="254"/>
      <c r="IO33" s="254"/>
      <c r="IP33" s="254"/>
      <c r="IQ33" s="254"/>
      <c r="IR33" s="254"/>
      <c r="IS33" s="254"/>
      <c r="IT33" s="254"/>
      <c r="IU33" s="254"/>
      <c r="IV33" s="254"/>
      <c r="IW33" s="254"/>
      <c r="IX33" s="254"/>
      <c r="IY33" s="254"/>
      <c r="IZ33" s="254"/>
      <c r="JA33" s="254"/>
      <c r="JB33" s="254"/>
      <c r="JC33" s="254"/>
      <c r="JD33" s="254"/>
      <c r="JE33" s="254"/>
      <c r="JF33" s="254"/>
      <c r="JG33" s="255"/>
      <c r="JH33" s="250">
        <f>[27]Consolidado!$J$22</f>
        <v>0</v>
      </c>
      <c r="JI33" s="251"/>
      <c r="JJ33" s="251"/>
      <c r="JK33" s="251"/>
      <c r="JL33" s="251"/>
      <c r="JM33" s="251"/>
      <c r="JN33" s="251"/>
      <c r="JO33" s="251"/>
      <c r="JP33" s="251"/>
      <c r="JQ33" s="251"/>
      <c r="JR33" s="251"/>
      <c r="JS33" s="251"/>
      <c r="JT33" s="251"/>
      <c r="JU33" s="251"/>
      <c r="JV33" s="251"/>
      <c r="JW33" s="251"/>
      <c r="JX33" s="251"/>
      <c r="JY33" s="251"/>
      <c r="JZ33" s="251"/>
      <c r="KA33" s="251"/>
      <c r="KB33" s="251"/>
      <c r="KC33" s="251"/>
      <c r="KD33" s="251"/>
      <c r="KE33" s="251"/>
      <c r="KF33" s="251"/>
      <c r="KG33" s="251"/>
      <c r="KH33" s="251"/>
      <c r="KI33" s="251"/>
      <c r="KJ33" s="251"/>
      <c r="KK33" s="251"/>
      <c r="KL33" s="251"/>
      <c r="KM33" s="251"/>
      <c r="KN33" s="251"/>
      <c r="KO33" s="251"/>
      <c r="KP33" s="251"/>
      <c r="KQ33" s="251"/>
      <c r="KR33" s="251"/>
      <c r="KS33" s="252"/>
      <c r="KT33" s="250">
        <f>[27]Consolidado!$J$23</f>
        <v>0</v>
      </c>
      <c r="KU33" s="251"/>
      <c r="KV33" s="251"/>
      <c r="KW33" s="251"/>
      <c r="KX33" s="251"/>
      <c r="KY33" s="251"/>
      <c r="KZ33" s="251"/>
      <c r="LA33" s="251"/>
      <c r="LB33" s="251"/>
      <c r="LC33" s="251"/>
      <c r="LD33" s="251"/>
      <c r="LE33" s="251"/>
      <c r="LF33" s="251"/>
      <c r="LG33" s="251"/>
      <c r="LH33" s="251"/>
      <c r="LI33" s="251"/>
      <c r="LJ33" s="251"/>
      <c r="LK33" s="251"/>
      <c r="LL33" s="251"/>
      <c r="LM33" s="251"/>
      <c r="LN33" s="251"/>
      <c r="LO33" s="251"/>
      <c r="LP33" s="251"/>
      <c r="LQ33" s="251"/>
      <c r="LR33" s="251"/>
      <c r="LS33" s="251"/>
      <c r="LT33" s="251"/>
      <c r="LU33" s="251"/>
      <c r="LV33" s="251"/>
      <c r="LW33" s="251"/>
      <c r="LX33" s="251"/>
      <c r="LY33" s="251"/>
      <c r="LZ33" s="251"/>
      <c r="MA33" s="251"/>
      <c r="MB33" s="251"/>
      <c r="MC33" s="251"/>
      <c r="MD33" s="251"/>
      <c r="ME33" s="252"/>
      <c r="MF33" s="250">
        <f>[27]Consolidado!$J$24</f>
        <v>3.4235929765624999</v>
      </c>
      <c r="MG33" s="251"/>
      <c r="MH33" s="251"/>
      <c r="MI33" s="251"/>
      <c r="MJ33" s="251"/>
      <c r="MK33" s="251"/>
      <c r="ML33" s="251"/>
      <c r="MM33" s="251"/>
      <c r="MN33" s="251"/>
      <c r="MO33" s="251"/>
      <c r="MP33" s="251"/>
      <c r="MQ33" s="251"/>
      <c r="MR33" s="251"/>
      <c r="MS33" s="251"/>
      <c r="MT33" s="251"/>
      <c r="MU33" s="251"/>
      <c r="MV33" s="251"/>
      <c r="MW33" s="251"/>
      <c r="MX33" s="251"/>
      <c r="MY33" s="251"/>
      <c r="MZ33" s="251"/>
      <c r="NA33" s="251"/>
      <c r="NB33" s="251"/>
      <c r="NC33" s="251"/>
      <c r="ND33" s="251"/>
      <c r="NE33" s="251"/>
      <c r="NF33" s="251"/>
      <c r="NG33" s="251"/>
      <c r="NH33" s="251"/>
      <c r="NI33" s="251"/>
      <c r="NJ33" s="251"/>
      <c r="NK33" s="251"/>
      <c r="NL33" s="251"/>
      <c r="NM33" s="251"/>
      <c r="NN33" s="251"/>
      <c r="NO33" s="251"/>
      <c r="NP33" s="251"/>
      <c r="NQ33" s="252"/>
      <c r="NR33" s="256">
        <f>[27]Consolidado!$J$25</f>
        <v>3.4235929765624999</v>
      </c>
      <c r="NS33" s="257"/>
      <c r="NT33" s="257"/>
      <c r="NU33" s="257"/>
      <c r="NV33" s="257"/>
      <c r="NW33" s="257"/>
      <c r="NX33" s="257"/>
      <c r="NY33" s="257"/>
      <c r="NZ33" s="257"/>
      <c r="OA33" s="257"/>
      <c r="OB33" s="257"/>
      <c r="OC33" s="257"/>
      <c r="OD33" s="257"/>
      <c r="OE33" s="257"/>
      <c r="OF33" s="257"/>
      <c r="OG33" s="257"/>
      <c r="OH33" s="257"/>
      <c r="OI33" s="257"/>
      <c r="OJ33" s="257"/>
      <c r="OK33" s="257"/>
      <c r="OL33" s="257"/>
      <c r="OM33" s="257"/>
      <c r="ON33" s="257"/>
      <c r="OO33" s="257"/>
      <c r="OP33" s="257"/>
      <c r="OQ33" s="257"/>
      <c r="OR33" s="257"/>
      <c r="OS33" s="257"/>
      <c r="OT33" s="257"/>
      <c r="OU33" s="257"/>
      <c r="OV33" s="257"/>
      <c r="OW33" s="257"/>
      <c r="OX33" s="257"/>
      <c r="OY33" s="257"/>
      <c r="OZ33" s="257"/>
      <c r="PA33" s="257"/>
      <c r="PB33" s="257"/>
      <c r="PC33" s="258"/>
    </row>
    <row r="34" spans="1:419" s="259" customFormat="1" outlineLevel="1" x14ac:dyDescent="0.3">
      <c r="A34" s="239" t="s">
        <v>782</v>
      </c>
      <c r="B34" s="260">
        <f>[28]Consolidado!$J$12</f>
        <v>4.9609860000000001</v>
      </c>
      <c r="C34" s="261"/>
      <c r="D34" s="261"/>
      <c r="E34" s="261"/>
      <c r="F34" s="261"/>
      <c r="G34" s="261"/>
      <c r="H34" s="261"/>
      <c r="I34" s="261"/>
      <c r="J34" s="261"/>
      <c r="K34" s="261"/>
      <c r="L34" s="261"/>
      <c r="M34" s="261"/>
      <c r="N34" s="261"/>
      <c r="O34" s="261"/>
      <c r="P34" s="261"/>
      <c r="Q34" s="261"/>
      <c r="R34" s="261"/>
      <c r="S34" s="261"/>
      <c r="T34" s="261"/>
      <c r="U34" s="261"/>
      <c r="V34" s="261"/>
      <c r="W34" s="261"/>
      <c r="X34" s="261"/>
      <c r="Y34" s="261"/>
      <c r="Z34" s="261"/>
      <c r="AA34" s="261"/>
      <c r="AB34" s="261"/>
      <c r="AC34" s="261"/>
      <c r="AD34" s="261"/>
      <c r="AE34" s="261"/>
      <c r="AF34" s="261"/>
      <c r="AG34" s="261"/>
      <c r="AH34" s="261"/>
      <c r="AI34" s="261"/>
      <c r="AJ34" s="261"/>
      <c r="AK34" s="261"/>
      <c r="AL34" s="261"/>
      <c r="AM34" s="262"/>
      <c r="AN34" s="260">
        <f>[28]Consolidado!$J$13</f>
        <v>0.50413600000000003</v>
      </c>
      <c r="AO34" s="261"/>
      <c r="AP34" s="261"/>
      <c r="AQ34" s="261"/>
      <c r="AR34" s="261"/>
      <c r="AS34" s="261"/>
      <c r="AT34" s="261"/>
      <c r="AU34" s="261"/>
      <c r="AV34" s="261"/>
      <c r="AW34" s="261"/>
      <c r="AX34" s="261"/>
      <c r="AY34" s="261"/>
      <c r="AZ34" s="261"/>
      <c r="BA34" s="261"/>
      <c r="BB34" s="261"/>
      <c r="BC34" s="261"/>
      <c r="BD34" s="261"/>
      <c r="BE34" s="261"/>
      <c r="BF34" s="261"/>
      <c r="BG34" s="261"/>
      <c r="BH34" s="261"/>
      <c r="BI34" s="261"/>
      <c r="BJ34" s="261"/>
      <c r="BK34" s="261"/>
      <c r="BL34" s="261"/>
      <c r="BM34" s="261"/>
      <c r="BN34" s="261"/>
      <c r="BO34" s="261"/>
      <c r="BP34" s="261"/>
      <c r="BQ34" s="261"/>
      <c r="BR34" s="261"/>
      <c r="BS34" s="261"/>
      <c r="BT34" s="261"/>
      <c r="BU34" s="261"/>
      <c r="BV34" s="261"/>
      <c r="BW34" s="261"/>
      <c r="BX34" s="261"/>
      <c r="BY34" s="262"/>
      <c r="BZ34" s="263">
        <f>[28]Consolidado!$J$14</f>
        <v>3.3644120000000002</v>
      </c>
      <c r="CA34" s="264"/>
      <c r="CB34" s="264"/>
      <c r="CC34" s="264"/>
      <c r="CD34" s="264"/>
      <c r="CE34" s="264"/>
      <c r="CF34" s="264"/>
      <c r="CG34" s="264"/>
      <c r="CH34" s="264"/>
      <c r="CI34" s="264"/>
      <c r="CJ34" s="264"/>
      <c r="CK34" s="264"/>
      <c r="CL34" s="264"/>
      <c r="CM34" s="264"/>
      <c r="CN34" s="264"/>
      <c r="CO34" s="264"/>
      <c r="CP34" s="264"/>
      <c r="CQ34" s="264"/>
      <c r="CR34" s="264"/>
      <c r="CS34" s="264"/>
      <c r="CT34" s="264"/>
      <c r="CU34" s="264"/>
      <c r="CV34" s="264"/>
      <c r="CW34" s="264"/>
      <c r="CX34" s="264"/>
      <c r="CY34" s="264"/>
      <c r="CZ34" s="264"/>
      <c r="DA34" s="264"/>
      <c r="DB34" s="264"/>
      <c r="DC34" s="264"/>
      <c r="DD34" s="264"/>
      <c r="DE34" s="264"/>
      <c r="DF34" s="264"/>
      <c r="DG34" s="264"/>
      <c r="DH34" s="264"/>
      <c r="DI34" s="264"/>
      <c r="DJ34" s="264"/>
      <c r="DK34" s="265"/>
      <c r="DL34" s="266">
        <f>[28]Consolidado!$J$17</f>
        <v>0</v>
      </c>
      <c r="DM34" s="267"/>
      <c r="DN34" s="267"/>
      <c r="DO34" s="267"/>
      <c r="DP34" s="267"/>
      <c r="DQ34" s="267"/>
      <c r="DR34" s="267"/>
      <c r="DS34" s="267"/>
      <c r="DT34" s="267"/>
      <c r="DU34" s="267"/>
      <c r="DV34" s="267"/>
      <c r="DW34" s="267"/>
      <c r="DX34" s="267"/>
      <c r="DY34" s="267"/>
      <c r="DZ34" s="267"/>
      <c r="EA34" s="267"/>
      <c r="EB34" s="267"/>
      <c r="EC34" s="267"/>
      <c r="ED34" s="267"/>
      <c r="EE34" s="267"/>
      <c r="EF34" s="267"/>
      <c r="EG34" s="267"/>
      <c r="EH34" s="267"/>
      <c r="EI34" s="267"/>
      <c r="EJ34" s="267"/>
      <c r="EK34" s="267"/>
      <c r="EL34" s="267"/>
      <c r="EM34" s="267"/>
      <c r="EN34" s="267"/>
      <c r="EO34" s="267"/>
      <c r="EP34" s="267"/>
      <c r="EQ34" s="267"/>
      <c r="ER34" s="267"/>
      <c r="ES34" s="267"/>
      <c r="ET34" s="267"/>
      <c r="EU34" s="267"/>
      <c r="EV34" s="267"/>
      <c r="EW34" s="268"/>
      <c r="EX34" s="266">
        <f>[28]Consolidado!$J$18</f>
        <v>2.5624470000000001</v>
      </c>
      <c r="EY34" s="267"/>
      <c r="EZ34" s="267"/>
      <c r="FA34" s="267"/>
      <c r="FB34" s="267"/>
      <c r="FC34" s="267"/>
      <c r="FD34" s="267"/>
      <c r="FE34" s="267"/>
      <c r="FF34" s="267"/>
      <c r="FG34" s="267"/>
      <c r="FH34" s="267"/>
      <c r="FI34" s="267"/>
      <c r="FJ34" s="267"/>
      <c r="FK34" s="267"/>
      <c r="FL34" s="267"/>
      <c r="FM34" s="267"/>
      <c r="FN34" s="267"/>
      <c r="FO34" s="267"/>
      <c r="FP34" s="267"/>
      <c r="FQ34" s="267"/>
      <c r="FR34" s="267"/>
      <c r="FS34" s="267"/>
      <c r="FT34" s="267"/>
      <c r="FU34" s="267"/>
      <c r="FV34" s="267"/>
      <c r="FW34" s="267"/>
      <c r="FX34" s="267"/>
      <c r="FY34" s="267"/>
      <c r="FZ34" s="267"/>
      <c r="GA34" s="267"/>
      <c r="GB34" s="267"/>
      <c r="GC34" s="267"/>
      <c r="GD34" s="267"/>
      <c r="GE34" s="267"/>
      <c r="GF34" s="267"/>
      <c r="GG34" s="267"/>
      <c r="GH34" s="267"/>
      <c r="GI34" s="268"/>
      <c r="GJ34" s="266"/>
      <c r="GK34" s="267"/>
      <c r="GL34" s="267"/>
      <c r="GM34" s="267"/>
      <c r="GN34" s="267"/>
      <c r="GO34" s="267"/>
      <c r="GP34" s="267"/>
      <c r="GQ34" s="267"/>
      <c r="GR34" s="267"/>
      <c r="GS34" s="267"/>
      <c r="GT34" s="267"/>
      <c r="GU34" s="267"/>
      <c r="GV34" s="267"/>
      <c r="GW34" s="267"/>
      <c r="GX34" s="267"/>
      <c r="GY34" s="267"/>
      <c r="GZ34" s="267"/>
      <c r="HA34" s="267"/>
      <c r="HB34" s="267"/>
      <c r="HC34" s="267"/>
      <c r="HD34" s="267"/>
      <c r="HE34" s="267"/>
      <c r="HF34" s="267"/>
      <c r="HG34" s="267"/>
      <c r="HH34" s="267"/>
      <c r="HI34" s="267"/>
      <c r="HJ34" s="267"/>
      <c r="HK34" s="267"/>
      <c r="HL34" s="267"/>
      <c r="HM34" s="267"/>
      <c r="HN34" s="267"/>
      <c r="HO34" s="267"/>
      <c r="HP34" s="267"/>
      <c r="HQ34" s="267"/>
      <c r="HR34" s="267"/>
      <c r="HS34" s="267"/>
      <c r="HT34" s="267"/>
      <c r="HU34" s="268"/>
      <c r="HV34" s="269">
        <f>[28]Consolidado!$J$19</f>
        <v>2.5624470000000001</v>
      </c>
      <c r="HW34" s="270"/>
      <c r="HX34" s="270"/>
      <c r="HY34" s="270"/>
      <c r="HZ34" s="270"/>
      <c r="IA34" s="270"/>
      <c r="IB34" s="270"/>
      <c r="IC34" s="270"/>
      <c r="ID34" s="270"/>
      <c r="IE34" s="270"/>
      <c r="IF34" s="270"/>
      <c r="IG34" s="270"/>
      <c r="IH34" s="270"/>
      <c r="II34" s="270"/>
      <c r="IJ34" s="270"/>
      <c r="IK34" s="270"/>
      <c r="IL34" s="270"/>
      <c r="IM34" s="270"/>
      <c r="IN34" s="270"/>
      <c r="IO34" s="270"/>
      <c r="IP34" s="270"/>
      <c r="IQ34" s="270"/>
      <c r="IR34" s="270"/>
      <c r="IS34" s="270"/>
      <c r="IT34" s="270"/>
      <c r="IU34" s="270"/>
      <c r="IV34" s="270"/>
      <c r="IW34" s="270"/>
      <c r="IX34" s="270"/>
      <c r="IY34" s="270"/>
      <c r="IZ34" s="270"/>
      <c r="JA34" s="270"/>
      <c r="JB34" s="270"/>
      <c r="JC34" s="270"/>
      <c r="JD34" s="270"/>
      <c r="JE34" s="270"/>
      <c r="JF34" s="270"/>
      <c r="JG34" s="271"/>
      <c r="JH34" s="266">
        <f>[28]Consolidado!$J$21</f>
        <v>0</v>
      </c>
      <c r="JI34" s="267"/>
      <c r="JJ34" s="267"/>
      <c r="JK34" s="267"/>
      <c r="JL34" s="267"/>
      <c r="JM34" s="267"/>
      <c r="JN34" s="267"/>
      <c r="JO34" s="267"/>
      <c r="JP34" s="267"/>
      <c r="JQ34" s="267"/>
      <c r="JR34" s="267"/>
      <c r="JS34" s="267"/>
      <c r="JT34" s="267"/>
      <c r="JU34" s="267"/>
      <c r="JV34" s="267"/>
      <c r="JW34" s="267"/>
      <c r="JX34" s="267"/>
      <c r="JY34" s="267"/>
      <c r="JZ34" s="267"/>
      <c r="KA34" s="267"/>
      <c r="KB34" s="267"/>
      <c r="KC34" s="267"/>
      <c r="KD34" s="267"/>
      <c r="KE34" s="267"/>
      <c r="KF34" s="267"/>
      <c r="KG34" s="267"/>
      <c r="KH34" s="267"/>
      <c r="KI34" s="267"/>
      <c r="KJ34" s="267"/>
      <c r="KK34" s="267"/>
      <c r="KL34" s="267"/>
      <c r="KM34" s="267"/>
      <c r="KN34" s="267"/>
      <c r="KO34" s="267"/>
      <c r="KP34" s="267"/>
      <c r="KQ34" s="267"/>
      <c r="KR34" s="267"/>
      <c r="KS34" s="268"/>
      <c r="KT34" s="266">
        <f>[28]Consolidado!$J$22</f>
        <v>3.4079440000000001</v>
      </c>
      <c r="KU34" s="267"/>
      <c r="KV34" s="267"/>
      <c r="KW34" s="267"/>
      <c r="KX34" s="267"/>
      <c r="KY34" s="267"/>
      <c r="KZ34" s="267"/>
      <c r="LA34" s="267"/>
      <c r="LB34" s="267"/>
      <c r="LC34" s="267"/>
      <c r="LD34" s="267"/>
      <c r="LE34" s="267"/>
      <c r="LF34" s="267"/>
      <c r="LG34" s="267"/>
      <c r="LH34" s="267"/>
      <c r="LI34" s="267"/>
      <c r="LJ34" s="267"/>
      <c r="LK34" s="267"/>
      <c r="LL34" s="267"/>
      <c r="LM34" s="267"/>
      <c r="LN34" s="267"/>
      <c r="LO34" s="267"/>
      <c r="LP34" s="267"/>
      <c r="LQ34" s="267"/>
      <c r="LR34" s="267"/>
      <c r="LS34" s="267"/>
      <c r="LT34" s="267"/>
      <c r="LU34" s="267"/>
      <c r="LV34" s="267"/>
      <c r="LW34" s="267"/>
      <c r="LX34" s="267"/>
      <c r="LY34" s="267"/>
      <c r="LZ34" s="267"/>
      <c r="MA34" s="267"/>
      <c r="MB34" s="267"/>
      <c r="MC34" s="267"/>
      <c r="MD34" s="267"/>
      <c r="ME34" s="268"/>
      <c r="MF34" s="266"/>
      <c r="MG34" s="267"/>
      <c r="MH34" s="267"/>
      <c r="MI34" s="267"/>
      <c r="MJ34" s="267"/>
      <c r="MK34" s="267"/>
      <c r="ML34" s="267"/>
      <c r="MM34" s="267"/>
      <c r="MN34" s="267"/>
      <c r="MO34" s="267"/>
      <c r="MP34" s="267"/>
      <c r="MQ34" s="267"/>
      <c r="MR34" s="267"/>
      <c r="MS34" s="267"/>
      <c r="MT34" s="267"/>
      <c r="MU34" s="267"/>
      <c r="MV34" s="267"/>
      <c r="MW34" s="267"/>
      <c r="MX34" s="267"/>
      <c r="MY34" s="267"/>
      <c r="MZ34" s="267"/>
      <c r="NA34" s="267"/>
      <c r="NB34" s="267"/>
      <c r="NC34" s="267"/>
      <c r="ND34" s="267"/>
      <c r="NE34" s="267"/>
      <c r="NF34" s="267"/>
      <c r="NG34" s="267"/>
      <c r="NH34" s="267"/>
      <c r="NI34" s="267"/>
      <c r="NJ34" s="267"/>
      <c r="NK34" s="267"/>
      <c r="NL34" s="267"/>
      <c r="NM34" s="267"/>
      <c r="NN34" s="267"/>
      <c r="NO34" s="267"/>
      <c r="NP34" s="267"/>
      <c r="NQ34" s="268"/>
      <c r="NR34" s="272">
        <f>[28]Consolidado!$J$23</f>
        <v>3.4079440000000001</v>
      </c>
      <c r="NS34" s="273"/>
      <c r="NT34" s="273"/>
      <c r="NU34" s="273"/>
      <c r="NV34" s="273"/>
      <c r="NW34" s="273"/>
      <c r="NX34" s="273"/>
      <c r="NY34" s="273"/>
      <c r="NZ34" s="273"/>
      <c r="OA34" s="273"/>
      <c r="OB34" s="273"/>
      <c r="OC34" s="273"/>
      <c r="OD34" s="273"/>
      <c r="OE34" s="273"/>
      <c r="OF34" s="273"/>
      <c r="OG34" s="273"/>
      <c r="OH34" s="273"/>
      <c r="OI34" s="273"/>
      <c r="OJ34" s="273"/>
      <c r="OK34" s="273"/>
      <c r="OL34" s="273"/>
      <c r="OM34" s="273"/>
      <c r="ON34" s="273"/>
      <c r="OO34" s="273"/>
      <c r="OP34" s="273"/>
      <c r="OQ34" s="273"/>
      <c r="OR34" s="273"/>
      <c r="OS34" s="273"/>
      <c r="OT34" s="273"/>
      <c r="OU34" s="273"/>
      <c r="OV34" s="273"/>
      <c r="OW34" s="273"/>
      <c r="OX34" s="273"/>
      <c r="OY34" s="273"/>
      <c r="OZ34" s="273"/>
      <c r="PA34" s="273"/>
      <c r="PB34" s="273"/>
      <c r="PC34" s="274"/>
    </row>
    <row r="35" spans="1:419" ht="15.75" customHeight="1" outlineLevel="1" thickBot="1" x14ac:dyDescent="0.35">
      <c r="A35" s="231" t="s">
        <v>783</v>
      </c>
      <c r="B35" s="275">
        <f t="shared" ref="B35" si="60">IF(B34&gt;0,(B33-B34)/B34,0)</f>
        <v>4.8434216674338205E-3</v>
      </c>
      <c r="C35" s="275"/>
      <c r="D35" s="275"/>
      <c r="E35" s="275"/>
      <c r="F35" s="275"/>
      <c r="G35" s="275"/>
      <c r="H35" s="275"/>
      <c r="I35" s="275"/>
      <c r="J35" s="275"/>
      <c r="K35" s="275"/>
      <c r="L35" s="275"/>
      <c r="M35" s="275"/>
      <c r="N35" s="275"/>
      <c r="O35" s="275"/>
      <c r="P35" s="275"/>
      <c r="Q35" s="275"/>
      <c r="R35" s="275"/>
      <c r="S35" s="275"/>
      <c r="T35" s="275"/>
      <c r="U35" s="275"/>
      <c r="V35" s="275"/>
      <c r="W35" s="275"/>
      <c r="X35" s="275"/>
      <c r="Y35" s="275"/>
      <c r="Z35" s="275"/>
      <c r="AA35" s="275"/>
      <c r="AB35" s="275"/>
      <c r="AC35" s="275"/>
      <c r="AD35" s="275"/>
      <c r="AE35" s="275"/>
      <c r="AF35" s="275"/>
      <c r="AG35" s="275"/>
      <c r="AH35" s="275"/>
      <c r="AI35" s="275"/>
      <c r="AJ35" s="275"/>
      <c r="AK35" s="275"/>
      <c r="AL35" s="275"/>
      <c r="AM35" s="276"/>
      <c r="AN35" s="277">
        <f>IF(Z34&gt;0,(AN33-Z34)/Z34,0)</f>
        <v>0</v>
      </c>
      <c r="AO35" s="278"/>
      <c r="AP35" s="278"/>
      <c r="AQ35" s="278"/>
      <c r="AR35" s="278"/>
      <c r="AS35" s="278"/>
      <c r="AT35" s="278"/>
      <c r="AU35" s="278"/>
      <c r="AV35" s="278"/>
      <c r="AW35" s="278"/>
      <c r="AX35" s="278"/>
      <c r="AY35" s="278"/>
      <c r="AZ35" s="278"/>
      <c r="BA35" s="278"/>
      <c r="BB35" s="278"/>
      <c r="BC35" s="278"/>
      <c r="BD35" s="278"/>
      <c r="BE35" s="278"/>
      <c r="BF35" s="278"/>
      <c r="BG35" s="278"/>
      <c r="BH35" s="278"/>
      <c r="BI35" s="278"/>
      <c r="BJ35" s="278"/>
      <c r="BK35" s="278"/>
      <c r="BL35" s="278"/>
      <c r="BM35" s="278"/>
      <c r="BN35" s="278"/>
      <c r="BO35" s="278"/>
      <c r="BP35" s="278"/>
      <c r="BQ35" s="278"/>
      <c r="BR35" s="278"/>
      <c r="BS35" s="278"/>
      <c r="BT35" s="278"/>
      <c r="BU35" s="278"/>
      <c r="BV35" s="278"/>
      <c r="BW35" s="278"/>
      <c r="BX35" s="278"/>
      <c r="BY35" s="279"/>
      <c r="BZ35" s="280"/>
      <c r="CA35" s="281"/>
      <c r="CB35" s="281"/>
      <c r="CC35" s="281"/>
      <c r="CD35" s="281"/>
      <c r="CE35" s="281"/>
      <c r="CF35" s="281"/>
      <c r="CG35" s="281"/>
      <c r="CH35" s="281"/>
      <c r="CI35" s="281"/>
      <c r="CJ35" s="281"/>
      <c r="CK35" s="281"/>
      <c r="CL35" s="281"/>
      <c r="CM35" s="281"/>
      <c r="CN35" s="281"/>
      <c r="CO35" s="281"/>
      <c r="CP35" s="281"/>
      <c r="CQ35" s="281"/>
      <c r="CR35" s="281"/>
      <c r="CS35" s="281"/>
      <c r="CT35" s="281"/>
      <c r="CU35" s="281"/>
      <c r="CV35" s="281"/>
      <c r="CW35" s="281"/>
      <c r="CX35" s="281"/>
      <c r="CY35" s="281"/>
      <c r="CZ35" s="281"/>
      <c r="DA35" s="281"/>
      <c r="DB35" s="281"/>
      <c r="DC35" s="281"/>
      <c r="DD35" s="281"/>
      <c r="DE35" s="281"/>
      <c r="DF35" s="281"/>
      <c r="DG35" s="281"/>
      <c r="DH35" s="281"/>
      <c r="DI35" s="281"/>
      <c r="DJ35" s="281"/>
      <c r="DK35" s="282"/>
      <c r="DL35" s="283" t="s">
        <v>784</v>
      </c>
      <c r="DM35" s="284"/>
      <c r="DN35" s="284"/>
      <c r="DO35" s="284"/>
      <c r="DP35" s="284"/>
      <c r="DQ35" s="284"/>
      <c r="DR35" s="284"/>
      <c r="DS35" s="284"/>
      <c r="DT35" s="284"/>
      <c r="DU35" s="284"/>
      <c r="DV35" s="284"/>
      <c r="DW35" s="284"/>
      <c r="DX35" s="284"/>
      <c r="DY35" s="284"/>
      <c r="DZ35" s="284"/>
      <c r="EA35" s="284"/>
      <c r="EB35" s="284"/>
      <c r="EC35" s="284"/>
      <c r="ED35" s="284"/>
      <c r="EE35" s="284"/>
      <c r="EF35" s="284"/>
      <c r="EG35" s="284"/>
      <c r="EH35" s="284"/>
      <c r="EI35" s="284"/>
      <c r="EJ35" s="284"/>
      <c r="EK35" s="284"/>
      <c r="EL35" s="284"/>
      <c r="EM35" s="284"/>
      <c r="EN35" s="284"/>
      <c r="EO35" s="284"/>
      <c r="EP35" s="284"/>
      <c r="EQ35" s="284"/>
      <c r="ER35" s="284"/>
      <c r="ES35" s="284"/>
      <c r="ET35" s="284"/>
      <c r="EU35" s="284"/>
      <c r="EV35" s="284"/>
      <c r="EW35" s="285"/>
      <c r="EX35" s="283" t="s">
        <v>784</v>
      </c>
      <c r="EY35" s="284"/>
      <c r="EZ35" s="284"/>
      <c r="FA35" s="284"/>
      <c r="FB35" s="284"/>
      <c r="FC35" s="284"/>
      <c r="FD35" s="284"/>
      <c r="FE35" s="284"/>
      <c r="FF35" s="284"/>
      <c r="FG35" s="284"/>
      <c r="FH35" s="284"/>
      <c r="FI35" s="284"/>
      <c r="FJ35" s="284"/>
      <c r="FK35" s="284"/>
      <c r="FL35" s="284"/>
      <c r="FM35" s="284"/>
      <c r="FN35" s="284"/>
      <c r="FO35" s="284"/>
      <c r="FP35" s="284"/>
      <c r="FQ35" s="284"/>
      <c r="FR35" s="284"/>
      <c r="FS35" s="284"/>
      <c r="FT35" s="284"/>
      <c r="FU35" s="284"/>
      <c r="FV35" s="284"/>
      <c r="FW35" s="284"/>
      <c r="FX35" s="284"/>
      <c r="FY35" s="284"/>
      <c r="FZ35" s="284"/>
      <c r="GA35" s="284"/>
      <c r="GB35" s="284"/>
      <c r="GC35" s="284"/>
      <c r="GD35" s="284"/>
      <c r="GE35" s="284"/>
      <c r="GF35" s="284"/>
      <c r="GG35" s="284"/>
      <c r="GH35" s="284"/>
      <c r="GI35" s="285"/>
      <c r="GJ35" s="283" t="s">
        <v>784</v>
      </c>
      <c r="GK35" s="284"/>
      <c r="GL35" s="284"/>
      <c r="GM35" s="284"/>
      <c r="GN35" s="284"/>
      <c r="GO35" s="284"/>
      <c r="GP35" s="284"/>
      <c r="GQ35" s="284"/>
      <c r="GR35" s="284"/>
      <c r="GS35" s="284"/>
      <c r="GT35" s="284"/>
      <c r="GU35" s="284"/>
      <c r="GV35" s="284"/>
      <c r="GW35" s="284"/>
      <c r="GX35" s="284"/>
      <c r="GY35" s="284"/>
      <c r="GZ35" s="284"/>
      <c r="HA35" s="284"/>
      <c r="HB35" s="284"/>
      <c r="HC35" s="284"/>
      <c r="HD35" s="284"/>
      <c r="HE35" s="284"/>
      <c r="HF35" s="284"/>
      <c r="HG35" s="284"/>
      <c r="HH35" s="284"/>
      <c r="HI35" s="284"/>
      <c r="HJ35" s="284"/>
      <c r="HK35" s="284"/>
      <c r="HL35" s="284"/>
      <c r="HM35" s="284"/>
      <c r="HN35" s="284"/>
      <c r="HO35" s="284"/>
      <c r="HP35" s="284"/>
      <c r="HQ35" s="284"/>
      <c r="HR35" s="284"/>
      <c r="HS35" s="284"/>
      <c r="HT35" s="284"/>
      <c r="HU35" s="285"/>
      <c r="HV35" s="286">
        <f>IF(AND(HV33&lt;&gt;0,HV34&lt;&gt;0),(HV33-HV34)/HV34,IF(AND(HV33=0,HV34=0),"",IF(AND(HV33="",HV34=""),"",IF(AND(HV33=0,HV34=""),"",IF(AND(HV33="",HV34=0),"",1)))))</f>
        <v>1.2663278681958993E-2</v>
      </c>
      <c r="HW35" s="287"/>
      <c r="HX35" s="287"/>
      <c r="HY35" s="287"/>
      <c r="HZ35" s="287"/>
      <c r="IA35" s="287"/>
      <c r="IB35" s="287"/>
      <c r="IC35" s="287"/>
      <c r="ID35" s="287"/>
      <c r="IE35" s="287"/>
      <c r="IF35" s="287"/>
      <c r="IG35" s="287"/>
      <c r="IH35" s="287"/>
      <c r="II35" s="287"/>
      <c r="IJ35" s="287"/>
      <c r="IK35" s="287"/>
      <c r="IL35" s="287"/>
      <c r="IM35" s="287"/>
      <c r="IN35" s="287"/>
      <c r="IO35" s="287"/>
      <c r="IP35" s="287"/>
      <c r="IQ35" s="287"/>
      <c r="IR35" s="287"/>
      <c r="IS35" s="287"/>
      <c r="IT35" s="287"/>
      <c r="IU35" s="287"/>
      <c r="IV35" s="287"/>
      <c r="IW35" s="287"/>
      <c r="IX35" s="287"/>
      <c r="IY35" s="287"/>
      <c r="IZ35" s="287"/>
      <c r="JA35" s="287"/>
      <c r="JB35" s="287"/>
      <c r="JC35" s="287"/>
      <c r="JD35" s="287"/>
      <c r="JE35" s="287"/>
      <c r="JF35" s="287"/>
      <c r="JG35" s="288"/>
      <c r="JH35" s="283" t="s">
        <v>784</v>
      </c>
      <c r="JI35" s="284"/>
      <c r="JJ35" s="284"/>
      <c r="JK35" s="284"/>
      <c r="JL35" s="284"/>
      <c r="JM35" s="284"/>
      <c r="JN35" s="284"/>
      <c r="JO35" s="284"/>
      <c r="JP35" s="284"/>
      <c r="JQ35" s="284"/>
      <c r="JR35" s="284"/>
      <c r="JS35" s="284"/>
      <c r="JT35" s="284"/>
      <c r="JU35" s="284"/>
      <c r="JV35" s="284"/>
      <c r="JW35" s="284"/>
      <c r="JX35" s="284"/>
      <c r="JY35" s="284"/>
      <c r="JZ35" s="284"/>
      <c r="KA35" s="284"/>
      <c r="KB35" s="284"/>
      <c r="KC35" s="284"/>
      <c r="KD35" s="284"/>
      <c r="KE35" s="284"/>
      <c r="KF35" s="284"/>
      <c r="KG35" s="284"/>
      <c r="KH35" s="284"/>
      <c r="KI35" s="284"/>
      <c r="KJ35" s="284"/>
      <c r="KK35" s="284"/>
      <c r="KL35" s="284"/>
      <c r="KM35" s="284"/>
      <c r="KN35" s="284"/>
      <c r="KO35" s="284"/>
      <c r="KP35" s="284"/>
      <c r="KQ35" s="284"/>
      <c r="KR35" s="284"/>
      <c r="KS35" s="285"/>
      <c r="KT35" s="283" t="s">
        <v>784</v>
      </c>
      <c r="KU35" s="284"/>
      <c r="KV35" s="284"/>
      <c r="KW35" s="284"/>
      <c r="KX35" s="284"/>
      <c r="KY35" s="284"/>
      <c r="KZ35" s="284"/>
      <c r="LA35" s="284"/>
      <c r="LB35" s="284"/>
      <c r="LC35" s="284"/>
      <c r="LD35" s="284"/>
      <c r="LE35" s="284"/>
      <c r="LF35" s="284"/>
      <c r="LG35" s="284"/>
      <c r="LH35" s="284"/>
      <c r="LI35" s="284"/>
      <c r="LJ35" s="284"/>
      <c r="LK35" s="284"/>
      <c r="LL35" s="284"/>
      <c r="LM35" s="284"/>
      <c r="LN35" s="284"/>
      <c r="LO35" s="284"/>
      <c r="LP35" s="284"/>
      <c r="LQ35" s="284"/>
      <c r="LR35" s="284"/>
      <c r="LS35" s="284"/>
      <c r="LT35" s="284"/>
      <c r="LU35" s="284"/>
      <c r="LV35" s="284"/>
      <c r="LW35" s="284"/>
      <c r="LX35" s="284"/>
      <c r="LY35" s="284"/>
      <c r="LZ35" s="284"/>
      <c r="MA35" s="284"/>
      <c r="MB35" s="284"/>
      <c r="MC35" s="284"/>
      <c r="MD35" s="284"/>
      <c r="ME35" s="285"/>
      <c r="MF35" s="283" t="s">
        <v>784</v>
      </c>
      <c r="MG35" s="284"/>
      <c r="MH35" s="284"/>
      <c r="MI35" s="284"/>
      <c r="MJ35" s="284"/>
      <c r="MK35" s="284"/>
      <c r="ML35" s="284"/>
      <c r="MM35" s="284"/>
      <c r="MN35" s="284"/>
      <c r="MO35" s="284"/>
      <c r="MP35" s="284"/>
      <c r="MQ35" s="284"/>
      <c r="MR35" s="284"/>
      <c r="MS35" s="284"/>
      <c r="MT35" s="284"/>
      <c r="MU35" s="284"/>
      <c r="MV35" s="284"/>
      <c r="MW35" s="284"/>
      <c r="MX35" s="284"/>
      <c r="MY35" s="284"/>
      <c r="MZ35" s="284"/>
      <c r="NA35" s="284"/>
      <c r="NB35" s="284"/>
      <c r="NC35" s="284"/>
      <c r="ND35" s="284"/>
      <c r="NE35" s="284"/>
      <c r="NF35" s="284"/>
      <c r="NG35" s="284"/>
      <c r="NH35" s="284"/>
      <c r="NI35" s="284"/>
      <c r="NJ35" s="284"/>
      <c r="NK35" s="284"/>
      <c r="NL35" s="284"/>
      <c r="NM35" s="284"/>
      <c r="NN35" s="284"/>
      <c r="NO35" s="284"/>
      <c r="NP35" s="284"/>
      <c r="NQ35" s="285"/>
      <c r="NR35" s="286">
        <f>IF(AND(NR33&lt;&gt;0,NR34&lt;&gt;0),(NR33-NR34)/NR34,IF(AND(NR33=0,NR34=0),"",IF(AND(NR33="",NR34=""),"",IF(AND(NR33=0,NR34=""),"",IF(AND(NR33="",NR34=0),"",1)))))</f>
        <v>4.5919112997454947E-3</v>
      </c>
      <c r="NS35" s="287"/>
      <c r="NT35" s="287"/>
      <c r="NU35" s="287"/>
      <c r="NV35" s="287"/>
      <c r="NW35" s="287"/>
      <c r="NX35" s="287"/>
      <c r="NY35" s="287"/>
      <c r="NZ35" s="287"/>
      <c r="OA35" s="287"/>
      <c r="OB35" s="287"/>
      <c r="OC35" s="287"/>
      <c r="OD35" s="287"/>
      <c r="OE35" s="287"/>
      <c r="OF35" s="287"/>
      <c r="OG35" s="287"/>
      <c r="OH35" s="287"/>
      <c r="OI35" s="287"/>
      <c r="OJ35" s="287"/>
      <c r="OK35" s="287"/>
      <c r="OL35" s="287"/>
      <c r="OM35" s="287"/>
      <c r="ON35" s="287"/>
      <c r="OO35" s="287"/>
      <c r="OP35" s="287"/>
      <c r="OQ35" s="287"/>
      <c r="OR35" s="287"/>
      <c r="OS35" s="287"/>
      <c r="OT35" s="287"/>
      <c r="OU35" s="287"/>
      <c r="OV35" s="287"/>
      <c r="OW35" s="287"/>
      <c r="OX35" s="287"/>
      <c r="OY35" s="287"/>
      <c r="OZ35" s="287"/>
      <c r="PA35" s="287"/>
      <c r="PB35" s="287"/>
      <c r="PC35" s="288"/>
    </row>
    <row r="36" spans="1:419" s="259" customFormat="1" ht="14.25" customHeight="1" outlineLevel="1" x14ac:dyDescent="0.3">
      <c r="A36" s="240" t="s">
        <v>785</v>
      </c>
      <c r="B36" s="241">
        <f>[27]Consolidado!$L$26</f>
        <v>0</v>
      </c>
      <c r="C36" s="242"/>
      <c r="D36" s="242"/>
      <c r="E36" s="242"/>
      <c r="F36" s="242"/>
      <c r="G36" s="242"/>
      <c r="H36" s="242"/>
      <c r="I36" s="242"/>
      <c r="J36" s="242"/>
      <c r="K36" s="242"/>
      <c r="L36" s="242"/>
      <c r="M36" s="242"/>
      <c r="N36" s="242"/>
      <c r="O36" s="242"/>
      <c r="P36" s="242"/>
      <c r="Q36" s="242"/>
      <c r="R36" s="242"/>
      <c r="S36" s="242"/>
      <c r="T36" s="242"/>
      <c r="U36" s="242"/>
      <c r="V36" s="242"/>
      <c r="W36" s="242"/>
      <c r="X36" s="242"/>
      <c r="Y36" s="242"/>
      <c r="Z36" s="242"/>
      <c r="AA36" s="242"/>
      <c r="AB36" s="242"/>
      <c r="AC36" s="242"/>
      <c r="AD36" s="242"/>
      <c r="AE36" s="242"/>
      <c r="AF36" s="242"/>
      <c r="AG36" s="242"/>
      <c r="AH36" s="242"/>
      <c r="AI36" s="242"/>
      <c r="AJ36" s="242"/>
      <c r="AK36" s="242"/>
      <c r="AL36" s="242"/>
      <c r="AM36" s="243"/>
      <c r="AN36" s="241">
        <f>[27]Consolidado!$L$27</f>
        <v>0</v>
      </c>
      <c r="AO36" s="242"/>
      <c r="AP36" s="242"/>
      <c r="AQ36" s="242"/>
      <c r="AR36" s="242"/>
      <c r="AS36" s="242"/>
      <c r="AT36" s="242"/>
      <c r="AU36" s="242"/>
      <c r="AV36" s="242"/>
      <c r="AW36" s="242"/>
      <c r="AX36" s="242"/>
      <c r="AY36" s="242"/>
      <c r="AZ36" s="242"/>
      <c r="BA36" s="242"/>
      <c r="BB36" s="242"/>
      <c r="BC36" s="242"/>
      <c r="BD36" s="242"/>
      <c r="BE36" s="242"/>
      <c r="BF36" s="242"/>
      <c r="BG36" s="242"/>
      <c r="BH36" s="242"/>
      <c r="BI36" s="242"/>
      <c r="BJ36" s="242"/>
      <c r="BK36" s="242"/>
      <c r="BL36" s="242"/>
      <c r="BM36" s="242"/>
      <c r="BN36" s="242"/>
      <c r="BO36" s="242"/>
      <c r="BP36" s="242"/>
      <c r="BQ36" s="242"/>
      <c r="BR36" s="242"/>
      <c r="BS36" s="242"/>
      <c r="BT36" s="242"/>
      <c r="BU36" s="242"/>
      <c r="BV36" s="242"/>
      <c r="BW36" s="242"/>
      <c r="BX36" s="242"/>
      <c r="BY36" s="243"/>
      <c r="BZ36" s="241">
        <f>[27]Consolidado!$L$14</f>
        <v>0</v>
      </c>
      <c r="CA36" s="242"/>
      <c r="CB36" s="242"/>
      <c r="CC36" s="242"/>
      <c r="CD36" s="242"/>
      <c r="CE36" s="242"/>
      <c r="CF36" s="242"/>
      <c r="CG36" s="242"/>
      <c r="CH36" s="242"/>
      <c r="CI36" s="242"/>
      <c r="CJ36" s="242"/>
      <c r="CK36" s="242"/>
      <c r="CL36" s="242"/>
      <c r="CM36" s="242"/>
      <c r="CN36" s="242"/>
      <c r="CO36" s="242"/>
      <c r="CP36" s="242"/>
      <c r="CQ36" s="242"/>
      <c r="CR36" s="242"/>
      <c r="CS36" s="242"/>
      <c r="CT36" s="242"/>
      <c r="CU36" s="242"/>
      <c r="CV36" s="242"/>
      <c r="CW36" s="242"/>
      <c r="CX36" s="242"/>
      <c r="CY36" s="242"/>
      <c r="CZ36" s="242"/>
      <c r="DA36" s="242"/>
      <c r="DB36" s="242"/>
      <c r="DC36" s="242"/>
      <c r="DD36" s="242"/>
      <c r="DE36" s="242"/>
      <c r="DF36" s="242"/>
      <c r="DG36" s="242"/>
      <c r="DH36" s="242"/>
      <c r="DI36" s="242"/>
      <c r="DJ36" s="242"/>
      <c r="DK36" s="243"/>
      <c r="DL36" s="289">
        <f>[27]Consolidado!$L$17</f>
        <v>0</v>
      </c>
      <c r="DM36" s="290"/>
      <c r="DN36" s="290"/>
      <c r="DO36" s="290"/>
      <c r="DP36" s="290"/>
      <c r="DQ36" s="290"/>
      <c r="DR36" s="290"/>
      <c r="DS36" s="290"/>
      <c r="DT36" s="290"/>
      <c r="DU36" s="290"/>
      <c r="DV36" s="290"/>
      <c r="DW36" s="290"/>
      <c r="DX36" s="290"/>
      <c r="DY36" s="290"/>
      <c r="DZ36" s="290"/>
      <c r="EA36" s="290"/>
      <c r="EB36" s="290"/>
      <c r="EC36" s="290"/>
      <c r="ED36" s="290"/>
      <c r="EE36" s="290"/>
      <c r="EF36" s="290"/>
      <c r="EG36" s="290"/>
      <c r="EH36" s="290"/>
      <c r="EI36" s="290"/>
      <c r="EJ36" s="290"/>
      <c r="EK36" s="290"/>
      <c r="EL36" s="290"/>
      <c r="EM36" s="290"/>
      <c r="EN36" s="290"/>
      <c r="EO36" s="290"/>
      <c r="EP36" s="290"/>
      <c r="EQ36" s="290"/>
      <c r="ER36" s="290"/>
      <c r="ES36" s="290"/>
      <c r="ET36" s="290"/>
      <c r="EU36" s="290"/>
      <c r="EV36" s="290"/>
      <c r="EW36" s="291"/>
      <c r="EX36" s="289">
        <f>[27]Consolidado!$L$18</f>
        <v>0</v>
      </c>
      <c r="EY36" s="290"/>
      <c r="EZ36" s="290"/>
      <c r="FA36" s="290"/>
      <c r="FB36" s="290"/>
      <c r="FC36" s="290"/>
      <c r="FD36" s="290"/>
      <c r="FE36" s="290"/>
      <c r="FF36" s="290"/>
      <c r="FG36" s="290"/>
      <c r="FH36" s="290"/>
      <c r="FI36" s="290"/>
      <c r="FJ36" s="290"/>
      <c r="FK36" s="290"/>
      <c r="FL36" s="290"/>
      <c r="FM36" s="290"/>
      <c r="FN36" s="290"/>
      <c r="FO36" s="290"/>
      <c r="FP36" s="290"/>
      <c r="FQ36" s="290"/>
      <c r="FR36" s="290"/>
      <c r="FS36" s="290"/>
      <c r="FT36" s="290"/>
      <c r="FU36" s="290"/>
      <c r="FV36" s="290"/>
      <c r="FW36" s="290"/>
      <c r="FX36" s="290"/>
      <c r="FY36" s="290"/>
      <c r="FZ36" s="290"/>
      <c r="GA36" s="290"/>
      <c r="GB36" s="290"/>
      <c r="GC36" s="290"/>
      <c r="GD36" s="290"/>
      <c r="GE36" s="290"/>
      <c r="GF36" s="290"/>
      <c r="GG36" s="290"/>
      <c r="GH36" s="290"/>
      <c r="GI36" s="291"/>
      <c r="GJ36" s="289">
        <f>[27]Consolidado!$L$19</f>
        <v>0</v>
      </c>
      <c r="GK36" s="290"/>
      <c r="GL36" s="290"/>
      <c r="GM36" s="290"/>
      <c r="GN36" s="290"/>
      <c r="GO36" s="290"/>
      <c r="GP36" s="290"/>
      <c r="GQ36" s="290"/>
      <c r="GR36" s="290"/>
      <c r="GS36" s="290"/>
      <c r="GT36" s="290"/>
      <c r="GU36" s="290"/>
      <c r="GV36" s="290"/>
      <c r="GW36" s="290"/>
      <c r="GX36" s="290"/>
      <c r="GY36" s="290"/>
      <c r="GZ36" s="290"/>
      <c r="HA36" s="290"/>
      <c r="HB36" s="290"/>
      <c r="HC36" s="290"/>
      <c r="HD36" s="290"/>
      <c r="HE36" s="290"/>
      <c r="HF36" s="290"/>
      <c r="HG36" s="290"/>
      <c r="HH36" s="290"/>
      <c r="HI36" s="290"/>
      <c r="HJ36" s="290"/>
      <c r="HK36" s="290"/>
      <c r="HL36" s="290"/>
      <c r="HM36" s="290"/>
      <c r="HN36" s="290"/>
      <c r="HO36" s="290"/>
      <c r="HP36" s="290"/>
      <c r="HQ36" s="290"/>
      <c r="HR36" s="290"/>
      <c r="HS36" s="290"/>
      <c r="HT36" s="290"/>
      <c r="HU36" s="291"/>
      <c r="HV36" s="241">
        <f>[27]Consolidado!$L$20</f>
        <v>0</v>
      </c>
      <c r="HW36" s="242"/>
      <c r="HX36" s="242"/>
      <c r="HY36" s="242"/>
      <c r="HZ36" s="242"/>
      <c r="IA36" s="242"/>
      <c r="IB36" s="242"/>
      <c r="IC36" s="242"/>
      <c r="ID36" s="242"/>
      <c r="IE36" s="242"/>
      <c r="IF36" s="242"/>
      <c r="IG36" s="242"/>
      <c r="IH36" s="242"/>
      <c r="II36" s="242"/>
      <c r="IJ36" s="242"/>
      <c r="IK36" s="242"/>
      <c r="IL36" s="242"/>
      <c r="IM36" s="242"/>
      <c r="IN36" s="242"/>
      <c r="IO36" s="242"/>
      <c r="IP36" s="242"/>
      <c r="IQ36" s="242"/>
      <c r="IR36" s="242"/>
      <c r="IS36" s="242"/>
      <c r="IT36" s="242"/>
      <c r="IU36" s="242"/>
      <c r="IV36" s="242"/>
      <c r="IW36" s="242"/>
      <c r="IX36" s="242"/>
      <c r="IY36" s="242"/>
      <c r="IZ36" s="242"/>
      <c r="JA36" s="242"/>
      <c r="JB36" s="242"/>
      <c r="JC36" s="242"/>
      <c r="JD36" s="242"/>
      <c r="JE36" s="242"/>
      <c r="JF36" s="242"/>
      <c r="JG36" s="243"/>
      <c r="JH36" s="289">
        <f>[27]Consolidado!$L$22</f>
        <v>0</v>
      </c>
      <c r="JI36" s="290"/>
      <c r="JJ36" s="290"/>
      <c r="JK36" s="290"/>
      <c r="JL36" s="290"/>
      <c r="JM36" s="290"/>
      <c r="JN36" s="290"/>
      <c r="JO36" s="290"/>
      <c r="JP36" s="290"/>
      <c r="JQ36" s="290"/>
      <c r="JR36" s="290"/>
      <c r="JS36" s="290"/>
      <c r="JT36" s="290"/>
      <c r="JU36" s="290"/>
      <c r="JV36" s="290"/>
      <c r="JW36" s="290"/>
      <c r="JX36" s="290"/>
      <c r="JY36" s="290"/>
      <c r="JZ36" s="290"/>
      <c r="KA36" s="290"/>
      <c r="KB36" s="290"/>
      <c r="KC36" s="290"/>
      <c r="KD36" s="290"/>
      <c r="KE36" s="290"/>
      <c r="KF36" s="290"/>
      <c r="KG36" s="290"/>
      <c r="KH36" s="290"/>
      <c r="KI36" s="290"/>
      <c r="KJ36" s="290"/>
      <c r="KK36" s="290"/>
      <c r="KL36" s="290"/>
      <c r="KM36" s="290"/>
      <c r="KN36" s="290"/>
      <c r="KO36" s="290"/>
      <c r="KP36" s="290"/>
      <c r="KQ36" s="290"/>
      <c r="KR36" s="290"/>
      <c r="KS36" s="291"/>
      <c r="KT36" s="289">
        <f>[27]Consolidado!$L$23</f>
        <v>0</v>
      </c>
      <c r="KU36" s="290"/>
      <c r="KV36" s="290"/>
      <c r="KW36" s="290"/>
      <c r="KX36" s="290"/>
      <c r="KY36" s="290"/>
      <c r="KZ36" s="290"/>
      <c r="LA36" s="290"/>
      <c r="LB36" s="290"/>
      <c r="LC36" s="290"/>
      <c r="LD36" s="290"/>
      <c r="LE36" s="290"/>
      <c r="LF36" s="290"/>
      <c r="LG36" s="290"/>
      <c r="LH36" s="290"/>
      <c r="LI36" s="290"/>
      <c r="LJ36" s="290"/>
      <c r="LK36" s="290"/>
      <c r="LL36" s="290"/>
      <c r="LM36" s="290"/>
      <c r="LN36" s="290"/>
      <c r="LO36" s="290"/>
      <c r="LP36" s="290"/>
      <c r="LQ36" s="290"/>
      <c r="LR36" s="290"/>
      <c r="LS36" s="290"/>
      <c r="LT36" s="290"/>
      <c r="LU36" s="290"/>
      <c r="LV36" s="290"/>
      <c r="LW36" s="290"/>
      <c r="LX36" s="290"/>
      <c r="LY36" s="290"/>
      <c r="LZ36" s="290"/>
      <c r="MA36" s="290"/>
      <c r="MB36" s="290"/>
      <c r="MC36" s="290"/>
      <c r="MD36" s="290"/>
      <c r="ME36" s="291"/>
      <c r="MF36" s="289">
        <f>[27]Consolidado!$L$24</f>
        <v>0</v>
      </c>
      <c r="MG36" s="290"/>
      <c r="MH36" s="290"/>
      <c r="MI36" s="290"/>
      <c r="MJ36" s="290"/>
      <c r="MK36" s="290"/>
      <c r="ML36" s="290"/>
      <c r="MM36" s="290"/>
      <c r="MN36" s="290"/>
      <c r="MO36" s="290"/>
      <c r="MP36" s="290"/>
      <c r="MQ36" s="290"/>
      <c r="MR36" s="290"/>
      <c r="MS36" s="290"/>
      <c r="MT36" s="290"/>
      <c r="MU36" s="290"/>
      <c r="MV36" s="290"/>
      <c r="MW36" s="290"/>
      <c r="MX36" s="290"/>
      <c r="MY36" s="290"/>
      <c r="MZ36" s="290"/>
      <c r="NA36" s="290"/>
      <c r="NB36" s="290"/>
      <c r="NC36" s="290"/>
      <c r="ND36" s="290"/>
      <c r="NE36" s="290"/>
      <c r="NF36" s="290"/>
      <c r="NG36" s="290"/>
      <c r="NH36" s="290"/>
      <c r="NI36" s="290"/>
      <c r="NJ36" s="290"/>
      <c r="NK36" s="290"/>
      <c r="NL36" s="290"/>
      <c r="NM36" s="290"/>
      <c r="NN36" s="290"/>
      <c r="NO36" s="290"/>
      <c r="NP36" s="290"/>
      <c r="NQ36" s="291"/>
      <c r="NR36" s="241">
        <f>[27]Consolidado!$L$25</f>
        <v>0</v>
      </c>
      <c r="NS36" s="242"/>
      <c r="NT36" s="242"/>
      <c r="NU36" s="242"/>
      <c r="NV36" s="242"/>
      <c r="NW36" s="242"/>
      <c r="NX36" s="242"/>
      <c r="NY36" s="242"/>
      <c r="NZ36" s="242"/>
      <c r="OA36" s="242"/>
      <c r="OB36" s="242"/>
      <c r="OC36" s="242"/>
      <c r="OD36" s="242"/>
      <c r="OE36" s="242"/>
      <c r="OF36" s="242"/>
      <c r="OG36" s="242"/>
      <c r="OH36" s="242"/>
      <c r="OI36" s="242"/>
      <c r="OJ36" s="242"/>
      <c r="OK36" s="242"/>
      <c r="OL36" s="242"/>
      <c r="OM36" s="242"/>
      <c r="ON36" s="242"/>
      <c r="OO36" s="242"/>
      <c r="OP36" s="242"/>
      <c r="OQ36" s="242"/>
      <c r="OR36" s="242"/>
      <c r="OS36" s="242"/>
      <c r="OT36" s="242"/>
      <c r="OU36" s="242"/>
      <c r="OV36" s="242"/>
      <c r="OW36" s="242"/>
      <c r="OX36" s="242"/>
      <c r="OY36" s="242"/>
      <c r="OZ36" s="242"/>
      <c r="PA36" s="242"/>
      <c r="PB36" s="242"/>
      <c r="PC36" s="243"/>
    </row>
    <row r="37" spans="1:419" s="259" customFormat="1" outlineLevel="1" x14ac:dyDescent="0.3">
      <c r="A37" s="239" t="s">
        <v>786</v>
      </c>
      <c r="B37" s="260">
        <f>[28]Consolidado!$L$12</f>
        <v>0.33176302099999994</v>
      </c>
      <c r="C37" s="261"/>
      <c r="D37" s="261"/>
      <c r="E37" s="261"/>
      <c r="F37" s="261"/>
      <c r="G37" s="261"/>
      <c r="H37" s="261"/>
      <c r="I37" s="261"/>
      <c r="J37" s="261"/>
      <c r="K37" s="261"/>
      <c r="L37" s="261"/>
      <c r="M37" s="261"/>
      <c r="N37" s="261"/>
      <c r="O37" s="261"/>
      <c r="P37" s="261"/>
      <c r="Q37" s="261"/>
      <c r="R37" s="261"/>
      <c r="S37" s="261"/>
      <c r="T37" s="261"/>
      <c r="U37" s="261"/>
      <c r="V37" s="261"/>
      <c r="W37" s="261"/>
      <c r="X37" s="261"/>
      <c r="Y37" s="261"/>
      <c r="Z37" s="261"/>
      <c r="AA37" s="261"/>
      <c r="AB37" s="261"/>
      <c r="AC37" s="261"/>
      <c r="AD37" s="261"/>
      <c r="AE37" s="261"/>
      <c r="AF37" s="261"/>
      <c r="AG37" s="261"/>
      <c r="AH37" s="261"/>
      <c r="AI37" s="261"/>
      <c r="AJ37" s="261"/>
      <c r="AK37" s="261"/>
      <c r="AL37" s="261"/>
      <c r="AM37" s="262"/>
      <c r="AN37" s="260">
        <f>[28]Consolidado!$L$13</f>
        <v>4.8323173999999997E-2</v>
      </c>
      <c r="AO37" s="261"/>
      <c r="AP37" s="261"/>
      <c r="AQ37" s="261"/>
      <c r="AR37" s="261"/>
      <c r="AS37" s="261"/>
      <c r="AT37" s="261"/>
      <c r="AU37" s="261"/>
      <c r="AV37" s="261"/>
      <c r="AW37" s="261"/>
      <c r="AX37" s="261"/>
      <c r="AY37" s="261"/>
      <c r="AZ37" s="261"/>
      <c r="BA37" s="261"/>
      <c r="BB37" s="261"/>
      <c r="BC37" s="261"/>
      <c r="BD37" s="261"/>
      <c r="BE37" s="261"/>
      <c r="BF37" s="261"/>
      <c r="BG37" s="261"/>
      <c r="BH37" s="261"/>
      <c r="BI37" s="261"/>
      <c r="BJ37" s="261"/>
      <c r="BK37" s="261"/>
      <c r="BL37" s="261"/>
      <c r="BM37" s="261"/>
      <c r="BN37" s="261"/>
      <c r="BO37" s="261"/>
      <c r="BP37" s="261"/>
      <c r="BQ37" s="261"/>
      <c r="BR37" s="261"/>
      <c r="BS37" s="261"/>
      <c r="BT37" s="261"/>
      <c r="BU37" s="261"/>
      <c r="BV37" s="261"/>
      <c r="BW37" s="261"/>
      <c r="BX37" s="261"/>
      <c r="BY37" s="262"/>
      <c r="BZ37" s="260">
        <f>[28]Consolidado!$L$14</f>
        <v>0</v>
      </c>
      <c r="CA37" s="261"/>
      <c r="CB37" s="261"/>
      <c r="CC37" s="261"/>
      <c r="CD37" s="261"/>
      <c r="CE37" s="261"/>
      <c r="CF37" s="261"/>
      <c r="CG37" s="261"/>
      <c r="CH37" s="261"/>
      <c r="CI37" s="261"/>
      <c r="CJ37" s="261"/>
      <c r="CK37" s="261"/>
      <c r="CL37" s="261"/>
      <c r="CM37" s="261"/>
      <c r="CN37" s="261"/>
      <c r="CO37" s="261"/>
      <c r="CP37" s="261"/>
      <c r="CQ37" s="261"/>
      <c r="CR37" s="261"/>
      <c r="CS37" s="261"/>
      <c r="CT37" s="261"/>
      <c r="CU37" s="261"/>
      <c r="CV37" s="261"/>
      <c r="CW37" s="261"/>
      <c r="CX37" s="261"/>
      <c r="CY37" s="261"/>
      <c r="CZ37" s="261"/>
      <c r="DA37" s="261"/>
      <c r="DB37" s="261"/>
      <c r="DC37" s="261"/>
      <c r="DD37" s="261"/>
      <c r="DE37" s="261"/>
      <c r="DF37" s="261"/>
      <c r="DG37" s="261"/>
      <c r="DH37" s="261"/>
      <c r="DI37" s="261"/>
      <c r="DJ37" s="261"/>
      <c r="DK37" s="262"/>
      <c r="DL37" s="266">
        <f>[28]Consolidado!$L$17</f>
        <v>0</v>
      </c>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8"/>
      <c r="EX37" s="266">
        <f>[28]Consolidado!$L$18</f>
        <v>0</v>
      </c>
      <c r="EY37" s="267"/>
      <c r="EZ37" s="267"/>
      <c r="FA37" s="267"/>
      <c r="FB37" s="267"/>
      <c r="FC37" s="267"/>
      <c r="FD37" s="267"/>
      <c r="FE37" s="267"/>
      <c r="FF37" s="267"/>
      <c r="FG37" s="267"/>
      <c r="FH37" s="267"/>
      <c r="FI37" s="267"/>
      <c r="FJ37" s="267"/>
      <c r="FK37" s="267"/>
      <c r="FL37" s="267"/>
      <c r="FM37" s="267"/>
      <c r="FN37" s="267"/>
      <c r="FO37" s="267"/>
      <c r="FP37" s="267"/>
      <c r="FQ37" s="267"/>
      <c r="FR37" s="267"/>
      <c r="FS37" s="267"/>
      <c r="FT37" s="267"/>
      <c r="FU37" s="267"/>
      <c r="FV37" s="267"/>
      <c r="FW37" s="267"/>
      <c r="FX37" s="267"/>
      <c r="FY37" s="267"/>
      <c r="FZ37" s="267"/>
      <c r="GA37" s="267"/>
      <c r="GB37" s="267"/>
      <c r="GC37" s="267"/>
      <c r="GD37" s="267"/>
      <c r="GE37" s="267"/>
      <c r="GF37" s="267"/>
      <c r="GG37" s="267"/>
      <c r="GH37" s="267"/>
      <c r="GI37" s="268"/>
      <c r="GJ37" s="266"/>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8"/>
      <c r="HV37" s="292">
        <f>[28]Consolidado!$L$19</f>
        <v>0</v>
      </c>
      <c r="HW37" s="293"/>
      <c r="HX37" s="293"/>
      <c r="HY37" s="293"/>
      <c r="HZ37" s="293"/>
      <c r="IA37" s="293"/>
      <c r="IB37" s="293"/>
      <c r="IC37" s="293"/>
      <c r="ID37" s="293"/>
      <c r="IE37" s="293"/>
      <c r="IF37" s="293"/>
      <c r="IG37" s="293"/>
      <c r="IH37" s="293"/>
      <c r="II37" s="293"/>
      <c r="IJ37" s="293"/>
      <c r="IK37" s="293"/>
      <c r="IL37" s="293"/>
      <c r="IM37" s="293"/>
      <c r="IN37" s="293"/>
      <c r="IO37" s="293"/>
      <c r="IP37" s="293"/>
      <c r="IQ37" s="293"/>
      <c r="IR37" s="293"/>
      <c r="IS37" s="293"/>
      <c r="IT37" s="293"/>
      <c r="IU37" s="293"/>
      <c r="IV37" s="293"/>
      <c r="IW37" s="293"/>
      <c r="IX37" s="293"/>
      <c r="IY37" s="293"/>
      <c r="IZ37" s="293"/>
      <c r="JA37" s="293"/>
      <c r="JB37" s="293"/>
      <c r="JC37" s="293"/>
      <c r="JD37" s="293"/>
      <c r="JE37" s="293"/>
      <c r="JF37" s="293"/>
      <c r="JG37" s="294"/>
      <c r="JH37" s="266">
        <f>[28]Consolidado!$L$21</f>
        <v>0</v>
      </c>
      <c r="JI37" s="267"/>
      <c r="JJ37" s="267"/>
      <c r="JK37" s="267"/>
      <c r="JL37" s="267"/>
      <c r="JM37" s="267"/>
      <c r="JN37" s="267"/>
      <c r="JO37" s="267"/>
      <c r="JP37" s="267"/>
      <c r="JQ37" s="267"/>
      <c r="JR37" s="267"/>
      <c r="JS37" s="267"/>
      <c r="JT37" s="267"/>
      <c r="JU37" s="267"/>
      <c r="JV37" s="267"/>
      <c r="JW37" s="267"/>
      <c r="JX37" s="267"/>
      <c r="JY37" s="267"/>
      <c r="JZ37" s="267"/>
      <c r="KA37" s="267"/>
      <c r="KB37" s="267"/>
      <c r="KC37" s="267"/>
      <c r="KD37" s="267"/>
      <c r="KE37" s="267"/>
      <c r="KF37" s="267"/>
      <c r="KG37" s="267"/>
      <c r="KH37" s="267"/>
      <c r="KI37" s="267"/>
      <c r="KJ37" s="267"/>
      <c r="KK37" s="267"/>
      <c r="KL37" s="267"/>
      <c r="KM37" s="267"/>
      <c r="KN37" s="267"/>
      <c r="KO37" s="267"/>
      <c r="KP37" s="267"/>
      <c r="KQ37" s="267"/>
      <c r="KR37" s="267"/>
      <c r="KS37" s="268"/>
      <c r="KT37" s="266">
        <f>[28]Consolidado!$L$22</f>
        <v>0</v>
      </c>
      <c r="KU37" s="267"/>
      <c r="KV37" s="267"/>
      <c r="KW37" s="267"/>
      <c r="KX37" s="267"/>
      <c r="KY37" s="267"/>
      <c r="KZ37" s="267"/>
      <c r="LA37" s="267"/>
      <c r="LB37" s="267"/>
      <c r="LC37" s="267"/>
      <c r="LD37" s="267"/>
      <c r="LE37" s="267"/>
      <c r="LF37" s="267"/>
      <c r="LG37" s="267"/>
      <c r="LH37" s="267"/>
      <c r="LI37" s="267"/>
      <c r="LJ37" s="267"/>
      <c r="LK37" s="267"/>
      <c r="LL37" s="267"/>
      <c r="LM37" s="267"/>
      <c r="LN37" s="267"/>
      <c r="LO37" s="267"/>
      <c r="LP37" s="267"/>
      <c r="LQ37" s="267"/>
      <c r="LR37" s="267"/>
      <c r="LS37" s="267"/>
      <c r="LT37" s="267"/>
      <c r="LU37" s="267"/>
      <c r="LV37" s="267"/>
      <c r="LW37" s="267"/>
      <c r="LX37" s="267"/>
      <c r="LY37" s="267"/>
      <c r="LZ37" s="267"/>
      <c r="MA37" s="267"/>
      <c r="MB37" s="267"/>
      <c r="MC37" s="267"/>
      <c r="MD37" s="267"/>
      <c r="ME37" s="268"/>
      <c r="MF37" s="266"/>
      <c r="MG37" s="267"/>
      <c r="MH37" s="267"/>
      <c r="MI37" s="267"/>
      <c r="MJ37" s="267"/>
      <c r="MK37" s="267"/>
      <c r="ML37" s="267"/>
      <c r="MM37" s="267"/>
      <c r="MN37" s="267"/>
      <c r="MO37" s="267"/>
      <c r="MP37" s="267"/>
      <c r="MQ37" s="267"/>
      <c r="MR37" s="267"/>
      <c r="MS37" s="267"/>
      <c r="MT37" s="267"/>
      <c r="MU37" s="267"/>
      <c r="MV37" s="267"/>
      <c r="MW37" s="267"/>
      <c r="MX37" s="267"/>
      <c r="MY37" s="267"/>
      <c r="MZ37" s="267"/>
      <c r="NA37" s="267"/>
      <c r="NB37" s="267"/>
      <c r="NC37" s="267"/>
      <c r="ND37" s="267"/>
      <c r="NE37" s="267"/>
      <c r="NF37" s="267"/>
      <c r="NG37" s="267"/>
      <c r="NH37" s="267"/>
      <c r="NI37" s="267"/>
      <c r="NJ37" s="267"/>
      <c r="NK37" s="267"/>
      <c r="NL37" s="267"/>
      <c r="NM37" s="267"/>
      <c r="NN37" s="267"/>
      <c r="NO37" s="267"/>
      <c r="NP37" s="267"/>
      <c r="NQ37" s="268"/>
      <c r="NR37" s="292">
        <f>[28]Consolidado!$L$23</f>
        <v>0</v>
      </c>
      <c r="NS37" s="293"/>
      <c r="NT37" s="293"/>
      <c r="NU37" s="293"/>
      <c r="NV37" s="293"/>
      <c r="NW37" s="293"/>
      <c r="NX37" s="293"/>
      <c r="NY37" s="293"/>
      <c r="NZ37" s="293"/>
      <c r="OA37" s="293"/>
      <c r="OB37" s="293"/>
      <c r="OC37" s="293"/>
      <c r="OD37" s="293"/>
      <c r="OE37" s="293"/>
      <c r="OF37" s="293"/>
      <c r="OG37" s="293"/>
      <c r="OH37" s="293"/>
      <c r="OI37" s="293"/>
      <c r="OJ37" s="293"/>
      <c r="OK37" s="293"/>
      <c r="OL37" s="293"/>
      <c r="OM37" s="293"/>
      <c r="ON37" s="293"/>
      <c r="OO37" s="293"/>
      <c r="OP37" s="293"/>
      <c r="OQ37" s="293"/>
      <c r="OR37" s="293"/>
      <c r="OS37" s="293"/>
      <c r="OT37" s="293"/>
      <c r="OU37" s="293"/>
      <c r="OV37" s="293"/>
      <c r="OW37" s="293"/>
      <c r="OX37" s="293"/>
      <c r="OY37" s="293"/>
      <c r="OZ37" s="293"/>
      <c r="PA37" s="293"/>
      <c r="PB37" s="293"/>
      <c r="PC37" s="294"/>
    </row>
    <row r="38" spans="1:419" ht="15.75" customHeight="1" outlineLevel="1" thickBot="1" x14ac:dyDescent="0.35">
      <c r="A38" s="231" t="s">
        <v>787</v>
      </c>
      <c r="B38" s="278">
        <f t="shared" ref="B38:AN38" si="61">IF(B37&gt;0,(B36-B37)/B37,0)</f>
        <v>-1</v>
      </c>
      <c r="C38" s="278"/>
      <c r="D38" s="278"/>
      <c r="E38" s="278"/>
      <c r="F38" s="278"/>
      <c r="G38" s="278"/>
      <c r="H38" s="278"/>
      <c r="I38" s="278"/>
      <c r="J38" s="278"/>
      <c r="K38" s="278"/>
      <c r="L38" s="278"/>
      <c r="M38" s="278"/>
      <c r="N38" s="278"/>
      <c r="O38" s="278"/>
      <c r="P38" s="278"/>
      <c r="Q38" s="278"/>
      <c r="R38" s="278"/>
      <c r="S38" s="278"/>
      <c r="T38" s="278"/>
      <c r="U38" s="278"/>
      <c r="V38" s="278"/>
      <c r="W38" s="278"/>
      <c r="X38" s="278"/>
      <c r="Y38" s="278"/>
      <c r="Z38" s="278"/>
      <c r="AA38" s="278"/>
      <c r="AB38" s="278"/>
      <c r="AC38" s="278"/>
      <c r="AD38" s="278"/>
      <c r="AE38" s="278"/>
      <c r="AF38" s="278"/>
      <c r="AG38" s="278"/>
      <c r="AH38" s="278"/>
      <c r="AI38" s="278"/>
      <c r="AJ38" s="278"/>
      <c r="AK38" s="278"/>
      <c r="AL38" s="278"/>
      <c r="AM38" s="279"/>
      <c r="AN38" s="277">
        <f t="shared" si="61"/>
        <v>-1</v>
      </c>
      <c r="AO38" s="278"/>
      <c r="AP38" s="278"/>
      <c r="AQ38" s="278"/>
      <c r="AR38" s="278"/>
      <c r="AS38" s="278"/>
      <c r="AT38" s="278"/>
      <c r="AU38" s="278"/>
      <c r="AV38" s="278"/>
      <c r="AW38" s="278"/>
      <c r="AX38" s="278"/>
      <c r="AY38" s="278"/>
      <c r="AZ38" s="278"/>
      <c r="BA38" s="278"/>
      <c r="BB38" s="278"/>
      <c r="BC38" s="278"/>
      <c r="BD38" s="278"/>
      <c r="BE38" s="278"/>
      <c r="BF38" s="278"/>
      <c r="BG38" s="278"/>
      <c r="BH38" s="278"/>
      <c r="BI38" s="278"/>
      <c r="BJ38" s="278"/>
      <c r="BK38" s="278"/>
      <c r="BL38" s="278"/>
      <c r="BM38" s="278"/>
      <c r="BN38" s="278"/>
      <c r="BO38" s="278"/>
      <c r="BP38" s="278"/>
      <c r="BQ38" s="278"/>
      <c r="BR38" s="278"/>
      <c r="BS38" s="278"/>
      <c r="BT38" s="278"/>
      <c r="BU38" s="278"/>
      <c r="BV38" s="278"/>
      <c r="BW38" s="278"/>
      <c r="BX38" s="278"/>
      <c r="BY38" s="279"/>
      <c r="BZ38" s="277">
        <f t="shared" ref="BZ38" si="62">IF(BZ37&gt;0,(BZ36-BZ37)/BZ37,0)</f>
        <v>0</v>
      </c>
      <c r="CA38" s="278"/>
      <c r="CB38" s="278"/>
      <c r="CC38" s="278"/>
      <c r="CD38" s="278"/>
      <c r="CE38" s="278"/>
      <c r="CF38" s="278"/>
      <c r="CG38" s="278"/>
      <c r="CH38" s="278"/>
      <c r="CI38" s="278"/>
      <c r="CJ38" s="278"/>
      <c r="CK38" s="278"/>
      <c r="CL38" s="278"/>
      <c r="CM38" s="278"/>
      <c r="CN38" s="278"/>
      <c r="CO38" s="278"/>
      <c r="CP38" s="278"/>
      <c r="CQ38" s="278"/>
      <c r="CR38" s="278"/>
      <c r="CS38" s="278"/>
      <c r="CT38" s="278"/>
      <c r="CU38" s="278"/>
      <c r="CV38" s="278"/>
      <c r="CW38" s="278"/>
      <c r="CX38" s="278"/>
      <c r="CY38" s="278"/>
      <c r="CZ38" s="278"/>
      <c r="DA38" s="278"/>
      <c r="DB38" s="278"/>
      <c r="DC38" s="278"/>
      <c r="DD38" s="278"/>
      <c r="DE38" s="278"/>
      <c r="DF38" s="278"/>
      <c r="DG38" s="278"/>
      <c r="DH38" s="278"/>
      <c r="DI38" s="278"/>
      <c r="DJ38" s="278"/>
      <c r="DK38" s="279"/>
      <c r="DL38" s="283" t="s">
        <v>784</v>
      </c>
      <c r="DM38" s="284"/>
      <c r="DN38" s="284"/>
      <c r="DO38" s="284"/>
      <c r="DP38" s="284"/>
      <c r="DQ38" s="284"/>
      <c r="DR38" s="284"/>
      <c r="DS38" s="284"/>
      <c r="DT38" s="284"/>
      <c r="DU38" s="284"/>
      <c r="DV38" s="284"/>
      <c r="DW38" s="284"/>
      <c r="DX38" s="284"/>
      <c r="DY38" s="284"/>
      <c r="DZ38" s="284"/>
      <c r="EA38" s="284"/>
      <c r="EB38" s="284"/>
      <c r="EC38" s="284"/>
      <c r="ED38" s="284"/>
      <c r="EE38" s="284"/>
      <c r="EF38" s="284"/>
      <c r="EG38" s="284"/>
      <c r="EH38" s="284"/>
      <c r="EI38" s="284"/>
      <c r="EJ38" s="284"/>
      <c r="EK38" s="284"/>
      <c r="EL38" s="284"/>
      <c r="EM38" s="284"/>
      <c r="EN38" s="284"/>
      <c r="EO38" s="284"/>
      <c r="EP38" s="284"/>
      <c r="EQ38" s="284"/>
      <c r="ER38" s="284"/>
      <c r="ES38" s="284"/>
      <c r="ET38" s="284"/>
      <c r="EU38" s="284"/>
      <c r="EV38" s="284"/>
      <c r="EW38" s="285"/>
      <c r="EX38" s="283" t="s">
        <v>784</v>
      </c>
      <c r="EY38" s="284"/>
      <c r="EZ38" s="284"/>
      <c r="FA38" s="284"/>
      <c r="FB38" s="284"/>
      <c r="FC38" s="284"/>
      <c r="FD38" s="284"/>
      <c r="FE38" s="284"/>
      <c r="FF38" s="284"/>
      <c r="FG38" s="284"/>
      <c r="FH38" s="284"/>
      <c r="FI38" s="284"/>
      <c r="FJ38" s="284"/>
      <c r="FK38" s="284"/>
      <c r="FL38" s="284"/>
      <c r="FM38" s="284"/>
      <c r="FN38" s="284"/>
      <c r="FO38" s="284"/>
      <c r="FP38" s="284"/>
      <c r="FQ38" s="284"/>
      <c r="FR38" s="284"/>
      <c r="FS38" s="284"/>
      <c r="FT38" s="284"/>
      <c r="FU38" s="284"/>
      <c r="FV38" s="284"/>
      <c r="FW38" s="284"/>
      <c r="FX38" s="284"/>
      <c r="FY38" s="284"/>
      <c r="FZ38" s="284"/>
      <c r="GA38" s="284"/>
      <c r="GB38" s="284"/>
      <c r="GC38" s="284"/>
      <c r="GD38" s="284"/>
      <c r="GE38" s="284"/>
      <c r="GF38" s="284"/>
      <c r="GG38" s="284"/>
      <c r="GH38" s="284"/>
      <c r="GI38" s="285"/>
      <c r="GJ38" s="283" t="s">
        <v>784</v>
      </c>
      <c r="GK38" s="284"/>
      <c r="GL38" s="284"/>
      <c r="GM38" s="284"/>
      <c r="GN38" s="284"/>
      <c r="GO38" s="284"/>
      <c r="GP38" s="284"/>
      <c r="GQ38" s="284"/>
      <c r="GR38" s="284"/>
      <c r="GS38" s="284"/>
      <c r="GT38" s="284"/>
      <c r="GU38" s="284"/>
      <c r="GV38" s="284"/>
      <c r="GW38" s="284"/>
      <c r="GX38" s="284"/>
      <c r="GY38" s="284"/>
      <c r="GZ38" s="284"/>
      <c r="HA38" s="284"/>
      <c r="HB38" s="284"/>
      <c r="HC38" s="284"/>
      <c r="HD38" s="284"/>
      <c r="HE38" s="284"/>
      <c r="HF38" s="284"/>
      <c r="HG38" s="284"/>
      <c r="HH38" s="284"/>
      <c r="HI38" s="284"/>
      <c r="HJ38" s="284"/>
      <c r="HK38" s="284"/>
      <c r="HL38" s="284"/>
      <c r="HM38" s="284"/>
      <c r="HN38" s="284"/>
      <c r="HO38" s="284"/>
      <c r="HP38" s="284"/>
      <c r="HQ38" s="284"/>
      <c r="HR38" s="284"/>
      <c r="HS38" s="284"/>
      <c r="HT38" s="284"/>
      <c r="HU38" s="285"/>
      <c r="HV38" s="295" t="str">
        <f>IF(AND(HV36&lt;&gt;0,HV37&lt;&gt;0),(HV36-HV37)/HV37,IF(AND(HV36=0,HV37=0),"",IF(AND(HV36="",HV37=""),"",IF(AND(HV36=0,HV37=""),"",IF(AND(HV36="",HV37=0),"",1)))))</f>
        <v/>
      </c>
      <c r="HW38" s="296"/>
      <c r="HX38" s="296"/>
      <c r="HY38" s="296"/>
      <c r="HZ38" s="296"/>
      <c r="IA38" s="296"/>
      <c r="IB38" s="296"/>
      <c r="IC38" s="296"/>
      <c r="ID38" s="296"/>
      <c r="IE38" s="296"/>
      <c r="IF38" s="296"/>
      <c r="IG38" s="296"/>
      <c r="IH38" s="296"/>
      <c r="II38" s="296"/>
      <c r="IJ38" s="296"/>
      <c r="IK38" s="296"/>
      <c r="IL38" s="296"/>
      <c r="IM38" s="296"/>
      <c r="IN38" s="296"/>
      <c r="IO38" s="296"/>
      <c r="IP38" s="296"/>
      <c r="IQ38" s="296"/>
      <c r="IR38" s="296"/>
      <c r="IS38" s="296"/>
      <c r="IT38" s="296"/>
      <c r="IU38" s="296"/>
      <c r="IV38" s="296"/>
      <c r="IW38" s="296"/>
      <c r="IX38" s="296"/>
      <c r="IY38" s="296"/>
      <c r="IZ38" s="296"/>
      <c r="JA38" s="296"/>
      <c r="JB38" s="296"/>
      <c r="JC38" s="296"/>
      <c r="JD38" s="296"/>
      <c r="JE38" s="296"/>
      <c r="JF38" s="296"/>
      <c r="JG38" s="297"/>
      <c r="JH38" s="283" t="s">
        <v>784</v>
      </c>
      <c r="JI38" s="284"/>
      <c r="JJ38" s="284"/>
      <c r="JK38" s="284"/>
      <c r="JL38" s="284"/>
      <c r="JM38" s="284"/>
      <c r="JN38" s="284"/>
      <c r="JO38" s="284"/>
      <c r="JP38" s="284"/>
      <c r="JQ38" s="284"/>
      <c r="JR38" s="284"/>
      <c r="JS38" s="284"/>
      <c r="JT38" s="284"/>
      <c r="JU38" s="284"/>
      <c r="JV38" s="284"/>
      <c r="JW38" s="284"/>
      <c r="JX38" s="284"/>
      <c r="JY38" s="284"/>
      <c r="JZ38" s="284"/>
      <c r="KA38" s="284"/>
      <c r="KB38" s="284"/>
      <c r="KC38" s="284"/>
      <c r="KD38" s="284"/>
      <c r="KE38" s="284"/>
      <c r="KF38" s="284"/>
      <c r="KG38" s="284"/>
      <c r="KH38" s="284"/>
      <c r="KI38" s="284"/>
      <c r="KJ38" s="284"/>
      <c r="KK38" s="284"/>
      <c r="KL38" s="284"/>
      <c r="KM38" s="284"/>
      <c r="KN38" s="284"/>
      <c r="KO38" s="284"/>
      <c r="KP38" s="284"/>
      <c r="KQ38" s="284"/>
      <c r="KR38" s="284"/>
      <c r="KS38" s="285"/>
      <c r="KT38" s="283" t="s">
        <v>784</v>
      </c>
      <c r="KU38" s="284"/>
      <c r="KV38" s="284"/>
      <c r="KW38" s="284"/>
      <c r="KX38" s="284"/>
      <c r="KY38" s="284"/>
      <c r="KZ38" s="284"/>
      <c r="LA38" s="284"/>
      <c r="LB38" s="284"/>
      <c r="LC38" s="284"/>
      <c r="LD38" s="284"/>
      <c r="LE38" s="284"/>
      <c r="LF38" s="284"/>
      <c r="LG38" s="284"/>
      <c r="LH38" s="284"/>
      <c r="LI38" s="284"/>
      <c r="LJ38" s="284"/>
      <c r="LK38" s="284"/>
      <c r="LL38" s="284"/>
      <c r="LM38" s="284"/>
      <c r="LN38" s="284"/>
      <c r="LO38" s="284"/>
      <c r="LP38" s="284"/>
      <c r="LQ38" s="284"/>
      <c r="LR38" s="284"/>
      <c r="LS38" s="284"/>
      <c r="LT38" s="284"/>
      <c r="LU38" s="284"/>
      <c r="LV38" s="284"/>
      <c r="LW38" s="284"/>
      <c r="LX38" s="284"/>
      <c r="LY38" s="284"/>
      <c r="LZ38" s="284"/>
      <c r="MA38" s="284"/>
      <c r="MB38" s="284"/>
      <c r="MC38" s="284"/>
      <c r="MD38" s="284"/>
      <c r="ME38" s="285"/>
      <c r="MF38" s="283" t="s">
        <v>784</v>
      </c>
      <c r="MG38" s="284"/>
      <c r="MH38" s="284"/>
      <c r="MI38" s="284"/>
      <c r="MJ38" s="284"/>
      <c r="MK38" s="284"/>
      <c r="ML38" s="284"/>
      <c r="MM38" s="284"/>
      <c r="MN38" s="284"/>
      <c r="MO38" s="284"/>
      <c r="MP38" s="284"/>
      <c r="MQ38" s="284"/>
      <c r="MR38" s="284"/>
      <c r="MS38" s="284"/>
      <c r="MT38" s="284"/>
      <c r="MU38" s="284"/>
      <c r="MV38" s="284"/>
      <c r="MW38" s="284"/>
      <c r="MX38" s="284"/>
      <c r="MY38" s="284"/>
      <c r="MZ38" s="284"/>
      <c r="NA38" s="284"/>
      <c r="NB38" s="284"/>
      <c r="NC38" s="284"/>
      <c r="ND38" s="284"/>
      <c r="NE38" s="284"/>
      <c r="NF38" s="284"/>
      <c r="NG38" s="284"/>
      <c r="NH38" s="284"/>
      <c r="NI38" s="284"/>
      <c r="NJ38" s="284"/>
      <c r="NK38" s="284"/>
      <c r="NL38" s="284"/>
      <c r="NM38" s="284"/>
      <c r="NN38" s="284"/>
      <c r="NO38" s="284"/>
      <c r="NP38" s="284"/>
      <c r="NQ38" s="285"/>
      <c r="NR38" s="295" t="str">
        <f>IF(AND(NR36&lt;&gt;0,NR37&lt;&gt;0),(NR36-NR37)/NR37,IF(AND(NR36=0,NR37=0),"",IF(AND(NR36="",NR37=""),"",IF(AND(NR36=0,NR37=""),"",IF(AND(NR36="",NR37=0),"",1)))))</f>
        <v/>
      </c>
      <c r="NS38" s="296"/>
      <c r="NT38" s="296"/>
      <c r="NU38" s="296"/>
      <c r="NV38" s="296"/>
      <c r="NW38" s="296"/>
      <c r="NX38" s="296"/>
      <c r="NY38" s="296"/>
      <c r="NZ38" s="296"/>
      <c r="OA38" s="296"/>
      <c r="OB38" s="296"/>
      <c r="OC38" s="296"/>
      <c r="OD38" s="296"/>
      <c r="OE38" s="296"/>
      <c r="OF38" s="296"/>
      <c r="OG38" s="296"/>
      <c r="OH38" s="296"/>
      <c r="OI38" s="296"/>
      <c r="OJ38" s="296"/>
      <c r="OK38" s="296"/>
      <c r="OL38" s="296"/>
      <c r="OM38" s="296"/>
      <c r="ON38" s="296"/>
      <c r="OO38" s="296"/>
      <c r="OP38" s="296"/>
      <c r="OQ38" s="296"/>
      <c r="OR38" s="296"/>
      <c r="OS38" s="296"/>
      <c r="OT38" s="296"/>
      <c r="OU38" s="296"/>
      <c r="OV38" s="296"/>
      <c r="OW38" s="296"/>
      <c r="OX38" s="296"/>
      <c r="OY38" s="296"/>
      <c r="OZ38" s="296"/>
      <c r="PA38" s="296"/>
      <c r="PB38" s="296"/>
      <c r="PC38" s="297"/>
    </row>
    <row r="39" spans="1:419" x14ac:dyDescent="0.3">
      <c r="B39" s="298"/>
      <c r="C39" s="298"/>
      <c r="D39" s="298"/>
      <c r="E39" s="298"/>
      <c r="F39" s="298"/>
      <c r="G39" s="298"/>
      <c r="H39" s="298"/>
      <c r="I39" s="298"/>
      <c r="J39" s="298"/>
      <c r="K39" s="298"/>
      <c r="L39" s="298"/>
      <c r="M39" s="298"/>
      <c r="N39" s="298"/>
      <c r="O39" s="298"/>
      <c r="P39" s="298"/>
      <c r="Q39" s="298"/>
      <c r="R39" s="298"/>
      <c r="S39" s="298"/>
      <c r="T39" s="298"/>
      <c r="U39" s="298"/>
      <c r="V39" s="298"/>
      <c r="W39" s="298"/>
      <c r="X39" s="298"/>
      <c r="Y39" s="298"/>
      <c r="Z39" s="298"/>
      <c r="AA39" s="298"/>
      <c r="AB39" s="298"/>
      <c r="AC39" s="298"/>
      <c r="AD39" s="298"/>
      <c r="AE39" s="298"/>
      <c r="AF39" s="298"/>
      <c r="AG39" s="298"/>
      <c r="AH39" s="298"/>
      <c r="AI39" s="298"/>
      <c r="AJ39" s="298"/>
      <c r="AK39" s="298"/>
      <c r="AL39" s="298"/>
      <c r="AM39" s="298"/>
      <c r="AN39" s="298"/>
      <c r="AO39" s="298"/>
      <c r="AP39" s="298"/>
      <c r="AQ39" s="298"/>
      <c r="AR39" s="298"/>
      <c r="AS39" s="298"/>
      <c r="AT39" s="298"/>
      <c r="AU39" s="298"/>
      <c r="AV39" s="298"/>
      <c r="AW39" s="298"/>
      <c r="AX39" s="298"/>
      <c r="AY39" s="298"/>
      <c r="AZ39" s="298"/>
      <c r="BA39" s="298"/>
      <c r="BB39" s="298"/>
      <c r="BC39" s="298"/>
      <c r="BD39" s="298"/>
      <c r="BE39" s="298"/>
      <c r="BF39" s="298"/>
      <c r="BG39" s="298"/>
      <c r="BH39" s="298"/>
      <c r="BI39" s="298"/>
      <c r="BJ39" s="298"/>
      <c r="BK39" s="298"/>
      <c r="BL39" s="298"/>
      <c r="BM39" s="298"/>
      <c r="BN39" s="298"/>
      <c r="BO39" s="298"/>
      <c r="BP39" s="298"/>
      <c r="BQ39" s="298"/>
      <c r="BR39" s="298"/>
      <c r="BS39" s="298"/>
      <c r="BT39" s="298"/>
      <c r="BU39" s="298"/>
      <c r="BV39" s="298"/>
      <c r="BW39" s="298"/>
      <c r="BX39" s="298"/>
      <c r="BY39" s="298"/>
    </row>
    <row r="40" spans="1:419" x14ac:dyDescent="0.3">
      <c r="NT40" s="299">
        <f>+NT9-HX9</f>
        <v>333089.25</v>
      </c>
      <c r="NU40" s="299">
        <f t="shared" ref="NU40:OO40" si="63">+NU9-HY9</f>
        <v>-7325040</v>
      </c>
      <c r="NV40" s="299">
        <f t="shared" si="63"/>
        <v>-14716678</v>
      </c>
      <c r="NW40" s="299">
        <f t="shared" si="63"/>
        <v>-10623780</v>
      </c>
      <c r="NX40" s="299">
        <f t="shared" si="63"/>
        <v>-8478912</v>
      </c>
      <c r="NY40" s="299">
        <f t="shared" si="63"/>
        <v>-4574520</v>
      </c>
      <c r="NZ40" s="299">
        <f t="shared" si="63"/>
        <v>103976</v>
      </c>
      <c r="OA40" s="299">
        <f t="shared" si="63"/>
        <v>3715582</v>
      </c>
      <c r="OB40" s="299">
        <f t="shared" si="63"/>
        <v>8033364</v>
      </c>
      <c r="OC40" s="299">
        <f t="shared" si="63"/>
        <v>8957469</v>
      </c>
      <c r="OD40" s="299">
        <f t="shared" si="63"/>
        <v>9218704</v>
      </c>
      <c r="OE40" s="299">
        <f t="shared" si="63"/>
        <v>9115207.5</v>
      </c>
      <c r="OF40" s="299">
        <f t="shared" si="63"/>
        <v>8827240.5</v>
      </c>
      <c r="OG40" s="299">
        <f t="shared" si="63"/>
        <v>7741340</v>
      </c>
      <c r="OH40" s="299">
        <f t="shared" si="63"/>
        <v>6099909.5</v>
      </c>
      <c r="OI40" s="299">
        <f t="shared" si="63"/>
        <v>5153174.5</v>
      </c>
      <c r="OJ40" s="299">
        <f t="shared" si="63"/>
        <v>3616438</v>
      </c>
      <c r="OK40" s="299">
        <f t="shared" si="63"/>
        <v>4153700.75</v>
      </c>
      <c r="OL40" s="299">
        <f t="shared" si="63"/>
        <v>9399255</v>
      </c>
      <c r="OM40" s="299">
        <f t="shared" si="63"/>
        <v>12998855</v>
      </c>
      <c r="ON40" s="299">
        <f t="shared" si="63"/>
        <v>13858756</v>
      </c>
      <c r="OO40" s="299">
        <f t="shared" si="63"/>
        <v>12391314</v>
      </c>
    </row>
    <row r="41" spans="1:419" x14ac:dyDescent="0.3">
      <c r="B41" s="299">
        <f>B12+AN12+BZ12</f>
        <v>5041549.09375</v>
      </c>
      <c r="C41" s="299">
        <f t="shared" ref="C41:AA42" si="64">C12+AO12+CA12</f>
        <v>5041549.147857666</v>
      </c>
      <c r="D41" s="299">
        <f t="shared" si="64"/>
        <v>5041548.90625</v>
      </c>
      <c r="E41" s="299">
        <f t="shared" si="64"/>
        <v>5041549.0625</v>
      </c>
      <c r="F41" s="299">
        <f t="shared" si="64"/>
        <v>5041548.90625</v>
      </c>
      <c r="G41" s="299">
        <f t="shared" si="64"/>
        <v>5041549.1875</v>
      </c>
      <c r="H41" s="299">
        <f t="shared" si="64"/>
        <v>5041548.8125</v>
      </c>
      <c r="I41" s="299">
        <f t="shared" si="64"/>
        <v>5041549.03125</v>
      </c>
      <c r="J41" s="299">
        <f t="shared" si="64"/>
        <v>5041548.9375</v>
      </c>
      <c r="K41" s="299">
        <f t="shared" si="64"/>
        <v>5041549.09375</v>
      </c>
      <c r="L41" s="299">
        <f t="shared" si="64"/>
        <v>5041549.125</v>
      </c>
      <c r="M41" s="299">
        <f t="shared" si="64"/>
        <v>5041548.84375</v>
      </c>
      <c r="N41" s="299">
        <f t="shared" si="64"/>
        <v>5041548.8125</v>
      </c>
      <c r="O41" s="299">
        <f t="shared" si="64"/>
        <v>5041549.15625</v>
      </c>
      <c r="P41" s="299">
        <f t="shared" si="64"/>
        <v>5041549.15625</v>
      </c>
      <c r="Q41" s="299">
        <f t="shared" si="64"/>
        <v>5041548.90625</v>
      </c>
      <c r="R41" s="299">
        <f t="shared" si="64"/>
        <v>5041548.84375</v>
      </c>
      <c r="S41" s="299">
        <f t="shared" si="64"/>
        <v>5041548.71875</v>
      </c>
      <c r="T41" s="299">
        <f t="shared" si="64"/>
        <v>5041548.90625</v>
      </c>
      <c r="U41" s="299">
        <f t="shared" si="64"/>
        <v>5041548.6875</v>
      </c>
      <c r="V41" s="299">
        <f t="shared" si="64"/>
        <v>5041549.125</v>
      </c>
      <c r="W41" s="299">
        <f t="shared" si="64"/>
        <v>1666741.6875</v>
      </c>
      <c r="X41" s="299">
        <f t="shared" si="64"/>
        <v>0</v>
      </c>
      <c r="Y41" s="299">
        <f t="shared" si="64"/>
        <v>0</v>
      </c>
      <c r="Z41" s="299">
        <f t="shared" si="64"/>
        <v>0</v>
      </c>
      <c r="AA41" s="299">
        <f t="shared" si="64"/>
        <v>0</v>
      </c>
    </row>
    <row r="42" spans="1:419" x14ac:dyDescent="0.3">
      <c r="B42" s="299">
        <f>B13+AN13+BZ13</f>
        <v>5041549</v>
      </c>
      <c r="C42" s="299">
        <f t="shared" si="64"/>
        <v>5041549</v>
      </c>
      <c r="D42" s="299">
        <f t="shared" si="64"/>
        <v>5041549</v>
      </c>
      <c r="E42" s="299">
        <f t="shared" si="64"/>
        <v>5041549</v>
      </c>
      <c r="F42" s="299">
        <f t="shared" si="64"/>
        <v>5041549</v>
      </c>
      <c r="G42" s="299">
        <f t="shared" si="64"/>
        <v>5041549</v>
      </c>
      <c r="H42" s="299">
        <f t="shared" si="64"/>
        <v>5041549</v>
      </c>
      <c r="I42" s="299">
        <f t="shared" si="64"/>
        <v>5041549</v>
      </c>
      <c r="J42" s="299">
        <f t="shared" si="64"/>
        <v>5041549</v>
      </c>
      <c r="K42" s="299">
        <f t="shared" si="64"/>
        <v>5041549</v>
      </c>
      <c r="L42" s="299">
        <f t="shared" si="64"/>
        <v>5041549</v>
      </c>
      <c r="M42" s="299">
        <f t="shared" si="64"/>
        <v>5041549</v>
      </c>
      <c r="N42" s="299">
        <f t="shared" si="64"/>
        <v>5041549</v>
      </c>
      <c r="O42" s="299">
        <f t="shared" si="64"/>
        <v>5041549</v>
      </c>
      <c r="P42" s="299">
        <f t="shared" si="64"/>
        <v>5041549</v>
      </c>
      <c r="Q42" s="299">
        <f t="shared" si="64"/>
        <v>5041549</v>
      </c>
      <c r="R42" s="299">
        <f t="shared" si="64"/>
        <v>5041549</v>
      </c>
      <c r="S42" s="299">
        <f t="shared" si="64"/>
        <v>5041549</v>
      </c>
      <c r="T42" s="299">
        <f t="shared" si="64"/>
        <v>5041549</v>
      </c>
      <c r="U42" s="299">
        <f t="shared" si="64"/>
        <v>5041549</v>
      </c>
      <c r="V42" s="299">
        <f t="shared" si="64"/>
        <v>5041549</v>
      </c>
      <c r="W42" s="299">
        <f t="shared" si="64"/>
        <v>0</v>
      </c>
      <c r="X42" s="299">
        <f t="shared" si="64"/>
        <v>0</v>
      </c>
      <c r="Y42" s="299">
        <f t="shared" si="64"/>
        <v>0</v>
      </c>
      <c r="Z42" s="299">
        <f t="shared" si="64"/>
        <v>0</v>
      </c>
      <c r="AA42" s="299">
        <f t="shared" si="64"/>
        <v>0</v>
      </c>
      <c r="AB42" s="298"/>
      <c r="AC42" s="298"/>
      <c r="AD42" s="298"/>
      <c r="AE42" s="298"/>
      <c r="AF42" s="298"/>
      <c r="AG42" s="298"/>
      <c r="AH42" s="298"/>
      <c r="AI42" s="298"/>
      <c r="AJ42" s="298"/>
      <c r="AK42" s="298"/>
      <c r="AL42" s="298"/>
      <c r="AM42" s="298"/>
      <c r="AN42" s="298"/>
      <c r="AO42" s="298"/>
      <c r="AP42" s="298"/>
      <c r="AQ42" s="298"/>
      <c r="AR42" s="298"/>
      <c r="AS42" s="298"/>
      <c r="AT42" s="298"/>
      <c r="AU42" s="298"/>
      <c r="AV42" s="298"/>
      <c r="AW42" s="298"/>
      <c r="AX42" s="298"/>
      <c r="AY42" s="298"/>
      <c r="AZ42" s="298"/>
      <c r="BA42" s="298"/>
      <c r="BB42" s="298"/>
      <c r="BC42" s="298"/>
      <c r="BD42" s="298"/>
      <c r="BE42" s="298"/>
      <c r="BF42" s="298"/>
      <c r="BG42" s="298"/>
      <c r="BH42" s="298"/>
      <c r="BI42" s="298"/>
      <c r="BJ42" s="298"/>
      <c r="BK42" s="298"/>
      <c r="BL42" s="298"/>
      <c r="BM42" s="298"/>
      <c r="BN42" s="298"/>
      <c r="BO42" s="298"/>
      <c r="BP42" s="298"/>
      <c r="BQ42" s="298"/>
      <c r="BR42" s="298"/>
      <c r="BS42" s="298"/>
      <c r="BT42" s="298"/>
      <c r="BU42" s="298"/>
      <c r="BV42" s="298"/>
      <c r="BW42" s="298"/>
      <c r="BX42" s="298"/>
      <c r="BY42" s="298"/>
      <c r="NR42" s="300">
        <v>1299344</v>
      </c>
      <c r="NS42" s="300">
        <v>1671059.38</v>
      </c>
      <c r="NT42" s="300">
        <v>5430882.5</v>
      </c>
      <c r="NU42" s="300">
        <v>7845139.5</v>
      </c>
      <c r="NV42" s="300">
        <v>13350280</v>
      </c>
      <c r="NW42" s="300">
        <v>23335158</v>
      </c>
      <c r="NX42" s="300">
        <v>26687678</v>
      </c>
      <c r="NY42" s="300">
        <v>26427746</v>
      </c>
      <c r="NZ42" s="300">
        <v>25119500</v>
      </c>
      <c r="OA42" s="300">
        <v>23628370</v>
      </c>
      <c r="OB42" s="300">
        <v>22681778</v>
      </c>
      <c r="OC42" s="300">
        <v>20724044</v>
      </c>
      <c r="OD42" s="300">
        <v>18774226</v>
      </c>
      <c r="OE42" s="300">
        <v>16962072</v>
      </c>
      <c r="OF42" s="300">
        <v>15252291</v>
      </c>
      <c r="OG42" s="300">
        <v>13027470</v>
      </c>
      <c r="OK42" s="299">
        <f>OK9-OK10</f>
        <v>265426.5</v>
      </c>
      <c r="OL42" s="299">
        <f>OL9-OL10</f>
        <v>1</v>
      </c>
      <c r="OM42" s="299">
        <f>OM9-OM10</f>
        <v>-2547652</v>
      </c>
    </row>
    <row r="43" spans="1:419" x14ac:dyDescent="0.3">
      <c r="B43" s="298"/>
      <c r="C43" s="298"/>
      <c r="D43" s="298"/>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298"/>
      <c r="AI43" s="298"/>
      <c r="AJ43" s="298"/>
      <c r="AK43" s="298"/>
      <c r="AL43" s="298"/>
      <c r="AM43" s="298"/>
      <c r="AN43" s="298"/>
      <c r="AO43" s="298"/>
      <c r="AP43" s="298"/>
      <c r="AQ43" s="298"/>
      <c r="AR43" s="298"/>
      <c r="AS43" s="298"/>
      <c r="AT43" s="298"/>
      <c r="AU43" s="298"/>
      <c r="AV43" s="298"/>
      <c r="AW43" s="298"/>
      <c r="AX43" s="298"/>
      <c r="AY43" s="298"/>
      <c r="AZ43" s="298"/>
      <c r="BA43" s="298"/>
      <c r="BB43" s="298"/>
      <c r="BC43" s="298"/>
      <c r="BD43" s="298"/>
      <c r="BE43" s="298"/>
      <c r="BF43" s="298"/>
      <c r="BG43" s="298"/>
      <c r="BH43" s="298"/>
      <c r="BI43" s="298"/>
      <c r="BJ43" s="298"/>
      <c r="BK43" s="298"/>
      <c r="BL43" s="298"/>
      <c r="BM43" s="298"/>
      <c r="BN43" s="298"/>
      <c r="BO43" s="298"/>
      <c r="BP43" s="298"/>
      <c r="BQ43" s="298"/>
      <c r="BR43" s="298"/>
      <c r="BS43" s="298"/>
      <c r="BT43" s="298"/>
      <c r="BU43" s="298"/>
      <c r="BV43" s="298"/>
      <c r="BW43" s="298"/>
      <c r="BX43" s="298"/>
      <c r="BY43" s="298"/>
      <c r="NT43" s="300"/>
    </row>
    <row r="44" spans="1:419" x14ac:dyDescent="0.3">
      <c r="B44" s="298"/>
      <c r="C44" s="298"/>
      <c r="D44" s="298"/>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298"/>
      <c r="AI44" s="298"/>
      <c r="AJ44" s="298"/>
      <c r="AK44" s="298"/>
      <c r="AL44" s="298"/>
      <c r="AM44" s="298"/>
      <c r="AN44" s="298"/>
      <c r="AO44" s="298"/>
      <c r="AP44" s="298"/>
      <c r="AQ44" s="298"/>
      <c r="AR44" s="298"/>
      <c r="AS44" s="298"/>
      <c r="AT44" s="298"/>
      <c r="AU44" s="298"/>
      <c r="AV44" s="298"/>
      <c r="AW44" s="298"/>
      <c r="AX44" s="298"/>
      <c r="AY44" s="298"/>
      <c r="AZ44" s="298"/>
      <c r="BA44" s="298"/>
      <c r="BB44" s="298"/>
      <c r="BC44" s="298"/>
      <c r="BD44" s="298"/>
      <c r="BE44" s="298"/>
      <c r="BF44" s="298"/>
      <c r="BG44" s="298"/>
      <c r="BH44" s="298"/>
      <c r="BI44" s="298"/>
      <c r="BJ44" s="298"/>
      <c r="BK44" s="298"/>
      <c r="BL44" s="298"/>
      <c r="BM44" s="298"/>
      <c r="BN44" s="298"/>
      <c r="BO44" s="298"/>
      <c r="BP44" s="298"/>
      <c r="BQ44" s="298"/>
      <c r="BR44" s="298"/>
      <c r="BS44" s="298"/>
      <c r="BT44" s="298"/>
      <c r="BU44" s="298"/>
      <c r="BV44" s="298"/>
      <c r="BW44" s="298"/>
      <c r="BX44" s="298"/>
      <c r="BY44" s="298"/>
      <c r="NQ44" s="300"/>
      <c r="NR44" s="300">
        <f t="shared" ref="NR44:NS44" si="65">+NR42-NR10</f>
        <v>1299344</v>
      </c>
      <c r="NS44" s="300">
        <f t="shared" si="65"/>
        <v>1671059.38</v>
      </c>
      <c r="NT44" s="300">
        <f>+NT42-NT10</f>
        <v>1248595.5</v>
      </c>
      <c r="NU44" s="300">
        <f t="shared" ref="NU44:NW44" si="66">+NU42-NU10</f>
        <v>1057080.5</v>
      </c>
      <c r="NV44" s="300">
        <f t="shared" si="66"/>
        <v>932232</v>
      </c>
      <c r="NW44" s="300">
        <f t="shared" si="66"/>
        <v>828118</v>
      </c>
    </row>
    <row r="45" spans="1:419" x14ac:dyDescent="0.3">
      <c r="B45" s="218">
        <f>B15+AN12+BZ12</f>
        <v>428542.59375</v>
      </c>
      <c r="C45" s="218">
        <f t="shared" ref="C45:N46" si="67">C15+AO12+CA12</f>
        <v>522676.64785766602</v>
      </c>
      <c r="D45" s="218">
        <f t="shared" si="67"/>
        <v>996194.15625</v>
      </c>
      <c r="E45" s="218">
        <f t="shared" si="67"/>
        <v>2092275.0625</v>
      </c>
      <c r="F45" s="218">
        <f t="shared" si="67"/>
        <v>3183812.53125</v>
      </c>
      <c r="G45" s="218">
        <f t="shared" si="67"/>
        <v>3508568.0625</v>
      </c>
      <c r="H45" s="218">
        <f t="shared" si="67"/>
        <v>3351793.3125</v>
      </c>
      <c r="I45" s="218">
        <f t="shared" si="67"/>
        <v>3104100.28125</v>
      </c>
      <c r="J45" s="218">
        <f t="shared" si="67"/>
        <v>2868254.6875</v>
      </c>
      <c r="K45" s="218">
        <f t="shared" si="67"/>
        <v>2627816.59375</v>
      </c>
      <c r="L45" s="218">
        <f t="shared" si="67"/>
        <v>2383587.625</v>
      </c>
      <c r="M45" s="218">
        <f t="shared" si="67"/>
        <v>2125674.09375</v>
      </c>
      <c r="N45" s="218">
        <f t="shared" si="67"/>
        <v>1866198.8125</v>
      </c>
      <c r="O45" s="298"/>
      <c r="P45" s="298"/>
      <c r="Q45" s="298"/>
      <c r="R45" s="298"/>
      <c r="S45" s="298"/>
      <c r="T45" s="298"/>
      <c r="U45" s="298"/>
      <c r="V45" s="298"/>
      <c r="W45" s="298"/>
      <c r="X45" s="298"/>
      <c r="Y45" s="298"/>
      <c r="Z45" s="298"/>
      <c r="AA45" s="298"/>
      <c r="AB45" s="298"/>
      <c r="AC45" s="298"/>
      <c r="AD45" s="298"/>
      <c r="AE45" s="298"/>
      <c r="AF45" s="298"/>
      <c r="AG45" s="298"/>
      <c r="AH45" s="298"/>
      <c r="AI45" s="298"/>
      <c r="AJ45" s="298"/>
      <c r="AK45" s="298"/>
      <c r="AL45" s="298"/>
      <c r="AM45" s="298"/>
      <c r="AN45" s="298"/>
      <c r="AO45" s="298"/>
      <c r="AP45" s="298"/>
      <c r="AQ45" s="298"/>
      <c r="AR45" s="298"/>
      <c r="AS45" s="298"/>
      <c r="AT45" s="298"/>
      <c r="AU45" s="298"/>
      <c r="AV45" s="298"/>
      <c r="AW45" s="298"/>
      <c r="AX45" s="298"/>
      <c r="AY45" s="298"/>
      <c r="AZ45" s="298"/>
      <c r="BA45" s="298"/>
      <c r="BB45" s="298"/>
      <c r="BC45" s="298"/>
      <c r="BD45" s="298"/>
      <c r="BE45" s="298"/>
      <c r="BF45" s="298"/>
      <c r="BG45" s="298"/>
      <c r="BH45" s="298"/>
      <c r="BI45" s="298"/>
      <c r="BJ45" s="298"/>
      <c r="BK45" s="298"/>
      <c r="BL45" s="298"/>
      <c r="BM45" s="298"/>
      <c r="BN45" s="298"/>
      <c r="BO45" s="298"/>
      <c r="BP45" s="298"/>
      <c r="BQ45" s="298"/>
      <c r="BR45" s="298"/>
      <c r="BS45" s="298"/>
      <c r="BT45" s="298"/>
      <c r="BU45" s="298"/>
      <c r="BV45" s="298"/>
      <c r="BW45" s="298"/>
      <c r="BX45" s="298"/>
      <c r="BY45" s="298"/>
      <c r="NT45" s="300"/>
    </row>
    <row r="46" spans="1:419" x14ac:dyDescent="0.3">
      <c r="B46" s="218">
        <f>B16+AN13+BZ13</f>
        <v>0</v>
      </c>
      <c r="C46" s="218">
        <f t="shared" si="67"/>
        <v>0</v>
      </c>
      <c r="D46" s="218">
        <f t="shared" si="67"/>
        <v>0</v>
      </c>
      <c r="E46" s="218">
        <f t="shared" si="67"/>
        <v>0</v>
      </c>
      <c r="F46" s="218">
        <f t="shared" si="67"/>
        <v>0</v>
      </c>
      <c r="G46" s="218">
        <f t="shared" si="67"/>
        <v>0</v>
      </c>
      <c r="H46" s="218">
        <f t="shared" si="67"/>
        <v>0</v>
      </c>
      <c r="I46" s="218">
        <f t="shared" si="67"/>
        <v>0</v>
      </c>
      <c r="J46" s="218">
        <f t="shared" si="67"/>
        <v>0</v>
      </c>
      <c r="K46" s="218">
        <f t="shared" si="67"/>
        <v>0</v>
      </c>
      <c r="L46" s="218">
        <f t="shared" si="67"/>
        <v>0</v>
      </c>
      <c r="M46" s="218">
        <f t="shared" si="67"/>
        <v>0</v>
      </c>
      <c r="N46" s="218">
        <f t="shared" si="67"/>
        <v>0</v>
      </c>
      <c r="O46" s="298"/>
      <c r="P46" s="298"/>
      <c r="Q46" s="298"/>
      <c r="R46" s="298"/>
      <c r="S46" s="298"/>
      <c r="T46" s="298"/>
      <c r="U46" s="298"/>
      <c r="V46" s="298"/>
      <c r="W46" s="298"/>
      <c r="X46" s="298"/>
      <c r="Y46" s="298"/>
      <c r="Z46" s="298"/>
      <c r="AA46" s="298"/>
      <c r="AB46" s="298"/>
      <c r="AC46" s="298"/>
      <c r="AD46" s="298"/>
      <c r="AE46" s="298"/>
      <c r="AF46" s="298"/>
      <c r="AG46" s="298"/>
      <c r="AH46" s="298"/>
      <c r="AI46" s="298"/>
      <c r="AJ46" s="298"/>
      <c r="AK46" s="298"/>
      <c r="AL46" s="298"/>
      <c r="AM46" s="298"/>
      <c r="AN46" s="298"/>
      <c r="AO46" s="298"/>
      <c r="AP46" s="298"/>
      <c r="AQ46" s="298"/>
      <c r="AR46" s="298"/>
      <c r="AS46" s="298"/>
      <c r="AT46" s="298"/>
      <c r="AU46" s="298"/>
      <c r="AV46" s="298"/>
      <c r="AW46" s="298"/>
      <c r="AX46" s="298"/>
      <c r="AY46" s="298"/>
      <c r="AZ46" s="298"/>
      <c r="BA46" s="298"/>
      <c r="BB46" s="298"/>
      <c r="BC46" s="298"/>
      <c r="BD46" s="298"/>
      <c r="BE46" s="298"/>
      <c r="BF46" s="298"/>
      <c r="BG46" s="298"/>
      <c r="BH46" s="298"/>
      <c r="BI46" s="298"/>
      <c r="BJ46" s="298"/>
      <c r="BK46" s="298"/>
      <c r="BL46" s="298"/>
      <c r="BM46" s="298"/>
      <c r="BN46" s="298"/>
      <c r="BO46" s="298"/>
      <c r="BP46" s="298"/>
      <c r="BQ46" s="298"/>
      <c r="BR46" s="298"/>
      <c r="BS46" s="298"/>
      <c r="BT46" s="298"/>
      <c r="BU46" s="298"/>
      <c r="BV46" s="298"/>
      <c r="BW46" s="298"/>
      <c r="BX46" s="298"/>
      <c r="BY46" s="298"/>
      <c r="NT46" s="300"/>
    </row>
    <row r="47" spans="1:419" x14ac:dyDescent="0.3">
      <c r="B47" s="218">
        <f t="shared" ref="B47:R47" si="68">B18+B12</f>
        <v>9886464</v>
      </c>
      <c r="C47" s="218">
        <f t="shared" si="68"/>
        <v>9513125</v>
      </c>
      <c r="D47" s="218">
        <f t="shared" si="68"/>
        <v>8481032.75</v>
      </c>
      <c r="E47" s="218">
        <f t="shared" si="68"/>
        <v>7232257.5</v>
      </c>
      <c r="F47" s="218">
        <f t="shared" si="68"/>
        <v>6066113.375</v>
      </c>
      <c r="G47" s="218">
        <f t="shared" si="68"/>
        <v>5700144.625</v>
      </c>
      <c r="H47" s="218">
        <f t="shared" si="68"/>
        <v>5705983.5</v>
      </c>
      <c r="I47" s="218">
        <f t="shared" si="68"/>
        <v>5822910.75</v>
      </c>
      <c r="J47" s="218">
        <f t="shared" si="68"/>
        <v>6013490.75</v>
      </c>
      <c r="K47" s="218">
        <f t="shared" si="68"/>
        <v>6174083.75</v>
      </c>
      <c r="L47" s="218">
        <f t="shared" si="68"/>
        <v>6251834.5</v>
      </c>
      <c r="M47" s="218">
        <f t="shared" si="68"/>
        <v>6218289.5</v>
      </c>
      <c r="N47" s="218">
        <f t="shared" si="68"/>
        <v>6258112.75</v>
      </c>
      <c r="O47" s="218">
        <f t="shared" si="68"/>
        <v>6400391</v>
      </c>
      <c r="P47" s="218">
        <f t="shared" si="68"/>
        <v>6561783.25</v>
      </c>
      <c r="Q47" s="218">
        <f t="shared" si="68"/>
        <v>6700358</v>
      </c>
      <c r="R47" s="218">
        <f t="shared" si="68"/>
        <v>6971373</v>
      </c>
      <c r="S47" s="218">
        <f>S18+S12</f>
        <v>7158114.75</v>
      </c>
      <c r="T47" s="218">
        <f>T18+T12</f>
        <v>7113001.25</v>
      </c>
      <c r="U47" s="218">
        <f>U18+U12</f>
        <v>6995172.25</v>
      </c>
      <c r="V47" s="298"/>
      <c r="W47" s="298"/>
      <c r="X47" s="298"/>
      <c r="Y47" s="298"/>
      <c r="Z47" s="298"/>
      <c r="AA47" s="298"/>
      <c r="AB47" s="298"/>
      <c r="AC47" s="298"/>
      <c r="AD47" s="298"/>
      <c r="AE47" s="298"/>
      <c r="AF47" s="298"/>
      <c r="AG47" s="298"/>
      <c r="AH47" s="298"/>
      <c r="AI47" s="298"/>
      <c r="AJ47" s="298"/>
      <c r="AK47" s="298"/>
      <c r="AL47" s="298"/>
      <c r="AM47" s="298"/>
      <c r="AN47" s="298"/>
      <c r="AO47" s="298"/>
      <c r="AP47" s="298"/>
      <c r="AQ47" s="298"/>
      <c r="AR47" s="298"/>
      <c r="AS47" s="298"/>
      <c r="AT47" s="298"/>
      <c r="AU47" s="298"/>
      <c r="AV47" s="298"/>
      <c r="AW47" s="298"/>
      <c r="AX47" s="298"/>
      <c r="AY47" s="298"/>
      <c r="AZ47" s="298"/>
      <c r="BA47" s="298"/>
      <c r="BB47" s="298"/>
      <c r="BC47" s="298"/>
      <c r="BD47" s="298"/>
      <c r="BE47" s="298"/>
      <c r="BF47" s="298"/>
      <c r="BG47" s="298"/>
      <c r="BH47" s="298"/>
      <c r="BI47" s="298"/>
      <c r="BJ47" s="298"/>
      <c r="BK47" s="298"/>
      <c r="BL47" s="298"/>
      <c r="BM47" s="298"/>
      <c r="BN47" s="298"/>
      <c r="BO47" s="298"/>
      <c r="BP47" s="298"/>
      <c r="BQ47" s="298"/>
      <c r="BR47" s="298"/>
      <c r="BS47" s="298"/>
      <c r="BT47" s="298"/>
      <c r="BU47" s="298"/>
      <c r="BV47" s="298"/>
      <c r="BW47" s="298"/>
      <c r="BX47" s="298"/>
      <c r="BY47" s="298"/>
      <c r="NT47" s="300"/>
    </row>
    <row r="48" spans="1:419" x14ac:dyDescent="0.3">
      <c r="B48" s="301">
        <f>B21-B47</f>
        <v>-2281204.5</v>
      </c>
      <c r="C48" s="301">
        <f t="shared" ref="C48:S48" si="69">C21-C47</f>
        <v>-429</v>
      </c>
      <c r="D48" s="301">
        <f t="shared" si="69"/>
        <v>0.25</v>
      </c>
      <c r="E48" s="301">
        <f t="shared" si="69"/>
        <v>-0.5</v>
      </c>
      <c r="F48" s="301">
        <f t="shared" si="69"/>
        <v>-0.375</v>
      </c>
      <c r="G48" s="301">
        <f t="shared" si="69"/>
        <v>-0.125</v>
      </c>
      <c r="H48" s="301">
        <f t="shared" si="69"/>
        <v>0</v>
      </c>
      <c r="I48" s="301">
        <f t="shared" si="69"/>
        <v>-0.25</v>
      </c>
      <c r="J48" s="301">
        <f t="shared" si="69"/>
        <v>-0.25</v>
      </c>
      <c r="K48" s="301">
        <f t="shared" si="69"/>
        <v>-0.25</v>
      </c>
      <c r="L48" s="301">
        <f t="shared" si="69"/>
        <v>0</v>
      </c>
      <c r="M48" s="301">
        <f t="shared" si="69"/>
        <v>0</v>
      </c>
      <c r="N48" s="301">
        <f t="shared" si="69"/>
        <v>0.25</v>
      </c>
      <c r="O48" s="301">
        <f t="shared" si="69"/>
        <v>0</v>
      </c>
      <c r="P48" s="301">
        <f t="shared" si="69"/>
        <v>-0.25</v>
      </c>
      <c r="Q48" s="301">
        <f t="shared" si="69"/>
        <v>0</v>
      </c>
      <c r="R48" s="301">
        <f t="shared" si="69"/>
        <v>0</v>
      </c>
      <c r="S48" s="301">
        <f t="shared" si="69"/>
        <v>-0.25</v>
      </c>
      <c r="T48" s="301">
        <f>T21-T47</f>
        <v>-0.25</v>
      </c>
      <c r="U48" s="301">
        <f>U21-U47</f>
        <v>0.25</v>
      </c>
      <c r="V48" s="298"/>
      <c r="W48" s="298"/>
      <c r="X48" s="298"/>
      <c r="Y48" s="298"/>
      <c r="Z48" s="298"/>
      <c r="AA48" s="298"/>
      <c r="AB48" s="298"/>
      <c r="AC48" s="298"/>
      <c r="AD48" s="298"/>
      <c r="AE48" s="298"/>
      <c r="AF48" s="298"/>
      <c r="AG48" s="298"/>
      <c r="AH48" s="298"/>
      <c r="AI48" s="298"/>
      <c r="AJ48" s="298"/>
      <c r="AK48" s="298"/>
      <c r="AL48" s="298"/>
      <c r="AM48" s="298"/>
      <c r="AN48" s="298"/>
      <c r="AO48" s="298"/>
      <c r="AP48" s="298"/>
      <c r="AQ48" s="298"/>
      <c r="AR48" s="298"/>
      <c r="AS48" s="298"/>
      <c r="AT48" s="298"/>
      <c r="AU48" s="298"/>
      <c r="AV48" s="298"/>
      <c r="AW48" s="298"/>
      <c r="AX48" s="298"/>
      <c r="AY48" s="298"/>
      <c r="AZ48" s="298"/>
      <c r="BA48" s="298"/>
      <c r="BB48" s="298"/>
      <c r="BC48" s="298"/>
      <c r="BD48" s="298"/>
      <c r="BE48" s="298"/>
      <c r="BF48" s="298"/>
      <c r="BG48" s="298"/>
      <c r="BH48" s="298"/>
      <c r="BI48" s="298"/>
      <c r="BJ48" s="298"/>
      <c r="BK48" s="298"/>
      <c r="BL48" s="298"/>
      <c r="BM48" s="298"/>
      <c r="BN48" s="298"/>
      <c r="BO48" s="298"/>
      <c r="BP48" s="298"/>
      <c r="BQ48" s="298"/>
      <c r="BR48" s="298"/>
      <c r="BS48" s="298"/>
      <c r="BT48" s="298"/>
      <c r="BU48" s="298"/>
      <c r="BV48" s="298"/>
      <c r="BW48" s="298"/>
      <c r="BX48" s="298"/>
      <c r="BY48" s="298"/>
      <c r="NT48" s="300"/>
    </row>
    <row r="49" spans="1:384" x14ac:dyDescent="0.3">
      <c r="B49" s="218">
        <f>B18-B19</f>
        <v>0.5</v>
      </c>
      <c r="C49" s="218">
        <f>C18-C19</f>
        <v>-578.5</v>
      </c>
      <c r="D49" s="218">
        <f t="shared" ref="D49:N49" si="70">D18-D19</f>
        <v>-817</v>
      </c>
      <c r="E49" s="218">
        <f t="shared" si="70"/>
        <v>-192.5</v>
      </c>
      <c r="F49" s="218">
        <f t="shared" si="70"/>
        <v>-139</v>
      </c>
      <c r="G49" s="218">
        <f t="shared" si="70"/>
        <v>-63.5</v>
      </c>
      <c r="H49" s="218">
        <f t="shared" si="70"/>
        <v>-236</v>
      </c>
      <c r="I49" s="218">
        <f t="shared" si="70"/>
        <v>-43</v>
      </c>
      <c r="J49" s="218">
        <f t="shared" si="70"/>
        <v>-74.5</v>
      </c>
      <c r="K49" s="218">
        <f t="shared" si="70"/>
        <v>-128.75</v>
      </c>
      <c r="L49" s="218">
        <f t="shared" si="70"/>
        <v>-279</v>
      </c>
      <c r="M49" s="218">
        <f t="shared" si="70"/>
        <v>-354.25</v>
      </c>
      <c r="N49" s="218">
        <f t="shared" si="70"/>
        <v>-354.25</v>
      </c>
      <c r="O49" s="298"/>
      <c r="P49" s="298"/>
      <c r="Q49" s="298"/>
      <c r="R49" s="298"/>
      <c r="S49" s="298"/>
      <c r="T49" s="298"/>
      <c r="U49" s="298"/>
      <c r="V49" s="298"/>
      <c r="W49" s="298"/>
      <c r="X49" s="298"/>
      <c r="Y49" s="298"/>
      <c r="Z49" s="298"/>
      <c r="AA49" s="298"/>
      <c r="AB49" s="298"/>
      <c r="AC49" s="298"/>
      <c r="AD49" s="298"/>
      <c r="AE49" s="298"/>
      <c r="AF49" s="298"/>
      <c r="AG49" s="298"/>
      <c r="AH49" s="298"/>
      <c r="AI49" s="298"/>
      <c r="AJ49" s="298"/>
      <c r="AK49" s="298"/>
      <c r="AL49" s="298"/>
      <c r="AM49" s="298"/>
      <c r="AN49" s="298"/>
      <c r="AO49" s="298"/>
      <c r="AP49" s="298"/>
      <c r="AQ49" s="298"/>
      <c r="AR49" s="298"/>
      <c r="AS49" s="298"/>
      <c r="AT49" s="298"/>
      <c r="AU49" s="298"/>
      <c r="AV49" s="298"/>
      <c r="AW49" s="298"/>
      <c r="AX49" s="298"/>
      <c r="AY49" s="298"/>
      <c r="AZ49" s="298"/>
      <c r="BA49" s="298"/>
      <c r="BB49" s="298"/>
      <c r="BC49" s="298"/>
      <c r="BD49" s="298"/>
      <c r="BE49" s="298"/>
      <c r="BF49" s="298"/>
      <c r="BG49" s="298"/>
      <c r="BH49" s="298"/>
      <c r="BI49" s="298"/>
      <c r="BJ49" s="298"/>
      <c r="BK49" s="298"/>
      <c r="BL49" s="298"/>
      <c r="BM49" s="298"/>
      <c r="BN49" s="298"/>
      <c r="BO49" s="298"/>
      <c r="BP49" s="298"/>
      <c r="BQ49" s="298"/>
      <c r="BR49" s="298"/>
      <c r="BS49" s="298"/>
      <c r="BT49" s="298"/>
      <c r="BU49" s="298"/>
      <c r="BV49" s="298"/>
      <c r="BW49" s="298"/>
      <c r="BX49" s="298"/>
      <c r="BY49" s="298"/>
      <c r="NT49" s="300"/>
    </row>
    <row r="50" spans="1:384" x14ac:dyDescent="0.3">
      <c r="B50" s="298"/>
      <c r="C50" s="298"/>
      <c r="D50" s="298"/>
      <c r="E50" s="298"/>
      <c r="F50" s="298"/>
      <c r="G50" s="298"/>
      <c r="H50" s="298"/>
      <c r="I50" s="298"/>
      <c r="J50" s="298"/>
      <c r="K50" s="298"/>
      <c r="L50" s="298"/>
      <c r="M50" s="298"/>
      <c r="N50" s="298"/>
      <c r="O50" s="298"/>
      <c r="P50" s="298"/>
      <c r="Q50" s="298"/>
      <c r="R50" s="298"/>
      <c r="S50" s="298"/>
      <c r="T50" s="298"/>
      <c r="U50" s="298"/>
      <c r="V50" s="298"/>
      <c r="W50" s="298"/>
      <c r="X50" s="298"/>
      <c r="Y50" s="298"/>
      <c r="Z50" s="298"/>
      <c r="AA50" s="298"/>
      <c r="AB50" s="298"/>
      <c r="AC50" s="298"/>
      <c r="AD50" s="298"/>
      <c r="AE50" s="298"/>
      <c r="AF50" s="298"/>
      <c r="AG50" s="298"/>
      <c r="AH50" s="298"/>
      <c r="AI50" s="298"/>
      <c r="AJ50" s="298"/>
      <c r="AK50" s="298"/>
      <c r="AL50" s="298"/>
      <c r="AM50" s="298"/>
      <c r="AN50" s="298"/>
      <c r="AO50" s="298"/>
      <c r="AP50" s="298"/>
      <c r="AQ50" s="298"/>
      <c r="AR50" s="298"/>
      <c r="AS50" s="298"/>
      <c r="AT50" s="298"/>
      <c r="AU50" s="298"/>
      <c r="AV50" s="298"/>
      <c r="AW50" s="298"/>
      <c r="AX50" s="298"/>
      <c r="AY50" s="298"/>
      <c r="AZ50" s="298"/>
      <c r="BA50" s="298"/>
      <c r="BB50" s="298"/>
      <c r="BC50" s="298"/>
      <c r="BD50" s="298"/>
      <c r="BE50" s="298"/>
      <c r="BF50" s="298"/>
      <c r="BG50" s="298"/>
      <c r="BH50" s="298"/>
      <c r="BI50" s="298"/>
      <c r="BJ50" s="298"/>
      <c r="BK50" s="298"/>
      <c r="BL50" s="298"/>
      <c r="BM50" s="298"/>
      <c r="BN50" s="298"/>
      <c r="BO50" s="298"/>
      <c r="BP50" s="298"/>
      <c r="BQ50" s="298"/>
      <c r="BR50" s="298"/>
      <c r="BS50" s="298"/>
      <c r="BT50" s="298"/>
      <c r="BU50" s="298"/>
      <c r="BV50" s="298"/>
      <c r="BW50" s="298"/>
      <c r="BX50" s="298"/>
      <c r="BY50" s="298"/>
      <c r="NT50" s="300"/>
    </row>
    <row r="51" spans="1:384" x14ac:dyDescent="0.3">
      <c r="A51" s="224" t="s">
        <v>788</v>
      </c>
      <c r="B51" s="218">
        <v>101.25</v>
      </c>
      <c r="C51" s="218">
        <v>88.166664123535156</v>
      </c>
      <c r="D51" s="218">
        <v>70.416664123535156</v>
      </c>
      <c r="E51" s="218">
        <v>49.416667938232422</v>
      </c>
      <c r="F51" s="218">
        <v>42.083332061767578</v>
      </c>
      <c r="G51" s="218">
        <v>35.25</v>
      </c>
      <c r="H51" s="218">
        <v>34</v>
      </c>
      <c r="I51" s="218">
        <v>34</v>
      </c>
      <c r="J51" s="218">
        <v>34</v>
      </c>
      <c r="K51" s="218">
        <v>32.333332061767578</v>
      </c>
      <c r="L51" s="218">
        <v>29.5</v>
      </c>
      <c r="M51" s="218">
        <v>25.916666030883789</v>
      </c>
      <c r="N51" s="218">
        <v>19</v>
      </c>
      <c r="O51" s="218">
        <v>12.5</v>
      </c>
      <c r="P51" s="218">
        <v>0.66666668653488159</v>
      </c>
      <c r="Q51" s="298"/>
      <c r="R51" s="298"/>
      <c r="S51" s="298"/>
      <c r="T51" s="298"/>
      <c r="U51" s="298"/>
      <c r="V51" s="298"/>
      <c r="W51" s="298"/>
      <c r="X51" s="298"/>
      <c r="Y51" s="298"/>
      <c r="Z51" s="298"/>
      <c r="AA51" s="298"/>
      <c r="AB51" s="298"/>
      <c r="AC51" s="298"/>
      <c r="AD51" s="298"/>
      <c r="AE51" s="298"/>
      <c r="AF51" s="298"/>
      <c r="AG51" s="298"/>
      <c r="AH51" s="298"/>
      <c r="AI51" s="298"/>
      <c r="AJ51" s="298"/>
      <c r="AK51" s="298"/>
      <c r="AL51" s="298"/>
      <c r="AM51" s="298"/>
      <c r="AN51" s="298"/>
      <c r="AO51" s="298"/>
      <c r="AP51" s="298"/>
      <c r="AQ51" s="298"/>
      <c r="AR51" s="298"/>
      <c r="AS51" s="298"/>
      <c r="AT51" s="298"/>
      <c r="AU51" s="298"/>
      <c r="AV51" s="298"/>
      <c r="AW51" s="298"/>
      <c r="AX51" s="298"/>
      <c r="AY51" s="298"/>
      <c r="AZ51" s="298"/>
      <c r="BA51" s="298"/>
      <c r="BB51" s="298"/>
      <c r="BC51" s="298"/>
      <c r="BD51" s="298"/>
      <c r="BE51" s="298"/>
      <c r="BF51" s="298"/>
      <c r="BG51" s="298"/>
      <c r="BH51" s="298"/>
      <c r="BI51" s="298"/>
      <c r="BJ51" s="298"/>
      <c r="BK51" s="298"/>
      <c r="BL51" s="298"/>
      <c r="BM51" s="298"/>
      <c r="BN51" s="298"/>
      <c r="BO51" s="298"/>
      <c r="BP51" s="298"/>
      <c r="BQ51" s="298"/>
      <c r="BR51" s="298"/>
      <c r="BS51" s="298"/>
      <c r="BT51" s="298"/>
      <c r="BU51" s="298"/>
      <c r="BV51" s="298"/>
      <c r="BW51" s="298"/>
      <c r="BX51" s="298"/>
      <c r="BY51" s="298"/>
      <c r="NT51" s="300"/>
    </row>
    <row r="52" spans="1:384" x14ac:dyDescent="0.3">
      <c r="A52" s="224" t="s">
        <v>789</v>
      </c>
      <c r="B52" s="301">
        <v>102</v>
      </c>
      <c r="C52" s="301">
        <v>100</v>
      </c>
      <c r="D52" s="301">
        <v>85</v>
      </c>
      <c r="E52" s="301">
        <v>53</v>
      </c>
      <c r="F52" s="301">
        <v>44</v>
      </c>
      <c r="G52" s="301">
        <v>39</v>
      </c>
      <c r="H52" s="298"/>
      <c r="I52" s="298"/>
      <c r="J52" s="298"/>
      <c r="K52" s="298"/>
      <c r="L52" s="298"/>
      <c r="M52" s="298"/>
      <c r="N52" s="298"/>
      <c r="O52" s="298"/>
      <c r="P52" s="298"/>
      <c r="Q52" s="298"/>
      <c r="R52" s="298"/>
      <c r="S52" s="298"/>
      <c r="T52" s="298"/>
      <c r="U52" s="298"/>
      <c r="V52" s="298"/>
      <c r="W52" s="298"/>
      <c r="X52" s="298"/>
      <c r="Y52" s="298"/>
      <c r="Z52" s="298"/>
      <c r="AA52" s="298"/>
      <c r="AB52" s="298"/>
      <c r="AC52" s="298"/>
      <c r="AD52" s="298"/>
      <c r="AE52" s="298"/>
      <c r="AF52" s="298"/>
      <c r="AG52" s="298"/>
      <c r="AH52" s="298"/>
      <c r="AI52" s="298"/>
      <c r="AJ52" s="298"/>
      <c r="AK52" s="298"/>
      <c r="AL52" s="298"/>
      <c r="AM52" s="298"/>
      <c r="AN52" s="298"/>
      <c r="AO52" s="298"/>
      <c r="AP52" s="298"/>
      <c r="AQ52" s="298"/>
      <c r="AR52" s="298"/>
      <c r="AS52" s="298"/>
      <c r="AT52" s="298"/>
      <c r="AU52" s="298"/>
      <c r="AV52" s="298"/>
      <c r="AW52" s="298"/>
      <c r="AX52" s="298"/>
      <c r="AY52" s="298"/>
      <c r="AZ52" s="298"/>
      <c r="BA52" s="298"/>
      <c r="BB52" s="298"/>
      <c r="BC52" s="298"/>
      <c r="BD52" s="298"/>
      <c r="BE52" s="298"/>
      <c r="BF52" s="298"/>
      <c r="BG52" s="298"/>
      <c r="BH52" s="298"/>
      <c r="BI52" s="298"/>
      <c r="BJ52" s="298"/>
      <c r="BK52" s="298"/>
      <c r="BL52" s="298"/>
      <c r="BM52" s="298"/>
      <c r="BN52" s="298"/>
      <c r="BO52" s="298"/>
      <c r="BP52" s="298"/>
      <c r="BQ52" s="298"/>
      <c r="BR52" s="298"/>
      <c r="BS52" s="298"/>
      <c r="BT52" s="298"/>
      <c r="BU52" s="298"/>
      <c r="BV52" s="298"/>
      <c r="BW52" s="298"/>
      <c r="BX52" s="298"/>
      <c r="BY52" s="298"/>
      <c r="NT52" s="300"/>
    </row>
    <row r="53" spans="1:384" x14ac:dyDescent="0.3">
      <c r="A53" s="218" t="s">
        <v>790</v>
      </c>
      <c r="B53" s="218">
        <f>+(B52-B51)*B54</f>
        <v>8740.5</v>
      </c>
      <c r="C53" s="218">
        <f t="shared" ref="C53:G53" si="71">+(C52-C51)*C54</f>
        <v>154318.53316497803</v>
      </c>
      <c r="D53" s="218">
        <f t="shared" si="71"/>
        <v>174475.03042602539</v>
      </c>
      <c r="E53" s="218">
        <f t="shared" si="71"/>
        <v>42870.984786987305</v>
      </c>
      <c r="F53" s="218">
        <f t="shared" si="71"/>
        <v>22931.015213012695</v>
      </c>
      <c r="G53" s="218">
        <f t="shared" si="71"/>
        <v>44865</v>
      </c>
      <c r="H53" s="218"/>
      <c r="I53" s="218"/>
      <c r="J53" s="218"/>
      <c r="K53" s="218"/>
      <c r="L53" s="298"/>
      <c r="M53" s="298"/>
      <c r="N53" s="298"/>
      <c r="O53" s="298"/>
      <c r="P53" s="298"/>
      <c r="Q53" s="298"/>
      <c r="R53" s="298"/>
      <c r="S53" s="298"/>
      <c r="T53" s="298"/>
      <c r="U53" s="298"/>
      <c r="V53" s="298"/>
      <c r="W53" s="298"/>
      <c r="X53" s="298"/>
      <c r="Y53" s="298"/>
      <c r="Z53" s="298"/>
      <c r="AA53" s="298"/>
      <c r="AB53" s="298"/>
      <c r="AC53" s="298"/>
      <c r="AD53" s="298"/>
      <c r="AE53" s="298"/>
      <c r="AF53" s="298"/>
      <c r="AG53" s="298"/>
      <c r="AH53" s="298"/>
      <c r="AI53" s="298"/>
      <c r="AJ53" s="298"/>
      <c r="AK53" s="298"/>
      <c r="AL53" s="298"/>
      <c r="AM53" s="298"/>
      <c r="AN53" s="298"/>
      <c r="AO53" s="298"/>
      <c r="AP53" s="298"/>
      <c r="AQ53" s="298"/>
      <c r="AR53" s="298"/>
      <c r="AS53" s="298"/>
      <c r="AT53" s="298"/>
      <c r="AU53" s="298"/>
      <c r="AV53" s="298"/>
      <c r="AW53" s="298"/>
      <c r="AX53" s="298"/>
      <c r="AY53" s="298"/>
      <c r="AZ53" s="298"/>
      <c r="BA53" s="298"/>
      <c r="BB53" s="298"/>
      <c r="BC53" s="298"/>
      <c r="BD53" s="298"/>
      <c r="BE53" s="298"/>
      <c r="BF53" s="298"/>
      <c r="BG53" s="298"/>
      <c r="BH53" s="298"/>
      <c r="BI53" s="298"/>
      <c r="BJ53" s="298"/>
      <c r="BK53" s="298"/>
      <c r="BL53" s="298"/>
      <c r="BM53" s="298"/>
      <c r="BN53" s="298"/>
      <c r="BO53" s="298"/>
      <c r="BP53" s="298"/>
      <c r="BQ53" s="298"/>
      <c r="BR53" s="298"/>
      <c r="BS53" s="298"/>
      <c r="BT53" s="298"/>
      <c r="BU53" s="298"/>
      <c r="BV53" s="298"/>
      <c r="BW53" s="298"/>
      <c r="BX53" s="298"/>
      <c r="BY53" s="298"/>
      <c r="NT53" s="300"/>
    </row>
    <row r="54" spans="1:384" x14ac:dyDescent="0.3">
      <c r="B54" s="301">
        <v>11654</v>
      </c>
      <c r="C54" s="301">
        <v>13041</v>
      </c>
      <c r="D54" s="301">
        <v>11964</v>
      </c>
      <c r="E54" s="301">
        <v>11964</v>
      </c>
      <c r="F54" s="301">
        <v>11964</v>
      </c>
      <c r="G54" s="301">
        <v>11964</v>
      </c>
      <c r="H54" s="298"/>
      <c r="I54" s="298"/>
      <c r="J54" s="298"/>
      <c r="K54" s="298"/>
      <c r="L54" s="298"/>
      <c r="M54" s="298"/>
      <c r="N54" s="298"/>
      <c r="O54" s="298"/>
      <c r="P54" s="298"/>
      <c r="Q54" s="298"/>
      <c r="R54" s="298"/>
      <c r="S54" s="298"/>
      <c r="T54" s="298"/>
      <c r="U54" s="298"/>
      <c r="V54" s="298"/>
      <c r="W54" s="298"/>
      <c r="X54" s="298"/>
      <c r="Y54" s="298"/>
      <c r="Z54" s="298"/>
      <c r="AA54" s="298"/>
      <c r="AB54" s="298"/>
      <c r="AC54" s="298"/>
      <c r="AD54" s="298"/>
      <c r="AE54" s="298"/>
      <c r="AF54" s="298"/>
      <c r="AG54" s="298"/>
      <c r="AH54" s="298"/>
      <c r="AI54" s="298"/>
      <c r="AJ54" s="298"/>
      <c r="AK54" s="298"/>
      <c r="AL54" s="298"/>
      <c r="AM54" s="298"/>
      <c r="AN54" s="298"/>
      <c r="AO54" s="298"/>
      <c r="AP54" s="298"/>
      <c r="AQ54" s="298"/>
      <c r="AR54" s="298"/>
      <c r="AS54" s="298"/>
      <c r="AT54" s="298"/>
      <c r="AU54" s="298"/>
      <c r="AV54" s="298"/>
      <c r="AW54" s="298"/>
      <c r="AX54" s="298"/>
      <c r="AY54" s="298"/>
      <c r="AZ54" s="298"/>
      <c r="BA54" s="298"/>
      <c r="BB54" s="298"/>
      <c r="BC54" s="298"/>
      <c r="BD54" s="298"/>
      <c r="BE54" s="298"/>
      <c r="BF54" s="298"/>
      <c r="BG54" s="298"/>
      <c r="BH54" s="298"/>
      <c r="BI54" s="298"/>
      <c r="BJ54" s="298"/>
      <c r="BK54" s="298"/>
      <c r="BL54" s="298"/>
      <c r="BM54" s="298"/>
      <c r="BN54" s="298"/>
      <c r="BO54" s="298"/>
      <c r="BP54" s="298"/>
      <c r="BQ54" s="298"/>
      <c r="BR54" s="298"/>
      <c r="BS54" s="298"/>
      <c r="BT54" s="298"/>
      <c r="BU54" s="298"/>
      <c r="BV54" s="298"/>
      <c r="BW54" s="298"/>
      <c r="BX54" s="298"/>
      <c r="BY54" s="298"/>
      <c r="NT54" s="300"/>
    </row>
    <row r="55" spans="1:384" x14ac:dyDescent="0.3">
      <c r="B55" s="298"/>
      <c r="C55" s="298"/>
      <c r="D55" s="298"/>
      <c r="E55" s="298"/>
      <c r="F55" s="298"/>
      <c r="G55" s="298"/>
      <c r="H55" s="298"/>
      <c r="I55" s="298"/>
      <c r="J55" s="298"/>
      <c r="K55" s="298"/>
      <c r="L55" s="298"/>
      <c r="M55" s="298"/>
      <c r="N55" s="298"/>
      <c r="O55" s="298"/>
      <c r="P55" s="298"/>
      <c r="Q55" s="298"/>
      <c r="R55" s="298"/>
      <c r="S55" s="298"/>
      <c r="T55" s="298"/>
      <c r="U55" s="298"/>
      <c r="V55" s="298"/>
      <c r="W55" s="298"/>
      <c r="X55" s="298"/>
      <c r="Y55" s="298"/>
      <c r="Z55" s="298"/>
      <c r="AA55" s="298"/>
      <c r="AB55" s="298"/>
      <c r="AC55" s="298"/>
      <c r="AD55" s="298"/>
      <c r="AE55" s="298"/>
      <c r="AF55" s="298"/>
      <c r="AG55" s="298"/>
      <c r="AH55" s="298"/>
      <c r="AI55" s="298"/>
      <c r="AJ55" s="298"/>
      <c r="AK55" s="298"/>
      <c r="AL55" s="298"/>
      <c r="AM55" s="298"/>
      <c r="AN55" s="298"/>
      <c r="AO55" s="298"/>
      <c r="AP55" s="298"/>
      <c r="AQ55" s="298"/>
      <c r="AR55" s="298"/>
      <c r="AS55" s="298"/>
      <c r="AT55" s="298"/>
      <c r="AU55" s="298"/>
      <c r="AV55" s="298"/>
      <c r="AW55" s="298"/>
      <c r="AX55" s="298"/>
      <c r="AY55" s="298"/>
      <c r="AZ55" s="298"/>
      <c r="BA55" s="298"/>
      <c r="BB55" s="298"/>
      <c r="BC55" s="298"/>
      <c r="BD55" s="298"/>
      <c r="BE55" s="298"/>
      <c r="BF55" s="298"/>
      <c r="BG55" s="298"/>
      <c r="BH55" s="298"/>
      <c r="BI55" s="298"/>
      <c r="BJ55" s="298"/>
      <c r="BK55" s="298"/>
      <c r="BL55" s="298"/>
      <c r="BM55" s="298"/>
      <c r="BN55" s="298"/>
      <c r="BO55" s="298"/>
      <c r="BP55" s="298"/>
      <c r="BQ55" s="298"/>
      <c r="BR55" s="298"/>
      <c r="BS55" s="298"/>
      <c r="BT55" s="298"/>
      <c r="BU55" s="298"/>
      <c r="BV55" s="298"/>
      <c r="BW55" s="298"/>
      <c r="BX55" s="298"/>
      <c r="BY55" s="298"/>
      <c r="NT55" s="300"/>
    </row>
    <row r="56" spans="1:384" x14ac:dyDescent="0.3">
      <c r="B56" s="301">
        <f>+(B6+AN6+BZ6)*98.7390424724127</f>
        <v>6767785.4789592288</v>
      </c>
      <c r="C56" s="301">
        <f t="shared" ref="C56:G56" si="72">+(C6+AO6+CA6)*98.7390424724127</f>
        <v>5438511.9392855652</v>
      </c>
      <c r="D56" s="301">
        <f t="shared" si="72"/>
        <v>5053562.9809929775</v>
      </c>
      <c r="E56" s="301">
        <f t="shared" si="72"/>
        <v>5984764.7434663586</v>
      </c>
      <c r="F56" s="301">
        <f t="shared" si="72"/>
        <v>8102614.0781266391</v>
      </c>
      <c r="G56" s="301">
        <f t="shared" si="72"/>
        <v>8528266.6638809387</v>
      </c>
      <c r="H56" s="298"/>
      <c r="I56" s="298"/>
      <c r="J56" s="298"/>
      <c r="K56" s="298"/>
      <c r="L56" s="298"/>
      <c r="M56" s="298"/>
      <c r="N56" s="298"/>
      <c r="O56" s="298"/>
      <c r="P56" s="298"/>
      <c r="Q56" s="298"/>
      <c r="R56" s="298"/>
      <c r="S56" s="298"/>
      <c r="T56" s="298"/>
      <c r="U56" s="298"/>
      <c r="V56" s="298"/>
      <c r="W56" s="298"/>
      <c r="X56" s="298"/>
      <c r="Y56" s="298"/>
      <c r="Z56" s="298"/>
      <c r="AA56" s="298"/>
      <c r="AB56" s="298"/>
      <c r="AC56" s="298"/>
      <c r="AD56" s="298"/>
      <c r="AE56" s="298"/>
      <c r="AF56" s="298"/>
      <c r="AG56" s="298"/>
      <c r="AH56" s="298"/>
      <c r="AI56" s="298"/>
      <c r="AJ56" s="298"/>
      <c r="AK56" s="298"/>
      <c r="AL56" s="298"/>
      <c r="AM56" s="298"/>
      <c r="AN56" s="298"/>
      <c r="AO56" s="298"/>
      <c r="AP56" s="298"/>
      <c r="AQ56" s="298"/>
      <c r="AR56" s="298"/>
      <c r="AS56" s="298"/>
      <c r="AT56" s="298"/>
      <c r="AU56" s="298"/>
      <c r="AV56" s="298"/>
      <c r="AW56" s="298"/>
      <c r="AX56" s="298"/>
      <c r="AY56" s="298"/>
      <c r="AZ56" s="298"/>
      <c r="BA56" s="298"/>
      <c r="BB56" s="298"/>
      <c r="BC56" s="298"/>
      <c r="BD56" s="298"/>
      <c r="BE56" s="298"/>
      <c r="BF56" s="298"/>
      <c r="BG56" s="298"/>
      <c r="BH56" s="298"/>
      <c r="BI56" s="298"/>
      <c r="BJ56" s="298"/>
      <c r="BK56" s="298"/>
      <c r="BL56" s="298"/>
      <c r="BM56" s="298"/>
      <c r="BN56" s="298"/>
      <c r="BO56" s="298"/>
      <c r="BP56" s="298"/>
      <c r="BQ56" s="298"/>
      <c r="BR56" s="298"/>
      <c r="BS56" s="298"/>
      <c r="BT56" s="298"/>
      <c r="BU56" s="298"/>
      <c r="BV56" s="298"/>
      <c r="BW56" s="298"/>
      <c r="BX56" s="298"/>
      <c r="BY56" s="298"/>
      <c r="NT56" s="300"/>
    </row>
    <row r="57" spans="1:384" x14ac:dyDescent="0.3">
      <c r="B57" s="298"/>
      <c r="C57" s="298"/>
      <c r="D57" s="298"/>
      <c r="E57" s="298"/>
      <c r="F57" s="298"/>
      <c r="G57" s="298"/>
      <c r="H57" s="298"/>
      <c r="I57" s="298"/>
      <c r="J57" s="298"/>
      <c r="K57" s="298"/>
      <c r="L57" s="298"/>
      <c r="M57" s="298"/>
      <c r="N57" s="298"/>
      <c r="O57" s="298"/>
      <c r="P57" s="298"/>
      <c r="Q57" s="298"/>
      <c r="R57" s="298"/>
      <c r="S57" s="298"/>
      <c r="T57" s="298"/>
      <c r="U57" s="298"/>
      <c r="V57" s="298"/>
      <c r="W57" s="298"/>
      <c r="X57" s="298"/>
      <c r="Y57" s="298"/>
      <c r="Z57" s="298"/>
      <c r="AA57" s="298"/>
      <c r="AB57" s="298"/>
      <c r="AC57" s="298"/>
      <c r="AD57" s="298"/>
      <c r="AE57" s="298"/>
      <c r="AF57" s="298"/>
      <c r="AG57" s="298"/>
      <c r="AH57" s="298"/>
      <c r="AI57" s="298"/>
      <c r="AJ57" s="298"/>
      <c r="AK57" s="298"/>
      <c r="AL57" s="298"/>
      <c r="AM57" s="298"/>
      <c r="AN57" s="298"/>
      <c r="AO57" s="298"/>
      <c r="AP57" s="298"/>
      <c r="AQ57" s="298"/>
      <c r="AR57" s="298"/>
      <c r="AS57" s="298"/>
      <c r="AT57" s="298"/>
      <c r="AU57" s="298"/>
      <c r="AV57" s="298"/>
      <c r="AW57" s="298"/>
      <c r="AX57" s="298"/>
      <c r="AY57" s="298"/>
      <c r="AZ57" s="298"/>
      <c r="BA57" s="298"/>
      <c r="BB57" s="298"/>
      <c r="BC57" s="298"/>
      <c r="BD57" s="298"/>
      <c r="BE57" s="298"/>
      <c r="BF57" s="298"/>
      <c r="BG57" s="298"/>
      <c r="BH57" s="298"/>
      <c r="BI57" s="298"/>
      <c r="BJ57" s="298"/>
      <c r="BK57" s="298"/>
      <c r="BL57" s="298"/>
      <c r="BM57" s="298"/>
      <c r="BN57" s="298"/>
      <c r="BO57" s="298"/>
      <c r="BP57" s="298"/>
      <c r="BQ57" s="298"/>
      <c r="BR57" s="298"/>
      <c r="BS57" s="298"/>
      <c r="BT57" s="298"/>
      <c r="BU57" s="298"/>
      <c r="BV57" s="298"/>
      <c r="BW57" s="298"/>
      <c r="BX57" s="298"/>
      <c r="BY57" s="298"/>
      <c r="NT57" s="300"/>
    </row>
    <row r="58" spans="1:384" x14ac:dyDescent="0.3">
      <c r="B58" s="298"/>
      <c r="C58" s="298"/>
      <c r="D58" s="298"/>
      <c r="E58" s="298"/>
      <c r="F58" s="298"/>
      <c r="G58" s="298"/>
      <c r="H58" s="298"/>
      <c r="I58" s="298"/>
      <c r="J58" s="298"/>
      <c r="K58" s="298"/>
      <c r="L58" s="298"/>
      <c r="M58" s="298"/>
      <c r="N58" s="298"/>
      <c r="O58" s="298"/>
      <c r="P58" s="298"/>
      <c r="Q58" s="298"/>
      <c r="R58" s="298"/>
      <c r="S58" s="298"/>
      <c r="T58" s="298"/>
      <c r="U58" s="298"/>
      <c r="V58" s="298"/>
      <c r="W58" s="298"/>
      <c r="X58" s="298"/>
      <c r="Y58" s="298"/>
      <c r="Z58" s="298"/>
      <c r="AA58" s="298"/>
      <c r="AB58" s="298"/>
      <c r="AC58" s="298"/>
      <c r="AD58" s="298"/>
      <c r="AE58" s="298"/>
      <c r="AF58" s="298"/>
      <c r="AG58" s="298"/>
      <c r="AH58" s="298"/>
      <c r="AI58" s="298"/>
      <c r="AJ58" s="298"/>
      <c r="AK58" s="298"/>
      <c r="AL58" s="298"/>
      <c r="AM58" s="298"/>
      <c r="AN58" s="298"/>
      <c r="AO58" s="298"/>
      <c r="AP58" s="298"/>
      <c r="AQ58" s="298"/>
      <c r="AR58" s="298"/>
      <c r="AS58" s="298"/>
      <c r="AT58" s="298"/>
      <c r="AU58" s="298"/>
      <c r="AV58" s="298"/>
      <c r="AW58" s="298"/>
      <c r="AX58" s="298"/>
      <c r="AY58" s="298"/>
      <c r="AZ58" s="298"/>
      <c r="BA58" s="298"/>
      <c r="BB58" s="298"/>
      <c r="BC58" s="298"/>
      <c r="BD58" s="298"/>
      <c r="BE58" s="298"/>
      <c r="BF58" s="298"/>
      <c r="BG58" s="298"/>
      <c r="BH58" s="298"/>
      <c r="BI58" s="298"/>
      <c r="BJ58" s="298"/>
      <c r="BK58" s="298"/>
      <c r="BL58" s="298"/>
      <c r="BM58" s="298"/>
      <c r="BN58" s="298"/>
      <c r="BO58" s="298"/>
      <c r="BP58" s="298"/>
      <c r="BQ58" s="298"/>
      <c r="BR58" s="298"/>
      <c r="BS58" s="298"/>
      <c r="BT58" s="298"/>
      <c r="BU58" s="298"/>
      <c r="BV58" s="298"/>
      <c r="BW58" s="298"/>
      <c r="BX58" s="298"/>
      <c r="BY58" s="298"/>
      <c r="NT58" s="300"/>
    </row>
    <row r="59" spans="1:384" x14ac:dyDescent="0.3">
      <c r="B59" s="298"/>
      <c r="C59" s="298"/>
      <c r="D59" s="298"/>
      <c r="E59" s="298"/>
      <c r="F59" s="298"/>
      <c r="G59" s="298"/>
      <c r="H59" s="298"/>
      <c r="I59" s="298"/>
      <c r="J59" s="298"/>
      <c r="K59" s="298"/>
      <c r="L59" s="298"/>
      <c r="M59" s="298"/>
      <c r="N59" s="298"/>
      <c r="O59" s="298"/>
      <c r="P59" s="298"/>
      <c r="Q59" s="298"/>
      <c r="R59" s="298"/>
      <c r="S59" s="298"/>
      <c r="T59" s="298"/>
      <c r="U59" s="298"/>
      <c r="V59" s="298"/>
      <c r="W59" s="298"/>
      <c r="X59" s="298"/>
      <c r="Y59" s="298"/>
      <c r="Z59" s="298"/>
      <c r="AA59" s="298"/>
      <c r="AB59" s="298"/>
      <c r="AC59" s="298"/>
      <c r="AD59" s="298"/>
      <c r="AE59" s="298"/>
      <c r="AF59" s="298"/>
      <c r="AG59" s="298"/>
      <c r="AH59" s="298"/>
      <c r="AI59" s="298"/>
      <c r="AJ59" s="298"/>
      <c r="AK59" s="298"/>
      <c r="AL59" s="298"/>
      <c r="AM59" s="298"/>
      <c r="AN59" s="298"/>
      <c r="AO59" s="298"/>
      <c r="AP59" s="298"/>
      <c r="AQ59" s="298"/>
      <c r="AR59" s="298"/>
      <c r="AS59" s="298"/>
      <c r="AT59" s="298"/>
      <c r="AU59" s="298"/>
      <c r="AV59" s="298"/>
      <c r="AW59" s="298"/>
      <c r="AX59" s="298"/>
      <c r="AY59" s="298"/>
      <c r="AZ59" s="298"/>
      <c r="BA59" s="298"/>
      <c r="BB59" s="298"/>
      <c r="BC59" s="298"/>
      <c r="BD59" s="298"/>
      <c r="BE59" s="298"/>
      <c r="BF59" s="298"/>
      <c r="BG59" s="298"/>
      <c r="BH59" s="298"/>
      <c r="BI59" s="298"/>
      <c r="BJ59" s="298"/>
      <c r="BK59" s="298"/>
      <c r="BL59" s="298"/>
      <c r="BM59" s="298"/>
      <c r="BN59" s="298"/>
      <c r="BO59" s="298"/>
      <c r="BP59" s="298"/>
      <c r="BQ59" s="298"/>
      <c r="BR59" s="298"/>
      <c r="BS59" s="298"/>
      <c r="BT59" s="298"/>
      <c r="BU59" s="298"/>
      <c r="BV59" s="298"/>
      <c r="BW59" s="298"/>
      <c r="BX59" s="298"/>
      <c r="BY59" s="298"/>
    </row>
    <row r="60" spans="1:384" x14ac:dyDescent="0.3">
      <c r="B60" s="298"/>
      <c r="C60" s="298"/>
      <c r="D60" s="298"/>
      <c r="E60" s="298"/>
      <c r="F60" s="298"/>
      <c r="G60" s="298"/>
      <c r="H60" s="298"/>
      <c r="I60" s="298"/>
      <c r="J60" s="298"/>
      <c r="K60" s="298"/>
      <c r="L60" s="298"/>
      <c r="M60" s="298"/>
      <c r="N60" s="298"/>
      <c r="O60" s="298"/>
      <c r="P60" s="298"/>
      <c r="Q60" s="298"/>
      <c r="R60" s="298"/>
      <c r="S60" s="298"/>
      <c r="T60" s="298"/>
      <c r="U60" s="298"/>
      <c r="V60" s="298"/>
      <c r="W60" s="298"/>
      <c r="X60" s="298"/>
      <c r="Y60" s="298"/>
      <c r="Z60" s="298"/>
      <c r="AA60" s="298"/>
      <c r="AB60" s="298"/>
      <c r="AC60" s="298"/>
      <c r="AD60" s="298"/>
      <c r="AE60" s="298"/>
      <c r="AF60" s="298"/>
      <c r="AG60" s="298"/>
      <c r="AH60" s="298"/>
      <c r="AI60" s="298"/>
      <c r="AJ60" s="298"/>
      <c r="AK60" s="298"/>
      <c r="AL60" s="298"/>
      <c r="AM60" s="298"/>
      <c r="AN60" s="298"/>
      <c r="AO60" s="298"/>
      <c r="AP60" s="298"/>
      <c r="AQ60" s="298"/>
      <c r="AR60" s="298"/>
      <c r="AS60" s="298"/>
      <c r="AT60" s="298"/>
      <c r="AU60" s="298"/>
      <c r="AV60" s="298"/>
      <c r="AW60" s="298"/>
      <c r="AX60" s="298"/>
      <c r="AY60" s="298"/>
      <c r="AZ60" s="298"/>
      <c r="BA60" s="298"/>
      <c r="BB60" s="298"/>
      <c r="BC60" s="298"/>
      <c r="BD60" s="298"/>
      <c r="BE60" s="298"/>
      <c r="BF60" s="298"/>
      <c r="BG60" s="298"/>
      <c r="BH60" s="298"/>
      <c r="BI60" s="298"/>
      <c r="BJ60" s="298"/>
      <c r="BK60" s="298"/>
      <c r="BL60" s="298"/>
      <c r="BM60" s="298"/>
      <c r="BN60" s="298"/>
      <c r="BO60" s="298"/>
      <c r="BP60" s="298"/>
      <c r="BQ60" s="298"/>
      <c r="BR60" s="298"/>
      <c r="BS60" s="298"/>
      <c r="BT60" s="298"/>
      <c r="BU60" s="298"/>
      <c r="BV60" s="298"/>
      <c r="BW60" s="298"/>
      <c r="BX60" s="298"/>
      <c r="BY60" s="298"/>
    </row>
    <row r="61" spans="1:384" x14ac:dyDescent="0.3">
      <c r="B61" s="298"/>
      <c r="C61" s="298"/>
      <c r="D61" s="298"/>
      <c r="E61" s="298"/>
      <c r="F61" s="298"/>
      <c r="G61" s="298"/>
      <c r="H61" s="298"/>
      <c r="I61" s="298"/>
      <c r="J61" s="298"/>
      <c r="K61" s="298"/>
      <c r="L61" s="298"/>
      <c r="M61" s="298"/>
      <c r="N61" s="298"/>
      <c r="O61" s="298"/>
      <c r="P61" s="298"/>
      <c r="Q61" s="298"/>
      <c r="R61" s="298"/>
      <c r="S61" s="298"/>
      <c r="T61" s="298"/>
      <c r="U61" s="298"/>
      <c r="V61" s="298"/>
      <c r="W61" s="298"/>
      <c r="X61" s="298"/>
      <c r="Y61" s="298"/>
      <c r="Z61" s="298"/>
      <c r="AA61" s="298"/>
      <c r="AB61" s="298"/>
      <c r="AC61" s="298"/>
      <c r="AD61" s="298"/>
      <c r="AE61" s="298"/>
      <c r="AF61" s="298"/>
      <c r="AG61" s="298"/>
      <c r="AH61" s="298"/>
      <c r="AI61" s="298"/>
      <c r="AJ61" s="298"/>
      <c r="AK61" s="298"/>
      <c r="AL61" s="298"/>
      <c r="AM61" s="298"/>
      <c r="AN61" s="298"/>
      <c r="AO61" s="298"/>
      <c r="AP61" s="298"/>
      <c r="AQ61" s="298"/>
      <c r="AR61" s="298"/>
      <c r="AS61" s="298"/>
      <c r="AT61" s="298"/>
      <c r="AU61" s="298"/>
      <c r="AV61" s="298"/>
      <c r="AW61" s="298"/>
      <c r="AX61" s="298"/>
      <c r="AY61" s="298"/>
      <c r="AZ61" s="298"/>
      <c r="BA61" s="298"/>
      <c r="BB61" s="298"/>
      <c r="BC61" s="298"/>
      <c r="BD61" s="298"/>
      <c r="BE61" s="298"/>
      <c r="BF61" s="298"/>
      <c r="BG61" s="298"/>
      <c r="BH61" s="298"/>
      <c r="BI61" s="298"/>
      <c r="BJ61" s="298"/>
      <c r="BK61" s="298"/>
      <c r="BL61" s="298"/>
      <c r="BM61" s="298"/>
      <c r="BN61" s="298"/>
      <c r="BO61" s="298"/>
      <c r="BP61" s="298"/>
      <c r="BQ61" s="298"/>
      <c r="BR61" s="298"/>
      <c r="BS61" s="298"/>
      <c r="BT61" s="298"/>
      <c r="BU61" s="298"/>
      <c r="BV61" s="298"/>
      <c r="BW61" s="298"/>
      <c r="BX61" s="298"/>
      <c r="BY61" s="298"/>
    </row>
    <row r="62" spans="1:384" x14ac:dyDescent="0.3">
      <c r="B62" s="298"/>
      <c r="C62" s="298"/>
      <c r="D62" s="298"/>
      <c r="E62" s="298"/>
      <c r="F62" s="298"/>
      <c r="G62" s="298"/>
      <c r="H62" s="298"/>
      <c r="I62" s="298"/>
      <c r="J62" s="298"/>
      <c r="K62" s="298"/>
      <c r="L62" s="298"/>
      <c r="M62" s="298"/>
      <c r="N62" s="298"/>
      <c r="O62" s="298"/>
      <c r="P62" s="298"/>
      <c r="Q62" s="298"/>
      <c r="R62" s="298"/>
      <c r="S62" s="298"/>
      <c r="T62" s="298"/>
      <c r="U62" s="298"/>
      <c r="V62" s="298"/>
      <c r="W62" s="298"/>
      <c r="X62" s="298"/>
      <c r="Y62" s="298"/>
      <c r="Z62" s="298"/>
      <c r="AA62" s="298"/>
      <c r="AB62" s="298"/>
      <c r="AC62" s="298"/>
      <c r="AD62" s="298"/>
      <c r="AE62" s="298"/>
      <c r="AF62" s="298"/>
      <c r="AG62" s="298"/>
      <c r="AH62" s="298"/>
      <c r="AI62" s="298"/>
      <c r="AJ62" s="298"/>
      <c r="AK62" s="298"/>
      <c r="AL62" s="298"/>
      <c r="AM62" s="298"/>
      <c r="AN62" s="298"/>
      <c r="AO62" s="298"/>
      <c r="AP62" s="298"/>
      <c r="AQ62" s="298"/>
      <c r="AR62" s="298"/>
      <c r="AS62" s="298"/>
      <c r="AT62" s="298"/>
      <c r="AU62" s="298"/>
      <c r="AV62" s="298"/>
      <c r="AW62" s="298"/>
      <c r="AX62" s="298"/>
      <c r="AY62" s="298"/>
      <c r="AZ62" s="298"/>
      <c r="BA62" s="298"/>
      <c r="BB62" s="298"/>
      <c r="BC62" s="298"/>
      <c r="BD62" s="298"/>
      <c r="BE62" s="298"/>
      <c r="BF62" s="298"/>
      <c r="BG62" s="298"/>
      <c r="BH62" s="298"/>
      <c r="BI62" s="298"/>
      <c r="BJ62" s="298"/>
      <c r="BK62" s="298"/>
      <c r="BL62" s="298"/>
      <c r="BM62" s="298"/>
      <c r="BN62" s="298"/>
      <c r="BO62" s="298"/>
      <c r="BP62" s="298"/>
      <c r="BQ62" s="298"/>
      <c r="BR62" s="298"/>
      <c r="BS62" s="298"/>
      <c r="BT62" s="298"/>
      <c r="BU62" s="298"/>
      <c r="BV62" s="298"/>
      <c r="BW62" s="298"/>
      <c r="BX62" s="298"/>
      <c r="BY62" s="298"/>
    </row>
    <row r="63" spans="1:384" x14ac:dyDescent="0.3">
      <c r="B63" s="298"/>
      <c r="C63" s="298"/>
      <c r="D63" s="298"/>
      <c r="E63" s="298"/>
      <c r="F63" s="298"/>
      <c r="G63" s="298"/>
      <c r="H63" s="298"/>
      <c r="I63" s="298"/>
      <c r="J63" s="298"/>
      <c r="K63" s="298"/>
      <c r="L63" s="298"/>
      <c r="M63" s="298"/>
      <c r="N63" s="298"/>
      <c r="O63" s="298"/>
      <c r="P63" s="298"/>
      <c r="Q63" s="298"/>
      <c r="R63" s="298"/>
      <c r="S63" s="298"/>
      <c r="T63" s="298"/>
      <c r="U63" s="298"/>
      <c r="V63" s="298"/>
      <c r="W63" s="298"/>
      <c r="X63" s="298"/>
      <c r="Y63" s="298"/>
      <c r="Z63" s="298"/>
      <c r="AA63" s="298"/>
      <c r="AB63" s="298"/>
      <c r="AC63" s="298"/>
      <c r="AD63" s="298"/>
      <c r="AE63" s="298"/>
      <c r="AF63" s="298"/>
      <c r="AG63" s="298"/>
      <c r="AH63" s="298"/>
      <c r="AI63" s="298"/>
      <c r="AJ63" s="298"/>
      <c r="AK63" s="298"/>
      <c r="AL63" s="298"/>
      <c r="AM63" s="298"/>
      <c r="AN63" s="298"/>
      <c r="AO63" s="298"/>
      <c r="AP63" s="298"/>
      <c r="AQ63" s="298"/>
      <c r="AR63" s="298"/>
      <c r="AS63" s="298"/>
      <c r="AT63" s="298"/>
      <c r="AU63" s="298"/>
      <c r="AV63" s="298"/>
      <c r="AW63" s="298"/>
      <c r="AX63" s="298"/>
      <c r="AY63" s="298"/>
      <c r="AZ63" s="298"/>
      <c r="BA63" s="298"/>
      <c r="BB63" s="298"/>
      <c r="BC63" s="298"/>
      <c r="BD63" s="298"/>
      <c r="BE63" s="298"/>
      <c r="BF63" s="298"/>
      <c r="BG63" s="298"/>
      <c r="BH63" s="298"/>
      <c r="BI63" s="298"/>
      <c r="BJ63" s="298"/>
      <c r="BK63" s="298"/>
      <c r="BL63" s="298"/>
      <c r="BM63" s="298"/>
      <c r="BN63" s="298"/>
      <c r="BO63" s="298"/>
      <c r="BP63" s="298"/>
      <c r="BQ63" s="298"/>
      <c r="BR63" s="298"/>
      <c r="BS63" s="298"/>
      <c r="BT63" s="298"/>
      <c r="BU63" s="298"/>
      <c r="BV63" s="298"/>
      <c r="BW63" s="298"/>
      <c r="BX63" s="298"/>
      <c r="BY63" s="298"/>
    </row>
    <row r="64" spans="1:384" x14ac:dyDescent="0.3">
      <c r="B64" s="298"/>
      <c r="C64" s="298"/>
      <c r="D64" s="298"/>
      <c r="E64" s="298"/>
      <c r="F64" s="298"/>
      <c r="G64" s="298"/>
      <c r="H64" s="298"/>
      <c r="I64" s="298"/>
      <c r="J64" s="298"/>
      <c r="K64" s="298"/>
      <c r="L64" s="298"/>
      <c r="M64" s="298"/>
      <c r="N64" s="298"/>
      <c r="O64" s="298"/>
      <c r="P64" s="298"/>
      <c r="Q64" s="298"/>
      <c r="R64" s="298"/>
      <c r="S64" s="298"/>
      <c r="T64" s="298"/>
      <c r="U64" s="298"/>
      <c r="V64" s="298"/>
      <c r="W64" s="298"/>
      <c r="X64" s="298"/>
      <c r="Y64" s="298"/>
      <c r="Z64" s="298"/>
      <c r="AA64" s="298"/>
      <c r="AB64" s="298"/>
      <c r="AC64" s="298"/>
      <c r="AD64" s="298"/>
      <c r="AE64" s="298"/>
      <c r="AF64" s="298"/>
      <c r="AG64" s="298"/>
      <c r="AH64" s="298"/>
      <c r="AI64" s="298"/>
      <c r="AJ64" s="298"/>
      <c r="AK64" s="298"/>
      <c r="AL64" s="298"/>
      <c r="AM64" s="298"/>
      <c r="AN64" s="298"/>
      <c r="AO64" s="298"/>
      <c r="AP64" s="298"/>
      <c r="AQ64" s="298"/>
      <c r="AR64" s="298"/>
      <c r="AS64" s="298"/>
      <c r="AT64" s="298"/>
      <c r="AU64" s="298"/>
      <c r="AV64" s="298"/>
      <c r="AW64" s="298"/>
      <c r="AX64" s="298"/>
      <c r="AY64" s="298"/>
      <c r="AZ64" s="298"/>
      <c r="BA64" s="298"/>
      <c r="BB64" s="298"/>
      <c r="BC64" s="298"/>
      <c r="BD64" s="298"/>
      <c r="BE64" s="298"/>
      <c r="BF64" s="298"/>
      <c r="BG64" s="298"/>
      <c r="BH64" s="298"/>
      <c r="BI64" s="298"/>
      <c r="BJ64" s="298"/>
      <c r="BK64" s="298"/>
      <c r="BL64" s="298"/>
      <c r="BM64" s="298"/>
      <c r="BN64" s="298"/>
      <c r="BO64" s="298"/>
      <c r="BP64" s="298"/>
      <c r="BQ64" s="298"/>
      <c r="BR64" s="298"/>
      <c r="BS64" s="298"/>
      <c r="BT64" s="298"/>
      <c r="BU64" s="298"/>
      <c r="BV64" s="298"/>
      <c r="BW64" s="298"/>
      <c r="BX64" s="298"/>
      <c r="BY64" s="298"/>
    </row>
    <row r="65" spans="2:77" x14ac:dyDescent="0.3">
      <c r="B65" s="298"/>
      <c r="C65" s="298"/>
      <c r="D65" s="298"/>
      <c r="E65" s="298"/>
      <c r="F65" s="298"/>
      <c r="G65" s="298"/>
      <c r="H65" s="298"/>
      <c r="I65" s="298"/>
      <c r="J65" s="298"/>
      <c r="K65" s="298"/>
      <c r="L65" s="298"/>
      <c r="M65" s="298"/>
      <c r="N65" s="298"/>
      <c r="O65" s="298"/>
      <c r="P65" s="298"/>
      <c r="Q65" s="298"/>
      <c r="R65" s="298"/>
      <c r="S65" s="298"/>
      <c r="T65" s="298"/>
      <c r="U65" s="298"/>
      <c r="V65" s="298"/>
      <c r="W65" s="298"/>
      <c r="X65" s="298"/>
      <c r="Y65" s="298"/>
      <c r="Z65" s="298"/>
      <c r="AA65" s="298"/>
      <c r="AB65" s="298"/>
      <c r="AC65" s="298"/>
      <c r="AD65" s="298"/>
      <c r="AE65" s="298"/>
      <c r="AF65" s="298"/>
      <c r="AG65" s="298"/>
      <c r="AH65" s="298"/>
      <c r="AI65" s="298"/>
      <c r="AJ65" s="298"/>
      <c r="AK65" s="298"/>
      <c r="AL65" s="298"/>
      <c r="AM65" s="298"/>
      <c r="AN65" s="298"/>
      <c r="AO65" s="298"/>
      <c r="AP65" s="298"/>
      <c r="AQ65" s="298"/>
      <c r="AR65" s="298"/>
      <c r="AS65" s="298"/>
      <c r="AT65" s="298"/>
      <c r="AU65" s="298"/>
      <c r="AV65" s="298"/>
      <c r="AW65" s="298"/>
      <c r="AX65" s="298"/>
      <c r="AY65" s="298"/>
      <c r="AZ65" s="298"/>
      <c r="BA65" s="298"/>
      <c r="BB65" s="298"/>
      <c r="BC65" s="298"/>
      <c r="BD65" s="298"/>
      <c r="BE65" s="298"/>
      <c r="BF65" s="298"/>
      <c r="BG65" s="298"/>
      <c r="BH65" s="298"/>
      <c r="BI65" s="298"/>
      <c r="BJ65" s="298"/>
      <c r="BK65" s="298"/>
      <c r="BL65" s="298"/>
      <c r="BM65" s="298"/>
      <c r="BN65" s="298"/>
      <c r="BO65" s="298"/>
      <c r="BP65" s="298"/>
      <c r="BQ65" s="298"/>
      <c r="BR65" s="298"/>
      <c r="BS65" s="298"/>
      <c r="BT65" s="298"/>
      <c r="BU65" s="298"/>
      <c r="BV65" s="298"/>
      <c r="BW65" s="298"/>
      <c r="BX65" s="298"/>
      <c r="BY65" s="298"/>
    </row>
    <row r="66" spans="2:77" x14ac:dyDescent="0.3">
      <c r="B66" s="298"/>
      <c r="C66" s="298"/>
      <c r="D66" s="298"/>
      <c r="E66" s="298"/>
      <c r="F66" s="298"/>
      <c r="G66" s="298"/>
      <c r="H66" s="298"/>
      <c r="I66" s="298"/>
      <c r="J66" s="298"/>
      <c r="K66" s="298"/>
      <c r="L66" s="298"/>
      <c r="M66" s="298"/>
      <c r="N66" s="298"/>
      <c r="O66" s="298"/>
      <c r="P66" s="298"/>
      <c r="Q66" s="298"/>
      <c r="R66" s="298"/>
      <c r="S66" s="298"/>
      <c r="T66" s="298"/>
      <c r="U66" s="298"/>
      <c r="V66" s="298"/>
      <c r="W66" s="298"/>
      <c r="X66" s="298"/>
      <c r="Y66" s="298"/>
      <c r="Z66" s="298"/>
      <c r="AA66" s="298"/>
      <c r="AB66" s="298"/>
      <c r="AC66" s="298"/>
      <c r="AD66" s="298"/>
      <c r="AE66" s="298"/>
      <c r="AF66" s="298"/>
      <c r="AG66" s="298"/>
      <c r="AH66" s="298"/>
      <c r="AI66" s="298"/>
      <c r="AJ66" s="298"/>
      <c r="AK66" s="298"/>
      <c r="AL66" s="298"/>
      <c r="AM66" s="298"/>
      <c r="AN66" s="298"/>
      <c r="AO66" s="298"/>
      <c r="AP66" s="298"/>
      <c r="AQ66" s="298"/>
      <c r="AR66" s="298"/>
      <c r="AS66" s="298"/>
      <c r="AT66" s="298"/>
      <c r="AU66" s="298"/>
      <c r="AV66" s="298"/>
      <c r="AW66" s="298"/>
      <c r="AX66" s="298"/>
      <c r="AY66" s="298"/>
      <c r="AZ66" s="298"/>
      <c r="BA66" s="298"/>
      <c r="BB66" s="298"/>
      <c r="BC66" s="298"/>
      <c r="BD66" s="298"/>
      <c r="BE66" s="298"/>
      <c r="BF66" s="298"/>
      <c r="BG66" s="298"/>
      <c r="BH66" s="298"/>
      <c r="BI66" s="298"/>
      <c r="BJ66" s="298"/>
      <c r="BK66" s="298"/>
      <c r="BL66" s="298"/>
      <c r="BM66" s="298"/>
      <c r="BN66" s="298"/>
      <c r="BO66" s="298"/>
      <c r="BP66" s="298"/>
      <c r="BQ66" s="298"/>
      <c r="BR66" s="298"/>
      <c r="BS66" s="298"/>
      <c r="BT66" s="298"/>
      <c r="BU66" s="298"/>
      <c r="BV66" s="298"/>
      <c r="BW66" s="298"/>
      <c r="BX66" s="298"/>
      <c r="BY66" s="298"/>
    </row>
    <row r="67" spans="2:77" x14ac:dyDescent="0.3">
      <c r="B67" s="298"/>
      <c r="C67" s="298"/>
      <c r="D67" s="298"/>
      <c r="E67" s="298"/>
      <c r="F67" s="298"/>
      <c r="G67" s="298"/>
      <c r="H67" s="298"/>
      <c r="I67" s="298"/>
      <c r="J67" s="298"/>
      <c r="K67" s="298"/>
      <c r="L67" s="298"/>
      <c r="M67" s="298"/>
      <c r="N67" s="298"/>
      <c r="O67" s="298"/>
      <c r="P67" s="298"/>
      <c r="Q67" s="298"/>
      <c r="R67" s="298"/>
      <c r="S67" s="298"/>
      <c r="T67" s="298"/>
      <c r="U67" s="298"/>
      <c r="V67" s="298"/>
      <c r="W67" s="298"/>
      <c r="X67" s="298"/>
      <c r="Y67" s="298"/>
      <c r="Z67" s="298"/>
      <c r="AA67" s="298"/>
      <c r="AB67" s="298"/>
      <c r="AC67" s="298"/>
      <c r="AD67" s="298"/>
      <c r="AE67" s="298"/>
      <c r="AF67" s="298"/>
      <c r="AG67" s="298"/>
      <c r="AH67" s="298"/>
      <c r="AI67" s="298"/>
      <c r="AJ67" s="298"/>
      <c r="AK67" s="298"/>
      <c r="AL67" s="298"/>
      <c r="AM67" s="298"/>
      <c r="AN67" s="298"/>
      <c r="AO67" s="298"/>
      <c r="AP67" s="298"/>
      <c r="AQ67" s="298"/>
      <c r="AR67" s="298"/>
      <c r="AS67" s="298"/>
      <c r="AT67" s="298"/>
      <c r="AU67" s="298"/>
      <c r="AV67" s="298"/>
      <c r="AW67" s="298"/>
      <c r="AX67" s="298"/>
      <c r="AY67" s="298"/>
      <c r="AZ67" s="298"/>
      <c r="BA67" s="298"/>
      <c r="BB67" s="298"/>
      <c r="BC67" s="298"/>
      <c r="BD67" s="298"/>
      <c r="BE67" s="298"/>
      <c r="BF67" s="298"/>
      <c r="BG67" s="298"/>
      <c r="BH67" s="298"/>
      <c r="BI67" s="298"/>
      <c r="BJ67" s="298"/>
      <c r="BK67" s="298"/>
      <c r="BL67" s="298"/>
      <c r="BM67" s="298"/>
      <c r="BN67" s="298"/>
      <c r="BO67" s="298"/>
      <c r="BP67" s="298"/>
      <c r="BQ67" s="298"/>
      <c r="BR67" s="298"/>
      <c r="BS67" s="298"/>
      <c r="BT67" s="298"/>
      <c r="BU67" s="298"/>
      <c r="BV67" s="298"/>
      <c r="BW67" s="298"/>
      <c r="BX67" s="298"/>
      <c r="BY67" s="298"/>
    </row>
    <row r="68" spans="2:77" x14ac:dyDescent="0.3">
      <c r="B68" s="298"/>
      <c r="C68" s="298"/>
      <c r="D68" s="298"/>
      <c r="E68" s="298"/>
      <c r="F68" s="298"/>
      <c r="G68" s="298"/>
      <c r="H68" s="298"/>
      <c r="I68" s="298"/>
      <c r="J68" s="298"/>
      <c r="K68" s="298"/>
      <c r="L68" s="298"/>
      <c r="M68" s="298"/>
      <c r="N68" s="298"/>
      <c r="O68" s="298"/>
      <c r="P68" s="298"/>
      <c r="Q68" s="298"/>
      <c r="R68" s="298"/>
      <c r="S68" s="298"/>
      <c r="T68" s="298"/>
      <c r="U68" s="298"/>
      <c r="V68" s="298"/>
      <c r="W68" s="298"/>
      <c r="X68" s="298"/>
      <c r="Y68" s="298"/>
      <c r="Z68" s="298"/>
      <c r="AA68" s="298"/>
      <c r="AB68" s="298"/>
      <c r="AC68" s="298"/>
      <c r="AD68" s="298"/>
      <c r="AE68" s="298"/>
      <c r="AF68" s="298"/>
      <c r="AG68" s="298"/>
      <c r="AH68" s="298"/>
      <c r="AI68" s="298"/>
      <c r="AJ68" s="298"/>
      <c r="AK68" s="298"/>
      <c r="AL68" s="298"/>
      <c r="AM68" s="298"/>
      <c r="AN68" s="298"/>
      <c r="AO68" s="298"/>
      <c r="AP68" s="298"/>
      <c r="AQ68" s="298"/>
      <c r="AR68" s="298"/>
      <c r="AS68" s="298"/>
      <c r="AT68" s="298"/>
      <c r="AU68" s="298"/>
      <c r="AV68" s="298"/>
      <c r="AW68" s="298"/>
      <c r="AX68" s="298"/>
      <c r="AY68" s="298"/>
      <c r="AZ68" s="298"/>
      <c r="BA68" s="298"/>
      <c r="BB68" s="298"/>
      <c r="BC68" s="298"/>
      <c r="BD68" s="298"/>
      <c r="BE68" s="298"/>
      <c r="BF68" s="298"/>
      <c r="BG68" s="298"/>
      <c r="BH68" s="298"/>
      <c r="BI68" s="298"/>
      <c r="BJ68" s="298"/>
      <c r="BK68" s="298"/>
      <c r="BL68" s="298"/>
      <c r="BM68" s="298"/>
      <c r="BN68" s="298"/>
      <c r="BO68" s="298"/>
      <c r="BP68" s="298"/>
      <c r="BQ68" s="298"/>
      <c r="BR68" s="298"/>
      <c r="BS68" s="298"/>
      <c r="BT68" s="298"/>
      <c r="BU68" s="298"/>
      <c r="BV68" s="298"/>
      <c r="BW68" s="298"/>
      <c r="BX68" s="298"/>
      <c r="BY68" s="298"/>
    </row>
    <row r="69" spans="2:77" x14ac:dyDescent="0.3">
      <c r="B69" s="298"/>
      <c r="C69" s="298"/>
      <c r="D69" s="298"/>
      <c r="E69" s="298"/>
      <c r="F69" s="298"/>
      <c r="G69" s="298"/>
      <c r="H69" s="298"/>
      <c r="I69" s="298"/>
      <c r="J69" s="298"/>
      <c r="K69" s="298"/>
      <c r="L69" s="298"/>
      <c r="M69" s="298"/>
      <c r="N69" s="298"/>
      <c r="O69" s="298"/>
      <c r="P69" s="298"/>
      <c r="Q69" s="298"/>
      <c r="R69" s="298"/>
      <c r="S69" s="298"/>
      <c r="T69" s="298"/>
      <c r="U69" s="298"/>
      <c r="V69" s="298"/>
      <c r="W69" s="298"/>
      <c r="X69" s="298"/>
      <c r="Y69" s="298"/>
      <c r="Z69" s="298"/>
      <c r="AA69" s="298"/>
      <c r="AB69" s="298"/>
      <c r="AC69" s="298"/>
      <c r="AD69" s="298"/>
      <c r="AE69" s="298"/>
      <c r="AF69" s="298"/>
      <c r="AG69" s="298"/>
      <c r="AH69" s="298"/>
      <c r="AI69" s="298"/>
      <c r="AJ69" s="298"/>
      <c r="AK69" s="298"/>
      <c r="AL69" s="298"/>
      <c r="AM69" s="298"/>
      <c r="AN69" s="298"/>
      <c r="AO69" s="298"/>
      <c r="AP69" s="298"/>
      <c r="AQ69" s="298"/>
      <c r="AR69" s="298"/>
      <c r="AS69" s="298"/>
      <c r="AT69" s="298"/>
      <c r="AU69" s="298"/>
      <c r="AV69" s="298"/>
      <c r="AW69" s="298"/>
      <c r="AX69" s="298"/>
      <c r="AY69" s="298"/>
      <c r="AZ69" s="298"/>
      <c r="BA69" s="298"/>
      <c r="BB69" s="298"/>
      <c r="BC69" s="298"/>
      <c r="BD69" s="298"/>
      <c r="BE69" s="298"/>
      <c r="BF69" s="298"/>
      <c r="BG69" s="298"/>
      <c r="BH69" s="298"/>
      <c r="BI69" s="298"/>
      <c r="BJ69" s="298"/>
      <c r="BK69" s="298"/>
      <c r="BL69" s="298"/>
      <c r="BM69" s="298"/>
      <c r="BN69" s="298"/>
      <c r="BO69" s="298"/>
      <c r="BP69" s="298"/>
      <c r="BQ69" s="298"/>
      <c r="BR69" s="298"/>
      <c r="BS69" s="298"/>
      <c r="BT69" s="298"/>
      <c r="BU69" s="298"/>
      <c r="BV69" s="298"/>
      <c r="BW69" s="298"/>
      <c r="BX69" s="298"/>
      <c r="BY69" s="298"/>
    </row>
    <row r="70" spans="2:77" x14ac:dyDescent="0.3">
      <c r="B70" s="298"/>
      <c r="C70" s="298"/>
      <c r="D70" s="298"/>
      <c r="E70" s="298"/>
      <c r="F70" s="298"/>
      <c r="G70" s="298"/>
      <c r="H70" s="298"/>
      <c r="I70" s="298"/>
      <c r="J70" s="298"/>
      <c r="K70" s="298"/>
      <c r="L70" s="298"/>
      <c r="M70" s="298"/>
      <c r="N70" s="298"/>
      <c r="O70" s="298"/>
      <c r="P70" s="298"/>
      <c r="Q70" s="298"/>
      <c r="R70" s="298"/>
      <c r="S70" s="298"/>
      <c r="T70" s="298"/>
      <c r="U70" s="298"/>
      <c r="V70" s="298"/>
      <c r="W70" s="298"/>
      <c r="X70" s="298"/>
      <c r="Y70" s="298"/>
      <c r="Z70" s="298"/>
      <c r="AA70" s="298"/>
      <c r="AB70" s="298"/>
      <c r="AC70" s="298"/>
      <c r="AD70" s="298"/>
      <c r="AE70" s="298"/>
      <c r="AF70" s="298"/>
      <c r="AG70" s="298"/>
      <c r="AH70" s="298"/>
      <c r="AI70" s="298"/>
      <c r="AJ70" s="298"/>
      <c r="AK70" s="298"/>
      <c r="AL70" s="298"/>
      <c r="AM70" s="298"/>
      <c r="AN70" s="298"/>
      <c r="AO70" s="298"/>
      <c r="AP70" s="298"/>
      <c r="AQ70" s="298"/>
      <c r="AR70" s="298"/>
      <c r="AS70" s="298"/>
      <c r="AT70" s="298"/>
      <c r="AU70" s="298"/>
      <c r="AV70" s="298"/>
      <c r="AW70" s="298"/>
      <c r="AX70" s="298"/>
      <c r="AY70" s="298"/>
      <c r="AZ70" s="298"/>
      <c r="BA70" s="298"/>
      <c r="BB70" s="298"/>
      <c r="BC70" s="298"/>
      <c r="BD70" s="298"/>
      <c r="BE70" s="298"/>
      <c r="BF70" s="298"/>
      <c r="BG70" s="298"/>
      <c r="BH70" s="298"/>
      <c r="BI70" s="298"/>
      <c r="BJ70" s="298"/>
      <c r="BK70" s="298"/>
      <c r="BL70" s="298"/>
      <c r="BM70" s="298"/>
      <c r="BN70" s="298"/>
      <c r="BO70" s="298"/>
      <c r="BP70" s="298"/>
      <c r="BQ70" s="298"/>
      <c r="BR70" s="298"/>
      <c r="BS70" s="298"/>
      <c r="BT70" s="298"/>
      <c r="BU70" s="298"/>
      <c r="BV70" s="298"/>
      <c r="BW70" s="298"/>
      <c r="BX70" s="298"/>
      <c r="BY70" s="298"/>
    </row>
    <row r="71" spans="2:77" x14ac:dyDescent="0.3">
      <c r="B71" s="298"/>
      <c r="C71" s="298"/>
      <c r="D71" s="298"/>
      <c r="E71" s="298"/>
      <c r="F71" s="298"/>
      <c r="G71" s="298"/>
      <c r="H71" s="298"/>
      <c r="I71" s="298"/>
      <c r="J71" s="298"/>
      <c r="K71" s="298"/>
      <c r="L71" s="298"/>
      <c r="M71" s="298"/>
      <c r="N71" s="298"/>
      <c r="O71" s="298"/>
      <c r="P71" s="298"/>
      <c r="Q71" s="298"/>
      <c r="R71" s="298"/>
      <c r="S71" s="298"/>
      <c r="T71" s="298"/>
      <c r="U71" s="298"/>
      <c r="V71" s="298"/>
      <c r="W71" s="298"/>
      <c r="X71" s="298"/>
      <c r="Y71" s="298"/>
      <c r="Z71" s="298"/>
      <c r="AA71" s="298"/>
      <c r="AB71" s="298"/>
      <c r="AC71" s="298"/>
      <c r="AD71" s="298"/>
      <c r="AE71" s="298"/>
      <c r="AF71" s="298"/>
      <c r="AG71" s="298"/>
      <c r="AH71" s="298"/>
      <c r="AI71" s="298"/>
      <c r="AJ71" s="298"/>
      <c r="AK71" s="298"/>
      <c r="AL71" s="298"/>
      <c r="AM71" s="298"/>
      <c r="AN71" s="298"/>
      <c r="AO71" s="298"/>
      <c r="AP71" s="298"/>
      <c r="AQ71" s="298"/>
      <c r="AR71" s="298"/>
      <c r="AS71" s="298"/>
      <c r="AT71" s="298"/>
      <c r="AU71" s="298"/>
      <c r="AV71" s="298"/>
      <c r="AW71" s="298"/>
      <c r="AX71" s="298"/>
      <c r="AY71" s="298"/>
      <c r="AZ71" s="298"/>
      <c r="BA71" s="298"/>
      <c r="BB71" s="298"/>
      <c r="BC71" s="298"/>
      <c r="BD71" s="298"/>
      <c r="BE71" s="298"/>
      <c r="BF71" s="298"/>
      <c r="BG71" s="298"/>
      <c r="BH71" s="298"/>
      <c r="BI71" s="298"/>
      <c r="BJ71" s="298"/>
      <c r="BK71" s="298"/>
      <c r="BL71" s="298"/>
      <c r="BM71" s="298"/>
      <c r="BN71" s="298"/>
      <c r="BO71" s="298"/>
      <c r="BP71" s="298"/>
      <c r="BQ71" s="298"/>
      <c r="BR71" s="298"/>
      <c r="BS71" s="298"/>
      <c r="BT71" s="298"/>
      <c r="BU71" s="298"/>
      <c r="BV71" s="298"/>
      <c r="BW71" s="298"/>
      <c r="BX71" s="298"/>
      <c r="BY71" s="298"/>
    </row>
    <row r="72" spans="2:77" x14ac:dyDescent="0.3">
      <c r="B72" s="298"/>
      <c r="C72" s="298"/>
      <c r="D72" s="298"/>
      <c r="E72" s="298"/>
      <c r="F72" s="298"/>
      <c r="G72" s="298"/>
      <c r="H72" s="298"/>
      <c r="I72" s="298"/>
      <c r="J72" s="298"/>
      <c r="K72" s="298"/>
      <c r="L72" s="298"/>
      <c r="M72" s="298"/>
      <c r="N72" s="298"/>
      <c r="O72" s="298"/>
      <c r="P72" s="298"/>
      <c r="Q72" s="298"/>
      <c r="R72" s="298"/>
      <c r="S72" s="298"/>
      <c r="T72" s="298"/>
      <c r="U72" s="298"/>
      <c r="V72" s="298"/>
      <c r="W72" s="298"/>
      <c r="X72" s="298"/>
      <c r="Y72" s="298"/>
      <c r="Z72" s="298"/>
      <c r="AA72" s="298"/>
      <c r="AB72" s="298"/>
      <c r="AC72" s="298"/>
      <c r="AD72" s="298"/>
      <c r="AE72" s="298"/>
      <c r="AF72" s="298"/>
      <c r="AG72" s="298"/>
      <c r="AH72" s="298"/>
      <c r="AI72" s="298"/>
      <c r="AJ72" s="298"/>
      <c r="AK72" s="298"/>
      <c r="AL72" s="298"/>
      <c r="AM72" s="298"/>
      <c r="AN72" s="298"/>
      <c r="AO72" s="298"/>
      <c r="AP72" s="298"/>
      <c r="AQ72" s="298"/>
      <c r="AR72" s="298"/>
      <c r="AS72" s="298"/>
      <c r="AT72" s="298"/>
      <c r="AU72" s="298"/>
      <c r="AV72" s="298"/>
      <c r="AW72" s="298"/>
      <c r="AX72" s="298"/>
      <c r="AY72" s="298"/>
      <c r="AZ72" s="298"/>
      <c r="BA72" s="298"/>
      <c r="BB72" s="298"/>
      <c r="BC72" s="298"/>
      <c r="BD72" s="298"/>
      <c r="BE72" s="298"/>
      <c r="BF72" s="298"/>
      <c r="BG72" s="298"/>
      <c r="BH72" s="298"/>
      <c r="BI72" s="298"/>
      <c r="BJ72" s="298"/>
      <c r="BK72" s="298"/>
      <c r="BL72" s="298"/>
      <c r="BM72" s="298"/>
      <c r="BN72" s="298"/>
      <c r="BO72" s="298"/>
      <c r="BP72" s="298"/>
      <c r="BQ72" s="298"/>
      <c r="BR72" s="298"/>
      <c r="BS72" s="298"/>
      <c r="BT72" s="298"/>
      <c r="BU72" s="298"/>
      <c r="BV72" s="298"/>
      <c r="BW72" s="298"/>
      <c r="BX72" s="298"/>
      <c r="BY72" s="298"/>
    </row>
    <row r="73" spans="2:77" x14ac:dyDescent="0.3">
      <c r="B73" s="298"/>
      <c r="C73" s="298"/>
      <c r="D73" s="298"/>
      <c r="E73" s="298"/>
      <c r="F73" s="298"/>
      <c r="G73" s="298"/>
      <c r="H73" s="298"/>
      <c r="I73" s="298"/>
      <c r="J73" s="298"/>
      <c r="K73" s="298"/>
      <c r="L73" s="298"/>
      <c r="M73" s="298"/>
      <c r="N73" s="298"/>
      <c r="O73" s="298"/>
      <c r="P73" s="298"/>
      <c r="Q73" s="298"/>
      <c r="R73" s="298"/>
      <c r="S73" s="298"/>
      <c r="T73" s="298"/>
      <c r="U73" s="298"/>
      <c r="V73" s="298"/>
      <c r="W73" s="298"/>
      <c r="X73" s="298"/>
      <c r="Y73" s="298"/>
      <c r="Z73" s="298"/>
      <c r="AA73" s="298"/>
      <c r="AB73" s="298"/>
      <c r="AC73" s="298"/>
      <c r="AD73" s="298"/>
      <c r="AE73" s="298"/>
      <c r="AF73" s="298"/>
      <c r="AG73" s="298"/>
      <c r="AH73" s="298"/>
      <c r="AI73" s="298"/>
      <c r="AJ73" s="298"/>
      <c r="AK73" s="298"/>
      <c r="AL73" s="298"/>
      <c r="AM73" s="298"/>
      <c r="AN73" s="298"/>
      <c r="AO73" s="298"/>
      <c r="AP73" s="298"/>
      <c r="AQ73" s="298"/>
      <c r="AR73" s="298"/>
      <c r="AS73" s="298"/>
      <c r="AT73" s="298"/>
      <c r="AU73" s="298"/>
      <c r="AV73" s="298"/>
      <c r="AW73" s="298"/>
      <c r="AX73" s="298"/>
      <c r="AY73" s="298"/>
      <c r="AZ73" s="298"/>
      <c r="BA73" s="298"/>
      <c r="BB73" s="298"/>
      <c r="BC73" s="298"/>
      <c r="BD73" s="298"/>
      <c r="BE73" s="298"/>
      <c r="BF73" s="298"/>
      <c r="BG73" s="298"/>
      <c r="BH73" s="298"/>
      <c r="BI73" s="298"/>
      <c r="BJ73" s="298"/>
      <c r="BK73" s="298"/>
      <c r="BL73" s="298"/>
      <c r="BM73" s="298"/>
      <c r="BN73" s="298"/>
      <c r="BO73" s="298"/>
      <c r="BP73" s="298"/>
      <c r="BQ73" s="298"/>
      <c r="BR73" s="298"/>
      <c r="BS73" s="298"/>
      <c r="BT73" s="298"/>
      <c r="BU73" s="298"/>
      <c r="BV73" s="298"/>
      <c r="BW73" s="298"/>
      <c r="BX73" s="298"/>
      <c r="BY73" s="298"/>
    </row>
    <row r="74" spans="2:77" x14ac:dyDescent="0.3">
      <c r="B74" s="298"/>
      <c r="C74" s="298"/>
      <c r="D74" s="298"/>
      <c r="E74" s="298"/>
      <c r="F74" s="298"/>
      <c r="G74" s="298"/>
      <c r="H74" s="298"/>
      <c r="I74" s="298"/>
      <c r="J74" s="298"/>
      <c r="K74" s="298"/>
      <c r="L74" s="298"/>
      <c r="M74" s="298"/>
      <c r="N74" s="298"/>
      <c r="O74" s="298"/>
      <c r="P74" s="298"/>
      <c r="Q74" s="298"/>
      <c r="R74" s="298"/>
      <c r="S74" s="298"/>
      <c r="T74" s="298"/>
      <c r="U74" s="298"/>
      <c r="V74" s="298"/>
      <c r="W74" s="298"/>
      <c r="X74" s="298"/>
      <c r="Y74" s="298"/>
      <c r="Z74" s="298"/>
      <c r="AA74" s="298"/>
      <c r="AB74" s="298"/>
      <c r="AC74" s="298"/>
      <c r="AD74" s="298"/>
      <c r="AE74" s="298"/>
      <c r="AF74" s="298"/>
      <c r="AG74" s="298"/>
      <c r="AH74" s="298"/>
      <c r="AI74" s="298"/>
      <c r="AJ74" s="298"/>
      <c r="AK74" s="298"/>
      <c r="AL74" s="298"/>
      <c r="AM74" s="298"/>
      <c r="AN74" s="298"/>
      <c r="AO74" s="298"/>
      <c r="AP74" s="298"/>
      <c r="AQ74" s="298"/>
      <c r="AR74" s="298"/>
      <c r="AS74" s="298"/>
      <c r="AT74" s="298"/>
      <c r="AU74" s="298"/>
      <c r="AV74" s="298"/>
      <c r="AW74" s="298"/>
      <c r="AX74" s="298"/>
      <c r="AY74" s="298"/>
      <c r="AZ74" s="298"/>
      <c r="BA74" s="298"/>
      <c r="BB74" s="298"/>
      <c r="BC74" s="298"/>
      <c r="BD74" s="298"/>
      <c r="BE74" s="298"/>
      <c r="BF74" s="298"/>
      <c r="BG74" s="298"/>
      <c r="BH74" s="298"/>
      <c r="BI74" s="298"/>
      <c r="BJ74" s="298"/>
      <c r="BK74" s="298"/>
      <c r="BL74" s="298"/>
      <c r="BM74" s="298"/>
      <c r="BN74" s="298"/>
      <c r="BO74" s="298"/>
      <c r="BP74" s="298"/>
      <c r="BQ74" s="298"/>
      <c r="BR74" s="298"/>
      <c r="BS74" s="298"/>
      <c r="BT74" s="298"/>
      <c r="BU74" s="298"/>
      <c r="BV74" s="298"/>
      <c r="BW74" s="298"/>
      <c r="BX74" s="298"/>
      <c r="BY74" s="298"/>
    </row>
    <row r="75" spans="2:77" x14ac:dyDescent="0.3">
      <c r="B75" s="298"/>
      <c r="C75" s="298"/>
      <c r="D75" s="298"/>
      <c r="E75" s="298"/>
      <c r="F75" s="298"/>
      <c r="G75" s="298"/>
      <c r="H75" s="298"/>
      <c r="I75" s="298"/>
      <c r="J75" s="298"/>
      <c r="K75" s="298"/>
      <c r="L75" s="298"/>
      <c r="M75" s="298"/>
      <c r="N75" s="298"/>
      <c r="O75" s="298"/>
      <c r="P75" s="298"/>
      <c r="Q75" s="298"/>
      <c r="R75" s="298"/>
      <c r="S75" s="298"/>
      <c r="T75" s="298"/>
      <c r="U75" s="298"/>
      <c r="V75" s="298"/>
      <c r="W75" s="298"/>
      <c r="X75" s="298"/>
      <c r="Y75" s="298"/>
      <c r="Z75" s="298"/>
      <c r="AA75" s="298"/>
      <c r="AB75" s="298"/>
      <c r="AC75" s="298"/>
      <c r="AD75" s="298"/>
      <c r="AE75" s="298"/>
      <c r="AF75" s="298"/>
      <c r="AG75" s="298"/>
      <c r="AH75" s="298"/>
      <c r="AI75" s="298"/>
      <c r="AJ75" s="298"/>
      <c r="AK75" s="298"/>
      <c r="AL75" s="298"/>
      <c r="AM75" s="298"/>
      <c r="AN75" s="298"/>
      <c r="AO75" s="298"/>
      <c r="AP75" s="298"/>
      <c r="AQ75" s="298"/>
      <c r="AR75" s="298"/>
      <c r="AS75" s="298"/>
      <c r="AT75" s="298"/>
      <c r="AU75" s="298"/>
      <c r="AV75" s="298"/>
      <c r="AW75" s="298"/>
      <c r="AX75" s="298"/>
      <c r="AY75" s="298"/>
      <c r="AZ75" s="298"/>
      <c r="BA75" s="298"/>
      <c r="BB75" s="298"/>
      <c r="BC75" s="298"/>
      <c r="BD75" s="298"/>
      <c r="BE75" s="298"/>
      <c r="BF75" s="298"/>
      <c r="BG75" s="298"/>
      <c r="BH75" s="298"/>
      <c r="BI75" s="298"/>
      <c r="BJ75" s="298"/>
      <c r="BK75" s="298"/>
      <c r="BL75" s="298"/>
      <c r="BM75" s="298"/>
      <c r="BN75" s="298"/>
      <c r="BO75" s="298"/>
      <c r="BP75" s="298"/>
      <c r="BQ75" s="298"/>
      <c r="BR75" s="298"/>
      <c r="BS75" s="298"/>
      <c r="BT75" s="298"/>
      <c r="BU75" s="298"/>
      <c r="BV75" s="298"/>
      <c r="BW75" s="298"/>
      <c r="BX75" s="298"/>
      <c r="BY75" s="298"/>
    </row>
    <row r="76" spans="2:77" x14ac:dyDescent="0.3">
      <c r="B76" s="298"/>
      <c r="C76" s="298"/>
      <c r="D76" s="298"/>
      <c r="E76" s="298"/>
      <c r="F76" s="298"/>
      <c r="G76" s="298"/>
      <c r="H76" s="298"/>
      <c r="I76" s="298"/>
      <c r="J76" s="298"/>
      <c r="K76" s="298"/>
      <c r="L76" s="298"/>
      <c r="M76" s="298"/>
      <c r="N76" s="298"/>
      <c r="O76" s="298"/>
      <c r="P76" s="298"/>
      <c r="Q76" s="298"/>
      <c r="R76" s="298"/>
      <c r="S76" s="298"/>
      <c r="T76" s="298"/>
      <c r="U76" s="298"/>
      <c r="V76" s="298"/>
      <c r="W76" s="298"/>
      <c r="X76" s="298"/>
      <c r="Y76" s="298"/>
      <c r="Z76" s="298"/>
      <c r="AA76" s="298"/>
      <c r="AB76" s="298"/>
      <c r="AC76" s="298"/>
      <c r="AD76" s="298"/>
      <c r="AE76" s="298"/>
      <c r="AF76" s="298"/>
      <c r="AG76" s="298"/>
      <c r="AH76" s="298"/>
      <c r="AI76" s="298"/>
      <c r="AJ76" s="298"/>
      <c r="AK76" s="298"/>
      <c r="AL76" s="298"/>
      <c r="AM76" s="298"/>
      <c r="AN76" s="298"/>
      <c r="AO76" s="298"/>
      <c r="AP76" s="298"/>
      <c r="AQ76" s="298"/>
      <c r="AR76" s="298"/>
      <c r="AS76" s="298"/>
      <c r="AT76" s="298"/>
      <c r="AU76" s="298"/>
      <c r="AV76" s="298"/>
      <c r="AW76" s="298"/>
      <c r="AX76" s="298"/>
      <c r="AY76" s="298"/>
      <c r="AZ76" s="298"/>
      <c r="BA76" s="298"/>
      <c r="BB76" s="298"/>
      <c r="BC76" s="298"/>
      <c r="BD76" s="298"/>
      <c r="BE76" s="298"/>
      <c r="BF76" s="298"/>
      <c r="BG76" s="298"/>
      <c r="BH76" s="298"/>
      <c r="BI76" s="298"/>
      <c r="BJ76" s="298"/>
      <c r="BK76" s="298"/>
      <c r="BL76" s="298"/>
      <c r="BM76" s="298"/>
      <c r="BN76" s="298"/>
      <c r="BO76" s="298"/>
      <c r="BP76" s="298"/>
      <c r="BQ76" s="298"/>
      <c r="BR76" s="298"/>
      <c r="BS76" s="298"/>
      <c r="BT76" s="298"/>
      <c r="BU76" s="298"/>
      <c r="BV76" s="298"/>
      <c r="BW76" s="298"/>
      <c r="BX76" s="298"/>
      <c r="BY76" s="298"/>
    </row>
    <row r="77" spans="2:77" x14ac:dyDescent="0.3">
      <c r="B77" s="298"/>
      <c r="C77" s="298"/>
      <c r="D77" s="298"/>
      <c r="E77" s="298"/>
      <c r="F77" s="298"/>
      <c r="G77" s="298"/>
      <c r="H77" s="298"/>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8"/>
      <c r="AN77" s="298"/>
      <c r="AO77" s="298"/>
      <c r="AP77" s="298"/>
      <c r="AQ77" s="298"/>
      <c r="AR77" s="298"/>
      <c r="AS77" s="298"/>
      <c r="AT77" s="298"/>
      <c r="AU77" s="298"/>
      <c r="AV77" s="298"/>
      <c r="AW77" s="298"/>
      <c r="AX77" s="298"/>
      <c r="AY77" s="298"/>
      <c r="AZ77" s="298"/>
      <c r="BA77" s="298"/>
      <c r="BB77" s="298"/>
      <c r="BC77" s="298"/>
      <c r="BD77" s="298"/>
      <c r="BE77" s="298"/>
      <c r="BF77" s="298"/>
      <c r="BG77" s="298"/>
      <c r="BH77" s="298"/>
      <c r="BI77" s="298"/>
      <c r="BJ77" s="298"/>
      <c r="BK77" s="298"/>
      <c r="BL77" s="298"/>
      <c r="BM77" s="298"/>
      <c r="BN77" s="298"/>
      <c r="BO77" s="298"/>
      <c r="BP77" s="298"/>
      <c r="BQ77" s="298"/>
      <c r="BR77" s="298"/>
      <c r="BS77" s="298"/>
      <c r="BT77" s="298"/>
      <c r="BU77" s="298"/>
      <c r="BV77" s="298"/>
      <c r="BW77" s="298"/>
      <c r="BX77" s="298"/>
      <c r="BY77" s="298"/>
    </row>
    <row r="78" spans="2:77" x14ac:dyDescent="0.3">
      <c r="B78" s="298"/>
      <c r="C78" s="298"/>
      <c r="D78" s="298"/>
      <c r="E78" s="298"/>
      <c r="F78" s="298"/>
      <c r="G78" s="298"/>
      <c r="H78" s="298"/>
      <c r="I78" s="298"/>
      <c r="J78" s="298"/>
      <c r="K78" s="298"/>
      <c r="L78" s="298"/>
      <c r="M78" s="298"/>
      <c r="N78" s="298"/>
      <c r="O78" s="298"/>
      <c r="P78" s="298"/>
      <c r="Q78" s="298"/>
      <c r="R78" s="298"/>
      <c r="S78" s="298"/>
      <c r="T78" s="298"/>
      <c r="U78" s="298"/>
      <c r="V78" s="298"/>
      <c r="W78" s="298"/>
      <c r="X78" s="298"/>
      <c r="Y78" s="298"/>
      <c r="Z78" s="298"/>
      <c r="AA78" s="298"/>
      <c r="AB78" s="298"/>
      <c r="AC78" s="298"/>
      <c r="AD78" s="298"/>
      <c r="AE78" s="298"/>
      <c r="AF78" s="298"/>
      <c r="AG78" s="298"/>
      <c r="AH78" s="298"/>
      <c r="AI78" s="298"/>
      <c r="AJ78" s="298"/>
      <c r="AK78" s="298"/>
      <c r="AL78" s="298"/>
      <c r="AM78" s="298"/>
      <c r="AN78" s="298"/>
      <c r="AO78" s="298"/>
      <c r="AP78" s="298"/>
      <c r="AQ78" s="298"/>
      <c r="AR78" s="298"/>
      <c r="AS78" s="298"/>
      <c r="AT78" s="298"/>
      <c r="AU78" s="298"/>
      <c r="AV78" s="298"/>
      <c r="AW78" s="298"/>
      <c r="AX78" s="298"/>
      <c r="AY78" s="298"/>
      <c r="AZ78" s="298"/>
      <c r="BA78" s="298"/>
      <c r="BB78" s="298"/>
      <c r="BC78" s="298"/>
      <c r="BD78" s="298"/>
      <c r="BE78" s="298"/>
      <c r="BF78" s="298"/>
      <c r="BG78" s="298"/>
      <c r="BH78" s="298"/>
      <c r="BI78" s="298"/>
      <c r="BJ78" s="298"/>
      <c r="BK78" s="298"/>
      <c r="BL78" s="298"/>
      <c r="BM78" s="298"/>
      <c r="BN78" s="298"/>
      <c r="BO78" s="298"/>
      <c r="BP78" s="298"/>
      <c r="BQ78" s="298"/>
      <c r="BR78" s="298"/>
      <c r="BS78" s="298"/>
      <c r="BT78" s="298"/>
      <c r="BU78" s="298"/>
      <c r="BV78" s="298"/>
      <c r="BW78" s="298"/>
      <c r="BX78" s="298"/>
      <c r="BY78" s="298"/>
    </row>
    <row r="79" spans="2:77" x14ac:dyDescent="0.3">
      <c r="B79" s="298"/>
      <c r="C79" s="298"/>
      <c r="D79" s="298"/>
      <c r="E79" s="298"/>
      <c r="F79" s="298"/>
      <c r="G79" s="298"/>
      <c r="H79" s="298"/>
      <c r="I79" s="298"/>
      <c r="J79" s="298"/>
      <c r="K79" s="298"/>
      <c r="L79" s="298"/>
      <c r="M79" s="298"/>
      <c r="N79" s="298"/>
      <c r="O79" s="298"/>
      <c r="P79" s="298"/>
      <c r="Q79" s="298"/>
      <c r="R79" s="298"/>
      <c r="S79" s="298"/>
      <c r="T79" s="298"/>
      <c r="U79" s="298"/>
      <c r="V79" s="298"/>
      <c r="W79" s="298"/>
      <c r="X79" s="298"/>
      <c r="Y79" s="298"/>
      <c r="Z79" s="298"/>
      <c r="AA79" s="298"/>
      <c r="AB79" s="298"/>
      <c r="AC79" s="298"/>
      <c r="AD79" s="298"/>
      <c r="AE79" s="298"/>
      <c r="AF79" s="298"/>
      <c r="AG79" s="298"/>
      <c r="AH79" s="298"/>
      <c r="AI79" s="298"/>
      <c r="AJ79" s="298"/>
      <c r="AK79" s="298"/>
      <c r="AL79" s="298"/>
      <c r="AM79" s="298"/>
      <c r="AN79" s="298"/>
      <c r="AO79" s="298"/>
      <c r="AP79" s="298"/>
      <c r="AQ79" s="298"/>
      <c r="AR79" s="298"/>
      <c r="AS79" s="298"/>
      <c r="AT79" s="298"/>
      <c r="AU79" s="298"/>
      <c r="AV79" s="298"/>
      <c r="AW79" s="298"/>
      <c r="AX79" s="298"/>
      <c r="AY79" s="298"/>
      <c r="AZ79" s="298"/>
      <c r="BA79" s="298"/>
      <c r="BB79" s="298"/>
      <c r="BC79" s="298"/>
      <c r="BD79" s="298"/>
      <c r="BE79" s="298"/>
      <c r="BF79" s="298"/>
      <c r="BG79" s="298"/>
      <c r="BH79" s="298"/>
      <c r="BI79" s="298"/>
      <c r="BJ79" s="298"/>
      <c r="BK79" s="298"/>
      <c r="BL79" s="298"/>
      <c r="BM79" s="298"/>
      <c r="BN79" s="298"/>
      <c r="BO79" s="298"/>
      <c r="BP79" s="298"/>
      <c r="BQ79" s="298"/>
      <c r="BR79" s="298"/>
      <c r="BS79" s="298"/>
      <c r="BT79" s="298"/>
      <c r="BU79" s="298"/>
      <c r="BV79" s="298"/>
      <c r="BW79" s="298"/>
      <c r="BX79" s="298"/>
      <c r="BY79" s="298"/>
    </row>
    <row r="80" spans="2:77" x14ac:dyDescent="0.3">
      <c r="B80" s="298"/>
      <c r="C80" s="298"/>
      <c r="D80" s="298"/>
      <c r="E80" s="298"/>
      <c r="F80" s="298"/>
      <c r="G80" s="298"/>
      <c r="H80" s="298"/>
      <c r="I80" s="298"/>
      <c r="J80" s="298"/>
      <c r="K80" s="298"/>
      <c r="L80" s="298"/>
      <c r="M80" s="298"/>
      <c r="N80" s="298"/>
      <c r="O80" s="298"/>
      <c r="P80" s="298"/>
      <c r="Q80" s="298"/>
      <c r="R80" s="298"/>
      <c r="S80" s="298"/>
      <c r="T80" s="298"/>
      <c r="U80" s="298"/>
      <c r="V80" s="298"/>
      <c r="W80" s="298"/>
      <c r="X80" s="298"/>
      <c r="Y80" s="298"/>
      <c r="Z80" s="298"/>
      <c r="AA80" s="298"/>
      <c r="AB80" s="298"/>
      <c r="AC80" s="298"/>
      <c r="AD80" s="298"/>
      <c r="AE80" s="298"/>
      <c r="AF80" s="298"/>
      <c r="AG80" s="298"/>
      <c r="AH80" s="298"/>
      <c r="AI80" s="298"/>
      <c r="AJ80" s="298"/>
      <c r="AK80" s="298"/>
      <c r="AL80" s="298"/>
      <c r="AM80" s="298"/>
      <c r="AN80" s="298"/>
      <c r="AO80" s="298"/>
      <c r="AP80" s="298"/>
      <c r="AQ80" s="298"/>
      <c r="AR80" s="298"/>
      <c r="AS80" s="298"/>
      <c r="AT80" s="298"/>
      <c r="AU80" s="298"/>
      <c r="AV80" s="298"/>
      <c r="AW80" s="298"/>
      <c r="AX80" s="298"/>
      <c r="AY80" s="298"/>
      <c r="AZ80" s="298"/>
      <c r="BA80" s="298"/>
      <c r="BB80" s="298"/>
      <c r="BC80" s="298"/>
      <c r="BD80" s="298"/>
      <c r="BE80" s="298"/>
      <c r="BF80" s="298"/>
      <c r="BG80" s="298"/>
      <c r="BH80" s="298"/>
      <c r="BI80" s="298"/>
      <c r="BJ80" s="298"/>
      <c r="BK80" s="298"/>
      <c r="BL80" s="298"/>
      <c r="BM80" s="298"/>
      <c r="BN80" s="298"/>
      <c r="BO80" s="298"/>
      <c r="BP80" s="298"/>
      <c r="BQ80" s="298"/>
      <c r="BR80" s="298"/>
      <c r="BS80" s="298"/>
      <c r="BT80" s="298"/>
      <c r="BU80" s="298"/>
      <c r="BV80" s="298"/>
      <c r="BW80" s="298"/>
      <c r="BX80" s="298"/>
      <c r="BY80" s="298"/>
    </row>
    <row r="81" spans="2:77" x14ac:dyDescent="0.3">
      <c r="B81" s="298"/>
      <c r="C81" s="298"/>
      <c r="D81" s="298"/>
      <c r="E81" s="298"/>
      <c r="F81" s="298"/>
      <c r="G81" s="298"/>
      <c r="H81" s="298"/>
      <c r="I81" s="298"/>
      <c r="J81" s="298"/>
      <c r="K81" s="298"/>
      <c r="L81" s="298"/>
      <c r="M81" s="298"/>
      <c r="N81" s="298"/>
      <c r="O81" s="298"/>
      <c r="P81" s="298"/>
      <c r="Q81" s="298"/>
      <c r="R81" s="298"/>
      <c r="S81" s="298"/>
      <c r="T81" s="298"/>
      <c r="U81" s="298"/>
      <c r="V81" s="298"/>
      <c r="W81" s="298"/>
      <c r="X81" s="298"/>
      <c r="Y81" s="298"/>
      <c r="Z81" s="298"/>
      <c r="AA81" s="298"/>
      <c r="AB81" s="298"/>
      <c r="AC81" s="298"/>
      <c r="AD81" s="298"/>
      <c r="AE81" s="298"/>
      <c r="AF81" s="298"/>
      <c r="AG81" s="298"/>
      <c r="AH81" s="298"/>
      <c r="AI81" s="298"/>
      <c r="AJ81" s="298"/>
      <c r="AK81" s="298"/>
      <c r="AL81" s="298"/>
      <c r="AM81" s="298"/>
      <c r="AN81" s="298"/>
      <c r="AO81" s="298"/>
      <c r="AP81" s="298"/>
      <c r="AQ81" s="298"/>
      <c r="AR81" s="298"/>
      <c r="AS81" s="298"/>
      <c r="AT81" s="298"/>
      <c r="AU81" s="298"/>
      <c r="AV81" s="298"/>
      <c r="AW81" s="298"/>
      <c r="AX81" s="298"/>
      <c r="AY81" s="298"/>
      <c r="AZ81" s="298"/>
      <c r="BA81" s="298"/>
      <c r="BB81" s="298"/>
      <c r="BC81" s="298"/>
      <c r="BD81" s="298"/>
      <c r="BE81" s="298"/>
      <c r="BF81" s="298"/>
      <c r="BG81" s="298"/>
      <c r="BH81" s="298"/>
      <c r="BI81" s="298"/>
      <c r="BJ81" s="298"/>
      <c r="BK81" s="298"/>
      <c r="BL81" s="298"/>
      <c r="BM81" s="298"/>
      <c r="BN81" s="298"/>
      <c r="BO81" s="298"/>
      <c r="BP81" s="298"/>
      <c r="BQ81" s="298"/>
      <c r="BR81" s="298"/>
      <c r="BS81" s="298"/>
      <c r="BT81" s="298"/>
      <c r="BU81" s="298"/>
      <c r="BV81" s="298"/>
      <c r="BW81" s="298"/>
      <c r="BX81" s="298"/>
      <c r="BY81" s="298"/>
    </row>
    <row r="82" spans="2:77" x14ac:dyDescent="0.3">
      <c r="B82" s="298"/>
      <c r="C82" s="298"/>
      <c r="D82" s="298"/>
      <c r="E82" s="298"/>
      <c r="F82" s="298"/>
      <c r="G82" s="298"/>
      <c r="H82" s="298"/>
      <c r="I82" s="298"/>
      <c r="J82" s="298"/>
      <c r="K82" s="298"/>
      <c r="L82" s="298"/>
      <c r="M82" s="298"/>
      <c r="N82" s="298"/>
      <c r="O82" s="298"/>
      <c r="P82" s="298"/>
      <c r="Q82" s="298"/>
      <c r="R82" s="298"/>
      <c r="S82" s="298"/>
      <c r="T82" s="298"/>
      <c r="U82" s="298"/>
      <c r="V82" s="298"/>
      <c r="W82" s="298"/>
      <c r="X82" s="298"/>
      <c r="Y82" s="298"/>
      <c r="Z82" s="298"/>
      <c r="AA82" s="298"/>
      <c r="AB82" s="298"/>
      <c r="AC82" s="298"/>
      <c r="AD82" s="298"/>
      <c r="AE82" s="298"/>
      <c r="AF82" s="298"/>
      <c r="AG82" s="298"/>
      <c r="AH82" s="298"/>
      <c r="AI82" s="298"/>
      <c r="AJ82" s="298"/>
      <c r="AK82" s="298"/>
      <c r="AL82" s="298"/>
      <c r="AM82" s="298"/>
      <c r="AN82" s="298"/>
      <c r="AO82" s="298"/>
      <c r="AP82" s="298"/>
      <c r="AQ82" s="298"/>
      <c r="AR82" s="298"/>
      <c r="AS82" s="298"/>
      <c r="AT82" s="298"/>
      <c r="AU82" s="298"/>
      <c r="AV82" s="298"/>
      <c r="AW82" s="298"/>
      <c r="AX82" s="298"/>
      <c r="AY82" s="298"/>
      <c r="AZ82" s="298"/>
      <c r="BA82" s="298"/>
      <c r="BB82" s="298"/>
      <c r="BC82" s="298"/>
      <c r="BD82" s="298"/>
      <c r="BE82" s="298"/>
      <c r="BF82" s="298"/>
      <c r="BG82" s="298"/>
      <c r="BH82" s="298"/>
      <c r="BI82" s="298"/>
      <c r="BJ82" s="298"/>
      <c r="BK82" s="298"/>
      <c r="BL82" s="298"/>
      <c r="BM82" s="298"/>
      <c r="BN82" s="298"/>
      <c r="BO82" s="298"/>
      <c r="BP82" s="298"/>
      <c r="BQ82" s="298"/>
      <c r="BR82" s="298"/>
      <c r="BS82" s="298"/>
      <c r="BT82" s="298"/>
      <c r="BU82" s="298"/>
      <c r="BV82" s="298"/>
      <c r="BW82" s="298"/>
      <c r="BX82" s="298"/>
      <c r="BY82" s="298"/>
    </row>
    <row r="83" spans="2:77" x14ac:dyDescent="0.3">
      <c r="B83" s="298"/>
      <c r="C83" s="298"/>
      <c r="D83" s="298"/>
      <c r="E83" s="298"/>
      <c r="F83" s="298"/>
      <c r="G83" s="298"/>
      <c r="H83" s="298"/>
      <c r="I83" s="298"/>
      <c r="J83" s="298"/>
      <c r="K83" s="298"/>
      <c r="L83" s="298"/>
      <c r="M83" s="298"/>
      <c r="N83" s="298"/>
      <c r="O83" s="298"/>
      <c r="P83" s="298"/>
      <c r="Q83" s="298"/>
      <c r="R83" s="298"/>
      <c r="S83" s="298"/>
      <c r="T83" s="298"/>
      <c r="U83" s="298"/>
      <c r="V83" s="298"/>
      <c r="W83" s="298"/>
      <c r="X83" s="298"/>
      <c r="Y83" s="298"/>
      <c r="Z83" s="298"/>
      <c r="AA83" s="298"/>
      <c r="AB83" s="298"/>
      <c r="AC83" s="298"/>
      <c r="AD83" s="298"/>
      <c r="AE83" s="298"/>
      <c r="AF83" s="298"/>
      <c r="AG83" s="298"/>
      <c r="AH83" s="298"/>
      <c r="AI83" s="298"/>
      <c r="AJ83" s="298"/>
      <c r="AK83" s="298"/>
      <c r="AL83" s="298"/>
      <c r="AM83" s="298"/>
      <c r="AN83" s="298"/>
      <c r="AO83" s="298"/>
      <c r="AP83" s="298"/>
      <c r="AQ83" s="298"/>
      <c r="AR83" s="298"/>
      <c r="AS83" s="298"/>
      <c r="AT83" s="298"/>
      <c r="AU83" s="298"/>
      <c r="AV83" s="298"/>
      <c r="AW83" s="298"/>
      <c r="AX83" s="298"/>
      <c r="AY83" s="298"/>
      <c r="AZ83" s="298"/>
      <c r="BA83" s="298"/>
      <c r="BB83" s="298"/>
      <c r="BC83" s="298"/>
      <c r="BD83" s="298"/>
      <c r="BE83" s="298"/>
      <c r="BF83" s="298"/>
      <c r="BG83" s="298"/>
      <c r="BH83" s="298"/>
      <c r="BI83" s="298"/>
      <c r="BJ83" s="298"/>
      <c r="BK83" s="298"/>
      <c r="BL83" s="298"/>
      <c r="BM83" s="298"/>
      <c r="BN83" s="298"/>
      <c r="BO83" s="298"/>
      <c r="BP83" s="298"/>
      <c r="BQ83" s="298"/>
      <c r="BR83" s="298"/>
      <c r="BS83" s="298"/>
      <c r="BT83" s="298"/>
      <c r="BU83" s="298"/>
      <c r="BV83" s="298"/>
      <c r="BW83" s="298"/>
      <c r="BX83" s="298"/>
      <c r="BY83" s="298"/>
    </row>
    <row r="84" spans="2:77" x14ac:dyDescent="0.3">
      <c r="B84" s="298"/>
      <c r="C84" s="298"/>
      <c r="D84" s="298"/>
      <c r="E84" s="298"/>
      <c r="F84" s="298"/>
      <c r="G84" s="298"/>
      <c r="H84" s="298"/>
      <c r="I84" s="298"/>
      <c r="J84" s="298"/>
      <c r="K84" s="298"/>
      <c r="L84" s="298"/>
      <c r="M84" s="298"/>
      <c r="N84" s="298"/>
      <c r="O84" s="298"/>
      <c r="P84" s="298"/>
      <c r="Q84" s="298"/>
      <c r="R84" s="298"/>
      <c r="S84" s="298"/>
      <c r="T84" s="298"/>
      <c r="U84" s="298"/>
      <c r="V84" s="298"/>
      <c r="W84" s="298"/>
      <c r="X84" s="298"/>
      <c r="Y84" s="298"/>
      <c r="Z84" s="298"/>
      <c r="AA84" s="298"/>
      <c r="AB84" s="298"/>
      <c r="AC84" s="298"/>
      <c r="AD84" s="298"/>
      <c r="AE84" s="298"/>
      <c r="AF84" s="298"/>
      <c r="AG84" s="298"/>
      <c r="AH84" s="298"/>
      <c r="AI84" s="298"/>
      <c r="AJ84" s="298"/>
      <c r="AK84" s="298"/>
      <c r="AL84" s="298"/>
      <c r="AM84" s="298"/>
      <c r="AN84" s="298"/>
      <c r="AO84" s="298"/>
      <c r="AP84" s="298"/>
      <c r="AQ84" s="298"/>
      <c r="AR84" s="298"/>
      <c r="AS84" s="298"/>
      <c r="AT84" s="298"/>
      <c r="AU84" s="298"/>
      <c r="AV84" s="298"/>
      <c r="AW84" s="298"/>
      <c r="AX84" s="298"/>
      <c r="AY84" s="298"/>
      <c r="AZ84" s="298"/>
      <c r="BA84" s="298"/>
      <c r="BB84" s="298"/>
      <c r="BC84" s="298"/>
      <c r="BD84" s="298"/>
      <c r="BE84" s="298"/>
      <c r="BF84" s="298"/>
      <c r="BG84" s="298"/>
      <c r="BH84" s="298"/>
      <c r="BI84" s="298"/>
      <c r="BJ84" s="298"/>
      <c r="BK84" s="298"/>
      <c r="BL84" s="298"/>
      <c r="BM84" s="298"/>
      <c r="BN84" s="298"/>
      <c r="BO84" s="298"/>
      <c r="BP84" s="298"/>
      <c r="BQ84" s="298"/>
      <c r="BR84" s="298"/>
      <c r="BS84" s="298"/>
      <c r="BT84" s="298"/>
      <c r="BU84" s="298"/>
      <c r="BV84" s="298"/>
      <c r="BW84" s="298"/>
      <c r="BX84" s="298"/>
      <c r="BY84" s="298"/>
    </row>
    <row r="85" spans="2:77" x14ac:dyDescent="0.3">
      <c r="B85" s="298"/>
      <c r="C85" s="298"/>
      <c r="D85" s="298"/>
      <c r="E85" s="298"/>
      <c r="F85" s="298"/>
      <c r="G85" s="298"/>
      <c r="H85" s="298"/>
      <c r="I85" s="298"/>
      <c r="J85" s="298"/>
      <c r="K85" s="298"/>
      <c r="L85" s="298"/>
      <c r="M85" s="298"/>
      <c r="N85" s="298"/>
      <c r="O85" s="298"/>
      <c r="P85" s="298"/>
      <c r="Q85" s="298"/>
      <c r="R85" s="298"/>
      <c r="S85" s="298"/>
      <c r="T85" s="298"/>
      <c r="U85" s="298"/>
      <c r="V85" s="298"/>
      <c r="W85" s="298"/>
      <c r="X85" s="298"/>
      <c r="Y85" s="298"/>
      <c r="Z85" s="298"/>
      <c r="AA85" s="298"/>
      <c r="AB85" s="298"/>
      <c r="AC85" s="298"/>
      <c r="AD85" s="298"/>
      <c r="AE85" s="298"/>
      <c r="AF85" s="298"/>
      <c r="AG85" s="298"/>
      <c r="AH85" s="298"/>
      <c r="AI85" s="298"/>
      <c r="AJ85" s="298"/>
      <c r="AK85" s="298"/>
      <c r="AL85" s="298"/>
      <c r="AM85" s="298"/>
      <c r="AN85" s="298"/>
      <c r="AO85" s="298"/>
      <c r="AP85" s="298"/>
      <c r="AQ85" s="298"/>
      <c r="AR85" s="298"/>
      <c r="AS85" s="298"/>
      <c r="AT85" s="298"/>
      <c r="AU85" s="298"/>
      <c r="AV85" s="298"/>
      <c r="AW85" s="298"/>
      <c r="AX85" s="298"/>
      <c r="AY85" s="298"/>
      <c r="AZ85" s="298"/>
      <c r="BA85" s="298"/>
      <c r="BB85" s="298"/>
      <c r="BC85" s="298"/>
      <c r="BD85" s="298"/>
      <c r="BE85" s="298"/>
      <c r="BF85" s="298"/>
      <c r="BG85" s="298"/>
      <c r="BH85" s="298"/>
      <c r="BI85" s="298"/>
      <c r="BJ85" s="298"/>
      <c r="BK85" s="298"/>
      <c r="BL85" s="298"/>
      <c r="BM85" s="298"/>
      <c r="BN85" s="298"/>
      <c r="BO85" s="298"/>
      <c r="BP85" s="298"/>
      <c r="BQ85" s="298"/>
      <c r="BR85" s="298"/>
      <c r="BS85" s="298"/>
      <c r="BT85" s="298"/>
      <c r="BU85" s="298"/>
      <c r="BV85" s="298"/>
      <c r="BW85" s="298"/>
      <c r="BX85" s="298"/>
      <c r="BY85" s="298"/>
    </row>
    <row r="86" spans="2:77" x14ac:dyDescent="0.3">
      <c r="B86" s="298"/>
      <c r="C86" s="298"/>
      <c r="D86" s="298"/>
      <c r="E86" s="298"/>
      <c r="F86" s="298"/>
      <c r="G86" s="298"/>
      <c r="H86" s="298"/>
      <c r="I86" s="298"/>
      <c r="J86" s="298"/>
      <c r="K86" s="298"/>
      <c r="L86" s="298"/>
      <c r="M86" s="298"/>
      <c r="N86" s="298"/>
      <c r="O86" s="298"/>
      <c r="P86" s="298"/>
      <c r="Q86" s="298"/>
      <c r="R86" s="298"/>
      <c r="S86" s="298"/>
      <c r="T86" s="298"/>
      <c r="U86" s="298"/>
      <c r="V86" s="298"/>
      <c r="W86" s="298"/>
      <c r="X86" s="298"/>
      <c r="Y86" s="298"/>
      <c r="Z86" s="298"/>
      <c r="AA86" s="298"/>
      <c r="AB86" s="298"/>
      <c r="AC86" s="298"/>
      <c r="AD86" s="298"/>
      <c r="AE86" s="298"/>
      <c r="AF86" s="298"/>
      <c r="AG86" s="298"/>
      <c r="AH86" s="298"/>
      <c r="AI86" s="298"/>
      <c r="AJ86" s="298"/>
      <c r="AK86" s="298"/>
      <c r="AL86" s="298"/>
      <c r="AM86" s="298"/>
      <c r="AN86" s="298"/>
      <c r="AO86" s="298"/>
      <c r="AP86" s="298"/>
      <c r="AQ86" s="298"/>
      <c r="AR86" s="298"/>
      <c r="AS86" s="298"/>
      <c r="AT86" s="298"/>
      <c r="AU86" s="298"/>
      <c r="AV86" s="298"/>
      <c r="AW86" s="298"/>
      <c r="AX86" s="298"/>
      <c r="AY86" s="298"/>
      <c r="AZ86" s="298"/>
      <c r="BA86" s="298"/>
      <c r="BB86" s="298"/>
      <c r="BC86" s="298"/>
      <c r="BD86" s="298"/>
      <c r="BE86" s="298"/>
      <c r="BF86" s="298"/>
      <c r="BG86" s="298"/>
      <c r="BH86" s="298"/>
      <c r="BI86" s="298"/>
      <c r="BJ86" s="298"/>
      <c r="BK86" s="298"/>
      <c r="BL86" s="298"/>
      <c r="BM86" s="298"/>
      <c r="BN86" s="298"/>
      <c r="BO86" s="298"/>
      <c r="BP86" s="298"/>
      <c r="BQ86" s="298"/>
      <c r="BR86" s="298"/>
      <c r="BS86" s="298"/>
      <c r="BT86" s="298"/>
      <c r="BU86" s="298"/>
      <c r="BV86" s="298"/>
      <c r="BW86" s="298"/>
      <c r="BX86" s="298"/>
      <c r="BY86" s="298"/>
    </row>
    <row r="87" spans="2:77" x14ac:dyDescent="0.3">
      <c r="B87" s="298"/>
      <c r="C87" s="298"/>
      <c r="D87" s="298"/>
      <c r="E87" s="298"/>
      <c r="F87" s="298"/>
      <c r="G87" s="298"/>
      <c r="H87" s="298"/>
      <c r="I87" s="298"/>
      <c r="J87" s="298"/>
      <c r="K87" s="298"/>
      <c r="L87" s="298"/>
      <c r="M87" s="298"/>
      <c r="N87" s="298"/>
      <c r="O87" s="298"/>
      <c r="P87" s="298"/>
      <c r="Q87" s="298"/>
      <c r="R87" s="298"/>
      <c r="S87" s="298"/>
      <c r="T87" s="298"/>
      <c r="U87" s="298"/>
      <c r="V87" s="298"/>
      <c r="W87" s="298"/>
      <c r="X87" s="298"/>
      <c r="Y87" s="298"/>
      <c r="Z87" s="298"/>
      <c r="AA87" s="298"/>
      <c r="AB87" s="298"/>
      <c r="AC87" s="298"/>
      <c r="AD87" s="298"/>
      <c r="AE87" s="298"/>
      <c r="AF87" s="298"/>
      <c r="AG87" s="298"/>
      <c r="AH87" s="298"/>
      <c r="AI87" s="298"/>
      <c r="AJ87" s="298"/>
      <c r="AK87" s="298"/>
      <c r="AL87" s="298"/>
      <c r="AM87" s="298"/>
      <c r="AN87" s="298"/>
      <c r="AO87" s="298"/>
      <c r="AP87" s="298"/>
      <c r="AQ87" s="298"/>
      <c r="AR87" s="298"/>
      <c r="AS87" s="298"/>
      <c r="AT87" s="298"/>
      <c r="AU87" s="298"/>
      <c r="AV87" s="298"/>
      <c r="AW87" s="298"/>
      <c r="AX87" s="298"/>
      <c r="AY87" s="298"/>
      <c r="AZ87" s="298"/>
      <c r="BA87" s="298"/>
      <c r="BB87" s="298"/>
      <c r="BC87" s="298"/>
      <c r="BD87" s="298"/>
      <c r="BE87" s="298"/>
      <c r="BF87" s="298"/>
      <c r="BG87" s="298"/>
      <c r="BH87" s="298"/>
      <c r="BI87" s="298"/>
      <c r="BJ87" s="298"/>
      <c r="BK87" s="298"/>
      <c r="BL87" s="298"/>
      <c r="BM87" s="298"/>
      <c r="BN87" s="298"/>
      <c r="BO87" s="298"/>
      <c r="BP87" s="298"/>
      <c r="BQ87" s="298"/>
      <c r="BR87" s="298"/>
      <c r="BS87" s="298"/>
      <c r="BT87" s="298"/>
      <c r="BU87" s="298"/>
      <c r="BV87" s="298"/>
      <c r="BW87" s="298"/>
      <c r="BX87" s="298"/>
      <c r="BY87" s="298"/>
    </row>
    <row r="88" spans="2:77" x14ac:dyDescent="0.3">
      <c r="B88" s="298"/>
      <c r="C88" s="298"/>
      <c r="D88" s="298"/>
      <c r="E88" s="298"/>
      <c r="F88" s="298"/>
      <c r="G88" s="298"/>
      <c r="H88" s="298"/>
      <c r="I88" s="298"/>
      <c r="J88" s="298"/>
      <c r="K88" s="298"/>
      <c r="L88" s="298"/>
      <c r="M88" s="298"/>
      <c r="N88" s="298"/>
      <c r="O88" s="298"/>
      <c r="P88" s="298"/>
      <c r="Q88" s="298"/>
      <c r="R88" s="298"/>
      <c r="S88" s="298"/>
      <c r="T88" s="298"/>
      <c r="U88" s="298"/>
      <c r="V88" s="298"/>
      <c r="W88" s="298"/>
      <c r="X88" s="298"/>
      <c r="Y88" s="298"/>
      <c r="Z88" s="298"/>
      <c r="AA88" s="298"/>
      <c r="AB88" s="298"/>
      <c r="AC88" s="298"/>
      <c r="AD88" s="298"/>
      <c r="AE88" s="298"/>
      <c r="AF88" s="298"/>
      <c r="AG88" s="298"/>
      <c r="AH88" s="298"/>
      <c r="AI88" s="298"/>
      <c r="AJ88" s="298"/>
      <c r="AK88" s="298"/>
      <c r="AL88" s="298"/>
      <c r="AM88" s="298"/>
      <c r="AN88" s="298"/>
      <c r="AO88" s="298"/>
      <c r="AP88" s="298"/>
      <c r="AQ88" s="298"/>
      <c r="AR88" s="298"/>
      <c r="AS88" s="298"/>
      <c r="AT88" s="298"/>
      <c r="AU88" s="298"/>
      <c r="AV88" s="298"/>
      <c r="AW88" s="298"/>
      <c r="AX88" s="298"/>
      <c r="AY88" s="298"/>
      <c r="AZ88" s="298"/>
      <c r="BA88" s="298"/>
      <c r="BB88" s="298"/>
      <c r="BC88" s="298"/>
      <c r="BD88" s="298"/>
      <c r="BE88" s="298"/>
      <c r="BF88" s="298"/>
      <c r="BG88" s="298"/>
      <c r="BH88" s="298"/>
      <c r="BI88" s="298"/>
      <c r="BJ88" s="298"/>
      <c r="BK88" s="298"/>
      <c r="BL88" s="298"/>
      <c r="BM88" s="298"/>
      <c r="BN88" s="298"/>
      <c r="BO88" s="298"/>
      <c r="BP88" s="298"/>
      <c r="BQ88" s="298"/>
      <c r="BR88" s="298"/>
      <c r="BS88" s="298"/>
      <c r="BT88" s="298"/>
      <c r="BU88" s="298"/>
      <c r="BV88" s="298"/>
      <c r="BW88" s="298"/>
      <c r="BX88" s="298"/>
      <c r="BY88" s="298"/>
    </row>
    <row r="89" spans="2:77" x14ac:dyDescent="0.3">
      <c r="B89" s="298"/>
      <c r="C89" s="298"/>
      <c r="D89" s="298"/>
      <c r="E89" s="298"/>
      <c r="F89" s="298"/>
      <c r="G89" s="298"/>
      <c r="H89" s="298"/>
      <c r="I89" s="298"/>
      <c r="J89" s="298"/>
      <c r="K89" s="298"/>
      <c r="L89" s="298"/>
      <c r="M89" s="298"/>
      <c r="N89" s="298"/>
      <c r="O89" s="298"/>
      <c r="P89" s="298"/>
      <c r="Q89" s="298"/>
      <c r="R89" s="298"/>
      <c r="S89" s="298"/>
      <c r="T89" s="298"/>
      <c r="U89" s="298"/>
      <c r="V89" s="298"/>
      <c r="W89" s="298"/>
      <c r="X89" s="298"/>
      <c r="Y89" s="298"/>
      <c r="Z89" s="298"/>
      <c r="AA89" s="298"/>
      <c r="AB89" s="298"/>
      <c r="AC89" s="298"/>
      <c r="AD89" s="298"/>
      <c r="AE89" s="298"/>
      <c r="AF89" s="298"/>
      <c r="AG89" s="298"/>
      <c r="AH89" s="298"/>
      <c r="AI89" s="298"/>
      <c r="AJ89" s="298"/>
      <c r="AK89" s="298"/>
      <c r="AL89" s="298"/>
      <c r="AM89" s="298"/>
      <c r="AN89" s="298"/>
      <c r="AO89" s="298"/>
      <c r="AP89" s="298"/>
      <c r="AQ89" s="298"/>
      <c r="AR89" s="298"/>
      <c r="AS89" s="298"/>
      <c r="AT89" s="298"/>
      <c r="AU89" s="298"/>
      <c r="AV89" s="298"/>
      <c r="AW89" s="298"/>
      <c r="AX89" s="298"/>
      <c r="AY89" s="298"/>
      <c r="AZ89" s="298"/>
      <c r="BA89" s="298"/>
      <c r="BB89" s="298"/>
      <c r="BC89" s="298"/>
      <c r="BD89" s="298"/>
      <c r="BE89" s="298"/>
      <c r="BF89" s="298"/>
      <c r="BG89" s="298"/>
      <c r="BH89" s="298"/>
      <c r="BI89" s="298"/>
      <c r="BJ89" s="298"/>
      <c r="BK89" s="298"/>
      <c r="BL89" s="298"/>
      <c r="BM89" s="298"/>
      <c r="BN89" s="298"/>
      <c r="BO89" s="298"/>
      <c r="BP89" s="298"/>
      <c r="BQ89" s="298"/>
      <c r="BR89" s="298"/>
      <c r="BS89" s="298"/>
      <c r="BT89" s="298"/>
      <c r="BU89" s="298"/>
      <c r="BV89" s="298"/>
      <c r="BW89" s="298"/>
      <c r="BX89" s="298"/>
      <c r="BY89" s="298"/>
    </row>
    <row r="90" spans="2:77" x14ac:dyDescent="0.3">
      <c r="B90" s="298"/>
      <c r="C90" s="298"/>
      <c r="D90" s="298"/>
      <c r="E90" s="298"/>
      <c r="F90" s="298"/>
      <c r="G90" s="298"/>
      <c r="H90" s="298"/>
      <c r="I90" s="298"/>
      <c r="J90" s="298"/>
      <c r="K90" s="298"/>
      <c r="L90" s="298"/>
      <c r="M90" s="298"/>
      <c r="N90" s="298"/>
      <c r="O90" s="298"/>
      <c r="P90" s="298"/>
      <c r="Q90" s="298"/>
      <c r="R90" s="298"/>
      <c r="S90" s="298"/>
      <c r="T90" s="298"/>
      <c r="U90" s="298"/>
      <c r="V90" s="298"/>
      <c r="W90" s="298"/>
      <c r="X90" s="298"/>
      <c r="Y90" s="298"/>
      <c r="Z90" s="298"/>
      <c r="AA90" s="298"/>
      <c r="AB90" s="298"/>
      <c r="AC90" s="298"/>
      <c r="AD90" s="298"/>
      <c r="AE90" s="298"/>
      <c r="AF90" s="298"/>
      <c r="AG90" s="298"/>
      <c r="AH90" s="298"/>
      <c r="AI90" s="298"/>
      <c r="AJ90" s="298"/>
      <c r="AK90" s="298"/>
      <c r="AL90" s="298"/>
      <c r="AM90" s="298"/>
      <c r="AN90" s="298"/>
      <c r="AO90" s="298"/>
      <c r="AP90" s="298"/>
      <c r="AQ90" s="298"/>
      <c r="AR90" s="298"/>
      <c r="AS90" s="298"/>
      <c r="AT90" s="298"/>
      <c r="AU90" s="298"/>
      <c r="AV90" s="298"/>
      <c r="AW90" s="298"/>
      <c r="AX90" s="298"/>
      <c r="AY90" s="298"/>
      <c r="AZ90" s="298"/>
      <c r="BA90" s="298"/>
      <c r="BB90" s="298"/>
      <c r="BC90" s="298"/>
      <c r="BD90" s="298"/>
      <c r="BE90" s="298"/>
      <c r="BF90" s="298"/>
      <c r="BG90" s="298"/>
      <c r="BH90" s="298"/>
      <c r="BI90" s="298"/>
      <c r="BJ90" s="298"/>
      <c r="BK90" s="298"/>
      <c r="BL90" s="298"/>
      <c r="BM90" s="298"/>
      <c r="BN90" s="298"/>
      <c r="BO90" s="298"/>
      <c r="BP90" s="298"/>
      <c r="BQ90" s="298"/>
      <c r="BR90" s="298"/>
      <c r="BS90" s="298"/>
      <c r="BT90" s="298"/>
      <c r="BU90" s="298"/>
      <c r="BV90" s="298"/>
      <c r="BW90" s="298"/>
      <c r="BX90" s="298"/>
      <c r="BY90" s="298"/>
    </row>
    <row r="91" spans="2:77" x14ac:dyDescent="0.3">
      <c r="B91" s="298"/>
      <c r="C91" s="298"/>
      <c r="D91" s="298"/>
      <c r="E91" s="298"/>
      <c r="F91" s="298"/>
      <c r="G91" s="298"/>
      <c r="H91" s="298"/>
      <c r="I91" s="298"/>
      <c r="J91" s="298"/>
      <c r="K91" s="298"/>
      <c r="L91" s="298"/>
      <c r="M91" s="298"/>
      <c r="N91" s="298"/>
      <c r="O91" s="298"/>
      <c r="P91" s="298"/>
      <c r="Q91" s="298"/>
      <c r="R91" s="298"/>
      <c r="S91" s="298"/>
      <c r="T91" s="298"/>
      <c r="U91" s="298"/>
      <c r="V91" s="298"/>
      <c r="W91" s="298"/>
      <c r="X91" s="298"/>
      <c r="Y91" s="298"/>
      <c r="Z91" s="298"/>
      <c r="AA91" s="298"/>
      <c r="AB91" s="298"/>
      <c r="AC91" s="298"/>
      <c r="AD91" s="298"/>
      <c r="AE91" s="298"/>
      <c r="AF91" s="298"/>
      <c r="AG91" s="298"/>
      <c r="AH91" s="298"/>
      <c r="AI91" s="298"/>
      <c r="AJ91" s="298"/>
      <c r="AK91" s="298"/>
      <c r="AL91" s="298"/>
      <c r="AM91" s="298"/>
      <c r="AN91" s="298"/>
      <c r="AO91" s="298"/>
      <c r="AP91" s="298"/>
      <c r="AQ91" s="298"/>
      <c r="AR91" s="298"/>
      <c r="AS91" s="298"/>
      <c r="AT91" s="298"/>
      <c r="AU91" s="298"/>
      <c r="AV91" s="298"/>
      <c r="AW91" s="298"/>
      <c r="AX91" s="298"/>
      <c r="AY91" s="298"/>
      <c r="AZ91" s="298"/>
      <c r="BA91" s="298"/>
      <c r="BB91" s="298"/>
      <c r="BC91" s="298"/>
      <c r="BD91" s="298"/>
      <c r="BE91" s="298"/>
      <c r="BF91" s="298"/>
      <c r="BG91" s="298"/>
      <c r="BH91" s="298"/>
      <c r="BI91" s="298"/>
      <c r="BJ91" s="298"/>
      <c r="BK91" s="298"/>
      <c r="BL91" s="298"/>
      <c r="BM91" s="298"/>
      <c r="BN91" s="298"/>
      <c r="BO91" s="298"/>
      <c r="BP91" s="298"/>
      <c r="BQ91" s="298"/>
      <c r="BR91" s="298"/>
      <c r="BS91" s="298"/>
      <c r="BT91" s="298"/>
      <c r="BU91" s="298"/>
      <c r="BV91" s="298"/>
      <c r="BW91" s="298"/>
      <c r="BX91" s="298"/>
      <c r="BY91" s="298"/>
    </row>
    <row r="92" spans="2:77" x14ac:dyDescent="0.3">
      <c r="B92" s="298"/>
      <c r="C92" s="298"/>
      <c r="D92" s="298"/>
      <c r="E92" s="298"/>
      <c r="F92" s="298"/>
      <c r="G92" s="298"/>
      <c r="H92" s="298"/>
      <c r="I92" s="298"/>
      <c r="J92" s="298"/>
      <c r="K92" s="298"/>
      <c r="L92" s="298"/>
      <c r="M92" s="298"/>
      <c r="N92" s="298"/>
      <c r="O92" s="298"/>
      <c r="P92" s="298"/>
      <c r="Q92" s="298"/>
      <c r="R92" s="298"/>
      <c r="S92" s="298"/>
      <c r="T92" s="298"/>
      <c r="U92" s="298"/>
      <c r="V92" s="298"/>
      <c r="W92" s="298"/>
      <c r="X92" s="298"/>
      <c r="Y92" s="298"/>
      <c r="Z92" s="298"/>
      <c r="AA92" s="298"/>
      <c r="AB92" s="298"/>
      <c r="AC92" s="298"/>
      <c r="AD92" s="298"/>
      <c r="AE92" s="298"/>
      <c r="AF92" s="298"/>
      <c r="AG92" s="298"/>
      <c r="AH92" s="298"/>
      <c r="AI92" s="298"/>
      <c r="AJ92" s="298"/>
      <c r="AK92" s="298"/>
      <c r="AL92" s="298"/>
      <c r="AM92" s="298"/>
      <c r="AN92" s="298"/>
      <c r="AO92" s="298"/>
      <c r="AP92" s="298"/>
      <c r="AQ92" s="298"/>
      <c r="AR92" s="298"/>
      <c r="AS92" s="298"/>
      <c r="AT92" s="298"/>
      <c r="AU92" s="298"/>
      <c r="AV92" s="298"/>
      <c r="AW92" s="298"/>
      <c r="AX92" s="298"/>
      <c r="AY92" s="298"/>
      <c r="AZ92" s="298"/>
      <c r="BA92" s="298"/>
      <c r="BB92" s="298"/>
      <c r="BC92" s="298"/>
      <c r="BD92" s="298"/>
      <c r="BE92" s="298"/>
      <c r="BF92" s="298"/>
      <c r="BG92" s="298"/>
      <c r="BH92" s="298"/>
      <c r="BI92" s="298"/>
      <c r="BJ92" s="298"/>
      <c r="BK92" s="298"/>
      <c r="BL92" s="298"/>
      <c r="BM92" s="298"/>
      <c r="BN92" s="298"/>
      <c r="BO92" s="298"/>
      <c r="BP92" s="298"/>
      <c r="BQ92" s="298"/>
      <c r="BR92" s="298"/>
      <c r="BS92" s="298"/>
      <c r="BT92" s="298"/>
      <c r="BU92" s="298"/>
      <c r="BV92" s="298"/>
      <c r="BW92" s="298"/>
      <c r="BX92" s="298"/>
      <c r="BY92" s="298"/>
    </row>
    <row r="93" spans="2:77" x14ac:dyDescent="0.3">
      <c r="B93" s="298"/>
      <c r="C93" s="298"/>
      <c r="D93" s="298"/>
      <c r="E93" s="298"/>
      <c r="F93" s="298"/>
      <c r="G93" s="298"/>
      <c r="H93" s="298"/>
      <c r="I93" s="298"/>
      <c r="J93" s="298"/>
      <c r="K93" s="298"/>
      <c r="L93" s="298"/>
      <c r="M93" s="298"/>
      <c r="N93" s="298"/>
      <c r="O93" s="298"/>
      <c r="P93" s="298"/>
      <c r="Q93" s="298"/>
      <c r="R93" s="298"/>
      <c r="S93" s="298"/>
      <c r="T93" s="298"/>
      <c r="U93" s="298"/>
      <c r="V93" s="298"/>
      <c r="W93" s="298"/>
      <c r="X93" s="298"/>
      <c r="Y93" s="298"/>
      <c r="Z93" s="298"/>
      <c r="AA93" s="298"/>
      <c r="AB93" s="298"/>
      <c r="AC93" s="298"/>
      <c r="AD93" s="298"/>
      <c r="AE93" s="298"/>
      <c r="AF93" s="298"/>
      <c r="AG93" s="298"/>
      <c r="AH93" s="298"/>
      <c r="AI93" s="298"/>
      <c r="AJ93" s="298"/>
      <c r="AK93" s="298"/>
      <c r="AL93" s="298"/>
      <c r="AM93" s="298"/>
      <c r="AN93" s="298"/>
      <c r="AO93" s="298"/>
      <c r="AP93" s="298"/>
      <c r="AQ93" s="298"/>
      <c r="AR93" s="298"/>
      <c r="AS93" s="298"/>
      <c r="AT93" s="298"/>
      <c r="AU93" s="298"/>
      <c r="AV93" s="298"/>
      <c r="AW93" s="298"/>
      <c r="AX93" s="298"/>
      <c r="AY93" s="298"/>
      <c r="AZ93" s="298"/>
      <c r="BA93" s="298"/>
      <c r="BB93" s="298"/>
      <c r="BC93" s="298"/>
      <c r="BD93" s="298"/>
      <c r="BE93" s="298"/>
      <c r="BF93" s="298"/>
      <c r="BG93" s="298"/>
      <c r="BH93" s="298"/>
      <c r="BI93" s="298"/>
      <c r="BJ93" s="298"/>
      <c r="BK93" s="298"/>
      <c r="BL93" s="298"/>
      <c r="BM93" s="298"/>
      <c r="BN93" s="298"/>
      <c r="BO93" s="298"/>
      <c r="BP93" s="298"/>
      <c r="BQ93" s="298"/>
      <c r="BR93" s="298"/>
      <c r="BS93" s="298"/>
      <c r="BT93" s="298"/>
      <c r="BU93" s="298"/>
      <c r="BV93" s="298"/>
      <c r="BW93" s="298"/>
      <c r="BX93" s="298"/>
      <c r="BY93" s="298"/>
    </row>
    <row r="94" spans="2:77" x14ac:dyDescent="0.3">
      <c r="B94" s="298"/>
      <c r="C94" s="298"/>
      <c r="D94" s="298"/>
      <c r="E94" s="298"/>
      <c r="F94" s="298"/>
      <c r="G94" s="298"/>
      <c r="H94" s="298"/>
      <c r="I94" s="298"/>
      <c r="J94" s="298"/>
      <c r="K94" s="298"/>
      <c r="L94" s="298"/>
      <c r="M94" s="298"/>
      <c r="N94" s="298"/>
      <c r="O94" s="298"/>
      <c r="P94" s="298"/>
      <c r="Q94" s="298"/>
      <c r="R94" s="298"/>
      <c r="S94" s="298"/>
      <c r="T94" s="298"/>
      <c r="U94" s="298"/>
      <c r="V94" s="298"/>
      <c r="W94" s="298"/>
      <c r="X94" s="298"/>
      <c r="Y94" s="298"/>
      <c r="Z94" s="298"/>
      <c r="AA94" s="298"/>
      <c r="AB94" s="298"/>
      <c r="AC94" s="298"/>
      <c r="AD94" s="298"/>
      <c r="AE94" s="298"/>
      <c r="AF94" s="298"/>
      <c r="AG94" s="298"/>
      <c r="AH94" s="298"/>
      <c r="AI94" s="298"/>
      <c r="AJ94" s="298"/>
      <c r="AK94" s="298"/>
      <c r="AL94" s="298"/>
      <c r="AM94" s="298"/>
      <c r="AN94" s="298"/>
      <c r="AO94" s="298"/>
      <c r="AP94" s="298"/>
      <c r="AQ94" s="298"/>
      <c r="AR94" s="298"/>
      <c r="AS94" s="298"/>
      <c r="AT94" s="298"/>
      <c r="AU94" s="298"/>
      <c r="AV94" s="298"/>
      <c r="AW94" s="298"/>
      <c r="AX94" s="298"/>
      <c r="AY94" s="298"/>
      <c r="AZ94" s="298"/>
      <c r="BA94" s="298"/>
      <c r="BB94" s="298"/>
      <c r="BC94" s="298"/>
      <c r="BD94" s="298"/>
      <c r="BE94" s="298"/>
      <c r="BF94" s="298"/>
      <c r="BG94" s="298"/>
      <c r="BH94" s="298"/>
      <c r="BI94" s="298"/>
      <c r="BJ94" s="298"/>
      <c r="BK94" s="298"/>
      <c r="BL94" s="298"/>
      <c r="BM94" s="298"/>
      <c r="BN94" s="298"/>
      <c r="BO94" s="298"/>
      <c r="BP94" s="298"/>
      <c r="BQ94" s="298"/>
      <c r="BR94" s="298"/>
      <c r="BS94" s="298"/>
      <c r="BT94" s="298"/>
      <c r="BU94" s="298"/>
      <c r="BV94" s="298"/>
      <c r="BW94" s="298"/>
      <c r="BX94" s="298"/>
      <c r="BY94" s="298"/>
    </row>
    <row r="95" spans="2:77" x14ac:dyDescent="0.3">
      <c r="B95" s="298"/>
      <c r="C95" s="298"/>
      <c r="D95" s="298"/>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298"/>
      <c r="AI95" s="298"/>
      <c r="AJ95" s="298"/>
      <c r="AK95" s="298"/>
      <c r="AL95" s="298"/>
      <c r="AM95" s="298"/>
      <c r="AN95" s="298"/>
      <c r="AO95" s="298"/>
      <c r="AP95" s="298"/>
      <c r="AQ95" s="298"/>
      <c r="AR95" s="298"/>
      <c r="AS95" s="298"/>
      <c r="AT95" s="298"/>
      <c r="AU95" s="298"/>
      <c r="AV95" s="298"/>
      <c r="AW95" s="298"/>
      <c r="AX95" s="298"/>
      <c r="AY95" s="298"/>
      <c r="AZ95" s="298"/>
      <c r="BA95" s="298"/>
      <c r="BB95" s="298"/>
      <c r="BC95" s="298"/>
      <c r="BD95" s="298"/>
      <c r="BE95" s="298"/>
      <c r="BF95" s="298"/>
      <c r="BG95" s="298"/>
      <c r="BH95" s="298"/>
      <c r="BI95" s="298"/>
      <c r="BJ95" s="298"/>
      <c r="BK95" s="298"/>
      <c r="BL95" s="298"/>
      <c r="BM95" s="298"/>
      <c r="BN95" s="298"/>
      <c r="BO95" s="298"/>
      <c r="BP95" s="298"/>
      <c r="BQ95" s="298"/>
      <c r="BR95" s="298"/>
      <c r="BS95" s="298"/>
      <c r="BT95" s="298"/>
      <c r="BU95" s="298"/>
      <c r="BV95" s="298"/>
      <c r="BW95" s="298"/>
      <c r="BX95" s="298"/>
      <c r="BY95" s="298"/>
    </row>
    <row r="96" spans="2:77" x14ac:dyDescent="0.3">
      <c r="B96" s="298"/>
      <c r="C96" s="298"/>
      <c r="D96" s="298"/>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298"/>
      <c r="AI96" s="298"/>
      <c r="AJ96" s="298"/>
      <c r="AK96" s="298"/>
      <c r="AL96" s="298"/>
      <c r="AM96" s="298"/>
      <c r="AN96" s="298"/>
      <c r="AO96" s="298"/>
      <c r="AP96" s="298"/>
      <c r="AQ96" s="298"/>
      <c r="AR96" s="298"/>
      <c r="AS96" s="298"/>
      <c r="AT96" s="298"/>
      <c r="AU96" s="298"/>
      <c r="AV96" s="298"/>
      <c r="AW96" s="298"/>
      <c r="AX96" s="298"/>
      <c r="AY96" s="298"/>
      <c r="AZ96" s="298"/>
      <c r="BA96" s="298"/>
      <c r="BB96" s="298"/>
      <c r="BC96" s="298"/>
      <c r="BD96" s="298"/>
      <c r="BE96" s="298"/>
      <c r="BF96" s="298"/>
      <c r="BG96" s="298"/>
      <c r="BH96" s="298"/>
      <c r="BI96" s="298"/>
      <c r="BJ96" s="298"/>
      <c r="BK96" s="298"/>
      <c r="BL96" s="298"/>
      <c r="BM96" s="298"/>
      <c r="BN96" s="298"/>
      <c r="BO96" s="298"/>
      <c r="BP96" s="298"/>
      <c r="BQ96" s="298"/>
      <c r="BR96" s="298"/>
      <c r="BS96" s="298"/>
      <c r="BT96" s="298"/>
      <c r="BU96" s="298"/>
      <c r="BV96" s="298"/>
      <c r="BW96" s="298"/>
      <c r="BX96" s="298"/>
      <c r="BY96" s="298"/>
    </row>
    <row r="97" spans="2:77" x14ac:dyDescent="0.3">
      <c r="B97" s="298"/>
      <c r="C97" s="298"/>
      <c r="D97" s="298"/>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298"/>
      <c r="AI97" s="298"/>
      <c r="AJ97" s="298"/>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8"/>
      <c r="BR97" s="298"/>
      <c r="BS97" s="298"/>
      <c r="BT97" s="298"/>
      <c r="BU97" s="298"/>
      <c r="BV97" s="298"/>
      <c r="BW97" s="298"/>
      <c r="BX97" s="298"/>
      <c r="BY97" s="298"/>
    </row>
    <row r="98" spans="2:77" x14ac:dyDescent="0.3">
      <c r="B98" s="298"/>
      <c r="C98" s="298"/>
      <c r="D98" s="298"/>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298"/>
      <c r="AI98" s="298"/>
      <c r="AJ98" s="298"/>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c r="BL98" s="298"/>
      <c r="BM98" s="298"/>
      <c r="BN98" s="298"/>
      <c r="BO98" s="298"/>
      <c r="BP98" s="298"/>
      <c r="BQ98" s="298"/>
      <c r="BR98" s="298"/>
      <c r="BS98" s="298"/>
      <c r="BT98" s="298"/>
      <c r="BU98" s="298"/>
      <c r="BV98" s="298"/>
      <c r="BW98" s="298"/>
      <c r="BX98" s="298"/>
      <c r="BY98" s="298"/>
    </row>
    <row r="99" spans="2:77" x14ac:dyDescent="0.3">
      <c r="B99" s="298"/>
      <c r="C99" s="298"/>
      <c r="D99" s="298"/>
      <c r="E99" s="298"/>
      <c r="F99" s="298"/>
      <c r="G99" s="298"/>
      <c r="H99" s="298"/>
      <c r="I99" s="298"/>
      <c r="J99" s="298"/>
      <c r="K99" s="298"/>
      <c r="L99" s="298"/>
      <c r="M99" s="298"/>
      <c r="N99" s="298"/>
      <c r="O99" s="298"/>
      <c r="P99" s="298"/>
      <c r="Q99" s="298"/>
      <c r="R99" s="298"/>
      <c r="S99" s="298"/>
      <c r="T99" s="298"/>
      <c r="U99" s="298"/>
      <c r="V99" s="298"/>
      <c r="W99" s="298"/>
      <c r="X99" s="298"/>
      <c r="Y99" s="298"/>
      <c r="Z99" s="298"/>
      <c r="AA99" s="298"/>
      <c r="AB99" s="298"/>
      <c r="AC99" s="298"/>
      <c r="AD99" s="298"/>
      <c r="AE99" s="298"/>
      <c r="AF99" s="298"/>
      <c r="AG99" s="298"/>
      <c r="AH99" s="298"/>
      <c r="AI99" s="298"/>
      <c r="AJ99" s="298"/>
      <c r="AK99" s="298"/>
      <c r="AL99" s="298"/>
      <c r="AM99" s="298"/>
      <c r="AN99" s="298"/>
      <c r="AO99" s="298"/>
      <c r="AP99" s="298"/>
      <c r="AQ99" s="298"/>
      <c r="AR99" s="298"/>
      <c r="AS99" s="298"/>
      <c r="AT99" s="298"/>
      <c r="AU99" s="298"/>
      <c r="AV99" s="298"/>
      <c r="AW99" s="298"/>
      <c r="AX99" s="298"/>
      <c r="AY99" s="298"/>
      <c r="AZ99" s="298"/>
      <c r="BA99" s="298"/>
      <c r="BB99" s="298"/>
      <c r="BC99" s="298"/>
      <c r="BD99" s="298"/>
      <c r="BE99" s="298"/>
      <c r="BF99" s="298"/>
      <c r="BG99" s="298"/>
      <c r="BH99" s="298"/>
      <c r="BI99" s="298"/>
      <c r="BJ99" s="298"/>
      <c r="BK99" s="298"/>
      <c r="BL99" s="298"/>
      <c r="BM99" s="298"/>
      <c r="BN99" s="298"/>
      <c r="BO99" s="298"/>
      <c r="BP99" s="298"/>
      <c r="BQ99" s="298"/>
      <c r="BR99" s="298"/>
      <c r="BS99" s="298"/>
      <c r="BT99" s="298"/>
      <c r="BU99" s="298"/>
      <c r="BV99" s="298"/>
      <c r="BW99" s="298"/>
      <c r="BX99" s="298"/>
      <c r="BY99" s="298"/>
    </row>
    <row r="100" spans="2:77" x14ac:dyDescent="0.3">
      <c r="B100" s="298"/>
      <c r="C100" s="298"/>
      <c r="D100" s="298"/>
      <c r="E100" s="298"/>
      <c r="F100" s="298"/>
      <c r="G100" s="298"/>
      <c r="H100" s="298"/>
      <c r="I100" s="298"/>
      <c r="J100" s="298"/>
      <c r="K100" s="298"/>
      <c r="L100" s="298"/>
      <c r="M100" s="298"/>
      <c r="N100" s="298"/>
      <c r="O100" s="298"/>
      <c r="P100" s="298"/>
      <c r="Q100" s="298"/>
      <c r="R100" s="298"/>
      <c r="S100" s="298"/>
      <c r="T100" s="298"/>
      <c r="U100" s="298"/>
      <c r="V100" s="298"/>
      <c r="W100" s="298"/>
      <c r="X100" s="298"/>
      <c r="Y100" s="298"/>
      <c r="Z100" s="298"/>
      <c r="AA100" s="298"/>
      <c r="AB100" s="298"/>
      <c r="AC100" s="298"/>
      <c r="AD100" s="298"/>
      <c r="AE100" s="298"/>
      <c r="AF100" s="298"/>
      <c r="AG100" s="298"/>
      <c r="AH100" s="298"/>
      <c r="AI100" s="298"/>
      <c r="AJ100" s="298"/>
      <c r="AK100" s="298"/>
      <c r="AL100" s="298"/>
      <c r="AM100" s="298"/>
      <c r="AN100" s="298"/>
      <c r="AO100" s="298"/>
      <c r="AP100" s="298"/>
      <c r="AQ100" s="298"/>
      <c r="AR100" s="298"/>
      <c r="AS100" s="298"/>
      <c r="AT100" s="298"/>
      <c r="AU100" s="298"/>
      <c r="AV100" s="298"/>
      <c r="AW100" s="298"/>
      <c r="AX100" s="298"/>
      <c r="AY100" s="298"/>
      <c r="AZ100" s="298"/>
      <c r="BA100" s="298"/>
      <c r="BB100" s="298"/>
      <c r="BC100" s="298"/>
      <c r="BD100" s="298"/>
      <c r="BE100" s="298"/>
      <c r="BF100" s="298"/>
      <c r="BG100" s="298"/>
      <c r="BH100" s="298"/>
      <c r="BI100" s="298"/>
      <c r="BJ100" s="298"/>
      <c r="BK100" s="298"/>
      <c r="BL100" s="298"/>
      <c r="BM100" s="298"/>
      <c r="BN100" s="298"/>
      <c r="BO100" s="298"/>
      <c r="BP100" s="298"/>
      <c r="BQ100" s="298"/>
      <c r="BR100" s="298"/>
      <c r="BS100" s="298"/>
      <c r="BT100" s="298"/>
      <c r="BU100" s="298"/>
      <c r="BV100" s="298"/>
      <c r="BW100" s="298"/>
      <c r="BX100" s="298"/>
      <c r="BY100" s="298"/>
    </row>
    <row r="101" spans="2:77" x14ac:dyDescent="0.3">
      <c r="B101" s="298"/>
      <c r="C101" s="298"/>
      <c r="D101" s="298"/>
      <c r="E101" s="298"/>
      <c r="F101" s="298"/>
      <c r="G101" s="298"/>
      <c r="H101" s="298"/>
      <c r="I101" s="298"/>
      <c r="J101" s="298"/>
      <c r="K101" s="298"/>
      <c r="L101" s="298"/>
      <c r="M101" s="298"/>
      <c r="N101" s="298"/>
      <c r="O101" s="298"/>
      <c r="P101" s="298"/>
      <c r="Q101" s="298"/>
      <c r="R101" s="298"/>
      <c r="S101" s="298"/>
      <c r="T101" s="298"/>
      <c r="U101" s="298"/>
      <c r="V101" s="298"/>
      <c r="W101" s="298"/>
      <c r="X101" s="298"/>
      <c r="Y101" s="298"/>
      <c r="Z101" s="298"/>
      <c r="AA101" s="298"/>
      <c r="AB101" s="298"/>
      <c r="AC101" s="298"/>
      <c r="AD101" s="298"/>
      <c r="AE101" s="298"/>
      <c r="AF101" s="298"/>
      <c r="AG101" s="298"/>
      <c r="AH101" s="298"/>
      <c r="AI101" s="298"/>
      <c r="AJ101" s="298"/>
      <c r="AK101" s="298"/>
      <c r="AL101" s="298"/>
      <c r="AM101" s="298"/>
      <c r="AN101" s="298"/>
      <c r="AO101" s="298"/>
      <c r="AP101" s="298"/>
      <c r="AQ101" s="298"/>
      <c r="AR101" s="298"/>
      <c r="AS101" s="298"/>
      <c r="AT101" s="298"/>
      <c r="AU101" s="298"/>
      <c r="AV101" s="298"/>
      <c r="AW101" s="298"/>
      <c r="AX101" s="298"/>
      <c r="AY101" s="298"/>
      <c r="AZ101" s="298"/>
      <c r="BA101" s="298"/>
      <c r="BB101" s="298"/>
      <c r="BC101" s="298"/>
      <c r="BD101" s="298"/>
      <c r="BE101" s="298"/>
      <c r="BF101" s="298"/>
      <c r="BG101" s="298"/>
      <c r="BH101" s="298"/>
      <c r="BI101" s="298"/>
      <c r="BJ101" s="298"/>
      <c r="BK101" s="298"/>
      <c r="BL101" s="298"/>
      <c r="BM101" s="298"/>
      <c r="BN101" s="298"/>
      <c r="BO101" s="298"/>
      <c r="BP101" s="298"/>
      <c r="BQ101" s="298"/>
      <c r="BR101" s="298"/>
      <c r="BS101" s="298"/>
      <c r="BT101" s="298"/>
      <c r="BU101" s="298"/>
      <c r="BV101" s="298"/>
      <c r="BW101" s="298"/>
      <c r="BX101" s="298"/>
      <c r="BY101" s="298"/>
    </row>
    <row r="102" spans="2:77" x14ac:dyDescent="0.3">
      <c r="B102" s="298"/>
      <c r="C102" s="298"/>
      <c r="D102" s="298"/>
      <c r="E102" s="298"/>
      <c r="F102" s="298"/>
      <c r="G102" s="298"/>
      <c r="H102" s="298"/>
      <c r="I102" s="298"/>
      <c r="J102" s="298"/>
      <c r="K102" s="298"/>
      <c r="L102" s="298"/>
      <c r="M102" s="298"/>
      <c r="N102" s="298"/>
      <c r="O102" s="298"/>
      <c r="P102" s="298"/>
      <c r="Q102" s="298"/>
      <c r="R102" s="298"/>
      <c r="S102" s="298"/>
      <c r="T102" s="298"/>
      <c r="U102" s="298"/>
      <c r="V102" s="298"/>
      <c r="W102" s="298"/>
      <c r="X102" s="298"/>
      <c r="Y102" s="298"/>
      <c r="Z102" s="298"/>
      <c r="AA102" s="298"/>
      <c r="AB102" s="298"/>
      <c r="AC102" s="298"/>
      <c r="AD102" s="298"/>
      <c r="AE102" s="298"/>
      <c r="AF102" s="298"/>
      <c r="AG102" s="298"/>
      <c r="AH102" s="298"/>
      <c r="AI102" s="298"/>
      <c r="AJ102" s="298"/>
      <c r="AK102" s="298"/>
      <c r="AL102" s="298"/>
      <c r="AM102" s="298"/>
      <c r="AN102" s="298"/>
      <c r="AO102" s="298"/>
      <c r="AP102" s="298"/>
      <c r="AQ102" s="298"/>
      <c r="AR102" s="298"/>
      <c r="AS102" s="298"/>
      <c r="AT102" s="298"/>
      <c r="AU102" s="298"/>
      <c r="AV102" s="298"/>
      <c r="AW102" s="298"/>
      <c r="AX102" s="298"/>
      <c r="AY102" s="298"/>
      <c r="AZ102" s="298"/>
      <c r="BA102" s="298"/>
      <c r="BB102" s="298"/>
      <c r="BC102" s="298"/>
      <c r="BD102" s="298"/>
      <c r="BE102" s="298"/>
      <c r="BF102" s="298"/>
      <c r="BG102" s="298"/>
      <c r="BH102" s="298"/>
      <c r="BI102" s="298"/>
      <c r="BJ102" s="298"/>
      <c r="BK102" s="298"/>
      <c r="BL102" s="298"/>
      <c r="BM102" s="298"/>
      <c r="BN102" s="298"/>
      <c r="BO102" s="298"/>
      <c r="BP102" s="298"/>
      <c r="BQ102" s="298"/>
      <c r="BR102" s="298"/>
      <c r="BS102" s="298"/>
      <c r="BT102" s="298"/>
      <c r="BU102" s="298"/>
      <c r="BV102" s="298"/>
      <c r="BW102" s="298"/>
      <c r="BX102" s="298"/>
      <c r="BY102" s="298"/>
    </row>
    <row r="103" spans="2:77" x14ac:dyDescent="0.3">
      <c r="B103" s="298"/>
      <c r="C103" s="298"/>
      <c r="D103" s="298"/>
      <c r="E103" s="298"/>
      <c r="F103" s="298"/>
      <c r="G103" s="298"/>
      <c r="H103" s="298"/>
      <c r="I103" s="298"/>
      <c r="J103" s="298"/>
      <c r="K103" s="298"/>
      <c r="L103" s="298"/>
      <c r="M103" s="298"/>
      <c r="N103" s="298"/>
      <c r="O103" s="298"/>
      <c r="P103" s="298"/>
      <c r="Q103" s="298"/>
      <c r="R103" s="298"/>
      <c r="S103" s="298"/>
      <c r="T103" s="298"/>
      <c r="U103" s="298"/>
      <c r="V103" s="298"/>
      <c r="W103" s="298"/>
      <c r="X103" s="298"/>
      <c r="Y103" s="298"/>
      <c r="Z103" s="298"/>
      <c r="AA103" s="298"/>
      <c r="AB103" s="298"/>
      <c r="AC103" s="298"/>
      <c r="AD103" s="298"/>
      <c r="AE103" s="298"/>
      <c r="AF103" s="298"/>
      <c r="AG103" s="298"/>
      <c r="AH103" s="298"/>
      <c r="AI103" s="298"/>
      <c r="AJ103" s="298"/>
      <c r="AK103" s="298"/>
      <c r="AL103" s="298"/>
      <c r="AM103" s="298"/>
      <c r="AN103" s="298"/>
      <c r="AO103" s="298"/>
      <c r="AP103" s="298"/>
      <c r="AQ103" s="298"/>
      <c r="AR103" s="298"/>
      <c r="AS103" s="298"/>
      <c r="AT103" s="298"/>
      <c r="AU103" s="298"/>
      <c r="AV103" s="298"/>
      <c r="AW103" s="298"/>
      <c r="AX103" s="298"/>
      <c r="AY103" s="298"/>
      <c r="AZ103" s="298"/>
      <c r="BA103" s="298"/>
      <c r="BB103" s="298"/>
      <c r="BC103" s="298"/>
      <c r="BD103" s="298"/>
      <c r="BE103" s="298"/>
      <c r="BF103" s="298"/>
      <c r="BG103" s="298"/>
      <c r="BH103" s="298"/>
      <c r="BI103" s="298"/>
      <c r="BJ103" s="298"/>
      <c r="BK103" s="298"/>
      <c r="BL103" s="298"/>
      <c r="BM103" s="298"/>
      <c r="BN103" s="298"/>
      <c r="BO103" s="298"/>
      <c r="BP103" s="298"/>
      <c r="BQ103" s="298"/>
      <c r="BR103" s="298"/>
      <c r="BS103" s="298"/>
      <c r="BT103" s="298"/>
      <c r="BU103" s="298"/>
      <c r="BV103" s="298"/>
      <c r="BW103" s="298"/>
      <c r="BX103" s="298"/>
      <c r="BY103" s="298"/>
    </row>
    <row r="104" spans="2:77" x14ac:dyDescent="0.3">
      <c r="B104" s="298"/>
      <c r="C104" s="298"/>
      <c r="D104" s="298"/>
      <c r="E104" s="298"/>
      <c r="F104" s="298"/>
      <c r="G104" s="298"/>
      <c r="H104" s="298"/>
      <c r="I104" s="298"/>
      <c r="J104" s="298"/>
      <c r="K104" s="298"/>
      <c r="L104" s="298"/>
      <c r="M104" s="298"/>
      <c r="N104" s="298"/>
      <c r="O104" s="298"/>
      <c r="P104" s="298"/>
      <c r="Q104" s="298"/>
      <c r="R104" s="298"/>
      <c r="S104" s="298"/>
      <c r="T104" s="298"/>
      <c r="U104" s="298"/>
      <c r="V104" s="298"/>
      <c r="W104" s="298"/>
      <c r="X104" s="298"/>
      <c r="Y104" s="298"/>
      <c r="Z104" s="298"/>
      <c r="AA104" s="298"/>
      <c r="AB104" s="298"/>
      <c r="AC104" s="298"/>
      <c r="AD104" s="298"/>
      <c r="AE104" s="298"/>
      <c r="AF104" s="298"/>
      <c r="AG104" s="298"/>
      <c r="AH104" s="298"/>
      <c r="AI104" s="298"/>
      <c r="AJ104" s="298"/>
      <c r="AK104" s="298"/>
      <c r="AL104" s="298"/>
      <c r="AM104" s="298"/>
      <c r="AN104" s="298"/>
      <c r="AO104" s="298"/>
      <c r="AP104" s="298"/>
      <c r="AQ104" s="298"/>
      <c r="AR104" s="298"/>
      <c r="AS104" s="298"/>
      <c r="AT104" s="298"/>
      <c r="AU104" s="298"/>
      <c r="AV104" s="298"/>
      <c r="AW104" s="298"/>
      <c r="AX104" s="298"/>
      <c r="AY104" s="298"/>
      <c r="AZ104" s="298"/>
      <c r="BA104" s="298"/>
      <c r="BB104" s="298"/>
      <c r="BC104" s="298"/>
      <c r="BD104" s="298"/>
      <c r="BE104" s="298"/>
      <c r="BF104" s="298"/>
      <c r="BG104" s="298"/>
      <c r="BH104" s="298"/>
      <c r="BI104" s="298"/>
      <c r="BJ104" s="298"/>
      <c r="BK104" s="298"/>
      <c r="BL104" s="298"/>
      <c r="BM104" s="298"/>
      <c r="BN104" s="298"/>
      <c r="BO104" s="298"/>
      <c r="BP104" s="298"/>
      <c r="BQ104" s="298"/>
      <c r="BR104" s="298"/>
      <c r="BS104" s="298"/>
      <c r="BT104" s="298"/>
      <c r="BU104" s="298"/>
      <c r="BV104" s="298"/>
      <c r="BW104" s="298"/>
      <c r="BX104" s="298"/>
      <c r="BY104" s="298"/>
    </row>
    <row r="105" spans="2:77" x14ac:dyDescent="0.3">
      <c r="B105" s="298"/>
      <c r="C105" s="298"/>
      <c r="D105" s="298"/>
      <c r="E105" s="298"/>
      <c r="F105" s="298"/>
      <c r="G105" s="298"/>
      <c r="H105" s="298"/>
      <c r="I105" s="298"/>
      <c r="J105" s="298"/>
      <c r="K105" s="298"/>
      <c r="L105" s="298"/>
      <c r="M105" s="298"/>
      <c r="N105" s="298"/>
      <c r="O105" s="298"/>
      <c r="P105" s="298"/>
      <c r="Q105" s="298"/>
      <c r="R105" s="298"/>
      <c r="S105" s="298"/>
      <c r="T105" s="298"/>
      <c r="U105" s="298"/>
      <c r="V105" s="298"/>
      <c r="W105" s="298"/>
      <c r="X105" s="298"/>
      <c r="Y105" s="298"/>
      <c r="Z105" s="298"/>
      <c r="AA105" s="298"/>
      <c r="AB105" s="298"/>
      <c r="AC105" s="298"/>
      <c r="AD105" s="298"/>
      <c r="AE105" s="298"/>
      <c r="AF105" s="298"/>
      <c r="AG105" s="298"/>
      <c r="AH105" s="298"/>
      <c r="AI105" s="298"/>
      <c r="AJ105" s="298"/>
      <c r="AK105" s="298"/>
      <c r="AL105" s="298"/>
      <c r="AM105" s="298"/>
      <c r="AN105" s="298"/>
      <c r="AO105" s="298"/>
      <c r="AP105" s="298"/>
      <c r="AQ105" s="298"/>
      <c r="AR105" s="298"/>
      <c r="AS105" s="298"/>
      <c r="AT105" s="298"/>
      <c r="AU105" s="298"/>
      <c r="AV105" s="298"/>
      <c r="AW105" s="298"/>
      <c r="AX105" s="298"/>
      <c r="AY105" s="298"/>
      <c r="AZ105" s="298"/>
      <c r="BA105" s="298"/>
      <c r="BB105" s="298"/>
      <c r="BC105" s="298"/>
      <c r="BD105" s="298"/>
      <c r="BE105" s="298"/>
      <c r="BF105" s="298"/>
      <c r="BG105" s="298"/>
      <c r="BH105" s="298"/>
      <c r="BI105" s="298"/>
      <c r="BJ105" s="298"/>
      <c r="BK105" s="298"/>
      <c r="BL105" s="298"/>
      <c r="BM105" s="298"/>
      <c r="BN105" s="298"/>
      <c r="BO105" s="298"/>
      <c r="BP105" s="298"/>
      <c r="BQ105" s="298"/>
      <c r="BR105" s="298"/>
      <c r="BS105" s="298"/>
      <c r="BT105" s="298"/>
      <c r="BU105" s="298"/>
      <c r="BV105" s="298"/>
      <c r="BW105" s="298"/>
      <c r="BX105" s="298"/>
      <c r="BY105" s="298"/>
    </row>
    <row r="106" spans="2:77" x14ac:dyDescent="0.3">
      <c r="B106" s="298"/>
      <c r="C106" s="298"/>
      <c r="D106" s="298"/>
      <c r="E106" s="298"/>
      <c r="F106" s="298"/>
      <c r="G106" s="298"/>
      <c r="H106" s="298"/>
      <c r="I106" s="298"/>
      <c r="J106" s="298"/>
      <c r="K106" s="298"/>
      <c r="L106" s="298"/>
      <c r="M106" s="298"/>
      <c r="N106" s="298"/>
      <c r="O106" s="298"/>
      <c r="P106" s="298"/>
      <c r="Q106" s="298"/>
      <c r="R106" s="298"/>
      <c r="S106" s="298"/>
      <c r="T106" s="298"/>
      <c r="U106" s="298"/>
      <c r="V106" s="298"/>
      <c r="W106" s="298"/>
      <c r="X106" s="298"/>
      <c r="Y106" s="298"/>
      <c r="Z106" s="298"/>
      <c r="AA106" s="298"/>
      <c r="AB106" s="298"/>
      <c r="AC106" s="298"/>
      <c r="AD106" s="298"/>
      <c r="AE106" s="298"/>
      <c r="AF106" s="298"/>
      <c r="AG106" s="298"/>
      <c r="AH106" s="298"/>
      <c r="AI106" s="298"/>
      <c r="AJ106" s="298"/>
      <c r="AK106" s="298"/>
      <c r="AL106" s="298"/>
      <c r="AM106" s="298"/>
      <c r="AN106" s="298"/>
      <c r="AO106" s="298"/>
      <c r="AP106" s="298"/>
      <c r="AQ106" s="298"/>
      <c r="AR106" s="298"/>
      <c r="AS106" s="298"/>
      <c r="AT106" s="298"/>
      <c r="AU106" s="298"/>
      <c r="AV106" s="298"/>
      <c r="AW106" s="298"/>
      <c r="AX106" s="298"/>
      <c r="AY106" s="298"/>
      <c r="AZ106" s="298"/>
      <c r="BA106" s="298"/>
      <c r="BB106" s="298"/>
      <c r="BC106" s="298"/>
      <c r="BD106" s="298"/>
      <c r="BE106" s="298"/>
      <c r="BF106" s="298"/>
      <c r="BG106" s="298"/>
      <c r="BH106" s="298"/>
      <c r="BI106" s="298"/>
      <c r="BJ106" s="298"/>
      <c r="BK106" s="298"/>
      <c r="BL106" s="298"/>
      <c r="BM106" s="298"/>
      <c r="BN106" s="298"/>
      <c r="BO106" s="298"/>
      <c r="BP106" s="298"/>
      <c r="BQ106" s="298"/>
      <c r="BR106" s="298"/>
      <c r="BS106" s="298"/>
      <c r="BT106" s="298"/>
      <c r="BU106" s="298"/>
      <c r="BV106" s="298"/>
      <c r="BW106" s="298"/>
      <c r="BX106" s="298"/>
      <c r="BY106" s="298"/>
    </row>
    <row r="107" spans="2:77" x14ac:dyDescent="0.3">
      <c r="B107" s="298"/>
      <c r="C107" s="298"/>
      <c r="D107" s="298"/>
      <c r="E107" s="298"/>
      <c r="F107" s="298"/>
      <c r="G107" s="298"/>
      <c r="H107" s="298"/>
      <c r="I107" s="298"/>
      <c r="J107" s="298"/>
      <c r="K107" s="298"/>
      <c r="L107" s="298"/>
      <c r="M107" s="298"/>
      <c r="N107" s="298"/>
      <c r="O107" s="298"/>
      <c r="P107" s="298"/>
      <c r="Q107" s="298"/>
      <c r="R107" s="298"/>
      <c r="S107" s="298"/>
      <c r="T107" s="298"/>
      <c r="U107" s="298"/>
      <c r="V107" s="298"/>
      <c r="W107" s="298"/>
      <c r="X107" s="298"/>
      <c r="Y107" s="298"/>
      <c r="Z107" s="298"/>
      <c r="AA107" s="298"/>
      <c r="AB107" s="298"/>
      <c r="AC107" s="298"/>
      <c r="AD107" s="298"/>
      <c r="AE107" s="298"/>
      <c r="AF107" s="298"/>
      <c r="AG107" s="298"/>
      <c r="AH107" s="298"/>
      <c r="AI107" s="298"/>
      <c r="AJ107" s="298"/>
      <c r="AK107" s="298"/>
      <c r="AL107" s="298"/>
      <c r="AM107" s="298"/>
      <c r="AN107" s="298"/>
      <c r="AO107" s="298"/>
      <c r="AP107" s="298"/>
      <c r="AQ107" s="298"/>
      <c r="AR107" s="298"/>
      <c r="AS107" s="298"/>
      <c r="AT107" s="298"/>
      <c r="AU107" s="298"/>
      <c r="AV107" s="298"/>
      <c r="AW107" s="298"/>
      <c r="AX107" s="298"/>
      <c r="AY107" s="298"/>
      <c r="AZ107" s="298"/>
      <c r="BA107" s="298"/>
      <c r="BB107" s="298"/>
      <c r="BC107" s="298"/>
      <c r="BD107" s="298"/>
      <c r="BE107" s="298"/>
      <c r="BF107" s="298"/>
      <c r="BG107" s="298"/>
      <c r="BH107" s="298"/>
      <c r="BI107" s="298"/>
      <c r="BJ107" s="298"/>
      <c r="BK107" s="298"/>
      <c r="BL107" s="298"/>
      <c r="BM107" s="298"/>
      <c r="BN107" s="298"/>
      <c r="BO107" s="298"/>
      <c r="BP107" s="298"/>
      <c r="BQ107" s="298"/>
      <c r="BR107" s="298"/>
      <c r="BS107" s="298"/>
      <c r="BT107" s="298"/>
      <c r="BU107" s="298"/>
      <c r="BV107" s="298"/>
      <c r="BW107" s="298"/>
      <c r="BX107" s="298"/>
      <c r="BY107" s="298"/>
    </row>
    <row r="108" spans="2:77" x14ac:dyDescent="0.3">
      <c r="B108" s="298"/>
      <c r="C108" s="298"/>
      <c r="D108" s="298"/>
      <c r="E108" s="298"/>
      <c r="F108" s="298"/>
      <c r="G108" s="298"/>
      <c r="H108" s="298"/>
      <c r="I108" s="298"/>
      <c r="J108" s="298"/>
      <c r="K108" s="298"/>
      <c r="L108" s="298"/>
      <c r="M108" s="298"/>
      <c r="N108" s="298"/>
      <c r="O108" s="298"/>
      <c r="P108" s="298"/>
      <c r="Q108" s="298"/>
      <c r="R108" s="298"/>
      <c r="S108" s="298"/>
      <c r="T108" s="298"/>
      <c r="U108" s="298"/>
      <c r="V108" s="298"/>
      <c r="W108" s="298"/>
      <c r="X108" s="298"/>
      <c r="Y108" s="298"/>
      <c r="Z108" s="298"/>
      <c r="AA108" s="298"/>
      <c r="AB108" s="298"/>
      <c r="AC108" s="298"/>
      <c r="AD108" s="298"/>
      <c r="AE108" s="298"/>
      <c r="AF108" s="298"/>
      <c r="AG108" s="298"/>
      <c r="AH108" s="298"/>
      <c r="AI108" s="298"/>
      <c r="AJ108" s="298"/>
      <c r="AK108" s="298"/>
      <c r="AL108" s="298"/>
      <c r="AM108" s="298"/>
      <c r="AN108" s="298"/>
      <c r="AO108" s="298"/>
      <c r="AP108" s="298"/>
      <c r="AQ108" s="298"/>
      <c r="AR108" s="298"/>
      <c r="AS108" s="298"/>
      <c r="AT108" s="298"/>
      <c r="AU108" s="298"/>
      <c r="AV108" s="298"/>
      <c r="AW108" s="298"/>
      <c r="AX108" s="298"/>
      <c r="AY108" s="298"/>
      <c r="AZ108" s="298"/>
      <c r="BA108" s="298"/>
      <c r="BB108" s="298"/>
      <c r="BC108" s="298"/>
      <c r="BD108" s="298"/>
      <c r="BE108" s="298"/>
      <c r="BF108" s="298"/>
      <c r="BG108" s="298"/>
      <c r="BH108" s="298"/>
      <c r="BI108" s="298"/>
      <c r="BJ108" s="298"/>
      <c r="BK108" s="298"/>
      <c r="BL108" s="298"/>
      <c r="BM108" s="298"/>
      <c r="BN108" s="298"/>
      <c r="BO108" s="298"/>
      <c r="BP108" s="298"/>
      <c r="BQ108" s="298"/>
      <c r="BR108" s="298"/>
      <c r="BS108" s="298"/>
      <c r="BT108" s="298"/>
      <c r="BU108" s="298"/>
      <c r="BV108" s="298"/>
      <c r="BW108" s="298"/>
      <c r="BX108" s="298"/>
      <c r="BY108" s="298"/>
    </row>
    <row r="109" spans="2:77" x14ac:dyDescent="0.3">
      <c r="B109" s="298"/>
      <c r="C109" s="298"/>
      <c r="D109" s="298"/>
      <c r="E109" s="298"/>
      <c r="F109" s="298"/>
      <c r="G109" s="298"/>
      <c r="H109" s="298"/>
      <c r="I109" s="298"/>
      <c r="J109" s="298"/>
      <c r="K109" s="298"/>
      <c r="L109" s="298"/>
      <c r="M109" s="298"/>
      <c r="N109" s="298"/>
      <c r="O109" s="298"/>
      <c r="P109" s="298"/>
      <c r="Q109" s="298"/>
      <c r="R109" s="298"/>
      <c r="S109" s="298"/>
      <c r="T109" s="298"/>
      <c r="U109" s="298"/>
      <c r="V109" s="298"/>
      <c r="W109" s="298"/>
      <c r="X109" s="298"/>
      <c r="Y109" s="298"/>
      <c r="Z109" s="298"/>
      <c r="AA109" s="298"/>
      <c r="AB109" s="298"/>
      <c r="AC109" s="298"/>
      <c r="AD109" s="298"/>
      <c r="AE109" s="298"/>
      <c r="AF109" s="298"/>
      <c r="AG109" s="298"/>
      <c r="AH109" s="298"/>
      <c r="AI109" s="298"/>
      <c r="AJ109" s="298"/>
      <c r="AK109" s="298"/>
      <c r="AL109" s="298"/>
      <c r="AM109" s="298"/>
      <c r="AN109" s="298"/>
      <c r="AO109" s="298"/>
      <c r="AP109" s="298"/>
      <c r="AQ109" s="298"/>
      <c r="AR109" s="298"/>
      <c r="AS109" s="298"/>
      <c r="AT109" s="298"/>
      <c r="AU109" s="298"/>
      <c r="AV109" s="298"/>
      <c r="AW109" s="298"/>
      <c r="AX109" s="298"/>
      <c r="AY109" s="298"/>
      <c r="AZ109" s="298"/>
      <c r="BA109" s="298"/>
      <c r="BB109" s="298"/>
      <c r="BC109" s="298"/>
      <c r="BD109" s="298"/>
      <c r="BE109" s="298"/>
      <c r="BF109" s="298"/>
      <c r="BG109" s="298"/>
      <c r="BH109" s="298"/>
      <c r="BI109" s="298"/>
      <c r="BJ109" s="298"/>
      <c r="BK109" s="298"/>
      <c r="BL109" s="298"/>
      <c r="BM109" s="298"/>
      <c r="BN109" s="298"/>
      <c r="BO109" s="298"/>
      <c r="BP109" s="298"/>
      <c r="BQ109" s="298"/>
      <c r="BR109" s="298"/>
      <c r="BS109" s="298"/>
      <c r="BT109" s="298"/>
      <c r="BU109" s="298"/>
      <c r="BV109" s="298"/>
      <c r="BW109" s="298"/>
      <c r="BX109" s="298"/>
      <c r="BY109" s="298"/>
    </row>
    <row r="110" spans="2:77" x14ac:dyDescent="0.3">
      <c r="B110" s="298"/>
      <c r="C110" s="298"/>
      <c r="D110" s="298"/>
      <c r="E110" s="298"/>
      <c r="F110" s="298"/>
      <c r="G110" s="298"/>
      <c r="H110" s="298"/>
      <c r="I110" s="298"/>
      <c r="J110" s="298"/>
      <c r="K110" s="298"/>
      <c r="L110" s="298"/>
      <c r="M110" s="298"/>
      <c r="N110" s="298"/>
      <c r="O110" s="298"/>
      <c r="P110" s="298"/>
      <c r="Q110" s="298"/>
      <c r="R110" s="298"/>
      <c r="S110" s="298"/>
      <c r="T110" s="298"/>
      <c r="U110" s="298"/>
      <c r="V110" s="298"/>
      <c r="W110" s="298"/>
      <c r="X110" s="298"/>
      <c r="Y110" s="298"/>
      <c r="Z110" s="298"/>
      <c r="AA110" s="298"/>
      <c r="AB110" s="298"/>
      <c r="AC110" s="298"/>
      <c r="AD110" s="298"/>
      <c r="AE110" s="298"/>
      <c r="AF110" s="298"/>
      <c r="AG110" s="298"/>
      <c r="AH110" s="298"/>
      <c r="AI110" s="298"/>
      <c r="AJ110" s="298"/>
      <c r="AK110" s="298"/>
      <c r="AL110" s="298"/>
      <c r="AM110" s="298"/>
      <c r="AN110" s="298"/>
      <c r="AO110" s="298"/>
      <c r="AP110" s="298"/>
      <c r="AQ110" s="298"/>
      <c r="AR110" s="298"/>
      <c r="AS110" s="298"/>
      <c r="AT110" s="298"/>
      <c r="AU110" s="298"/>
      <c r="AV110" s="298"/>
      <c r="AW110" s="298"/>
      <c r="AX110" s="298"/>
      <c r="AY110" s="298"/>
      <c r="AZ110" s="298"/>
      <c r="BA110" s="298"/>
      <c r="BB110" s="298"/>
      <c r="BC110" s="298"/>
      <c r="BD110" s="298"/>
      <c r="BE110" s="298"/>
      <c r="BF110" s="298"/>
      <c r="BG110" s="298"/>
      <c r="BH110" s="298"/>
      <c r="BI110" s="298"/>
      <c r="BJ110" s="298"/>
      <c r="BK110" s="298"/>
      <c r="BL110" s="298"/>
      <c r="BM110" s="298"/>
      <c r="BN110" s="298"/>
      <c r="BO110" s="298"/>
      <c r="BP110" s="298"/>
      <c r="BQ110" s="298"/>
      <c r="BR110" s="298"/>
      <c r="BS110" s="298"/>
      <c r="BT110" s="298"/>
      <c r="BU110" s="298"/>
      <c r="BV110" s="298"/>
      <c r="BW110" s="298"/>
      <c r="BX110" s="298"/>
      <c r="BY110" s="298"/>
    </row>
    <row r="111" spans="2:77" x14ac:dyDescent="0.3">
      <c r="B111" s="298"/>
      <c r="C111" s="298"/>
      <c r="D111" s="298"/>
      <c r="E111" s="298"/>
      <c r="F111" s="298"/>
      <c r="G111" s="298"/>
      <c r="H111" s="298"/>
      <c r="I111" s="298"/>
      <c r="J111" s="298"/>
      <c r="K111" s="298"/>
      <c r="L111" s="298"/>
      <c r="M111" s="298"/>
      <c r="N111" s="298"/>
      <c r="O111" s="298"/>
      <c r="P111" s="298"/>
      <c r="Q111" s="298"/>
      <c r="R111" s="298"/>
      <c r="S111" s="298"/>
      <c r="T111" s="298"/>
      <c r="U111" s="298"/>
      <c r="V111" s="298"/>
      <c r="W111" s="298"/>
      <c r="X111" s="298"/>
      <c r="Y111" s="298"/>
      <c r="Z111" s="298"/>
      <c r="AA111" s="298"/>
      <c r="AB111" s="298"/>
      <c r="AC111" s="298"/>
      <c r="AD111" s="298"/>
      <c r="AE111" s="298"/>
      <c r="AF111" s="298"/>
      <c r="AG111" s="298"/>
      <c r="AH111" s="298"/>
      <c r="AI111" s="298"/>
      <c r="AJ111" s="298"/>
      <c r="AK111" s="298"/>
      <c r="AL111" s="298"/>
      <c r="AM111" s="298"/>
      <c r="AN111" s="298"/>
      <c r="AO111" s="298"/>
      <c r="AP111" s="298"/>
      <c r="AQ111" s="298"/>
      <c r="AR111" s="298"/>
      <c r="AS111" s="298"/>
      <c r="AT111" s="298"/>
      <c r="AU111" s="298"/>
      <c r="AV111" s="298"/>
      <c r="AW111" s="298"/>
      <c r="AX111" s="298"/>
      <c r="AY111" s="298"/>
      <c r="AZ111" s="298"/>
      <c r="BA111" s="298"/>
      <c r="BB111" s="298"/>
      <c r="BC111" s="298"/>
      <c r="BD111" s="298"/>
      <c r="BE111" s="298"/>
      <c r="BF111" s="298"/>
      <c r="BG111" s="298"/>
      <c r="BH111" s="298"/>
      <c r="BI111" s="298"/>
      <c r="BJ111" s="298"/>
      <c r="BK111" s="298"/>
      <c r="BL111" s="298"/>
      <c r="BM111" s="298"/>
      <c r="BN111" s="298"/>
      <c r="BO111" s="298"/>
      <c r="BP111" s="298"/>
      <c r="BQ111" s="298"/>
      <c r="BR111" s="298"/>
      <c r="BS111" s="298"/>
      <c r="BT111" s="298"/>
      <c r="BU111" s="298"/>
      <c r="BV111" s="298"/>
      <c r="BW111" s="298"/>
      <c r="BX111" s="298"/>
      <c r="BY111" s="298"/>
    </row>
    <row r="112" spans="2:77" x14ac:dyDescent="0.3">
      <c r="B112" s="298"/>
      <c r="C112" s="298"/>
      <c r="D112" s="298"/>
      <c r="E112" s="298"/>
      <c r="F112" s="298"/>
      <c r="G112" s="298"/>
      <c r="H112" s="298"/>
      <c r="I112" s="298"/>
      <c r="J112" s="298"/>
      <c r="K112" s="298"/>
      <c r="L112" s="298"/>
      <c r="M112" s="298"/>
      <c r="N112" s="298"/>
      <c r="O112" s="298"/>
      <c r="P112" s="298"/>
      <c r="Q112" s="298"/>
      <c r="R112" s="298"/>
      <c r="S112" s="298"/>
      <c r="T112" s="298"/>
      <c r="U112" s="298"/>
      <c r="V112" s="298"/>
      <c r="W112" s="298"/>
      <c r="X112" s="298"/>
      <c r="Y112" s="298"/>
      <c r="Z112" s="298"/>
      <c r="AA112" s="298"/>
      <c r="AB112" s="298"/>
      <c r="AC112" s="298"/>
      <c r="AD112" s="298"/>
      <c r="AE112" s="298"/>
      <c r="AF112" s="298"/>
      <c r="AG112" s="298"/>
      <c r="AH112" s="298"/>
      <c r="AI112" s="298"/>
      <c r="AJ112" s="298"/>
      <c r="AK112" s="298"/>
      <c r="AL112" s="298"/>
      <c r="AM112" s="298"/>
      <c r="AN112" s="298"/>
      <c r="AO112" s="298"/>
      <c r="AP112" s="298"/>
      <c r="AQ112" s="298"/>
      <c r="AR112" s="298"/>
      <c r="AS112" s="298"/>
      <c r="AT112" s="298"/>
      <c r="AU112" s="298"/>
      <c r="AV112" s="298"/>
      <c r="AW112" s="298"/>
      <c r="AX112" s="298"/>
      <c r="AY112" s="298"/>
      <c r="AZ112" s="298"/>
      <c r="BA112" s="298"/>
      <c r="BB112" s="298"/>
      <c r="BC112" s="298"/>
      <c r="BD112" s="298"/>
      <c r="BE112" s="298"/>
      <c r="BF112" s="298"/>
      <c r="BG112" s="298"/>
      <c r="BH112" s="298"/>
      <c r="BI112" s="298"/>
      <c r="BJ112" s="298"/>
      <c r="BK112" s="298"/>
      <c r="BL112" s="298"/>
      <c r="BM112" s="298"/>
      <c r="BN112" s="298"/>
      <c r="BO112" s="298"/>
      <c r="BP112" s="298"/>
      <c r="BQ112" s="298"/>
      <c r="BR112" s="298"/>
      <c r="BS112" s="298"/>
      <c r="BT112" s="298"/>
      <c r="BU112" s="298"/>
      <c r="BV112" s="298"/>
      <c r="BW112" s="298"/>
      <c r="BX112" s="298"/>
      <c r="BY112" s="298"/>
    </row>
    <row r="113" spans="2:77" x14ac:dyDescent="0.3">
      <c r="B113" s="298"/>
      <c r="C113" s="298"/>
      <c r="D113" s="298"/>
      <c r="E113" s="298"/>
      <c r="F113" s="298"/>
      <c r="G113" s="298"/>
      <c r="H113" s="298"/>
      <c r="I113" s="298"/>
      <c r="J113" s="298"/>
      <c r="K113" s="298"/>
      <c r="L113" s="298"/>
      <c r="M113" s="298"/>
      <c r="N113" s="298"/>
      <c r="O113" s="298"/>
      <c r="P113" s="298"/>
      <c r="Q113" s="298"/>
      <c r="R113" s="298"/>
      <c r="S113" s="298"/>
      <c r="T113" s="298"/>
      <c r="U113" s="298"/>
      <c r="V113" s="298"/>
      <c r="W113" s="298"/>
      <c r="X113" s="298"/>
      <c r="Y113" s="298"/>
      <c r="Z113" s="298"/>
      <c r="AA113" s="298"/>
      <c r="AB113" s="298"/>
      <c r="AC113" s="298"/>
      <c r="AD113" s="298"/>
      <c r="AE113" s="298"/>
      <c r="AF113" s="298"/>
      <c r="AG113" s="298"/>
      <c r="AH113" s="298"/>
      <c r="AI113" s="298"/>
      <c r="AJ113" s="298"/>
      <c r="AK113" s="298"/>
      <c r="AL113" s="298"/>
      <c r="AM113" s="298"/>
      <c r="AN113" s="298"/>
      <c r="AO113" s="298"/>
      <c r="AP113" s="298"/>
      <c r="AQ113" s="298"/>
      <c r="AR113" s="298"/>
      <c r="AS113" s="298"/>
      <c r="AT113" s="298"/>
      <c r="AU113" s="298"/>
      <c r="AV113" s="298"/>
      <c r="AW113" s="298"/>
      <c r="AX113" s="298"/>
      <c r="AY113" s="298"/>
      <c r="AZ113" s="298"/>
      <c r="BA113" s="298"/>
      <c r="BB113" s="298"/>
      <c r="BC113" s="298"/>
      <c r="BD113" s="298"/>
      <c r="BE113" s="298"/>
      <c r="BF113" s="298"/>
      <c r="BG113" s="298"/>
      <c r="BH113" s="298"/>
      <c r="BI113" s="298"/>
      <c r="BJ113" s="298"/>
      <c r="BK113" s="298"/>
      <c r="BL113" s="298"/>
      <c r="BM113" s="298"/>
      <c r="BN113" s="298"/>
      <c r="BO113" s="298"/>
      <c r="BP113" s="298"/>
      <c r="BQ113" s="298"/>
      <c r="BR113" s="298"/>
      <c r="BS113" s="298"/>
      <c r="BT113" s="298"/>
      <c r="BU113" s="298"/>
      <c r="BV113" s="298"/>
      <c r="BW113" s="298"/>
      <c r="BX113" s="298"/>
      <c r="BY113" s="298"/>
    </row>
    <row r="114" spans="2:77" x14ac:dyDescent="0.3">
      <c r="B114" s="298"/>
      <c r="C114" s="298"/>
      <c r="D114" s="298"/>
      <c r="E114" s="298"/>
      <c r="F114" s="298"/>
      <c r="G114" s="298"/>
      <c r="H114" s="298"/>
      <c r="I114" s="298"/>
      <c r="J114" s="298"/>
      <c r="K114" s="298"/>
      <c r="L114" s="298"/>
      <c r="M114" s="298"/>
      <c r="N114" s="298"/>
      <c r="O114" s="298"/>
      <c r="P114" s="298"/>
      <c r="Q114" s="298"/>
      <c r="R114" s="298"/>
      <c r="S114" s="298"/>
      <c r="T114" s="298"/>
      <c r="U114" s="298"/>
      <c r="V114" s="298"/>
      <c r="W114" s="298"/>
      <c r="X114" s="298"/>
      <c r="Y114" s="298"/>
      <c r="Z114" s="298"/>
      <c r="AA114" s="298"/>
      <c r="AB114" s="298"/>
      <c r="AC114" s="298"/>
      <c r="AD114" s="298"/>
      <c r="AE114" s="298"/>
      <c r="AF114" s="298"/>
      <c r="AG114" s="298"/>
      <c r="AH114" s="298"/>
      <c r="AI114" s="298"/>
      <c r="AJ114" s="298"/>
      <c r="AK114" s="298"/>
      <c r="AL114" s="298"/>
      <c r="AM114" s="298"/>
      <c r="AN114" s="298"/>
      <c r="AO114" s="298"/>
      <c r="AP114" s="298"/>
      <c r="AQ114" s="298"/>
      <c r="AR114" s="298"/>
      <c r="AS114" s="298"/>
      <c r="AT114" s="298"/>
      <c r="AU114" s="298"/>
      <c r="AV114" s="298"/>
      <c r="AW114" s="298"/>
      <c r="AX114" s="298"/>
      <c r="AY114" s="298"/>
      <c r="AZ114" s="298"/>
      <c r="BA114" s="298"/>
      <c r="BB114" s="298"/>
      <c r="BC114" s="298"/>
      <c r="BD114" s="298"/>
      <c r="BE114" s="298"/>
      <c r="BF114" s="298"/>
      <c r="BG114" s="298"/>
      <c r="BH114" s="298"/>
      <c r="BI114" s="298"/>
      <c r="BJ114" s="298"/>
      <c r="BK114" s="298"/>
      <c r="BL114" s="298"/>
      <c r="BM114" s="298"/>
      <c r="BN114" s="298"/>
      <c r="BO114" s="298"/>
      <c r="BP114" s="298"/>
      <c r="BQ114" s="298"/>
      <c r="BR114" s="298"/>
      <c r="BS114" s="298"/>
      <c r="BT114" s="298"/>
      <c r="BU114" s="298"/>
      <c r="BV114" s="298"/>
      <c r="BW114" s="298"/>
      <c r="BX114" s="298"/>
      <c r="BY114" s="298"/>
    </row>
    <row r="115" spans="2:77" x14ac:dyDescent="0.3">
      <c r="B115" s="298"/>
      <c r="C115" s="298"/>
      <c r="D115" s="298"/>
      <c r="E115" s="298"/>
      <c r="F115" s="298"/>
      <c r="G115" s="298"/>
      <c r="H115" s="298"/>
      <c r="I115" s="298"/>
      <c r="J115" s="298"/>
      <c r="K115" s="298"/>
      <c r="L115" s="298"/>
      <c r="M115" s="298"/>
      <c r="N115" s="298"/>
      <c r="O115" s="298"/>
      <c r="P115" s="298"/>
      <c r="Q115" s="298"/>
      <c r="R115" s="298"/>
      <c r="S115" s="298"/>
      <c r="T115" s="298"/>
      <c r="U115" s="298"/>
      <c r="V115" s="298"/>
      <c r="W115" s="298"/>
      <c r="X115" s="298"/>
      <c r="Y115" s="298"/>
      <c r="Z115" s="298"/>
      <c r="AA115" s="298"/>
      <c r="AB115" s="298"/>
      <c r="AC115" s="298"/>
      <c r="AD115" s="298"/>
      <c r="AE115" s="298"/>
      <c r="AF115" s="298"/>
      <c r="AG115" s="298"/>
      <c r="AH115" s="298"/>
      <c r="AI115" s="298"/>
      <c r="AJ115" s="298"/>
      <c r="AK115" s="298"/>
      <c r="AL115" s="298"/>
      <c r="AM115" s="298"/>
      <c r="AN115" s="298"/>
      <c r="AO115" s="298"/>
      <c r="AP115" s="298"/>
      <c r="AQ115" s="298"/>
      <c r="AR115" s="298"/>
      <c r="AS115" s="298"/>
      <c r="AT115" s="298"/>
      <c r="AU115" s="298"/>
      <c r="AV115" s="298"/>
      <c r="AW115" s="298"/>
      <c r="AX115" s="298"/>
      <c r="AY115" s="298"/>
      <c r="AZ115" s="298"/>
      <c r="BA115" s="298"/>
      <c r="BB115" s="298"/>
      <c r="BC115" s="298"/>
      <c r="BD115" s="298"/>
      <c r="BE115" s="298"/>
      <c r="BF115" s="298"/>
      <c r="BG115" s="298"/>
      <c r="BH115" s="298"/>
      <c r="BI115" s="298"/>
      <c r="BJ115" s="298"/>
      <c r="BK115" s="298"/>
      <c r="BL115" s="298"/>
      <c r="BM115" s="298"/>
      <c r="BN115" s="298"/>
      <c r="BO115" s="298"/>
      <c r="BP115" s="298"/>
      <c r="BQ115" s="298"/>
      <c r="BR115" s="298"/>
      <c r="BS115" s="298"/>
      <c r="BT115" s="298"/>
      <c r="BU115" s="298"/>
      <c r="BV115" s="298"/>
      <c r="BW115" s="298"/>
      <c r="BX115" s="298"/>
      <c r="BY115" s="298"/>
    </row>
    <row r="116" spans="2:77" x14ac:dyDescent="0.3">
      <c r="B116" s="298"/>
      <c r="C116" s="298"/>
      <c r="D116" s="298"/>
      <c r="E116" s="298"/>
      <c r="F116" s="298"/>
      <c r="G116" s="298"/>
      <c r="H116" s="298"/>
      <c r="I116" s="298"/>
      <c r="J116" s="298"/>
      <c r="K116" s="298"/>
      <c r="L116" s="298"/>
      <c r="M116" s="298"/>
      <c r="N116" s="298"/>
      <c r="O116" s="298"/>
      <c r="P116" s="298"/>
      <c r="Q116" s="298"/>
      <c r="R116" s="298"/>
      <c r="S116" s="298"/>
      <c r="T116" s="298"/>
      <c r="U116" s="298"/>
      <c r="V116" s="298"/>
      <c r="W116" s="298"/>
      <c r="X116" s="298"/>
      <c r="Y116" s="298"/>
      <c r="Z116" s="298"/>
      <c r="AA116" s="298"/>
      <c r="AB116" s="298"/>
      <c r="AC116" s="298"/>
      <c r="AD116" s="298"/>
      <c r="AE116" s="298"/>
      <c r="AF116" s="298"/>
      <c r="AG116" s="298"/>
      <c r="AH116" s="298"/>
      <c r="AI116" s="298"/>
      <c r="AJ116" s="298"/>
      <c r="AK116" s="298"/>
      <c r="AL116" s="298"/>
      <c r="AM116" s="298"/>
      <c r="AN116" s="298"/>
      <c r="AO116" s="298"/>
      <c r="AP116" s="298"/>
      <c r="AQ116" s="298"/>
      <c r="AR116" s="298"/>
      <c r="AS116" s="298"/>
      <c r="AT116" s="298"/>
      <c r="AU116" s="298"/>
      <c r="AV116" s="298"/>
      <c r="AW116" s="298"/>
      <c r="AX116" s="298"/>
      <c r="AY116" s="298"/>
      <c r="AZ116" s="298"/>
      <c r="BA116" s="298"/>
      <c r="BB116" s="298"/>
      <c r="BC116" s="298"/>
      <c r="BD116" s="298"/>
      <c r="BE116" s="298"/>
      <c r="BF116" s="298"/>
      <c r="BG116" s="298"/>
      <c r="BH116" s="298"/>
      <c r="BI116" s="298"/>
      <c r="BJ116" s="298"/>
      <c r="BK116" s="298"/>
      <c r="BL116" s="298"/>
      <c r="BM116" s="298"/>
      <c r="BN116" s="298"/>
      <c r="BO116" s="298"/>
      <c r="BP116" s="298"/>
      <c r="BQ116" s="298"/>
      <c r="BR116" s="298"/>
      <c r="BS116" s="298"/>
      <c r="BT116" s="298"/>
      <c r="BU116" s="298"/>
      <c r="BV116" s="298"/>
      <c r="BW116" s="298"/>
      <c r="BX116" s="298"/>
      <c r="BY116" s="298"/>
    </row>
    <row r="117" spans="2:77" x14ac:dyDescent="0.3">
      <c r="B117" s="298"/>
      <c r="C117" s="298"/>
      <c r="D117" s="298"/>
      <c r="E117" s="298"/>
      <c r="F117" s="298"/>
      <c r="G117" s="298"/>
      <c r="H117" s="298"/>
      <c r="I117" s="298"/>
      <c r="J117" s="298"/>
      <c r="K117" s="298"/>
      <c r="L117" s="298"/>
      <c r="M117" s="298"/>
      <c r="N117" s="298"/>
      <c r="O117" s="298"/>
      <c r="P117" s="298"/>
      <c r="Q117" s="298"/>
      <c r="R117" s="298"/>
      <c r="S117" s="298"/>
      <c r="T117" s="298"/>
      <c r="U117" s="298"/>
      <c r="V117" s="298"/>
      <c r="W117" s="298"/>
      <c r="X117" s="298"/>
      <c r="Y117" s="298"/>
      <c r="Z117" s="298"/>
      <c r="AA117" s="298"/>
      <c r="AB117" s="298"/>
      <c r="AC117" s="298"/>
      <c r="AD117" s="298"/>
      <c r="AE117" s="298"/>
      <c r="AF117" s="298"/>
      <c r="AG117" s="298"/>
      <c r="AH117" s="298"/>
      <c r="AI117" s="298"/>
      <c r="AJ117" s="298"/>
      <c r="AK117" s="298"/>
      <c r="AL117" s="298"/>
      <c r="AM117" s="298"/>
      <c r="AN117" s="298"/>
      <c r="AO117" s="298"/>
      <c r="AP117" s="298"/>
      <c r="AQ117" s="298"/>
      <c r="AR117" s="298"/>
      <c r="AS117" s="298"/>
      <c r="AT117" s="298"/>
      <c r="AU117" s="298"/>
      <c r="AV117" s="298"/>
      <c r="AW117" s="298"/>
      <c r="AX117" s="298"/>
      <c r="AY117" s="298"/>
      <c r="AZ117" s="298"/>
      <c r="BA117" s="298"/>
      <c r="BB117" s="298"/>
      <c r="BC117" s="298"/>
      <c r="BD117" s="298"/>
      <c r="BE117" s="298"/>
      <c r="BF117" s="298"/>
      <c r="BG117" s="298"/>
      <c r="BH117" s="298"/>
      <c r="BI117" s="298"/>
      <c r="BJ117" s="298"/>
      <c r="BK117" s="298"/>
      <c r="BL117" s="298"/>
      <c r="BM117" s="298"/>
      <c r="BN117" s="298"/>
      <c r="BO117" s="298"/>
      <c r="BP117" s="298"/>
      <c r="BQ117" s="298"/>
      <c r="BR117" s="298"/>
      <c r="BS117" s="298"/>
      <c r="BT117" s="298"/>
      <c r="BU117" s="298"/>
      <c r="BV117" s="298"/>
      <c r="BW117" s="298"/>
      <c r="BX117" s="298"/>
      <c r="BY117" s="298"/>
    </row>
    <row r="118" spans="2:77" x14ac:dyDescent="0.3">
      <c r="B118" s="298"/>
      <c r="C118" s="298"/>
      <c r="D118" s="298"/>
      <c r="E118" s="298"/>
      <c r="F118" s="298"/>
      <c r="G118" s="298"/>
      <c r="H118" s="298"/>
      <c r="I118" s="298"/>
      <c r="J118" s="298"/>
      <c r="K118" s="298"/>
      <c r="L118" s="298"/>
      <c r="M118" s="298"/>
      <c r="N118" s="298"/>
      <c r="O118" s="298"/>
      <c r="P118" s="298"/>
      <c r="Q118" s="298"/>
      <c r="R118" s="298"/>
      <c r="S118" s="298"/>
      <c r="T118" s="298"/>
      <c r="U118" s="298"/>
      <c r="V118" s="298"/>
      <c r="W118" s="298"/>
      <c r="X118" s="298"/>
      <c r="Y118" s="298"/>
      <c r="Z118" s="298"/>
      <c r="AA118" s="298"/>
      <c r="AB118" s="298"/>
      <c r="AC118" s="298"/>
      <c r="AD118" s="298"/>
      <c r="AE118" s="298"/>
      <c r="AF118" s="298"/>
      <c r="AG118" s="298"/>
      <c r="AH118" s="298"/>
      <c r="AI118" s="298"/>
      <c r="AJ118" s="298"/>
      <c r="AK118" s="298"/>
      <c r="AL118" s="298"/>
      <c r="AM118" s="298"/>
      <c r="AN118" s="298"/>
      <c r="AO118" s="298"/>
      <c r="AP118" s="298"/>
      <c r="AQ118" s="298"/>
      <c r="AR118" s="298"/>
      <c r="AS118" s="298"/>
      <c r="AT118" s="298"/>
      <c r="AU118" s="298"/>
      <c r="AV118" s="298"/>
      <c r="AW118" s="298"/>
      <c r="AX118" s="298"/>
      <c r="AY118" s="298"/>
      <c r="AZ118" s="298"/>
      <c r="BA118" s="298"/>
      <c r="BB118" s="298"/>
      <c r="BC118" s="298"/>
      <c r="BD118" s="298"/>
      <c r="BE118" s="298"/>
      <c r="BF118" s="298"/>
      <c r="BG118" s="298"/>
      <c r="BH118" s="298"/>
      <c r="BI118" s="298"/>
      <c r="BJ118" s="298"/>
      <c r="BK118" s="298"/>
      <c r="BL118" s="298"/>
      <c r="BM118" s="298"/>
      <c r="BN118" s="298"/>
      <c r="BO118" s="298"/>
      <c r="BP118" s="298"/>
      <c r="BQ118" s="298"/>
      <c r="BR118" s="298"/>
      <c r="BS118" s="298"/>
      <c r="BT118" s="298"/>
      <c r="BU118" s="298"/>
      <c r="BV118" s="298"/>
      <c r="BW118" s="298"/>
      <c r="BX118" s="298"/>
      <c r="BY118" s="298"/>
    </row>
    <row r="119" spans="2:77" x14ac:dyDescent="0.3">
      <c r="B119" s="298"/>
      <c r="C119" s="298"/>
      <c r="D119" s="298"/>
      <c r="E119" s="298"/>
      <c r="F119" s="298"/>
      <c r="G119" s="298"/>
      <c r="H119" s="298"/>
      <c r="I119" s="298"/>
      <c r="J119" s="298"/>
      <c r="K119" s="298"/>
      <c r="L119" s="298"/>
      <c r="M119" s="298"/>
      <c r="N119" s="298"/>
      <c r="O119" s="298"/>
      <c r="P119" s="298"/>
      <c r="Q119" s="298"/>
      <c r="R119" s="298"/>
      <c r="S119" s="298"/>
      <c r="T119" s="298"/>
      <c r="U119" s="298"/>
      <c r="V119" s="298"/>
      <c r="W119" s="298"/>
      <c r="X119" s="298"/>
      <c r="Y119" s="298"/>
      <c r="Z119" s="298"/>
      <c r="AA119" s="298"/>
      <c r="AB119" s="298"/>
      <c r="AC119" s="298"/>
      <c r="AD119" s="298"/>
      <c r="AE119" s="298"/>
      <c r="AF119" s="298"/>
      <c r="AG119" s="298"/>
      <c r="AH119" s="298"/>
      <c r="AI119" s="298"/>
      <c r="AJ119" s="298"/>
      <c r="AK119" s="298"/>
      <c r="AL119" s="298"/>
      <c r="AM119" s="298"/>
      <c r="AN119" s="298"/>
      <c r="AO119" s="298"/>
      <c r="AP119" s="298"/>
      <c r="AQ119" s="298"/>
      <c r="AR119" s="298"/>
      <c r="AS119" s="298"/>
      <c r="AT119" s="298"/>
      <c r="AU119" s="298"/>
      <c r="AV119" s="298"/>
      <c r="AW119" s="298"/>
      <c r="AX119" s="298"/>
      <c r="AY119" s="298"/>
      <c r="AZ119" s="298"/>
      <c r="BA119" s="298"/>
      <c r="BB119" s="298"/>
      <c r="BC119" s="298"/>
      <c r="BD119" s="298"/>
      <c r="BE119" s="298"/>
      <c r="BF119" s="298"/>
      <c r="BG119" s="298"/>
      <c r="BH119" s="298"/>
      <c r="BI119" s="298"/>
      <c r="BJ119" s="298"/>
      <c r="BK119" s="298"/>
      <c r="BL119" s="298"/>
      <c r="BM119" s="298"/>
      <c r="BN119" s="298"/>
      <c r="BO119" s="298"/>
      <c r="BP119" s="298"/>
      <c r="BQ119" s="298"/>
      <c r="BR119" s="298"/>
      <c r="BS119" s="298"/>
      <c r="BT119" s="298"/>
      <c r="BU119" s="298"/>
      <c r="BV119" s="298"/>
      <c r="BW119" s="298"/>
      <c r="BX119" s="298"/>
      <c r="BY119" s="298"/>
    </row>
    <row r="120" spans="2:77" x14ac:dyDescent="0.3">
      <c r="B120" s="298"/>
      <c r="C120" s="298"/>
      <c r="D120" s="298"/>
      <c r="E120" s="298"/>
      <c r="F120" s="298"/>
      <c r="G120" s="298"/>
      <c r="H120" s="298"/>
      <c r="I120" s="298"/>
      <c r="J120" s="298"/>
      <c r="K120" s="298"/>
      <c r="L120" s="298"/>
      <c r="M120" s="298"/>
      <c r="N120" s="298"/>
      <c r="O120" s="298"/>
      <c r="P120" s="298"/>
      <c r="Q120" s="298"/>
      <c r="R120" s="298"/>
      <c r="S120" s="298"/>
      <c r="T120" s="298"/>
      <c r="U120" s="298"/>
      <c r="V120" s="298"/>
      <c r="W120" s="298"/>
      <c r="X120" s="298"/>
      <c r="Y120" s="298"/>
      <c r="Z120" s="298"/>
      <c r="AA120" s="298"/>
      <c r="AB120" s="298"/>
      <c r="AC120" s="298"/>
      <c r="AD120" s="298"/>
      <c r="AE120" s="298"/>
      <c r="AF120" s="298"/>
      <c r="AG120" s="298"/>
      <c r="AH120" s="298"/>
      <c r="AI120" s="298"/>
      <c r="AJ120" s="298"/>
      <c r="AK120" s="298"/>
      <c r="AL120" s="298"/>
      <c r="AM120" s="298"/>
      <c r="AN120" s="298"/>
      <c r="AO120" s="298"/>
      <c r="AP120" s="298"/>
      <c r="AQ120" s="298"/>
      <c r="AR120" s="298"/>
      <c r="AS120" s="298"/>
      <c r="AT120" s="298"/>
      <c r="AU120" s="298"/>
      <c r="AV120" s="298"/>
      <c r="AW120" s="298"/>
      <c r="AX120" s="298"/>
      <c r="AY120" s="298"/>
      <c r="AZ120" s="298"/>
      <c r="BA120" s="298"/>
      <c r="BB120" s="298"/>
      <c r="BC120" s="298"/>
      <c r="BD120" s="298"/>
      <c r="BE120" s="298"/>
      <c r="BF120" s="298"/>
      <c r="BG120" s="298"/>
      <c r="BH120" s="298"/>
      <c r="BI120" s="298"/>
      <c r="BJ120" s="298"/>
      <c r="BK120" s="298"/>
      <c r="BL120" s="298"/>
      <c r="BM120" s="298"/>
      <c r="BN120" s="298"/>
      <c r="BO120" s="298"/>
      <c r="BP120" s="298"/>
      <c r="BQ120" s="298"/>
      <c r="BR120" s="298"/>
      <c r="BS120" s="298"/>
      <c r="BT120" s="298"/>
      <c r="BU120" s="298"/>
      <c r="BV120" s="298"/>
      <c r="BW120" s="298"/>
      <c r="BX120" s="298"/>
      <c r="BY120" s="298"/>
    </row>
    <row r="121" spans="2:77" x14ac:dyDescent="0.3">
      <c r="B121" s="298"/>
      <c r="C121" s="298"/>
      <c r="D121" s="298"/>
      <c r="E121" s="298"/>
      <c r="F121" s="298"/>
      <c r="G121" s="298"/>
      <c r="H121" s="298"/>
      <c r="I121" s="298"/>
      <c r="J121" s="298"/>
      <c r="K121" s="298"/>
      <c r="L121" s="298"/>
      <c r="M121" s="298"/>
      <c r="N121" s="298"/>
      <c r="O121" s="298"/>
      <c r="P121" s="298"/>
      <c r="Q121" s="298"/>
      <c r="R121" s="298"/>
      <c r="S121" s="298"/>
      <c r="T121" s="298"/>
      <c r="U121" s="298"/>
      <c r="V121" s="298"/>
      <c r="W121" s="298"/>
      <c r="X121" s="298"/>
      <c r="Y121" s="298"/>
      <c r="Z121" s="298"/>
      <c r="AA121" s="298"/>
      <c r="AB121" s="298"/>
      <c r="AC121" s="298"/>
      <c r="AD121" s="298"/>
      <c r="AE121" s="298"/>
      <c r="AF121" s="298"/>
      <c r="AG121" s="298"/>
      <c r="AH121" s="298"/>
      <c r="AI121" s="298"/>
      <c r="AJ121" s="298"/>
      <c r="AK121" s="298"/>
      <c r="AL121" s="298"/>
      <c r="AM121" s="298"/>
      <c r="AN121" s="298"/>
      <c r="AO121" s="298"/>
      <c r="AP121" s="298"/>
      <c r="AQ121" s="298"/>
      <c r="AR121" s="298"/>
      <c r="AS121" s="298"/>
      <c r="AT121" s="298"/>
      <c r="AU121" s="298"/>
      <c r="AV121" s="298"/>
      <c r="AW121" s="298"/>
      <c r="AX121" s="298"/>
      <c r="AY121" s="298"/>
      <c r="AZ121" s="298"/>
      <c r="BA121" s="298"/>
      <c r="BB121" s="298"/>
      <c r="BC121" s="298"/>
      <c r="BD121" s="298"/>
      <c r="BE121" s="298"/>
      <c r="BF121" s="298"/>
      <c r="BG121" s="298"/>
      <c r="BH121" s="298"/>
      <c r="BI121" s="298"/>
      <c r="BJ121" s="298"/>
      <c r="BK121" s="298"/>
      <c r="BL121" s="298"/>
      <c r="BM121" s="298"/>
      <c r="BN121" s="298"/>
      <c r="BO121" s="298"/>
      <c r="BP121" s="298"/>
      <c r="BQ121" s="298"/>
      <c r="BR121" s="298"/>
      <c r="BS121" s="298"/>
      <c r="BT121" s="298"/>
      <c r="BU121" s="298"/>
      <c r="BV121" s="298"/>
      <c r="BW121" s="298"/>
      <c r="BX121" s="298"/>
      <c r="BY121" s="298"/>
    </row>
    <row r="122" spans="2:77" x14ac:dyDescent="0.3">
      <c r="B122" s="298"/>
      <c r="C122" s="298"/>
      <c r="D122" s="298"/>
      <c r="E122" s="298"/>
      <c r="F122" s="298"/>
      <c r="G122" s="298"/>
      <c r="H122" s="298"/>
      <c r="I122" s="298"/>
      <c r="J122" s="298"/>
      <c r="K122" s="298"/>
      <c r="L122" s="298"/>
      <c r="M122" s="298"/>
      <c r="N122" s="298"/>
      <c r="O122" s="298"/>
      <c r="P122" s="298"/>
      <c r="Q122" s="298"/>
      <c r="R122" s="298"/>
      <c r="S122" s="298"/>
      <c r="T122" s="298"/>
      <c r="U122" s="298"/>
      <c r="V122" s="298"/>
      <c r="W122" s="298"/>
      <c r="X122" s="298"/>
      <c r="Y122" s="298"/>
      <c r="Z122" s="298"/>
      <c r="AA122" s="298"/>
      <c r="AB122" s="298"/>
      <c r="AC122" s="298"/>
      <c r="AD122" s="298"/>
      <c r="AE122" s="298"/>
      <c r="AF122" s="298"/>
      <c r="AG122" s="298"/>
      <c r="AH122" s="298"/>
      <c r="AI122" s="298"/>
      <c r="AJ122" s="298"/>
      <c r="AK122" s="298"/>
      <c r="AL122" s="298"/>
      <c r="AM122" s="298"/>
      <c r="AN122" s="298"/>
      <c r="AO122" s="298"/>
      <c r="AP122" s="298"/>
      <c r="AQ122" s="298"/>
      <c r="AR122" s="298"/>
      <c r="AS122" s="298"/>
      <c r="AT122" s="298"/>
      <c r="AU122" s="298"/>
      <c r="AV122" s="298"/>
      <c r="AW122" s="298"/>
      <c r="AX122" s="298"/>
      <c r="AY122" s="298"/>
      <c r="AZ122" s="298"/>
      <c r="BA122" s="298"/>
      <c r="BB122" s="298"/>
      <c r="BC122" s="298"/>
      <c r="BD122" s="298"/>
      <c r="BE122" s="298"/>
      <c r="BF122" s="298"/>
      <c r="BG122" s="298"/>
      <c r="BH122" s="298"/>
      <c r="BI122" s="298"/>
      <c r="BJ122" s="298"/>
      <c r="BK122" s="298"/>
      <c r="BL122" s="298"/>
      <c r="BM122" s="298"/>
      <c r="BN122" s="298"/>
      <c r="BO122" s="298"/>
      <c r="BP122" s="298"/>
      <c r="BQ122" s="298"/>
      <c r="BR122" s="298"/>
      <c r="BS122" s="298"/>
      <c r="BT122" s="298"/>
      <c r="BU122" s="298"/>
      <c r="BV122" s="298"/>
      <c r="BW122" s="298"/>
      <c r="BX122" s="298"/>
      <c r="BY122" s="298"/>
    </row>
    <row r="123" spans="2:77" x14ac:dyDescent="0.3">
      <c r="B123" s="298"/>
      <c r="C123" s="298"/>
      <c r="D123" s="298"/>
      <c r="E123" s="298"/>
      <c r="F123" s="298"/>
      <c r="G123" s="298"/>
      <c r="H123" s="298"/>
      <c r="I123" s="298"/>
      <c r="J123" s="298"/>
      <c r="K123" s="298"/>
      <c r="L123" s="298"/>
      <c r="M123" s="298"/>
      <c r="N123" s="298"/>
      <c r="O123" s="298"/>
      <c r="P123" s="298"/>
      <c r="Q123" s="298"/>
      <c r="R123" s="298"/>
      <c r="S123" s="298"/>
      <c r="T123" s="298"/>
      <c r="U123" s="298"/>
      <c r="V123" s="298"/>
      <c r="W123" s="298"/>
      <c r="X123" s="298"/>
      <c r="Y123" s="298"/>
      <c r="Z123" s="298"/>
      <c r="AA123" s="298"/>
      <c r="AB123" s="298"/>
      <c r="AC123" s="298"/>
      <c r="AD123" s="298"/>
      <c r="AE123" s="298"/>
      <c r="AF123" s="298"/>
      <c r="AG123" s="298"/>
      <c r="AH123" s="298"/>
      <c r="AI123" s="298"/>
      <c r="AJ123" s="298"/>
      <c r="AK123" s="298"/>
      <c r="AL123" s="298"/>
      <c r="AM123" s="298"/>
      <c r="AN123" s="298"/>
      <c r="AO123" s="298"/>
      <c r="AP123" s="298"/>
      <c r="AQ123" s="298"/>
      <c r="AR123" s="298"/>
      <c r="AS123" s="298"/>
      <c r="AT123" s="298"/>
      <c r="AU123" s="298"/>
      <c r="AV123" s="298"/>
      <c r="AW123" s="298"/>
      <c r="AX123" s="298"/>
      <c r="AY123" s="298"/>
      <c r="AZ123" s="298"/>
      <c r="BA123" s="298"/>
      <c r="BB123" s="298"/>
      <c r="BC123" s="298"/>
      <c r="BD123" s="298"/>
      <c r="BE123" s="298"/>
      <c r="BF123" s="298"/>
      <c r="BG123" s="298"/>
      <c r="BH123" s="298"/>
      <c r="BI123" s="298"/>
      <c r="BJ123" s="298"/>
      <c r="BK123" s="298"/>
      <c r="BL123" s="298"/>
      <c r="BM123" s="298"/>
      <c r="BN123" s="298"/>
      <c r="BO123" s="298"/>
      <c r="BP123" s="298"/>
      <c r="BQ123" s="298"/>
      <c r="BR123" s="298"/>
      <c r="BS123" s="298"/>
      <c r="BT123" s="298"/>
      <c r="BU123" s="298"/>
      <c r="BV123" s="298"/>
      <c r="BW123" s="298"/>
      <c r="BX123" s="298"/>
      <c r="BY123" s="298"/>
    </row>
    <row r="124" spans="2:77" x14ac:dyDescent="0.3">
      <c r="B124" s="298"/>
      <c r="C124" s="298"/>
      <c r="D124" s="298"/>
      <c r="E124" s="298"/>
      <c r="F124" s="298"/>
      <c r="G124" s="298"/>
      <c r="H124" s="298"/>
      <c r="I124" s="298"/>
      <c r="J124" s="298"/>
      <c r="K124" s="298"/>
      <c r="L124" s="298"/>
      <c r="M124" s="298"/>
      <c r="N124" s="298"/>
      <c r="O124" s="298"/>
      <c r="P124" s="298"/>
      <c r="Q124" s="298"/>
      <c r="R124" s="298"/>
      <c r="S124" s="298"/>
      <c r="T124" s="298"/>
      <c r="U124" s="298"/>
      <c r="V124" s="298"/>
      <c r="W124" s="298"/>
      <c r="X124" s="298"/>
      <c r="Y124" s="298"/>
      <c r="Z124" s="298"/>
      <c r="AA124" s="298"/>
      <c r="AB124" s="298"/>
      <c r="AC124" s="298"/>
      <c r="AD124" s="298"/>
      <c r="AE124" s="298"/>
      <c r="AF124" s="298"/>
      <c r="AG124" s="298"/>
      <c r="AH124" s="298"/>
      <c r="AI124" s="298"/>
      <c r="AJ124" s="298"/>
      <c r="AK124" s="298"/>
      <c r="AL124" s="298"/>
      <c r="AM124" s="298"/>
      <c r="AN124" s="298"/>
      <c r="AO124" s="298"/>
      <c r="AP124" s="298"/>
      <c r="AQ124" s="298"/>
      <c r="AR124" s="298"/>
      <c r="AS124" s="298"/>
      <c r="AT124" s="298"/>
      <c r="AU124" s="298"/>
      <c r="AV124" s="298"/>
      <c r="AW124" s="298"/>
      <c r="AX124" s="298"/>
      <c r="AY124" s="298"/>
      <c r="AZ124" s="298"/>
      <c r="BA124" s="298"/>
      <c r="BB124" s="298"/>
      <c r="BC124" s="298"/>
      <c r="BD124" s="298"/>
      <c r="BE124" s="298"/>
      <c r="BF124" s="298"/>
      <c r="BG124" s="298"/>
      <c r="BH124" s="298"/>
      <c r="BI124" s="298"/>
      <c r="BJ124" s="298"/>
      <c r="BK124" s="298"/>
      <c r="BL124" s="298"/>
      <c r="BM124" s="298"/>
      <c r="BN124" s="298"/>
      <c r="BO124" s="298"/>
      <c r="BP124" s="298"/>
      <c r="BQ124" s="298"/>
      <c r="BR124" s="298"/>
      <c r="BS124" s="298"/>
      <c r="BT124" s="298"/>
      <c r="BU124" s="298"/>
      <c r="BV124" s="298"/>
      <c r="BW124" s="298"/>
      <c r="BX124" s="298"/>
      <c r="BY124" s="298"/>
    </row>
    <row r="125" spans="2:77" x14ac:dyDescent="0.3">
      <c r="B125" s="298"/>
      <c r="C125" s="298"/>
      <c r="D125" s="298"/>
      <c r="E125" s="298"/>
      <c r="F125" s="298"/>
      <c r="G125" s="298"/>
      <c r="H125" s="298"/>
      <c r="I125" s="298"/>
      <c r="J125" s="298"/>
      <c r="K125" s="298"/>
      <c r="L125" s="298"/>
      <c r="M125" s="298"/>
      <c r="N125" s="298"/>
      <c r="O125" s="298"/>
      <c r="P125" s="298"/>
      <c r="Q125" s="298"/>
      <c r="R125" s="298"/>
      <c r="S125" s="298"/>
      <c r="T125" s="298"/>
      <c r="U125" s="298"/>
      <c r="V125" s="298"/>
      <c r="W125" s="298"/>
      <c r="X125" s="298"/>
      <c r="Y125" s="298"/>
      <c r="Z125" s="298"/>
      <c r="AA125" s="298"/>
      <c r="AB125" s="298"/>
      <c r="AC125" s="298"/>
      <c r="AD125" s="298"/>
      <c r="AE125" s="298"/>
      <c r="AF125" s="298"/>
      <c r="AG125" s="298"/>
      <c r="AH125" s="298"/>
      <c r="AI125" s="298"/>
      <c r="AJ125" s="298"/>
      <c r="AK125" s="298"/>
      <c r="AL125" s="298"/>
      <c r="AM125" s="298"/>
      <c r="AN125" s="298"/>
      <c r="AO125" s="298"/>
      <c r="AP125" s="298"/>
      <c r="AQ125" s="298"/>
      <c r="AR125" s="298"/>
      <c r="AS125" s="298"/>
      <c r="AT125" s="298"/>
      <c r="AU125" s="298"/>
      <c r="AV125" s="298"/>
      <c r="AW125" s="298"/>
      <c r="AX125" s="298"/>
      <c r="AY125" s="298"/>
      <c r="AZ125" s="298"/>
      <c r="BA125" s="298"/>
      <c r="BB125" s="298"/>
      <c r="BC125" s="298"/>
      <c r="BD125" s="298"/>
      <c r="BE125" s="298"/>
      <c r="BF125" s="298"/>
      <c r="BG125" s="298"/>
      <c r="BH125" s="298"/>
      <c r="BI125" s="298"/>
      <c r="BJ125" s="298"/>
      <c r="BK125" s="298"/>
      <c r="BL125" s="298"/>
      <c r="BM125" s="298"/>
      <c r="BN125" s="298"/>
      <c r="BO125" s="298"/>
      <c r="BP125" s="298"/>
      <c r="BQ125" s="298"/>
      <c r="BR125" s="298"/>
      <c r="BS125" s="298"/>
      <c r="BT125" s="298"/>
      <c r="BU125" s="298"/>
      <c r="BV125" s="298"/>
      <c r="BW125" s="298"/>
      <c r="BX125" s="298"/>
      <c r="BY125" s="298"/>
    </row>
    <row r="126" spans="2:77" x14ac:dyDescent="0.3">
      <c r="B126" s="298"/>
      <c r="C126" s="298"/>
      <c r="D126" s="298"/>
      <c r="E126" s="298"/>
      <c r="F126" s="298"/>
      <c r="G126" s="298"/>
      <c r="H126" s="298"/>
      <c r="I126" s="298"/>
      <c r="J126" s="298"/>
      <c r="K126" s="298"/>
      <c r="L126" s="298"/>
      <c r="M126" s="298"/>
      <c r="N126" s="298"/>
      <c r="O126" s="298"/>
      <c r="P126" s="298"/>
      <c r="Q126" s="298"/>
      <c r="R126" s="298"/>
      <c r="S126" s="298"/>
      <c r="T126" s="298"/>
      <c r="U126" s="298"/>
      <c r="V126" s="298"/>
      <c r="W126" s="298"/>
      <c r="X126" s="298"/>
      <c r="Y126" s="298"/>
      <c r="Z126" s="298"/>
      <c r="AA126" s="298"/>
      <c r="AB126" s="298"/>
      <c r="AC126" s="298"/>
      <c r="AD126" s="298"/>
      <c r="AE126" s="298"/>
      <c r="AF126" s="298"/>
      <c r="AG126" s="298"/>
      <c r="AH126" s="298"/>
      <c r="AI126" s="298"/>
      <c r="AJ126" s="298"/>
      <c r="AK126" s="298"/>
      <c r="AL126" s="298"/>
      <c r="AM126" s="298"/>
      <c r="AN126" s="298"/>
      <c r="AO126" s="298"/>
      <c r="AP126" s="298"/>
      <c r="AQ126" s="298"/>
      <c r="AR126" s="298"/>
      <c r="AS126" s="298"/>
      <c r="AT126" s="298"/>
      <c r="AU126" s="298"/>
      <c r="AV126" s="298"/>
      <c r="AW126" s="298"/>
      <c r="AX126" s="298"/>
      <c r="AY126" s="298"/>
      <c r="AZ126" s="298"/>
      <c r="BA126" s="298"/>
      <c r="BB126" s="298"/>
      <c r="BC126" s="298"/>
      <c r="BD126" s="298"/>
      <c r="BE126" s="298"/>
      <c r="BF126" s="298"/>
      <c r="BG126" s="298"/>
      <c r="BH126" s="298"/>
      <c r="BI126" s="298"/>
      <c r="BJ126" s="298"/>
      <c r="BK126" s="298"/>
      <c r="BL126" s="298"/>
      <c r="BM126" s="298"/>
      <c r="BN126" s="298"/>
      <c r="BO126" s="298"/>
      <c r="BP126" s="298"/>
      <c r="BQ126" s="298"/>
      <c r="BR126" s="298"/>
      <c r="BS126" s="298"/>
      <c r="BT126" s="298"/>
      <c r="BU126" s="298"/>
      <c r="BV126" s="298"/>
      <c r="BW126" s="298"/>
      <c r="BX126" s="298"/>
      <c r="BY126" s="298"/>
    </row>
    <row r="127" spans="2:77" x14ac:dyDescent="0.3">
      <c r="B127" s="298"/>
      <c r="C127" s="298"/>
      <c r="D127" s="298"/>
      <c r="E127" s="298"/>
      <c r="F127" s="298"/>
      <c r="G127" s="298"/>
      <c r="H127" s="298"/>
      <c r="I127" s="298"/>
      <c r="J127" s="298"/>
      <c r="K127" s="298"/>
      <c r="L127" s="298"/>
      <c r="M127" s="298"/>
      <c r="N127" s="298"/>
      <c r="O127" s="298"/>
      <c r="P127" s="298"/>
      <c r="Q127" s="298"/>
      <c r="R127" s="298"/>
      <c r="S127" s="298"/>
      <c r="T127" s="298"/>
      <c r="U127" s="298"/>
      <c r="V127" s="298"/>
      <c r="W127" s="298"/>
      <c r="X127" s="298"/>
      <c r="Y127" s="298"/>
      <c r="Z127" s="298"/>
      <c r="AA127" s="298"/>
      <c r="AB127" s="298"/>
      <c r="AC127" s="298"/>
      <c r="AD127" s="298"/>
      <c r="AE127" s="298"/>
      <c r="AF127" s="298"/>
      <c r="AG127" s="298"/>
      <c r="AH127" s="298"/>
      <c r="AI127" s="298"/>
      <c r="AJ127" s="298"/>
      <c r="AK127" s="298"/>
      <c r="AL127" s="298"/>
      <c r="AM127" s="298"/>
      <c r="AN127" s="298"/>
      <c r="AO127" s="298"/>
      <c r="AP127" s="298"/>
      <c r="AQ127" s="298"/>
      <c r="AR127" s="298"/>
      <c r="AS127" s="298"/>
      <c r="AT127" s="298"/>
      <c r="AU127" s="298"/>
      <c r="AV127" s="298"/>
      <c r="AW127" s="298"/>
      <c r="AX127" s="298"/>
      <c r="AY127" s="298"/>
      <c r="AZ127" s="298"/>
      <c r="BA127" s="298"/>
      <c r="BB127" s="298"/>
      <c r="BC127" s="298"/>
      <c r="BD127" s="298"/>
      <c r="BE127" s="298"/>
      <c r="BF127" s="298"/>
      <c r="BG127" s="298"/>
      <c r="BH127" s="298"/>
      <c r="BI127" s="298"/>
      <c r="BJ127" s="298"/>
      <c r="BK127" s="298"/>
      <c r="BL127" s="298"/>
      <c r="BM127" s="298"/>
      <c r="BN127" s="298"/>
      <c r="BO127" s="298"/>
      <c r="BP127" s="298"/>
      <c r="BQ127" s="298"/>
      <c r="BR127" s="298"/>
      <c r="BS127" s="298"/>
      <c r="BT127" s="298"/>
      <c r="BU127" s="298"/>
      <c r="BV127" s="298"/>
      <c r="BW127" s="298"/>
      <c r="BX127" s="298"/>
      <c r="BY127" s="298"/>
    </row>
    <row r="128" spans="2:77" x14ac:dyDescent="0.3">
      <c r="B128" s="298"/>
      <c r="C128" s="298"/>
      <c r="D128" s="298"/>
      <c r="E128" s="298"/>
      <c r="F128" s="298"/>
      <c r="G128" s="298"/>
      <c r="H128" s="298"/>
      <c r="I128" s="298"/>
      <c r="J128" s="298"/>
      <c r="K128" s="298"/>
      <c r="L128" s="298"/>
      <c r="M128" s="298"/>
      <c r="N128" s="298"/>
      <c r="O128" s="298"/>
      <c r="P128" s="298"/>
      <c r="Q128" s="298"/>
      <c r="R128" s="298"/>
      <c r="S128" s="298"/>
      <c r="T128" s="298"/>
      <c r="U128" s="298"/>
      <c r="V128" s="298"/>
      <c r="W128" s="298"/>
      <c r="X128" s="298"/>
      <c r="Y128" s="298"/>
      <c r="Z128" s="298"/>
      <c r="AA128" s="298"/>
      <c r="AB128" s="298"/>
      <c r="AC128" s="298"/>
      <c r="AD128" s="298"/>
      <c r="AE128" s="298"/>
      <c r="AF128" s="298"/>
      <c r="AG128" s="298"/>
      <c r="AH128" s="298"/>
      <c r="AI128" s="298"/>
      <c r="AJ128" s="298"/>
      <c r="AK128" s="298"/>
      <c r="AL128" s="298"/>
      <c r="AM128" s="298"/>
      <c r="AN128" s="298"/>
      <c r="AO128" s="298"/>
      <c r="AP128" s="298"/>
      <c r="AQ128" s="298"/>
      <c r="AR128" s="298"/>
      <c r="AS128" s="298"/>
      <c r="AT128" s="298"/>
      <c r="AU128" s="298"/>
      <c r="AV128" s="298"/>
      <c r="AW128" s="298"/>
      <c r="AX128" s="298"/>
      <c r="AY128" s="298"/>
      <c r="AZ128" s="298"/>
      <c r="BA128" s="298"/>
      <c r="BB128" s="298"/>
      <c r="BC128" s="298"/>
      <c r="BD128" s="298"/>
      <c r="BE128" s="298"/>
      <c r="BF128" s="298"/>
      <c r="BG128" s="298"/>
      <c r="BH128" s="298"/>
      <c r="BI128" s="298"/>
      <c r="BJ128" s="298"/>
      <c r="BK128" s="298"/>
      <c r="BL128" s="298"/>
      <c r="BM128" s="298"/>
      <c r="BN128" s="298"/>
      <c r="BO128" s="298"/>
      <c r="BP128" s="298"/>
      <c r="BQ128" s="298"/>
      <c r="BR128" s="298"/>
      <c r="BS128" s="298"/>
      <c r="BT128" s="298"/>
      <c r="BU128" s="298"/>
      <c r="BV128" s="298"/>
      <c r="BW128" s="298"/>
      <c r="BX128" s="298"/>
      <c r="BY128" s="298"/>
    </row>
    <row r="129" spans="2:77" x14ac:dyDescent="0.3">
      <c r="B129" s="298"/>
      <c r="C129" s="298"/>
      <c r="D129" s="298"/>
      <c r="E129" s="298"/>
      <c r="F129" s="298"/>
      <c r="G129" s="298"/>
      <c r="H129" s="298"/>
      <c r="I129" s="298"/>
      <c r="J129" s="298"/>
      <c r="K129" s="298"/>
      <c r="L129" s="298"/>
      <c r="M129" s="298"/>
      <c r="N129" s="298"/>
      <c r="O129" s="298"/>
      <c r="P129" s="298"/>
      <c r="Q129" s="298"/>
      <c r="R129" s="298"/>
      <c r="S129" s="298"/>
      <c r="T129" s="298"/>
      <c r="U129" s="298"/>
      <c r="V129" s="298"/>
      <c r="W129" s="298"/>
      <c r="X129" s="298"/>
      <c r="Y129" s="298"/>
      <c r="Z129" s="298"/>
      <c r="AA129" s="298"/>
      <c r="AB129" s="298"/>
      <c r="AC129" s="298"/>
      <c r="AD129" s="298"/>
      <c r="AE129" s="298"/>
      <c r="AF129" s="298"/>
      <c r="AG129" s="298"/>
      <c r="AH129" s="298"/>
      <c r="AI129" s="298"/>
      <c r="AJ129" s="298"/>
      <c r="AK129" s="298"/>
      <c r="AL129" s="298"/>
      <c r="AM129" s="298"/>
      <c r="AN129" s="298"/>
      <c r="AO129" s="298"/>
      <c r="AP129" s="298"/>
      <c r="AQ129" s="298"/>
      <c r="AR129" s="298"/>
      <c r="AS129" s="298"/>
      <c r="AT129" s="298"/>
      <c r="AU129" s="298"/>
      <c r="AV129" s="298"/>
      <c r="AW129" s="298"/>
      <c r="AX129" s="298"/>
      <c r="AY129" s="298"/>
      <c r="AZ129" s="298"/>
      <c r="BA129" s="298"/>
      <c r="BB129" s="298"/>
      <c r="BC129" s="298"/>
      <c r="BD129" s="298"/>
      <c r="BE129" s="298"/>
      <c r="BF129" s="298"/>
      <c r="BG129" s="298"/>
      <c r="BH129" s="298"/>
      <c r="BI129" s="298"/>
      <c r="BJ129" s="298"/>
      <c r="BK129" s="298"/>
      <c r="BL129" s="298"/>
      <c r="BM129" s="298"/>
      <c r="BN129" s="298"/>
      <c r="BO129" s="298"/>
      <c r="BP129" s="298"/>
      <c r="BQ129" s="298"/>
      <c r="BR129" s="298"/>
      <c r="BS129" s="298"/>
      <c r="BT129" s="298"/>
      <c r="BU129" s="298"/>
      <c r="BV129" s="298"/>
      <c r="BW129" s="298"/>
      <c r="BX129" s="298"/>
      <c r="BY129" s="298"/>
    </row>
    <row r="130" spans="2:77" x14ac:dyDescent="0.3">
      <c r="B130" s="298"/>
      <c r="C130" s="298"/>
      <c r="D130" s="298"/>
      <c r="E130" s="298"/>
      <c r="F130" s="298"/>
      <c r="G130" s="298"/>
      <c r="H130" s="298"/>
      <c r="I130" s="298"/>
      <c r="J130" s="298"/>
      <c r="K130" s="298"/>
      <c r="L130" s="298"/>
      <c r="M130" s="298"/>
      <c r="N130" s="298"/>
      <c r="O130" s="298"/>
      <c r="P130" s="298"/>
      <c r="Q130" s="298"/>
      <c r="R130" s="298"/>
      <c r="S130" s="298"/>
      <c r="T130" s="298"/>
      <c r="U130" s="298"/>
      <c r="V130" s="298"/>
      <c r="W130" s="298"/>
      <c r="X130" s="298"/>
      <c r="Y130" s="298"/>
      <c r="Z130" s="298"/>
      <c r="AA130" s="298"/>
      <c r="AB130" s="298"/>
      <c r="AC130" s="298"/>
      <c r="AD130" s="298"/>
      <c r="AE130" s="298"/>
      <c r="AF130" s="298"/>
      <c r="AG130" s="298"/>
      <c r="AH130" s="298"/>
      <c r="AI130" s="298"/>
      <c r="AJ130" s="298"/>
      <c r="AK130" s="298"/>
      <c r="AL130" s="298"/>
      <c r="AM130" s="298"/>
      <c r="AN130" s="298"/>
      <c r="AO130" s="298"/>
      <c r="AP130" s="298"/>
      <c r="AQ130" s="298"/>
      <c r="AR130" s="298"/>
      <c r="AS130" s="298"/>
      <c r="AT130" s="298"/>
      <c r="AU130" s="298"/>
      <c r="AV130" s="298"/>
      <c r="AW130" s="298"/>
      <c r="AX130" s="298"/>
      <c r="AY130" s="298"/>
      <c r="AZ130" s="298"/>
      <c r="BA130" s="298"/>
      <c r="BB130" s="298"/>
      <c r="BC130" s="298"/>
      <c r="BD130" s="298"/>
      <c r="BE130" s="298"/>
      <c r="BF130" s="298"/>
      <c r="BG130" s="298"/>
      <c r="BH130" s="298"/>
      <c r="BI130" s="298"/>
      <c r="BJ130" s="298"/>
      <c r="BK130" s="298"/>
      <c r="BL130" s="298"/>
      <c r="BM130" s="298"/>
      <c r="BN130" s="298"/>
      <c r="BO130" s="298"/>
      <c r="BP130" s="298"/>
      <c r="BQ130" s="298"/>
      <c r="BR130" s="298"/>
      <c r="BS130" s="298"/>
      <c r="BT130" s="298"/>
      <c r="BU130" s="298"/>
      <c r="BV130" s="298"/>
      <c r="BW130" s="298"/>
      <c r="BX130" s="298"/>
      <c r="BY130" s="298"/>
    </row>
    <row r="131" spans="2:77" x14ac:dyDescent="0.3">
      <c r="B131" s="298"/>
      <c r="C131" s="298"/>
      <c r="D131" s="298"/>
      <c r="E131" s="298"/>
      <c r="F131" s="298"/>
      <c r="G131" s="298"/>
      <c r="H131" s="298"/>
      <c r="I131" s="298"/>
      <c r="J131" s="298"/>
      <c r="K131" s="298"/>
      <c r="L131" s="298"/>
      <c r="M131" s="298"/>
      <c r="N131" s="298"/>
      <c r="O131" s="298"/>
      <c r="P131" s="298"/>
      <c r="Q131" s="298"/>
      <c r="R131" s="298"/>
      <c r="S131" s="298"/>
      <c r="T131" s="298"/>
      <c r="U131" s="298"/>
      <c r="V131" s="298"/>
      <c r="W131" s="298"/>
      <c r="X131" s="298"/>
      <c r="Y131" s="298"/>
      <c r="Z131" s="298"/>
      <c r="AA131" s="298"/>
      <c r="AB131" s="298"/>
      <c r="AC131" s="298"/>
      <c r="AD131" s="298"/>
      <c r="AE131" s="298"/>
      <c r="AF131" s="298"/>
      <c r="AG131" s="298"/>
      <c r="AH131" s="298"/>
      <c r="AI131" s="298"/>
      <c r="AJ131" s="298"/>
      <c r="AK131" s="298"/>
      <c r="AL131" s="298"/>
      <c r="AM131" s="298"/>
      <c r="AN131" s="298"/>
      <c r="AO131" s="298"/>
      <c r="AP131" s="298"/>
      <c r="AQ131" s="298"/>
      <c r="AR131" s="298"/>
      <c r="AS131" s="298"/>
      <c r="AT131" s="298"/>
      <c r="AU131" s="298"/>
      <c r="AV131" s="298"/>
      <c r="AW131" s="298"/>
      <c r="AX131" s="298"/>
      <c r="AY131" s="298"/>
      <c r="AZ131" s="298"/>
      <c r="BA131" s="298"/>
      <c r="BB131" s="298"/>
      <c r="BC131" s="298"/>
      <c r="BD131" s="298"/>
      <c r="BE131" s="298"/>
      <c r="BF131" s="298"/>
      <c r="BG131" s="298"/>
      <c r="BH131" s="298"/>
      <c r="BI131" s="298"/>
      <c r="BJ131" s="298"/>
      <c r="BK131" s="298"/>
      <c r="BL131" s="298"/>
      <c r="BM131" s="298"/>
      <c r="BN131" s="298"/>
      <c r="BO131" s="298"/>
      <c r="BP131" s="298"/>
      <c r="BQ131" s="298"/>
      <c r="BR131" s="298"/>
      <c r="BS131" s="298"/>
      <c r="BT131" s="298"/>
      <c r="BU131" s="298"/>
      <c r="BV131" s="298"/>
      <c r="BW131" s="298"/>
      <c r="BX131" s="298"/>
      <c r="BY131" s="298"/>
    </row>
    <row r="132" spans="2:77" x14ac:dyDescent="0.3">
      <c r="B132" s="298"/>
      <c r="C132" s="298"/>
      <c r="D132" s="298"/>
      <c r="E132" s="298"/>
      <c r="F132" s="298"/>
      <c r="G132" s="298"/>
      <c r="H132" s="298"/>
      <c r="I132" s="298"/>
      <c r="J132" s="298"/>
      <c r="K132" s="298"/>
      <c r="L132" s="298"/>
      <c r="M132" s="298"/>
      <c r="N132" s="298"/>
      <c r="O132" s="298"/>
      <c r="P132" s="298"/>
      <c r="Q132" s="298"/>
      <c r="R132" s="298"/>
      <c r="S132" s="298"/>
      <c r="T132" s="298"/>
      <c r="U132" s="298"/>
      <c r="V132" s="298"/>
      <c r="W132" s="298"/>
      <c r="X132" s="298"/>
      <c r="Y132" s="298"/>
      <c r="Z132" s="298"/>
      <c r="AA132" s="298"/>
      <c r="AB132" s="298"/>
      <c r="AC132" s="298"/>
      <c r="AD132" s="298"/>
      <c r="AE132" s="298"/>
      <c r="AF132" s="298"/>
      <c r="AG132" s="298"/>
      <c r="AH132" s="298"/>
      <c r="AI132" s="298"/>
      <c r="AJ132" s="298"/>
      <c r="AK132" s="298"/>
      <c r="AL132" s="298"/>
      <c r="AM132" s="298"/>
      <c r="AN132" s="298"/>
      <c r="AO132" s="298"/>
      <c r="AP132" s="298"/>
      <c r="AQ132" s="298"/>
      <c r="AR132" s="298"/>
      <c r="AS132" s="298"/>
      <c r="AT132" s="298"/>
      <c r="AU132" s="298"/>
      <c r="AV132" s="298"/>
      <c r="AW132" s="298"/>
      <c r="AX132" s="298"/>
      <c r="AY132" s="298"/>
      <c r="AZ132" s="298"/>
      <c r="BA132" s="298"/>
      <c r="BB132" s="298"/>
      <c r="BC132" s="298"/>
      <c r="BD132" s="298"/>
      <c r="BE132" s="298"/>
      <c r="BF132" s="298"/>
      <c r="BG132" s="298"/>
      <c r="BH132" s="298"/>
      <c r="BI132" s="298"/>
      <c r="BJ132" s="298"/>
      <c r="BK132" s="298"/>
      <c r="BL132" s="298"/>
      <c r="BM132" s="298"/>
      <c r="BN132" s="298"/>
      <c r="BO132" s="298"/>
      <c r="BP132" s="298"/>
      <c r="BQ132" s="298"/>
      <c r="BR132" s="298"/>
      <c r="BS132" s="298"/>
      <c r="BT132" s="298"/>
      <c r="BU132" s="298"/>
      <c r="BV132" s="298"/>
      <c r="BW132" s="298"/>
      <c r="BX132" s="298"/>
      <c r="BY132" s="298"/>
    </row>
    <row r="133" spans="2:77" x14ac:dyDescent="0.3">
      <c r="B133" s="298"/>
      <c r="C133" s="298"/>
      <c r="D133" s="298"/>
      <c r="E133" s="298"/>
      <c r="F133" s="298"/>
      <c r="G133" s="298"/>
      <c r="H133" s="298"/>
      <c r="I133" s="298"/>
      <c r="J133" s="298"/>
      <c r="K133" s="298"/>
      <c r="L133" s="298"/>
      <c r="M133" s="298"/>
      <c r="N133" s="298"/>
      <c r="O133" s="298"/>
      <c r="P133" s="298"/>
      <c r="Q133" s="298"/>
      <c r="R133" s="298"/>
      <c r="S133" s="298"/>
      <c r="T133" s="298"/>
      <c r="U133" s="298"/>
      <c r="V133" s="298"/>
      <c r="W133" s="298"/>
      <c r="X133" s="298"/>
      <c r="Y133" s="298"/>
      <c r="Z133" s="298"/>
      <c r="AA133" s="298"/>
      <c r="AB133" s="298"/>
      <c r="AC133" s="298"/>
      <c r="AD133" s="298"/>
      <c r="AE133" s="298"/>
      <c r="AF133" s="298"/>
      <c r="AG133" s="298"/>
      <c r="AH133" s="298"/>
      <c r="AI133" s="298"/>
      <c r="AJ133" s="298"/>
      <c r="AK133" s="298"/>
      <c r="AL133" s="298"/>
      <c r="AM133" s="298"/>
      <c r="AN133" s="298"/>
      <c r="AO133" s="298"/>
      <c r="AP133" s="298"/>
      <c r="AQ133" s="298"/>
      <c r="AR133" s="298"/>
      <c r="AS133" s="298"/>
      <c r="AT133" s="298"/>
      <c r="AU133" s="298"/>
      <c r="AV133" s="298"/>
      <c r="AW133" s="298"/>
      <c r="AX133" s="298"/>
      <c r="AY133" s="298"/>
      <c r="AZ133" s="298"/>
      <c r="BA133" s="298"/>
      <c r="BB133" s="298"/>
      <c r="BC133" s="298"/>
      <c r="BD133" s="298"/>
      <c r="BE133" s="298"/>
      <c r="BF133" s="298"/>
      <c r="BG133" s="298"/>
      <c r="BH133" s="298"/>
      <c r="BI133" s="298"/>
      <c r="BJ133" s="298"/>
      <c r="BK133" s="298"/>
      <c r="BL133" s="298"/>
      <c r="BM133" s="298"/>
      <c r="BN133" s="298"/>
      <c r="BO133" s="298"/>
      <c r="BP133" s="298"/>
      <c r="BQ133" s="298"/>
      <c r="BR133" s="298"/>
      <c r="BS133" s="298"/>
      <c r="BT133" s="298"/>
      <c r="BU133" s="298"/>
      <c r="BV133" s="298"/>
      <c r="BW133" s="298"/>
      <c r="BX133" s="298"/>
      <c r="BY133" s="298"/>
    </row>
    <row r="134" spans="2:77" x14ac:dyDescent="0.3">
      <c r="B134" s="298"/>
      <c r="C134" s="298"/>
      <c r="D134" s="298"/>
      <c r="E134" s="298"/>
      <c r="F134" s="298"/>
      <c r="G134" s="298"/>
      <c r="H134" s="298"/>
      <c r="I134" s="298"/>
      <c r="J134" s="298"/>
      <c r="K134" s="298"/>
      <c r="L134" s="298"/>
      <c r="M134" s="298"/>
      <c r="N134" s="298"/>
      <c r="O134" s="298"/>
      <c r="P134" s="298"/>
      <c r="Q134" s="298"/>
      <c r="R134" s="298"/>
      <c r="S134" s="298"/>
      <c r="T134" s="298"/>
      <c r="U134" s="298"/>
      <c r="V134" s="298"/>
      <c r="W134" s="298"/>
      <c r="X134" s="298"/>
      <c r="Y134" s="298"/>
      <c r="Z134" s="298"/>
      <c r="AA134" s="298"/>
      <c r="AB134" s="298"/>
      <c r="AC134" s="298"/>
      <c r="AD134" s="298"/>
      <c r="AE134" s="298"/>
      <c r="AF134" s="298"/>
      <c r="AG134" s="298"/>
      <c r="AH134" s="298"/>
      <c r="AI134" s="298"/>
      <c r="AJ134" s="298"/>
      <c r="AK134" s="298"/>
      <c r="AL134" s="298"/>
      <c r="AM134" s="298"/>
      <c r="AN134" s="298"/>
      <c r="AO134" s="298"/>
      <c r="AP134" s="298"/>
      <c r="AQ134" s="298"/>
      <c r="AR134" s="298"/>
      <c r="AS134" s="298"/>
      <c r="AT134" s="298"/>
      <c r="AU134" s="298"/>
      <c r="AV134" s="298"/>
      <c r="AW134" s="298"/>
      <c r="AX134" s="298"/>
      <c r="AY134" s="298"/>
      <c r="AZ134" s="298"/>
      <c r="BA134" s="298"/>
      <c r="BB134" s="298"/>
      <c r="BC134" s="298"/>
      <c r="BD134" s="298"/>
      <c r="BE134" s="298"/>
      <c r="BF134" s="298"/>
      <c r="BG134" s="298"/>
      <c r="BH134" s="298"/>
      <c r="BI134" s="298"/>
      <c r="BJ134" s="298"/>
      <c r="BK134" s="298"/>
      <c r="BL134" s="298"/>
      <c r="BM134" s="298"/>
      <c r="BN134" s="298"/>
      <c r="BO134" s="298"/>
      <c r="BP134" s="298"/>
      <c r="BQ134" s="298"/>
      <c r="BR134" s="298"/>
      <c r="BS134" s="298"/>
      <c r="BT134" s="298"/>
      <c r="BU134" s="298"/>
      <c r="BV134" s="298"/>
      <c r="BW134" s="298"/>
      <c r="BX134" s="298"/>
      <c r="BY134" s="298"/>
    </row>
    <row r="135" spans="2:77" x14ac:dyDescent="0.3">
      <c r="B135" s="298"/>
      <c r="C135" s="298"/>
      <c r="D135" s="298"/>
      <c r="E135" s="298"/>
      <c r="F135" s="298"/>
      <c r="G135" s="298"/>
      <c r="H135" s="298"/>
      <c r="I135" s="298"/>
      <c r="J135" s="298"/>
      <c r="K135" s="298"/>
      <c r="L135" s="298"/>
      <c r="M135" s="298"/>
      <c r="N135" s="298"/>
      <c r="O135" s="298"/>
      <c r="P135" s="298"/>
      <c r="Q135" s="298"/>
      <c r="R135" s="298"/>
      <c r="S135" s="298"/>
      <c r="T135" s="298"/>
      <c r="U135" s="298"/>
      <c r="V135" s="298"/>
      <c r="W135" s="298"/>
      <c r="X135" s="298"/>
      <c r="Y135" s="298"/>
      <c r="Z135" s="298"/>
      <c r="AA135" s="298"/>
      <c r="AB135" s="298"/>
      <c r="AC135" s="298"/>
      <c r="AD135" s="298"/>
      <c r="AE135" s="298"/>
      <c r="AF135" s="298"/>
      <c r="AG135" s="298"/>
      <c r="AH135" s="298"/>
      <c r="AI135" s="298"/>
      <c r="AJ135" s="298"/>
      <c r="AK135" s="298"/>
      <c r="AL135" s="298"/>
      <c r="AM135" s="298"/>
      <c r="AN135" s="298"/>
      <c r="AO135" s="298"/>
      <c r="AP135" s="298"/>
      <c r="AQ135" s="298"/>
      <c r="AR135" s="298"/>
      <c r="AS135" s="298"/>
      <c r="AT135" s="298"/>
      <c r="AU135" s="298"/>
      <c r="AV135" s="298"/>
      <c r="AW135" s="298"/>
      <c r="AX135" s="298"/>
      <c r="AY135" s="298"/>
      <c r="AZ135" s="298"/>
      <c r="BA135" s="298"/>
      <c r="BB135" s="298"/>
      <c r="BC135" s="298"/>
      <c r="BD135" s="298"/>
      <c r="BE135" s="298"/>
      <c r="BF135" s="298"/>
      <c r="BG135" s="298"/>
      <c r="BH135" s="298"/>
      <c r="BI135" s="298"/>
      <c r="BJ135" s="298"/>
      <c r="BK135" s="298"/>
      <c r="BL135" s="298"/>
      <c r="BM135" s="298"/>
      <c r="BN135" s="298"/>
      <c r="BO135" s="298"/>
      <c r="BP135" s="298"/>
      <c r="BQ135" s="298"/>
      <c r="BR135" s="298"/>
      <c r="BS135" s="298"/>
      <c r="BT135" s="298"/>
      <c r="BU135" s="298"/>
      <c r="BV135" s="298"/>
      <c r="BW135" s="298"/>
      <c r="BX135" s="298"/>
      <c r="BY135" s="298"/>
    </row>
    <row r="136" spans="2:77" x14ac:dyDescent="0.3">
      <c r="B136" s="298"/>
      <c r="C136" s="298"/>
      <c r="D136" s="298"/>
      <c r="E136" s="298"/>
      <c r="F136" s="298"/>
      <c r="G136" s="298"/>
      <c r="H136" s="298"/>
      <c r="I136" s="298"/>
      <c r="J136" s="298"/>
      <c r="K136" s="298"/>
      <c r="L136" s="298"/>
      <c r="M136" s="298"/>
      <c r="N136" s="298"/>
      <c r="O136" s="298"/>
      <c r="P136" s="298"/>
      <c r="Q136" s="298"/>
      <c r="R136" s="298"/>
      <c r="S136" s="298"/>
      <c r="T136" s="298"/>
      <c r="U136" s="298"/>
      <c r="V136" s="298"/>
      <c r="W136" s="298"/>
      <c r="X136" s="298"/>
      <c r="Y136" s="298"/>
      <c r="Z136" s="298"/>
      <c r="AA136" s="298"/>
      <c r="AB136" s="298"/>
      <c r="AC136" s="298"/>
      <c r="AD136" s="298"/>
      <c r="AE136" s="298"/>
      <c r="AF136" s="298"/>
      <c r="AG136" s="298"/>
      <c r="AH136" s="298"/>
      <c r="AI136" s="298"/>
      <c r="AJ136" s="298"/>
      <c r="AK136" s="298"/>
      <c r="AL136" s="298"/>
      <c r="AM136" s="298"/>
      <c r="AN136" s="298"/>
      <c r="AO136" s="298"/>
      <c r="AP136" s="298"/>
      <c r="AQ136" s="298"/>
      <c r="AR136" s="298"/>
      <c r="AS136" s="298"/>
      <c r="AT136" s="298"/>
      <c r="AU136" s="298"/>
      <c r="AV136" s="298"/>
      <c r="AW136" s="298"/>
      <c r="AX136" s="298"/>
      <c r="AY136" s="298"/>
      <c r="AZ136" s="298"/>
      <c r="BA136" s="298"/>
      <c r="BB136" s="298"/>
      <c r="BC136" s="298"/>
      <c r="BD136" s="298"/>
      <c r="BE136" s="298"/>
      <c r="BF136" s="298"/>
      <c r="BG136" s="298"/>
      <c r="BH136" s="298"/>
      <c r="BI136" s="298"/>
      <c r="BJ136" s="298"/>
      <c r="BK136" s="298"/>
      <c r="BL136" s="298"/>
      <c r="BM136" s="298"/>
      <c r="BN136" s="298"/>
      <c r="BO136" s="298"/>
      <c r="BP136" s="298"/>
      <c r="BQ136" s="298"/>
      <c r="BR136" s="298"/>
      <c r="BS136" s="298"/>
      <c r="BT136" s="298"/>
      <c r="BU136" s="298"/>
      <c r="BV136" s="298"/>
      <c r="BW136" s="298"/>
      <c r="BX136" s="298"/>
      <c r="BY136" s="298"/>
    </row>
    <row r="137" spans="2:77" x14ac:dyDescent="0.3">
      <c r="B137" s="298"/>
      <c r="C137" s="298"/>
      <c r="D137" s="298"/>
      <c r="E137" s="298"/>
      <c r="F137" s="298"/>
      <c r="G137" s="298"/>
      <c r="H137" s="298"/>
      <c r="I137" s="298"/>
      <c r="J137" s="298"/>
      <c r="K137" s="298"/>
      <c r="L137" s="298"/>
      <c r="M137" s="298"/>
      <c r="N137" s="298"/>
      <c r="O137" s="298"/>
      <c r="P137" s="298"/>
      <c r="Q137" s="298"/>
      <c r="R137" s="298"/>
      <c r="S137" s="298"/>
      <c r="T137" s="298"/>
      <c r="U137" s="298"/>
      <c r="V137" s="298"/>
      <c r="W137" s="298"/>
      <c r="X137" s="298"/>
      <c r="Y137" s="298"/>
      <c r="Z137" s="298"/>
      <c r="AA137" s="298"/>
      <c r="AB137" s="298"/>
      <c r="AC137" s="298"/>
      <c r="AD137" s="298"/>
      <c r="AE137" s="298"/>
      <c r="AF137" s="298"/>
      <c r="AG137" s="298"/>
      <c r="AH137" s="298"/>
      <c r="AI137" s="298"/>
      <c r="AJ137" s="298"/>
      <c r="AK137" s="298"/>
      <c r="AL137" s="298"/>
      <c r="AM137" s="298"/>
      <c r="AN137" s="298"/>
      <c r="AO137" s="298"/>
      <c r="AP137" s="298"/>
      <c r="AQ137" s="298"/>
      <c r="AR137" s="298"/>
      <c r="AS137" s="298"/>
      <c r="AT137" s="298"/>
      <c r="AU137" s="298"/>
      <c r="AV137" s="298"/>
      <c r="AW137" s="298"/>
      <c r="AX137" s="298"/>
      <c r="AY137" s="298"/>
      <c r="AZ137" s="298"/>
      <c r="BA137" s="298"/>
      <c r="BB137" s="298"/>
      <c r="BC137" s="298"/>
      <c r="BD137" s="298"/>
      <c r="BE137" s="298"/>
      <c r="BF137" s="298"/>
      <c r="BG137" s="298"/>
      <c r="BH137" s="298"/>
      <c r="BI137" s="298"/>
      <c r="BJ137" s="298"/>
      <c r="BK137" s="298"/>
      <c r="BL137" s="298"/>
      <c r="BM137" s="298"/>
      <c r="BN137" s="298"/>
      <c r="BO137" s="298"/>
      <c r="BP137" s="298"/>
      <c r="BQ137" s="298"/>
      <c r="BR137" s="298"/>
      <c r="BS137" s="298"/>
      <c r="BT137" s="298"/>
      <c r="BU137" s="298"/>
      <c r="BV137" s="298"/>
      <c r="BW137" s="298"/>
      <c r="BX137" s="298"/>
      <c r="BY137" s="298"/>
    </row>
    <row r="138" spans="2:77" x14ac:dyDescent="0.3">
      <c r="B138" s="298"/>
      <c r="C138" s="298"/>
      <c r="D138" s="298"/>
      <c r="E138" s="298"/>
      <c r="F138" s="298"/>
      <c r="G138" s="298"/>
      <c r="H138" s="298"/>
      <c r="I138" s="298"/>
      <c r="J138" s="298"/>
      <c r="K138" s="298"/>
      <c r="L138" s="298"/>
      <c r="M138" s="298"/>
      <c r="N138" s="298"/>
      <c r="O138" s="298"/>
      <c r="P138" s="298"/>
      <c r="Q138" s="298"/>
      <c r="R138" s="298"/>
      <c r="S138" s="298"/>
      <c r="T138" s="298"/>
      <c r="U138" s="298"/>
      <c r="V138" s="298"/>
      <c r="W138" s="298"/>
      <c r="X138" s="298"/>
      <c r="Y138" s="298"/>
      <c r="Z138" s="298"/>
      <c r="AA138" s="298"/>
      <c r="AB138" s="298"/>
      <c r="AC138" s="298"/>
      <c r="AD138" s="298"/>
      <c r="AE138" s="298"/>
      <c r="AF138" s="298"/>
      <c r="AG138" s="298"/>
      <c r="AH138" s="298"/>
      <c r="AI138" s="298"/>
      <c r="AJ138" s="298"/>
      <c r="AK138" s="298"/>
      <c r="AL138" s="298"/>
      <c r="AM138" s="298"/>
      <c r="AN138" s="298"/>
      <c r="AO138" s="298"/>
      <c r="AP138" s="298"/>
      <c r="AQ138" s="298"/>
      <c r="AR138" s="298"/>
      <c r="AS138" s="298"/>
      <c r="AT138" s="298"/>
      <c r="AU138" s="298"/>
      <c r="AV138" s="298"/>
      <c r="AW138" s="298"/>
      <c r="AX138" s="298"/>
      <c r="AY138" s="298"/>
      <c r="AZ138" s="298"/>
      <c r="BA138" s="298"/>
      <c r="BB138" s="298"/>
      <c r="BC138" s="298"/>
      <c r="BD138" s="298"/>
      <c r="BE138" s="298"/>
      <c r="BF138" s="298"/>
      <c r="BG138" s="298"/>
      <c r="BH138" s="298"/>
      <c r="BI138" s="298"/>
      <c r="BJ138" s="298"/>
      <c r="BK138" s="298"/>
      <c r="BL138" s="298"/>
      <c r="BM138" s="298"/>
      <c r="BN138" s="298"/>
      <c r="BO138" s="298"/>
      <c r="BP138" s="298"/>
      <c r="BQ138" s="298"/>
      <c r="BR138" s="298"/>
      <c r="BS138" s="298"/>
      <c r="BT138" s="298"/>
      <c r="BU138" s="298"/>
      <c r="BV138" s="298"/>
      <c r="BW138" s="298"/>
      <c r="BX138" s="298"/>
      <c r="BY138" s="298"/>
    </row>
    <row r="139" spans="2:77" x14ac:dyDescent="0.3">
      <c r="B139" s="298"/>
      <c r="C139" s="298"/>
      <c r="D139" s="298"/>
      <c r="E139" s="298"/>
      <c r="F139" s="298"/>
      <c r="G139" s="298"/>
      <c r="H139" s="298"/>
      <c r="I139" s="298"/>
      <c r="J139" s="298"/>
      <c r="K139" s="298"/>
      <c r="L139" s="298"/>
      <c r="M139" s="298"/>
      <c r="N139" s="298"/>
      <c r="O139" s="298"/>
      <c r="P139" s="298"/>
      <c r="Q139" s="298"/>
      <c r="R139" s="298"/>
      <c r="S139" s="298"/>
      <c r="T139" s="298"/>
      <c r="U139" s="298"/>
      <c r="V139" s="298"/>
      <c r="W139" s="298"/>
      <c r="X139" s="298"/>
      <c r="Y139" s="298"/>
      <c r="Z139" s="298"/>
      <c r="AA139" s="298"/>
      <c r="AB139" s="298"/>
      <c r="AC139" s="298"/>
      <c r="AD139" s="298"/>
      <c r="AE139" s="298"/>
      <c r="AF139" s="298"/>
      <c r="AG139" s="298"/>
      <c r="AH139" s="298"/>
      <c r="AI139" s="298"/>
      <c r="AJ139" s="298"/>
      <c r="AK139" s="298"/>
      <c r="AL139" s="298"/>
      <c r="AM139" s="298"/>
      <c r="AN139" s="298"/>
      <c r="AO139" s="298"/>
      <c r="AP139" s="298"/>
      <c r="AQ139" s="298"/>
      <c r="AR139" s="298"/>
      <c r="AS139" s="298"/>
      <c r="AT139" s="298"/>
      <c r="AU139" s="298"/>
      <c r="AV139" s="298"/>
      <c r="AW139" s="298"/>
      <c r="AX139" s="298"/>
      <c r="AY139" s="298"/>
      <c r="AZ139" s="298"/>
      <c r="BA139" s="298"/>
      <c r="BB139" s="298"/>
      <c r="BC139" s="298"/>
      <c r="BD139" s="298"/>
      <c r="BE139" s="298"/>
      <c r="BF139" s="298"/>
      <c r="BG139" s="298"/>
      <c r="BH139" s="298"/>
      <c r="BI139" s="298"/>
      <c r="BJ139" s="298"/>
      <c r="BK139" s="298"/>
      <c r="BL139" s="298"/>
      <c r="BM139" s="298"/>
      <c r="BN139" s="298"/>
      <c r="BO139" s="298"/>
      <c r="BP139" s="298"/>
      <c r="BQ139" s="298"/>
      <c r="BR139" s="298"/>
      <c r="BS139" s="298"/>
      <c r="BT139" s="298"/>
      <c r="BU139" s="298"/>
      <c r="BV139" s="298"/>
      <c r="BW139" s="298"/>
      <c r="BX139" s="298"/>
      <c r="BY139" s="298"/>
    </row>
    <row r="140" spans="2:77" x14ac:dyDescent="0.3">
      <c r="B140" s="298"/>
      <c r="C140" s="298"/>
      <c r="D140" s="298"/>
      <c r="E140" s="298"/>
      <c r="F140" s="298"/>
      <c r="G140" s="298"/>
      <c r="H140" s="298"/>
      <c r="I140" s="298"/>
      <c r="J140" s="298"/>
      <c r="K140" s="298"/>
      <c r="L140" s="298"/>
      <c r="M140" s="298"/>
      <c r="N140" s="298"/>
      <c r="O140" s="298"/>
      <c r="P140" s="298"/>
      <c r="Q140" s="298"/>
      <c r="R140" s="298"/>
      <c r="S140" s="298"/>
      <c r="T140" s="298"/>
      <c r="U140" s="298"/>
      <c r="V140" s="298"/>
      <c r="W140" s="298"/>
      <c r="X140" s="298"/>
      <c r="Y140" s="298"/>
      <c r="Z140" s="298"/>
      <c r="AA140" s="298"/>
      <c r="AB140" s="298"/>
      <c r="AC140" s="298"/>
      <c r="AD140" s="298"/>
      <c r="AE140" s="298"/>
      <c r="AF140" s="298"/>
      <c r="AG140" s="298"/>
      <c r="AH140" s="298"/>
      <c r="AI140" s="298"/>
      <c r="AJ140" s="298"/>
      <c r="AK140" s="298"/>
      <c r="AL140" s="298"/>
      <c r="AM140" s="298"/>
      <c r="AN140" s="298"/>
      <c r="AO140" s="298"/>
      <c r="AP140" s="298"/>
      <c r="AQ140" s="298"/>
      <c r="AR140" s="298"/>
      <c r="AS140" s="298"/>
      <c r="AT140" s="298"/>
      <c r="AU140" s="298"/>
      <c r="AV140" s="298"/>
      <c r="AW140" s="298"/>
      <c r="AX140" s="298"/>
      <c r="AY140" s="298"/>
      <c r="AZ140" s="298"/>
      <c r="BA140" s="298"/>
      <c r="BB140" s="298"/>
      <c r="BC140" s="298"/>
      <c r="BD140" s="298"/>
      <c r="BE140" s="298"/>
      <c r="BF140" s="298"/>
      <c r="BG140" s="298"/>
      <c r="BH140" s="298"/>
      <c r="BI140" s="298"/>
      <c r="BJ140" s="298"/>
      <c r="BK140" s="298"/>
      <c r="BL140" s="298"/>
      <c r="BM140" s="298"/>
      <c r="BN140" s="298"/>
      <c r="BO140" s="298"/>
      <c r="BP140" s="298"/>
      <c r="BQ140" s="298"/>
      <c r="BR140" s="298"/>
      <c r="BS140" s="298"/>
      <c r="BT140" s="298"/>
      <c r="BU140" s="298"/>
      <c r="BV140" s="298"/>
      <c r="BW140" s="298"/>
      <c r="BX140" s="298"/>
      <c r="BY140" s="298"/>
    </row>
    <row r="141" spans="2:77" x14ac:dyDescent="0.3">
      <c r="B141" s="298"/>
      <c r="C141" s="298"/>
      <c r="D141" s="298"/>
      <c r="E141" s="298"/>
      <c r="F141" s="298"/>
      <c r="G141" s="298"/>
      <c r="H141" s="298"/>
      <c r="I141" s="298"/>
      <c r="J141" s="298"/>
      <c r="K141" s="298"/>
      <c r="L141" s="298"/>
      <c r="M141" s="298"/>
      <c r="N141" s="298"/>
      <c r="O141" s="298"/>
      <c r="P141" s="298"/>
      <c r="Q141" s="298"/>
      <c r="R141" s="298"/>
      <c r="S141" s="298"/>
      <c r="T141" s="298"/>
      <c r="U141" s="298"/>
      <c r="V141" s="298"/>
      <c r="W141" s="298"/>
      <c r="X141" s="298"/>
      <c r="Y141" s="298"/>
      <c r="Z141" s="298"/>
      <c r="AA141" s="298"/>
      <c r="AB141" s="298"/>
      <c r="AC141" s="298"/>
      <c r="AD141" s="298"/>
      <c r="AE141" s="298"/>
      <c r="AF141" s="298"/>
      <c r="AG141" s="298"/>
      <c r="AH141" s="298"/>
      <c r="AI141" s="298"/>
      <c r="AJ141" s="298"/>
      <c r="AK141" s="298"/>
      <c r="AL141" s="298"/>
      <c r="AM141" s="298"/>
      <c r="AN141" s="298"/>
      <c r="AO141" s="298"/>
      <c r="AP141" s="298"/>
      <c r="AQ141" s="298"/>
      <c r="AR141" s="298"/>
      <c r="AS141" s="298"/>
      <c r="AT141" s="298"/>
      <c r="AU141" s="298"/>
      <c r="AV141" s="298"/>
      <c r="AW141" s="298"/>
      <c r="AX141" s="298"/>
      <c r="AY141" s="298"/>
      <c r="AZ141" s="298"/>
      <c r="BA141" s="298"/>
      <c r="BB141" s="298"/>
      <c r="BC141" s="298"/>
      <c r="BD141" s="298"/>
      <c r="BE141" s="298"/>
      <c r="BF141" s="298"/>
      <c r="BG141" s="298"/>
      <c r="BH141" s="298"/>
      <c r="BI141" s="298"/>
      <c r="BJ141" s="298"/>
      <c r="BK141" s="298"/>
      <c r="BL141" s="298"/>
      <c r="BM141" s="298"/>
      <c r="BN141" s="298"/>
      <c r="BO141" s="298"/>
      <c r="BP141" s="298"/>
      <c r="BQ141" s="298"/>
      <c r="BR141" s="298"/>
      <c r="BS141" s="298"/>
      <c r="BT141" s="298"/>
      <c r="BU141" s="298"/>
      <c r="BV141" s="298"/>
      <c r="BW141" s="298"/>
      <c r="BX141" s="298"/>
      <c r="BY141" s="298"/>
    </row>
    <row r="142" spans="2:77" x14ac:dyDescent="0.3">
      <c r="B142" s="298"/>
      <c r="C142" s="298"/>
      <c r="D142" s="298"/>
      <c r="E142" s="298"/>
      <c r="F142" s="298"/>
      <c r="G142" s="298"/>
      <c r="H142" s="298"/>
      <c r="I142" s="298"/>
      <c r="J142" s="298"/>
      <c r="K142" s="298"/>
      <c r="L142" s="298"/>
      <c r="M142" s="298"/>
      <c r="N142" s="298"/>
      <c r="O142" s="298"/>
      <c r="P142" s="298"/>
      <c r="Q142" s="298"/>
      <c r="R142" s="298"/>
      <c r="S142" s="298"/>
      <c r="T142" s="298"/>
      <c r="U142" s="298"/>
      <c r="V142" s="298"/>
      <c r="W142" s="298"/>
      <c r="X142" s="298"/>
      <c r="Y142" s="298"/>
      <c r="Z142" s="298"/>
      <c r="AA142" s="298"/>
      <c r="AB142" s="298"/>
      <c r="AC142" s="298"/>
      <c r="AD142" s="298"/>
      <c r="AE142" s="298"/>
      <c r="AF142" s="298"/>
      <c r="AG142" s="298"/>
      <c r="AH142" s="298"/>
      <c r="AI142" s="298"/>
      <c r="AJ142" s="298"/>
      <c r="AK142" s="298"/>
      <c r="AL142" s="298"/>
      <c r="AM142" s="298"/>
      <c r="AN142" s="298"/>
      <c r="AO142" s="298"/>
      <c r="AP142" s="298"/>
      <c r="AQ142" s="298"/>
      <c r="AR142" s="298"/>
      <c r="AS142" s="298"/>
      <c r="AT142" s="298"/>
      <c r="AU142" s="298"/>
      <c r="AV142" s="298"/>
      <c r="AW142" s="298"/>
      <c r="AX142" s="298"/>
      <c r="AY142" s="298"/>
      <c r="AZ142" s="298"/>
      <c r="BA142" s="298"/>
      <c r="BB142" s="298"/>
      <c r="BC142" s="298"/>
      <c r="BD142" s="298"/>
      <c r="BE142" s="298"/>
      <c r="BF142" s="298"/>
      <c r="BG142" s="298"/>
      <c r="BH142" s="298"/>
      <c r="BI142" s="298"/>
      <c r="BJ142" s="298"/>
      <c r="BK142" s="298"/>
      <c r="BL142" s="298"/>
      <c r="BM142" s="298"/>
      <c r="BN142" s="298"/>
      <c r="BO142" s="298"/>
      <c r="BP142" s="298"/>
      <c r="BQ142" s="298"/>
      <c r="BR142" s="298"/>
      <c r="BS142" s="298"/>
      <c r="BT142" s="298"/>
      <c r="BU142" s="298"/>
      <c r="BV142" s="298"/>
      <c r="BW142" s="298"/>
      <c r="BX142" s="298"/>
      <c r="BY142" s="298"/>
    </row>
    <row r="143" spans="2:77" x14ac:dyDescent="0.3">
      <c r="B143" s="298"/>
      <c r="C143" s="298"/>
      <c r="D143" s="298"/>
      <c r="E143" s="298"/>
      <c r="F143" s="298"/>
      <c r="G143" s="298"/>
      <c r="H143" s="298"/>
      <c r="I143" s="298"/>
      <c r="J143" s="298"/>
      <c r="K143" s="298"/>
      <c r="L143" s="298"/>
      <c r="M143" s="298"/>
      <c r="N143" s="298"/>
      <c r="O143" s="298"/>
      <c r="P143" s="298"/>
      <c r="Q143" s="298"/>
      <c r="R143" s="298"/>
      <c r="S143" s="298"/>
      <c r="T143" s="298"/>
      <c r="U143" s="298"/>
      <c r="V143" s="298"/>
      <c r="W143" s="298"/>
      <c r="X143" s="298"/>
      <c r="Y143" s="298"/>
      <c r="Z143" s="298"/>
      <c r="AA143" s="298"/>
      <c r="AB143" s="298"/>
      <c r="AC143" s="298"/>
      <c r="AD143" s="298"/>
      <c r="AE143" s="298"/>
      <c r="AF143" s="298"/>
      <c r="AG143" s="298"/>
      <c r="AH143" s="298"/>
      <c r="AI143" s="298"/>
      <c r="AJ143" s="298"/>
      <c r="AK143" s="298"/>
      <c r="AL143" s="298"/>
      <c r="AM143" s="298"/>
      <c r="AN143" s="298"/>
      <c r="AO143" s="298"/>
      <c r="AP143" s="298"/>
      <c r="AQ143" s="298"/>
      <c r="AR143" s="298"/>
      <c r="AS143" s="298"/>
      <c r="AT143" s="298"/>
      <c r="AU143" s="298"/>
      <c r="AV143" s="298"/>
      <c r="AW143" s="298"/>
      <c r="AX143" s="298"/>
      <c r="AY143" s="298"/>
      <c r="AZ143" s="298"/>
      <c r="BA143" s="298"/>
      <c r="BB143" s="298"/>
      <c r="BC143" s="298"/>
      <c r="BD143" s="298"/>
      <c r="BE143" s="298"/>
      <c r="BF143" s="298"/>
      <c r="BG143" s="298"/>
      <c r="BH143" s="298"/>
      <c r="BI143" s="298"/>
      <c r="BJ143" s="298"/>
      <c r="BK143" s="298"/>
      <c r="BL143" s="298"/>
      <c r="BM143" s="298"/>
      <c r="BN143" s="298"/>
      <c r="BO143" s="298"/>
      <c r="BP143" s="298"/>
      <c r="BQ143" s="298"/>
      <c r="BR143" s="298"/>
      <c r="BS143" s="298"/>
      <c r="BT143" s="298"/>
      <c r="BU143" s="298"/>
      <c r="BV143" s="298"/>
      <c r="BW143" s="298"/>
      <c r="BX143" s="298"/>
      <c r="BY143" s="298"/>
    </row>
    <row r="144" spans="2:77" x14ac:dyDescent="0.3">
      <c r="B144" s="298"/>
      <c r="C144" s="298"/>
      <c r="D144" s="298"/>
      <c r="E144" s="298"/>
      <c r="F144" s="298"/>
      <c r="G144" s="298"/>
      <c r="H144" s="298"/>
      <c r="I144" s="298"/>
      <c r="J144" s="298"/>
      <c r="K144" s="298"/>
      <c r="L144" s="298"/>
      <c r="M144" s="298"/>
      <c r="N144" s="298"/>
      <c r="O144" s="298"/>
      <c r="P144" s="298"/>
      <c r="Q144" s="298"/>
      <c r="R144" s="298"/>
      <c r="S144" s="298"/>
      <c r="T144" s="298"/>
      <c r="U144" s="298"/>
      <c r="V144" s="298"/>
      <c r="W144" s="298"/>
      <c r="X144" s="298"/>
      <c r="Y144" s="298"/>
      <c r="Z144" s="298"/>
      <c r="AA144" s="298"/>
      <c r="AB144" s="298"/>
      <c r="AC144" s="298"/>
      <c r="AD144" s="298"/>
      <c r="AE144" s="298"/>
      <c r="AF144" s="298"/>
      <c r="AG144" s="298"/>
      <c r="AH144" s="298"/>
      <c r="AI144" s="298"/>
      <c r="AJ144" s="298"/>
      <c r="AK144" s="298"/>
      <c r="AL144" s="298"/>
      <c r="AM144" s="298"/>
      <c r="AN144" s="298"/>
      <c r="AO144" s="298"/>
      <c r="AP144" s="298"/>
      <c r="AQ144" s="298"/>
      <c r="AR144" s="298"/>
      <c r="AS144" s="298"/>
      <c r="AT144" s="298"/>
      <c r="AU144" s="298"/>
      <c r="AV144" s="298"/>
      <c r="AW144" s="298"/>
      <c r="AX144" s="298"/>
      <c r="AY144" s="298"/>
      <c r="AZ144" s="298"/>
      <c r="BA144" s="298"/>
      <c r="BB144" s="298"/>
      <c r="BC144" s="298"/>
      <c r="BD144" s="298"/>
      <c r="BE144" s="298"/>
      <c r="BF144" s="298"/>
      <c r="BG144" s="298"/>
      <c r="BH144" s="298"/>
      <c r="BI144" s="298"/>
      <c r="BJ144" s="298"/>
      <c r="BK144" s="298"/>
      <c r="BL144" s="298"/>
      <c r="BM144" s="298"/>
      <c r="BN144" s="298"/>
      <c r="BO144" s="298"/>
      <c r="BP144" s="298"/>
      <c r="BQ144" s="298"/>
      <c r="BR144" s="298"/>
      <c r="BS144" s="298"/>
      <c r="BT144" s="298"/>
      <c r="BU144" s="298"/>
      <c r="BV144" s="298"/>
      <c r="BW144" s="298"/>
      <c r="BX144" s="298"/>
      <c r="BY144" s="298"/>
    </row>
    <row r="145" spans="2:77" x14ac:dyDescent="0.3">
      <c r="B145" s="298"/>
      <c r="C145" s="298"/>
      <c r="D145" s="298"/>
      <c r="E145" s="298"/>
      <c r="F145" s="298"/>
      <c r="G145" s="298"/>
      <c r="H145" s="298"/>
      <c r="I145" s="298"/>
      <c r="J145" s="298"/>
      <c r="K145" s="298"/>
      <c r="L145" s="298"/>
      <c r="M145" s="298"/>
      <c r="N145" s="298"/>
      <c r="O145" s="298"/>
      <c r="P145" s="298"/>
      <c r="Q145" s="298"/>
      <c r="R145" s="298"/>
      <c r="S145" s="298"/>
      <c r="T145" s="298"/>
      <c r="U145" s="298"/>
      <c r="V145" s="298"/>
      <c r="W145" s="298"/>
      <c r="X145" s="298"/>
      <c r="Y145" s="298"/>
      <c r="Z145" s="298"/>
      <c r="AA145" s="298"/>
      <c r="AB145" s="298"/>
      <c r="AC145" s="298"/>
      <c r="AD145" s="298"/>
      <c r="AE145" s="298"/>
      <c r="AF145" s="298"/>
      <c r="AG145" s="298"/>
      <c r="AH145" s="298"/>
      <c r="AI145" s="298"/>
      <c r="AJ145" s="298"/>
      <c r="AK145" s="298"/>
      <c r="AL145" s="298"/>
      <c r="AM145" s="298"/>
      <c r="AN145" s="298"/>
      <c r="AO145" s="298"/>
      <c r="AP145" s="298"/>
      <c r="AQ145" s="298"/>
      <c r="AR145" s="298"/>
      <c r="AS145" s="298"/>
      <c r="AT145" s="298"/>
      <c r="AU145" s="298"/>
      <c r="AV145" s="298"/>
      <c r="AW145" s="298"/>
      <c r="AX145" s="298"/>
      <c r="AY145" s="298"/>
      <c r="AZ145" s="298"/>
      <c r="BA145" s="298"/>
      <c r="BB145" s="298"/>
      <c r="BC145" s="298"/>
      <c r="BD145" s="298"/>
      <c r="BE145" s="298"/>
      <c r="BF145" s="298"/>
      <c r="BG145" s="298"/>
      <c r="BH145" s="298"/>
      <c r="BI145" s="298"/>
      <c r="BJ145" s="298"/>
      <c r="BK145" s="298"/>
      <c r="BL145" s="298"/>
      <c r="BM145" s="298"/>
      <c r="BN145" s="298"/>
      <c r="BO145" s="298"/>
      <c r="BP145" s="298"/>
      <c r="BQ145" s="298"/>
      <c r="BR145" s="298"/>
      <c r="BS145" s="298"/>
      <c r="BT145" s="298"/>
      <c r="BU145" s="298"/>
      <c r="BV145" s="298"/>
      <c r="BW145" s="298"/>
      <c r="BX145" s="298"/>
      <c r="BY145" s="298"/>
    </row>
    <row r="146" spans="2:77" x14ac:dyDescent="0.3">
      <c r="B146" s="298"/>
      <c r="C146" s="298"/>
      <c r="D146" s="298"/>
      <c r="E146" s="298"/>
      <c r="F146" s="298"/>
      <c r="G146" s="298"/>
      <c r="H146" s="298"/>
      <c r="I146" s="298"/>
      <c r="J146" s="298"/>
      <c r="K146" s="298"/>
      <c r="L146" s="298"/>
      <c r="M146" s="298"/>
      <c r="N146" s="298"/>
      <c r="O146" s="298"/>
      <c r="P146" s="298"/>
      <c r="Q146" s="298"/>
      <c r="R146" s="298"/>
      <c r="S146" s="298"/>
      <c r="T146" s="298"/>
      <c r="U146" s="298"/>
      <c r="V146" s="298"/>
      <c r="W146" s="298"/>
      <c r="X146" s="298"/>
      <c r="Y146" s="298"/>
      <c r="Z146" s="298"/>
      <c r="AA146" s="298"/>
      <c r="AB146" s="298"/>
      <c r="AC146" s="298"/>
      <c r="AD146" s="298"/>
      <c r="AE146" s="298"/>
      <c r="AF146" s="298"/>
      <c r="AG146" s="298"/>
      <c r="AH146" s="298"/>
      <c r="AI146" s="298"/>
      <c r="AJ146" s="298"/>
      <c r="AK146" s="298"/>
      <c r="AL146" s="298"/>
      <c r="AM146" s="298"/>
      <c r="AN146" s="298"/>
      <c r="AO146" s="298"/>
      <c r="AP146" s="298"/>
      <c r="AQ146" s="298"/>
      <c r="AR146" s="298"/>
      <c r="AS146" s="298"/>
      <c r="AT146" s="298"/>
      <c r="AU146" s="298"/>
      <c r="AV146" s="298"/>
      <c r="AW146" s="298"/>
      <c r="AX146" s="298"/>
      <c r="AY146" s="298"/>
      <c r="AZ146" s="298"/>
      <c r="BA146" s="298"/>
      <c r="BB146" s="298"/>
      <c r="BC146" s="298"/>
      <c r="BD146" s="298"/>
      <c r="BE146" s="298"/>
      <c r="BF146" s="298"/>
      <c r="BG146" s="298"/>
      <c r="BH146" s="298"/>
      <c r="BI146" s="298"/>
      <c r="BJ146" s="298"/>
      <c r="BK146" s="298"/>
      <c r="BL146" s="298"/>
      <c r="BM146" s="298"/>
      <c r="BN146" s="298"/>
      <c r="BO146" s="298"/>
      <c r="BP146" s="298"/>
      <c r="BQ146" s="298"/>
      <c r="BR146" s="298"/>
      <c r="BS146" s="298"/>
      <c r="BT146" s="298"/>
      <c r="BU146" s="298"/>
      <c r="BV146" s="298"/>
      <c r="BW146" s="298"/>
      <c r="BX146" s="298"/>
      <c r="BY146" s="298"/>
    </row>
    <row r="147" spans="2:77" x14ac:dyDescent="0.3">
      <c r="B147" s="298"/>
      <c r="C147" s="298"/>
      <c r="D147" s="298"/>
      <c r="E147" s="298"/>
      <c r="F147" s="298"/>
      <c r="G147" s="298"/>
      <c r="H147" s="298"/>
      <c r="I147" s="298"/>
      <c r="J147" s="298"/>
      <c r="K147" s="298"/>
      <c r="L147" s="298"/>
      <c r="M147" s="298"/>
      <c r="N147" s="298"/>
      <c r="O147" s="298"/>
      <c r="P147" s="298"/>
      <c r="Q147" s="298"/>
      <c r="R147" s="298"/>
      <c r="S147" s="298"/>
      <c r="T147" s="298"/>
      <c r="U147" s="298"/>
      <c r="V147" s="298"/>
      <c r="W147" s="298"/>
      <c r="X147" s="298"/>
      <c r="Y147" s="298"/>
      <c r="Z147" s="298"/>
      <c r="AA147" s="298"/>
      <c r="AB147" s="298"/>
      <c r="AC147" s="298"/>
      <c r="AD147" s="298"/>
      <c r="AE147" s="298"/>
      <c r="AF147" s="298"/>
      <c r="AG147" s="298"/>
      <c r="AH147" s="298"/>
      <c r="AI147" s="298"/>
      <c r="AJ147" s="298"/>
      <c r="AK147" s="298"/>
      <c r="AL147" s="298"/>
      <c r="AM147" s="298"/>
      <c r="AN147" s="298"/>
      <c r="AO147" s="298"/>
      <c r="AP147" s="298"/>
      <c r="AQ147" s="298"/>
      <c r="AR147" s="298"/>
      <c r="AS147" s="298"/>
      <c r="AT147" s="298"/>
      <c r="AU147" s="298"/>
      <c r="AV147" s="298"/>
      <c r="AW147" s="298"/>
      <c r="AX147" s="298"/>
      <c r="AY147" s="298"/>
      <c r="AZ147" s="298"/>
      <c r="BA147" s="298"/>
      <c r="BB147" s="298"/>
      <c r="BC147" s="298"/>
      <c r="BD147" s="298"/>
      <c r="BE147" s="298"/>
      <c r="BF147" s="298"/>
      <c r="BG147" s="298"/>
      <c r="BH147" s="298"/>
      <c r="BI147" s="298"/>
      <c r="BJ147" s="298"/>
      <c r="BK147" s="298"/>
      <c r="BL147" s="298"/>
      <c r="BM147" s="298"/>
      <c r="BN147" s="298"/>
      <c r="BO147" s="298"/>
      <c r="BP147" s="298"/>
      <c r="BQ147" s="298"/>
      <c r="BR147" s="298"/>
      <c r="BS147" s="298"/>
      <c r="BT147" s="298"/>
      <c r="BU147" s="298"/>
      <c r="BV147" s="298"/>
      <c r="BW147" s="298"/>
      <c r="BX147" s="298"/>
      <c r="BY147" s="298"/>
    </row>
    <row r="148" spans="2:77" x14ac:dyDescent="0.3">
      <c r="B148" s="298"/>
      <c r="C148" s="298"/>
      <c r="D148" s="298"/>
      <c r="E148" s="298"/>
      <c r="F148" s="298"/>
      <c r="G148" s="298"/>
      <c r="H148" s="298"/>
      <c r="I148" s="298"/>
      <c r="J148" s="298"/>
      <c r="K148" s="298"/>
      <c r="L148" s="298"/>
      <c r="M148" s="298"/>
      <c r="N148" s="298"/>
      <c r="O148" s="298"/>
      <c r="P148" s="298"/>
      <c r="Q148" s="298"/>
      <c r="R148" s="298"/>
      <c r="S148" s="298"/>
      <c r="T148" s="298"/>
      <c r="U148" s="298"/>
      <c r="V148" s="298"/>
      <c r="W148" s="298"/>
      <c r="X148" s="298"/>
      <c r="Y148" s="298"/>
      <c r="Z148" s="298"/>
      <c r="AA148" s="298"/>
      <c r="AB148" s="298"/>
      <c r="AC148" s="298"/>
      <c r="AD148" s="298"/>
      <c r="AE148" s="298"/>
      <c r="AF148" s="298"/>
      <c r="AG148" s="298"/>
      <c r="AH148" s="298"/>
      <c r="AI148" s="298"/>
      <c r="AJ148" s="298"/>
      <c r="AK148" s="298"/>
      <c r="AL148" s="298"/>
      <c r="AM148" s="298"/>
      <c r="AN148" s="298"/>
      <c r="AO148" s="298"/>
      <c r="AP148" s="298"/>
      <c r="AQ148" s="298"/>
      <c r="AR148" s="298"/>
      <c r="AS148" s="298"/>
      <c r="AT148" s="298"/>
      <c r="AU148" s="298"/>
      <c r="AV148" s="298"/>
      <c r="AW148" s="298"/>
      <c r="AX148" s="298"/>
      <c r="AY148" s="298"/>
      <c r="AZ148" s="298"/>
      <c r="BA148" s="298"/>
      <c r="BB148" s="298"/>
      <c r="BC148" s="298"/>
      <c r="BD148" s="298"/>
      <c r="BE148" s="298"/>
      <c r="BF148" s="298"/>
      <c r="BG148" s="298"/>
      <c r="BH148" s="298"/>
      <c r="BI148" s="298"/>
      <c r="BJ148" s="298"/>
      <c r="BK148" s="298"/>
      <c r="BL148" s="298"/>
      <c r="BM148" s="298"/>
      <c r="BN148" s="298"/>
      <c r="BO148" s="298"/>
      <c r="BP148" s="298"/>
      <c r="BQ148" s="298"/>
      <c r="BR148" s="298"/>
      <c r="BS148" s="298"/>
      <c r="BT148" s="298"/>
      <c r="BU148" s="298"/>
      <c r="BV148" s="298"/>
      <c r="BW148" s="298"/>
      <c r="BX148" s="298"/>
      <c r="BY148" s="298"/>
    </row>
    <row r="149" spans="2:77" x14ac:dyDescent="0.3">
      <c r="B149" s="298"/>
      <c r="C149" s="298"/>
      <c r="D149" s="298"/>
      <c r="E149" s="298"/>
      <c r="F149" s="298"/>
      <c r="G149" s="298"/>
      <c r="H149" s="298"/>
      <c r="I149" s="298"/>
      <c r="J149" s="298"/>
      <c r="K149" s="298"/>
      <c r="L149" s="298"/>
      <c r="M149" s="298"/>
      <c r="N149" s="298"/>
      <c r="O149" s="298"/>
      <c r="P149" s="298"/>
      <c r="Q149" s="298"/>
      <c r="R149" s="298"/>
      <c r="S149" s="298"/>
      <c r="T149" s="298"/>
      <c r="U149" s="298"/>
      <c r="V149" s="298"/>
      <c r="W149" s="298"/>
      <c r="X149" s="298"/>
      <c r="Y149" s="298"/>
      <c r="Z149" s="298"/>
      <c r="AA149" s="298"/>
      <c r="AB149" s="298"/>
      <c r="AC149" s="298"/>
      <c r="AD149" s="298"/>
      <c r="AE149" s="298"/>
      <c r="AF149" s="298"/>
      <c r="AG149" s="298"/>
      <c r="AH149" s="298"/>
      <c r="AI149" s="298"/>
      <c r="AJ149" s="298"/>
      <c r="AK149" s="298"/>
      <c r="AL149" s="298"/>
      <c r="AM149" s="298"/>
      <c r="AN149" s="298"/>
      <c r="AO149" s="298"/>
      <c r="AP149" s="298"/>
      <c r="AQ149" s="298"/>
      <c r="AR149" s="298"/>
      <c r="AS149" s="298"/>
      <c r="AT149" s="298"/>
      <c r="AU149" s="298"/>
      <c r="AV149" s="298"/>
      <c r="AW149" s="298"/>
      <c r="AX149" s="298"/>
      <c r="AY149" s="298"/>
      <c r="AZ149" s="298"/>
      <c r="BA149" s="298"/>
      <c r="BB149" s="298"/>
      <c r="BC149" s="298"/>
      <c r="BD149" s="298"/>
      <c r="BE149" s="298"/>
      <c r="BF149" s="298"/>
      <c r="BG149" s="298"/>
      <c r="BH149" s="298"/>
      <c r="BI149" s="298"/>
      <c r="BJ149" s="298"/>
      <c r="BK149" s="298"/>
      <c r="BL149" s="298"/>
      <c r="BM149" s="298"/>
      <c r="BN149" s="298"/>
      <c r="BO149" s="298"/>
      <c r="BP149" s="298"/>
      <c r="BQ149" s="298"/>
      <c r="BR149" s="298"/>
      <c r="BS149" s="298"/>
      <c r="BT149" s="298"/>
      <c r="BU149" s="298"/>
      <c r="BV149" s="298"/>
      <c r="BW149" s="298"/>
      <c r="BX149" s="298"/>
      <c r="BY149" s="298"/>
    </row>
    <row r="150" spans="2:77" x14ac:dyDescent="0.3">
      <c r="B150" s="298"/>
      <c r="C150" s="298"/>
      <c r="D150" s="298"/>
      <c r="E150" s="298"/>
      <c r="F150" s="298"/>
      <c r="G150" s="298"/>
      <c r="H150" s="298"/>
      <c r="I150" s="298"/>
      <c r="J150" s="298"/>
      <c r="K150" s="298"/>
      <c r="L150" s="298"/>
      <c r="M150" s="298"/>
      <c r="N150" s="298"/>
      <c r="O150" s="298"/>
      <c r="P150" s="298"/>
      <c r="Q150" s="298"/>
      <c r="R150" s="298"/>
      <c r="S150" s="298"/>
      <c r="T150" s="298"/>
      <c r="U150" s="298"/>
      <c r="V150" s="298"/>
      <c r="W150" s="298"/>
      <c r="X150" s="298"/>
      <c r="Y150" s="298"/>
      <c r="Z150" s="298"/>
      <c r="AA150" s="298"/>
      <c r="AB150" s="298"/>
      <c r="AC150" s="298"/>
      <c r="AD150" s="298"/>
      <c r="AE150" s="298"/>
      <c r="AF150" s="298"/>
      <c r="AG150" s="298"/>
      <c r="AH150" s="298"/>
      <c r="AI150" s="298"/>
      <c r="AJ150" s="298"/>
      <c r="AK150" s="298"/>
      <c r="AL150" s="298"/>
      <c r="AM150" s="298"/>
      <c r="AN150" s="298"/>
      <c r="AO150" s="298"/>
      <c r="AP150" s="298"/>
      <c r="AQ150" s="298"/>
      <c r="AR150" s="298"/>
      <c r="AS150" s="298"/>
      <c r="AT150" s="298"/>
      <c r="AU150" s="298"/>
      <c r="AV150" s="298"/>
      <c r="AW150" s="298"/>
      <c r="AX150" s="298"/>
      <c r="AY150" s="298"/>
      <c r="AZ150" s="298"/>
      <c r="BA150" s="298"/>
      <c r="BB150" s="298"/>
      <c r="BC150" s="298"/>
      <c r="BD150" s="298"/>
      <c r="BE150" s="298"/>
      <c r="BF150" s="298"/>
      <c r="BG150" s="298"/>
      <c r="BH150" s="298"/>
      <c r="BI150" s="298"/>
      <c r="BJ150" s="298"/>
      <c r="BK150" s="298"/>
      <c r="BL150" s="298"/>
      <c r="BM150" s="298"/>
      <c r="BN150" s="298"/>
      <c r="BO150" s="298"/>
      <c r="BP150" s="298"/>
      <c r="BQ150" s="298"/>
      <c r="BR150" s="298"/>
      <c r="BS150" s="298"/>
      <c r="BT150" s="298"/>
      <c r="BU150" s="298"/>
      <c r="BV150" s="298"/>
      <c r="BW150" s="298"/>
      <c r="BX150" s="298"/>
      <c r="BY150" s="298"/>
    </row>
    <row r="151" spans="2:77" x14ac:dyDescent="0.3">
      <c r="B151" s="298"/>
      <c r="C151" s="298"/>
      <c r="D151" s="298"/>
      <c r="E151" s="298"/>
      <c r="F151" s="298"/>
      <c r="G151" s="298"/>
      <c r="H151" s="298"/>
      <c r="I151" s="298"/>
      <c r="J151" s="298"/>
      <c r="K151" s="298"/>
      <c r="L151" s="298"/>
      <c r="M151" s="298"/>
      <c r="N151" s="298"/>
      <c r="O151" s="298"/>
      <c r="P151" s="298"/>
      <c r="Q151" s="298"/>
      <c r="R151" s="298"/>
      <c r="S151" s="298"/>
      <c r="T151" s="298"/>
      <c r="U151" s="298"/>
      <c r="V151" s="298"/>
      <c r="W151" s="298"/>
      <c r="X151" s="298"/>
      <c r="Y151" s="298"/>
      <c r="Z151" s="298"/>
      <c r="AA151" s="298"/>
      <c r="AB151" s="298"/>
      <c r="AC151" s="298"/>
      <c r="AD151" s="298"/>
      <c r="AE151" s="298"/>
      <c r="AF151" s="298"/>
      <c r="AG151" s="298"/>
      <c r="AH151" s="298"/>
      <c r="AI151" s="298"/>
      <c r="AJ151" s="298"/>
      <c r="AK151" s="298"/>
      <c r="AL151" s="298"/>
      <c r="AM151" s="298"/>
      <c r="AN151" s="298"/>
      <c r="AO151" s="298"/>
      <c r="AP151" s="298"/>
      <c r="AQ151" s="298"/>
      <c r="AR151" s="298"/>
      <c r="AS151" s="298"/>
      <c r="AT151" s="298"/>
      <c r="AU151" s="298"/>
      <c r="AV151" s="298"/>
      <c r="AW151" s="298"/>
      <c r="AX151" s="298"/>
      <c r="AY151" s="298"/>
      <c r="AZ151" s="298"/>
      <c r="BA151" s="298"/>
      <c r="BB151" s="298"/>
      <c r="BC151" s="298"/>
      <c r="BD151" s="298"/>
      <c r="BE151" s="298"/>
      <c r="BF151" s="298"/>
      <c r="BG151" s="298"/>
      <c r="BH151" s="298"/>
      <c r="BI151" s="298"/>
      <c r="BJ151" s="298"/>
      <c r="BK151" s="298"/>
      <c r="BL151" s="298"/>
      <c r="BM151" s="298"/>
      <c r="BN151" s="298"/>
      <c r="BO151" s="298"/>
      <c r="BP151" s="298"/>
      <c r="BQ151" s="298"/>
      <c r="BR151" s="298"/>
      <c r="BS151" s="298"/>
      <c r="BT151" s="298"/>
      <c r="BU151" s="298"/>
      <c r="BV151" s="298"/>
      <c r="BW151" s="298"/>
      <c r="BX151" s="298"/>
      <c r="BY151" s="298"/>
    </row>
    <row r="152" spans="2:77" x14ac:dyDescent="0.3">
      <c r="B152" s="298"/>
      <c r="C152" s="298"/>
      <c r="D152" s="298"/>
      <c r="E152" s="298"/>
      <c r="F152" s="298"/>
      <c r="G152" s="298"/>
      <c r="H152" s="298"/>
      <c r="I152" s="298"/>
      <c r="J152" s="298"/>
      <c r="K152" s="298"/>
      <c r="L152" s="298"/>
      <c r="M152" s="298"/>
      <c r="N152" s="298"/>
      <c r="O152" s="298"/>
      <c r="P152" s="298"/>
      <c r="Q152" s="298"/>
      <c r="R152" s="298"/>
      <c r="S152" s="298"/>
      <c r="T152" s="298"/>
      <c r="U152" s="298"/>
      <c r="V152" s="298"/>
      <c r="W152" s="298"/>
      <c r="X152" s="298"/>
      <c r="Y152" s="298"/>
      <c r="Z152" s="298"/>
      <c r="AA152" s="298"/>
      <c r="AB152" s="298"/>
      <c r="AC152" s="298"/>
      <c r="AD152" s="298"/>
      <c r="AE152" s="298"/>
      <c r="AF152" s="298"/>
      <c r="AG152" s="298"/>
      <c r="AH152" s="298"/>
      <c r="AI152" s="298"/>
      <c r="AJ152" s="298"/>
      <c r="AK152" s="298"/>
      <c r="AL152" s="298"/>
      <c r="AM152" s="298"/>
      <c r="AN152" s="298"/>
      <c r="AO152" s="298"/>
      <c r="AP152" s="298"/>
      <c r="AQ152" s="298"/>
      <c r="AR152" s="298"/>
      <c r="AS152" s="298"/>
      <c r="AT152" s="298"/>
      <c r="AU152" s="298"/>
      <c r="AV152" s="298"/>
      <c r="AW152" s="298"/>
      <c r="AX152" s="298"/>
      <c r="AY152" s="298"/>
      <c r="AZ152" s="298"/>
      <c r="BA152" s="298"/>
      <c r="BB152" s="298"/>
      <c r="BC152" s="298"/>
      <c r="BD152" s="298"/>
      <c r="BE152" s="298"/>
      <c r="BF152" s="298"/>
      <c r="BG152" s="298"/>
      <c r="BH152" s="298"/>
      <c r="BI152" s="298"/>
      <c r="BJ152" s="298"/>
      <c r="BK152" s="298"/>
      <c r="BL152" s="298"/>
      <c r="BM152" s="298"/>
      <c r="BN152" s="298"/>
      <c r="BO152" s="298"/>
      <c r="BP152" s="298"/>
      <c r="BQ152" s="298"/>
      <c r="BR152" s="298"/>
      <c r="BS152" s="298"/>
      <c r="BT152" s="298"/>
      <c r="BU152" s="298"/>
      <c r="BV152" s="298"/>
      <c r="BW152" s="298"/>
      <c r="BX152" s="298"/>
      <c r="BY152" s="298"/>
    </row>
    <row r="153" spans="2:77" x14ac:dyDescent="0.3">
      <c r="B153" s="298"/>
      <c r="C153" s="298"/>
      <c r="D153" s="298"/>
      <c r="E153" s="298"/>
      <c r="F153" s="298"/>
      <c r="G153" s="298"/>
      <c r="H153" s="298"/>
      <c r="I153" s="298"/>
      <c r="J153" s="298"/>
      <c r="K153" s="298"/>
      <c r="L153" s="298"/>
      <c r="M153" s="298"/>
      <c r="N153" s="298"/>
      <c r="O153" s="298"/>
      <c r="P153" s="298"/>
      <c r="Q153" s="298"/>
      <c r="R153" s="298"/>
      <c r="S153" s="298"/>
      <c r="T153" s="298"/>
      <c r="U153" s="298"/>
      <c r="V153" s="298"/>
      <c r="W153" s="298"/>
      <c r="X153" s="298"/>
      <c r="Y153" s="298"/>
      <c r="Z153" s="298"/>
      <c r="AA153" s="298"/>
      <c r="AB153" s="298"/>
      <c r="AC153" s="298"/>
      <c r="AD153" s="298"/>
      <c r="AE153" s="298"/>
      <c r="AF153" s="298"/>
      <c r="AG153" s="298"/>
      <c r="AH153" s="298"/>
      <c r="AI153" s="298"/>
      <c r="AJ153" s="298"/>
      <c r="AK153" s="298"/>
      <c r="AL153" s="298"/>
      <c r="AM153" s="298"/>
      <c r="AN153" s="298"/>
      <c r="AO153" s="298"/>
      <c r="AP153" s="298"/>
      <c r="AQ153" s="298"/>
      <c r="AR153" s="298"/>
      <c r="AS153" s="298"/>
      <c r="AT153" s="298"/>
      <c r="AU153" s="298"/>
      <c r="AV153" s="298"/>
      <c r="AW153" s="298"/>
      <c r="AX153" s="298"/>
      <c r="AY153" s="298"/>
      <c r="AZ153" s="298"/>
      <c r="BA153" s="298"/>
      <c r="BB153" s="298"/>
      <c r="BC153" s="298"/>
      <c r="BD153" s="298"/>
      <c r="BE153" s="298"/>
      <c r="BF153" s="298"/>
      <c r="BG153" s="298"/>
      <c r="BH153" s="298"/>
      <c r="BI153" s="298"/>
      <c r="BJ153" s="298"/>
      <c r="BK153" s="298"/>
      <c r="BL153" s="298"/>
      <c r="BM153" s="298"/>
      <c r="BN153" s="298"/>
      <c r="BO153" s="298"/>
      <c r="BP153" s="298"/>
      <c r="BQ153" s="298"/>
      <c r="BR153" s="298"/>
      <c r="BS153" s="298"/>
      <c r="BT153" s="298"/>
      <c r="BU153" s="298"/>
      <c r="BV153" s="298"/>
      <c r="BW153" s="298"/>
      <c r="BX153" s="298"/>
      <c r="BY153" s="298"/>
    </row>
    <row r="154" spans="2:77" x14ac:dyDescent="0.3">
      <c r="B154" s="298"/>
      <c r="C154" s="298"/>
      <c r="D154" s="298"/>
      <c r="E154" s="298"/>
      <c r="F154" s="298"/>
      <c r="G154" s="298"/>
      <c r="H154" s="298"/>
      <c r="I154" s="298"/>
      <c r="J154" s="298"/>
      <c r="K154" s="298"/>
      <c r="L154" s="298"/>
      <c r="M154" s="298"/>
      <c r="N154" s="298"/>
      <c r="O154" s="298"/>
      <c r="P154" s="298"/>
      <c r="Q154" s="298"/>
      <c r="R154" s="298"/>
      <c r="S154" s="298"/>
      <c r="T154" s="298"/>
      <c r="U154" s="298"/>
      <c r="V154" s="298"/>
      <c r="W154" s="298"/>
      <c r="X154" s="298"/>
      <c r="Y154" s="298"/>
      <c r="Z154" s="298"/>
      <c r="AA154" s="298"/>
      <c r="AB154" s="298"/>
      <c r="AC154" s="298"/>
      <c r="AD154" s="298"/>
      <c r="AE154" s="298"/>
      <c r="AF154" s="298"/>
      <c r="AG154" s="298"/>
      <c r="AH154" s="298"/>
      <c r="AI154" s="298"/>
      <c r="AJ154" s="298"/>
      <c r="AK154" s="298"/>
      <c r="AL154" s="298"/>
      <c r="AM154" s="298"/>
      <c r="AN154" s="298"/>
      <c r="AO154" s="298"/>
      <c r="AP154" s="298"/>
      <c r="AQ154" s="298"/>
      <c r="AR154" s="298"/>
      <c r="AS154" s="298"/>
      <c r="AT154" s="298"/>
      <c r="AU154" s="298"/>
      <c r="AV154" s="298"/>
      <c r="AW154" s="298"/>
      <c r="AX154" s="298"/>
      <c r="AY154" s="298"/>
      <c r="AZ154" s="298"/>
      <c r="BA154" s="298"/>
      <c r="BB154" s="298"/>
      <c r="BC154" s="298"/>
      <c r="BD154" s="298"/>
      <c r="BE154" s="298"/>
      <c r="BF154" s="298"/>
      <c r="BG154" s="298"/>
      <c r="BH154" s="298"/>
      <c r="BI154" s="298"/>
      <c r="BJ154" s="298"/>
      <c r="BK154" s="298"/>
      <c r="BL154" s="298"/>
      <c r="BM154" s="298"/>
      <c r="BN154" s="298"/>
      <c r="BO154" s="298"/>
      <c r="BP154" s="298"/>
      <c r="BQ154" s="298"/>
      <c r="BR154" s="298"/>
      <c r="BS154" s="298"/>
      <c r="BT154" s="298"/>
      <c r="BU154" s="298"/>
      <c r="BV154" s="298"/>
      <c r="BW154" s="298"/>
      <c r="BX154" s="298"/>
      <c r="BY154" s="298"/>
    </row>
    <row r="155" spans="2:77" x14ac:dyDescent="0.3">
      <c r="B155" s="298"/>
      <c r="C155" s="298"/>
      <c r="D155" s="298"/>
      <c r="E155" s="298"/>
      <c r="F155" s="298"/>
      <c r="G155" s="298"/>
      <c r="H155" s="298"/>
      <c r="I155" s="298"/>
      <c r="J155" s="298"/>
      <c r="K155" s="298"/>
      <c r="L155" s="298"/>
      <c r="M155" s="298"/>
      <c r="N155" s="298"/>
      <c r="O155" s="298"/>
      <c r="P155" s="298"/>
      <c r="Q155" s="298"/>
      <c r="R155" s="298"/>
      <c r="S155" s="298"/>
      <c r="T155" s="298"/>
      <c r="U155" s="298"/>
      <c r="V155" s="298"/>
      <c r="W155" s="298"/>
      <c r="X155" s="298"/>
      <c r="Y155" s="298"/>
      <c r="Z155" s="298"/>
      <c r="AA155" s="298"/>
      <c r="AB155" s="298"/>
      <c r="AC155" s="298"/>
      <c r="AD155" s="298"/>
      <c r="AE155" s="298"/>
      <c r="AF155" s="298"/>
      <c r="AG155" s="298"/>
      <c r="AH155" s="298"/>
      <c r="AI155" s="298"/>
      <c r="AJ155" s="298"/>
      <c r="AK155" s="298"/>
      <c r="AL155" s="298"/>
      <c r="AM155" s="298"/>
      <c r="AN155" s="298"/>
      <c r="AO155" s="298"/>
      <c r="AP155" s="298"/>
      <c r="AQ155" s="298"/>
      <c r="AR155" s="298"/>
      <c r="AS155" s="298"/>
      <c r="AT155" s="298"/>
      <c r="AU155" s="298"/>
      <c r="AV155" s="298"/>
      <c r="AW155" s="298"/>
      <c r="AX155" s="298"/>
      <c r="AY155" s="298"/>
      <c r="AZ155" s="298"/>
      <c r="BA155" s="298"/>
      <c r="BB155" s="298"/>
      <c r="BC155" s="298"/>
      <c r="BD155" s="298"/>
      <c r="BE155" s="298"/>
      <c r="BF155" s="298"/>
      <c r="BG155" s="298"/>
      <c r="BH155" s="298"/>
      <c r="BI155" s="298"/>
      <c r="BJ155" s="298"/>
      <c r="BK155" s="298"/>
      <c r="BL155" s="298"/>
      <c r="BM155" s="298"/>
      <c r="BN155" s="298"/>
      <c r="BO155" s="298"/>
      <c r="BP155" s="298"/>
      <c r="BQ155" s="298"/>
      <c r="BR155" s="298"/>
      <c r="BS155" s="298"/>
      <c r="BT155" s="298"/>
      <c r="BU155" s="298"/>
      <c r="BV155" s="298"/>
      <c r="BW155" s="298"/>
      <c r="BX155" s="298"/>
      <c r="BY155" s="298"/>
    </row>
    <row r="156" spans="2:77" x14ac:dyDescent="0.3">
      <c r="B156" s="298"/>
      <c r="C156" s="298"/>
      <c r="D156" s="298"/>
      <c r="E156" s="298"/>
      <c r="F156" s="298"/>
      <c r="G156" s="298"/>
      <c r="H156" s="298"/>
      <c r="I156" s="298"/>
      <c r="J156" s="298"/>
      <c r="K156" s="298"/>
      <c r="L156" s="298"/>
      <c r="M156" s="298"/>
      <c r="N156" s="298"/>
      <c r="O156" s="298"/>
      <c r="P156" s="298"/>
      <c r="Q156" s="298"/>
      <c r="R156" s="298"/>
      <c r="S156" s="298"/>
      <c r="T156" s="298"/>
      <c r="U156" s="298"/>
      <c r="V156" s="298"/>
      <c r="W156" s="298"/>
      <c r="X156" s="298"/>
      <c r="Y156" s="298"/>
      <c r="Z156" s="298"/>
      <c r="AA156" s="298"/>
      <c r="AB156" s="298"/>
      <c r="AC156" s="298"/>
      <c r="AD156" s="298"/>
      <c r="AE156" s="298"/>
      <c r="AF156" s="298"/>
      <c r="AG156" s="298"/>
      <c r="AH156" s="298"/>
      <c r="AI156" s="298"/>
      <c r="AJ156" s="298"/>
      <c r="AK156" s="298"/>
      <c r="AL156" s="298"/>
      <c r="AM156" s="298"/>
      <c r="AN156" s="298"/>
      <c r="AO156" s="298"/>
      <c r="AP156" s="298"/>
      <c r="AQ156" s="298"/>
      <c r="AR156" s="298"/>
      <c r="AS156" s="298"/>
      <c r="AT156" s="298"/>
      <c r="AU156" s="298"/>
      <c r="AV156" s="298"/>
      <c r="AW156" s="298"/>
      <c r="AX156" s="298"/>
      <c r="AY156" s="298"/>
      <c r="AZ156" s="298"/>
      <c r="BA156" s="298"/>
      <c r="BB156" s="298"/>
      <c r="BC156" s="298"/>
      <c r="BD156" s="298"/>
      <c r="BE156" s="298"/>
      <c r="BF156" s="298"/>
      <c r="BG156" s="298"/>
      <c r="BH156" s="298"/>
      <c r="BI156" s="298"/>
      <c r="BJ156" s="298"/>
      <c r="BK156" s="298"/>
      <c r="BL156" s="298"/>
      <c r="BM156" s="298"/>
      <c r="BN156" s="298"/>
      <c r="BO156" s="298"/>
      <c r="BP156" s="298"/>
      <c r="BQ156" s="298"/>
      <c r="BR156" s="298"/>
      <c r="BS156" s="298"/>
      <c r="BT156" s="298"/>
      <c r="BU156" s="298"/>
      <c r="BV156" s="298"/>
      <c r="BW156" s="298"/>
      <c r="BX156" s="298"/>
      <c r="BY156" s="298"/>
    </row>
    <row r="157" spans="2:77" x14ac:dyDescent="0.3">
      <c r="B157" s="298"/>
      <c r="C157" s="298"/>
      <c r="D157" s="298"/>
      <c r="E157" s="298"/>
      <c r="F157" s="298"/>
      <c r="G157" s="298"/>
      <c r="H157" s="298"/>
      <c r="I157" s="298"/>
      <c r="J157" s="298"/>
      <c r="K157" s="298"/>
      <c r="L157" s="298"/>
      <c r="M157" s="298"/>
      <c r="N157" s="298"/>
      <c r="O157" s="298"/>
      <c r="P157" s="298"/>
      <c r="Q157" s="298"/>
      <c r="R157" s="298"/>
      <c r="S157" s="298"/>
      <c r="T157" s="298"/>
      <c r="U157" s="298"/>
      <c r="V157" s="298"/>
      <c r="W157" s="298"/>
      <c r="X157" s="298"/>
      <c r="Y157" s="298"/>
      <c r="Z157" s="298"/>
      <c r="AA157" s="298"/>
      <c r="AB157" s="298"/>
      <c r="AC157" s="298"/>
      <c r="AD157" s="298"/>
      <c r="AE157" s="298"/>
      <c r="AF157" s="298"/>
      <c r="AG157" s="298"/>
      <c r="AH157" s="298"/>
      <c r="AI157" s="298"/>
      <c r="AJ157" s="298"/>
      <c r="AK157" s="298"/>
      <c r="AL157" s="298"/>
      <c r="AM157" s="298"/>
      <c r="AN157" s="298"/>
      <c r="AO157" s="298"/>
      <c r="AP157" s="298"/>
      <c r="AQ157" s="298"/>
      <c r="AR157" s="298"/>
      <c r="AS157" s="298"/>
      <c r="AT157" s="298"/>
      <c r="AU157" s="298"/>
      <c r="AV157" s="298"/>
      <c r="AW157" s="298"/>
      <c r="AX157" s="298"/>
      <c r="AY157" s="298"/>
      <c r="AZ157" s="298"/>
      <c r="BA157" s="298"/>
      <c r="BB157" s="298"/>
      <c r="BC157" s="298"/>
      <c r="BD157" s="298"/>
      <c r="BE157" s="298"/>
      <c r="BF157" s="298"/>
      <c r="BG157" s="298"/>
      <c r="BH157" s="298"/>
      <c r="BI157" s="298"/>
      <c r="BJ157" s="298"/>
      <c r="BK157" s="298"/>
      <c r="BL157" s="298"/>
      <c r="BM157" s="298"/>
      <c r="BN157" s="298"/>
      <c r="BO157" s="298"/>
      <c r="BP157" s="298"/>
      <c r="BQ157" s="298"/>
      <c r="BR157" s="298"/>
      <c r="BS157" s="298"/>
      <c r="BT157" s="298"/>
      <c r="BU157" s="298"/>
      <c r="BV157" s="298"/>
      <c r="BW157" s="298"/>
      <c r="BX157" s="298"/>
      <c r="BY157" s="298"/>
    </row>
    <row r="158" spans="2:77" x14ac:dyDescent="0.3">
      <c r="B158" s="298"/>
      <c r="C158" s="298"/>
      <c r="D158" s="298"/>
      <c r="E158" s="298"/>
      <c r="F158" s="298"/>
      <c r="G158" s="298"/>
      <c r="H158" s="298"/>
      <c r="I158" s="298"/>
      <c r="J158" s="298"/>
      <c r="K158" s="298"/>
      <c r="L158" s="298"/>
      <c r="M158" s="298"/>
      <c r="N158" s="298"/>
      <c r="O158" s="298"/>
      <c r="P158" s="298"/>
      <c r="Q158" s="298"/>
      <c r="R158" s="298"/>
      <c r="S158" s="298"/>
      <c r="T158" s="298"/>
      <c r="U158" s="298"/>
      <c r="V158" s="298"/>
      <c r="W158" s="298"/>
      <c r="X158" s="298"/>
      <c r="Y158" s="298"/>
      <c r="Z158" s="298"/>
      <c r="AA158" s="298"/>
      <c r="AB158" s="298"/>
      <c r="AC158" s="298"/>
      <c r="AD158" s="298"/>
      <c r="AE158" s="298"/>
      <c r="AF158" s="298"/>
      <c r="AG158" s="298"/>
      <c r="AH158" s="298"/>
      <c r="AI158" s="298"/>
      <c r="AJ158" s="298"/>
      <c r="AK158" s="298"/>
      <c r="AL158" s="298"/>
      <c r="AM158" s="298"/>
      <c r="AN158" s="298"/>
      <c r="AO158" s="298"/>
      <c r="AP158" s="298"/>
      <c r="AQ158" s="298"/>
      <c r="AR158" s="298"/>
      <c r="AS158" s="298"/>
      <c r="AT158" s="298"/>
      <c r="AU158" s="298"/>
      <c r="AV158" s="298"/>
      <c r="AW158" s="298"/>
      <c r="AX158" s="298"/>
      <c r="AY158" s="298"/>
      <c r="AZ158" s="298"/>
      <c r="BA158" s="298"/>
      <c r="BB158" s="298"/>
      <c r="BC158" s="298"/>
      <c r="BD158" s="298"/>
      <c r="BE158" s="298"/>
      <c r="BF158" s="298"/>
      <c r="BG158" s="298"/>
      <c r="BH158" s="298"/>
      <c r="BI158" s="298"/>
      <c r="BJ158" s="298"/>
      <c r="BK158" s="298"/>
      <c r="BL158" s="298"/>
      <c r="BM158" s="298"/>
      <c r="BN158" s="298"/>
      <c r="BO158" s="298"/>
      <c r="BP158" s="298"/>
      <c r="BQ158" s="298"/>
      <c r="BR158" s="298"/>
      <c r="BS158" s="298"/>
      <c r="BT158" s="298"/>
      <c r="BU158" s="298"/>
      <c r="BV158" s="298"/>
      <c r="BW158" s="298"/>
      <c r="BX158" s="298"/>
      <c r="BY158" s="298"/>
    </row>
    <row r="159" spans="2:77" x14ac:dyDescent="0.3">
      <c r="B159" s="298"/>
      <c r="C159" s="298"/>
      <c r="D159" s="298"/>
      <c r="E159" s="298"/>
      <c r="F159" s="298"/>
      <c r="G159" s="298"/>
      <c r="H159" s="298"/>
      <c r="I159" s="298"/>
      <c r="J159" s="298"/>
      <c r="K159" s="298"/>
      <c r="L159" s="298"/>
      <c r="M159" s="298"/>
      <c r="N159" s="298"/>
      <c r="O159" s="298"/>
      <c r="P159" s="298"/>
      <c r="Q159" s="298"/>
      <c r="R159" s="298"/>
      <c r="S159" s="298"/>
      <c r="T159" s="298"/>
      <c r="U159" s="298"/>
      <c r="V159" s="298"/>
      <c r="W159" s="298"/>
      <c r="X159" s="298"/>
      <c r="Y159" s="298"/>
      <c r="Z159" s="298"/>
      <c r="AA159" s="298"/>
      <c r="AB159" s="298"/>
      <c r="AC159" s="298"/>
      <c r="AD159" s="298"/>
      <c r="AE159" s="298"/>
      <c r="AF159" s="298"/>
      <c r="AG159" s="298"/>
      <c r="AH159" s="298"/>
      <c r="AI159" s="298"/>
      <c r="AJ159" s="298"/>
      <c r="AK159" s="298"/>
      <c r="AL159" s="298"/>
      <c r="AM159" s="298"/>
      <c r="AN159" s="298"/>
      <c r="AO159" s="298"/>
      <c r="AP159" s="298"/>
      <c r="AQ159" s="298"/>
      <c r="AR159" s="298"/>
      <c r="AS159" s="298"/>
      <c r="AT159" s="298"/>
      <c r="AU159" s="298"/>
      <c r="AV159" s="298"/>
      <c r="AW159" s="298"/>
      <c r="AX159" s="298"/>
      <c r="AY159" s="298"/>
      <c r="AZ159" s="298"/>
      <c r="BA159" s="298"/>
      <c r="BB159" s="298"/>
      <c r="BC159" s="298"/>
      <c r="BD159" s="298"/>
      <c r="BE159" s="298"/>
      <c r="BF159" s="298"/>
      <c r="BG159" s="298"/>
      <c r="BH159" s="298"/>
      <c r="BI159" s="298"/>
      <c r="BJ159" s="298"/>
      <c r="BK159" s="298"/>
      <c r="BL159" s="298"/>
      <c r="BM159" s="298"/>
      <c r="BN159" s="298"/>
      <c r="BO159" s="298"/>
      <c r="BP159" s="298"/>
      <c r="BQ159" s="298"/>
      <c r="BR159" s="298"/>
      <c r="BS159" s="298"/>
      <c r="BT159" s="298"/>
      <c r="BU159" s="298"/>
      <c r="BV159" s="298"/>
      <c r="BW159" s="298"/>
      <c r="BX159" s="298"/>
      <c r="BY159" s="298"/>
    </row>
    <row r="160" spans="2:77" x14ac:dyDescent="0.3">
      <c r="B160" s="298"/>
      <c r="C160" s="298"/>
      <c r="D160" s="298"/>
      <c r="E160" s="298"/>
      <c r="F160" s="298"/>
      <c r="G160" s="298"/>
      <c r="H160" s="298"/>
      <c r="I160" s="298"/>
      <c r="J160" s="298"/>
      <c r="K160" s="298"/>
      <c r="L160" s="298"/>
      <c r="M160" s="298"/>
      <c r="N160" s="298"/>
      <c r="O160" s="298"/>
      <c r="P160" s="298"/>
      <c r="Q160" s="298"/>
      <c r="R160" s="298"/>
      <c r="S160" s="298"/>
      <c r="T160" s="298"/>
      <c r="U160" s="298"/>
      <c r="V160" s="298"/>
      <c r="W160" s="298"/>
      <c r="X160" s="298"/>
      <c r="Y160" s="298"/>
      <c r="Z160" s="298"/>
      <c r="AA160" s="298"/>
      <c r="AB160" s="298"/>
      <c r="AC160" s="298"/>
      <c r="AD160" s="298"/>
      <c r="AE160" s="298"/>
      <c r="AF160" s="298"/>
      <c r="AG160" s="298"/>
      <c r="AH160" s="298"/>
      <c r="AI160" s="298"/>
      <c r="AJ160" s="298"/>
      <c r="AK160" s="298"/>
      <c r="AL160" s="298"/>
      <c r="AM160" s="298"/>
      <c r="AN160" s="298"/>
      <c r="AO160" s="298"/>
      <c r="AP160" s="298"/>
      <c r="AQ160" s="298"/>
      <c r="AR160" s="298"/>
      <c r="AS160" s="298"/>
      <c r="AT160" s="298"/>
      <c r="AU160" s="298"/>
      <c r="AV160" s="298"/>
      <c r="AW160" s="298"/>
      <c r="AX160" s="298"/>
      <c r="AY160" s="298"/>
      <c r="AZ160" s="298"/>
      <c r="BA160" s="298"/>
      <c r="BB160" s="298"/>
      <c r="BC160" s="298"/>
      <c r="BD160" s="298"/>
      <c r="BE160" s="298"/>
      <c r="BF160" s="298"/>
      <c r="BG160" s="298"/>
      <c r="BH160" s="298"/>
      <c r="BI160" s="298"/>
      <c r="BJ160" s="298"/>
      <c r="BK160" s="298"/>
      <c r="BL160" s="298"/>
      <c r="BM160" s="298"/>
      <c r="BN160" s="298"/>
      <c r="BO160" s="298"/>
      <c r="BP160" s="298"/>
      <c r="BQ160" s="298"/>
      <c r="BR160" s="298"/>
      <c r="BS160" s="298"/>
      <c r="BT160" s="298"/>
      <c r="BU160" s="298"/>
      <c r="BV160" s="298"/>
      <c r="BW160" s="298"/>
      <c r="BX160" s="298"/>
      <c r="BY160" s="298"/>
    </row>
    <row r="161" spans="2:77" x14ac:dyDescent="0.3">
      <c r="B161" s="298"/>
      <c r="C161" s="298"/>
      <c r="D161" s="298"/>
      <c r="E161" s="298"/>
      <c r="F161" s="298"/>
      <c r="G161" s="298"/>
      <c r="H161" s="298"/>
      <c r="I161" s="298"/>
      <c r="J161" s="298"/>
      <c r="K161" s="298"/>
      <c r="L161" s="298"/>
      <c r="M161" s="298"/>
      <c r="N161" s="298"/>
      <c r="O161" s="298"/>
      <c r="P161" s="298"/>
      <c r="Q161" s="298"/>
      <c r="R161" s="298"/>
      <c r="S161" s="298"/>
      <c r="T161" s="298"/>
      <c r="U161" s="298"/>
      <c r="V161" s="298"/>
      <c r="W161" s="298"/>
      <c r="X161" s="298"/>
      <c r="Y161" s="298"/>
      <c r="Z161" s="298"/>
      <c r="AA161" s="298"/>
      <c r="AB161" s="298"/>
      <c r="AC161" s="298"/>
      <c r="AD161" s="298"/>
      <c r="AE161" s="298"/>
      <c r="AF161" s="298"/>
      <c r="AG161" s="298"/>
      <c r="AH161" s="298"/>
      <c r="AI161" s="298"/>
      <c r="AJ161" s="298"/>
      <c r="AK161" s="298"/>
      <c r="AL161" s="298"/>
      <c r="AM161" s="298"/>
      <c r="AN161" s="298"/>
      <c r="AO161" s="298"/>
      <c r="AP161" s="298"/>
      <c r="AQ161" s="298"/>
      <c r="AR161" s="298"/>
      <c r="AS161" s="298"/>
      <c r="AT161" s="298"/>
      <c r="AU161" s="298"/>
      <c r="AV161" s="298"/>
      <c r="AW161" s="298"/>
      <c r="AX161" s="298"/>
      <c r="AY161" s="298"/>
      <c r="AZ161" s="298"/>
      <c r="BA161" s="298"/>
      <c r="BB161" s="298"/>
      <c r="BC161" s="298"/>
      <c r="BD161" s="298"/>
      <c r="BE161" s="298"/>
      <c r="BF161" s="298"/>
      <c r="BG161" s="298"/>
      <c r="BH161" s="298"/>
      <c r="BI161" s="298"/>
      <c r="BJ161" s="298"/>
      <c r="BK161" s="298"/>
      <c r="BL161" s="298"/>
      <c r="BM161" s="298"/>
      <c r="BN161" s="298"/>
      <c r="BO161" s="298"/>
      <c r="BP161" s="298"/>
      <c r="BQ161" s="298"/>
      <c r="BR161" s="298"/>
      <c r="BS161" s="298"/>
      <c r="BT161" s="298"/>
      <c r="BU161" s="298"/>
      <c r="BV161" s="298"/>
      <c r="BW161" s="298"/>
      <c r="BX161" s="298"/>
      <c r="BY161" s="298"/>
    </row>
    <row r="162" spans="2:77" x14ac:dyDescent="0.3">
      <c r="B162" s="298"/>
      <c r="C162" s="298"/>
      <c r="D162" s="298"/>
      <c r="E162" s="298"/>
      <c r="F162" s="298"/>
      <c r="G162" s="298"/>
      <c r="H162" s="298"/>
      <c r="I162" s="298"/>
      <c r="J162" s="298"/>
      <c r="K162" s="298"/>
      <c r="L162" s="298"/>
      <c r="M162" s="298"/>
      <c r="N162" s="298"/>
      <c r="O162" s="298"/>
      <c r="P162" s="298"/>
      <c r="Q162" s="298"/>
      <c r="R162" s="298"/>
      <c r="S162" s="298"/>
      <c r="T162" s="298"/>
      <c r="U162" s="298"/>
      <c r="V162" s="298"/>
      <c r="W162" s="298"/>
      <c r="X162" s="298"/>
      <c r="Y162" s="298"/>
      <c r="Z162" s="298"/>
      <c r="AA162" s="298"/>
      <c r="AB162" s="298"/>
      <c r="AC162" s="298"/>
      <c r="AD162" s="298"/>
      <c r="AE162" s="298"/>
      <c r="AF162" s="298"/>
      <c r="AG162" s="298"/>
      <c r="AH162" s="298"/>
      <c r="AI162" s="298"/>
      <c r="AJ162" s="298"/>
      <c r="AK162" s="298"/>
      <c r="AL162" s="298"/>
      <c r="AM162" s="298"/>
      <c r="AN162" s="298"/>
      <c r="AO162" s="298"/>
      <c r="AP162" s="298"/>
      <c r="AQ162" s="298"/>
      <c r="AR162" s="298"/>
      <c r="AS162" s="298"/>
      <c r="AT162" s="298"/>
      <c r="AU162" s="298"/>
      <c r="AV162" s="298"/>
      <c r="AW162" s="298"/>
      <c r="AX162" s="298"/>
      <c r="AY162" s="298"/>
      <c r="AZ162" s="298"/>
      <c r="BA162" s="298"/>
      <c r="BB162" s="298"/>
      <c r="BC162" s="298"/>
      <c r="BD162" s="298"/>
      <c r="BE162" s="298"/>
      <c r="BF162" s="298"/>
      <c r="BG162" s="298"/>
      <c r="BH162" s="298"/>
      <c r="BI162" s="298"/>
      <c r="BJ162" s="298"/>
      <c r="BK162" s="298"/>
      <c r="BL162" s="298"/>
      <c r="BM162" s="298"/>
      <c r="BN162" s="298"/>
      <c r="BO162" s="298"/>
      <c r="BP162" s="298"/>
      <c r="BQ162" s="298"/>
      <c r="BR162" s="298"/>
      <c r="BS162" s="298"/>
      <c r="BT162" s="298"/>
      <c r="BU162" s="298"/>
      <c r="BV162" s="298"/>
      <c r="BW162" s="298"/>
      <c r="BX162" s="298"/>
      <c r="BY162" s="298"/>
    </row>
    <row r="163" spans="2:77" x14ac:dyDescent="0.3">
      <c r="B163" s="298"/>
      <c r="C163" s="298"/>
      <c r="D163" s="298"/>
      <c r="E163" s="298"/>
      <c r="F163" s="298"/>
      <c r="G163" s="298"/>
      <c r="H163" s="298"/>
      <c r="I163" s="298"/>
      <c r="J163" s="298"/>
      <c r="K163" s="298"/>
      <c r="L163" s="298"/>
      <c r="M163" s="298"/>
      <c r="N163" s="298"/>
      <c r="O163" s="298"/>
      <c r="P163" s="298"/>
      <c r="Q163" s="298"/>
      <c r="R163" s="298"/>
      <c r="S163" s="298"/>
      <c r="T163" s="298"/>
      <c r="U163" s="298"/>
      <c r="V163" s="298"/>
      <c r="W163" s="298"/>
      <c r="X163" s="298"/>
      <c r="Y163" s="298"/>
      <c r="Z163" s="298"/>
      <c r="AA163" s="298"/>
      <c r="AB163" s="298"/>
      <c r="AC163" s="298"/>
      <c r="AD163" s="298"/>
      <c r="AE163" s="298"/>
      <c r="AF163" s="298"/>
      <c r="AG163" s="298"/>
      <c r="AH163" s="298"/>
      <c r="AI163" s="298"/>
      <c r="AJ163" s="298"/>
      <c r="AK163" s="298"/>
      <c r="AL163" s="298"/>
      <c r="AM163" s="298"/>
      <c r="AN163" s="298"/>
      <c r="AO163" s="298"/>
      <c r="AP163" s="298"/>
      <c r="AQ163" s="298"/>
      <c r="AR163" s="298"/>
      <c r="AS163" s="298"/>
      <c r="AT163" s="298"/>
      <c r="AU163" s="298"/>
      <c r="AV163" s="298"/>
      <c r="AW163" s="298"/>
      <c r="AX163" s="298"/>
      <c r="AY163" s="298"/>
      <c r="AZ163" s="298"/>
      <c r="BA163" s="298"/>
      <c r="BB163" s="298"/>
      <c r="BC163" s="298"/>
      <c r="BD163" s="298"/>
      <c r="BE163" s="298"/>
      <c r="BF163" s="298"/>
      <c r="BG163" s="298"/>
      <c r="BH163" s="298"/>
      <c r="BI163" s="298"/>
      <c r="BJ163" s="298"/>
      <c r="BK163" s="298"/>
      <c r="BL163" s="298"/>
      <c r="BM163" s="298"/>
      <c r="BN163" s="298"/>
      <c r="BO163" s="298"/>
      <c r="BP163" s="298"/>
      <c r="BQ163" s="298"/>
      <c r="BR163" s="298"/>
      <c r="BS163" s="298"/>
      <c r="BT163" s="298"/>
      <c r="BU163" s="298"/>
      <c r="BV163" s="298"/>
      <c r="BW163" s="298"/>
      <c r="BX163" s="298"/>
      <c r="BY163" s="298"/>
    </row>
    <row r="164" spans="2:77" x14ac:dyDescent="0.3">
      <c r="B164" s="298"/>
      <c r="C164" s="298"/>
      <c r="D164" s="298"/>
      <c r="E164" s="298"/>
      <c r="F164" s="298"/>
      <c r="G164" s="298"/>
      <c r="H164" s="298"/>
      <c r="I164" s="298"/>
      <c r="J164" s="298"/>
      <c r="K164" s="298"/>
      <c r="L164" s="298"/>
      <c r="M164" s="298"/>
      <c r="N164" s="298"/>
      <c r="O164" s="298"/>
      <c r="P164" s="298"/>
      <c r="Q164" s="298"/>
      <c r="R164" s="298"/>
      <c r="S164" s="298"/>
      <c r="T164" s="298"/>
      <c r="U164" s="298"/>
      <c r="V164" s="298"/>
      <c r="W164" s="298"/>
      <c r="X164" s="298"/>
      <c r="Y164" s="298"/>
      <c r="Z164" s="298"/>
      <c r="AA164" s="298"/>
      <c r="AB164" s="298"/>
      <c r="AC164" s="298"/>
      <c r="AD164" s="298"/>
      <c r="AE164" s="298"/>
      <c r="AF164" s="298"/>
      <c r="AG164" s="298"/>
      <c r="AH164" s="298"/>
      <c r="AI164" s="298"/>
      <c r="AJ164" s="298"/>
      <c r="AK164" s="298"/>
      <c r="AL164" s="298"/>
      <c r="AM164" s="298"/>
      <c r="AN164" s="298"/>
      <c r="AO164" s="298"/>
      <c r="AP164" s="298"/>
      <c r="AQ164" s="298"/>
      <c r="AR164" s="298"/>
      <c r="AS164" s="298"/>
      <c r="AT164" s="298"/>
      <c r="AU164" s="298"/>
      <c r="AV164" s="298"/>
      <c r="AW164" s="298"/>
      <c r="AX164" s="298"/>
      <c r="AY164" s="298"/>
      <c r="AZ164" s="298"/>
      <c r="BA164" s="298"/>
      <c r="BB164" s="298"/>
      <c r="BC164" s="298"/>
      <c r="BD164" s="298"/>
      <c r="BE164" s="298"/>
      <c r="BF164" s="298"/>
      <c r="BG164" s="298"/>
      <c r="BH164" s="298"/>
      <c r="BI164" s="298"/>
      <c r="BJ164" s="298"/>
      <c r="BK164" s="298"/>
      <c r="BL164" s="298"/>
      <c r="BM164" s="298"/>
      <c r="BN164" s="298"/>
      <c r="BO164" s="298"/>
      <c r="BP164" s="298"/>
      <c r="BQ164" s="298"/>
      <c r="BR164" s="298"/>
      <c r="BS164" s="298"/>
      <c r="BT164" s="298"/>
      <c r="BU164" s="298"/>
      <c r="BV164" s="298"/>
      <c r="BW164" s="298"/>
      <c r="BX164" s="298"/>
      <c r="BY164" s="298"/>
    </row>
    <row r="165" spans="2:77" x14ac:dyDescent="0.3">
      <c r="B165" s="298"/>
      <c r="C165" s="298"/>
      <c r="D165" s="298"/>
      <c r="E165" s="298"/>
      <c r="F165" s="298"/>
      <c r="G165" s="298"/>
      <c r="H165" s="298"/>
      <c r="I165" s="298"/>
      <c r="J165" s="298"/>
      <c r="K165" s="298"/>
      <c r="L165" s="298"/>
      <c r="M165" s="298"/>
      <c r="N165" s="298"/>
      <c r="O165" s="298"/>
      <c r="P165" s="298"/>
      <c r="Q165" s="298"/>
      <c r="R165" s="298"/>
      <c r="S165" s="298"/>
      <c r="T165" s="298"/>
      <c r="U165" s="298"/>
      <c r="V165" s="298"/>
      <c r="W165" s="298"/>
      <c r="X165" s="298"/>
      <c r="Y165" s="298"/>
      <c r="Z165" s="298"/>
      <c r="AA165" s="298"/>
      <c r="AB165" s="298"/>
      <c r="AC165" s="298"/>
      <c r="AD165" s="298"/>
      <c r="AE165" s="298"/>
      <c r="AF165" s="298"/>
      <c r="AG165" s="298"/>
      <c r="AH165" s="298"/>
      <c r="AI165" s="298"/>
      <c r="AJ165" s="298"/>
      <c r="AK165" s="298"/>
      <c r="AL165" s="298"/>
      <c r="AM165" s="298"/>
      <c r="AN165" s="298"/>
      <c r="AO165" s="298"/>
      <c r="AP165" s="298"/>
      <c r="AQ165" s="298"/>
      <c r="AR165" s="298"/>
      <c r="AS165" s="298"/>
      <c r="AT165" s="298"/>
      <c r="AU165" s="298"/>
      <c r="AV165" s="298"/>
      <c r="AW165" s="298"/>
      <c r="AX165" s="298"/>
      <c r="AY165" s="298"/>
      <c r="AZ165" s="298"/>
      <c r="BA165" s="298"/>
      <c r="BB165" s="298"/>
      <c r="BC165" s="298"/>
      <c r="BD165" s="298"/>
      <c r="BE165" s="298"/>
      <c r="BF165" s="298"/>
      <c r="BG165" s="298"/>
      <c r="BH165" s="298"/>
      <c r="BI165" s="298"/>
      <c r="BJ165" s="298"/>
      <c r="BK165" s="298"/>
      <c r="BL165" s="298"/>
      <c r="BM165" s="298"/>
      <c r="BN165" s="298"/>
      <c r="BO165" s="298"/>
      <c r="BP165" s="298"/>
      <c r="BQ165" s="298"/>
      <c r="BR165" s="298"/>
      <c r="BS165" s="298"/>
      <c r="BT165" s="298"/>
      <c r="BU165" s="298"/>
      <c r="BV165" s="298"/>
      <c r="BW165" s="298"/>
      <c r="BX165" s="298"/>
      <c r="BY165" s="298"/>
    </row>
    <row r="166" spans="2:77" x14ac:dyDescent="0.3">
      <c r="B166" s="298"/>
      <c r="C166" s="298"/>
      <c r="D166" s="298"/>
      <c r="E166" s="298"/>
      <c r="F166" s="298"/>
      <c r="G166" s="298"/>
      <c r="H166" s="298"/>
      <c r="I166" s="298"/>
      <c r="J166" s="298"/>
      <c r="K166" s="298"/>
      <c r="L166" s="298"/>
      <c r="M166" s="298"/>
      <c r="N166" s="298"/>
      <c r="O166" s="298"/>
      <c r="P166" s="298"/>
      <c r="Q166" s="298"/>
      <c r="R166" s="298"/>
      <c r="S166" s="298"/>
      <c r="T166" s="298"/>
      <c r="U166" s="298"/>
      <c r="V166" s="298"/>
      <c r="W166" s="298"/>
      <c r="X166" s="298"/>
      <c r="Y166" s="298"/>
      <c r="Z166" s="298"/>
      <c r="AA166" s="298"/>
      <c r="AB166" s="298"/>
      <c r="AC166" s="298"/>
      <c r="AD166" s="298"/>
      <c r="AE166" s="298"/>
      <c r="AF166" s="298"/>
      <c r="AG166" s="298"/>
      <c r="AH166" s="298"/>
      <c r="AI166" s="298"/>
      <c r="AJ166" s="298"/>
      <c r="AK166" s="298"/>
      <c r="AL166" s="298"/>
      <c r="AM166" s="298"/>
      <c r="AN166" s="298"/>
      <c r="AO166" s="298"/>
      <c r="AP166" s="298"/>
      <c r="AQ166" s="298"/>
      <c r="AR166" s="298"/>
      <c r="AS166" s="298"/>
      <c r="AT166" s="298"/>
      <c r="AU166" s="298"/>
      <c r="AV166" s="298"/>
      <c r="AW166" s="298"/>
      <c r="AX166" s="298"/>
      <c r="AY166" s="298"/>
      <c r="AZ166" s="298"/>
      <c r="BA166" s="298"/>
      <c r="BB166" s="298"/>
      <c r="BC166" s="298"/>
      <c r="BD166" s="298"/>
      <c r="BE166" s="298"/>
      <c r="BF166" s="298"/>
      <c r="BG166" s="298"/>
      <c r="BH166" s="298"/>
      <c r="BI166" s="298"/>
      <c r="BJ166" s="298"/>
      <c r="BK166" s="298"/>
      <c r="BL166" s="298"/>
      <c r="BM166" s="298"/>
      <c r="BN166" s="298"/>
      <c r="BO166" s="298"/>
      <c r="BP166" s="298"/>
      <c r="BQ166" s="298"/>
      <c r="BR166" s="298"/>
      <c r="BS166" s="298"/>
      <c r="BT166" s="298"/>
      <c r="BU166" s="298"/>
      <c r="BV166" s="298"/>
      <c r="BW166" s="298"/>
      <c r="BX166" s="298"/>
      <c r="BY166" s="298"/>
    </row>
    <row r="167" spans="2:77" x14ac:dyDescent="0.3">
      <c r="B167" s="298"/>
      <c r="C167" s="298"/>
      <c r="D167" s="298"/>
      <c r="E167" s="298"/>
      <c r="F167" s="298"/>
      <c r="G167" s="298"/>
      <c r="H167" s="298"/>
      <c r="I167" s="298"/>
      <c r="J167" s="298"/>
      <c r="K167" s="298"/>
      <c r="L167" s="298"/>
      <c r="M167" s="298"/>
      <c r="N167" s="298"/>
      <c r="O167" s="298"/>
      <c r="P167" s="298"/>
      <c r="Q167" s="298"/>
      <c r="R167" s="298"/>
      <c r="S167" s="298"/>
      <c r="T167" s="298"/>
      <c r="U167" s="298"/>
      <c r="V167" s="298"/>
      <c r="W167" s="298"/>
      <c r="X167" s="298"/>
      <c r="Y167" s="298"/>
      <c r="Z167" s="298"/>
      <c r="AA167" s="298"/>
      <c r="AB167" s="298"/>
      <c r="AC167" s="298"/>
      <c r="AD167" s="298"/>
      <c r="AE167" s="298"/>
      <c r="AF167" s="298"/>
      <c r="AG167" s="298"/>
      <c r="AH167" s="298"/>
      <c r="AI167" s="298"/>
      <c r="AJ167" s="298"/>
      <c r="AK167" s="298"/>
      <c r="AL167" s="298"/>
      <c r="AM167" s="298"/>
      <c r="AN167" s="298"/>
      <c r="AO167" s="298"/>
      <c r="AP167" s="298"/>
      <c r="AQ167" s="298"/>
      <c r="AR167" s="298"/>
      <c r="AS167" s="298"/>
      <c r="AT167" s="298"/>
      <c r="AU167" s="298"/>
      <c r="AV167" s="298"/>
      <c r="AW167" s="298"/>
      <c r="AX167" s="298"/>
      <c r="AY167" s="298"/>
      <c r="AZ167" s="298"/>
      <c r="BA167" s="298"/>
      <c r="BB167" s="298"/>
      <c r="BC167" s="298"/>
      <c r="BD167" s="298"/>
      <c r="BE167" s="298"/>
      <c r="BF167" s="298"/>
      <c r="BG167" s="298"/>
      <c r="BH167" s="298"/>
      <c r="BI167" s="298"/>
      <c r="BJ167" s="298"/>
      <c r="BK167" s="298"/>
      <c r="BL167" s="298"/>
      <c r="BM167" s="298"/>
      <c r="BN167" s="298"/>
      <c r="BO167" s="298"/>
      <c r="BP167" s="298"/>
      <c r="BQ167" s="298"/>
      <c r="BR167" s="298"/>
      <c r="BS167" s="298"/>
      <c r="BT167" s="298"/>
      <c r="BU167" s="298"/>
      <c r="BV167" s="298"/>
      <c r="BW167" s="298"/>
      <c r="BX167" s="298"/>
      <c r="BY167" s="298"/>
    </row>
    <row r="168" spans="2:77" x14ac:dyDescent="0.3">
      <c r="B168" s="298"/>
      <c r="C168" s="298"/>
      <c r="D168" s="298"/>
      <c r="E168" s="298"/>
      <c r="F168" s="298"/>
      <c r="G168" s="298"/>
      <c r="H168" s="298"/>
      <c r="I168" s="298"/>
      <c r="J168" s="298"/>
      <c r="K168" s="298"/>
      <c r="L168" s="298"/>
      <c r="M168" s="298"/>
      <c r="N168" s="298"/>
      <c r="O168" s="298"/>
      <c r="P168" s="298"/>
      <c r="Q168" s="298"/>
      <c r="R168" s="298"/>
      <c r="S168" s="298"/>
      <c r="T168" s="298"/>
      <c r="U168" s="298"/>
      <c r="V168" s="298"/>
      <c r="W168" s="298"/>
      <c r="X168" s="298"/>
      <c r="Y168" s="298"/>
      <c r="Z168" s="298"/>
      <c r="AA168" s="298"/>
      <c r="AB168" s="298"/>
      <c r="AC168" s="298"/>
      <c r="AD168" s="298"/>
      <c r="AE168" s="298"/>
      <c r="AF168" s="298"/>
      <c r="AG168" s="298"/>
      <c r="AH168" s="298"/>
      <c r="AI168" s="298"/>
      <c r="AJ168" s="298"/>
      <c r="AK168" s="298"/>
      <c r="AL168" s="298"/>
      <c r="AM168" s="298"/>
      <c r="AN168" s="298"/>
      <c r="AO168" s="298"/>
      <c r="AP168" s="298"/>
      <c r="AQ168" s="298"/>
      <c r="AR168" s="298"/>
      <c r="AS168" s="298"/>
      <c r="AT168" s="298"/>
      <c r="AU168" s="298"/>
      <c r="AV168" s="298"/>
      <c r="AW168" s="298"/>
      <c r="AX168" s="298"/>
      <c r="AY168" s="298"/>
      <c r="AZ168" s="298"/>
      <c r="BA168" s="298"/>
      <c r="BB168" s="298"/>
      <c r="BC168" s="298"/>
      <c r="BD168" s="298"/>
      <c r="BE168" s="298"/>
      <c r="BF168" s="298"/>
      <c r="BG168" s="298"/>
      <c r="BH168" s="298"/>
      <c r="BI168" s="298"/>
      <c r="BJ168" s="298"/>
      <c r="BK168" s="298"/>
      <c r="BL168" s="298"/>
      <c r="BM168" s="298"/>
      <c r="BN168" s="298"/>
      <c r="BO168" s="298"/>
      <c r="BP168" s="298"/>
      <c r="BQ168" s="298"/>
      <c r="BR168" s="298"/>
      <c r="BS168" s="298"/>
      <c r="BT168" s="298"/>
      <c r="BU168" s="298"/>
      <c r="BV168" s="298"/>
      <c r="BW168" s="298"/>
      <c r="BX168" s="298"/>
      <c r="BY168" s="298"/>
    </row>
    <row r="169" spans="2:77" x14ac:dyDescent="0.3">
      <c r="B169" s="298"/>
      <c r="C169" s="298"/>
      <c r="D169" s="298"/>
      <c r="E169" s="298"/>
      <c r="F169" s="298"/>
      <c r="G169" s="298"/>
      <c r="H169" s="298"/>
      <c r="I169" s="298"/>
      <c r="J169" s="298"/>
      <c r="K169" s="298"/>
      <c r="L169" s="298"/>
      <c r="M169" s="298"/>
      <c r="N169" s="298"/>
      <c r="O169" s="298"/>
      <c r="P169" s="298"/>
      <c r="Q169" s="298"/>
      <c r="R169" s="298"/>
      <c r="S169" s="298"/>
      <c r="T169" s="298"/>
      <c r="U169" s="298"/>
      <c r="V169" s="298"/>
      <c r="W169" s="298"/>
      <c r="X169" s="298"/>
      <c r="Y169" s="298"/>
      <c r="Z169" s="298"/>
      <c r="AA169" s="298"/>
      <c r="AB169" s="298"/>
      <c r="AC169" s="298"/>
      <c r="AD169" s="298"/>
      <c r="AE169" s="298"/>
      <c r="AF169" s="298"/>
      <c r="AG169" s="298"/>
      <c r="AH169" s="298"/>
      <c r="AI169" s="298"/>
      <c r="AJ169" s="298"/>
      <c r="AK169" s="298"/>
      <c r="AL169" s="298"/>
      <c r="AM169" s="298"/>
      <c r="AN169" s="298"/>
      <c r="AO169" s="298"/>
      <c r="AP169" s="298"/>
      <c r="AQ169" s="298"/>
      <c r="AR169" s="298"/>
      <c r="AS169" s="298"/>
      <c r="AT169" s="298"/>
      <c r="AU169" s="298"/>
      <c r="AV169" s="298"/>
      <c r="AW169" s="298"/>
      <c r="AX169" s="298"/>
      <c r="AY169" s="298"/>
      <c r="AZ169" s="298"/>
      <c r="BA169" s="298"/>
      <c r="BB169" s="298"/>
      <c r="BC169" s="298"/>
      <c r="BD169" s="298"/>
      <c r="BE169" s="298"/>
      <c r="BF169" s="298"/>
      <c r="BG169" s="298"/>
      <c r="BH169" s="298"/>
      <c r="BI169" s="298"/>
      <c r="BJ169" s="298"/>
      <c r="BK169" s="298"/>
      <c r="BL169" s="298"/>
      <c r="BM169" s="298"/>
      <c r="BN169" s="298"/>
      <c r="BO169" s="298"/>
      <c r="BP169" s="298"/>
      <c r="BQ169" s="298"/>
      <c r="BR169" s="298"/>
      <c r="BS169" s="298"/>
      <c r="BT169" s="298"/>
      <c r="BU169" s="298"/>
      <c r="BV169" s="298"/>
      <c r="BW169" s="298"/>
      <c r="BX169" s="298"/>
      <c r="BY169" s="298"/>
    </row>
    <row r="170" spans="2:77" x14ac:dyDescent="0.3">
      <c r="B170" s="298"/>
      <c r="C170" s="298"/>
      <c r="D170" s="298"/>
      <c r="E170" s="298"/>
      <c r="F170" s="298"/>
      <c r="G170" s="298"/>
      <c r="H170" s="298"/>
      <c r="I170" s="298"/>
      <c r="J170" s="298"/>
      <c r="K170" s="298"/>
      <c r="L170" s="298"/>
      <c r="M170" s="298"/>
      <c r="N170" s="298"/>
      <c r="O170" s="298"/>
      <c r="P170" s="298"/>
      <c r="Q170" s="298"/>
      <c r="R170" s="298"/>
      <c r="S170" s="298"/>
      <c r="T170" s="298"/>
      <c r="U170" s="298"/>
      <c r="V170" s="298"/>
      <c r="W170" s="298"/>
      <c r="X170" s="298"/>
      <c r="Y170" s="298"/>
      <c r="Z170" s="298"/>
      <c r="AA170" s="298"/>
      <c r="AB170" s="298"/>
      <c r="AC170" s="298"/>
      <c r="AD170" s="298"/>
      <c r="AE170" s="298"/>
      <c r="AF170" s="298"/>
      <c r="AG170" s="298"/>
      <c r="AH170" s="298"/>
      <c r="AI170" s="298"/>
      <c r="AJ170" s="298"/>
      <c r="AK170" s="298"/>
      <c r="AL170" s="298"/>
      <c r="AM170" s="298"/>
      <c r="AN170" s="298"/>
      <c r="AO170" s="298"/>
      <c r="AP170" s="298"/>
      <c r="AQ170" s="298"/>
      <c r="AR170" s="298"/>
      <c r="AS170" s="298"/>
      <c r="AT170" s="298"/>
      <c r="AU170" s="298"/>
      <c r="AV170" s="298"/>
      <c r="AW170" s="298"/>
      <c r="AX170" s="298"/>
      <c r="AY170" s="298"/>
      <c r="AZ170" s="298"/>
      <c r="BA170" s="298"/>
      <c r="BB170" s="298"/>
      <c r="BC170" s="298"/>
      <c r="BD170" s="298"/>
      <c r="BE170" s="298"/>
      <c r="BF170" s="298"/>
      <c r="BG170" s="298"/>
      <c r="BH170" s="298"/>
      <c r="BI170" s="298"/>
      <c r="BJ170" s="298"/>
      <c r="BK170" s="298"/>
      <c r="BL170" s="298"/>
      <c r="BM170" s="298"/>
      <c r="BN170" s="298"/>
      <c r="BO170" s="298"/>
      <c r="BP170" s="298"/>
      <c r="BQ170" s="298"/>
      <c r="BR170" s="298"/>
      <c r="BS170" s="298"/>
      <c r="BT170" s="298"/>
      <c r="BU170" s="298"/>
      <c r="BV170" s="298"/>
      <c r="BW170" s="298"/>
      <c r="BX170" s="298"/>
      <c r="BY170" s="298"/>
    </row>
    <row r="171" spans="2:77" x14ac:dyDescent="0.3">
      <c r="B171" s="298"/>
      <c r="C171" s="298"/>
      <c r="D171" s="298"/>
      <c r="E171" s="298"/>
      <c r="F171" s="298"/>
      <c r="G171" s="298"/>
      <c r="H171" s="298"/>
      <c r="I171" s="298"/>
      <c r="J171" s="298"/>
      <c r="K171" s="298"/>
      <c r="L171" s="298"/>
      <c r="M171" s="298"/>
      <c r="N171" s="298"/>
      <c r="O171" s="298"/>
      <c r="P171" s="298"/>
      <c r="Q171" s="298"/>
      <c r="R171" s="298"/>
      <c r="S171" s="298"/>
      <c r="T171" s="298"/>
      <c r="U171" s="298"/>
      <c r="V171" s="298"/>
      <c r="W171" s="298"/>
      <c r="X171" s="298"/>
      <c r="Y171" s="298"/>
      <c r="Z171" s="298"/>
      <c r="AA171" s="298"/>
      <c r="AB171" s="298"/>
      <c r="AC171" s="298"/>
      <c r="AD171" s="298"/>
      <c r="AE171" s="298"/>
      <c r="AF171" s="298"/>
      <c r="AG171" s="298"/>
      <c r="AH171" s="298"/>
      <c r="AI171" s="298"/>
      <c r="AJ171" s="298"/>
      <c r="AK171" s="298"/>
      <c r="AL171" s="298"/>
      <c r="AM171" s="298"/>
      <c r="AN171" s="298"/>
      <c r="AO171" s="298"/>
      <c r="AP171" s="298"/>
      <c r="AQ171" s="298"/>
      <c r="AR171" s="298"/>
      <c r="AS171" s="298"/>
      <c r="AT171" s="298"/>
      <c r="AU171" s="298"/>
      <c r="AV171" s="298"/>
      <c r="AW171" s="298"/>
      <c r="AX171" s="298"/>
      <c r="AY171" s="298"/>
      <c r="AZ171" s="298"/>
      <c r="BA171" s="298"/>
      <c r="BB171" s="298"/>
      <c r="BC171" s="298"/>
      <c r="BD171" s="298"/>
      <c r="BE171" s="298"/>
      <c r="BF171" s="298"/>
      <c r="BG171" s="298"/>
      <c r="BH171" s="298"/>
      <c r="BI171" s="298"/>
      <c r="BJ171" s="298"/>
      <c r="BK171" s="298"/>
      <c r="BL171" s="298"/>
      <c r="BM171" s="298"/>
      <c r="BN171" s="298"/>
      <c r="BO171" s="298"/>
      <c r="BP171" s="298"/>
      <c r="BQ171" s="298"/>
      <c r="BR171" s="298"/>
      <c r="BS171" s="298"/>
      <c r="BT171" s="298"/>
      <c r="BU171" s="298"/>
      <c r="BV171" s="298"/>
      <c r="BW171" s="298"/>
      <c r="BX171" s="298"/>
      <c r="BY171" s="298"/>
    </row>
    <row r="172" spans="2:77" x14ac:dyDescent="0.3">
      <c r="B172" s="298"/>
      <c r="C172" s="298"/>
      <c r="D172" s="298"/>
      <c r="E172" s="298"/>
      <c r="F172" s="298"/>
      <c r="G172" s="298"/>
      <c r="H172" s="298"/>
      <c r="I172" s="298"/>
      <c r="J172" s="298"/>
      <c r="K172" s="298"/>
      <c r="L172" s="298"/>
      <c r="M172" s="298"/>
      <c r="N172" s="298"/>
      <c r="O172" s="298"/>
      <c r="P172" s="298"/>
      <c r="Q172" s="298"/>
      <c r="R172" s="298"/>
      <c r="S172" s="298"/>
      <c r="T172" s="298"/>
      <c r="U172" s="298"/>
      <c r="V172" s="298"/>
      <c r="W172" s="298"/>
      <c r="X172" s="298"/>
      <c r="Y172" s="298"/>
      <c r="Z172" s="298"/>
      <c r="AA172" s="298"/>
      <c r="AB172" s="298"/>
      <c r="AC172" s="298"/>
      <c r="AD172" s="298"/>
      <c r="AE172" s="298"/>
      <c r="AF172" s="298"/>
      <c r="AG172" s="298"/>
      <c r="AH172" s="298"/>
      <c r="AI172" s="298"/>
      <c r="AJ172" s="298"/>
      <c r="AK172" s="298"/>
      <c r="AL172" s="298"/>
      <c r="AM172" s="298"/>
      <c r="AN172" s="298"/>
      <c r="AO172" s="298"/>
      <c r="AP172" s="298"/>
      <c r="AQ172" s="298"/>
      <c r="AR172" s="298"/>
      <c r="AS172" s="298"/>
      <c r="AT172" s="298"/>
      <c r="AU172" s="298"/>
      <c r="AV172" s="298"/>
      <c r="AW172" s="298"/>
      <c r="AX172" s="298"/>
      <c r="AY172" s="298"/>
      <c r="AZ172" s="298"/>
      <c r="BA172" s="298"/>
      <c r="BB172" s="298"/>
      <c r="BC172" s="298"/>
      <c r="BD172" s="298"/>
      <c r="BE172" s="298"/>
      <c r="BF172" s="298"/>
      <c r="BG172" s="298"/>
      <c r="BH172" s="298"/>
      <c r="BI172" s="298"/>
      <c r="BJ172" s="298"/>
      <c r="BK172" s="298"/>
      <c r="BL172" s="298"/>
      <c r="BM172" s="298"/>
      <c r="BN172" s="298"/>
      <c r="BO172" s="298"/>
      <c r="BP172" s="298"/>
      <c r="BQ172" s="298"/>
      <c r="BR172" s="298"/>
      <c r="BS172" s="298"/>
      <c r="BT172" s="298"/>
      <c r="BU172" s="298"/>
      <c r="BV172" s="298"/>
      <c r="BW172" s="298"/>
      <c r="BX172" s="298"/>
      <c r="BY172" s="298"/>
    </row>
    <row r="173" spans="2:77" x14ac:dyDescent="0.3">
      <c r="B173" s="298"/>
      <c r="C173" s="298"/>
      <c r="D173" s="298"/>
      <c r="E173" s="298"/>
      <c r="F173" s="298"/>
      <c r="G173" s="298"/>
      <c r="H173" s="298"/>
      <c r="I173" s="298"/>
      <c r="J173" s="298"/>
      <c r="K173" s="298"/>
      <c r="L173" s="298"/>
      <c r="M173" s="298"/>
      <c r="N173" s="298"/>
      <c r="O173" s="298"/>
      <c r="P173" s="298"/>
      <c r="Q173" s="298"/>
      <c r="R173" s="298"/>
      <c r="S173" s="298"/>
      <c r="T173" s="298"/>
      <c r="U173" s="298"/>
      <c r="V173" s="298"/>
      <c r="W173" s="298"/>
      <c r="X173" s="298"/>
      <c r="Y173" s="298"/>
      <c r="Z173" s="298"/>
      <c r="AA173" s="298"/>
      <c r="AB173" s="298"/>
      <c r="AC173" s="298"/>
      <c r="AD173" s="298"/>
      <c r="AE173" s="298"/>
      <c r="AF173" s="298"/>
      <c r="AG173" s="298"/>
      <c r="AH173" s="298"/>
      <c r="AI173" s="298"/>
      <c r="AJ173" s="298"/>
      <c r="AK173" s="298"/>
      <c r="AL173" s="298"/>
      <c r="AM173" s="298"/>
      <c r="AN173" s="298"/>
      <c r="AO173" s="298"/>
      <c r="AP173" s="298"/>
      <c r="AQ173" s="298"/>
      <c r="AR173" s="298"/>
      <c r="AS173" s="298"/>
      <c r="AT173" s="298"/>
      <c r="AU173" s="298"/>
      <c r="AV173" s="298"/>
      <c r="AW173" s="298"/>
      <c r="AX173" s="298"/>
      <c r="AY173" s="298"/>
      <c r="AZ173" s="298"/>
      <c r="BA173" s="298"/>
      <c r="BB173" s="298"/>
      <c r="BC173" s="298"/>
      <c r="BD173" s="298"/>
      <c r="BE173" s="298"/>
      <c r="BF173" s="298"/>
      <c r="BG173" s="298"/>
      <c r="BH173" s="298"/>
      <c r="BI173" s="298"/>
      <c r="BJ173" s="298"/>
      <c r="BK173" s="298"/>
      <c r="BL173" s="298"/>
      <c r="BM173" s="298"/>
      <c r="BN173" s="298"/>
      <c r="BO173" s="298"/>
      <c r="BP173" s="298"/>
      <c r="BQ173" s="298"/>
      <c r="BR173" s="298"/>
      <c r="BS173" s="298"/>
      <c r="BT173" s="298"/>
      <c r="BU173" s="298"/>
      <c r="BV173" s="298"/>
      <c r="BW173" s="298"/>
      <c r="BX173" s="298"/>
      <c r="BY173" s="298"/>
    </row>
    <row r="174" spans="2:77" x14ac:dyDescent="0.3">
      <c r="B174" s="298"/>
      <c r="C174" s="298"/>
      <c r="D174" s="298"/>
      <c r="E174" s="298"/>
      <c r="F174" s="298"/>
      <c r="G174" s="298"/>
      <c r="H174" s="298"/>
      <c r="I174" s="298"/>
      <c r="J174" s="298"/>
      <c r="K174" s="298"/>
      <c r="L174" s="298"/>
      <c r="M174" s="298"/>
      <c r="N174" s="298"/>
      <c r="O174" s="298"/>
      <c r="P174" s="298"/>
      <c r="Q174" s="298"/>
      <c r="R174" s="298"/>
      <c r="S174" s="298"/>
      <c r="T174" s="298"/>
      <c r="U174" s="298"/>
      <c r="V174" s="298"/>
      <c r="W174" s="298"/>
      <c r="X174" s="298"/>
      <c r="Y174" s="298"/>
      <c r="Z174" s="298"/>
      <c r="AA174" s="298"/>
      <c r="AB174" s="298"/>
      <c r="AC174" s="298"/>
      <c r="AD174" s="298"/>
      <c r="AE174" s="298"/>
      <c r="AF174" s="298"/>
      <c r="AG174" s="298"/>
      <c r="AH174" s="298"/>
      <c r="AI174" s="298"/>
      <c r="AJ174" s="298"/>
      <c r="AK174" s="298"/>
      <c r="AL174" s="298"/>
      <c r="AM174" s="298"/>
      <c r="AN174" s="298"/>
      <c r="AO174" s="298"/>
      <c r="AP174" s="298"/>
      <c r="AQ174" s="298"/>
      <c r="AR174" s="298"/>
      <c r="AS174" s="298"/>
      <c r="AT174" s="298"/>
      <c r="AU174" s="298"/>
      <c r="AV174" s="298"/>
      <c r="AW174" s="298"/>
      <c r="AX174" s="298"/>
      <c r="AY174" s="298"/>
      <c r="AZ174" s="298"/>
      <c r="BA174" s="298"/>
      <c r="BB174" s="298"/>
      <c r="BC174" s="298"/>
      <c r="BD174" s="298"/>
      <c r="BE174" s="298"/>
      <c r="BF174" s="298"/>
      <c r="BG174" s="298"/>
      <c r="BH174" s="298"/>
      <c r="BI174" s="298"/>
      <c r="BJ174" s="298"/>
      <c r="BK174" s="298"/>
      <c r="BL174" s="298"/>
      <c r="BM174" s="298"/>
      <c r="BN174" s="298"/>
      <c r="BO174" s="298"/>
      <c r="BP174" s="298"/>
      <c r="BQ174" s="298"/>
      <c r="BR174" s="298"/>
      <c r="BS174" s="298"/>
      <c r="BT174" s="298"/>
      <c r="BU174" s="298"/>
      <c r="BV174" s="298"/>
      <c r="BW174" s="298"/>
      <c r="BX174" s="298"/>
      <c r="BY174" s="298"/>
    </row>
    <row r="175" spans="2:77" x14ac:dyDescent="0.3">
      <c r="B175" s="298"/>
      <c r="C175" s="298"/>
      <c r="D175" s="298"/>
      <c r="E175" s="298"/>
      <c r="F175" s="298"/>
      <c r="G175" s="298"/>
      <c r="H175" s="298"/>
      <c r="I175" s="298"/>
      <c r="J175" s="298"/>
      <c r="K175" s="298"/>
      <c r="L175" s="298"/>
      <c r="M175" s="298"/>
      <c r="N175" s="298"/>
      <c r="O175" s="298"/>
      <c r="P175" s="298"/>
      <c r="Q175" s="298"/>
      <c r="R175" s="298"/>
      <c r="S175" s="298"/>
      <c r="T175" s="298"/>
      <c r="U175" s="298"/>
      <c r="V175" s="298"/>
      <c r="W175" s="298"/>
      <c r="X175" s="298"/>
      <c r="Y175" s="298"/>
      <c r="Z175" s="298"/>
      <c r="AA175" s="298"/>
      <c r="AB175" s="298"/>
      <c r="AC175" s="298"/>
      <c r="AD175" s="298"/>
      <c r="AE175" s="298"/>
      <c r="AF175" s="298"/>
      <c r="AG175" s="298"/>
      <c r="AH175" s="298"/>
      <c r="AI175" s="298"/>
      <c r="AJ175" s="298"/>
      <c r="AK175" s="298"/>
      <c r="AL175" s="298"/>
      <c r="AM175" s="298"/>
      <c r="AN175" s="298"/>
      <c r="AO175" s="298"/>
      <c r="AP175" s="298"/>
      <c r="AQ175" s="298"/>
      <c r="AR175" s="298"/>
      <c r="AS175" s="298"/>
      <c r="AT175" s="298"/>
      <c r="AU175" s="298"/>
      <c r="AV175" s="298"/>
      <c r="AW175" s="298"/>
      <c r="AX175" s="298"/>
      <c r="AY175" s="298"/>
      <c r="AZ175" s="298"/>
      <c r="BA175" s="298"/>
      <c r="BB175" s="298"/>
      <c r="BC175" s="298"/>
      <c r="BD175" s="298"/>
      <c r="BE175" s="298"/>
      <c r="BF175" s="298"/>
      <c r="BG175" s="298"/>
      <c r="BH175" s="298"/>
      <c r="BI175" s="298"/>
      <c r="BJ175" s="298"/>
      <c r="BK175" s="298"/>
      <c r="BL175" s="298"/>
      <c r="BM175" s="298"/>
      <c r="BN175" s="298"/>
      <c r="BO175" s="298"/>
      <c r="BP175" s="298"/>
      <c r="BQ175" s="298"/>
      <c r="BR175" s="298"/>
      <c r="BS175" s="298"/>
      <c r="BT175" s="298"/>
      <c r="BU175" s="298"/>
      <c r="BV175" s="298"/>
      <c r="BW175" s="298"/>
      <c r="BX175" s="298"/>
      <c r="BY175" s="298"/>
    </row>
    <row r="176" spans="2:77" x14ac:dyDescent="0.3">
      <c r="B176" s="298"/>
      <c r="C176" s="298"/>
      <c r="D176" s="298"/>
      <c r="E176" s="298"/>
      <c r="F176" s="298"/>
      <c r="G176" s="298"/>
      <c r="H176" s="298"/>
      <c r="I176" s="298"/>
      <c r="J176" s="298"/>
      <c r="K176" s="298"/>
      <c r="L176" s="298"/>
      <c r="M176" s="298"/>
      <c r="N176" s="298"/>
      <c r="O176" s="298"/>
      <c r="P176" s="298"/>
      <c r="Q176" s="298"/>
      <c r="R176" s="298"/>
      <c r="S176" s="298"/>
      <c r="T176" s="298"/>
      <c r="U176" s="298"/>
      <c r="V176" s="298"/>
      <c r="W176" s="298"/>
      <c r="X176" s="298"/>
      <c r="Y176" s="298"/>
      <c r="Z176" s="298"/>
      <c r="AA176" s="298"/>
      <c r="AB176" s="298"/>
      <c r="AC176" s="298"/>
      <c r="AD176" s="298"/>
      <c r="AE176" s="298"/>
      <c r="AF176" s="298"/>
      <c r="AG176" s="298"/>
      <c r="AH176" s="298"/>
      <c r="AI176" s="298"/>
      <c r="AJ176" s="298"/>
      <c r="AK176" s="298"/>
      <c r="AL176" s="298"/>
      <c r="AM176" s="298"/>
      <c r="AN176" s="298"/>
      <c r="AO176" s="298"/>
      <c r="AP176" s="298"/>
      <c r="AQ176" s="298"/>
      <c r="AR176" s="298"/>
      <c r="AS176" s="298"/>
      <c r="AT176" s="298"/>
      <c r="AU176" s="298"/>
      <c r="AV176" s="298"/>
      <c r="AW176" s="298"/>
      <c r="AX176" s="298"/>
      <c r="AY176" s="298"/>
      <c r="AZ176" s="298"/>
      <c r="BA176" s="298"/>
      <c r="BB176" s="298"/>
      <c r="BC176" s="298"/>
      <c r="BD176" s="298"/>
      <c r="BE176" s="298"/>
      <c r="BF176" s="298"/>
      <c r="BG176" s="298"/>
      <c r="BH176" s="298"/>
      <c r="BI176" s="298"/>
      <c r="BJ176" s="298"/>
      <c r="BK176" s="298"/>
      <c r="BL176" s="298"/>
      <c r="BM176" s="298"/>
      <c r="BN176" s="298"/>
      <c r="BO176" s="298"/>
      <c r="BP176" s="298"/>
      <c r="BQ176" s="298"/>
      <c r="BR176" s="298"/>
      <c r="BS176" s="298"/>
      <c r="BT176" s="298"/>
      <c r="BU176" s="298"/>
      <c r="BV176" s="298"/>
      <c r="BW176" s="298"/>
      <c r="BX176" s="298"/>
      <c r="BY176" s="298"/>
    </row>
    <row r="177" spans="2:77" x14ac:dyDescent="0.3">
      <c r="B177" s="298"/>
      <c r="C177" s="298"/>
      <c r="D177" s="298"/>
      <c r="E177" s="298"/>
      <c r="F177" s="298"/>
      <c r="G177" s="298"/>
      <c r="H177" s="298"/>
      <c r="I177" s="298"/>
      <c r="J177" s="298"/>
      <c r="K177" s="298"/>
      <c r="L177" s="298"/>
      <c r="M177" s="298"/>
      <c r="N177" s="298"/>
      <c r="O177" s="298"/>
      <c r="P177" s="298"/>
      <c r="Q177" s="298"/>
      <c r="R177" s="298"/>
      <c r="S177" s="298"/>
      <c r="T177" s="298"/>
      <c r="U177" s="298"/>
      <c r="V177" s="298"/>
      <c r="W177" s="298"/>
      <c r="X177" s="298"/>
      <c r="Y177" s="298"/>
      <c r="Z177" s="298"/>
      <c r="AA177" s="298"/>
      <c r="AB177" s="298"/>
      <c r="AC177" s="298"/>
      <c r="AD177" s="298"/>
      <c r="AE177" s="298"/>
      <c r="AF177" s="298"/>
      <c r="AG177" s="298"/>
      <c r="AH177" s="298"/>
      <c r="AI177" s="298"/>
      <c r="AJ177" s="298"/>
      <c r="AK177" s="298"/>
      <c r="AL177" s="298"/>
      <c r="AM177" s="298"/>
      <c r="AN177" s="298"/>
      <c r="AO177" s="298"/>
      <c r="AP177" s="298"/>
      <c r="AQ177" s="298"/>
      <c r="AR177" s="298"/>
      <c r="AS177" s="298"/>
      <c r="AT177" s="298"/>
      <c r="AU177" s="298"/>
      <c r="AV177" s="298"/>
      <c r="AW177" s="298"/>
      <c r="AX177" s="298"/>
      <c r="AY177" s="298"/>
      <c r="AZ177" s="298"/>
      <c r="BA177" s="298"/>
      <c r="BB177" s="298"/>
      <c r="BC177" s="298"/>
      <c r="BD177" s="298"/>
      <c r="BE177" s="298"/>
      <c r="BF177" s="298"/>
      <c r="BG177" s="298"/>
      <c r="BH177" s="298"/>
      <c r="BI177" s="298"/>
      <c r="BJ177" s="298"/>
      <c r="BK177" s="298"/>
      <c r="BL177" s="298"/>
      <c r="BM177" s="298"/>
      <c r="BN177" s="298"/>
      <c r="BO177" s="298"/>
      <c r="BP177" s="298"/>
      <c r="BQ177" s="298"/>
      <c r="BR177" s="298"/>
      <c r="BS177" s="298"/>
      <c r="BT177" s="298"/>
      <c r="BU177" s="298"/>
      <c r="BV177" s="298"/>
      <c r="BW177" s="298"/>
      <c r="BX177" s="298"/>
      <c r="BY177" s="298"/>
    </row>
    <row r="178" spans="2:77" x14ac:dyDescent="0.3">
      <c r="B178" s="298"/>
      <c r="C178" s="298"/>
      <c r="D178" s="298"/>
      <c r="E178" s="298"/>
      <c r="F178" s="298"/>
      <c r="G178" s="298"/>
      <c r="H178" s="298"/>
      <c r="I178" s="298"/>
      <c r="J178" s="298"/>
      <c r="K178" s="298"/>
      <c r="L178" s="298"/>
      <c r="M178" s="298"/>
      <c r="N178" s="298"/>
      <c r="O178" s="298"/>
      <c r="P178" s="298"/>
      <c r="Q178" s="298"/>
      <c r="R178" s="298"/>
      <c r="S178" s="298"/>
      <c r="T178" s="298"/>
      <c r="U178" s="298"/>
      <c r="V178" s="298"/>
      <c r="W178" s="298"/>
      <c r="X178" s="298"/>
      <c r="Y178" s="298"/>
      <c r="Z178" s="298"/>
      <c r="AA178" s="298"/>
      <c r="AB178" s="298"/>
      <c r="AC178" s="298"/>
      <c r="AD178" s="298"/>
      <c r="AE178" s="298"/>
      <c r="AF178" s="298"/>
      <c r="AG178" s="298"/>
      <c r="AH178" s="298"/>
      <c r="AI178" s="298"/>
      <c r="AJ178" s="298"/>
      <c r="AK178" s="298"/>
      <c r="AL178" s="298"/>
      <c r="AM178" s="298"/>
      <c r="AN178" s="298"/>
      <c r="AO178" s="298"/>
      <c r="AP178" s="298"/>
      <c r="AQ178" s="298"/>
      <c r="AR178" s="298"/>
      <c r="AS178" s="298"/>
      <c r="AT178" s="298"/>
      <c r="AU178" s="298"/>
      <c r="AV178" s="298"/>
      <c r="AW178" s="298"/>
      <c r="AX178" s="298"/>
      <c r="AY178" s="298"/>
      <c r="AZ178" s="298"/>
      <c r="BA178" s="298"/>
      <c r="BB178" s="298"/>
      <c r="BC178" s="298"/>
      <c r="BD178" s="298"/>
      <c r="BE178" s="298"/>
      <c r="BF178" s="298"/>
      <c r="BG178" s="298"/>
      <c r="BH178" s="298"/>
      <c r="BI178" s="298"/>
      <c r="BJ178" s="298"/>
      <c r="BK178" s="298"/>
      <c r="BL178" s="298"/>
      <c r="BM178" s="298"/>
      <c r="BN178" s="298"/>
      <c r="BO178" s="298"/>
      <c r="BP178" s="298"/>
      <c r="BQ178" s="298"/>
      <c r="BR178" s="298"/>
      <c r="BS178" s="298"/>
      <c r="BT178" s="298"/>
      <c r="BU178" s="298"/>
      <c r="BV178" s="298"/>
      <c r="BW178" s="298"/>
      <c r="BX178" s="298"/>
      <c r="BY178" s="298"/>
    </row>
    <row r="179" spans="2:77" x14ac:dyDescent="0.3">
      <c r="B179" s="298"/>
      <c r="C179" s="298"/>
      <c r="D179" s="298"/>
      <c r="E179" s="298"/>
      <c r="F179" s="298"/>
      <c r="G179" s="298"/>
      <c r="H179" s="298"/>
      <c r="I179" s="298"/>
      <c r="J179" s="298"/>
      <c r="K179" s="298"/>
      <c r="L179" s="298"/>
      <c r="M179" s="298"/>
      <c r="N179" s="298"/>
      <c r="O179" s="298"/>
      <c r="P179" s="298"/>
      <c r="Q179" s="298"/>
      <c r="R179" s="298"/>
      <c r="S179" s="298"/>
      <c r="T179" s="298"/>
      <c r="U179" s="298"/>
      <c r="V179" s="298"/>
      <c r="W179" s="298"/>
      <c r="X179" s="298"/>
      <c r="Y179" s="298"/>
      <c r="Z179" s="298"/>
      <c r="AA179" s="298"/>
      <c r="AB179" s="298"/>
      <c r="AC179" s="298"/>
      <c r="AD179" s="298"/>
      <c r="AE179" s="298"/>
      <c r="AF179" s="298"/>
      <c r="AG179" s="298"/>
      <c r="AH179" s="298"/>
      <c r="AI179" s="298"/>
      <c r="AJ179" s="298"/>
      <c r="AK179" s="298"/>
      <c r="AL179" s="298"/>
      <c r="AM179" s="298"/>
      <c r="AN179" s="298"/>
      <c r="AO179" s="298"/>
      <c r="AP179" s="298"/>
      <c r="AQ179" s="298"/>
      <c r="AR179" s="298"/>
      <c r="AS179" s="298"/>
      <c r="AT179" s="298"/>
      <c r="AU179" s="298"/>
      <c r="AV179" s="298"/>
      <c r="AW179" s="298"/>
      <c r="AX179" s="298"/>
      <c r="AY179" s="298"/>
      <c r="AZ179" s="298"/>
      <c r="BA179" s="298"/>
      <c r="BB179" s="298"/>
      <c r="BC179" s="298"/>
      <c r="BD179" s="298"/>
      <c r="BE179" s="298"/>
      <c r="BF179" s="298"/>
      <c r="BG179" s="298"/>
      <c r="BH179" s="298"/>
      <c r="BI179" s="298"/>
      <c r="BJ179" s="298"/>
      <c r="BK179" s="298"/>
      <c r="BL179" s="298"/>
      <c r="BM179" s="298"/>
      <c r="BN179" s="298"/>
      <c r="BO179" s="298"/>
      <c r="BP179" s="298"/>
      <c r="BQ179" s="298"/>
      <c r="BR179" s="298"/>
      <c r="BS179" s="298"/>
      <c r="BT179" s="298"/>
      <c r="BU179" s="298"/>
      <c r="BV179" s="298"/>
      <c r="BW179" s="298"/>
      <c r="BX179" s="298"/>
      <c r="BY179" s="298"/>
    </row>
    <row r="180" spans="2:77" x14ac:dyDescent="0.3">
      <c r="B180" s="298"/>
      <c r="C180" s="298"/>
      <c r="D180" s="298"/>
      <c r="E180" s="298"/>
      <c r="F180" s="298"/>
      <c r="G180" s="298"/>
      <c r="H180" s="298"/>
      <c r="I180" s="298"/>
      <c r="J180" s="298"/>
      <c r="K180" s="298"/>
      <c r="L180" s="298"/>
      <c r="M180" s="298"/>
      <c r="N180" s="298"/>
      <c r="O180" s="298"/>
      <c r="P180" s="298"/>
      <c r="Q180" s="298"/>
      <c r="R180" s="298"/>
      <c r="S180" s="298"/>
      <c r="T180" s="298"/>
      <c r="U180" s="298"/>
      <c r="V180" s="298"/>
      <c r="W180" s="298"/>
      <c r="X180" s="298"/>
      <c r="Y180" s="298"/>
      <c r="Z180" s="298"/>
      <c r="AA180" s="298"/>
      <c r="AB180" s="298"/>
      <c r="AC180" s="298"/>
      <c r="AD180" s="298"/>
      <c r="AE180" s="298"/>
      <c r="AF180" s="298"/>
      <c r="AG180" s="298"/>
      <c r="AH180" s="298"/>
      <c r="AI180" s="298"/>
      <c r="AJ180" s="298"/>
      <c r="AK180" s="298"/>
      <c r="AL180" s="298"/>
      <c r="AM180" s="298"/>
      <c r="AN180" s="298"/>
      <c r="AO180" s="298"/>
      <c r="AP180" s="298"/>
      <c r="AQ180" s="298"/>
      <c r="AR180" s="298"/>
      <c r="AS180" s="298"/>
      <c r="AT180" s="298"/>
      <c r="AU180" s="298"/>
      <c r="AV180" s="298"/>
      <c r="AW180" s="298"/>
      <c r="AX180" s="298"/>
      <c r="AY180" s="298"/>
      <c r="AZ180" s="298"/>
      <c r="BA180" s="298"/>
      <c r="BB180" s="298"/>
      <c r="BC180" s="298"/>
      <c r="BD180" s="298"/>
      <c r="BE180" s="298"/>
      <c r="BF180" s="298"/>
      <c r="BG180" s="298"/>
      <c r="BH180" s="298"/>
      <c r="BI180" s="298"/>
      <c r="BJ180" s="298"/>
      <c r="BK180" s="298"/>
      <c r="BL180" s="298"/>
      <c r="BM180" s="298"/>
      <c r="BN180" s="298"/>
      <c r="BO180" s="298"/>
      <c r="BP180" s="298"/>
      <c r="BQ180" s="298"/>
      <c r="BR180" s="298"/>
      <c r="BS180" s="298"/>
      <c r="BT180" s="298"/>
      <c r="BU180" s="298"/>
      <c r="BV180" s="298"/>
      <c r="BW180" s="298"/>
      <c r="BX180" s="298"/>
      <c r="BY180" s="298"/>
    </row>
    <row r="181" spans="2:77" x14ac:dyDescent="0.3">
      <c r="B181" s="298"/>
      <c r="C181" s="298"/>
      <c r="D181" s="298"/>
      <c r="E181" s="298"/>
      <c r="F181" s="298"/>
      <c r="G181" s="298"/>
      <c r="H181" s="298"/>
      <c r="I181" s="298"/>
      <c r="J181" s="298"/>
      <c r="K181" s="298"/>
      <c r="L181" s="298"/>
      <c r="M181" s="298"/>
      <c r="N181" s="298"/>
      <c r="O181" s="298"/>
      <c r="P181" s="298"/>
      <c r="Q181" s="298"/>
      <c r="R181" s="298"/>
      <c r="S181" s="298"/>
      <c r="T181" s="298"/>
      <c r="U181" s="298"/>
      <c r="V181" s="298"/>
      <c r="W181" s="298"/>
      <c r="X181" s="298"/>
      <c r="Y181" s="298"/>
      <c r="Z181" s="298"/>
      <c r="AA181" s="298"/>
      <c r="AB181" s="298"/>
      <c r="AC181" s="298"/>
      <c r="AD181" s="298"/>
      <c r="AE181" s="298"/>
      <c r="AF181" s="298"/>
      <c r="AG181" s="298"/>
      <c r="AH181" s="298"/>
      <c r="AI181" s="298"/>
      <c r="AJ181" s="298"/>
      <c r="AK181" s="298"/>
      <c r="AL181" s="298"/>
      <c r="AM181" s="298"/>
      <c r="AN181" s="298"/>
      <c r="AO181" s="298"/>
      <c r="AP181" s="298"/>
      <c r="AQ181" s="298"/>
      <c r="AR181" s="298"/>
      <c r="AS181" s="298"/>
      <c r="AT181" s="298"/>
      <c r="AU181" s="298"/>
      <c r="AV181" s="298"/>
      <c r="AW181" s="298"/>
      <c r="AX181" s="298"/>
      <c r="AY181" s="298"/>
      <c r="AZ181" s="298"/>
      <c r="BA181" s="298"/>
      <c r="BB181" s="298"/>
      <c r="BC181" s="298"/>
      <c r="BD181" s="298"/>
      <c r="BE181" s="298"/>
      <c r="BF181" s="298"/>
      <c r="BG181" s="298"/>
      <c r="BH181" s="298"/>
      <c r="BI181" s="298"/>
      <c r="BJ181" s="298"/>
      <c r="BK181" s="298"/>
      <c r="BL181" s="298"/>
      <c r="BM181" s="298"/>
      <c r="BN181" s="298"/>
      <c r="BO181" s="298"/>
      <c r="BP181" s="298"/>
      <c r="BQ181" s="298"/>
      <c r="BR181" s="298"/>
      <c r="BS181" s="298"/>
      <c r="BT181" s="298"/>
      <c r="BU181" s="298"/>
      <c r="BV181" s="298"/>
      <c r="BW181" s="298"/>
      <c r="BX181" s="298"/>
      <c r="BY181" s="298"/>
    </row>
    <row r="182" spans="2:77" x14ac:dyDescent="0.3">
      <c r="B182" s="298"/>
      <c r="C182" s="298"/>
      <c r="D182" s="298"/>
      <c r="E182" s="298"/>
      <c r="F182" s="298"/>
      <c r="G182" s="298"/>
      <c r="H182" s="298"/>
      <c r="I182" s="298"/>
      <c r="J182" s="298"/>
      <c r="K182" s="298"/>
      <c r="L182" s="298"/>
      <c r="M182" s="298"/>
      <c r="N182" s="298"/>
      <c r="O182" s="298"/>
      <c r="P182" s="298"/>
      <c r="Q182" s="298"/>
      <c r="R182" s="298"/>
      <c r="S182" s="298"/>
      <c r="T182" s="298"/>
      <c r="U182" s="298"/>
      <c r="V182" s="298"/>
      <c r="W182" s="298"/>
      <c r="X182" s="298"/>
      <c r="Y182" s="298"/>
      <c r="Z182" s="298"/>
      <c r="AA182" s="298"/>
      <c r="AB182" s="298"/>
      <c r="AC182" s="298"/>
      <c r="AD182" s="298"/>
      <c r="AE182" s="298"/>
      <c r="AF182" s="298"/>
      <c r="AG182" s="298"/>
      <c r="AH182" s="298"/>
      <c r="AI182" s="298"/>
      <c r="AJ182" s="298"/>
      <c r="AK182" s="298"/>
      <c r="AL182" s="298"/>
      <c r="AM182" s="298"/>
      <c r="AN182" s="298"/>
      <c r="AO182" s="298"/>
      <c r="AP182" s="298"/>
      <c r="AQ182" s="298"/>
      <c r="AR182" s="298"/>
      <c r="AS182" s="298"/>
      <c r="AT182" s="298"/>
      <c r="AU182" s="298"/>
      <c r="AV182" s="298"/>
      <c r="AW182" s="298"/>
      <c r="AX182" s="298"/>
      <c r="AY182" s="298"/>
      <c r="AZ182" s="298"/>
      <c r="BA182" s="298"/>
      <c r="BB182" s="298"/>
      <c r="BC182" s="298"/>
      <c r="BD182" s="298"/>
      <c r="BE182" s="298"/>
      <c r="BF182" s="298"/>
      <c r="BG182" s="298"/>
      <c r="BH182" s="298"/>
      <c r="BI182" s="298"/>
      <c r="BJ182" s="298"/>
      <c r="BK182" s="298"/>
      <c r="BL182" s="298"/>
      <c r="BM182" s="298"/>
      <c r="BN182" s="298"/>
      <c r="BO182" s="298"/>
      <c r="BP182" s="298"/>
      <c r="BQ182" s="298"/>
      <c r="BR182" s="298"/>
      <c r="BS182" s="298"/>
      <c r="BT182" s="298"/>
      <c r="BU182" s="298"/>
      <c r="BV182" s="298"/>
      <c r="BW182" s="298"/>
      <c r="BX182" s="298"/>
      <c r="BY182" s="298"/>
    </row>
    <row r="183" spans="2:77" x14ac:dyDescent="0.3">
      <c r="B183" s="298"/>
      <c r="C183" s="298"/>
      <c r="D183" s="298"/>
      <c r="E183" s="298"/>
      <c r="F183" s="298"/>
      <c r="G183" s="298"/>
      <c r="H183" s="298"/>
      <c r="I183" s="298"/>
      <c r="J183" s="298"/>
      <c r="K183" s="298"/>
      <c r="L183" s="298"/>
      <c r="M183" s="298"/>
      <c r="N183" s="298"/>
      <c r="O183" s="298"/>
      <c r="P183" s="298"/>
      <c r="Q183" s="298"/>
      <c r="R183" s="298"/>
      <c r="S183" s="298"/>
      <c r="T183" s="298"/>
      <c r="U183" s="298"/>
      <c r="V183" s="298"/>
      <c r="W183" s="298"/>
      <c r="X183" s="298"/>
      <c r="Y183" s="298"/>
      <c r="Z183" s="298"/>
      <c r="AA183" s="298"/>
      <c r="AB183" s="298"/>
      <c r="AC183" s="298"/>
      <c r="AD183" s="298"/>
      <c r="AE183" s="298"/>
      <c r="AF183" s="298"/>
      <c r="AG183" s="298"/>
      <c r="AH183" s="298"/>
      <c r="AI183" s="298"/>
      <c r="AJ183" s="298"/>
      <c r="AK183" s="298"/>
      <c r="AL183" s="298"/>
      <c r="AM183" s="298"/>
      <c r="AN183" s="298"/>
      <c r="AO183" s="298"/>
      <c r="AP183" s="298"/>
      <c r="AQ183" s="298"/>
      <c r="AR183" s="298"/>
      <c r="AS183" s="298"/>
      <c r="AT183" s="298"/>
      <c r="AU183" s="298"/>
      <c r="AV183" s="298"/>
      <c r="AW183" s="298"/>
      <c r="AX183" s="298"/>
      <c r="AY183" s="298"/>
      <c r="AZ183" s="298"/>
      <c r="BA183" s="298"/>
      <c r="BB183" s="298"/>
      <c r="BC183" s="298"/>
      <c r="BD183" s="298"/>
      <c r="BE183" s="298"/>
      <c r="BF183" s="298"/>
      <c r="BG183" s="298"/>
      <c r="BH183" s="298"/>
      <c r="BI183" s="298"/>
      <c r="BJ183" s="298"/>
      <c r="BK183" s="298"/>
      <c r="BL183" s="298"/>
      <c r="BM183" s="298"/>
      <c r="BN183" s="298"/>
      <c r="BO183" s="298"/>
      <c r="BP183" s="298"/>
      <c r="BQ183" s="298"/>
      <c r="BR183" s="298"/>
      <c r="BS183" s="298"/>
      <c r="BT183" s="298"/>
      <c r="BU183" s="298"/>
      <c r="BV183" s="298"/>
      <c r="BW183" s="298"/>
      <c r="BX183" s="298"/>
      <c r="BY183" s="298"/>
    </row>
    <row r="184" spans="2:77" x14ac:dyDescent="0.3">
      <c r="B184" s="298"/>
      <c r="C184" s="298"/>
      <c r="D184" s="298"/>
      <c r="E184" s="298"/>
      <c r="F184" s="298"/>
      <c r="G184" s="298"/>
      <c r="H184" s="298"/>
      <c r="I184" s="298"/>
      <c r="J184" s="298"/>
      <c r="K184" s="298"/>
      <c r="L184" s="298"/>
      <c r="M184" s="298"/>
      <c r="N184" s="298"/>
      <c r="O184" s="298"/>
      <c r="P184" s="298"/>
      <c r="Q184" s="298"/>
      <c r="R184" s="298"/>
      <c r="S184" s="298"/>
      <c r="T184" s="298"/>
      <c r="U184" s="298"/>
      <c r="V184" s="298"/>
      <c r="W184" s="298"/>
      <c r="X184" s="298"/>
      <c r="Y184" s="298"/>
      <c r="Z184" s="298"/>
      <c r="AA184" s="298"/>
      <c r="AB184" s="298"/>
      <c r="AC184" s="298"/>
      <c r="AD184" s="298"/>
      <c r="AE184" s="298"/>
      <c r="AF184" s="298"/>
      <c r="AG184" s="298"/>
      <c r="AH184" s="298"/>
      <c r="AI184" s="298"/>
      <c r="AJ184" s="298"/>
      <c r="AK184" s="298"/>
      <c r="AL184" s="298"/>
      <c r="AM184" s="298"/>
      <c r="AN184" s="298"/>
      <c r="AO184" s="298"/>
      <c r="AP184" s="298"/>
      <c r="AQ184" s="298"/>
      <c r="AR184" s="298"/>
      <c r="AS184" s="298"/>
      <c r="AT184" s="298"/>
      <c r="AU184" s="298"/>
      <c r="AV184" s="298"/>
      <c r="AW184" s="298"/>
      <c r="AX184" s="298"/>
      <c r="AY184" s="298"/>
      <c r="AZ184" s="298"/>
      <c r="BA184" s="298"/>
      <c r="BB184" s="298"/>
      <c r="BC184" s="298"/>
      <c r="BD184" s="298"/>
      <c r="BE184" s="298"/>
      <c r="BF184" s="298"/>
      <c r="BG184" s="298"/>
      <c r="BH184" s="298"/>
      <c r="BI184" s="298"/>
      <c r="BJ184" s="298"/>
      <c r="BK184" s="298"/>
      <c r="BL184" s="298"/>
      <c r="BM184" s="298"/>
      <c r="BN184" s="298"/>
      <c r="BO184" s="298"/>
      <c r="BP184" s="298"/>
      <c r="BQ184" s="298"/>
      <c r="BR184" s="298"/>
      <c r="BS184" s="298"/>
      <c r="BT184" s="298"/>
      <c r="BU184" s="298"/>
      <c r="BV184" s="298"/>
      <c r="BW184" s="298"/>
      <c r="BX184" s="298"/>
      <c r="BY184" s="298"/>
    </row>
    <row r="185" spans="2:77" x14ac:dyDescent="0.3">
      <c r="B185" s="298"/>
      <c r="C185" s="298"/>
      <c r="D185" s="298"/>
      <c r="E185" s="298"/>
      <c r="F185" s="298"/>
      <c r="G185" s="298"/>
      <c r="H185" s="298"/>
      <c r="I185" s="298"/>
      <c r="J185" s="298"/>
      <c r="K185" s="298"/>
      <c r="L185" s="298"/>
      <c r="M185" s="298"/>
      <c r="N185" s="298"/>
      <c r="O185" s="298"/>
      <c r="P185" s="298"/>
      <c r="Q185" s="298"/>
      <c r="R185" s="298"/>
      <c r="S185" s="298"/>
      <c r="T185" s="298"/>
      <c r="U185" s="298"/>
      <c r="V185" s="298"/>
      <c r="W185" s="298"/>
      <c r="X185" s="298"/>
      <c r="Y185" s="298"/>
      <c r="Z185" s="298"/>
      <c r="AA185" s="298"/>
      <c r="AB185" s="298"/>
      <c r="AC185" s="298"/>
      <c r="AD185" s="298"/>
      <c r="AE185" s="298"/>
      <c r="AF185" s="298"/>
      <c r="AG185" s="298"/>
      <c r="AH185" s="298"/>
      <c r="AI185" s="298"/>
      <c r="AJ185" s="298"/>
      <c r="AK185" s="298"/>
      <c r="AL185" s="298"/>
      <c r="AM185" s="298"/>
      <c r="AN185" s="298"/>
      <c r="AO185" s="298"/>
      <c r="AP185" s="298"/>
      <c r="AQ185" s="298"/>
      <c r="AR185" s="298"/>
      <c r="AS185" s="298"/>
      <c r="AT185" s="298"/>
      <c r="AU185" s="298"/>
      <c r="AV185" s="298"/>
      <c r="AW185" s="298"/>
      <c r="AX185" s="298"/>
      <c r="AY185" s="298"/>
      <c r="AZ185" s="298"/>
      <c r="BA185" s="298"/>
      <c r="BB185" s="298"/>
      <c r="BC185" s="298"/>
      <c r="BD185" s="298"/>
      <c r="BE185" s="298"/>
      <c r="BF185" s="298"/>
      <c r="BG185" s="298"/>
      <c r="BH185" s="298"/>
      <c r="BI185" s="298"/>
      <c r="BJ185" s="298"/>
      <c r="BK185" s="298"/>
      <c r="BL185" s="298"/>
      <c r="BM185" s="298"/>
      <c r="BN185" s="298"/>
      <c r="BO185" s="298"/>
      <c r="BP185" s="298"/>
      <c r="BQ185" s="298"/>
      <c r="BR185" s="298"/>
      <c r="BS185" s="298"/>
      <c r="BT185" s="298"/>
      <c r="BU185" s="298"/>
      <c r="BV185" s="298"/>
      <c r="BW185" s="298"/>
      <c r="BX185" s="298"/>
      <c r="BY185" s="298"/>
    </row>
    <row r="186" spans="2:77" x14ac:dyDescent="0.3">
      <c r="B186" s="298"/>
      <c r="C186" s="298"/>
      <c r="D186" s="298"/>
      <c r="E186" s="298"/>
      <c r="F186" s="298"/>
      <c r="G186" s="298"/>
      <c r="H186" s="298"/>
      <c r="I186" s="298"/>
      <c r="J186" s="298"/>
      <c r="K186" s="298"/>
      <c r="L186" s="298"/>
      <c r="M186" s="298"/>
      <c r="N186" s="298"/>
      <c r="O186" s="298"/>
      <c r="P186" s="298"/>
      <c r="Q186" s="298"/>
      <c r="R186" s="298"/>
      <c r="S186" s="298"/>
      <c r="T186" s="298"/>
      <c r="U186" s="298"/>
      <c r="V186" s="298"/>
      <c r="W186" s="298"/>
      <c r="X186" s="298"/>
      <c r="Y186" s="298"/>
      <c r="Z186" s="298"/>
      <c r="AA186" s="298"/>
      <c r="AB186" s="298"/>
      <c r="AC186" s="298"/>
      <c r="AD186" s="298"/>
      <c r="AE186" s="298"/>
      <c r="AF186" s="298"/>
      <c r="AG186" s="298"/>
      <c r="AH186" s="298"/>
      <c r="AI186" s="298"/>
      <c r="AJ186" s="298"/>
      <c r="AK186" s="298"/>
      <c r="AL186" s="298"/>
      <c r="AM186" s="298"/>
      <c r="AN186" s="298"/>
      <c r="AO186" s="298"/>
      <c r="AP186" s="298"/>
      <c r="AQ186" s="298"/>
      <c r="AR186" s="298"/>
      <c r="AS186" s="298"/>
      <c r="AT186" s="298"/>
      <c r="AU186" s="298"/>
      <c r="AV186" s="298"/>
      <c r="AW186" s="298"/>
      <c r="AX186" s="298"/>
      <c r="AY186" s="298"/>
      <c r="AZ186" s="298"/>
      <c r="BA186" s="298"/>
      <c r="BB186" s="298"/>
      <c r="BC186" s="298"/>
      <c r="BD186" s="298"/>
      <c r="BE186" s="298"/>
      <c r="BF186" s="298"/>
      <c r="BG186" s="298"/>
      <c r="BH186" s="298"/>
      <c r="BI186" s="298"/>
      <c r="BJ186" s="298"/>
      <c r="BK186" s="298"/>
      <c r="BL186" s="298"/>
      <c r="BM186" s="298"/>
      <c r="BN186" s="298"/>
      <c r="BO186" s="298"/>
      <c r="BP186" s="298"/>
      <c r="BQ186" s="298"/>
      <c r="BR186" s="298"/>
      <c r="BS186" s="298"/>
      <c r="BT186" s="298"/>
      <c r="BU186" s="298"/>
      <c r="BV186" s="298"/>
      <c r="BW186" s="298"/>
      <c r="BX186" s="298"/>
      <c r="BY186" s="298"/>
    </row>
    <row r="187" spans="2:77" x14ac:dyDescent="0.3">
      <c r="B187" s="298"/>
      <c r="C187" s="298"/>
      <c r="D187" s="298"/>
      <c r="E187" s="298"/>
      <c r="F187" s="298"/>
      <c r="G187" s="298"/>
      <c r="H187" s="298"/>
      <c r="I187" s="298"/>
      <c r="J187" s="298"/>
      <c r="K187" s="298"/>
      <c r="L187" s="298"/>
      <c r="M187" s="298"/>
      <c r="N187" s="298"/>
      <c r="O187" s="298"/>
      <c r="P187" s="298"/>
      <c r="Q187" s="298"/>
      <c r="R187" s="298"/>
      <c r="S187" s="298"/>
      <c r="T187" s="298"/>
      <c r="U187" s="298"/>
      <c r="V187" s="298"/>
      <c r="W187" s="298"/>
      <c r="X187" s="298"/>
      <c r="Y187" s="298"/>
      <c r="Z187" s="298"/>
      <c r="AA187" s="298"/>
      <c r="AB187" s="298"/>
      <c r="AC187" s="298"/>
      <c r="AD187" s="298"/>
      <c r="AE187" s="298"/>
      <c r="AF187" s="298"/>
      <c r="AG187" s="298"/>
      <c r="AH187" s="298"/>
      <c r="AI187" s="298"/>
      <c r="AJ187" s="298"/>
      <c r="AK187" s="298"/>
      <c r="AL187" s="298"/>
      <c r="AM187" s="298"/>
      <c r="AN187" s="298"/>
      <c r="AO187" s="298"/>
      <c r="AP187" s="298"/>
      <c r="AQ187" s="298"/>
      <c r="AR187" s="298"/>
      <c r="AS187" s="298"/>
      <c r="AT187" s="298"/>
      <c r="AU187" s="298"/>
      <c r="AV187" s="298"/>
      <c r="AW187" s="298"/>
      <c r="AX187" s="298"/>
      <c r="AY187" s="298"/>
      <c r="AZ187" s="298"/>
      <c r="BA187" s="298"/>
      <c r="BB187" s="298"/>
      <c r="BC187" s="298"/>
      <c r="BD187" s="298"/>
      <c r="BE187" s="298"/>
      <c r="BF187" s="298"/>
      <c r="BG187" s="298"/>
      <c r="BH187" s="298"/>
      <c r="BI187" s="298"/>
      <c r="BJ187" s="298"/>
      <c r="BK187" s="298"/>
      <c r="BL187" s="298"/>
      <c r="BM187" s="298"/>
      <c r="BN187" s="298"/>
      <c r="BO187" s="298"/>
      <c r="BP187" s="298"/>
      <c r="BQ187" s="298"/>
      <c r="BR187" s="298"/>
      <c r="BS187" s="298"/>
      <c r="BT187" s="298"/>
      <c r="BU187" s="298"/>
      <c r="BV187" s="298"/>
      <c r="BW187" s="298"/>
      <c r="BX187" s="298"/>
      <c r="BY187" s="298"/>
    </row>
    <row r="188" spans="2:77" x14ac:dyDescent="0.3">
      <c r="B188" s="298"/>
      <c r="C188" s="298"/>
      <c r="D188" s="298"/>
      <c r="E188" s="298"/>
      <c r="F188" s="298"/>
      <c r="G188" s="298"/>
      <c r="H188" s="298"/>
      <c r="I188" s="298"/>
      <c r="J188" s="298"/>
      <c r="K188" s="298"/>
      <c r="L188" s="298"/>
      <c r="M188" s="298"/>
      <c r="N188" s="298"/>
      <c r="O188" s="298"/>
      <c r="P188" s="298"/>
      <c r="Q188" s="298"/>
      <c r="R188" s="298"/>
      <c r="S188" s="298"/>
      <c r="T188" s="298"/>
      <c r="U188" s="298"/>
      <c r="V188" s="298"/>
      <c r="W188" s="298"/>
      <c r="X188" s="298"/>
      <c r="Y188" s="298"/>
      <c r="Z188" s="298"/>
      <c r="AA188" s="298"/>
      <c r="AB188" s="298"/>
      <c r="AC188" s="298"/>
      <c r="AD188" s="298"/>
      <c r="AE188" s="298"/>
      <c r="AF188" s="298"/>
      <c r="AG188" s="298"/>
      <c r="AH188" s="298"/>
      <c r="AI188" s="298"/>
      <c r="AJ188" s="298"/>
      <c r="AK188" s="298"/>
      <c r="AL188" s="298"/>
      <c r="AM188" s="298"/>
      <c r="AN188" s="298"/>
      <c r="AO188" s="298"/>
      <c r="AP188" s="298"/>
      <c r="AQ188" s="298"/>
      <c r="AR188" s="298"/>
      <c r="AS188" s="298"/>
      <c r="AT188" s="298"/>
      <c r="AU188" s="298"/>
      <c r="AV188" s="298"/>
      <c r="AW188" s="298"/>
      <c r="AX188" s="298"/>
      <c r="AY188" s="298"/>
      <c r="AZ188" s="298"/>
      <c r="BA188" s="298"/>
      <c r="BB188" s="298"/>
      <c r="BC188" s="298"/>
      <c r="BD188" s="298"/>
      <c r="BE188" s="298"/>
      <c r="BF188" s="298"/>
      <c r="BG188" s="298"/>
      <c r="BH188" s="298"/>
      <c r="BI188" s="298"/>
      <c r="BJ188" s="298"/>
      <c r="BK188" s="298"/>
      <c r="BL188" s="298"/>
      <c r="BM188" s="298"/>
      <c r="BN188" s="298"/>
      <c r="BO188" s="298"/>
      <c r="BP188" s="298"/>
      <c r="BQ188" s="298"/>
      <c r="BR188" s="298"/>
      <c r="BS188" s="298"/>
      <c r="BT188" s="298"/>
      <c r="BU188" s="298"/>
      <c r="BV188" s="298"/>
      <c r="BW188" s="298"/>
      <c r="BX188" s="298"/>
      <c r="BY188" s="298"/>
    </row>
    <row r="189" spans="2:77" x14ac:dyDescent="0.3">
      <c r="B189" s="298"/>
      <c r="C189" s="298"/>
      <c r="D189" s="298"/>
      <c r="E189" s="298"/>
      <c r="F189" s="298"/>
      <c r="G189" s="298"/>
      <c r="H189" s="298"/>
      <c r="I189" s="298"/>
      <c r="J189" s="298"/>
      <c r="K189" s="298"/>
      <c r="L189" s="298"/>
      <c r="M189" s="298"/>
      <c r="N189" s="298"/>
      <c r="O189" s="298"/>
      <c r="P189" s="298"/>
      <c r="Q189" s="298"/>
      <c r="R189" s="298"/>
      <c r="S189" s="298"/>
      <c r="T189" s="298"/>
      <c r="U189" s="298"/>
      <c r="V189" s="298"/>
      <c r="W189" s="298"/>
      <c r="X189" s="298"/>
      <c r="Y189" s="298"/>
      <c r="Z189" s="298"/>
      <c r="AA189" s="298"/>
      <c r="AB189" s="298"/>
      <c r="AC189" s="298"/>
      <c r="AD189" s="298"/>
      <c r="AE189" s="298"/>
      <c r="AF189" s="298"/>
      <c r="AG189" s="298"/>
      <c r="AH189" s="298"/>
      <c r="AI189" s="298"/>
      <c r="AJ189" s="298"/>
      <c r="AK189" s="298"/>
      <c r="AL189" s="298"/>
      <c r="AM189" s="298"/>
      <c r="AN189" s="298"/>
      <c r="AO189" s="298"/>
      <c r="AP189" s="298"/>
      <c r="AQ189" s="298"/>
      <c r="AR189" s="298"/>
      <c r="AS189" s="298"/>
      <c r="AT189" s="298"/>
      <c r="AU189" s="298"/>
      <c r="AV189" s="298"/>
      <c r="AW189" s="298"/>
      <c r="AX189" s="298"/>
      <c r="AY189" s="298"/>
      <c r="AZ189" s="298"/>
      <c r="BA189" s="298"/>
      <c r="BB189" s="298"/>
      <c r="BC189" s="298"/>
      <c r="BD189" s="298"/>
      <c r="BE189" s="298"/>
      <c r="BF189" s="298"/>
      <c r="BG189" s="298"/>
      <c r="BH189" s="298"/>
      <c r="BI189" s="298"/>
      <c r="BJ189" s="298"/>
      <c r="BK189" s="298"/>
      <c r="BL189" s="298"/>
      <c r="BM189" s="298"/>
      <c r="BN189" s="298"/>
      <c r="BO189" s="298"/>
      <c r="BP189" s="298"/>
      <c r="BQ189" s="298"/>
      <c r="BR189" s="298"/>
      <c r="BS189" s="298"/>
      <c r="BT189" s="298"/>
      <c r="BU189" s="298"/>
      <c r="BV189" s="298"/>
      <c r="BW189" s="298"/>
      <c r="BX189" s="298"/>
      <c r="BY189" s="298"/>
    </row>
    <row r="190" spans="2:77" x14ac:dyDescent="0.3">
      <c r="B190" s="298"/>
      <c r="C190" s="298"/>
      <c r="D190" s="298"/>
      <c r="E190" s="298"/>
      <c r="F190" s="298"/>
      <c r="G190" s="298"/>
      <c r="H190" s="298"/>
      <c r="I190" s="298"/>
      <c r="J190" s="298"/>
      <c r="K190" s="298"/>
      <c r="L190" s="298"/>
      <c r="M190" s="298"/>
      <c r="N190" s="298"/>
      <c r="O190" s="298"/>
      <c r="P190" s="298"/>
      <c r="Q190" s="298"/>
      <c r="R190" s="298"/>
      <c r="S190" s="298"/>
      <c r="T190" s="298"/>
      <c r="U190" s="298"/>
      <c r="V190" s="298"/>
      <c r="W190" s="298"/>
      <c r="X190" s="298"/>
      <c r="Y190" s="298"/>
      <c r="Z190" s="298"/>
      <c r="AA190" s="298"/>
      <c r="AB190" s="298"/>
      <c r="AC190" s="298"/>
      <c r="AD190" s="298"/>
      <c r="AE190" s="298"/>
      <c r="AF190" s="298"/>
      <c r="AG190" s="298"/>
      <c r="AH190" s="298"/>
      <c r="AI190" s="298"/>
      <c r="AJ190" s="298"/>
      <c r="AK190" s="298"/>
      <c r="AL190" s="298"/>
      <c r="AM190" s="298"/>
      <c r="AN190" s="298"/>
      <c r="AO190" s="298"/>
      <c r="AP190" s="298"/>
      <c r="AQ190" s="298"/>
      <c r="AR190" s="298"/>
      <c r="AS190" s="298"/>
      <c r="AT190" s="298"/>
      <c r="AU190" s="298"/>
      <c r="AV190" s="298"/>
      <c r="AW190" s="298"/>
      <c r="AX190" s="298"/>
      <c r="AY190" s="298"/>
      <c r="AZ190" s="298"/>
      <c r="BA190" s="298"/>
      <c r="BB190" s="298"/>
      <c r="BC190" s="298"/>
      <c r="BD190" s="298"/>
      <c r="BE190" s="298"/>
      <c r="BF190" s="298"/>
      <c r="BG190" s="298"/>
      <c r="BH190" s="298"/>
      <c r="BI190" s="298"/>
      <c r="BJ190" s="298"/>
      <c r="BK190" s="298"/>
      <c r="BL190" s="298"/>
      <c r="BM190" s="298"/>
      <c r="BN190" s="298"/>
      <c r="BO190" s="298"/>
      <c r="BP190" s="298"/>
      <c r="BQ190" s="298"/>
      <c r="BR190" s="298"/>
      <c r="BS190" s="298"/>
      <c r="BT190" s="298"/>
      <c r="BU190" s="298"/>
      <c r="BV190" s="298"/>
      <c r="BW190" s="298"/>
      <c r="BX190" s="298"/>
      <c r="BY190" s="298"/>
    </row>
    <row r="191" spans="2:77" x14ac:dyDescent="0.3">
      <c r="B191" s="298"/>
      <c r="C191" s="298"/>
      <c r="D191" s="298"/>
      <c r="E191" s="298"/>
      <c r="F191" s="298"/>
      <c r="G191" s="298"/>
      <c r="H191" s="298"/>
      <c r="I191" s="298"/>
      <c r="J191" s="298"/>
      <c r="K191" s="298"/>
      <c r="L191" s="298"/>
      <c r="M191" s="298"/>
      <c r="N191" s="298"/>
      <c r="O191" s="298"/>
      <c r="P191" s="298"/>
      <c r="Q191" s="298"/>
      <c r="R191" s="298"/>
      <c r="S191" s="298"/>
      <c r="T191" s="298"/>
      <c r="U191" s="298"/>
      <c r="V191" s="298"/>
      <c r="W191" s="298"/>
      <c r="X191" s="298"/>
      <c r="Y191" s="298"/>
      <c r="Z191" s="298"/>
      <c r="AA191" s="298"/>
      <c r="AB191" s="298"/>
      <c r="AC191" s="298"/>
      <c r="AD191" s="298"/>
      <c r="AE191" s="298"/>
      <c r="AF191" s="298"/>
      <c r="AG191" s="298"/>
      <c r="AH191" s="298"/>
      <c r="AI191" s="298"/>
      <c r="AJ191" s="298"/>
      <c r="AK191" s="298"/>
      <c r="AL191" s="298"/>
      <c r="AM191" s="298"/>
      <c r="AN191" s="298"/>
      <c r="AO191" s="298"/>
      <c r="AP191" s="298"/>
      <c r="AQ191" s="298"/>
      <c r="AR191" s="298"/>
      <c r="AS191" s="298"/>
      <c r="AT191" s="298"/>
      <c r="AU191" s="298"/>
      <c r="AV191" s="298"/>
      <c r="AW191" s="298"/>
      <c r="AX191" s="298"/>
      <c r="AY191" s="298"/>
      <c r="AZ191" s="298"/>
      <c r="BA191" s="298"/>
      <c r="BB191" s="298"/>
      <c r="BC191" s="298"/>
      <c r="BD191" s="298"/>
      <c r="BE191" s="298"/>
      <c r="BF191" s="298"/>
      <c r="BG191" s="298"/>
      <c r="BH191" s="298"/>
      <c r="BI191" s="298"/>
      <c r="BJ191" s="298"/>
      <c r="BK191" s="298"/>
      <c r="BL191" s="298"/>
      <c r="BM191" s="298"/>
      <c r="BN191" s="298"/>
      <c r="BO191" s="298"/>
      <c r="BP191" s="298"/>
      <c r="BQ191" s="298"/>
      <c r="BR191" s="298"/>
      <c r="BS191" s="298"/>
      <c r="BT191" s="298"/>
      <c r="BU191" s="298"/>
      <c r="BV191" s="298"/>
      <c r="BW191" s="298"/>
      <c r="BX191" s="298"/>
      <c r="BY191" s="298"/>
    </row>
    <row r="192" spans="2:77" x14ac:dyDescent="0.3">
      <c r="B192" s="298"/>
      <c r="C192" s="298"/>
      <c r="D192" s="298"/>
      <c r="E192" s="298"/>
      <c r="F192" s="298"/>
      <c r="G192" s="298"/>
      <c r="H192" s="298"/>
      <c r="I192" s="298"/>
      <c r="J192" s="298"/>
      <c r="K192" s="298"/>
      <c r="L192" s="298"/>
      <c r="M192" s="298"/>
      <c r="N192" s="298"/>
      <c r="O192" s="298"/>
      <c r="P192" s="298"/>
      <c r="Q192" s="298"/>
      <c r="R192" s="298"/>
      <c r="S192" s="298"/>
      <c r="T192" s="298"/>
      <c r="U192" s="298"/>
      <c r="V192" s="298"/>
      <c r="W192" s="298"/>
      <c r="X192" s="298"/>
      <c r="Y192" s="298"/>
      <c r="Z192" s="298"/>
      <c r="AA192" s="298"/>
      <c r="AB192" s="298"/>
      <c r="AC192" s="298"/>
      <c r="AD192" s="298"/>
      <c r="AE192" s="298"/>
      <c r="AF192" s="298"/>
      <c r="AG192" s="298"/>
      <c r="AH192" s="298"/>
      <c r="AI192" s="298"/>
      <c r="AJ192" s="298"/>
      <c r="AK192" s="298"/>
      <c r="AL192" s="298"/>
      <c r="AM192" s="298"/>
      <c r="AN192" s="298"/>
      <c r="AO192" s="298"/>
      <c r="AP192" s="298"/>
      <c r="AQ192" s="298"/>
      <c r="AR192" s="298"/>
      <c r="AS192" s="298"/>
      <c r="AT192" s="298"/>
      <c r="AU192" s="298"/>
      <c r="AV192" s="298"/>
      <c r="AW192" s="298"/>
      <c r="AX192" s="298"/>
      <c r="AY192" s="298"/>
      <c r="AZ192" s="298"/>
      <c r="BA192" s="298"/>
      <c r="BB192" s="298"/>
      <c r="BC192" s="298"/>
      <c r="BD192" s="298"/>
      <c r="BE192" s="298"/>
      <c r="BF192" s="298"/>
      <c r="BG192" s="298"/>
      <c r="BH192" s="298"/>
      <c r="BI192" s="298"/>
      <c r="BJ192" s="298"/>
      <c r="BK192" s="298"/>
      <c r="BL192" s="298"/>
      <c r="BM192" s="298"/>
      <c r="BN192" s="298"/>
      <c r="BO192" s="298"/>
      <c r="BP192" s="298"/>
      <c r="BQ192" s="298"/>
      <c r="BR192" s="298"/>
      <c r="BS192" s="298"/>
      <c r="BT192" s="298"/>
      <c r="BU192" s="298"/>
      <c r="BV192" s="298"/>
      <c r="BW192" s="298"/>
      <c r="BX192" s="298"/>
      <c r="BY192" s="298"/>
    </row>
    <row r="193" spans="2:77" x14ac:dyDescent="0.3">
      <c r="B193" s="298"/>
      <c r="C193" s="298"/>
      <c r="D193" s="298"/>
      <c r="E193" s="298"/>
      <c r="F193" s="298"/>
      <c r="G193" s="298"/>
      <c r="H193" s="298"/>
      <c r="I193" s="298"/>
      <c r="J193" s="298"/>
      <c r="K193" s="298"/>
      <c r="L193" s="298"/>
      <c r="M193" s="298"/>
      <c r="N193" s="298"/>
      <c r="O193" s="298"/>
      <c r="P193" s="298"/>
      <c r="Q193" s="298"/>
      <c r="R193" s="298"/>
      <c r="S193" s="298"/>
      <c r="T193" s="298"/>
      <c r="U193" s="298"/>
      <c r="V193" s="298"/>
      <c r="W193" s="298"/>
      <c r="X193" s="298"/>
      <c r="Y193" s="298"/>
      <c r="Z193" s="298"/>
      <c r="AA193" s="298"/>
      <c r="AB193" s="298"/>
      <c r="AC193" s="298"/>
      <c r="AD193" s="298"/>
      <c r="AE193" s="298"/>
      <c r="AF193" s="298"/>
      <c r="AG193" s="298"/>
      <c r="AH193" s="298"/>
      <c r="AI193" s="298"/>
      <c r="AJ193" s="298"/>
      <c r="AK193" s="298"/>
      <c r="AL193" s="298"/>
      <c r="AM193" s="298"/>
      <c r="AN193" s="298"/>
      <c r="AO193" s="298"/>
      <c r="AP193" s="298"/>
      <c r="AQ193" s="298"/>
      <c r="AR193" s="298"/>
      <c r="AS193" s="298"/>
      <c r="AT193" s="298"/>
      <c r="AU193" s="298"/>
      <c r="AV193" s="298"/>
      <c r="AW193" s="298"/>
      <c r="AX193" s="298"/>
      <c r="AY193" s="298"/>
      <c r="AZ193" s="298"/>
      <c r="BA193" s="298"/>
      <c r="BB193" s="298"/>
      <c r="BC193" s="298"/>
      <c r="BD193" s="298"/>
      <c r="BE193" s="298"/>
      <c r="BF193" s="298"/>
      <c r="BG193" s="298"/>
      <c r="BH193" s="298"/>
      <c r="BI193" s="298"/>
      <c r="BJ193" s="298"/>
      <c r="BK193" s="298"/>
      <c r="BL193" s="298"/>
      <c r="BM193" s="298"/>
      <c r="BN193" s="298"/>
      <c r="BO193" s="298"/>
      <c r="BP193" s="298"/>
      <c r="BQ193" s="298"/>
      <c r="BR193" s="298"/>
      <c r="BS193" s="298"/>
      <c r="BT193" s="298"/>
      <c r="BU193" s="298"/>
      <c r="BV193" s="298"/>
      <c r="BW193" s="298"/>
      <c r="BX193" s="298"/>
      <c r="BY193" s="298"/>
    </row>
    <row r="194" spans="2:77" x14ac:dyDescent="0.3">
      <c r="B194" s="298"/>
      <c r="C194" s="298"/>
      <c r="D194" s="298"/>
      <c r="E194" s="298"/>
      <c r="F194" s="298"/>
      <c r="G194" s="298"/>
      <c r="H194" s="298"/>
      <c r="I194" s="298"/>
      <c r="J194" s="298"/>
      <c r="K194" s="298"/>
      <c r="L194" s="298"/>
      <c r="M194" s="298"/>
      <c r="N194" s="298"/>
      <c r="O194" s="298"/>
      <c r="P194" s="298"/>
      <c r="Q194" s="298"/>
      <c r="R194" s="298"/>
      <c r="S194" s="298"/>
      <c r="T194" s="298"/>
      <c r="U194" s="298"/>
      <c r="V194" s="298"/>
      <c r="W194" s="298"/>
      <c r="X194" s="298"/>
      <c r="Y194" s="298"/>
      <c r="Z194" s="298"/>
      <c r="AA194" s="298"/>
      <c r="AB194" s="298"/>
      <c r="AC194" s="298"/>
      <c r="AD194" s="298"/>
      <c r="AE194" s="298"/>
      <c r="AF194" s="298"/>
      <c r="AG194" s="298"/>
      <c r="AH194" s="298"/>
      <c r="AI194" s="298"/>
      <c r="AJ194" s="298"/>
      <c r="AK194" s="298"/>
      <c r="AL194" s="298"/>
      <c r="AM194" s="298"/>
      <c r="AN194" s="298"/>
      <c r="AO194" s="298"/>
      <c r="AP194" s="298"/>
      <c r="AQ194" s="298"/>
      <c r="AR194" s="298"/>
      <c r="AS194" s="298"/>
      <c r="AT194" s="298"/>
      <c r="AU194" s="298"/>
      <c r="AV194" s="298"/>
      <c r="AW194" s="298"/>
      <c r="AX194" s="298"/>
      <c r="AY194" s="298"/>
      <c r="AZ194" s="298"/>
      <c r="BA194" s="298"/>
      <c r="BB194" s="298"/>
      <c r="BC194" s="298"/>
      <c r="BD194" s="298"/>
      <c r="BE194" s="298"/>
      <c r="BF194" s="298"/>
      <c r="BG194" s="298"/>
      <c r="BH194" s="298"/>
      <c r="BI194" s="298"/>
      <c r="BJ194" s="298"/>
      <c r="BK194" s="298"/>
      <c r="BL194" s="298"/>
      <c r="BM194" s="298"/>
      <c r="BN194" s="298"/>
      <c r="BO194" s="298"/>
      <c r="BP194" s="298"/>
      <c r="BQ194" s="298"/>
      <c r="BR194" s="298"/>
      <c r="BS194" s="298"/>
      <c r="BT194" s="298"/>
      <c r="BU194" s="298"/>
      <c r="BV194" s="298"/>
      <c r="BW194" s="298"/>
      <c r="BX194" s="298"/>
      <c r="BY194" s="298"/>
    </row>
    <row r="195" spans="2:77" x14ac:dyDescent="0.3">
      <c r="B195" s="298"/>
      <c r="C195" s="298"/>
      <c r="D195" s="298"/>
      <c r="E195" s="298"/>
      <c r="F195" s="298"/>
      <c r="G195" s="298"/>
      <c r="H195" s="298"/>
      <c r="I195" s="298"/>
      <c r="J195" s="298"/>
      <c r="K195" s="298"/>
      <c r="L195" s="298"/>
      <c r="M195" s="298"/>
      <c r="N195" s="298"/>
      <c r="O195" s="298"/>
      <c r="P195" s="298"/>
      <c r="Q195" s="298"/>
      <c r="R195" s="298"/>
      <c r="S195" s="298"/>
      <c r="T195" s="298"/>
      <c r="U195" s="298"/>
      <c r="V195" s="298"/>
      <c r="W195" s="298"/>
      <c r="X195" s="298"/>
      <c r="Y195" s="298"/>
      <c r="Z195" s="298"/>
      <c r="AA195" s="298"/>
      <c r="AB195" s="298"/>
      <c r="AC195" s="298"/>
      <c r="AD195" s="298"/>
      <c r="AE195" s="298"/>
      <c r="AF195" s="298"/>
      <c r="AG195" s="298"/>
      <c r="AH195" s="298"/>
      <c r="AI195" s="298"/>
      <c r="AJ195" s="298"/>
      <c r="AK195" s="298"/>
      <c r="AL195" s="298"/>
      <c r="AM195" s="298"/>
      <c r="AN195" s="298"/>
      <c r="AO195" s="298"/>
      <c r="AP195" s="298"/>
      <c r="AQ195" s="298"/>
      <c r="AR195" s="298"/>
      <c r="AS195" s="298"/>
      <c r="AT195" s="298"/>
      <c r="AU195" s="298"/>
      <c r="AV195" s="298"/>
      <c r="AW195" s="298"/>
      <c r="AX195" s="298"/>
      <c r="AY195" s="298"/>
      <c r="AZ195" s="298"/>
      <c r="BA195" s="298"/>
      <c r="BB195" s="298"/>
      <c r="BC195" s="298"/>
      <c r="BD195" s="298"/>
      <c r="BE195" s="298"/>
      <c r="BF195" s="298"/>
      <c r="BG195" s="298"/>
      <c r="BH195" s="298"/>
      <c r="BI195" s="298"/>
      <c r="BJ195" s="298"/>
      <c r="BK195" s="298"/>
      <c r="BL195" s="298"/>
      <c r="BM195" s="298"/>
      <c r="BN195" s="298"/>
      <c r="BO195" s="298"/>
      <c r="BP195" s="298"/>
      <c r="BQ195" s="298"/>
      <c r="BR195" s="298"/>
      <c r="BS195" s="298"/>
      <c r="BT195" s="298"/>
      <c r="BU195" s="298"/>
      <c r="BV195" s="298"/>
      <c r="BW195" s="298"/>
      <c r="BX195" s="298"/>
      <c r="BY195" s="298"/>
    </row>
    <row r="196" spans="2:77" x14ac:dyDescent="0.3">
      <c r="B196" s="298"/>
      <c r="C196" s="298"/>
      <c r="D196" s="298"/>
      <c r="E196" s="298"/>
      <c r="F196" s="298"/>
      <c r="G196" s="298"/>
      <c r="H196" s="298"/>
      <c r="I196" s="298"/>
      <c r="J196" s="298"/>
      <c r="K196" s="298"/>
      <c r="L196" s="298"/>
      <c r="M196" s="298"/>
      <c r="N196" s="298"/>
      <c r="O196" s="298"/>
      <c r="P196" s="298"/>
      <c r="Q196" s="298"/>
      <c r="R196" s="298"/>
      <c r="S196" s="298"/>
      <c r="T196" s="298"/>
      <c r="U196" s="298"/>
      <c r="V196" s="298"/>
      <c r="W196" s="298"/>
      <c r="X196" s="298"/>
      <c r="Y196" s="298"/>
      <c r="Z196" s="298"/>
      <c r="AA196" s="298"/>
      <c r="AB196" s="298"/>
      <c r="AC196" s="298"/>
      <c r="AD196" s="298"/>
      <c r="AE196" s="298"/>
      <c r="AF196" s="298"/>
      <c r="AG196" s="298"/>
      <c r="AH196" s="298"/>
      <c r="AI196" s="298"/>
      <c r="AJ196" s="298"/>
      <c r="AK196" s="298"/>
      <c r="AL196" s="298"/>
      <c r="AM196" s="298"/>
      <c r="AN196" s="298"/>
      <c r="AO196" s="298"/>
      <c r="AP196" s="298"/>
      <c r="AQ196" s="298"/>
      <c r="AR196" s="298"/>
      <c r="AS196" s="298"/>
      <c r="AT196" s="298"/>
      <c r="AU196" s="298"/>
      <c r="AV196" s="298"/>
      <c r="AW196" s="298"/>
      <c r="AX196" s="298"/>
      <c r="AY196" s="298"/>
      <c r="AZ196" s="298"/>
      <c r="BA196" s="298"/>
      <c r="BB196" s="298"/>
      <c r="BC196" s="298"/>
      <c r="BD196" s="298"/>
      <c r="BE196" s="298"/>
      <c r="BF196" s="298"/>
      <c r="BG196" s="298"/>
      <c r="BH196" s="298"/>
      <c r="BI196" s="298"/>
      <c r="BJ196" s="298"/>
      <c r="BK196" s="298"/>
      <c r="BL196" s="298"/>
      <c r="BM196" s="298"/>
      <c r="BN196" s="298"/>
      <c r="BO196" s="298"/>
      <c r="BP196" s="298"/>
      <c r="BQ196" s="298"/>
      <c r="BR196" s="298"/>
      <c r="BS196" s="298"/>
      <c r="BT196" s="298"/>
      <c r="BU196" s="298"/>
      <c r="BV196" s="298"/>
      <c r="BW196" s="298"/>
      <c r="BX196" s="298"/>
      <c r="BY196" s="298"/>
    </row>
    <row r="197" spans="2:77" x14ac:dyDescent="0.3">
      <c r="B197" s="298"/>
      <c r="C197" s="298"/>
      <c r="D197" s="298"/>
      <c r="E197" s="298"/>
      <c r="F197" s="298"/>
      <c r="G197" s="298"/>
      <c r="H197" s="298"/>
      <c r="I197" s="298"/>
      <c r="J197" s="298"/>
      <c r="K197" s="298"/>
      <c r="L197" s="298"/>
      <c r="M197" s="298"/>
      <c r="N197" s="298"/>
      <c r="O197" s="298"/>
      <c r="P197" s="298"/>
      <c r="Q197" s="298"/>
      <c r="R197" s="298"/>
      <c r="S197" s="298"/>
      <c r="T197" s="298"/>
      <c r="U197" s="298"/>
      <c r="V197" s="298"/>
      <c r="W197" s="298"/>
      <c r="X197" s="298"/>
      <c r="Y197" s="298"/>
      <c r="Z197" s="298"/>
      <c r="AA197" s="298"/>
      <c r="AB197" s="298"/>
      <c r="AC197" s="298"/>
      <c r="AD197" s="298"/>
      <c r="AE197" s="298"/>
      <c r="AF197" s="298"/>
      <c r="AG197" s="298"/>
      <c r="AH197" s="298"/>
      <c r="AI197" s="298"/>
      <c r="AJ197" s="298"/>
      <c r="AK197" s="298"/>
      <c r="AL197" s="298"/>
      <c r="AM197" s="298"/>
      <c r="AN197" s="298"/>
      <c r="AO197" s="298"/>
      <c r="AP197" s="298"/>
      <c r="AQ197" s="298"/>
      <c r="AR197" s="298"/>
      <c r="AS197" s="298"/>
      <c r="AT197" s="298"/>
      <c r="AU197" s="298"/>
      <c r="AV197" s="298"/>
      <c r="AW197" s="298"/>
      <c r="AX197" s="298"/>
      <c r="AY197" s="298"/>
      <c r="AZ197" s="298"/>
      <c r="BA197" s="298"/>
      <c r="BB197" s="298"/>
      <c r="BC197" s="298"/>
      <c r="BD197" s="298"/>
      <c r="BE197" s="298"/>
      <c r="BF197" s="298"/>
      <c r="BG197" s="298"/>
      <c r="BH197" s="298"/>
      <c r="BI197" s="298"/>
      <c r="BJ197" s="298"/>
      <c r="BK197" s="298"/>
      <c r="BL197" s="298"/>
      <c r="BM197" s="298"/>
      <c r="BN197" s="298"/>
      <c r="BO197" s="298"/>
      <c r="BP197" s="298"/>
      <c r="BQ197" s="298"/>
      <c r="BR197" s="298"/>
      <c r="BS197" s="298"/>
      <c r="BT197" s="298"/>
      <c r="BU197" s="298"/>
      <c r="BV197" s="298"/>
      <c r="BW197" s="298"/>
      <c r="BX197" s="298"/>
      <c r="BY197" s="298"/>
    </row>
    <row r="198" spans="2:77" x14ac:dyDescent="0.3">
      <c r="B198" s="298"/>
      <c r="C198" s="298"/>
      <c r="D198" s="298"/>
      <c r="E198" s="298"/>
      <c r="F198" s="298"/>
      <c r="G198" s="298"/>
      <c r="H198" s="298"/>
      <c r="I198" s="298"/>
      <c r="J198" s="298"/>
      <c r="K198" s="298"/>
      <c r="L198" s="298"/>
      <c r="M198" s="298"/>
      <c r="N198" s="298"/>
      <c r="O198" s="298"/>
      <c r="P198" s="298"/>
      <c r="Q198" s="298"/>
      <c r="R198" s="298"/>
      <c r="S198" s="298"/>
      <c r="T198" s="298"/>
      <c r="U198" s="298"/>
      <c r="V198" s="298"/>
      <c r="W198" s="298"/>
      <c r="X198" s="298"/>
      <c r="Y198" s="298"/>
      <c r="Z198" s="298"/>
      <c r="AA198" s="298"/>
      <c r="AB198" s="298"/>
      <c r="AC198" s="298"/>
      <c r="AD198" s="298"/>
      <c r="AE198" s="298"/>
      <c r="AF198" s="298"/>
      <c r="AG198" s="298"/>
      <c r="AH198" s="298"/>
      <c r="AI198" s="298"/>
      <c r="AJ198" s="298"/>
      <c r="AK198" s="298"/>
      <c r="AL198" s="298"/>
      <c r="AM198" s="298"/>
      <c r="AN198" s="298"/>
      <c r="AO198" s="298"/>
      <c r="AP198" s="298"/>
      <c r="AQ198" s="298"/>
      <c r="AR198" s="298"/>
      <c r="AS198" s="298"/>
      <c r="AT198" s="298"/>
      <c r="AU198" s="298"/>
      <c r="AV198" s="298"/>
      <c r="AW198" s="298"/>
      <c r="AX198" s="298"/>
      <c r="AY198" s="298"/>
      <c r="AZ198" s="298"/>
      <c r="BA198" s="298"/>
      <c r="BB198" s="298"/>
      <c r="BC198" s="298"/>
      <c r="BD198" s="298"/>
      <c r="BE198" s="298"/>
      <c r="BF198" s="298"/>
      <c r="BG198" s="298"/>
      <c r="BH198" s="298"/>
      <c r="BI198" s="298"/>
      <c r="BJ198" s="298"/>
      <c r="BK198" s="298"/>
      <c r="BL198" s="298"/>
      <c r="BM198" s="298"/>
      <c r="BN198" s="298"/>
      <c r="BO198" s="298"/>
      <c r="BP198" s="298"/>
      <c r="BQ198" s="298"/>
      <c r="BR198" s="298"/>
      <c r="BS198" s="298"/>
      <c r="BT198" s="298"/>
      <c r="BU198" s="298"/>
      <c r="BV198" s="298"/>
      <c r="BW198" s="298"/>
      <c r="BX198" s="298"/>
      <c r="BY198" s="298"/>
    </row>
    <row r="199" spans="2:77" x14ac:dyDescent="0.3">
      <c r="B199" s="298"/>
      <c r="C199" s="298"/>
      <c r="D199" s="298"/>
      <c r="E199" s="298"/>
      <c r="F199" s="298"/>
      <c r="G199" s="298"/>
      <c r="H199" s="298"/>
      <c r="I199" s="298"/>
      <c r="J199" s="298"/>
      <c r="K199" s="298"/>
      <c r="L199" s="298"/>
      <c r="M199" s="298"/>
      <c r="N199" s="298"/>
      <c r="O199" s="298"/>
      <c r="P199" s="298"/>
      <c r="Q199" s="298"/>
      <c r="R199" s="298"/>
      <c r="S199" s="298"/>
      <c r="T199" s="298"/>
      <c r="U199" s="298"/>
      <c r="V199" s="298"/>
      <c r="W199" s="298"/>
      <c r="X199" s="298"/>
      <c r="Y199" s="298"/>
      <c r="Z199" s="298"/>
      <c r="AA199" s="298"/>
      <c r="AB199" s="298"/>
      <c r="AC199" s="298"/>
      <c r="AD199" s="298"/>
      <c r="AE199" s="298"/>
      <c r="AF199" s="298"/>
      <c r="AG199" s="298"/>
      <c r="AH199" s="298"/>
      <c r="AI199" s="298"/>
      <c r="AJ199" s="298"/>
      <c r="AK199" s="298"/>
      <c r="AL199" s="298"/>
      <c r="AM199" s="298"/>
      <c r="AN199" s="298"/>
      <c r="AO199" s="298"/>
      <c r="AP199" s="298"/>
      <c r="AQ199" s="298"/>
      <c r="AR199" s="298"/>
      <c r="AS199" s="298"/>
      <c r="AT199" s="298"/>
      <c r="AU199" s="298"/>
      <c r="AV199" s="298"/>
      <c r="AW199" s="298"/>
      <c r="AX199" s="298"/>
      <c r="AY199" s="298"/>
      <c r="AZ199" s="298"/>
      <c r="BA199" s="298"/>
      <c r="BB199" s="298"/>
      <c r="BC199" s="298"/>
      <c r="BD199" s="298"/>
      <c r="BE199" s="298"/>
      <c r="BF199" s="298"/>
      <c r="BG199" s="298"/>
      <c r="BH199" s="298"/>
      <c r="BI199" s="298"/>
      <c r="BJ199" s="298"/>
      <c r="BK199" s="298"/>
      <c r="BL199" s="298"/>
      <c r="BM199" s="298"/>
      <c r="BN199" s="298"/>
      <c r="BO199" s="298"/>
      <c r="BP199" s="298"/>
      <c r="BQ199" s="298"/>
      <c r="BR199" s="298"/>
      <c r="BS199" s="298"/>
      <c r="BT199" s="298"/>
      <c r="BU199" s="298"/>
      <c r="BV199" s="298"/>
      <c r="BW199" s="298"/>
      <c r="BX199" s="298"/>
      <c r="BY199" s="298"/>
    </row>
    <row r="200" spans="2:77" x14ac:dyDescent="0.3">
      <c r="B200" s="298"/>
      <c r="C200" s="298"/>
      <c r="D200" s="298"/>
      <c r="E200" s="298"/>
      <c r="F200" s="298"/>
      <c r="G200" s="298"/>
      <c r="H200" s="298"/>
      <c r="I200" s="298"/>
      <c r="J200" s="298"/>
      <c r="K200" s="298"/>
      <c r="L200" s="298"/>
      <c r="M200" s="298"/>
      <c r="N200" s="298"/>
      <c r="O200" s="298"/>
      <c r="P200" s="298"/>
      <c r="Q200" s="298"/>
      <c r="R200" s="298"/>
      <c r="S200" s="298"/>
      <c r="T200" s="298"/>
      <c r="U200" s="298"/>
      <c r="V200" s="298"/>
      <c r="W200" s="298"/>
      <c r="X200" s="298"/>
      <c r="Y200" s="298"/>
      <c r="Z200" s="298"/>
      <c r="AA200" s="298"/>
      <c r="AB200" s="298"/>
      <c r="AC200" s="298"/>
      <c r="AD200" s="298"/>
      <c r="AE200" s="298"/>
      <c r="AF200" s="298"/>
      <c r="AG200" s="298"/>
      <c r="AH200" s="298"/>
      <c r="AI200" s="298"/>
      <c r="AJ200" s="298"/>
      <c r="AK200" s="298"/>
      <c r="AL200" s="298"/>
      <c r="AM200" s="298"/>
      <c r="AN200" s="298"/>
      <c r="AO200" s="298"/>
      <c r="AP200" s="298"/>
      <c r="AQ200" s="298"/>
      <c r="AR200" s="298"/>
      <c r="AS200" s="298"/>
      <c r="AT200" s="298"/>
      <c r="AU200" s="298"/>
      <c r="AV200" s="298"/>
      <c r="AW200" s="298"/>
      <c r="AX200" s="298"/>
      <c r="AY200" s="298"/>
      <c r="AZ200" s="298"/>
      <c r="BA200" s="298"/>
      <c r="BB200" s="298"/>
      <c r="BC200" s="298"/>
      <c r="BD200" s="298"/>
      <c r="BE200" s="298"/>
      <c r="BF200" s="298"/>
      <c r="BG200" s="298"/>
      <c r="BH200" s="298"/>
      <c r="BI200" s="298"/>
      <c r="BJ200" s="298"/>
      <c r="BK200" s="298"/>
      <c r="BL200" s="298"/>
      <c r="BM200" s="298"/>
      <c r="BN200" s="298"/>
      <c r="BO200" s="298"/>
      <c r="BP200" s="298"/>
      <c r="BQ200" s="298"/>
      <c r="BR200" s="298"/>
      <c r="BS200" s="298"/>
      <c r="BT200" s="298"/>
      <c r="BU200" s="298"/>
      <c r="BV200" s="298"/>
      <c r="BW200" s="298"/>
      <c r="BX200" s="298"/>
      <c r="BY200" s="298"/>
    </row>
    <row r="201" spans="2:77" x14ac:dyDescent="0.3">
      <c r="B201" s="298"/>
      <c r="C201" s="298"/>
      <c r="D201" s="298"/>
      <c r="E201" s="298"/>
      <c r="F201" s="298"/>
      <c r="G201" s="298"/>
      <c r="H201" s="298"/>
      <c r="I201" s="298"/>
      <c r="J201" s="298"/>
      <c r="K201" s="298"/>
      <c r="L201" s="298"/>
      <c r="M201" s="298"/>
      <c r="N201" s="298"/>
      <c r="O201" s="298"/>
      <c r="P201" s="298"/>
      <c r="Q201" s="298"/>
      <c r="R201" s="298"/>
      <c r="S201" s="298"/>
      <c r="T201" s="298"/>
      <c r="U201" s="298"/>
      <c r="V201" s="298"/>
      <c r="W201" s="298"/>
      <c r="X201" s="298"/>
      <c r="Y201" s="298"/>
      <c r="Z201" s="298"/>
      <c r="AA201" s="298"/>
      <c r="AB201" s="298"/>
      <c r="AC201" s="298"/>
      <c r="AD201" s="298"/>
      <c r="AE201" s="298"/>
      <c r="AF201" s="298"/>
      <c r="AG201" s="298"/>
      <c r="AH201" s="298"/>
      <c r="AI201" s="298"/>
      <c r="AJ201" s="298"/>
      <c r="AK201" s="298"/>
      <c r="AL201" s="298"/>
      <c r="AM201" s="298"/>
      <c r="AN201" s="298"/>
      <c r="AO201" s="298"/>
      <c r="AP201" s="298"/>
      <c r="AQ201" s="298"/>
      <c r="AR201" s="298"/>
      <c r="AS201" s="298"/>
      <c r="AT201" s="298"/>
      <c r="AU201" s="298"/>
      <c r="AV201" s="298"/>
      <c r="AW201" s="298"/>
      <c r="AX201" s="298"/>
      <c r="AY201" s="298"/>
      <c r="AZ201" s="298"/>
      <c r="BA201" s="298"/>
      <c r="BB201" s="298"/>
      <c r="BC201" s="298"/>
      <c r="BD201" s="298"/>
      <c r="BE201" s="298"/>
      <c r="BF201" s="298"/>
      <c r="BG201" s="298"/>
      <c r="BH201" s="298"/>
      <c r="BI201" s="298"/>
      <c r="BJ201" s="298"/>
      <c r="BK201" s="298"/>
      <c r="BL201" s="298"/>
      <c r="BM201" s="298"/>
      <c r="BN201" s="298"/>
      <c r="BO201" s="298"/>
      <c r="BP201" s="298"/>
      <c r="BQ201" s="298"/>
      <c r="BR201" s="298"/>
      <c r="BS201" s="298"/>
      <c r="BT201" s="298"/>
      <c r="BU201" s="298"/>
      <c r="BV201" s="298"/>
      <c r="BW201" s="298"/>
      <c r="BX201" s="298"/>
      <c r="BY201" s="298"/>
    </row>
    <row r="202" spans="2:77" x14ac:dyDescent="0.3">
      <c r="B202" s="298"/>
      <c r="C202" s="298"/>
      <c r="D202" s="298"/>
      <c r="E202" s="298"/>
      <c r="F202" s="298"/>
      <c r="G202" s="298"/>
      <c r="H202" s="298"/>
      <c r="I202" s="298"/>
      <c r="J202" s="298"/>
      <c r="K202" s="298"/>
      <c r="L202" s="298"/>
      <c r="M202" s="298"/>
      <c r="N202" s="298"/>
      <c r="O202" s="298"/>
      <c r="P202" s="298"/>
      <c r="Q202" s="298"/>
      <c r="R202" s="298"/>
      <c r="S202" s="298"/>
      <c r="T202" s="298"/>
      <c r="U202" s="298"/>
      <c r="V202" s="298"/>
      <c r="W202" s="298"/>
      <c r="X202" s="298"/>
      <c r="Y202" s="298"/>
      <c r="Z202" s="298"/>
      <c r="AA202" s="298"/>
      <c r="AB202" s="298"/>
      <c r="AC202" s="298"/>
      <c r="AD202" s="298"/>
      <c r="AE202" s="298"/>
      <c r="AF202" s="298"/>
      <c r="AG202" s="298"/>
      <c r="AH202" s="298"/>
      <c r="AI202" s="298"/>
      <c r="AJ202" s="298"/>
      <c r="AK202" s="298"/>
      <c r="AL202" s="298"/>
      <c r="AM202" s="298"/>
      <c r="AN202" s="298"/>
      <c r="AO202" s="298"/>
      <c r="AP202" s="298"/>
      <c r="AQ202" s="298"/>
      <c r="AR202" s="298"/>
      <c r="AS202" s="298"/>
      <c r="AT202" s="298"/>
      <c r="AU202" s="298"/>
      <c r="AV202" s="298"/>
      <c r="AW202" s="298"/>
      <c r="AX202" s="298"/>
      <c r="AY202" s="298"/>
      <c r="AZ202" s="298"/>
      <c r="BA202" s="298"/>
      <c r="BB202" s="298"/>
      <c r="BC202" s="298"/>
      <c r="BD202" s="298"/>
      <c r="BE202" s="298"/>
      <c r="BF202" s="298"/>
      <c r="BG202" s="298"/>
      <c r="BH202" s="298"/>
      <c r="BI202" s="298"/>
      <c r="BJ202" s="298"/>
      <c r="BK202" s="298"/>
      <c r="BL202" s="298"/>
      <c r="BM202" s="298"/>
      <c r="BN202" s="298"/>
      <c r="BO202" s="298"/>
      <c r="BP202" s="298"/>
      <c r="BQ202" s="298"/>
      <c r="BR202" s="298"/>
      <c r="BS202" s="298"/>
      <c r="BT202" s="298"/>
      <c r="BU202" s="298"/>
      <c r="BV202" s="298"/>
      <c r="BW202" s="298"/>
      <c r="BX202" s="298"/>
      <c r="BY202" s="298"/>
    </row>
    <row r="203" spans="2:77" x14ac:dyDescent="0.3">
      <c r="B203" s="298"/>
      <c r="C203" s="298"/>
      <c r="D203" s="298"/>
      <c r="E203" s="298"/>
      <c r="F203" s="298"/>
      <c r="G203" s="298"/>
      <c r="H203" s="298"/>
      <c r="I203" s="298"/>
      <c r="J203" s="298"/>
      <c r="K203" s="298"/>
      <c r="L203" s="298"/>
      <c r="M203" s="298"/>
      <c r="N203" s="298"/>
      <c r="O203" s="298"/>
      <c r="P203" s="298"/>
      <c r="Q203" s="298"/>
      <c r="R203" s="298"/>
      <c r="S203" s="298"/>
      <c r="T203" s="298"/>
      <c r="U203" s="298"/>
      <c r="V203" s="298"/>
      <c r="W203" s="298"/>
      <c r="X203" s="298"/>
      <c r="Y203" s="298"/>
      <c r="Z203" s="298"/>
      <c r="AA203" s="298"/>
      <c r="AB203" s="298"/>
      <c r="AC203" s="298"/>
      <c r="AD203" s="298"/>
      <c r="AE203" s="298"/>
      <c r="AF203" s="298"/>
      <c r="AG203" s="298"/>
      <c r="AH203" s="298"/>
      <c r="AI203" s="298"/>
      <c r="AJ203" s="298"/>
      <c r="AK203" s="298"/>
      <c r="AL203" s="298"/>
      <c r="AM203" s="298"/>
      <c r="AN203" s="298"/>
      <c r="AO203" s="298"/>
      <c r="AP203" s="298"/>
      <c r="AQ203" s="298"/>
      <c r="AR203" s="298"/>
      <c r="AS203" s="298"/>
      <c r="AT203" s="298"/>
      <c r="AU203" s="298"/>
      <c r="AV203" s="298"/>
      <c r="AW203" s="298"/>
      <c r="AX203" s="298"/>
      <c r="AY203" s="298"/>
      <c r="AZ203" s="298"/>
      <c r="BA203" s="298"/>
      <c r="BB203" s="298"/>
      <c r="BC203" s="298"/>
      <c r="BD203" s="298"/>
      <c r="BE203" s="298"/>
      <c r="BF203" s="298"/>
      <c r="BG203" s="298"/>
      <c r="BH203" s="298"/>
      <c r="BI203" s="298"/>
      <c r="BJ203" s="298"/>
      <c r="BK203" s="298"/>
      <c r="BL203" s="298"/>
      <c r="BM203" s="298"/>
      <c r="BN203" s="298"/>
      <c r="BO203" s="298"/>
      <c r="BP203" s="298"/>
      <c r="BQ203" s="298"/>
      <c r="BR203" s="298"/>
      <c r="BS203" s="298"/>
      <c r="BT203" s="298"/>
      <c r="BU203" s="298"/>
      <c r="BV203" s="298"/>
      <c r="BW203" s="298"/>
      <c r="BX203" s="298"/>
      <c r="BY203" s="298"/>
    </row>
    <row r="204" spans="2:77" x14ac:dyDescent="0.3">
      <c r="B204" s="298"/>
      <c r="C204" s="298"/>
      <c r="D204" s="298"/>
      <c r="E204" s="298"/>
      <c r="F204" s="298"/>
      <c r="G204" s="298"/>
      <c r="H204" s="298"/>
      <c r="I204" s="298"/>
      <c r="J204" s="298"/>
      <c r="K204" s="298"/>
      <c r="L204" s="298"/>
      <c r="M204" s="298"/>
      <c r="N204" s="298"/>
      <c r="O204" s="298"/>
      <c r="P204" s="298"/>
      <c r="Q204" s="298"/>
      <c r="R204" s="298"/>
      <c r="S204" s="298"/>
      <c r="T204" s="298"/>
      <c r="U204" s="298"/>
      <c r="V204" s="298"/>
      <c r="W204" s="298"/>
      <c r="X204" s="298"/>
      <c r="Y204" s="298"/>
      <c r="Z204" s="298"/>
      <c r="AA204" s="298"/>
      <c r="AB204" s="298"/>
      <c r="AC204" s="298"/>
      <c r="AD204" s="298"/>
      <c r="AE204" s="298"/>
      <c r="AF204" s="298"/>
      <c r="AG204" s="298"/>
      <c r="AH204" s="298"/>
      <c r="AI204" s="298"/>
      <c r="AJ204" s="298"/>
      <c r="AK204" s="298"/>
      <c r="AL204" s="298"/>
      <c r="AM204" s="298"/>
      <c r="AN204" s="298"/>
      <c r="AO204" s="298"/>
      <c r="AP204" s="298"/>
      <c r="AQ204" s="298"/>
      <c r="AR204" s="298"/>
      <c r="AS204" s="298"/>
      <c r="AT204" s="298"/>
      <c r="AU204" s="298"/>
      <c r="AV204" s="298"/>
      <c r="AW204" s="298"/>
      <c r="AX204" s="298"/>
      <c r="AY204" s="298"/>
      <c r="AZ204" s="298"/>
      <c r="BA204" s="298"/>
      <c r="BB204" s="298"/>
      <c r="BC204" s="298"/>
      <c r="BD204" s="298"/>
      <c r="BE204" s="298"/>
      <c r="BF204" s="298"/>
      <c r="BG204" s="298"/>
      <c r="BH204" s="298"/>
      <c r="BI204" s="298"/>
      <c r="BJ204" s="298"/>
      <c r="BK204" s="298"/>
      <c r="BL204" s="298"/>
      <c r="BM204" s="298"/>
      <c r="BN204" s="298"/>
      <c r="BO204" s="298"/>
      <c r="BP204" s="298"/>
      <c r="BQ204" s="298"/>
      <c r="BR204" s="298"/>
      <c r="BS204" s="298"/>
      <c r="BT204" s="298"/>
      <c r="BU204" s="298"/>
      <c r="BV204" s="298"/>
      <c r="BW204" s="298"/>
      <c r="BX204" s="298"/>
      <c r="BY204" s="298"/>
    </row>
    <row r="205" spans="2:77" x14ac:dyDescent="0.3">
      <c r="B205" s="298"/>
      <c r="C205" s="298"/>
      <c r="D205" s="298"/>
      <c r="E205" s="298"/>
      <c r="F205" s="298"/>
      <c r="G205" s="298"/>
      <c r="H205" s="298"/>
      <c r="I205" s="298"/>
      <c r="J205" s="298"/>
      <c r="K205" s="298"/>
      <c r="L205" s="298"/>
      <c r="M205" s="298"/>
      <c r="N205" s="298"/>
      <c r="O205" s="298"/>
      <c r="P205" s="298"/>
      <c r="Q205" s="298"/>
      <c r="R205" s="298"/>
      <c r="S205" s="298"/>
      <c r="T205" s="298"/>
      <c r="U205" s="298"/>
      <c r="V205" s="298"/>
      <c r="W205" s="298"/>
      <c r="X205" s="298"/>
      <c r="Y205" s="298"/>
      <c r="Z205" s="298"/>
      <c r="AA205" s="298"/>
      <c r="AB205" s="298"/>
      <c r="AC205" s="298"/>
      <c r="AD205" s="298"/>
      <c r="AE205" s="298"/>
      <c r="AF205" s="298"/>
      <c r="AG205" s="298"/>
      <c r="AH205" s="298"/>
      <c r="AI205" s="298"/>
      <c r="AJ205" s="298"/>
      <c r="AK205" s="298"/>
      <c r="AL205" s="298"/>
      <c r="AM205" s="298"/>
      <c r="AN205" s="298"/>
      <c r="AO205" s="298"/>
      <c r="AP205" s="298"/>
      <c r="AQ205" s="298"/>
      <c r="AR205" s="298"/>
      <c r="AS205" s="298"/>
      <c r="AT205" s="298"/>
      <c r="AU205" s="298"/>
      <c r="AV205" s="298"/>
      <c r="AW205" s="298"/>
      <c r="AX205" s="298"/>
      <c r="AY205" s="298"/>
      <c r="AZ205" s="298"/>
      <c r="BA205" s="298"/>
      <c r="BB205" s="298"/>
      <c r="BC205" s="298"/>
      <c r="BD205" s="298"/>
      <c r="BE205" s="298"/>
      <c r="BF205" s="298"/>
      <c r="BG205" s="298"/>
      <c r="BH205" s="298"/>
      <c r="BI205" s="298"/>
      <c r="BJ205" s="298"/>
      <c r="BK205" s="298"/>
      <c r="BL205" s="298"/>
      <c r="BM205" s="298"/>
      <c r="BN205" s="298"/>
      <c r="BO205" s="298"/>
      <c r="BP205" s="298"/>
      <c r="BQ205" s="298"/>
      <c r="BR205" s="298"/>
      <c r="BS205" s="298"/>
      <c r="BT205" s="298"/>
      <c r="BU205" s="298"/>
      <c r="BV205" s="298"/>
      <c r="BW205" s="298"/>
      <c r="BX205" s="298"/>
      <c r="BY205" s="298"/>
    </row>
    <row r="206" spans="2:77" x14ac:dyDescent="0.3">
      <c r="B206" s="298"/>
      <c r="C206" s="298"/>
      <c r="D206" s="298"/>
      <c r="E206" s="298"/>
      <c r="F206" s="298"/>
      <c r="G206" s="298"/>
      <c r="H206" s="298"/>
      <c r="I206" s="298"/>
      <c r="J206" s="298"/>
      <c r="K206" s="298"/>
      <c r="L206" s="298"/>
      <c r="M206" s="298"/>
      <c r="N206" s="298"/>
      <c r="O206" s="298"/>
      <c r="P206" s="298"/>
      <c r="Q206" s="298"/>
      <c r="R206" s="298"/>
      <c r="S206" s="298"/>
      <c r="T206" s="298"/>
      <c r="U206" s="298"/>
      <c r="V206" s="298"/>
      <c r="W206" s="298"/>
      <c r="X206" s="298"/>
      <c r="Y206" s="298"/>
      <c r="Z206" s="298"/>
      <c r="AA206" s="298"/>
      <c r="AB206" s="298"/>
      <c r="AC206" s="298"/>
      <c r="AD206" s="298"/>
      <c r="AE206" s="298"/>
      <c r="AF206" s="298"/>
      <c r="AG206" s="298"/>
      <c r="AH206" s="298"/>
      <c r="AI206" s="298"/>
      <c r="AJ206" s="298"/>
      <c r="AK206" s="298"/>
      <c r="AL206" s="298"/>
      <c r="AM206" s="298"/>
      <c r="AN206" s="298"/>
      <c r="AO206" s="298"/>
      <c r="AP206" s="298"/>
      <c r="AQ206" s="298"/>
      <c r="AR206" s="298"/>
      <c r="AS206" s="298"/>
      <c r="AT206" s="298"/>
      <c r="AU206" s="298"/>
      <c r="AV206" s="298"/>
      <c r="AW206" s="298"/>
      <c r="AX206" s="298"/>
      <c r="AY206" s="298"/>
      <c r="AZ206" s="298"/>
      <c r="BA206" s="298"/>
      <c r="BB206" s="298"/>
      <c r="BC206" s="298"/>
      <c r="BD206" s="298"/>
      <c r="BE206" s="298"/>
      <c r="BF206" s="298"/>
      <c r="BG206" s="298"/>
      <c r="BH206" s="298"/>
      <c r="BI206" s="298"/>
      <c r="BJ206" s="298"/>
      <c r="BK206" s="298"/>
      <c r="BL206" s="298"/>
      <c r="BM206" s="298"/>
      <c r="BN206" s="298"/>
      <c r="BO206" s="298"/>
      <c r="BP206" s="298"/>
      <c r="BQ206" s="298"/>
      <c r="BR206" s="298"/>
      <c r="BS206" s="298"/>
      <c r="BT206" s="298"/>
      <c r="BU206" s="298"/>
      <c r="BV206" s="298"/>
      <c r="BW206" s="298"/>
      <c r="BX206" s="298"/>
      <c r="BY206" s="298"/>
    </row>
    <row r="207" spans="2:77" x14ac:dyDescent="0.3">
      <c r="B207" s="298"/>
      <c r="C207" s="298"/>
      <c r="D207" s="298"/>
      <c r="E207" s="298"/>
      <c r="F207" s="298"/>
      <c r="G207" s="298"/>
      <c r="H207" s="298"/>
      <c r="I207" s="298"/>
      <c r="J207" s="298"/>
      <c r="K207" s="298"/>
      <c r="L207" s="298"/>
      <c r="M207" s="298"/>
      <c r="N207" s="298"/>
      <c r="O207" s="298"/>
      <c r="P207" s="298"/>
      <c r="Q207" s="298"/>
      <c r="R207" s="298"/>
      <c r="S207" s="298"/>
      <c r="T207" s="298"/>
      <c r="U207" s="298"/>
      <c r="V207" s="298"/>
      <c r="W207" s="298"/>
      <c r="X207" s="298"/>
      <c r="Y207" s="298"/>
      <c r="Z207" s="298"/>
      <c r="AA207" s="298"/>
      <c r="AB207" s="298"/>
      <c r="AC207" s="298"/>
      <c r="AD207" s="298"/>
      <c r="AE207" s="298"/>
      <c r="AF207" s="298"/>
      <c r="AG207" s="298"/>
      <c r="AH207" s="298"/>
      <c r="AI207" s="298"/>
      <c r="AJ207" s="298"/>
      <c r="AK207" s="298"/>
      <c r="AL207" s="298"/>
      <c r="AM207" s="298"/>
      <c r="AN207" s="298"/>
      <c r="AO207" s="298"/>
      <c r="AP207" s="298"/>
      <c r="AQ207" s="298"/>
      <c r="AR207" s="298"/>
      <c r="AS207" s="298"/>
      <c r="AT207" s="298"/>
      <c r="AU207" s="298"/>
      <c r="AV207" s="298"/>
      <c r="AW207" s="298"/>
      <c r="AX207" s="298"/>
      <c r="AY207" s="298"/>
      <c r="AZ207" s="298"/>
      <c r="BA207" s="298"/>
      <c r="BB207" s="298"/>
      <c r="BC207" s="298"/>
      <c r="BD207" s="298"/>
      <c r="BE207" s="298"/>
      <c r="BF207" s="298"/>
      <c r="BG207" s="298"/>
      <c r="BH207" s="298"/>
      <c r="BI207" s="298"/>
      <c r="BJ207" s="298"/>
      <c r="BK207" s="298"/>
      <c r="BL207" s="298"/>
      <c r="BM207" s="298"/>
      <c r="BN207" s="298"/>
      <c r="BO207" s="298"/>
      <c r="BP207" s="298"/>
      <c r="BQ207" s="298"/>
      <c r="BR207" s="298"/>
      <c r="BS207" s="298"/>
      <c r="BT207" s="298"/>
      <c r="BU207" s="298"/>
      <c r="BV207" s="298"/>
      <c r="BW207" s="298"/>
      <c r="BX207" s="298"/>
      <c r="BY207" s="298"/>
    </row>
    <row r="208" spans="2:77" x14ac:dyDescent="0.3">
      <c r="B208" s="298"/>
      <c r="C208" s="298"/>
      <c r="D208" s="298"/>
      <c r="E208" s="298"/>
      <c r="F208" s="298"/>
      <c r="G208" s="298"/>
      <c r="H208" s="298"/>
      <c r="I208" s="298"/>
      <c r="J208" s="298"/>
      <c r="K208" s="298"/>
      <c r="L208" s="298"/>
      <c r="M208" s="298"/>
      <c r="N208" s="298"/>
      <c r="O208" s="298"/>
      <c r="P208" s="298"/>
      <c r="Q208" s="298"/>
      <c r="R208" s="298"/>
      <c r="S208" s="298"/>
      <c r="T208" s="298"/>
      <c r="U208" s="298"/>
      <c r="V208" s="298"/>
      <c r="W208" s="298"/>
      <c r="X208" s="298"/>
      <c r="Y208" s="298"/>
      <c r="Z208" s="298"/>
      <c r="AA208" s="298"/>
      <c r="AB208" s="298"/>
      <c r="AC208" s="298"/>
      <c r="AD208" s="298"/>
      <c r="AE208" s="298"/>
      <c r="AF208" s="298"/>
      <c r="AG208" s="298"/>
      <c r="AH208" s="298"/>
      <c r="AI208" s="298"/>
      <c r="AJ208" s="298"/>
      <c r="AK208" s="298"/>
      <c r="AL208" s="298"/>
      <c r="AM208" s="298"/>
      <c r="AN208" s="298"/>
      <c r="AO208" s="298"/>
      <c r="AP208" s="298"/>
      <c r="AQ208" s="298"/>
      <c r="AR208" s="298"/>
      <c r="AS208" s="298"/>
      <c r="AT208" s="298"/>
      <c r="AU208" s="298"/>
      <c r="AV208" s="298"/>
      <c r="AW208" s="298"/>
      <c r="AX208" s="298"/>
      <c r="AY208" s="298"/>
      <c r="AZ208" s="298"/>
      <c r="BA208" s="298"/>
      <c r="BB208" s="298"/>
      <c r="BC208" s="298"/>
      <c r="BD208" s="298"/>
      <c r="BE208" s="298"/>
      <c r="BF208" s="298"/>
      <c r="BG208" s="298"/>
      <c r="BH208" s="298"/>
      <c r="BI208" s="298"/>
      <c r="BJ208" s="298"/>
      <c r="BK208" s="298"/>
      <c r="BL208" s="298"/>
      <c r="BM208" s="298"/>
      <c r="BN208" s="298"/>
      <c r="BO208" s="298"/>
      <c r="BP208" s="298"/>
      <c r="BQ208" s="298"/>
      <c r="BR208" s="298"/>
      <c r="BS208" s="298"/>
      <c r="BT208" s="298"/>
      <c r="BU208" s="298"/>
      <c r="BV208" s="298"/>
      <c r="BW208" s="298"/>
      <c r="BX208" s="298"/>
      <c r="BY208" s="298"/>
    </row>
    <row r="209" spans="2:77" x14ac:dyDescent="0.3">
      <c r="B209" s="298"/>
      <c r="C209" s="298"/>
      <c r="D209" s="298"/>
      <c r="E209" s="298"/>
      <c r="F209" s="298"/>
      <c r="G209" s="298"/>
      <c r="H209" s="298"/>
      <c r="I209" s="298"/>
      <c r="J209" s="298"/>
      <c r="K209" s="298"/>
      <c r="L209" s="298"/>
      <c r="M209" s="298"/>
      <c r="N209" s="298"/>
      <c r="O209" s="298"/>
      <c r="P209" s="298"/>
      <c r="Q209" s="298"/>
      <c r="R209" s="298"/>
      <c r="S209" s="298"/>
      <c r="T209" s="298"/>
      <c r="U209" s="298"/>
      <c r="V209" s="298"/>
      <c r="W209" s="298"/>
      <c r="X209" s="298"/>
      <c r="Y209" s="298"/>
      <c r="Z209" s="298"/>
      <c r="AA209" s="298"/>
      <c r="AB209" s="298"/>
      <c r="AC209" s="298"/>
      <c r="AD209" s="298"/>
      <c r="AE209" s="298"/>
      <c r="AF209" s="298"/>
      <c r="AG209" s="298"/>
      <c r="AH209" s="298"/>
      <c r="AI209" s="298"/>
      <c r="AJ209" s="298"/>
      <c r="AK209" s="298"/>
      <c r="AL209" s="298"/>
      <c r="AM209" s="298"/>
      <c r="AN209" s="298"/>
      <c r="AO209" s="298"/>
      <c r="AP209" s="298"/>
      <c r="AQ209" s="298"/>
      <c r="AR209" s="298"/>
      <c r="AS209" s="298"/>
      <c r="AT209" s="298"/>
      <c r="AU209" s="298"/>
      <c r="AV209" s="298"/>
      <c r="AW209" s="298"/>
      <c r="AX209" s="298"/>
      <c r="AY209" s="298"/>
      <c r="AZ209" s="298"/>
      <c r="BA209" s="298"/>
      <c r="BB209" s="298"/>
      <c r="BC209" s="298"/>
      <c r="BD209" s="298"/>
      <c r="BE209" s="298"/>
      <c r="BF209" s="298"/>
      <c r="BG209" s="298"/>
      <c r="BH209" s="298"/>
      <c r="BI209" s="298"/>
      <c r="BJ209" s="298"/>
      <c r="BK209" s="298"/>
      <c r="BL209" s="298"/>
      <c r="BM209" s="298"/>
      <c r="BN209" s="298"/>
      <c r="BO209" s="298"/>
      <c r="BP209" s="298"/>
      <c r="BQ209" s="298"/>
      <c r="BR209" s="298"/>
      <c r="BS209" s="298"/>
      <c r="BT209" s="298"/>
      <c r="BU209" s="298"/>
      <c r="BV209" s="298"/>
      <c r="BW209" s="298"/>
      <c r="BX209" s="298"/>
      <c r="BY209" s="298"/>
    </row>
    <row r="210" spans="2:77" x14ac:dyDescent="0.3">
      <c r="B210" s="298"/>
      <c r="C210" s="298"/>
      <c r="D210" s="298"/>
      <c r="E210" s="298"/>
      <c r="F210" s="298"/>
      <c r="G210" s="298"/>
      <c r="H210" s="298"/>
      <c r="I210" s="298"/>
      <c r="J210" s="298"/>
      <c r="K210" s="298"/>
      <c r="L210" s="298"/>
      <c r="M210" s="298"/>
      <c r="N210" s="298"/>
      <c r="O210" s="298"/>
      <c r="P210" s="298"/>
      <c r="Q210" s="298"/>
      <c r="R210" s="298"/>
      <c r="S210" s="298"/>
      <c r="T210" s="298"/>
      <c r="U210" s="298"/>
      <c r="V210" s="298"/>
      <c r="W210" s="298"/>
      <c r="X210" s="298"/>
      <c r="Y210" s="298"/>
      <c r="Z210" s="298"/>
      <c r="AA210" s="298"/>
      <c r="AB210" s="298"/>
      <c r="AC210" s="298"/>
      <c r="AD210" s="298"/>
      <c r="AE210" s="298"/>
      <c r="AF210" s="298"/>
      <c r="AG210" s="298"/>
      <c r="AH210" s="298"/>
      <c r="AI210" s="298"/>
      <c r="AJ210" s="298"/>
      <c r="AK210" s="298"/>
      <c r="AL210" s="298"/>
      <c r="AM210" s="298"/>
      <c r="AN210" s="298"/>
      <c r="AO210" s="298"/>
      <c r="AP210" s="298"/>
      <c r="AQ210" s="298"/>
      <c r="AR210" s="298"/>
      <c r="AS210" s="298"/>
      <c r="AT210" s="298"/>
      <c r="AU210" s="298"/>
      <c r="AV210" s="298"/>
      <c r="AW210" s="298"/>
      <c r="AX210" s="298"/>
      <c r="AY210" s="298"/>
      <c r="AZ210" s="298"/>
      <c r="BA210" s="298"/>
      <c r="BB210" s="298"/>
      <c r="BC210" s="298"/>
      <c r="BD210" s="298"/>
      <c r="BE210" s="298"/>
      <c r="BF210" s="298"/>
      <c r="BG210" s="298"/>
      <c r="BH210" s="298"/>
      <c r="BI210" s="298"/>
      <c r="BJ210" s="298"/>
      <c r="BK210" s="298"/>
      <c r="BL210" s="298"/>
      <c r="BM210" s="298"/>
      <c r="BN210" s="298"/>
      <c r="BO210" s="298"/>
      <c r="BP210" s="298"/>
      <c r="BQ210" s="298"/>
      <c r="BR210" s="298"/>
      <c r="BS210" s="298"/>
      <c r="BT210" s="298"/>
      <c r="BU210" s="298"/>
      <c r="BV210" s="298"/>
      <c r="BW210" s="298"/>
      <c r="BX210" s="298"/>
      <c r="BY210" s="298"/>
    </row>
    <row r="211" spans="2:77" x14ac:dyDescent="0.3">
      <c r="B211" s="298"/>
      <c r="C211" s="298"/>
      <c r="D211" s="298"/>
      <c r="E211" s="298"/>
      <c r="F211" s="298"/>
      <c r="G211" s="298"/>
      <c r="H211" s="298"/>
      <c r="I211" s="298"/>
      <c r="J211" s="298"/>
      <c r="K211" s="298"/>
      <c r="L211" s="298"/>
      <c r="M211" s="298"/>
      <c r="N211" s="298"/>
      <c r="O211" s="298"/>
      <c r="P211" s="298"/>
      <c r="Q211" s="298"/>
      <c r="R211" s="298"/>
      <c r="S211" s="298"/>
      <c r="T211" s="298"/>
      <c r="U211" s="298"/>
      <c r="V211" s="298"/>
      <c r="W211" s="298"/>
      <c r="X211" s="298"/>
      <c r="Y211" s="298"/>
      <c r="Z211" s="298"/>
      <c r="AA211" s="298"/>
      <c r="AB211" s="298"/>
      <c r="AC211" s="298"/>
      <c r="AD211" s="298"/>
      <c r="AE211" s="298"/>
      <c r="AF211" s="298"/>
      <c r="AG211" s="298"/>
      <c r="AH211" s="298"/>
      <c r="AI211" s="298"/>
      <c r="AJ211" s="298"/>
      <c r="AK211" s="298"/>
      <c r="AL211" s="298"/>
      <c r="AM211" s="298"/>
      <c r="AN211" s="298"/>
      <c r="AO211" s="298"/>
      <c r="AP211" s="298"/>
      <c r="AQ211" s="298"/>
      <c r="AR211" s="298"/>
      <c r="AS211" s="298"/>
      <c r="AT211" s="298"/>
      <c r="AU211" s="298"/>
      <c r="AV211" s="298"/>
      <c r="AW211" s="298"/>
      <c r="AX211" s="298"/>
      <c r="AY211" s="298"/>
      <c r="AZ211" s="298"/>
      <c r="BA211" s="298"/>
      <c r="BB211" s="298"/>
      <c r="BC211" s="298"/>
      <c r="BD211" s="298"/>
      <c r="BE211" s="298"/>
      <c r="BF211" s="298"/>
      <c r="BG211" s="298"/>
      <c r="BH211" s="298"/>
      <c r="BI211" s="298"/>
      <c r="BJ211" s="298"/>
      <c r="BK211" s="298"/>
      <c r="BL211" s="298"/>
      <c r="BM211" s="298"/>
      <c r="BN211" s="298"/>
      <c r="BO211" s="298"/>
      <c r="BP211" s="298"/>
      <c r="BQ211" s="298"/>
      <c r="BR211" s="298"/>
      <c r="BS211" s="298"/>
      <c r="BT211" s="298"/>
      <c r="BU211" s="298"/>
      <c r="BV211" s="298"/>
      <c r="BW211" s="298"/>
      <c r="BX211" s="298"/>
      <c r="BY211" s="298"/>
    </row>
    <row r="212" spans="2:77" x14ac:dyDescent="0.3">
      <c r="B212" s="298"/>
      <c r="C212" s="298"/>
      <c r="D212" s="298"/>
      <c r="E212" s="298"/>
      <c r="F212" s="298"/>
      <c r="G212" s="298"/>
      <c r="H212" s="298"/>
      <c r="I212" s="298"/>
      <c r="J212" s="298"/>
      <c r="K212" s="298"/>
      <c r="L212" s="298"/>
      <c r="M212" s="298"/>
      <c r="N212" s="298"/>
      <c r="O212" s="298"/>
      <c r="P212" s="298"/>
      <c r="Q212" s="298"/>
      <c r="R212" s="298"/>
      <c r="S212" s="298"/>
      <c r="T212" s="298"/>
      <c r="U212" s="298"/>
      <c r="V212" s="298"/>
      <c r="W212" s="298"/>
      <c r="X212" s="298"/>
      <c r="Y212" s="298"/>
      <c r="Z212" s="298"/>
      <c r="AA212" s="298"/>
      <c r="AB212" s="298"/>
      <c r="AC212" s="298"/>
      <c r="AD212" s="298"/>
      <c r="AE212" s="298"/>
      <c r="AF212" s="298"/>
      <c r="AG212" s="298"/>
      <c r="AH212" s="298"/>
      <c r="AI212" s="298"/>
      <c r="AJ212" s="298"/>
      <c r="AK212" s="298"/>
      <c r="AL212" s="298"/>
      <c r="AM212" s="298"/>
      <c r="AN212" s="298"/>
      <c r="AO212" s="298"/>
      <c r="AP212" s="298"/>
      <c r="AQ212" s="298"/>
      <c r="AR212" s="298"/>
      <c r="AS212" s="298"/>
      <c r="AT212" s="298"/>
      <c r="AU212" s="298"/>
      <c r="AV212" s="298"/>
      <c r="AW212" s="298"/>
      <c r="AX212" s="298"/>
      <c r="AY212" s="298"/>
      <c r="AZ212" s="298"/>
      <c r="BA212" s="298"/>
      <c r="BB212" s="298"/>
      <c r="BC212" s="298"/>
      <c r="BD212" s="298"/>
      <c r="BE212" s="298"/>
      <c r="BF212" s="298"/>
      <c r="BG212" s="298"/>
      <c r="BH212" s="298"/>
      <c r="BI212" s="298"/>
      <c r="BJ212" s="298"/>
      <c r="BK212" s="298"/>
      <c r="BL212" s="298"/>
      <c r="BM212" s="298"/>
      <c r="BN212" s="298"/>
      <c r="BO212" s="298"/>
      <c r="BP212" s="298"/>
      <c r="BQ212" s="298"/>
      <c r="BR212" s="298"/>
      <c r="BS212" s="298"/>
      <c r="BT212" s="298"/>
      <c r="BU212" s="298"/>
      <c r="BV212" s="298"/>
      <c r="BW212" s="298"/>
      <c r="BX212" s="298"/>
      <c r="BY212" s="298"/>
    </row>
    <row r="213" spans="2:77" x14ac:dyDescent="0.3">
      <c r="B213" s="298"/>
      <c r="C213" s="298"/>
      <c r="D213" s="298"/>
      <c r="E213" s="298"/>
      <c r="F213" s="298"/>
      <c r="G213" s="298"/>
      <c r="H213" s="298"/>
      <c r="I213" s="298"/>
      <c r="J213" s="298"/>
      <c r="K213" s="298"/>
      <c r="L213" s="298"/>
      <c r="M213" s="298"/>
      <c r="N213" s="298"/>
      <c r="O213" s="298"/>
      <c r="P213" s="298"/>
      <c r="Q213" s="298"/>
      <c r="R213" s="298"/>
      <c r="S213" s="298"/>
      <c r="T213" s="298"/>
      <c r="U213" s="298"/>
      <c r="V213" s="298"/>
      <c r="W213" s="298"/>
      <c r="X213" s="298"/>
      <c r="Y213" s="298"/>
      <c r="Z213" s="298"/>
      <c r="AA213" s="298"/>
      <c r="AB213" s="298"/>
      <c r="AC213" s="298"/>
      <c r="AD213" s="298"/>
      <c r="AE213" s="298"/>
      <c r="AF213" s="298"/>
      <c r="AG213" s="298"/>
      <c r="AH213" s="298"/>
      <c r="AI213" s="298"/>
      <c r="AJ213" s="298"/>
      <c r="AK213" s="298"/>
      <c r="AL213" s="298"/>
      <c r="AM213" s="298"/>
      <c r="AN213" s="298"/>
      <c r="AO213" s="298"/>
      <c r="AP213" s="298"/>
      <c r="AQ213" s="298"/>
      <c r="AR213" s="298"/>
      <c r="AS213" s="298"/>
      <c r="AT213" s="298"/>
      <c r="AU213" s="298"/>
      <c r="AV213" s="298"/>
      <c r="AW213" s="298"/>
      <c r="AX213" s="298"/>
      <c r="AY213" s="298"/>
      <c r="AZ213" s="298"/>
      <c r="BA213" s="298"/>
      <c r="BB213" s="298"/>
      <c r="BC213" s="298"/>
      <c r="BD213" s="298"/>
      <c r="BE213" s="298"/>
      <c r="BF213" s="298"/>
      <c r="BG213" s="298"/>
      <c r="BH213" s="298"/>
      <c r="BI213" s="298"/>
      <c r="BJ213" s="298"/>
      <c r="BK213" s="298"/>
      <c r="BL213" s="298"/>
      <c r="BM213" s="298"/>
      <c r="BN213" s="298"/>
      <c r="BO213" s="298"/>
      <c r="BP213" s="298"/>
      <c r="BQ213" s="298"/>
      <c r="BR213" s="298"/>
      <c r="BS213" s="298"/>
      <c r="BT213" s="298"/>
      <c r="BU213" s="298"/>
      <c r="BV213" s="298"/>
      <c r="BW213" s="298"/>
      <c r="BX213" s="298"/>
      <c r="BY213" s="298"/>
    </row>
    <row r="214" spans="2:77" x14ac:dyDescent="0.3">
      <c r="B214" s="298"/>
      <c r="C214" s="298"/>
      <c r="D214" s="298"/>
      <c r="E214" s="298"/>
      <c r="F214" s="298"/>
      <c r="G214" s="298"/>
      <c r="H214" s="298"/>
      <c r="I214" s="298"/>
      <c r="J214" s="298"/>
      <c r="K214" s="298"/>
      <c r="L214" s="298"/>
      <c r="M214" s="298"/>
      <c r="N214" s="298"/>
      <c r="O214" s="298"/>
      <c r="P214" s="298"/>
      <c r="Q214" s="298"/>
      <c r="R214" s="298"/>
      <c r="S214" s="298"/>
      <c r="T214" s="298"/>
      <c r="U214" s="298"/>
      <c r="V214" s="298"/>
      <c r="W214" s="298"/>
      <c r="X214" s="298"/>
      <c r="Y214" s="298"/>
      <c r="Z214" s="298"/>
      <c r="AA214" s="298"/>
      <c r="AB214" s="298"/>
      <c r="AC214" s="298"/>
      <c r="AD214" s="298"/>
      <c r="AE214" s="298"/>
      <c r="AF214" s="298"/>
      <c r="AG214" s="298"/>
      <c r="AH214" s="298"/>
      <c r="AI214" s="298"/>
      <c r="AJ214" s="298"/>
      <c r="AK214" s="298"/>
      <c r="AL214" s="298"/>
      <c r="AM214" s="298"/>
      <c r="AN214" s="298"/>
      <c r="AO214" s="298"/>
      <c r="AP214" s="298"/>
      <c r="AQ214" s="298"/>
      <c r="AR214" s="298"/>
      <c r="AS214" s="298"/>
      <c r="AT214" s="298"/>
      <c r="AU214" s="298"/>
      <c r="AV214" s="298"/>
      <c r="AW214" s="298"/>
      <c r="AX214" s="298"/>
      <c r="AY214" s="298"/>
      <c r="AZ214" s="298"/>
      <c r="BA214" s="298"/>
      <c r="BB214" s="298"/>
      <c r="BC214" s="298"/>
      <c r="BD214" s="298"/>
      <c r="BE214" s="298"/>
      <c r="BF214" s="298"/>
      <c r="BG214" s="298"/>
      <c r="BH214" s="298"/>
      <c r="BI214" s="298"/>
      <c r="BJ214" s="298"/>
      <c r="BK214" s="298"/>
      <c r="BL214" s="298"/>
      <c r="BM214" s="298"/>
      <c r="BN214" s="298"/>
      <c r="BO214" s="298"/>
      <c r="BP214" s="298"/>
      <c r="BQ214" s="298"/>
      <c r="BR214" s="298"/>
      <c r="BS214" s="298"/>
      <c r="BT214" s="298"/>
      <c r="BU214" s="298"/>
      <c r="BV214" s="298"/>
      <c r="BW214" s="298"/>
      <c r="BX214" s="298"/>
      <c r="BY214" s="298"/>
    </row>
    <row r="215" spans="2:77" x14ac:dyDescent="0.3">
      <c r="B215" s="298"/>
      <c r="C215" s="298"/>
      <c r="D215" s="298"/>
      <c r="E215" s="298"/>
      <c r="F215" s="298"/>
      <c r="G215" s="298"/>
      <c r="H215" s="298"/>
      <c r="I215" s="298"/>
      <c r="J215" s="298"/>
      <c r="K215" s="298"/>
      <c r="L215" s="298"/>
      <c r="M215" s="298"/>
      <c r="N215" s="298"/>
      <c r="O215" s="298"/>
      <c r="P215" s="298"/>
      <c r="Q215" s="298"/>
      <c r="R215" s="298"/>
      <c r="S215" s="298"/>
      <c r="T215" s="298"/>
      <c r="U215" s="298"/>
      <c r="V215" s="298"/>
      <c r="W215" s="298"/>
      <c r="X215" s="298"/>
      <c r="Y215" s="298"/>
      <c r="Z215" s="298"/>
      <c r="AA215" s="298"/>
      <c r="AB215" s="298"/>
      <c r="AC215" s="298"/>
      <c r="AD215" s="298"/>
      <c r="AE215" s="298"/>
      <c r="AF215" s="298"/>
      <c r="AG215" s="298"/>
      <c r="AH215" s="298"/>
      <c r="AI215" s="298"/>
      <c r="AJ215" s="298"/>
      <c r="AK215" s="298"/>
      <c r="AL215" s="298"/>
      <c r="AM215" s="298"/>
      <c r="AN215" s="298"/>
      <c r="AO215" s="298"/>
      <c r="AP215" s="298"/>
      <c r="AQ215" s="298"/>
      <c r="AR215" s="298"/>
      <c r="AS215" s="298"/>
      <c r="AT215" s="298"/>
      <c r="AU215" s="298"/>
      <c r="AV215" s="298"/>
      <c r="AW215" s="298"/>
      <c r="AX215" s="298"/>
      <c r="AY215" s="298"/>
      <c r="AZ215" s="298"/>
      <c r="BA215" s="298"/>
      <c r="BB215" s="298"/>
      <c r="BC215" s="298"/>
      <c r="BD215" s="298"/>
      <c r="BE215" s="298"/>
      <c r="BF215" s="298"/>
      <c r="BG215" s="298"/>
      <c r="BH215" s="298"/>
      <c r="BI215" s="298"/>
      <c r="BJ215" s="298"/>
      <c r="BK215" s="298"/>
      <c r="BL215" s="298"/>
      <c r="BM215" s="298"/>
      <c r="BN215" s="298"/>
      <c r="BO215" s="298"/>
      <c r="BP215" s="298"/>
      <c r="BQ215" s="298"/>
      <c r="BR215" s="298"/>
      <c r="BS215" s="298"/>
      <c r="BT215" s="298"/>
      <c r="BU215" s="298"/>
      <c r="BV215" s="298"/>
      <c r="BW215" s="298"/>
      <c r="BX215" s="298"/>
      <c r="BY215" s="298"/>
    </row>
    <row r="216" spans="2:77" x14ac:dyDescent="0.3">
      <c r="B216" s="298"/>
      <c r="C216" s="298"/>
      <c r="D216" s="298"/>
      <c r="E216" s="298"/>
      <c r="F216" s="298"/>
      <c r="G216" s="298"/>
      <c r="H216" s="298"/>
      <c r="I216" s="298"/>
      <c r="J216" s="298"/>
      <c r="K216" s="298"/>
      <c r="L216" s="298"/>
      <c r="M216" s="298"/>
      <c r="N216" s="298"/>
      <c r="O216" s="298"/>
      <c r="P216" s="298"/>
      <c r="Q216" s="298"/>
      <c r="R216" s="298"/>
      <c r="S216" s="298"/>
      <c r="T216" s="298"/>
      <c r="U216" s="298"/>
      <c r="V216" s="298"/>
      <c r="W216" s="298"/>
      <c r="X216" s="298"/>
      <c r="Y216" s="298"/>
      <c r="Z216" s="298"/>
      <c r="AA216" s="298"/>
      <c r="AB216" s="298"/>
      <c r="AC216" s="298"/>
      <c r="AD216" s="298"/>
      <c r="AE216" s="298"/>
      <c r="AF216" s="298"/>
      <c r="AG216" s="298"/>
      <c r="AH216" s="298"/>
      <c r="AI216" s="298"/>
      <c r="AJ216" s="298"/>
      <c r="AK216" s="298"/>
      <c r="AL216" s="298"/>
      <c r="AM216" s="298"/>
      <c r="AN216" s="298"/>
      <c r="AO216" s="298"/>
      <c r="AP216" s="298"/>
      <c r="AQ216" s="298"/>
      <c r="AR216" s="298"/>
      <c r="AS216" s="298"/>
      <c r="AT216" s="298"/>
      <c r="AU216" s="298"/>
      <c r="AV216" s="298"/>
      <c r="AW216" s="298"/>
      <c r="AX216" s="298"/>
      <c r="AY216" s="298"/>
      <c r="AZ216" s="298"/>
      <c r="BA216" s="298"/>
      <c r="BB216" s="298"/>
      <c r="BC216" s="298"/>
      <c r="BD216" s="298"/>
      <c r="BE216" s="298"/>
      <c r="BF216" s="298"/>
      <c r="BG216" s="298"/>
      <c r="BH216" s="298"/>
      <c r="BI216" s="298"/>
      <c r="BJ216" s="298"/>
      <c r="BK216" s="298"/>
      <c r="BL216" s="298"/>
      <c r="BM216" s="298"/>
      <c r="BN216" s="298"/>
      <c r="BO216" s="298"/>
      <c r="BP216" s="298"/>
      <c r="BQ216" s="298"/>
      <c r="BR216" s="298"/>
      <c r="BS216" s="298"/>
      <c r="BT216" s="298"/>
      <c r="BU216" s="298"/>
      <c r="BV216" s="298"/>
      <c r="BW216" s="298"/>
      <c r="BX216" s="298"/>
      <c r="BY216" s="298"/>
    </row>
    <row r="217" spans="2:77" x14ac:dyDescent="0.3">
      <c r="B217" s="298"/>
      <c r="C217" s="298"/>
      <c r="D217" s="298"/>
      <c r="E217" s="298"/>
      <c r="F217" s="298"/>
      <c r="G217" s="298"/>
      <c r="H217" s="298"/>
      <c r="I217" s="298"/>
      <c r="J217" s="298"/>
      <c r="K217" s="298"/>
      <c r="L217" s="298"/>
      <c r="M217" s="298"/>
      <c r="N217" s="298"/>
      <c r="O217" s="298"/>
      <c r="P217" s="298"/>
      <c r="Q217" s="298"/>
      <c r="R217" s="298"/>
      <c r="S217" s="298"/>
      <c r="T217" s="298"/>
      <c r="U217" s="298"/>
      <c r="V217" s="298"/>
      <c r="W217" s="298"/>
      <c r="X217" s="298"/>
      <c r="Y217" s="298"/>
      <c r="Z217" s="298"/>
      <c r="AA217" s="298"/>
      <c r="AB217" s="298"/>
      <c r="AC217" s="298"/>
      <c r="AD217" s="298"/>
      <c r="AE217" s="298"/>
      <c r="AF217" s="298"/>
      <c r="AG217" s="298"/>
      <c r="AH217" s="298"/>
      <c r="AI217" s="298"/>
      <c r="AJ217" s="298"/>
      <c r="AK217" s="298"/>
      <c r="AL217" s="298"/>
      <c r="AM217" s="298"/>
      <c r="AN217" s="298"/>
      <c r="AO217" s="298"/>
      <c r="AP217" s="298"/>
      <c r="AQ217" s="298"/>
      <c r="AR217" s="298"/>
      <c r="AS217" s="298"/>
      <c r="AT217" s="298"/>
      <c r="AU217" s="298"/>
      <c r="AV217" s="298"/>
      <c r="AW217" s="298"/>
      <c r="AX217" s="298"/>
      <c r="AY217" s="298"/>
      <c r="AZ217" s="298"/>
      <c r="BA217" s="298"/>
      <c r="BB217" s="298"/>
      <c r="BC217" s="298"/>
      <c r="BD217" s="298"/>
      <c r="BE217" s="298"/>
      <c r="BF217" s="298"/>
      <c r="BG217" s="298"/>
      <c r="BH217" s="298"/>
      <c r="BI217" s="298"/>
      <c r="BJ217" s="298"/>
      <c r="BK217" s="298"/>
      <c r="BL217" s="298"/>
      <c r="BM217" s="298"/>
      <c r="BN217" s="298"/>
      <c r="BO217" s="298"/>
      <c r="BP217" s="298"/>
      <c r="BQ217" s="298"/>
      <c r="BR217" s="298"/>
      <c r="BS217" s="298"/>
      <c r="BT217" s="298"/>
      <c r="BU217" s="298"/>
      <c r="BV217" s="298"/>
      <c r="BW217" s="298"/>
      <c r="BX217" s="298"/>
      <c r="BY217" s="298"/>
    </row>
    <row r="218" spans="2:77" x14ac:dyDescent="0.3">
      <c r="B218" s="298"/>
      <c r="C218" s="298"/>
      <c r="D218" s="298"/>
      <c r="E218" s="298"/>
      <c r="F218" s="298"/>
      <c r="G218" s="298"/>
      <c r="H218" s="298"/>
      <c r="I218" s="298"/>
      <c r="J218" s="298"/>
      <c r="K218" s="298"/>
      <c r="L218" s="298"/>
      <c r="M218" s="298"/>
      <c r="N218" s="298"/>
      <c r="O218" s="298"/>
      <c r="P218" s="298"/>
      <c r="Q218" s="298"/>
      <c r="R218" s="298"/>
      <c r="S218" s="298"/>
      <c r="T218" s="298"/>
      <c r="U218" s="298"/>
      <c r="V218" s="298"/>
      <c r="W218" s="298"/>
      <c r="X218" s="298"/>
      <c r="Y218" s="298"/>
      <c r="Z218" s="298"/>
      <c r="AA218" s="298"/>
      <c r="AB218" s="298"/>
      <c r="AC218" s="298"/>
      <c r="AD218" s="298"/>
      <c r="AE218" s="298"/>
      <c r="AF218" s="298"/>
      <c r="AG218" s="298"/>
      <c r="AH218" s="298"/>
      <c r="AI218" s="298"/>
      <c r="AJ218" s="298"/>
      <c r="AK218" s="298"/>
      <c r="AL218" s="298"/>
      <c r="AM218" s="298"/>
      <c r="AN218" s="298"/>
      <c r="AO218" s="298"/>
      <c r="AP218" s="298"/>
      <c r="AQ218" s="298"/>
      <c r="AR218" s="298"/>
      <c r="AS218" s="298"/>
      <c r="AT218" s="298"/>
      <c r="AU218" s="298"/>
      <c r="AV218" s="298"/>
      <c r="AW218" s="298"/>
      <c r="AX218" s="298"/>
      <c r="AY218" s="298"/>
      <c r="AZ218" s="298"/>
      <c r="BA218" s="298"/>
      <c r="BB218" s="298"/>
      <c r="BC218" s="298"/>
      <c r="BD218" s="298"/>
      <c r="BE218" s="298"/>
      <c r="BF218" s="298"/>
      <c r="BG218" s="298"/>
      <c r="BH218" s="298"/>
      <c r="BI218" s="298"/>
      <c r="BJ218" s="298"/>
      <c r="BK218" s="298"/>
      <c r="BL218" s="298"/>
      <c r="BM218" s="298"/>
      <c r="BN218" s="298"/>
      <c r="BO218" s="298"/>
      <c r="BP218" s="298"/>
      <c r="BQ218" s="298"/>
      <c r="BR218" s="298"/>
      <c r="BS218" s="298"/>
      <c r="BT218" s="298"/>
      <c r="BU218" s="298"/>
      <c r="BV218" s="298"/>
      <c r="BW218" s="298"/>
      <c r="BX218" s="298"/>
      <c r="BY218" s="298"/>
    </row>
    <row r="219" spans="2:77" x14ac:dyDescent="0.3">
      <c r="B219" s="298"/>
      <c r="C219" s="298"/>
      <c r="D219" s="298"/>
      <c r="E219" s="298"/>
      <c r="F219" s="298"/>
      <c r="G219" s="298"/>
      <c r="H219" s="298"/>
      <c r="I219" s="298"/>
      <c r="J219" s="298"/>
      <c r="K219" s="298"/>
      <c r="L219" s="298"/>
      <c r="M219" s="298"/>
      <c r="N219" s="298"/>
      <c r="O219" s="298"/>
      <c r="P219" s="298"/>
      <c r="Q219" s="298"/>
      <c r="R219" s="298"/>
      <c r="S219" s="298"/>
      <c r="T219" s="298"/>
      <c r="U219" s="298"/>
      <c r="V219" s="298"/>
      <c r="W219" s="298"/>
      <c r="X219" s="298"/>
      <c r="Y219" s="298"/>
      <c r="Z219" s="298"/>
      <c r="AA219" s="298"/>
      <c r="AB219" s="298"/>
      <c r="AC219" s="298"/>
      <c r="AD219" s="298"/>
      <c r="AE219" s="298"/>
      <c r="AF219" s="298"/>
      <c r="AG219" s="298"/>
      <c r="AH219" s="298"/>
      <c r="AI219" s="298"/>
      <c r="AJ219" s="298"/>
      <c r="AK219" s="298"/>
      <c r="AL219" s="298"/>
      <c r="AM219" s="298"/>
      <c r="AN219" s="298"/>
      <c r="AO219" s="298"/>
      <c r="AP219" s="298"/>
      <c r="AQ219" s="298"/>
      <c r="AR219" s="298"/>
      <c r="AS219" s="298"/>
      <c r="AT219" s="298"/>
      <c r="AU219" s="298"/>
      <c r="AV219" s="298"/>
      <c r="AW219" s="298"/>
      <c r="AX219" s="298"/>
      <c r="AY219" s="298"/>
      <c r="AZ219" s="298"/>
      <c r="BA219" s="298"/>
      <c r="BB219" s="298"/>
      <c r="BC219" s="298"/>
      <c r="BD219" s="298"/>
      <c r="BE219" s="298"/>
      <c r="BF219" s="298"/>
      <c r="BG219" s="298"/>
      <c r="BH219" s="298"/>
      <c r="BI219" s="298"/>
      <c r="BJ219" s="298"/>
      <c r="BK219" s="298"/>
      <c r="BL219" s="298"/>
      <c r="BM219" s="298"/>
      <c r="BN219" s="298"/>
      <c r="BO219" s="298"/>
      <c r="BP219" s="298"/>
      <c r="BQ219" s="298"/>
      <c r="BR219" s="298"/>
      <c r="BS219" s="298"/>
      <c r="BT219" s="298"/>
      <c r="BU219" s="298"/>
      <c r="BV219" s="298"/>
      <c r="BW219" s="298"/>
      <c r="BX219" s="298"/>
      <c r="BY219" s="298"/>
    </row>
    <row r="220" spans="2:77" x14ac:dyDescent="0.3">
      <c r="B220" s="298"/>
      <c r="C220" s="298"/>
      <c r="D220" s="298"/>
      <c r="E220" s="298"/>
      <c r="F220" s="298"/>
      <c r="G220" s="298"/>
      <c r="H220" s="298"/>
      <c r="I220" s="298"/>
      <c r="J220" s="298"/>
      <c r="K220" s="298"/>
      <c r="L220" s="298"/>
      <c r="M220" s="298"/>
      <c r="N220" s="298"/>
      <c r="O220" s="298"/>
      <c r="P220" s="298"/>
      <c r="Q220" s="298"/>
      <c r="R220" s="298"/>
      <c r="S220" s="298"/>
      <c r="T220" s="298"/>
      <c r="U220" s="298"/>
      <c r="V220" s="298"/>
      <c r="W220" s="298"/>
      <c r="X220" s="298"/>
      <c r="Y220" s="298"/>
      <c r="Z220" s="298"/>
      <c r="AA220" s="298"/>
      <c r="AB220" s="298"/>
      <c r="AC220" s="298"/>
      <c r="AD220" s="298"/>
      <c r="AE220" s="298"/>
      <c r="AF220" s="298"/>
      <c r="AG220" s="298"/>
      <c r="AH220" s="298"/>
      <c r="AI220" s="298"/>
      <c r="AJ220" s="298"/>
      <c r="AK220" s="298"/>
      <c r="AL220" s="298"/>
      <c r="AM220" s="298"/>
      <c r="AN220" s="298"/>
      <c r="AO220" s="298"/>
      <c r="AP220" s="298"/>
      <c r="AQ220" s="298"/>
      <c r="AR220" s="298"/>
      <c r="AS220" s="298"/>
      <c r="AT220" s="298"/>
      <c r="AU220" s="298"/>
      <c r="AV220" s="298"/>
      <c r="AW220" s="298"/>
      <c r="AX220" s="298"/>
      <c r="AY220" s="298"/>
      <c r="AZ220" s="298"/>
      <c r="BA220" s="298"/>
      <c r="BB220" s="298"/>
      <c r="BC220" s="298"/>
      <c r="BD220" s="298"/>
      <c r="BE220" s="298"/>
      <c r="BF220" s="298"/>
      <c r="BG220" s="298"/>
      <c r="BH220" s="298"/>
      <c r="BI220" s="298"/>
      <c r="BJ220" s="298"/>
      <c r="BK220" s="298"/>
      <c r="BL220" s="298"/>
      <c r="BM220" s="298"/>
      <c r="BN220" s="298"/>
      <c r="BO220" s="298"/>
      <c r="BP220" s="298"/>
      <c r="BQ220" s="298"/>
      <c r="BR220" s="298"/>
      <c r="BS220" s="298"/>
      <c r="BT220" s="298"/>
      <c r="BU220" s="298"/>
      <c r="BV220" s="298"/>
      <c r="BW220" s="298"/>
      <c r="BX220" s="298"/>
      <c r="BY220" s="298"/>
    </row>
    <row r="221" spans="2:77" x14ac:dyDescent="0.3">
      <c r="B221" s="298"/>
      <c r="C221" s="298"/>
      <c r="D221" s="298"/>
      <c r="E221" s="298"/>
      <c r="F221" s="298"/>
      <c r="G221" s="298"/>
      <c r="H221" s="298"/>
      <c r="I221" s="298"/>
      <c r="J221" s="298"/>
      <c r="K221" s="298"/>
      <c r="L221" s="298"/>
      <c r="M221" s="298"/>
      <c r="N221" s="298"/>
      <c r="O221" s="298"/>
      <c r="P221" s="298"/>
      <c r="Q221" s="298"/>
      <c r="R221" s="298"/>
      <c r="S221" s="298"/>
      <c r="T221" s="298"/>
      <c r="U221" s="298"/>
      <c r="V221" s="298"/>
      <c r="W221" s="298"/>
      <c r="X221" s="298"/>
      <c r="Y221" s="298"/>
      <c r="Z221" s="298"/>
      <c r="AA221" s="298"/>
      <c r="AB221" s="298"/>
      <c r="AC221" s="298"/>
      <c r="AD221" s="298"/>
      <c r="AE221" s="298"/>
      <c r="AF221" s="298"/>
      <c r="AG221" s="298"/>
      <c r="AH221" s="298"/>
      <c r="AI221" s="298"/>
      <c r="AJ221" s="298"/>
      <c r="AK221" s="298"/>
      <c r="AL221" s="298"/>
      <c r="AM221" s="298"/>
      <c r="AN221" s="298"/>
      <c r="AO221" s="298"/>
      <c r="AP221" s="298"/>
      <c r="AQ221" s="298"/>
      <c r="AR221" s="298"/>
      <c r="AS221" s="298"/>
      <c r="AT221" s="298"/>
      <c r="AU221" s="298"/>
      <c r="AV221" s="298"/>
      <c r="AW221" s="298"/>
      <c r="AX221" s="298"/>
      <c r="AY221" s="298"/>
      <c r="AZ221" s="298"/>
      <c r="BA221" s="298"/>
      <c r="BB221" s="298"/>
      <c r="BC221" s="298"/>
      <c r="BD221" s="298"/>
      <c r="BE221" s="298"/>
      <c r="BF221" s="298"/>
      <c r="BG221" s="298"/>
      <c r="BH221" s="298"/>
      <c r="BI221" s="298"/>
      <c r="BJ221" s="298"/>
      <c r="BK221" s="298"/>
      <c r="BL221" s="298"/>
      <c r="BM221" s="298"/>
      <c r="BN221" s="298"/>
      <c r="BO221" s="298"/>
      <c r="BP221" s="298"/>
      <c r="BQ221" s="298"/>
      <c r="BR221" s="298"/>
      <c r="BS221" s="298"/>
      <c r="BT221" s="298"/>
      <c r="BU221" s="298"/>
      <c r="BV221" s="298"/>
      <c r="BW221" s="298"/>
      <c r="BX221" s="298"/>
      <c r="BY221" s="298"/>
    </row>
    <row r="222" spans="2:77" x14ac:dyDescent="0.3">
      <c r="B222" s="298"/>
      <c r="C222" s="298"/>
      <c r="D222" s="298"/>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c r="AA222" s="298"/>
      <c r="AB222" s="298"/>
      <c r="AC222" s="298"/>
      <c r="AD222" s="298"/>
      <c r="AE222" s="298"/>
      <c r="AF222" s="298"/>
      <c r="AG222" s="298"/>
      <c r="AH222" s="298"/>
      <c r="AI222" s="298"/>
      <c r="AJ222" s="298"/>
      <c r="AK222" s="298"/>
      <c r="AL222" s="298"/>
      <c r="AM222" s="298"/>
      <c r="AN222" s="298"/>
      <c r="AO222" s="298"/>
      <c r="AP222" s="298"/>
      <c r="AQ222" s="298"/>
      <c r="AR222" s="298"/>
      <c r="AS222" s="298"/>
      <c r="AT222" s="298"/>
      <c r="AU222" s="298"/>
      <c r="AV222" s="298"/>
      <c r="AW222" s="298"/>
      <c r="AX222" s="298"/>
      <c r="AY222" s="298"/>
      <c r="AZ222" s="298"/>
      <c r="BA222" s="298"/>
      <c r="BB222" s="298"/>
      <c r="BC222" s="298"/>
      <c r="BD222" s="298"/>
      <c r="BE222" s="298"/>
      <c r="BF222" s="298"/>
      <c r="BG222" s="298"/>
      <c r="BH222" s="298"/>
      <c r="BI222" s="298"/>
      <c r="BJ222" s="298"/>
      <c r="BK222" s="298"/>
      <c r="BL222" s="298"/>
      <c r="BM222" s="298"/>
      <c r="BN222" s="298"/>
      <c r="BO222" s="298"/>
      <c r="BP222" s="298"/>
      <c r="BQ222" s="298"/>
      <c r="BR222" s="298"/>
      <c r="BS222" s="298"/>
      <c r="BT222" s="298"/>
      <c r="BU222" s="298"/>
      <c r="BV222" s="298"/>
      <c r="BW222" s="298"/>
      <c r="BX222" s="298"/>
      <c r="BY222" s="298"/>
    </row>
    <row r="223" spans="2:77" x14ac:dyDescent="0.3">
      <c r="B223" s="298"/>
      <c r="C223" s="298"/>
      <c r="D223" s="298"/>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c r="AA223" s="298"/>
      <c r="AB223" s="298"/>
      <c r="AC223" s="298"/>
      <c r="AD223" s="298"/>
      <c r="AE223" s="298"/>
      <c r="AF223" s="298"/>
      <c r="AG223" s="298"/>
      <c r="AH223" s="298"/>
      <c r="AI223" s="298"/>
      <c r="AJ223" s="298"/>
      <c r="AK223" s="298"/>
      <c r="AL223" s="298"/>
      <c r="AM223" s="298"/>
      <c r="AN223" s="298"/>
      <c r="AO223" s="298"/>
      <c r="AP223" s="298"/>
      <c r="AQ223" s="298"/>
      <c r="AR223" s="298"/>
      <c r="AS223" s="298"/>
      <c r="AT223" s="298"/>
      <c r="AU223" s="298"/>
      <c r="AV223" s="298"/>
      <c r="AW223" s="298"/>
      <c r="AX223" s="298"/>
      <c r="AY223" s="298"/>
      <c r="AZ223" s="298"/>
      <c r="BA223" s="298"/>
      <c r="BB223" s="298"/>
      <c r="BC223" s="298"/>
      <c r="BD223" s="298"/>
      <c r="BE223" s="298"/>
      <c r="BF223" s="298"/>
      <c r="BG223" s="298"/>
      <c r="BH223" s="298"/>
      <c r="BI223" s="298"/>
      <c r="BJ223" s="298"/>
      <c r="BK223" s="298"/>
      <c r="BL223" s="298"/>
      <c r="BM223" s="298"/>
      <c r="BN223" s="298"/>
      <c r="BO223" s="298"/>
      <c r="BP223" s="298"/>
      <c r="BQ223" s="298"/>
      <c r="BR223" s="298"/>
      <c r="BS223" s="298"/>
      <c r="BT223" s="298"/>
      <c r="BU223" s="298"/>
      <c r="BV223" s="298"/>
      <c r="BW223" s="298"/>
      <c r="BX223" s="298"/>
      <c r="BY223" s="298"/>
    </row>
    <row r="224" spans="2:77" x14ac:dyDescent="0.3">
      <c r="B224" s="298"/>
      <c r="C224" s="298"/>
      <c r="D224" s="298"/>
      <c r="E224" s="298"/>
      <c r="F224" s="298"/>
      <c r="G224" s="298"/>
      <c r="H224" s="298"/>
      <c r="I224" s="298"/>
      <c r="J224" s="298"/>
      <c r="K224" s="298"/>
      <c r="L224" s="298"/>
      <c r="M224" s="298"/>
      <c r="N224" s="298"/>
      <c r="O224" s="298"/>
      <c r="P224" s="298"/>
      <c r="Q224" s="298"/>
      <c r="R224" s="298"/>
      <c r="S224" s="298"/>
      <c r="T224" s="298"/>
      <c r="U224" s="298"/>
      <c r="V224" s="298"/>
      <c r="W224" s="298"/>
      <c r="X224" s="298"/>
      <c r="Y224" s="298"/>
      <c r="Z224" s="298"/>
      <c r="AA224" s="298"/>
      <c r="AB224" s="298"/>
      <c r="AC224" s="298"/>
      <c r="AD224" s="298"/>
      <c r="AE224" s="298"/>
      <c r="AF224" s="298"/>
      <c r="AG224" s="298"/>
      <c r="AH224" s="298"/>
      <c r="AI224" s="298"/>
      <c r="AJ224" s="298"/>
      <c r="AK224" s="298"/>
      <c r="AL224" s="298"/>
      <c r="AM224" s="298"/>
      <c r="AN224" s="298"/>
      <c r="AO224" s="298"/>
      <c r="AP224" s="298"/>
      <c r="AQ224" s="298"/>
      <c r="AR224" s="298"/>
      <c r="AS224" s="298"/>
      <c r="AT224" s="298"/>
      <c r="AU224" s="298"/>
      <c r="AV224" s="298"/>
      <c r="AW224" s="298"/>
      <c r="AX224" s="298"/>
      <c r="AY224" s="298"/>
      <c r="AZ224" s="298"/>
      <c r="BA224" s="298"/>
      <c r="BB224" s="298"/>
      <c r="BC224" s="298"/>
      <c r="BD224" s="298"/>
      <c r="BE224" s="298"/>
      <c r="BF224" s="298"/>
      <c r="BG224" s="298"/>
      <c r="BH224" s="298"/>
      <c r="BI224" s="298"/>
      <c r="BJ224" s="298"/>
      <c r="BK224" s="298"/>
      <c r="BL224" s="298"/>
      <c r="BM224" s="298"/>
      <c r="BN224" s="298"/>
      <c r="BO224" s="298"/>
      <c r="BP224" s="298"/>
      <c r="BQ224" s="298"/>
      <c r="BR224" s="298"/>
      <c r="BS224" s="298"/>
      <c r="BT224" s="298"/>
      <c r="BU224" s="298"/>
      <c r="BV224" s="298"/>
      <c r="BW224" s="298"/>
      <c r="BX224" s="298"/>
      <c r="BY224" s="298"/>
    </row>
    <row r="225" spans="2:77" x14ac:dyDescent="0.3">
      <c r="B225" s="298"/>
      <c r="C225" s="298"/>
      <c r="D225" s="298"/>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c r="AA225" s="298"/>
      <c r="AB225" s="298"/>
      <c r="AC225" s="298"/>
      <c r="AD225" s="298"/>
      <c r="AE225" s="298"/>
      <c r="AF225" s="298"/>
      <c r="AG225" s="298"/>
      <c r="AH225" s="298"/>
      <c r="AI225" s="298"/>
      <c r="AJ225" s="298"/>
      <c r="AK225" s="298"/>
      <c r="AL225" s="298"/>
      <c r="AM225" s="298"/>
      <c r="AN225" s="298"/>
      <c r="AO225" s="298"/>
      <c r="AP225" s="298"/>
      <c r="AQ225" s="298"/>
      <c r="AR225" s="298"/>
      <c r="AS225" s="298"/>
      <c r="AT225" s="298"/>
      <c r="AU225" s="298"/>
      <c r="AV225" s="298"/>
      <c r="AW225" s="298"/>
      <c r="AX225" s="298"/>
      <c r="AY225" s="298"/>
      <c r="AZ225" s="298"/>
      <c r="BA225" s="298"/>
      <c r="BB225" s="298"/>
      <c r="BC225" s="298"/>
      <c r="BD225" s="298"/>
      <c r="BE225" s="298"/>
      <c r="BF225" s="298"/>
      <c r="BG225" s="298"/>
      <c r="BH225" s="298"/>
      <c r="BI225" s="298"/>
      <c r="BJ225" s="298"/>
      <c r="BK225" s="298"/>
      <c r="BL225" s="298"/>
      <c r="BM225" s="298"/>
      <c r="BN225" s="298"/>
      <c r="BO225" s="298"/>
      <c r="BP225" s="298"/>
      <c r="BQ225" s="298"/>
      <c r="BR225" s="298"/>
      <c r="BS225" s="298"/>
      <c r="BT225" s="298"/>
      <c r="BU225" s="298"/>
      <c r="BV225" s="298"/>
      <c r="BW225" s="298"/>
      <c r="BX225" s="298"/>
      <c r="BY225" s="298"/>
    </row>
    <row r="226" spans="2:77" x14ac:dyDescent="0.3">
      <c r="B226" s="298"/>
      <c r="C226" s="298"/>
      <c r="D226" s="298"/>
      <c r="E226" s="298"/>
      <c r="F226" s="298"/>
      <c r="G226" s="298"/>
      <c r="H226" s="298"/>
      <c r="I226" s="298"/>
      <c r="J226" s="298"/>
      <c r="K226" s="298"/>
      <c r="L226" s="298"/>
      <c r="M226" s="298"/>
      <c r="N226" s="298"/>
      <c r="O226" s="298"/>
      <c r="P226" s="298"/>
      <c r="Q226" s="298"/>
      <c r="R226" s="298"/>
      <c r="S226" s="298"/>
      <c r="T226" s="298"/>
      <c r="U226" s="298"/>
      <c r="V226" s="298"/>
      <c r="W226" s="298"/>
      <c r="X226" s="298"/>
      <c r="Y226" s="298"/>
      <c r="Z226" s="298"/>
      <c r="AA226" s="298"/>
      <c r="AB226" s="298"/>
      <c r="AC226" s="298"/>
      <c r="AD226" s="298"/>
      <c r="AE226" s="298"/>
      <c r="AF226" s="298"/>
      <c r="AG226" s="298"/>
      <c r="AH226" s="298"/>
      <c r="AI226" s="298"/>
      <c r="AJ226" s="298"/>
      <c r="AK226" s="298"/>
      <c r="AL226" s="298"/>
      <c r="AM226" s="298"/>
      <c r="AN226" s="298"/>
      <c r="AO226" s="298"/>
      <c r="AP226" s="298"/>
      <c r="AQ226" s="298"/>
      <c r="AR226" s="298"/>
      <c r="AS226" s="298"/>
      <c r="AT226" s="298"/>
      <c r="AU226" s="298"/>
      <c r="AV226" s="298"/>
      <c r="AW226" s="298"/>
      <c r="AX226" s="298"/>
      <c r="AY226" s="298"/>
      <c r="AZ226" s="298"/>
      <c r="BA226" s="298"/>
      <c r="BB226" s="298"/>
      <c r="BC226" s="298"/>
      <c r="BD226" s="298"/>
      <c r="BE226" s="298"/>
      <c r="BF226" s="298"/>
      <c r="BG226" s="298"/>
      <c r="BH226" s="298"/>
      <c r="BI226" s="298"/>
      <c r="BJ226" s="298"/>
      <c r="BK226" s="298"/>
      <c r="BL226" s="298"/>
      <c r="BM226" s="298"/>
      <c r="BN226" s="298"/>
      <c r="BO226" s="298"/>
      <c r="BP226" s="298"/>
      <c r="BQ226" s="298"/>
      <c r="BR226" s="298"/>
      <c r="BS226" s="298"/>
      <c r="BT226" s="298"/>
      <c r="BU226" s="298"/>
      <c r="BV226" s="298"/>
      <c r="BW226" s="298"/>
      <c r="BX226" s="298"/>
      <c r="BY226" s="298"/>
    </row>
    <row r="227" spans="2:77" x14ac:dyDescent="0.3">
      <c r="B227" s="298"/>
      <c r="C227" s="298"/>
      <c r="D227" s="298"/>
      <c r="E227" s="298"/>
      <c r="F227" s="298"/>
      <c r="G227" s="298"/>
      <c r="H227" s="298"/>
      <c r="I227" s="298"/>
      <c r="J227" s="298"/>
      <c r="K227" s="298"/>
      <c r="L227" s="298"/>
      <c r="M227" s="298"/>
      <c r="N227" s="298"/>
      <c r="O227" s="298"/>
      <c r="P227" s="298"/>
      <c r="Q227" s="298"/>
      <c r="R227" s="298"/>
      <c r="S227" s="298"/>
      <c r="T227" s="298"/>
      <c r="U227" s="298"/>
      <c r="V227" s="298"/>
      <c r="W227" s="298"/>
      <c r="X227" s="298"/>
      <c r="Y227" s="298"/>
      <c r="Z227" s="298"/>
      <c r="AA227" s="298"/>
      <c r="AB227" s="298"/>
      <c r="AC227" s="298"/>
      <c r="AD227" s="298"/>
      <c r="AE227" s="298"/>
      <c r="AF227" s="298"/>
      <c r="AG227" s="298"/>
      <c r="AH227" s="298"/>
      <c r="AI227" s="298"/>
      <c r="AJ227" s="298"/>
      <c r="AK227" s="298"/>
      <c r="AL227" s="298"/>
      <c r="AM227" s="298"/>
      <c r="AN227" s="298"/>
      <c r="AO227" s="298"/>
      <c r="AP227" s="298"/>
      <c r="AQ227" s="298"/>
      <c r="AR227" s="298"/>
      <c r="AS227" s="298"/>
      <c r="AT227" s="298"/>
      <c r="AU227" s="298"/>
      <c r="AV227" s="298"/>
      <c r="AW227" s="298"/>
      <c r="AX227" s="298"/>
      <c r="AY227" s="298"/>
      <c r="AZ227" s="298"/>
      <c r="BA227" s="298"/>
      <c r="BB227" s="298"/>
      <c r="BC227" s="298"/>
      <c r="BD227" s="298"/>
      <c r="BE227" s="298"/>
      <c r="BF227" s="298"/>
      <c r="BG227" s="298"/>
      <c r="BH227" s="298"/>
      <c r="BI227" s="298"/>
      <c r="BJ227" s="298"/>
      <c r="BK227" s="298"/>
      <c r="BL227" s="298"/>
      <c r="BM227" s="298"/>
      <c r="BN227" s="298"/>
      <c r="BO227" s="298"/>
      <c r="BP227" s="298"/>
      <c r="BQ227" s="298"/>
      <c r="BR227" s="298"/>
      <c r="BS227" s="298"/>
      <c r="BT227" s="298"/>
      <c r="BU227" s="298"/>
      <c r="BV227" s="298"/>
      <c r="BW227" s="298"/>
      <c r="BX227" s="298"/>
      <c r="BY227" s="298"/>
    </row>
    <row r="228" spans="2:77" x14ac:dyDescent="0.3">
      <c r="B228" s="298"/>
      <c r="C228" s="298"/>
      <c r="D228" s="298"/>
      <c r="E228" s="298"/>
      <c r="F228" s="298"/>
      <c r="G228" s="298"/>
      <c r="H228" s="298"/>
      <c r="I228" s="298"/>
      <c r="J228" s="298"/>
      <c r="K228" s="298"/>
      <c r="L228" s="298"/>
      <c r="M228" s="298"/>
      <c r="N228" s="298"/>
      <c r="O228" s="298"/>
      <c r="P228" s="298"/>
      <c r="Q228" s="298"/>
      <c r="R228" s="298"/>
      <c r="S228" s="298"/>
      <c r="T228" s="298"/>
      <c r="U228" s="298"/>
      <c r="V228" s="298"/>
      <c r="W228" s="298"/>
      <c r="X228" s="298"/>
      <c r="Y228" s="298"/>
      <c r="Z228" s="298"/>
      <c r="AA228" s="298"/>
      <c r="AB228" s="298"/>
      <c r="AC228" s="298"/>
      <c r="AD228" s="298"/>
      <c r="AE228" s="298"/>
      <c r="AF228" s="298"/>
      <c r="AG228" s="298"/>
      <c r="AH228" s="298"/>
      <c r="AI228" s="298"/>
      <c r="AJ228" s="298"/>
      <c r="AK228" s="298"/>
      <c r="AL228" s="298"/>
      <c r="AM228" s="298"/>
      <c r="AN228" s="298"/>
      <c r="AO228" s="298"/>
      <c r="AP228" s="298"/>
      <c r="AQ228" s="298"/>
      <c r="AR228" s="298"/>
      <c r="AS228" s="298"/>
      <c r="AT228" s="298"/>
      <c r="AU228" s="298"/>
      <c r="AV228" s="298"/>
      <c r="AW228" s="298"/>
      <c r="AX228" s="298"/>
      <c r="AY228" s="298"/>
      <c r="AZ228" s="298"/>
      <c r="BA228" s="298"/>
      <c r="BB228" s="298"/>
      <c r="BC228" s="298"/>
      <c r="BD228" s="298"/>
      <c r="BE228" s="298"/>
      <c r="BF228" s="298"/>
      <c r="BG228" s="298"/>
      <c r="BH228" s="298"/>
      <c r="BI228" s="298"/>
      <c r="BJ228" s="298"/>
      <c r="BK228" s="298"/>
      <c r="BL228" s="298"/>
      <c r="BM228" s="298"/>
      <c r="BN228" s="298"/>
      <c r="BO228" s="298"/>
      <c r="BP228" s="298"/>
      <c r="BQ228" s="298"/>
      <c r="BR228" s="298"/>
      <c r="BS228" s="298"/>
      <c r="BT228" s="298"/>
      <c r="BU228" s="298"/>
      <c r="BV228" s="298"/>
      <c r="BW228" s="298"/>
      <c r="BX228" s="298"/>
      <c r="BY228" s="298"/>
    </row>
    <row r="229" spans="2:77" x14ac:dyDescent="0.3">
      <c r="B229" s="298"/>
      <c r="C229" s="298"/>
      <c r="D229" s="298"/>
      <c r="E229" s="298"/>
      <c r="F229" s="298"/>
      <c r="G229" s="298"/>
      <c r="H229" s="298"/>
      <c r="I229" s="298"/>
      <c r="J229" s="298"/>
      <c r="K229" s="298"/>
      <c r="L229" s="298"/>
      <c r="M229" s="298"/>
      <c r="N229" s="298"/>
      <c r="O229" s="298"/>
      <c r="P229" s="298"/>
      <c r="Q229" s="298"/>
      <c r="R229" s="298"/>
      <c r="S229" s="298"/>
      <c r="T229" s="298"/>
      <c r="U229" s="298"/>
      <c r="V229" s="298"/>
      <c r="W229" s="298"/>
      <c r="X229" s="298"/>
      <c r="Y229" s="298"/>
      <c r="Z229" s="298"/>
      <c r="AA229" s="298"/>
      <c r="AB229" s="298"/>
      <c r="AC229" s="298"/>
      <c r="AD229" s="298"/>
      <c r="AE229" s="298"/>
      <c r="AF229" s="298"/>
      <c r="AG229" s="298"/>
      <c r="AH229" s="298"/>
      <c r="AI229" s="298"/>
      <c r="AJ229" s="298"/>
      <c r="AK229" s="298"/>
      <c r="AL229" s="298"/>
      <c r="AM229" s="298"/>
      <c r="AN229" s="298"/>
      <c r="AO229" s="298"/>
      <c r="AP229" s="298"/>
      <c r="AQ229" s="298"/>
      <c r="AR229" s="298"/>
      <c r="AS229" s="298"/>
      <c r="AT229" s="298"/>
      <c r="AU229" s="298"/>
      <c r="AV229" s="298"/>
      <c r="AW229" s="298"/>
      <c r="AX229" s="298"/>
      <c r="AY229" s="298"/>
      <c r="AZ229" s="298"/>
      <c r="BA229" s="298"/>
      <c r="BB229" s="298"/>
      <c r="BC229" s="298"/>
      <c r="BD229" s="298"/>
      <c r="BE229" s="298"/>
      <c r="BF229" s="298"/>
      <c r="BG229" s="298"/>
      <c r="BH229" s="298"/>
      <c r="BI229" s="298"/>
      <c r="BJ229" s="298"/>
      <c r="BK229" s="298"/>
      <c r="BL229" s="298"/>
      <c r="BM229" s="298"/>
      <c r="BN229" s="298"/>
      <c r="BO229" s="298"/>
      <c r="BP229" s="298"/>
      <c r="BQ229" s="298"/>
      <c r="BR229" s="298"/>
      <c r="BS229" s="298"/>
      <c r="BT229" s="298"/>
      <c r="BU229" s="298"/>
      <c r="BV229" s="298"/>
      <c r="BW229" s="298"/>
      <c r="BX229" s="298"/>
      <c r="BY229" s="298"/>
    </row>
    <row r="230" spans="2:77" x14ac:dyDescent="0.3">
      <c r="B230" s="298"/>
      <c r="C230" s="298"/>
      <c r="D230" s="298"/>
      <c r="E230" s="298"/>
      <c r="F230" s="298"/>
      <c r="G230" s="298"/>
      <c r="H230" s="298"/>
      <c r="I230" s="298"/>
      <c r="J230" s="298"/>
      <c r="K230" s="298"/>
      <c r="L230" s="298"/>
      <c r="M230" s="298"/>
      <c r="N230" s="298"/>
      <c r="O230" s="298"/>
      <c r="P230" s="298"/>
      <c r="Q230" s="298"/>
      <c r="R230" s="298"/>
      <c r="S230" s="298"/>
      <c r="T230" s="298"/>
      <c r="U230" s="298"/>
      <c r="V230" s="298"/>
      <c r="W230" s="298"/>
      <c r="X230" s="298"/>
      <c r="Y230" s="298"/>
      <c r="Z230" s="298"/>
      <c r="AA230" s="298"/>
      <c r="AB230" s="298"/>
      <c r="AC230" s="298"/>
      <c r="AD230" s="298"/>
      <c r="AE230" s="298"/>
      <c r="AF230" s="298"/>
      <c r="AG230" s="298"/>
      <c r="AH230" s="298"/>
      <c r="AI230" s="298"/>
      <c r="AJ230" s="298"/>
      <c r="AK230" s="298"/>
      <c r="AL230" s="298"/>
      <c r="AM230" s="298"/>
      <c r="AN230" s="298"/>
      <c r="AO230" s="298"/>
      <c r="AP230" s="298"/>
      <c r="AQ230" s="298"/>
      <c r="AR230" s="298"/>
      <c r="AS230" s="298"/>
      <c r="AT230" s="298"/>
      <c r="AU230" s="298"/>
      <c r="AV230" s="298"/>
      <c r="AW230" s="298"/>
      <c r="AX230" s="298"/>
      <c r="AY230" s="298"/>
      <c r="AZ230" s="298"/>
      <c r="BA230" s="298"/>
      <c r="BB230" s="298"/>
      <c r="BC230" s="298"/>
      <c r="BD230" s="298"/>
      <c r="BE230" s="298"/>
      <c r="BF230" s="298"/>
      <c r="BG230" s="298"/>
      <c r="BH230" s="298"/>
      <c r="BI230" s="298"/>
      <c r="BJ230" s="298"/>
      <c r="BK230" s="298"/>
      <c r="BL230" s="298"/>
      <c r="BM230" s="298"/>
      <c r="BN230" s="298"/>
      <c r="BO230" s="298"/>
      <c r="BP230" s="298"/>
      <c r="BQ230" s="298"/>
      <c r="BR230" s="298"/>
      <c r="BS230" s="298"/>
      <c r="BT230" s="298"/>
      <c r="BU230" s="298"/>
      <c r="BV230" s="298"/>
      <c r="BW230" s="298"/>
      <c r="BX230" s="298"/>
      <c r="BY230" s="298"/>
    </row>
    <row r="231" spans="2:77" x14ac:dyDescent="0.3">
      <c r="B231" s="298"/>
      <c r="C231" s="298"/>
      <c r="D231" s="298"/>
      <c r="E231" s="298"/>
      <c r="F231" s="298"/>
      <c r="G231" s="298"/>
      <c r="H231" s="298"/>
      <c r="I231" s="298"/>
      <c r="J231" s="298"/>
      <c r="K231" s="298"/>
      <c r="L231" s="298"/>
      <c r="M231" s="298"/>
      <c r="N231" s="298"/>
      <c r="O231" s="298"/>
      <c r="P231" s="298"/>
      <c r="Q231" s="298"/>
      <c r="R231" s="298"/>
      <c r="S231" s="298"/>
      <c r="T231" s="298"/>
      <c r="U231" s="298"/>
      <c r="V231" s="298"/>
      <c r="W231" s="298"/>
      <c r="X231" s="298"/>
      <c r="Y231" s="298"/>
      <c r="Z231" s="298"/>
      <c r="AA231" s="298"/>
      <c r="AB231" s="298"/>
      <c r="AC231" s="298"/>
      <c r="AD231" s="298"/>
      <c r="AE231" s="298"/>
      <c r="AF231" s="298"/>
      <c r="AG231" s="298"/>
      <c r="AH231" s="298"/>
      <c r="AI231" s="298"/>
      <c r="AJ231" s="298"/>
      <c r="AK231" s="298"/>
      <c r="AL231" s="298"/>
      <c r="AM231" s="298"/>
      <c r="AN231" s="298"/>
      <c r="AO231" s="298"/>
      <c r="AP231" s="298"/>
      <c r="AQ231" s="298"/>
      <c r="AR231" s="298"/>
      <c r="AS231" s="298"/>
      <c r="AT231" s="298"/>
      <c r="AU231" s="298"/>
      <c r="AV231" s="298"/>
      <c r="AW231" s="298"/>
      <c r="AX231" s="298"/>
      <c r="AY231" s="298"/>
      <c r="AZ231" s="298"/>
      <c r="BA231" s="298"/>
      <c r="BB231" s="298"/>
      <c r="BC231" s="298"/>
      <c r="BD231" s="298"/>
      <c r="BE231" s="298"/>
      <c r="BF231" s="298"/>
      <c r="BG231" s="298"/>
      <c r="BH231" s="298"/>
      <c r="BI231" s="298"/>
      <c r="BJ231" s="298"/>
      <c r="BK231" s="298"/>
      <c r="BL231" s="298"/>
      <c r="BM231" s="298"/>
      <c r="BN231" s="298"/>
      <c r="BO231" s="298"/>
      <c r="BP231" s="298"/>
      <c r="BQ231" s="298"/>
      <c r="BR231" s="298"/>
      <c r="BS231" s="298"/>
      <c r="BT231" s="298"/>
      <c r="BU231" s="298"/>
      <c r="BV231" s="298"/>
      <c r="BW231" s="298"/>
      <c r="BX231" s="298"/>
      <c r="BY231" s="298"/>
    </row>
    <row r="232" spans="2:77" x14ac:dyDescent="0.3">
      <c r="B232" s="298"/>
      <c r="C232" s="298"/>
      <c r="D232" s="298"/>
      <c r="E232" s="298"/>
      <c r="F232" s="298"/>
      <c r="G232" s="298"/>
      <c r="H232" s="298"/>
      <c r="I232" s="298"/>
      <c r="J232" s="298"/>
      <c r="K232" s="298"/>
      <c r="L232" s="298"/>
      <c r="M232" s="298"/>
      <c r="N232" s="298"/>
      <c r="O232" s="298"/>
      <c r="P232" s="298"/>
      <c r="Q232" s="298"/>
      <c r="R232" s="298"/>
      <c r="S232" s="298"/>
      <c r="T232" s="298"/>
      <c r="U232" s="298"/>
      <c r="V232" s="298"/>
      <c r="W232" s="298"/>
      <c r="X232" s="298"/>
      <c r="Y232" s="298"/>
      <c r="Z232" s="298"/>
      <c r="AA232" s="298"/>
      <c r="AB232" s="298"/>
      <c r="AC232" s="298"/>
      <c r="AD232" s="298"/>
      <c r="AE232" s="298"/>
      <c r="AF232" s="298"/>
      <c r="AG232" s="298"/>
      <c r="AH232" s="298"/>
      <c r="AI232" s="298"/>
      <c r="AJ232" s="298"/>
      <c r="AK232" s="298"/>
      <c r="AL232" s="298"/>
      <c r="AM232" s="298"/>
      <c r="AN232" s="298"/>
      <c r="AO232" s="298"/>
      <c r="AP232" s="298"/>
      <c r="AQ232" s="298"/>
      <c r="AR232" s="298"/>
      <c r="AS232" s="298"/>
      <c r="AT232" s="298"/>
      <c r="AU232" s="298"/>
      <c r="AV232" s="298"/>
      <c r="AW232" s="298"/>
      <c r="AX232" s="298"/>
      <c r="AY232" s="298"/>
      <c r="AZ232" s="298"/>
      <c r="BA232" s="298"/>
      <c r="BB232" s="298"/>
      <c r="BC232" s="298"/>
      <c r="BD232" s="298"/>
      <c r="BE232" s="298"/>
      <c r="BF232" s="298"/>
      <c r="BG232" s="298"/>
      <c r="BH232" s="298"/>
      <c r="BI232" s="298"/>
      <c r="BJ232" s="298"/>
      <c r="BK232" s="298"/>
      <c r="BL232" s="298"/>
      <c r="BM232" s="298"/>
      <c r="BN232" s="298"/>
      <c r="BO232" s="298"/>
      <c r="BP232" s="298"/>
      <c r="BQ232" s="298"/>
      <c r="BR232" s="298"/>
      <c r="BS232" s="298"/>
      <c r="BT232" s="298"/>
      <c r="BU232" s="298"/>
      <c r="BV232" s="298"/>
      <c r="BW232" s="298"/>
      <c r="BX232" s="298"/>
      <c r="BY232" s="298"/>
    </row>
    <row r="233" spans="2:77" x14ac:dyDescent="0.3">
      <c r="B233" s="298"/>
      <c r="C233" s="298"/>
      <c r="D233" s="298"/>
      <c r="E233" s="298"/>
      <c r="F233" s="298"/>
      <c r="G233" s="298"/>
      <c r="H233" s="298"/>
      <c r="I233" s="298"/>
      <c r="J233" s="298"/>
      <c r="K233" s="298"/>
      <c r="L233" s="298"/>
      <c r="M233" s="298"/>
      <c r="N233" s="298"/>
      <c r="O233" s="298"/>
      <c r="P233" s="298"/>
      <c r="Q233" s="298"/>
      <c r="R233" s="298"/>
      <c r="S233" s="298"/>
      <c r="T233" s="298"/>
      <c r="U233" s="298"/>
      <c r="V233" s="298"/>
      <c r="W233" s="298"/>
      <c r="X233" s="298"/>
      <c r="Y233" s="298"/>
      <c r="Z233" s="298"/>
      <c r="AA233" s="298"/>
      <c r="AB233" s="298"/>
      <c r="AC233" s="298"/>
      <c r="AD233" s="298"/>
      <c r="AE233" s="298"/>
      <c r="AF233" s="298"/>
      <c r="AG233" s="298"/>
      <c r="AH233" s="298"/>
      <c r="AI233" s="298"/>
      <c r="AJ233" s="298"/>
      <c r="AK233" s="298"/>
      <c r="AL233" s="298"/>
      <c r="AM233" s="298"/>
      <c r="AN233" s="298"/>
      <c r="AO233" s="298"/>
      <c r="AP233" s="298"/>
      <c r="AQ233" s="298"/>
      <c r="AR233" s="298"/>
      <c r="AS233" s="298"/>
      <c r="AT233" s="298"/>
      <c r="AU233" s="298"/>
      <c r="AV233" s="298"/>
      <c r="AW233" s="298"/>
      <c r="AX233" s="298"/>
      <c r="AY233" s="298"/>
      <c r="AZ233" s="298"/>
      <c r="BA233" s="298"/>
      <c r="BB233" s="298"/>
      <c r="BC233" s="298"/>
      <c r="BD233" s="298"/>
      <c r="BE233" s="298"/>
      <c r="BF233" s="298"/>
      <c r="BG233" s="298"/>
      <c r="BH233" s="298"/>
      <c r="BI233" s="298"/>
      <c r="BJ233" s="298"/>
      <c r="BK233" s="298"/>
      <c r="BL233" s="298"/>
      <c r="BM233" s="298"/>
      <c r="BN233" s="298"/>
      <c r="BO233" s="298"/>
      <c r="BP233" s="298"/>
      <c r="BQ233" s="298"/>
      <c r="BR233" s="298"/>
      <c r="BS233" s="298"/>
      <c r="BT233" s="298"/>
      <c r="BU233" s="298"/>
      <c r="BV233" s="298"/>
      <c r="BW233" s="298"/>
      <c r="BX233" s="298"/>
      <c r="BY233" s="298"/>
    </row>
    <row r="234" spans="2:77" x14ac:dyDescent="0.3">
      <c r="B234" s="298"/>
      <c r="C234" s="298"/>
      <c r="D234" s="298"/>
      <c r="E234" s="298"/>
      <c r="F234" s="298"/>
      <c r="G234" s="298"/>
      <c r="H234" s="298"/>
      <c r="I234" s="298"/>
      <c r="J234" s="298"/>
      <c r="K234" s="298"/>
      <c r="L234" s="298"/>
      <c r="M234" s="298"/>
      <c r="N234" s="298"/>
      <c r="O234" s="298"/>
      <c r="P234" s="298"/>
      <c r="Q234" s="298"/>
      <c r="R234" s="298"/>
      <c r="S234" s="298"/>
      <c r="T234" s="298"/>
      <c r="U234" s="298"/>
      <c r="V234" s="298"/>
      <c r="W234" s="298"/>
      <c r="X234" s="298"/>
      <c r="Y234" s="298"/>
      <c r="Z234" s="298"/>
      <c r="AA234" s="298"/>
      <c r="AB234" s="298"/>
      <c r="AC234" s="298"/>
      <c r="AD234" s="298"/>
      <c r="AE234" s="298"/>
      <c r="AF234" s="298"/>
      <c r="AG234" s="298"/>
      <c r="AH234" s="298"/>
      <c r="AI234" s="298"/>
      <c r="AJ234" s="298"/>
      <c r="AK234" s="298"/>
      <c r="AL234" s="298"/>
      <c r="AM234" s="298"/>
      <c r="AN234" s="298"/>
      <c r="AO234" s="298"/>
      <c r="AP234" s="298"/>
      <c r="AQ234" s="298"/>
      <c r="AR234" s="298"/>
      <c r="AS234" s="298"/>
      <c r="AT234" s="298"/>
      <c r="AU234" s="298"/>
      <c r="AV234" s="298"/>
      <c r="AW234" s="298"/>
      <c r="AX234" s="298"/>
      <c r="AY234" s="298"/>
      <c r="AZ234" s="298"/>
      <c r="BA234" s="298"/>
      <c r="BB234" s="298"/>
      <c r="BC234" s="298"/>
      <c r="BD234" s="298"/>
      <c r="BE234" s="298"/>
      <c r="BF234" s="298"/>
      <c r="BG234" s="298"/>
      <c r="BH234" s="298"/>
      <c r="BI234" s="298"/>
      <c r="BJ234" s="298"/>
      <c r="BK234" s="298"/>
      <c r="BL234" s="298"/>
      <c r="BM234" s="298"/>
      <c r="BN234" s="298"/>
      <c r="BO234" s="298"/>
      <c r="BP234" s="298"/>
      <c r="BQ234" s="298"/>
      <c r="BR234" s="298"/>
      <c r="BS234" s="298"/>
      <c r="BT234" s="298"/>
      <c r="BU234" s="298"/>
      <c r="BV234" s="298"/>
      <c r="BW234" s="298"/>
      <c r="BX234" s="298"/>
      <c r="BY234" s="298"/>
    </row>
    <row r="235" spans="2:77" x14ac:dyDescent="0.3">
      <c r="B235" s="298"/>
      <c r="C235" s="298"/>
      <c r="D235" s="298"/>
      <c r="E235" s="298"/>
      <c r="F235" s="298"/>
      <c r="G235" s="298"/>
      <c r="H235" s="298"/>
      <c r="I235" s="298"/>
      <c r="J235" s="298"/>
      <c r="K235" s="298"/>
      <c r="L235" s="298"/>
      <c r="M235" s="298"/>
      <c r="N235" s="298"/>
      <c r="O235" s="298"/>
      <c r="P235" s="298"/>
      <c r="Q235" s="298"/>
      <c r="R235" s="298"/>
      <c r="S235" s="298"/>
      <c r="T235" s="298"/>
      <c r="U235" s="298"/>
      <c r="V235" s="298"/>
      <c r="W235" s="298"/>
      <c r="X235" s="298"/>
      <c r="Y235" s="298"/>
      <c r="Z235" s="298"/>
      <c r="AA235" s="298"/>
      <c r="AB235" s="298"/>
      <c r="AC235" s="298"/>
      <c r="AD235" s="298"/>
      <c r="AE235" s="298"/>
      <c r="AF235" s="298"/>
      <c r="AG235" s="298"/>
      <c r="AH235" s="298"/>
      <c r="AI235" s="298"/>
      <c r="AJ235" s="298"/>
      <c r="AK235" s="298"/>
      <c r="AL235" s="298"/>
      <c r="AM235" s="298"/>
      <c r="AN235" s="298"/>
      <c r="AO235" s="298"/>
      <c r="AP235" s="298"/>
      <c r="AQ235" s="298"/>
      <c r="AR235" s="298"/>
      <c r="AS235" s="298"/>
      <c r="AT235" s="298"/>
      <c r="AU235" s="298"/>
      <c r="AV235" s="298"/>
      <c r="AW235" s="298"/>
      <c r="AX235" s="298"/>
      <c r="AY235" s="298"/>
      <c r="AZ235" s="298"/>
      <c r="BA235" s="298"/>
      <c r="BB235" s="298"/>
      <c r="BC235" s="298"/>
      <c r="BD235" s="298"/>
      <c r="BE235" s="298"/>
      <c r="BF235" s="298"/>
      <c r="BG235" s="298"/>
      <c r="BH235" s="298"/>
      <c r="BI235" s="298"/>
      <c r="BJ235" s="298"/>
      <c r="BK235" s="298"/>
      <c r="BL235" s="298"/>
      <c r="BM235" s="298"/>
      <c r="BN235" s="298"/>
      <c r="BO235" s="298"/>
      <c r="BP235" s="298"/>
      <c r="BQ235" s="298"/>
      <c r="BR235" s="298"/>
      <c r="BS235" s="298"/>
      <c r="BT235" s="298"/>
      <c r="BU235" s="298"/>
      <c r="BV235" s="298"/>
      <c r="BW235" s="298"/>
      <c r="BX235" s="298"/>
      <c r="BY235" s="298"/>
    </row>
    <row r="236" spans="2:77" x14ac:dyDescent="0.3">
      <c r="B236" s="298"/>
      <c r="C236" s="298"/>
      <c r="D236" s="298"/>
      <c r="E236" s="298"/>
      <c r="F236" s="298"/>
      <c r="G236" s="298"/>
      <c r="H236" s="298"/>
      <c r="I236" s="298"/>
      <c r="J236" s="298"/>
      <c r="K236" s="298"/>
      <c r="L236" s="298"/>
      <c r="M236" s="298"/>
      <c r="N236" s="298"/>
      <c r="O236" s="298"/>
      <c r="P236" s="298"/>
      <c r="Q236" s="298"/>
      <c r="R236" s="298"/>
      <c r="S236" s="298"/>
      <c r="T236" s="298"/>
      <c r="U236" s="298"/>
      <c r="V236" s="298"/>
      <c r="W236" s="298"/>
      <c r="X236" s="298"/>
      <c r="Y236" s="298"/>
      <c r="Z236" s="298"/>
      <c r="AA236" s="298"/>
      <c r="AB236" s="298"/>
      <c r="AC236" s="298"/>
      <c r="AD236" s="298"/>
      <c r="AE236" s="298"/>
      <c r="AF236" s="298"/>
      <c r="AG236" s="298"/>
      <c r="AH236" s="298"/>
      <c r="AI236" s="298"/>
      <c r="AJ236" s="298"/>
      <c r="AK236" s="298"/>
      <c r="AL236" s="298"/>
      <c r="AM236" s="298"/>
      <c r="AN236" s="298"/>
      <c r="AO236" s="298"/>
      <c r="AP236" s="298"/>
      <c r="AQ236" s="298"/>
      <c r="AR236" s="298"/>
      <c r="AS236" s="298"/>
      <c r="AT236" s="298"/>
      <c r="AU236" s="298"/>
      <c r="AV236" s="298"/>
      <c r="AW236" s="298"/>
      <c r="AX236" s="298"/>
      <c r="AY236" s="298"/>
      <c r="AZ236" s="298"/>
      <c r="BA236" s="298"/>
      <c r="BB236" s="298"/>
      <c r="BC236" s="298"/>
      <c r="BD236" s="298"/>
      <c r="BE236" s="298"/>
      <c r="BF236" s="298"/>
      <c r="BG236" s="298"/>
      <c r="BH236" s="298"/>
      <c r="BI236" s="298"/>
      <c r="BJ236" s="298"/>
      <c r="BK236" s="298"/>
      <c r="BL236" s="298"/>
      <c r="BM236" s="298"/>
      <c r="BN236" s="298"/>
      <c r="BO236" s="298"/>
      <c r="BP236" s="298"/>
      <c r="BQ236" s="298"/>
      <c r="BR236" s="298"/>
      <c r="BS236" s="298"/>
      <c r="BT236" s="298"/>
      <c r="BU236" s="298"/>
      <c r="BV236" s="298"/>
      <c r="BW236" s="298"/>
      <c r="BX236" s="298"/>
      <c r="BY236" s="298"/>
    </row>
    <row r="237" spans="2:77" x14ac:dyDescent="0.3">
      <c r="B237" s="298"/>
      <c r="C237" s="298"/>
      <c r="D237" s="298"/>
      <c r="E237" s="298"/>
      <c r="F237" s="298"/>
      <c r="G237" s="298"/>
      <c r="H237" s="298"/>
      <c r="I237" s="298"/>
      <c r="J237" s="298"/>
      <c r="K237" s="298"/>
      <c r="L237" s="298"/>
      <c r="M237" s="298"/>
      <c r="N237" s="298"/>
      <c r="O237" s="298"/>
      <c r="P237" s="298"/>
      <c r="Q237" s="298"/>
      <c r="R237" s="298"/>
      <c r="S237" s="298"/>
      <c r="T237" s="298"/>
      <c r="U237" s="298"/>
      <c r="V237" s="298"/>
      <c r="W237" s="298"/>
      <c r="X237" s="298"/>
      <c r="Y237" s="298"/>
      <c r="Z237" s="298"/>
      <c r="AA237" s="298"/>
      <c r="AB237" s="298"/>
      <c r="AC237" s="298"/>
      <c r="AD237" s="298"/>
      <c r="AE237" s="298"/>
      <c r="AF237" s="298"/>
      <c r="AG237" s="298"/>
      <c r="AH237" s="298"/>
      <c r="AI237" s="298"/>
      <c r="AJ237" s="298"/>
      <c r="AK237" s="298"/>
      <c r="AL237" s="298"/>
      <c r="AM237" s="298"/>
      <c r="AN237" s="298"/>
      <c r="AO237" s="298"/>
      <c r="AP237" s="298"/>
      <c r="AQ237" s="298"/>
      <c r="AR237" s="298"/>
      <c r="AS237" s="298"/>
      <c r="AT237" s="298"/>
      <c r="AU237" s="298"/>
      <c r="AV237" s="298"/>
      <c r="AW237" s="298"/>
      <c r="AX237" s="298"/>
      <c r="AY237" s="298"/>
      <c r="AZ237" s="298"/>
      <c r="BA237" s="298"/>
      <c r="BB237" s="298"/>
      <c r="BC237" s="298"/>
      <c r="BD237" s="298"/>
      <c r="BE237" s="298"/>
      <c r="BF237" s="298"/>
      <c r="BG237" s="298"/>
      <c r="BH237" s="298"/>
      <c r="BI237" s="298"/>
      <c r="BJ237" s="298"/>
      <c r="BK237" s="298"/>
      <c r="BL237" s="298"/>
      <c r="BM237" s="298"/>
      <c r="BN237" s="298"/>
      <c r="BO237" s="298"/>
      <c r="BP237" s="298"/>
      <c r="BQ237" s="298"/>
      <c r="BR237" s="298"/>
      <c r="BS237" s="298"/>
      <c r="BT237" s="298"/>
      <c r="BU237" s="298"/>
      <c r="BV237" s="298"/>
      <c r="BW237" s="298"/>
      <c r="BX237" s="298"/>
      <c r="BY237" s="298"/>
    </row>
    <row r="238" spans="2:77" x14ac:dyDescent="0.3">
      <c r="B238" s="298"/>
      <c r="C238" s="298"/>
      <c r="D238" s="298"/>
      <c r="E238" s="298"/>
      <c r="F238" s="298"/>
      <c r="G238" s="298"/>
      <c r="H238" s="298"/>
      <c r="I238" s="298"/>
      <c r="J238" s="298"/>
      <c r="K238" s="298"/>
      <c r="L238" s="298"/>
      <c r="M238" s="298"/>
      <c r="N238" s="298"/>
      <c r="O238" s="298"/>
      <c r="P238" s="298"/>
      <c r="Q238" s="298"/>
      <c r="R238" s="298"/>
      <c r="S238" s="298"/>
      <c r="T238" s="298"/>
      <c r="U238" s="298"/>
      <c r="V238" s="298"/>
      <c r="W238" s="298"/>
      <c r="X238" s="298"/>
      <c r="Y238" s="298"/>
      <c r="Z238" s="298"/>
      <c r="AA238" s="298"/>
      <c r="AB238" s="298"/>
      <c r="AC238" s="298"/>
      <c r="AD238" s="298"/>
      <c r="AE238" s="298"/>
      <c r="AF238" s="298"/>
      <c r="AG238" s="298"/>
      <c r="AH238" s="298"/>
      <c r="AI238" s="298"/>
      <c r="AJ238" s="298"/>
      <c r="AK238" s="298"/>
      <c r="AL238" s="298"/>
      <c r="AM238" s="298"/>
      <c r="AN238" s="298"/>
      <c r="AO238" s="298"/>
      <c r="AP238" s="298"/>
      <c r="AQ238" s="298"/>
      <c r="AR238" s="298"/>
      <c r="AS238" s="298"/>
      <c r="AT238" s="298"/>
      <c r="AU238" s="298"/>
      <c r="AV238" s="298"/>
      <c r="AW238" s="298"/>
      <c r="AX238" s="298"/>
      <c r="AY238" s="298"/>
      <c r="AZ238" s="298"/>
      <c r="BA238" s="298"/>
      <c r="BB238" s="298"/>
      <c r="BC238" s="298"/>
      <c r="BD238" s="298"/>
      <c r="BE238" s="298"/>
      <c r="BF238" s="298"/>
      <c r="BG238" s="298"/>
      <c r="BH238" s="298"/>
      <c r="BI238" s="298"/>
      <c r="BJ238" s="298"/>
      <c r="BK238" s="298"/>
      <c r="BL238" s="298"/>
      <c r="BM238" s="298"/>
      <c r="BN238" s="298"/>
      <c r="BO238" s="298"/>
      <c r="BP238" s="298"/>
      <c r="BQ238" s="298"/>
      <c r="BR238" s="298"/>
      <c r="BS238" s="298"/>
      <c r="BT238" s="298"/>
      <c r="BU238" s="298"/>
      <c r="BV238" s="298"/>
      <c r="BW238" s="298"/>
      <c r="BX238" s="298"/>
      <c r="BY238" s="298"/>
    </row>
    <row r="239" spans="2:77" x14ac:dyDescent="0.3">
      <c r="B239" s="298"/>
      <c r="C239" s="298"/>
      <c r="D239" s="298"/>
      <c r="E239" s="298"/>
      <c r="F239" s="298"/>
      <c r="G239" s="298"/>
      <c r="H239" s="298"/>
      <c r="I239" s="298"/>
      <c r="J239" s="298"/>
      <c r="K239" s="298"/>
      <c r="L239" s="298"/>
      <c r="M239" s="298"/>
      <c r="N239" s="298"/>
      <c r="O239" s="298"/>
      <c r="P239" s="298"/>
      <c r="Q239" s="298"/>
      <c r="R239" s="298"/>
      <c r="S239" s="298"/>
      <c r="T239" s="298"/>
      <c r="U239" s="298"/>
      <c r="V239" s="298"/>
      <c r="W239" s="298"/>
      <c r="X239" s="298"/>
      <c r="Y239" s="298"/>
      <c r="Z239" s="298"/>
      <c r="AA239" s="298"/>
      <c r="AB239" s="298"/>
      <c r="AC239" s="298"/>
      <c r="AD239" s="298"/>
      <c r="AE239" s="298"/>
      <c r="AF239" s="298"/>
      <c r="AG239" s="298"/>
      <c r="AH239" s="298"/>
      <c r="AI239" s="298"/>
      <c r="AJ239" s="298"/>
      <c r="AK239" s="298"/>
      <c r="AL239" s="298"/>
      <c r="AM239" s="298"/>
      <c r="AN239" s="298"/>
      <c r="AO239" s="298"/>
      <c r="AP239" s="298"/>
      <c r="AQ239" s="298"/>
      <c r="AR239" s="298"/>
      <c r="AS239" s="298"/>
      <c r="AT239" s="298"/>
      <c r="AU239" s="298"/>
      <c r="AV239" s="298"/>
      <c r="AW239" s="298"/>
      <c r="AX239" s="298"/>
      <c r="AY239" s="298"/>
      <c r="AZ239" s="298"/>
      <c r="BA239" s="298"/>
      <c r="BB239" s="298"/>
      <c r="BC239" s="298"/>
      <c r="BD239" s="298"/>
      <c r="BE239" s="298"/>
      <c r="BF239" s="298"/>
      <c r="BG239" s="298"/>
      <c r="BH239" s="298"/>
      <c r="BI239" s="298"/>
      <c r="BJ239" s="298"/>
      <c r="BK239" s="298"/>
      <c r="BL239" s="298"/>
      <c r="BM239" s="298"/>
      <c r="BN239" s="298"/>
      <c r="BO239" s="298"/>
      <c r="BP239" s="298"/>
      <c r="BQ239" s="298"/>
      <c r="BR239" s="298"/>
      <c r="BS239" s="298"/>
      <c r="BT239" s="298"/>
      <c r="BU239" s="298"/>
      <c r="BV239" s="298"/>
      <c r="BW239" s="298"/>
      <c r="BX239" s="298"/>
      <c r="BY239" s="298"/>
    </row>
    <row r="240" spans="2:77" x14ac:dyDescent="0.3">
      <c r="B240" s="298"/>
      <c r="C240" s="298"/>
      <c r="D240" s="298"/>
      <c r="E240" s="298"/>
      <c r="F240" s="298"/>
      <c r="G240" s="298"/>
      <c r="H240" s="298"/>
      <c r="I240" s="298"/>
      <c r="J240" s="298"/>
      <c r="K240" s="298"/>
      <c r="L240" s="298"/>
      <c r="M240" s="298"/>
      <c r="N240" s="298"/>
      <c r="O240" s="298"/>
      <c r="P240" s="298"/>
      <c r="Q240" s="298"/>
      <c r="R240" s="298"/>
      <c r="S240" s="298"/>
      <c r="T240" s="298"/>
      <c r="U240" s="298"/>
      <c r="V240" s="298"/>
      <c r="W240" s="298"/>
      <c r="X240" s="298"/>
      <c r="Y240" s="298"/>
      <c r="Z240" s="298"/>
      <c r="AA240" s="298"/>
      <c r="AB240" s="298"/>
      <c r="AC240" s="298"/>
      <c r="AD240" s="298"/>
      <c r="AE240" s="298"/>
      <c r="AF240" s="298"/>
      <c r="AG240" s="298"/>
      <c r="AH240" s="298"/>
      <c r="AI240" s="298"/>
      <c r="AJ240" s="298"/>
      <c r="AK240" s="298"/>
      <c r="AL240" s="298"/>
      <c r="AM240" s="298"/>
      <c r="AN240" s="298"/>
      <c r="AO240" s="298"/>
      <c r="AP240" s="298"/>
      <c r="AQ240" s="298"/>
      <c r="AR240" s="298"/>
      <c r="AS240" s="298"/>
      <c r="AT240" s="298"/>
      <c r="AU240" s="298"/>
      <c r="AV240" s="298"/>
      <c r="AW240" s="298"/>
      <c r="AX240" s="298"/>
      <c r="AY240" s="298"/>
      <c r="AZ240" s="298"/>
      <c r="BA240" s="298"/>
      <c r="BB240" s="298"/>
      <c r="BC240" s="298"/>
      <c r="BD240" s="298"/>
      <c r="BE240" s="298"/>
      <c r="BF240" s="298"/>
      <c r="BG240" s="298"/>
      <c r="BH240" s="298"/>
      <c r="BI240" s="298"/>
      <c r="BJ240" s="298"/>
      <c r="BK240" s="298"/>
      <c r="BL240" s="298"/>
      <c r="BM240" s="298"/>
      <c r="BN240" s="298"/>
      <c r="BO240" s="298"/>
      <c r="BP240" s="298"/>
      <c r="BQ240" s="298"/>
      <c r="BR240" s="298"/>
      <c r="BS240" s="298"/>
      <c r="BT240" s="298"/>
      <c r="BU240" s="298"/>
      <c r="BV240" s="298"/>
      <c r="BW240" s="298"/>
      <c r="BX240" s="298"/>
      <c r="BY240" s="298"/>
    </row>
    <row r="241" spans="2:77" x14ac:dyDescent="0.3">
      <c r="B241" s="298"/>
      <c r="C241" s="298"/>
      <c r="D241" s="298"/>
      <c r="E241" s="298"/>
      <c r="F241" s="298"/>
      <c r="G241" s="298"/>
      <c r="H241" s="298"/>
      <c r="I241" s="298"/>
      <c r="J241" s="298"/>
      <c r="K241" s="298"/>
      <c r="L241" s="298"/>
      <c r="M241" s="298"/>
      <c r="N241" s="298"/>
      <c r="O241" s="298"/>
      <c r="P241" s="298"/>
      <c r="Q241" s="298"/>
      <c r="R241" s="298"/>
      <c r="S241" s="298"/>
      <c r="T241" s="298"/>
      <c r="U241" s="298"/>
      <c r="V241" s="298"/>
      <c r="W241" s="298"/>
      <c r="X241" s="298"/>
      <c r="Y241" s="298"/>
      <c r="Z241" s="298"/>
      <c r="AA241" s="298"/>
      <c r="AB241" s="298"/>
      <c r="AC241" s="298"/>
      <c r="AD241" s="298"/>
      <c r="AE241" s="298"/>
      <c r="AF241" s="298"/>
      <c r="AG241" s="298"/>
      <c r="AH241" s="298"/>
      <c r="AI241" s="298"/>
      <c r="AJ241" s="298"/>
      <c r="AK241" s="298"/>
      <c r="AL241" s="298"/>
      <c r="AM241" s="298"/>
      <c r="AN241" s="298"/>
      <c r="AO241" s="298"/>
      <c r="AP241" s="298"/>
      <c r="AQ241" s="298"/>
      <c r="AR241" s="298"/>
      <c r="AS241" s="298"/>
      <c r="AT241" s="298"/>
      <c r="AU241" s="298"/>
      <c r="AV241" s="298"/>
      <c r="AW241" s="298"/>
      <c r="AX241" s="298"/>
      <c r="AY241" s="298"/>
      <c r="AZ241" s="298"/>
      <c r="BA241" s="298"/>
      <c r="BB241" s="298"/>
      <c r="BC241" s="298"/>
      <c r="BD241" s="298"/>
      <c r="BE241" s="298"/>
      <c r="BF241" s="298"/>
      <c r="BG241" s="298"/>
      <c r="BH241" s="298"/>
      <c r="BI241" s="298"/>
      <c r="BJ241" s="298"/>
      <c r="BK241" s="298"/>
      <c r="BL241" s="298"/>
      <c r="BM241" s="298"/>
      <c r="BN241" s="298"/>
      <c r="BO241" s="298"/>
      <c r="BP241" s="298"/>
      <c r="BQ241" s="298"/>
      <c r="BR241" s="298"/>
      <c r="BS241" s="298"/>
      <c r="BT241" s="298"/>
      <c r="BU241" s="298"/>
      <c r="BV241" s="298"/>
      <c r="BW241" s="298"/>
      <c r="BX241" s="298"/>
      <c r="BY241" s="298"/>
    </row>
    <row r="242" spans="2:77" x14ac:dyDescent="0.3">
      <c r="B242" s="298"/>
      <c r="C242" s="298"/>
      <c r="D242" s="298"/>
      <c r="E242" s="298"/>
      <c r="F242" s="298"/>
      <c r="G242" s="298"/>
      <c r="H242" s="298"/>
      <c r="I242" s="298"/>
      <c r="J242" s="298"/>
      <c r="K242" s="298"/>
      <c r="L242" s="298"/>
      <c r="M242" s="298"/>
      <c r="N242" s="298"/>
      <c r="O242" s="298"/>
      <c r="P242" s="298"/>
      <c r="Q242" s="298"/>
      <c r="R242" s="298"/>
      <c r="S242" s="298"/>
      <c r="T242" s="298"/>
      <c r="U242" s="298"/>
      <c r="V242" s="298"/>
      <c r="W242" s="298"/>
      <c r="X242" s="298"/>
      <c r="Y242" s="298"/>
      <c r="Z242" s="298"/>
      <c r="AA242" s="298"/>
      <c r="AB242" s="298"/>
      <c r="AC242" s="298"/>
      <c r="AD242" s="298"/>
      <c r="AE242" s="298"/>
      <c r="AF242" s="298"/>
      <c r="AG242" s="298"/>
      <c r="AH242" s="298"/>
      <c r="AI242" s="298"/>
      <c r="AJ242" s="298"/>
      <c r="AK242" s="298"/>
      <c r="AL242" s="298"/>
      <c r="AM242" s="298"/>
      <c r="AN242" s="298"/>
      <c r="AO242" s="298"/>
      <c r="AP242" s="298"/>
      <c r="AQ242" s="298"/>
      <c r="AR242" s="298"/>
      <c r="AS242" s="298"/>
      <c r="AT242" s="298"/>
      <c r="AU242" s="298"/>
      <c r="AV242" s="298"/>
      <c r="AW242" s="298"/>
      <c r="AX242" s="298"/>
      <c r="AY242" s="298"/>
      <c r="AZ242" s="298"/>
      <c r="BA242" s="298"/>
      <c r="BB242" s="298"/>
      <c r="BC242" s="298"/>
      <c r="BD242" s="298"/>
      <c r="BE242" s="298"/>
      <c r="BF242" s="298"/>
      <c r="BG242" s="298"/>
      <c r="BH242" s="298"/>
      <c r="BI242" s="298"/>
      <c r="BJ242" s="298"/>
      <c r="BK242" s="298"/>
      <c r="BL242" s="298"/>
      <c r="BM242" s="298"/>
      <c r="BN242" s="298"/>
      <c r="BO242" s="298"/>
      <c r="BP242" s="298"/>
      <c r="BQ242" s="298"/>
      <c r="BR242" s="298"/>
      <c r="BS242" s="298"/>
      <c r="BT242" s="298"/>
      <c r="BU242" s="298"/>
      <c r="BV242" s="298"/>
      <c r="BW242" s="298"/>
      <c r="BX242" s="298"/>
      <c r="BY242" s="298"/>
    </row>
    <row r="243" spans="2:77" x14ac:dyDescent="0.3">
      <c r="B243" s="298"/>
      <c r="C243" s="298"/>
      <c r="D243" s="298"/>
      <c r="E243" s="298"/>
      <c r="F243" s="298"/>
      <c r="G243" s="298"/>
      <c r="H243" s="298"/>
      <c r="I243" s="298"/>
      <c r="J243" s="298"/>
      <c r="K243" s="298"/>
      <c r="L243" s="298"/>
      <c r="M243" s="298"/>
      <c r="N243" s="298"/>
      <c r="O243" s="298"/>
      <c r="P243" s="298"/>
      <c r="Q243" s="298"/>
      <c r="R243" s="298"/>
      <c r="S243" s="298"/>
      <c r="T243" s="298"/>
      <c r="U243" s="298"/>
      <c r="V243" s="298"/>
      <c r="W243" s="298"/>
      <c r="X243" s="298"/>
      <c r="Y243" s="298"/>
      <c r="Z243" s="298"/>
      <c r="AA243" s="298"/>
      <c r="AB243" s="298"/>
      <c r="AC243" s="298"/>
      <c r="AD243" s="298"/>
      <c r="AE243" s="298"/>
      <c r="AF243" s="298"/>
      <c r="AG243" s="298"/>
      <c r="AH243" s="298"/>
      <c r="AI243" s="298"/>
      <c r="AJ243" s="298"/>
      <c r="AK243" s="298"/>
      <c r="AL243" s="298"/>
      <c r="AM243" s="298"/>
      <c r="AN243" s="298"/>
      <c r="AO243" s="298"/>
      <c r="AP243" s="298"/>
      <c r="AQ243" s="298"/>
      <c r="AR243" s="298"/>
      <c r="AS243" s="298"/>
      <c r="AT243" s="298"/>
      <c r="AU243" s="298"/>
      <c r="AV243" s="298"/>
      <c r="AW243" s="298"/>
      <c r="AX243" s="298"/>
      <c r="AY243" s="298"/>
      <c r="AZ243" s="298"/>
      <c r="BA243" s="298"/>
      <c r="BB243" s="298"/>
      <c r="BC243" s="298"/>
      <c r="BD243" s="298"/>
      <c r="BE243" s="298"/>
      <c r="BF243" s="298"/>
      <c r="BG243" s="298"/>
      <c r="BH243" s="298"/>
      <c r="BI243" s="298"/>
      <c r="BJ243" s="298"/>
      <c r="BK243" s="298"/>
      <c r="BL243" s="298"/>
      <c r="BM243" s="298"/>
      <c r="BN243" s="298"/>
      <c r="BO243" s="298"/>
      <c r="BP243" s="298"/>
      <c r="BQ243" s="298"/>
      <c r="BR243" s="298"/>
      <c r="BS243" s="298"/>
      <c r="BT243" s="298"/>
      <c r="BU243" s="298"/>
      <c r="BV243" s="298"/>
      <c r="BW243" s="298"/>
      <c r="BX243" s="298"/>
      <c r="BY243" s="298"/>
    </row>
    <row r="244" spans="2:77" x14ac:dyDescent="0.3">
      <c r="B244" s="298"/>
      <c r="C244" s="298"/>
      <c r="D244" s="298"/>
      <c r="E244" s="298"/>
      <c r="F244" s="298"/>
      <c r="G244" s="298"/>
      <c r="H244" s="298"/>
      <c r="I244" s="298"/>
      <c r="J244" s="298"/>
      <c r="K244" s="298"/>
      <c r="L244" s="298"/>
      <c r="M244" s="298"/>
      <c r="N244" s="298"/>
      <c r="O244" s="298"/>
      <c r="P244" s="298"/>
      <c r="Q244" s="298"/>
      <c r="R244" s="298"/>
      <c r="S244" s="298"/>
      <c r="T244" s="298"/>
      <c r="U244" s="298"/>
      <c r="V244" s="298"/>
      <c r="W244" s="298"/>
      <c r="X244" s="298"/>
      <c r="Y244" s="298"/>
      <c r="Z244" s="298"/>
      <c r="AA244" s="298"/>
      <c r="AB244" s="298"/>
      <c r="AC244" s="298"/>
      <c r="AD244" s="298"/>
      <c r="AE244" s="298"/>
      <c r="AF244" s="298"/>
      <c r="AG244" s="298"/>
      <c r="AH244" s="298"/>
      <c r="AI244" s="298"/>
      <c r="AJ244" s="298"/>
      <c r="AK244" s="298"/>
      <c r="AL244" s="298"/>
      <c r="AM244" s="298"/>
      <c r="AN244" s="298"/>
      <c r="AO244" s="298"/>
      <c r="AP244" s="298"/>
      <c r="AQ244" s="298"/>
      <c r="AR244" s="298"/>
      <c r="AS244" s="298"/>
      <c r="AT244" s="298"/>
      <c r="AU244" s="298"/>
      <c r="AV244" s="298"/>
      <c r="AW244" s="298"/>
      <c r="AX244" s="298"/>
      <c r="AY244" s="298"/>
      <c r="AZ244" s="298"/>
      <c r="BA244" s="298"/>
      <c r="BB244" s="298"/>
      <c r="BC244" s="298"/>
      <c r="BD244" s="298"/>
      <c r="BE244" s="298"/>
      <c r="BF244" s="298"/>
      <c r="BG244" s="298"/>
      <c r="BH244" s="298"/>
      <c r="BI244" s="298"/>
      <c r="BJ244" s="298"/>
      <c r="BK244" s="298"/>
      <c r="BL244" s="298"/>
      <c r="BM244" s="298"/>
      <c r="BN244" s="298"/>
      <c r="BO244" s="298"/>
      <c r="BP244" s="298"/>
      <c r="BQ244" s="298"/>
      <c r="BR244" s="298"/>
      <c r="BS244" s="298"/>
      <c r="BT244" s="298"/>
      <c r="BU244" s="298"/>
      <c r="BV244" s="298"/>
      <c r="BW244" s="298"/>
      <c r="BX244" s="298"/>
      <c r="BY244" s="298"/>
    </row>
    <row r="245" spans="2:77" x14ac:dyDescent="0.3">
      <c r="B245" s="298"/>
      <c r="C245" s="298"/>
      <c r="D245" s="298"/>
      <c r="E245" s="298"/>
      <c r="F245" s="298"/>
      <c r="G245" s="298"/>
      <c r="H245" s="298"/>
      <c r="I245" s="298"/>
      <c r="J245" s="298"/>
      <c r="K245" s="298"/>
      <c r="L245" s="298"/>
      <c r="M245" s="298"/>
      <c r="N245" s="298"/>
      <c r="O245" s="298"/>
      <c r="P245" s="298"/>
      <c r="Q245" s="298"/>
      <c r="R245" s="298"/>
      <c r="S245" s="298"/>
      <c r="T245" s="298"/>
      <c r="U245" s="298"/>
      <c r="V245" s="298"/>
      <c r="W245" s="298"/>
      <c r="X245" s="298"/>
      <c r="Y245" s="298"/>
      <c r="Z245" s="298"/>
      <c r="AA245" s="298"/>
      <c r="AB245" s="298"/>
      <c r="AC245" s="298"/>
      <c r="AD245" s="298"/>
      <c r="AE245" s="298"/>
      <c r="AF245" s="298"/>
      <c r="AG245" s="298"/>
      <c r="AH245" s="298"/>
      <c r="AI245" s="298"/>
      <c r="AJ245" s="298"/>
      <c r="AK245" s="298"/>
      <c r="AL245" s="298"/>
      <c r="AM245" s="298"/>
      <c r="AN245" s="298"/>
      <c r="AO245" s="298"/>
      <c r="AP245" s="298"/>
      <c r="AQ245" s="298"/>
      <c r="AR245" s="298"/>
      <c r="AS245" s="298"/>
      <c r="AT245" s="298"/>
      <c r="AU245" s="298"/>
      <c r="AV245" s="298"/>
      <c r="AW245" s="298"/>
      <c r="AX245" s="298"/>
      <c r="AY245" s="298"/>
      <c r="AZ245" s="298"/>
      <c r="BA245" s="298"/>
      <c r="BB245" s="298"/>
      <c r="BC245" s="298"/>
      <c r="BD245" s="298"/>
      <c r="BE245" s="298"/>
      <c r="BF245" s="298"/>
      <c r="BG245" s="298"/>
      <c r="BH245" s="298"/>
      <c r="BI245" s="298"/>
      <c r="BJ245" s="298"/>
      <c r="BK245" s="298"/>
      <c r="BL245" s="298"/>
      <c r="BM245" s="298"/>
      <c r="BN245" s="298"/>
      <c r="BO245" s="298"/>
      <c r="BP245" s="298"/>
      <c r="BQ245" s="298"/>
      <c r="BR245" s="298"/>
      <c r="BS245" s="298"/>
      <c r="BT245" s="298"/>
      <c r="BU245" s="298"/>
      <c r="BV245" s="298"/>
      <c r="BW245" s="298"/>
      <c r="BX245" s="298"/>
      <c r="BY245" s="298"/>
    </row>
    <row r="246" spans="2:77" x14ac:dyDescent="0.3">
      <c r="B246" s="298"/>
      <c r="C246" s="298"/>
      <c r="D246" s="298"/>
      <c r="E246" s="298"/>
      <c r="F246" s="298"/>
      <c r="G246" s="298"/>
      <c r="H246" s="298"/>
      <c r="I246" s="298"/>
      <c r="J246" s="298"/>
      <c r="K246" s="298"/>
      <c r="L246" s="298"/>
      <c r="M246" s="298"/>
      <c r="N246" s="298"/>
      <c r="O246" s="298"/>
      <c r="P246" s="298"/>
      <c r="Q246" s="298"/>
      <c r="R246" s="298"/>
      <c r="S246" s="298"/>
      <c r="T246" s="298"/>
      <c r="U246" s="298"/>
      <c r="V246" s="298"/>
      <c r="W246" s="298"/>
      <c r="X246" s="298"/>
      <c r="Y246" s="298"/>
      <c r="Z246" s="298"/>
      <c r="AA246" s="298"/>
      <c r="AB246" s="298"/>
      <c r="AC246" s="298"/>
      <c r="AD246" s="298"/>
      <c r="AE246" s="298"/>
      <c r="AF246" s="298"/>
      <c r="AG246" s="298"/>
      <c r="AH246" s="298"/>
      <c r="AI246" s="298"/>
      <c r="AJ246" s="298"/>
      <c r="AK246" s="298"/>
      <c r="AL246" s="298"/>
      <c r="AM246" s="298"/>
      <c r="AN246" s="298"/>
      <c r="AO246" s="298"/>
      <c r="AP246" s="298"/>
      <c r="AQ246" s="298"/>
      <c r="AR246" s="298"/>
      <c r="AS246" s="298"/>
      <c r="AT246" s="298"/>
      <c r="AU246" s="298"/>
      <c r="AV246" s="298"/>
      <c r="AW246" s="298"/>
      <c r="AX246" s="298"/>
      <c r="AY246" s="298"/>
      <c r="AZ246" s="298"/>
      <c r="BA246" s="298"/>
      <c r="BB246" s="298"/>
      <c r="BC246" s="298"/>
      <c r="BD246" s="298"/>
      <c r="BE246" s="298"/>
      <c r="BF246" s="298"/>
      <c r="BG246" s="298"/>
      <c r="BH246" s="298"/>
      <c r="BI246" s="298"/>
      <c r="BJ246" s="298"/>
      <c r="BK246" s="298"/>
      <c r="BL246" s="298"/>
      <c r="BM246" s="298"/>
      <c r="BN246" s="298"/>
      <c r="BO246" s="298"/>
      <c r="BP246" s="298"/>
      <c r="BQ246" s="298"/>
      <c r="BR246" s="298"/>
      <c r="BS246" s="298"/>
      <c r="BT246" s="298"/>
      <c r="BU246" s="298"/>
      <c r="BV246" s="298"/>
      <c r="BW246" s="298"/>
      <c r="BX246" s="298"/>
      <c r="BY246" s="298"/>
    </row>
    <row r="247" spans="2:77" x14ac:dyDescent="0.3">
      <c r="B247" s="298"/>
      <c r="C247" s="298"/>
      <c r="D247" s="298"/>
      <c r="E247" s="298"/>
      <c r="F247" s="298"/>
      <c r="G247" s="298"/>
      <c r="H247" s="298"/>
      <c r="I247" s="298"/>
      <c r="J247" s="298"/>
      <c r="K247" s="298"/>
      <c r="L247" s="298"/>
      <c r="M247" s="298"/>
      <c r="N247" s="298"/>
      <c r="O247" s="298"/>
      <c r="P247" s="298"/>
      <c r="Q247" s="298"/>
      <c r="R247" s="298"/>
      <c r="S247" s="298"/>
      <c r="T247" s="298"/>
      <c r="U247" s="298"/>
      <c r="V247" s="298"/>
      <c r="W247" s="298"/>
      <c r="X247" s="298"/>
      <c r="Y247" s="298"/>
      <c r="Z247" s="298"/>
      <c r="AA247" s="298"/>
      <c r="AB247" s="298"/>
      <c r="AC247" s="298"/>
      <c r="AD247" s="298"/>
      <c r="AE247" s="298"/>
      <c r="AF247" s="298"/>
      <c r="AG247" s="298"/>
      <c r="AH247" s="298"/>
      <c r="AI247" s="298"/>
      <c r="AJ247" s="298"/>
      <c r="AK247" s="298"/>
      <c r="AL247" s="298"/>
      <c r="AM247" s="298"/>
      <c r="AN247" s="298"/>
      <c r="AO247" s="298"/>
      <c r="AP247" s="298"/>
      <c r="AQ247" s="298"/>
      <c r="AR247" s="298"/>
      <c r="AS247" s="298"/>
      <c r="AT247" s="298"/>
      <c r="AU247" s="298"/>
      <c r="AV247" s="298"/>
      <c r="AW247" s="298"/>
      <c r="AX247" s="298"/>
      <c r="AY247" s="298"/>
      <c r="AZ247" s="298"/>
      <c r="BA247" s="298"/>
      <c r="BB247" s="298"/>
      <c r="BC247" s="298"/>
      <c r="BD247" s="298"/>
      <c r="BE247" s="298"/>
      <c r="BF247" s="298"/>
      <c r="BG247" s="298"/>
      <c r="BH247" s="298"/>
      <c r="BI247" s="298"/>
      <c r="BJ247" s="298"/>
      <c r="BK247" s="298"/>
      <c r="BL247" s="298"/>
      <c r="BM247" s="298"/>
      <c r="BN247" s="298"/>
      <c r="BO247" s="298"/>
      <c r="BP247" s="298"/>
      <c r="BQ247" s="298"/>
      <c r="BR247" s="298"/>
      <c r="BS247" s="298"/>
      <c r="BT247" s="298"/>
      <c r="BU247" s="298"/>
      <c r="BV247" s="298"/>
      <c r="BW247" s="298"/>
      <c r="BX247" s="298"/>
      <c r="BY247" s="298"/>
    </row>
    <row r="248" spans="2:77" x14ac:dyDescent="0.3">
      <c r="B248" s="298"/>
      <c r="C248" s="298"/>
      <c r="D248" s="298"/>
      <c r="E248" s="298"/>
      <c r="F248" s="298"/>
      <c r="G248" s="298"/>
      <c r="H248" s="298"/>
      <c r="I248" s="298"/>
      <c r="J248" s="298"/>
      <c r="K248" s="298"/>
      <c r="L248" s="298"/>
      <c r="M248" s="298"/>
      <c r="N248" s="298"/>
      <c r="O248" s="298"/>
      <c r="P248" s="298"/>
      <c r="Q248" s="298"/>
      <c r="R248" s="298"/>
      <c r="S248" s="298"/>
      <c r="T248" s="298"/>
      <c r="U248" s="298"/>
      <c r="V248" s="298"/>
      <c r="W248" s="298"/>
      <c r="X248" s="298"/>
      <c r="Y248" s="298"/>
      <c r="Z248" s="298"/>
      <c r="AA248" s="298"/>
      <c r="AB248" s="298"/>
      <c r="AC248" s="298"/>
      <c r="AD248" s="298"/>
      <c r="AE248" s="298"/>
      <c r="AF248" s="298"/>
      <c r="AG248" s="298"/>
      <c r="AH248" s="298"/>
      <c r="AI248" s="298"/>
      <c r="AJ248" s="298"/>
      <c r="AK248" s="298"/>
      <c r="AL248" s="298"/>
      <c r="AM248" s="298"/>
      <c r="AN248" s="298"/>
      <c r="AO248" s="298"/>
      <c r="AP248" s="298"/>
      <c r="AQ248" s="298"/>
      <c r="AR248" s="298"/>
      <c r="AS248" s="298"/>
      <c r="AT248" s="298"/>
      <c r="AU248" s="298"/>
      <c r="AV248" s="298"/>
      <c r="AW248" s="298"/>
      <c r="AX248" s="298"/>
      <c r="AY248" s="298"/>
      <c r="AZ248" s="298"/>
      <c r="BA248" s="298"/>
      <c r="BB248" s="298"/>
      <c r="BC248" s="298"/>
      <c r="BD248" s="298"/>
      <c r="BE248" s="298"/>
      <c r="BF248" s="298"/>
      <c r="BG248" s="298"/>
      <c r="BH248" s="298"/>
      <c r="BI248" s="298"/>
      <c r="BJ248" s="298"/>
      <c r="BK248" s="298"/>
      <c r="BL248" s="298"/>
      <c r="BM248" s="298"/>
      <c r="BN248" s="298"/>
      <c r="BO248" s="298"/>
      <c r="BP248" s="298"/>
      <c r="BQ248" s="298"/>
      <c r="BR248" s="298"/>
      <c r="BS248" s="298"/>
      <c r="BT248" s="298"/>
      <c r="BU248" s="298"/>
      <c r="BV248" s="298"/>
      <c r="BW248" s="298"/>
      <c r="BX248" s="298"/>
      <c r="BY248" s="298"/>
    </row>
    <row r="249" spans="2:77" x14ac:dyDescent="0.3">
      <c r="B249" s="298"/>
      <c r="C249" s="298"/>
      <c r="D249" s="298"/>
      <c r="E249" s="298"/>
      <c r="F249" s="298"/>
      <c r="G249" s="298"/>
      <c r="H249" s="298"/>
      <c r="I249" s="298"/>
      <c r="J249" s="298"/>
      <c r="K249" s="298"/>
      <c r="L249" s="298"/>
      <c r="M249" s="298"/>
      <c r="N249" s="298"/>
      <c r="O249" s="298"/>
      <c r="P249" s="298"/>
      <c r="Q249" s="298"/>
      <c r="R249" s="298"/>
      <c r="S249" s="298"/>
      <c r="T249" s="298"/>
      <c r="U249" s="298"/>
      <c r="V249" s="298"/>
      <c r="W249" s="298"/>
      <c r="X249" s="298"/>
      <c r="Y249" s="298"/>
      <c r="Z249" s="298"/>
      <c r="AA249" s="298"/>
      <c r="AB249" s="298"/>
      <c r="AC249" s="298"/>
      <c r="AD249" s="298"/>
      <c r="AE249" s="298"/>
      <c r="AF249" s="298"/>
      <c r="AG249" s="298"/>
      <c r="AH249" s="298"/>
      <c r="AI249" s="298"/>
      <c r="AJ249" s="298"/>
      <c r="AK249" s="298"/>
      <c r="AL249" s="298"/>
      <c r="AM249" s="298"/>
      <c r="AN249" s="298"/>
      <c r="AO249" s="298"/>
      <c r="AP249" s="298"/>
      <c r="AQ249" s="298"/>
      <c r="AR249" s="298"/>
      <c r="AS249" s="298"/>
      <c r="AT249" s="298"/>
      <c r="AU249" s="298"/>
      <c r="AV249" s="298"/>
      <c r="AW249" s="298"/>
      <c r="AX249" s="298"/>
      <c r="AY249" s="298"/>
      <c r="AZ249" s="298"/>
      <c r="BA249" s="298"/>
      <c r="BB249" s="298"/>
      <c r="BC249" s="298"/>
      <c r="BD249" s="298"/>
      <c r="BE249" s="298"/>
      <c r="BF249" s="298"/>
      <c r="BG249" s="298"/>
      <c r="BH249" s="298"/>
      <c r="BI249" s="298"/>
      <c r="BJ249" s="298"/>
      <c r="BK249" s="298"/>
      <c r="BL249" s="298"/>
      <c r="BM249" s="298"/>
      <c r="BN249" s="298"/>
      <c r="BO249" s="298"/>
      <c r="BP249" s="298"/>
      <c r="BQ249" s="298"/>
      <c r="BR249" s="298"/>
      <c r="BS249" s="298"/>
      <c r="BT249" s="298"/>
      <c r="BU249" s="298"/>
      <c r="BV249" s="298"/>
      <c r="BW249" s="298"/>
      <c r="BX249" s="298"/>
      <c r="BY249" s="298"/>
    </row>
    <row r="250" spans="2:77" x14ac:dyDescent="0.3">
      <c r="B250" s="298"/>
      <c r="C250" s="298"/>
      <c r="D250" s="298"/>
      <c r="E250" s="298"/>
      <c r="F250" s="298"/>
      <c r="G250" s="298"/>
      <c r="H250" s="298"/>
      <c r="I250" s="298"/>
      <c r="J250" s="298"/>
      <c r="K250" s="298"/>
      <c r="L250" s="298"/>
      <c r="M250" s="298"/>
      <c r="N250" s="298"/>
      <c r="O250" s="298"/>
      <c r="P250" s="298"/>
      <c r="Q250" s="298"/>
      <c r="R250" s="298"/>
      <c r="S250" s="298"/>
      <c r="T250" s="298"/>
      <c r="U250" s="298"/>
      <c r="V250" s="298"/>
      <c r="W250" s="298"/>
      <c r="X250" s="298"/>
      <c r="Y250" s="298"/>
      <c r="Z250" s="298"/>
      <c r="AA250" s="298"/>
      <c r="AB250" s="298"/>
      <c r="AC250" s="298"/>
      <c r="AD250" s="298"/>
      <c r="AE250" s="298"/>
      <c r="AF250" s="298"/>
      <c r="AG250" s="298"/>
      <c r="AH250" s="298"/>
      <c r="AI250" s="298"/>
      <c r="AJ250" s="298"/>
      <c r="AK250" s="298"/>
      <c r="AL250" s="298"/>
      <c r="AM250" s="298"/>
      <c r="AN250" s="298"/>
      <c r="AO250" s="298"/>
      <c r="AP250" s="298"/>
      <c r="AQ250" s="298"/>
      <c r="AR250" s="298"/>
      <c r="AS250" s="298"/>
      <c r="AT250" s="298"/>
      <c r="AU250" s="298"/>
      <c r="AV250" s="298"/>
      <c r="AW250" s="298"/>
      <c r="AX250" s="298"/>
      <c r="AY250" s="298"/>
      <c r="AZ250" s="298"/>
      <c r="BA250" s="298"/>
      <c r="BB250" s="298"/>
      <c r="BC250" s="298"/>
      <c r="BD250" s="298"/>
      <c r="BE250" s="298"/>
      <c r="BF250" s="298"/>
      <c r="BG250" s="298"/>
      <c r="BH250" s="298"/>
      <c r="BI250" s="298"/>
      <c r="BJ250" s="298"/>
      <c r="BK250" s="298"/>
      <c r="BL250" s="298"/>
      <c r="BM250" s="298"/>
      <c r="BN250" s="298"/>
      <c r="BO250" s="298"/>
      <c r="BP250" s="298"/>
      <c r="BQ250" s="298"/>
      <c r="BR250" s="298"/>
      <c r="BS250" s="298"/>
      <c r="BT250" s="298"/>
      <c r="BU250" s="298"/>
      <c r="BV250" s="298"/>
      <c r="BW250" s="298"/>
      <c r="BX250" s="298"/>
      <c r="BY250" s="298"/>
    </row>
    <row r="251" spans="2:77" x14ac:dyDescent="0.3">
      <c r="B251" s="298"/>
      <c r="C251" s="298"/>
      <c r="D251" s="298"/>
      <c r="E251" s="298"/>
      <c r="F251" s="298"/>
      <c r="G251" s="298"/>
      <c r="H251" s="298"/>
      <c r="I251" s="298"/>
      <c r="J251" s="298"/>
      <c r="K251" s="298"/>
      <c r="L251" s="298"/>
      <c r="M251" s="298"/>
      <c r="N251" s="298"/>
      <c r="O251" s="298"/>
      <c r="P251" s="298"/>
      <c r="Q251" s="298"/>
      <c r="R251" s="298"/>
      <c r="S251" s="298"/>
      <c r="T251" s="298"/>
      <c r="U251" s="298"/>
      <c r="V251" s="298"/>
      <c r="W251" s="298"/>
      <c r="X251" s="298"/>
      <c r="Y251" s="298"/>
      <c r="Z251" s="298"/>
      <c r="AA251" s="298"/>
      <c r="AB251" s="298"/>
      <c r="AC251" s="298"/>
      <c r="AD251" s="298"/>
      <c r="AE251" s="298"/>
      <c r="AF251" s="298"/>
      <c r="AG251" s="298"/>
      <c r="AH251" s="298"/>
      <c r="AI251" s="298"/>
      <c r="AJ251" s="298"/>
      <c r="AK251" s="298"/>
      <c r="AL251" s="298"/>
      <c r="AM251" s="298"/>
      <c r="AN251" s="298"/>
      <c r="AO251" s="298"/>
      <c r="AP251" s="298"/>
      <c r="AQ251" s="298"/>
      <c r="AR251" s="298"/>
      <c r="AS251" s="298"/>
      <c r="AT251" s="298"/>
      <c r="AU251" s="298"/>
      <c r="AV251" s="298"/>
      <c r="AW251" s="298"/>
      <c r="AX251" s="298"/>
      <c r="AY251" s="298"/>
      <c r="AZ251" s="298"/>
      <c r="BA251" s="298"/>
      <c r="BB251" s="298"/>
      <c r="BC251" s="298"/>
      <c r="BD251" s="298"/>
      <c r="BE251" s="298"/>
      <c r="BF251" s="298"/>
      <c r="BG251" s="298"/>
      <c r="BH251" s="298"/>
      <c r="BI251" s="298"/>
      <c r="BJ251" s="298"/>
      <c r="BK251" s="298"/>
      <c r="BL251" s="298"/>
      <c r="BM251" s="298"/>
      <c r="BN251" s="298"/>
      <c r="BO251" s="298"/>
      <c r="BP251" s="298"/>
      <c r="BQ251" s="298"/>
      <c r="BR251" s="298"/>
      <c r="BS251" s="298"/>
      <c r="BT251" s="298"/>
      <c r="BU251" s="298"/>
      <c r="BV251" s="298"/>
      <c r="BW251" s="298"/>
      <c r="BX251" s="298"/>
      <c r="BY251" s="298"/>
    </row>
    <row r="252" spans="2:77" x14ac:dyDescent="0.3">
      <c r="B252" s="298"/>
      <c r="C252" s="298"/>
      <c r="D252" s="298"/>
      <c r="E252" s="298"/>
      <c r="F252" s="298"/>
      <c r="G252" s="298"/>
      <c r="H252" s="298"/>
      <c r="I252" s="298"/>
      <c r="J252" s="298"/>
      <c r="K252" s="298"/>
      <c r="L252" s="298"/>
      <c r="M252" s="298"/>
      <c r="N252" s="298"/>
      <c r="O252" s="298"/>
      <c r="P252" s="298"/>
      <c r="Q252" s="298"/>
      <c r="R252" s="298"/>
      <c r="S252" s="298"/>
      <c r="T252" s="298"/>
      <c r="U252" s="298"/>
      <c r="V252" s="298"/>
      <c r="W252" s="298"/>
      <c r="X252" s="298"/>
      <c r="Y252" s="298"/>
      <c r="Z252" s="298"/>
      <c r="AA252" s="298"/>
      <c r="AB252" s="298"/>
      <c r="AC252" s="298"/>
      <c r="AD252" s="298"/>
      <c r="AE252" s="298"/>
      <c r="AF252" s="298"/>
      <c r="AG252" s="298"/>
      <c r="AH252" s="298"/>
      <c r="AI252" s="298"/>
      <c r="AJ252" s="298"/>
      <c r="AK252" s="298"/>
      <c r="AL252" s="298"/>
      <c r="AM252" s="298"/>
      <c r="AN252" s="298"/>
      <c r="AO252" s="298"/>
      <c r="AP252" s="298"/>
      <c r="AQ252" s="298"/>
      <c r="AR252" s="298"/>
      <c r="AS252" s="298"/>
      <c r="AT252" s="298"/>
      <c r="AU252" s="298"/>
      <c r="AV252" s="298"/>
      <c r="AW252" s="298"/>
      <c r="AX252" s="298"/>
      <c r="AY252" s="298"/>
      <c r="AZ252" s="298"/>
      <c r="BA252" s="298"/>
      <c r="BB252" s="298"/>
      <c r="BC252" s="298"/>
      <c r="BD252" s="298"/>
      <c r="BE252" s="298"/>
      <c r="BF252" s="298"/>
      <c r="BG252" s="298"/>
      <c r="BH252" s="298"/>
      <c r="BI252" s="298"/>
      <c r="BJ252" s="298"/>
      <c r="BK252" s="298"/>
      <c r="BL252" s="298"/>
      <c r="BM252" s="298"/>
      <c r="BN252" s="298"/>
      <c r="BO252" s="298"/>
      <c r="BP252" s="298"/>
      <c r="BQ252" s="298"/>
      <c r="BR252" s="298"/>
      <c r="BS252" s="298"/>
      <c r="BT252" s="298"/>
      <c r="BU252" s="298"/>
      <c r="BV252" s="298"/>
      <c r="BW252" s="298"/>
      <c r="BX252" s="298"/>
      <c r="BY252" s="298"/>
    </row>
    <row r="253" spans="2:77" x14ac:dyDescent="0.3">
      <c r="B253" s="298"/>
      <c r="C253" s="298"/>
      <c r="D253" s="298"/>
      <c r="E253" s="298"/>
      <c r="F253" s="298"/>
      <c r="G253" s="298"/>
      <c r="H253" s="298"/>
      <c r="I253" s="298"/>
      <c r="J253" s="298"/>
      <c r="K253" s="298"/>
      <c r="L253" s="298"/>
      <c r="M253" s="298"/>
      <c r="N253" s="298"/>
      <c r="O253" s="298"/>
      <c r="P253" s="298"/>
      <c r="Q253" s="298"/>
      <c r="R253" s="298"/>
      <c r="S253" s="298"/>
      <c r="T253" s="298"/>
      <c r="U253" s="298"/>
      <c r="V253" s="298"/>
      <c r="W253" s="298"/>
      <c r="X253" s="298"/>
      <c r="Y253" s="298"/>
      <c r="Z253" s="298"/>
      <c r="AA253" s="298"/>
      <c r="AB253" s="298"/>
      <c r="AC253" s="298"/>
      <c r="AD253" s="298"/>
      <c r="AE253" s="298"/>
      <c r="AF253" s="298"/>
      <c r="AG253" s="298"/>
      <c r="AH253" s="298"/>
      <c r="AI253" s="298"/>
      <c r="AJ253" s="298"/>
      <c r="AK253" s="298"/>
      <c r="AL253" s="298"/>
      <c r="AM253" s="298"/>
      <c r="AN253" s="298"/>
      <c r="AO253" s="298"/>
      <c r="AP253" s="298"/>
      <c r="AQ253" s="298"/>
      <c r="AR253" s="298"/>
      <c r="AS253" s="298"/>
      <c r="AT253" s="298"/>
      <c r="AU253" s="298"/>
      <c r="AV253" s="298"/>
      <c r="AW253" s="298"/>
      <c r="AX253" s="298"/>
      <c r="AY253" s="298"/>
      <c r="AZ253" s="298"/>
      <c r="BA253" s="298"/>
      <c r="BB253" s="298"/>
      <c r="BC253" s="298"/>
      <c r="BD253" s="298"/>
      <c r="BE253" s="298"/>
      <c r="BF253" s="298"/>
      <c r="BG253" s="298"/>
      <c r="BH253" s="298"/>
      <c r="BI253" s="298"/>
      <c r="BJ253" s="298"/>
      <c r="BK253" s="298"/>
      <c r="BL253" s="298"/>
      <c r="BM253" s="298"/>
      <c r="BN253" s="298"/>
      <c r="BO253" s="298"/>
      <c r="BP253" s="298"/>
      <c r="BQ253" s="298"/>
      <c r="BR253" s="298"/>
      <c r="BS253" s="298"/>
      <c r="BT253" s="298"/>
      <c r="BU253" s="298"/>
      <c r="BV253" s="298"/>
      <c r="BW253" s="298"/>
      <c r="BX253" s="298"/>
      <c r="BY253" s="298"/>
    </row>
    <row r="254" spans="2:77" x14ac:dyDescent="0.3">
      <c r="B254" s="298"/>
      <c r="C254" s="298"/>
      <c r="D254" s="298"/>
      <c r="E254" s="298"/>
      <c r="F254" s="298"/>
      <c r="G254" s="298"/>
      <c r="H254" s="298"/>
      <c r="I254" s="298"/>
      <c r="J254" s="298"/>
      <c r="K254" s="298"/>
      <c r="L254" s="298"/>
      <c r="M254" s="298"/>
      <c r="N254" s="298"/>
      <c r="O254" s="298"/>
      <c r="P254" s="298"/>
      <c r="Q254" s="298"/>
      <c r="R254" s="298"/>
      <c r="S254" s="298"/>
      <c r="T254" s="298"/>
      <c r="U254" s="298"/>
      <c r="V254" s="298"/>
      <c r="W254" s="298"/>
      <c r="X254" s="298"/>
      <c r="Y254" s="298"/>
      <c r="Z254" s="298"/>
      <c r="AA254" s="298"/>
      <c r="AB254" s="298"/>
      <c r="AC254" s="298"/>
      <c r="AD254" s="298"/>
      <c r="AE254" s="298"/>
      <c r="AF254" s="298"/>
      <c r="AG254" s="298"/>
      <c r="AH254" s="298"/>
      <c r="AI254" s="298"/>
      <c r="AJ254" s="298"/>
      <c r="AK254" s="298"/>
      <c r="AL254" s="298"/>
      <c r="AM254" s="298"/>
      <c r="AN254" s="298"/>
      <c r="AO254" s="298"/>
      <c r="AP254" s="298"/>
      <c r="AQ254" s="298"/>
      <c r="AR254" s="298"/>
      <c r="AS254" s="298"/>
      <c r="AT254" s="298"/>
      <c r="AU254" s="298"/>
      <c r="AV254" s="298"/>
      <c r="AW254" s="298"/>
      <c r="AX254" s="298"/>
      <c r="AY254" s="298"/>
      <c r="AZ254" s="298"/>
      <c r="BA254" s="298"/>
      <c r="BB254" s="298"/>
      <c r="BC254" s="298"/>
      <c r="BD254" s="298"/>
      <c r="BE254" s="298"/>
      <c r="BF254" s="298"/>
      <c r="BG254" s="298"/>
      <c r="BH254" s="298"/>
      <c r="BI254" s="298"/>
      <c r="BJ254" s="298"/>
      <c r="BK254" s="298"/>
      <c r="BL254" s="298"/>
      <c r="BM254" s="298"/>
      <c r="BN254" s="298"/>
      <c r="BO254" s="298"/>
      <c r="BP254" s="298"/>
      <c r="BQ254" s="298"/>
      <c r="BR254" s="298"/>
      <c r="BS254" s="298"/>
      <c r="BT254" s="298"/>
      <c r="BU254" s="298"/>
      <c r="BV254" s="298"/>
      <c r="BW254" s="298"/>
      <c r="BX254" s="298"/>
      <c r="BY254" s="298"/>
    </row>
    <row r="255" spans="2:77" x14ac:dyDescent="0.3">
      <c r="B255" s="298"/>
      <c r="C255" s="298"/>
      <c r="D255" s="298"/>
      <c r="E255" s="298"/>
      <c r="F255" s="298"/>
      <c r="G255" s="298"/>
      <c r="H255" s="298"/>
      <c r="I255" s="298"/>
      <c r="J255" s="298"/>
      <c r="K255" s="298"/>
      <c r="L255" s="298"/>
      <c r="M255" s="298"/>
      <c r="N255" s="298"/>
      <c r="O255" s="298"/>
      <c r="P255" s="298"/>
      <c r="Q255" s="298"/>
      <c r="R255" s="298"/>
      <c r="S255" s="298"/>
      <c r="T255" s="298"/>
      <c r="U255" s="298"/>
      <c r="V255" s="298"/>
      <c r="W255" s="298"/>
      <c r="X255" s="298"/>
      <c r="Y255" s="298"/>
      <c r="Z255" s="298"/>
      <c r="AA255" s="298"/>
      <c r="AB255" s="298"/>
      <c r="AC255" s="298"/>
      <c r="AD255" s="298"/>
      <c r="AE255" s="298"/>
      <c r="AF255" s="298"/>
      <c r="AG255" s="298"/>
      <c r="AH255" s="298"/>
      <c r="AI255" s="298"/>
      <c r="AJ255" s="298"/>
      <c r="AK255" s="298"/>
      <c r="AL255" s="298"/>
      <c r="AM255" s="298"/>
      <c r="AN255" s="298"/>
      <c r="AO255" s="298"/>
      <c r="AP255" s="298"/>
      <c r="AQ255" s="298"/>
      <c r="AR255" s="298"/>
      <c r="AS255" s="298"/>
      <c r="AT255" s="298"/>
      <c r="AU255" s="298"/>
      <c r="AV255" s="298"/>
      <c r="AW255" s="298"/>
      <c r="AX255" s="298"/>
      <c r="AY255" s="298"/>
      <c r="AZ255" s="298"/>
      <c r="BA255" s="298"/>
      <c r="BB255" s="298"/>
      <c r="BC255" s="298"/>
      <c r="BD255" s="298"/>
      <c r="BE255" s="298"/>
      <c r="BF255" s="298"/>
      <c r="BG255" s="298"/>
      <c r="BH255" s="298"/>
      <c r="BI255" s="298"/>
      <c r="BJ255" s="298"/>
      <c r="BK255" s="298"/>
      <c r="BL255" s="298"/>
      <c r="BM255" s="298"/>
      <c r="BN255" s="298"/>
      <c r="BO255" s="298"/>
      <c r="BP255" s="298"/>
      <c r="BQ255" s="298"/>
      <c r="BR255" s="298"/>
      <c r="BS255" s="298"/>
      <c r="BT255" s="298"/>
      <c r="BU255" s="298"/>
      <c r="BV255" s="298"/>
      <c r="BW255" s="298"/>
      <c r="BX255" s="298"/>
      <c r="BY255" s="298"/>
    </row>
    <row r="256" spans="2:77" x14ac:dyDescent="0.3">
      <c r="B256" s="298"/>
      <c r="C256" s="298"/>
      <c r="D256" s="298"/>
      <c r="E256" s="298"/>
      <c r="F256" s="298"/>
      <c r="G256" s="298"/>
      <c r="H256" s="298"/>
      <c r="I256" s="298"/>
      <c r="J256" s="298"/>
      <c r="K256" s="298"/>
      <c r="L256" s="298"/>
      <c r="M256" s="298"/>
      <c r="N256" s="298"/>
      <c r="O256" s="298"/>
      <c r="P256" s="298"/>
      <c r="Q256" s="298"/>
      <c r="R256" s="298"/>
      <c r="S256" s="298"/>
      <c r="T256" s="298"/>
      <c r="U256" s="298"/>
      <c r="V256" s="298"/>
      <c r="W256" s="298"/>
      <c r="X256" s="298"/>
      <c r="Y256" s="298"/>
      <c r="Z256" s="298"/>
      <c r="AA256" s="298"/>
      <c r="AB256" s="298"/>
      <c r="AC256" s="298"/>
      <c r="AD256" s="298"/>
      <c r="AE256" s="298"/>
      <c r="AF256" s="298"/>
      <c r="AG256" s="298"/>
      <c r="AH256" s="298"/>
      <c r="AI256" s="298"/>
      <c r="AJ256" s="298"/>
      <c r="AK256" s="298"/>
      <c r="AL256" s="298"/>
      <c r="AM256" s="298"/>
      <c r="AN256" s="298"/>
      <c r="AO256" s="298"/>
      <c r="AP256" s="298"/>
      <c r="AQ256" s="298"/>
      <c r="AR256" s="298"/>
      <c r="AS256" s="298"/>
      <c r="AT256" s="298"/>
      <c r="AU256" s="298"/>
      <c r="AV256" s="298"/>
      <c r="AW256" s="298"/>
      <c r="AX256" s="298"/>
      <c r="AY256" s="298"/>
      <c r="AZ256" s="298"/>
      <c r="BA256" s="298"/>
      <c r="BB256" s="298"/>
      <c r="BC256" s="298"/>
      <c r="BD256" s="298"/>
      <c r="BE256" s="298"/>
      <c r="BF256" s="298"/>
      <c r="BG256" s="298"/>
      <c r="BH256" s="298"/>
      <c r="BI256" s="298"/>
      <c r="BJ256" s="298"/>
      <c r="BK256" s="298"/>
      <c r="BL256" s="298"/>
      <c r="BM256" s="298"/>
      <c r="BN256" s="298"/>
      <c r="BO256" s="298"/>
      <c r="BP256" s="298"/>
      <c r="BQ256" s="298"/>
      <c r="BR256" s="298"/>
      <c r="BS256" s="298"/>
      <c r="BT256" s="298"/>
      <c r="BU256" s="298"/>
      <c r="BV256" s="298"/>
      <c r="BW256" s="298"/>
      <c r="BX256" s="298"/>
      <c r="BY256" s="298"/>
    </row>
    <row r="257" spans="2:77" x14ac:dyDescent="0.3">
      <c r="B257" s="298"/>
      <c r="C257" s="298"/>
      <c r="D257" s="298"/>
      <c r="E257" s="298"/>
      <c r="F257" s="298"/>
      <c r="G257" s="298"/>
      <c r="H257" s="298"/>
      <c r="I257" s="298"/>
      <c r="J257" s="298"/>
      <c r="K257" s="298"/>
      <c r="L257" s="298"/>
      <c r="M257" s="298"/>
      <c r="N257" s="298"/>
      <c r="O257" s="298"/>
      <c r="P257" s="298"/>
      <c r="Q257" s="298"/>
      <c r="R257" s="298"/>
      <c r="S257" s="298"/>
      <c r="T257" s="298"/>
      <c r="U257" s="298"/>
      <c r="V257" s="298"/>
      <c r="W257" s="298"/>
      <c r="X257" s="298"/>
      <c r="Y257" s="298"/>
      <c r="Z257" s="298"/>
      <c r="AA257" s="298"/>
      <c r="AB257" s="298"/>
      <c r="AC257" s="298"/>
      <c r="AD257" s="298"/>
      <c r="AE257" s="298"/>
      <c r="AF257" s="298"/>
      <c r="AG257" s="298"/>
      <c r="AH257" s="298"/>
      <c r="AI257" s="298"/>
      <c r="AJ257" s="298"/>
      <c r="AK257" s="298"/>
      <c r="AL257" s="298"/>
      <c r="AM257" s="298"/>
      <c r="AN257" s="298"/>
      <c r="AO257" s="298"/>
      <c r="AP257" s="298"/>
      <c r="AQ257" s="298"/>
      <c r="AR257" s="298"/>
      <c r="AS257" s="298"/>
      <c r="AT257" s="298"/>
      <c r="AU257" s="298"/>
      <c r="AV257" s="298"/>
      <c r="AW257" s="298"/>
      <c r="AX257" s="298"/>
      <c r="AY257" s="298"/>
      <c r="AZ257" s="298"/>
      <c r="BA257" s="298"/>
      <c r="BB257" s="298"/>
      <c r="BC257" s="298"/>
      <c r="BD257" s="298"/>
      <c r="BE257" s="298"/>
      <c r="BF257" s="298"/>
      <c r="BG257" s="298"/>
      <c r="BH257" s="298"/>
      <c r="BI257" s="298"/>
      <c r="BJ257" s="298"/>
      <c r="BK257" s="298"/>
      <c r="BL257" s="298"/>
      <c r="BM257" s="298"/>
      <c r="BN257" s="298"/>
      <c r="BO257" s="298"/>
      <c r="BP257" s="298"/>
      <c r="BQ257" s="298"/>
      <c r="BR257" s="298"/>
      <c r="BS257" s="298"/>
      <c r="BT257" s="298"/>
      <c r="BU257" s="298"/>
      <c r="BV257" s="298"/>
      <c r="BW257" s="298"/>
      <c r="BX257" s="298"/>
      <c r="BY257" s="298"/>
    </row>
    <row r="258" spans="2:77" x14ac:dyDescent="0.3">
      <c r="B258" s="298"/>
      <c r="C258" s="298"/>
      <c r="D258" s="298"/>
      <c r="E258" s="298"/>
      <c r="F258" s="298"/>
      <c r="G258" s="298"/>
      <c r="H258" s="298"/>
      <c r="I258" s="298"/>
      <c r="J258" s="298"/>
      <c r="K258" s="298"/>
      <c r="L258" s="298"/>
      <c r="M258" s="298"/>
      <c r="N258" s="298"/>
      <c r="O258" s="298"/>
      <c r="P258" s="298"/>
      <c r="Q258" s="298"/>
      <c r="R258" s="298"/>
      <c r="S258" s="298"/>
      <c r="T258" s="298"/>
      <c r="U258" s="298"/>
      <c r="V258" s="298"/>
      <c r="W258" s="298"/>
      <c r="X258" s="298"/>
      <c r="Y258" s="298"/>
      <c r="Z258" s="298"/>
      <c r="AA258" s="298"/>
      <c r="AB258" s="298"/>
      <c r="AC258" s="298"/>
      <c r="AD258" s="298"/>
      <c r="AE258" s="298"/>
      <c r="AF258" s="298"/>
      <c r="AG258" s="298"/>
      <c r="AH258" s="298"/>
      <c r="AI258" s="298"/>
      <c r="AJ258" s="298"/>
      <c r="AK258" s="298"/>
      <c r="AL258" s="298"/>
      <c r="AM258" s="298"/>
      <c r="AN258" s="298"/>
      <c r="AO258" s="298"/>
      <c r="AP258" s="298"/>
      <c r="AQ258" s="298"/>
      <c r="AR258" s="298"/>
      <c r="AS258" s="298"/>
      <c r="AT258" s="298"/>
      <c r="AU258" s="298"/>
      <c r="AV258" s="298"/>
      <c r="AW258" s="298"/>
      <c r="AX258" s="298"/>
      <c r="AY258" s="298"/>
      <c r="AZ258" s="298"/>
      <c r="BA258" s="298"/>
      <c r="BB258" s="298"/>
      <c r="BC258" s="298"/>
      <c r="BD258" s="298"/>
      <c r="BE258" s="298"/>
      <c r="BF258" s="298"/>
      <c r="BG258" s="298"/>
      <c r="BH258" s="298"/>
      <c r="BI258" s="298"/>
      <c r="BJ258" s="298"/>
      <c r="BK258" s="298"/>
      <c r="BL258" s="298"/>
      <c r="BM258" s="298"/>
      <c r="BN258" s="298"/>
      <c r="BO258" s="298"/>
      <c r="BP258" s="298"/>
      <c r="BQ258" s="298"/>
      <c r="BR258" s="298"/>
      <c r="BS258" s="298"/>
      <c r="BT258" s="298"/>
      <c r="BU258" s="298"/>
      <c r="BV258" s="298"/>
      <c r="BW258" s="298"/>
      <c r="BX258" s="298"/>
      <c r="BY258" s="298"/>
    </row>
    <row r="259" spans="2:77" x14ac:dyDescent="0.3">
      <c r="B259" s="298"/>
      <c r="C259" s="298"/>
      <c r="D259" s="298"/>
      <c r="E259" s="298"/>
      <c r="F259" s="298"/>
      <c r="G259" s="298"/>
      <c r="H259" s="298"/>
      <c r="I259" s="298"/>
      <c r="J259" s="298"/>
      <c r="K259" s="298"/>
      <c r="L259" s="298"/>
      <c r="M259" s="298"/>
      <c r="N259" s="298"/>
      <c r="O259" s="298"/>
      <c r="P259" s="298"/>
      <c r="Q259" s="298"/>
      <c r="R259" s="298"/>
      <c r="S259" s="298"/>
      <c r="T259" s="298"/>
      <c r="U259" s="298"/>
      <c r="V259" s="298"/>
      <c r="W259" s="298"/>
      <c r="X259" s="298"/>
      <c r="Y259" s="298"/>
      <c r="Z259" s="298"/>
      <c r="AA259" s="298"/>
      <c r="AB259" s="298"/>
      <c r="AC259" s="298"/>
      <c r="AD259" s="298"/>
      <c r="AE259" s="298"/>
      <c r="AF259" s="298"/>
      <c r="AG259" s="298"/>
      <c r="AH259" s="298"/>
      <c r="AI259" s="298"/>
      <c r="AJ259" s="298"/>
      <c r="AK259" s="298"/>
      <c r="AL259" s="298"/>
      <c r="AM259" s="298"/>
      <c r="AN259" s="298"/>
      <c r="AO259" s="298"/>
      <c r="AP259" s="298"/>
      <c r="AQ259" s="298"/>
      <c r="AR259" s="298"/>
      <c r="AS259" s="298"/>
      <c r="AT259" s="298"/>
      <c r="AU259" s="298"/>
      <c r="AV259" s="298"/>
      <c r="AW259" s="298"/>
      <c r="AX259" s="298"/>
      <c r="AY259" s="298"/>
      <c r="AZ259" s="298"/>
      <c r="BA259" s="298"/>
      <c r="BB259" s="298"/>
      <c r="BC259" s="298"/>
      <c r="BD259" s="298"/>
      <c r="BE259" s="298"/>
      <c r="BF259" s="298"/>
      <c r="BG259" s="298"/>
      <c r="BH259" s="298"/>
      <c r="BI259" s="298"/>
      <c r="BJ259" s="298"/>
      <c r="BK259" s="298"/>
      <c r="BL259" s="298"/>
      <c r="BM259" s="298"/>
      <c r="BN259" s="298"/>
      <c r="BO259" s="298"/>
      <c r="BP259" s="298"/>
      <c r="BQ259" s="298"/>
      <c r="BR259" s="298"/>
      <c r="BS259" s="298"/>
      <c r="BT259" s="298"/>
      <c r="BU259" s="298"/>
      <c r="BV259" s="298"/>
      <c r="BW259" s="298"/>
      <c r="BX259" s="298"/>
      <c r="BY259" s="298"/>
    </row>
    <row r="260" spans="2:77" x14ac:dyDescent="0.3">
      <c r="B260" s="298"/>
      <c r="C260" s="298"/>
      <c r="D260" s="298"/>
      <c r="E260" s="298"/>
      <c r="F260" s="298"/>
      <c r="G260" s="298"/>
      <c r="H260" s="298"/>
      <c r="I260" s="298"/>
      <c r="J260" s="298"/>
      <c r="K260" s="298"/>
      <c r="L260" s="298"/>
      <c r="M260" s="298"/>
      <c r="N260" s="298"/>
      <c r="O260" s="298"/>
      <c r="P260" s="298"/>
      <c r="Q260" s="298"/>
      <c r="R260" s="298"/>
      <c r="S260" s="298"/>
      <c r="T260" s="298"/>
      <c r="U260" s="298"/>
      <c r="V260" s="298"/>
      <c r="W260" s="298"/>
      <c r="X260" s="298"/>
      <c r="Y260" s="298"/>
      <c r="Z260" s="298"/>
      <c r="AA260" s="298"/>
      <c r="AB260" s="298"/>
      <c r="AC260" s="298"/>
      <c r="AD260" s="298"/>
      <c r="AE260" s="298"/>
      <c r="AF260" s="298"/>
      <c r="AG260" s="298"/>
      <c r="AH260" s="298"/>
      <c r="AI260" s="298"/>
      <c r="AJ260" s="298"/>
      <c r="AK260" s="298"/>
      <c r="AL260" s="298"/>
      <c r="AM260" s="298"/>
      <c r="AN260" s="298"/>
      <c r="AO260" s="298"/>
      <c r="AP260" s="298"/>
      <c r="AQ260" s="298"/>
      <c r="AR260" s="298"/>
      <c r="AS260" s="298"/>
      <c r="AT260" s="298"/>
      <c r="AU260" s="298"/>
      <c r="AV260" s="298"/>
      <c r="AW260" s="298"/>
      <c r="AX260" s="298"/>
      <c r="AY260" s="298"/>
      <c r="AZ260" s="298"/>
      <c r="BA260" s="298"/>
      <c r="BB260" s="298"/>
      <c r="BC260" s="298"/>
      <c r="BD260" s="298"/>
      <c r="BE260" s="298"/>
      <c r="BF260" s="298"/>
      <c r="BG260" s="298"/>
      <c r="BH260" s="298"/>
      <c r="BI260" s="298"/>
      <c r="BJ260" s="298"/>
      <c r="BK260" s="298"/>
      <c r="BL260" s="298"/>
      <c r="BM260" s="298"/>
      <c r="BN260" s="298"/>
      <c r="BO260" s="298"/>
      <c r="BP260" s="298"/>
      <c r="BQ260" s="298"/>
      <c r="BR260" s="298"/>
      <c r="BS260" s="298"/>
      <c r="BT260" s="298"/>
      <c r="BU260" s="298"/>
      <c r="BV260" s="298"/>
      <c r="BW260" s="298"/>
      <c r="BX260" s="298"/>
      <c r="BY260" s="298"/>
    </row>
    <row r="261" spans="2:77" x14ac:dyDescent="0.3">
      <c r="B261" s="298"/>
      <c r="C261" s="298"/>
      <c r="D261" s="298"/>
      <c r="E261" s="298"/>
      <c r="F261" s="298"/>
      <c r="G261" s="298"/>
      <c r="H261" s="298"/>
      <c r="I261" s="298"/>
      <c r="J261" s="298"/>
      <c r="K261" s="298"/>
      <c r="L261" s="298"/>
      <c r="M261" s="298"/>
      <c r="N261" s="298"/>
      <c r="O261" s="298"/>
      <c r="P261" s="298"/>
      <c r="Q261" s="298"/>
      <c r="R261" s="298"/>
      <c r="S261" s="298"/>
      <c r="T261" s="298"/>
      <c r="U261" s="298"/>
      <c r="V261" s="298"/>
      <c r="W261" s="298"/>
      <c r="X261" s="298"/>
      <c r="Y261" s="298"/>
      <c r="Z261" s="298"/>
      <c r="AA261" s="298"/>
      <c r="AB261" s="298"/>
      <c r="AC261" s="298"/>
      <c r="AD261" s="298"/>
      <c r="AE261" s="298"/>
      <c r="AF261" s="298"/>
      <c r="AG261" s="298"/>
      <c r="AH261" s="298"/>
      <c r="AI261" s="298"/>
      <c r="AJ261" s="298"/>
      <c r="AK261" s="298"/>
      <c r="AL261" s="298"/>
      <c r="AM261" s="298"/>
      <c r="AN261" s="298"/>
      <c r="AO261" s="298"/>
      <c r="AP261" s="298"/>
      <c r="AQ261" s="298"/>
      <c r="AR261" s="298"/>
      <c r="AS261" s="298"/>
      <c r="AT261" s="298"/>
      <c r="AU261" s="298"/>
      <c r="AV261" s="298"/>
      <c r="AW261" s="298"/>
      <c r="AX261" s="298"/>
      <c r="AY261" s="298"/>
      <c r="AZ261" s="298"/>
      <c r="BA261" s="298"/>
      <c r="BB261" s="298"/>
      <c r="BC261" s="298"/>
      <c r="BD261" s="298"/>
      <c r="BE261" s="298"/>
      <c r="BF261" s="298"/>
      <c r="BG261" s="298"/>
      <c r="BH261" s="298"/>
      <c r="BI261" s="298"/>
      <c r="BJ261" s="298"/>
      <c r="BK261" s="298"/>
      <c r="BL261" s="298"/>
      <c r="BM261" s="298"/>
      <c r="BN261" s="298"/>
      <c r="BO261" s="298"/>
      <c r="BP261" s="298"/>
      <c r="BQ261" s="298"/>
      <c r="BR261" s="298"/>
      <c r="BS261" s="298"/>
      <c r="BT261" s="298"/>
      <c r="BU261" s="298"/>
      <c r="BV261" s="298"/>
      <c r="BW261" s="298"/>
      <c r="BX261" s="298"/>
      <c r="BY261" s="298"/>
    </row>
    <row r="262" spans="2:77" x14ac:dyDescent="0.3">
      <c r="B262" s="298"/>
      <c r="C262" s="298"/>
      <c r="D262" s="298"/>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c r="AA262" s="298"/>
      <c r="AB262" s="298"/>
      <c r="AC262" s="298"/>
      <c r="AD262" s="298"/>
      <c r="AE262" s="298"/>
      <c r="AF262" s="298"/>
      <c r="AG262" s="298"/>
      <c r="AH262" s="298"/>
      <c r="AI262" s="298"/>
      <c r="AJ262" s="298"/>
      <c r="AK262" s="298"/>
      <c r="AL262" s="298"/>
      <c r="AM262" s="298"/>
      <c r="AN262" s="298"/>
      <c r="AO262" s="298"/>
      <c r="AP262" s="298"/>
      <c r="AQ262" s="298"/>
      <c r="AR262" s="298"/>
      <c r="AS262" s="298"/>
      <c r="AT262" s="298"/>
      <c r="AU262" s="298"/>
      <c r="AV262" s="298"/>
      <c r="AW262" s="298"/>
      <c r="AX262" s="298"/>
      <c r="AY262" s="298"/>
      <c r="AZ262" s="298"/>
      <c r="BA262" s="298"/>
      <c r="BB262" s="298"/>
      <c r="BC262" s="298"/>
      <c r="BD262" s="298"/>
      <c r="BE262" s="298"/>
      <c r="BF262" s="298"/>
      <c r="BG262" s="298"/>
      <c r="BH262" s="298"/>
      <c r="BI262" s="298"/>
      <c r="BJ262" s="298"/>
      <c r="BK262" s="298"/>
      <c r="BL262" s="298"/>
      <c r="BM262" s="298"/>
      <c r="BN262" s="298"/>
      <c r="BO262" s="298"/>
      <c r="BP262" s="298"/>
      <c r="BQ262" s="298"/>
      <c r="BR262" s="298"/>
      <c r="BS262" s="298"/>
      <c r="BT262" s="298"/>
      <c r="BU262" s="298"/>
      <c r="BV262" s="298"/>
      <c r="BW262" s="298"/>
      <c r="BX262" s="298"/>
      <c r="BY262" s="298"/>
    </row>
    <row r="263" spans="2:77" x14ac:dyDescent="0.3">
      <c r="B263" s="298"/>
      <c r="C263" s="298"/>
      <c r="D263" s="298"/>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c r="AA263" s="298"/>
      <c r="AB263" s="298"/>
      <c r="AC263" s="298"/>
      <c r="AD263" s="298"/>
      <c r="AE263" s="298"/>
      <c r="AF263" s="298"/>
      <c r="AG263" s="298"/>
      <c r="AH263" s="298"/>
      <c r="AI263" s="298"/>
      <c r="AJ263" s="298"/>
      <c r="AK263" s="298"/>
      <c r="AL263" s="298"/>
      <c r="AM263" s="298"/>
      <c r="AN263" s="298"/>
      <c r="AO263" s="298"/>
      <c r="AP263" s="298"/>
      <c r="AQ263" s="298"/>
      <c r="AR263" s="298"/>
      <c r="AS263" s="298"/>
      <c r="AT263" s="298"/>
      <c r="AU263" s="298"/>
      <c r="AV263" s="298"/>
      <c r="AW263" s="298"/>
      <c r="AX263" s="298"/>
      <c r="AY263" s="298"/>
      <c r="AZ263" s="298"/>
      <c r="BA263" s="298"/>
      <c r="BB263" s="298"/>
      <c r="BC263" s="298"/>
      <c r="BD263" s="298"/>
      <c r="BE263" s="298"/>
      <c r="BF263" s="298"/>
      <c r="BG263" s="298"/>
      <c r="BH263" s="298"/>
      <c r="BI263" s="298"/>
      <c r="BJ263" s="298"/>
      <c r="BK263" s="298"/>
      <c r="BL263" s="298"/>
      <c r="BM263" s="298"/>
      <c r="BN263" s="298"/>
      <c r="BO263" s="298"/>
      <c r="BP263" s="298"/>
      <c r="BQ263" s="298"/>
      <c r="BR263" s="298"/>
      <c r="BS263" s="298"/>
      <c r="BT263" s="298"/>
      <c r="BU263" s="298"/>
      <c r="BV263" s="298"/>
      <c r="BW263" s="298"/>
      <c r="BX263" s="298"/>
      <c r="BY263" s="298"/>
    </row>
    <row r="264" spans="2:77" x14ac:dyDescent="0.3">
      <c r="B264" s="298"/>
      <c r="C264" s="298"/>
      <c r="D264" s="298"/>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c r="AA264" s="298"/>
      <c r="AB264" s="298"/>
      <c r="AC264" s="298"/>
      <c r="AD264" s="298"/>
      <c r="AE264" s="298"/>
      <c r="AF264" s="298"/>
      <c r="AG264" s="298"/>
      <c r="AH264" s="298"/>
      <c r="AI264" s="298"/>
      <c r="AJ264" s="298"/>
      <c r="AK264" s="298"/>
      <c r="AL264" s="298"/>
      <c r="AM264" s="298"/>
      <c r="AN264" s="298"/>
      <c r="AO264" s="298"/>
      <c r="AP264" s="298"/>
      <c r="AQ264" s="298"/>
      <c r="AR264" s="298"/>
      <c r="AS264" s="298"/>
      <c r="AT264" s="298"/>
      <c r="AU264" s="298"/>
      <c r="AV264" s="298"/>
      <c r="AW264" s="298"/>
      <c r="AX264" s="298"/>
      <c r="AY264" s="298"/>
      <c r="AZ264" s="298"/>
      <c r="BA264" s="298"/>
      <c r="BB264" s="298"/>
      <c r="BC264" s="298"/>
      <c r="BD264" s="298"/>
      <c r="BE264" s="298"/>
      <c r="BF264" s="298"/>
      <c r="BG264" s="298"/>
      <c r="BH264" s="298"/>
      <c r="BI264" s="298"/>
      <c r="BJ264" s="298"/>
      <c r="BK264" s="298"/>
      <c r="BL264" s="298"/>
      <c r="BM264" s="298"/>
      <c r="BN264" s="298"/>
      <c r="BO264" s="298"/>
      <c r="BP264" s="298"/>
      <c r="BQ264" s="298"/>
      <c r="BR264" s="298"/>
      <c r="BS264" s="298"/>
      <c r="BT264" s="298"/>
      <c r="BU264" s="298"/>
      <c r="BV264" s="298"/>
      <c r="BW264" s="298"/>
      <c r="BX264" s="298"/>
      <c r="BY264" s="298"/>
    </row>
    <row r="265" spans="2:77" x14ac:dyDescent="0.3">
      <c r="B265" s="298"/>
      <c r="C265" s="298"/>
      <c r="D265" s="298"/>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c r="AA265" s="298"/>
      <c r="AB265" s="298"/>
      <c r="AC265" s="298"/>
      <c r="AD265" s="298"/>
      <c r="AE265" s="298"/>
      <c r="AF265" s="298"/>
      <c r="AG265" s="298"/>
      <c r="AH265" s="298"/>
      <c r="AI265" s="298"/>
      <c r="AJ265" s="298"/>
      <c r="AK265" s="298"/>
      <c r="AL265" s="298"/>
      <c r="AM265" s="298"/>
      <c r="AN265" s="298"/>
      <c r="AO265" s="298"/>
      <c r="AP265" s="298"/>
      <c r="AQ265" s="298"/>
      <c r="AR265" s="298"/>
      <c r="AS265" s="298"/>
      <c r="AT265" s="298"/>
      <c r="AU265" s="298"/>
      <c r="AV265" s="298"/>
      <c r="AW265" s="298"/>
      <c r="AX265" s="298"/>
      <c r="AY265" s="298"/>
      <c r="AZ265" s="298"/>
      <c r="BA265" s="298"/>
      <c r="BB265" s="298"/>
      <c r="BC265" s="298"/>
      <c r="BD265" s="298"/>
      <c r="BE265" s="298"/>
      <c r="BF265" s="298"/>
      <c r="BG265" s="298"/>
      <c r="BH265" s="298"/>
      <c r="BI265" s="298"/>
      <c r="BJ265" s="298"/>
      <c r="BK265" s="298"/>
      <c r="BL265" s="298"/>
      <c r="BM265" s="298"/>
      <c r="BN265" s="298"/>
      <c r="BO265" s="298"/>
      <c r="BP265" s="298"/>
      <c r="BQ265" s="298"/>
      <c r="BR265" s="298"/>
      <c r="BS265" s="298"/>
      <c r="BT265" s="298"/>
      <c r="BU265" s="298"/>
      <c r="BV265" s="298"/>
      <c r="BW265" s="298"/>
      <c r="BX265" s="298"/>
      <c r="BY265" s="298"/>
    </row>
    <row r="266" spans="2:77" x14ac:dyDescent="0.3">
      <c r="B266" s="298"/>
      <c r="C266" s="298"/>
      <c r="D266" s="298"/>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c r="AA266" s="298"/>
      <c r="AB266" s="298"/>
      <c r="AC266" s="298"/>
      <c r="AD266" s="298"/>
      <c r="AE266" s="298"/>
      <c r="AF266" s="298"/>
      <c r="AG266" s="298"/>
      <c r="AH266" s="298"/>
      <c r="AI266" s="298"/>
      <c r="AJ266" s="298"/>
      <c r="AK266" s="298"/>
      <c r="AL266" s="298"/>
      <c r="AM266" s="298"/>
      <c r="AN266" s="298"/>
      <c r="AO266" s="298"/>
      <c r="AP266" s="298"/>
      <c r="AQ266" s="298"/>
      <c r="AR266" s="298"/>
      <c r="AS266" s="298"/>
      <c r="AT266" s="298"/>
      <c r="AU266" s="298"/>
      <c r="AV266" s="298"/>
      <c r="AW266" s="298"/>
      <c r="AX266" s="298"/>
      <c r="AY266" s="298"/>
      <c r="AZ266" s="298"/>
      <c r="BA266" s="298"/>
      <c r="BB266" s="298"/>
      <c r="BC266" s="298"/>
      <c r="BD266" s="298"/>
      <c r="BE266" s="298"/>
      <c r="BF266" s="298"/>
      <c r="BG266" s="298"/>
      <c r="BH266" s="298"/>
      <c r="BI266" s="298"/>
      <c r="BJ266" s="298"/>
      <c r="BK266" s="298"/>
      <c r="BL266" s="298"/>
      <c r="BM266" s="298"/>
      <c r="BN266" s="298"/>
      <c r="BO266" s="298"/>
      <c r="BP266" s="298"/>
      <c r="BQ266" s="298"/>
      <c r="BR266" s="298"/>
      <c r="BS266" s="298"/>
      <c r="BT266" s="298"/>
      <c r="BU266" s="298"/>
      <c r="BV266" s="298"/>
      <c r="BW266" s="298"/>
      <c r="BX266" s="298"/>
      <c r="BY266" s="298"/>
    </row>
    <row r="267" spans="2:77" x14ac:dyDescent="0.3">
      <c r="B267" s="298"/>
      <c r="C267" s="298"/>
      <c r="D267" s="298"/>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c r="AA267" s="298"/>
      <c r="AB267" s="298"/>
      <c r="AC267" s="298"/>
      <c r="AD267" s="298"/>
      <c r="AE267" s="298"/>
      <c r="AF267" s="298"/>
      <c r="AG267" s="298"/>
      <c r="AH267" s="298"/>
      <c r="AI267" s="298"/>
      <c r="AJ267" s="298"/>
      <c r="AK267" s="298"/>
      <c r="AL267" s="298"/>
      <c r="AM267" s="298"/>
      <c r="AN267" s="298"/>
      <c r="AO267" s="298"/>
      <c r="AP267" s="298"/>
      <c r="AQ267" s="298"/>
      <c r="AR267" s="298"/>
      <c r="AS267" s="298"/>
      <c r="AT267" s="298"/>
      <c r="AU267" s="298"/>
      <c r="AV267" s="298"/>
      <c r="AW267" s="298"/>
      <c r="AX267" s="298"/>
      <c r="AY267" s="298"/>
      <c r="AZ267" s="298"/>
      <c r="BA267" s="298"/>
      <c r="BB267" s="298"/>
      <c r="BC267" s="298"/>
      <c r="BD267" s="298"/>
      <c r="BE267" s="298"/>
      <c r="BF267" s="298"/>
      <c r="BG267" s="298"/>
      <c r="BH267" s="298"/>
      <c r="BI267" s="298"/>
      <c r="BJ267" s="298"/>
      <c r="BK267" s="298"/>
      <c r="BL267" s="298"/>
      <c r="BM267" s="298"/>
      <c r="BN267" s="298"/>
      <c r="BO267" s="298"/>
      <c r="BP267" s="298"/>
      <c r="BQ267" s="298"/>
      <c r="BR267" s="298"/>
      <c r="BS267" s="298"/>
      <c r="BT267" s="298"/>
      <c r="BU267" s="298"/>
      <c r="BV267" s="298"/>
      <c r="BW267" s="298"/>
      <c r="BX267" s="298"/>
      <c r="BY267" s="298"/>
    </row>
    <row r="268" spans="2:77" x14ac:dyDescent="0.3">
      <c r="B268" s="298"/>
      <c r="C268" s="298"/>
      <c r="D268" s="298"/>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c r="AA268" s="298"/>
      <c r="AB268" s="298"/>
      <c r="AC268" s="298"/>
      <c r="AD268" s="298"/>
      <c r="AE268" s="298"/>
      <c r="AF268" s="298"/>
      <c r="AG268" s="298"/>
      <c r="AH268" s="298"/>
      <c r="AI268" s="298"/>
      <c r="AJ268" s="298"/>
      <c r="AK268" s="298"/>
      <c r="AL268" s="298"/>
      <c r="AM268" s="298"/>
      <c r="AN268" s="298"/>
      <c r="AO268" s="298"/>
      <c r="AP268" s="298"/>
      <c r="AQ268" s="298"/>
      <c r="AR268" s="298"/>
      <c r="AS268" s="298"/>
      <c r="AT268" s="298"/>
      <c r="AU268" s="298"/>
      <c r="AV268" s="298"/>
      <c r="AW268" s="298"/>
      <c r="AX268" s="298"/>
      <c r="AY268" s="298"/>
      <c r="AZ268" s="298"/>
      <c r="BA268" s="298"/>
      <c r="BB268" s="298"/>
      <c r="BC268" s="298"/>
      <c r="BD268" s="298"/>
      <c r="BE268" s="298"/>
      <c r="BF268" s="298"/>
      <c r="BG268" s="298"/>
      <c r="BH268" s="298"/>
      <c r="BI268" s="298"/>
      <c r="BJ268" s="298"/>
      <c r="BK268" s="298"/>
      <c r="BL268" s="298"/>
      <c r="BM268" s="298"/>
      <c r="BN268" s="298"/>
      <c r="BO268" s="298"/>
      <c r="BP268" s="298"/>
      <c r="BQ268" s="298"/>
      <c r="BR268" s="298"/>
      <c r="BS268" s="298"/>
      <c r="BT268" s="298"/>
      <c r="BU268" s="298"/>
      <c r="BV268" s="298"/>
      <c r="BW268" s="298"/>
      <c r="BX268" s="298"/>
      <c r="BY268" s="298"/>
    </row>
    <row r="269" spans="2:77" x14ac:dyDescent="0.3">
      <c r="B269" s="298"/>
      <c r="C269" s="298"/>
      <c r="D269" s="298"/>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c r="AA269" s="298"/>
      <c r="AB269" s="298"/>
      <c r="AC269" s="298"/>
      <c r="AD269" s="298"/>
      <c r="AE269" s="298"/>
      <c r="AF269" s="298"/>
      <c r="AG269" s="298"/>
      <c r="AH269" s="298"/>
      <c r="AI269" s="298"/>
      <c r="AJ269" s="298"/>
      <c r="AK269" s="298"/>
      <c r="AL269" s="298"/>
      <c r="AM269" s="298"/>
      <c r="AN269" s="298"/>
      <c r="AO269" s="298"/>
      <c r="AP269" s="298"/>
      <c r="AQ269" s="298"/>
      <c r="AR269" s="298"/>
      <c r="AS269" s="298"/>
      <c r="AT269" s="298"/>
      <c r="AU269" s="298"/>
      <c r="AV269" s="298"/>
      <c r="AW269" s="298"/>
      <c r="AX269" s="298"/>
      <c r="AY269" s="298"/>
      <c r="AZ269" s="298"/>
      <c r="BA269" s="298"/>
      <c r="BB269" s="298"/>
      <c r="BC269" s="298"/>
      <c r="BD269" s="298"/>
      <c r="BE269" s="298"/>
      <c r="BF269" s="298"/>
      <c r="BG269" s="298"/>
      <c r="BH269" s="298"/>
      <c r="BI269" s="298"/>
      <c r="BJ269" s="298"/>
      <c r="BK269" s="298"/>
      <c r="BL269" s="298"/>
      <c r="BM269" s="298"/>
      <c r="BN269" s="298"/>
      <c r="BO269" s="298"/>
      <c r="BP269" s="298"/>
      <c r="BQ269" s="298"/>
      <c r="BR269" s="298"/>
      <c r="BS269" s="298"/>
      <c r="BT269" s="298"/>
      <c r="BU269" s="298"/>
      <c r="BV269" s="298"/>
      <c r="BW269" s="298"/>
      <c r="BX269" s="298"/>
      <c r="BY269" s="298"/>
    </row>
    <row r="270" spans="2:77" x14ac:dyDescent="0.3">
      <c r="B270" s="298"/>
      <c r="C270" s="298"/>
      <c r="D270" s="298"/>
      <c r="E270" s="298"/>
      <c r="F270" s="298"/>
      <c r="G270" s="298"/>
      <c r="H270" s="298"/>
      <c r="I270" s="298"/>
      <c r="J270" s="298"/>
      <c r="K270" s="298"/>
      <c r="L270" s="298"/>
      <c r="M270" s="298"/>
      <c r="N270" s="298"/>
      <c r="O270" s="298"/>
      <c r="P270" s="298"/>
      <c r="Q270" s="298"/>
      <c r="R270" s="298"/>
      <c r="S270" s="298"/>
      <c r="T270" s="298"/>
      <c r="U270" s="298"/>
      <c r="V270" s="298"/>
      <c r="W270" s="298"/>
      <c r="X270" s="298"/>
      <c r="Y270" s="298"/>
      <c r="Z270" s="298"/>
      <c r="AA270" s="298"/>
      <c r="AB270" s="298"/>
      <c r="AC270" s="298"/>
      <c r="AD270" s="298"/>
      <c r="AE270" s="298"/>
      <c r="AF270" s="298"/>
      <c r="AG270" s="298"/>
      <c r="AH270" s="298"/>
      <c r="AI270" s="298"/>
      <c r="AJ270" s="298"/>
      <c r="AK270" s="298"/>
      <c r="AL270" s="298"/>
      <c r="AM270" s="298"/>
      <c r="AN270" s="298"/>
      <c r="AO270" s="298"/>
      <c r="AP270" s="298"/>
      <c r="AQ270" s="298"/>
      <c r="AR270" s="298"/>
      <c r="AS270" s="298"/>
      <c r="AT270" s="298"/>
      <c r="AU270" s="298"/>
      <c r="AV270" s="298"/>
      <c r="AW270" s="298"/>
      <c r="AX270" s="298"/>
      <c r="AY270" s="298"/>
      <c r="AZ270" s="298"/>
      <c r="BA270" s="298"/>
      <c r="BB270" s="298"/>
      <c r="BC270" s="298"/>
      <c r="BD270" s="298"/>
      <c r="BE270" s="298"/>
      <c r="BF270" s="298"/>
      <c r="BG270" s="298"/>
      <c r="BH270" s="298"/>
      <c r="BI270" s="298"/>
      <c r="BJ270" s="298"/>
      <c r="BK270" s="298"/>
      <c r="BL270" s="298"/>
      <c r="BM270" s="298"/>
      <c r="BN270" s="298"/>
      <c r="BO270" s="298"/>
      <c r="BP270" s="298"/>
      <c r="BQ270" s="298"/>
      <c r="BR270" s="298"/>
      <c r="BS270" s="298"/>
      <c r="BT270" s="298"/>
      <c r="BU270" s="298"/>
      <c r="BV270" s="298"/>
      <c r="BW270" s="298"/>
      <c r="BX270" s="298"/>
      <c r="BY270" s="298"/>
    </row>
    <row r="271" spans="2:77" x14ac:dyDescent="0.3">
      <c r="B271" s="298"/>
      <c r="C271" s="298"/>
      <c r="D271" s="298"/>
      <c r="E271" s="298"/>
      <c r="F271" s="298"/>
      <c r="G271" s="298"/>
      <c r="H271" s="298"/>
      <c r="I271" s="298"/>
      <c r="J271" s="298"/>
      <c r="K271" s="298"/>
      <c r="L271" s="298"/>
      <c r="M271" s="298"/>
      <c r="N271" s="298"/>
      <c r="O271" s="298"/>
      <c r="P271" s="298"/>
      <c r="Q271" s="298"/>
      <c r="R271" s="298"/>
      <c r="S271" s="298"/>
      <c r="T271" s="298"/>
      <c r="U271" s="298"/>
      <c r="V271" s="298"/>
      <c r="W271" s="298"/>
      <c r="X271" s="298"/>
      <c r="Y271" s="298"/>
      <c r="Z271" s="298"/>
      <c r="AA271" s="298"/>
      <c r="AB271" s="298"/>
      <c r="AC271" s="298"/>
      <c r="AD271" s="298"/>
      <c r="AE271" s="298"/>
      <c r="AF271" s="298"/>
      <c r="AG271" s="298"/>
      <c r="AH271" s="298"/>
      <c r="AI271" s="298"/>
      <c r="AJ271" s="298"/>
      <c r="AK271" s="298"/>
      <c r="AL271" s="298"/>
      <c r="AM271" s="298"/>
      <c r="AN271" s="298"/>
      <c r="AO271" s="298"/>
      <c r="AP271" s="298"/>
      <c r="AQ271" s="298"/>
      <c r="AR271" s="298"/>
      <c r="AS271" s="298"/>
      <c r="AT271" s="298"/>
      <c r="AU271" s="298"/>
      <c r="AV271" s="298"/>
      <c r="AW271" s="298"/>
      <c r="AX271" s="298"/>
      <c r="AY271" s="298"/>
      <c r="AZ271" s="298"/>
      <c r="BA271" s="298"/>
      <c r="BB271" s="298"/>
      <c r="BC271" s="298"/>
      <c r="BD271" s="298"/>
      <c r="BE271" s="298"/>
      <c r="BF271" s="298"/>
      <c r="BG271" s="298"/>
      <c r="BH271" s="298"/>
      <c r="BI271" s="298"/>
      <c r="BJ271" s="298"/>
      <c r="BK271" s="298"/>
      <c r="BL271" s="298"/>
      <c r="BM271" s="298"/>
      <c r="BN271" s="298"/>
      <c r="BO271" s="298"/>
      <c r="BP271" s="298"/>
      <c r="BQ271" s="298"/>
      <c r="BR271" s="298"/>
      <c r="BS271" s="298"/>
      <c r="BT271" s="298"/>
      <c r="BU271" s="298"/>
      <c r="BV271" s="298"/>
      <c r="BW271" s="298"/>
      <c r="BX271" s="298"/>
      <c r="BY271" s="298"/>
    </row>
    <row r="272" spans="2:77" x14ac:dyDescent="0.3">
      <c r="B272" s="298"/>
      <c r="C272" s="298"/>
      <c r="D272" s="298"/>
      <c r="E272" s="298"/>
      <c r="F272" s="298"/>
      <c r="G272" s="298"/>
      <c r="H272" s="298"/>
      <c r="I272" s="298"/>
      <c r="J272" s="298"/>
      <c r="K272" s="298"/>
      <c r="L272" s="298"/>
      <c r="M272" s="298"/>
      <c r="N272" s="298"/>
      <c r="O272" s="298"/>
      <c r="P272" s="298"/>
      <c r="Q272" s="298"/>
      <c r="R272" s="298"/>
      <c r="S272" s="298"/>
      <c r="T272" s="298"/>
      <c r="U272" s="298"/>
      <c r="V272" s="298"/>
      <c r="W272" s="298"/>
      <c r="X272" s="298"/>
      <c r="Y272" s="298"/>
      <c r="Z272" s="298"/>
      <c r="AA272" s="298"/>
      <c r="AB272" s="298"/>
      <c r="AC272" s="298"/>
      <c r="AD272" s="298"/>
      <c r="AE272" s="298"/>
      <c r="AF272" s="298"/>
      <c r="AG272" s="298"/>
      <c r="AH272" s="298"/>
      <c r="AI272" s="298"/>
      <c r="AJ272" s="298"/>
      <c r="AK272" s="298"/>
      <c r="AL272" s="298"/>
      <c r="AM272" s="298"/>
      <c r="AN272" s="298"/>
      <c r="AO272" s="298"/>
      <c r="AP272" s="298"/>
      <c r="AQ272" s="298"/>
      <c r="AR272" s="298"/>
      <c r="AS272" s="298"/>
      <c r="AT272" s="298"/>
      <c r="AU272" s="298"/>
      <c r="AV272" s="298"/>
      <c r="AW272" s="298"/>
      <c r="AX272" s="298"/>
      <c r="AY272" s="298"/>
      <c r="AZ272" s="298"/>
      <c r="BA272" s="298"/>
      <c r="BB272" s="298"/>
      <c r="BC272" s="298"/>
      <c r="BD272" s="298"/>
      <c r="BE272" s="298"/>
      <c r="BF272" s="298"/>
      <c r="BG272" s="298"/>
      <c r="BH272" s="298"/>
      <c r="BI272" s="298"/>
      <c r="BJ272" s="298"/>
      <c r="BK272" s="298"/>
      <c r="BL272" s="298"/>
      <c r="BM272" s="298"/>
      <c r="BN272" s="298"/>
      <c r="BO272" s="298"/>
      <c r="BP272" s="298"/>
      <c r="BQ272" s="298"/>
      <c r="BR272" s="298"/>
      <c r="BS272" s="298"/>
      <c r="BT272" s="298"/>
      <c r="BU272" s="298"/>
      <c r="BV272" s="298"/>
      <c r="BW272" s="298"/>
      <c r="BX272" s="298"/>
      <c r="BY272" s="298"/>
    </row>
    <row r="273" spans="2:77" x14ac:dyDescent="0.3">
      <c r="B273" s="298"/>
      <c r="C273" s="298"/>
      <c r="D273" s="298"/>
      <c r="E273" s="298"/>
      <c r="F273" s="298"/>
      <c r="G273" s="298"/>
      <c r="H273" s="298"/>
      <c r="I273" s="298"/>
      <c r="J273" s="298"/>
      <c r="K273" s="298"/>
      <c r="L273" s="298"/>
      <c r="M273" s="298"/>
      <c r="N273" s="298"/>
      <c r="O273" s="298"/>
      <c r="P273" s="298"/>
      <c r="Q273" s="298"/>
      <c r="R273" s="298"/>
      <c r="S273" s="298"/>
      <c r="T273" s="298"/>
      <c r="U273" s="298"/>
      <c r="V273" s="298"/>
      <c r="W273" s="298"/>
      <c r="X273" s="298"/>
      <c r="Y273" s="298"/>
      <c r="Z273" s="298"/>
      <c r="AA273" s="298"/>
      <c r="AB273" s="298"/>
      <c r="AC273" s="298"/>
      <c r="AD273" s="298"/>
      <c r="AE273" s="298"/>
      <c r="AF273" s="298"/>
      <c r="AG273" s="298"/>
      <c r="AH273" s="298"/>
      <c r="AI273" s="298"/>
      <c r="AJ273" s="298"/>
      <c r="AK273" s="298"/>
      <c r="AL273" s="298"/>
      <c r="AM273" s="298"/>
      <c r="AN273" s="298"/>
      <c r="AO273" s="298"/>
      <c r="AP273" s="298"/>
      <c r="AQ273" s="298"/>
      <c r="AR273" s="298"/>
      <c r="AS273" s="298"/>
      <c r="AT273" s="298"/>
      <c r="AU273" s="298"/>
      <c r="AV273" s="298"/>
      <c r="AW273" s="298"/>
      <c r="AX273" s="298"/>
      <c r="AY273" s="298"/>
      <c r="AZ273" s="298"/>
      <c r="BA273" s="298"/>
      <c r="BB273" s="298"/>
      <c r="BC273" s="298"/>
      <c r="BD273" s="298"/>
      <c r="BE273" s="298"/>
      <c r="BF273" s="298"/>
      <c r="BG273" s="298"/>
      <c r="BH273" s="298"/>
      <c r="BI273" s="298"/>
      <c r="BJ273" s="298"/>
      <c r="BK273" s="298"/>
      <c r="BL273" s="298"/>
      <c r="BM273" s="298"/>
      <c r="BN273" s="298"/>
      <c r="BO273" s="298"/>
      <c r="BP273" s="298"/>
      <c r="BQ273" s="298"/>
      <c r="BR273" s="298"/>
      <c r="BS273" s="298"/>
      <c r="BT273" s="298"/>
      <c r="BU273" s="298"/>
      <c r="BV273" s="298"/>
      <c r="BW273" s="298"/>
      <c r="BX273" s="298"/>
      <c r="BY273" s="298"/>
    </row>
    <row r="274" spans="2:77" x14ac:dyDescent="0.3">
      <c r="B274" s="298"/>
      <c r="C274" s="298"/>
      <c r="D274" s="298"/>
      <c r="E274" s="298"/>
      <c r="F274" s="298"/>
      <c r="G274" s="298"/>
      <c r="H274" s="298"/>
      <c r="I274" s="298"/>
      <c r="J274" s="298"/>
      <c r="K274" s="298"/>
      <c r="L274" s="298"/>
      <c r="M274" s="298"/>
      <c r="N274" s="298"/>
      <c r="O274" s="298"/>
      <c r="P274" s="298"/>
      <c r="Q274" s="298"/>
      <c r="R274" s="298"/>
      <c r="S274" s="298"/>
      <c r="T274" s="298"/>
      <c r="U274" s="298"/>
      <c r="V274" s="298"/>
      <c r="W274" s="298"/>
      <c r="X274" s="298"/>
      <c r="Y274" s="298"/>
      <c r="Z274" s="298"/>
      <c r="AA274" s="298"/>
      <c r="AB274" s="298"/>
      <c r="AC274" s="298"/>
      <c r="AD274" s="298"/>
      <c r="AE274" s="298"/>
      <c r="AF274" s="298"/>
      <c r="AG274" s="298"/>
      <c r="AH274" s="298"/>
      <c r="AI274" s="298"/>
      <c r="AJ274" s="298"/>
      <c r="AK274" s="298"/>
      <c r="AL274" s="298"/>
      <c r="AM274" s="298"/>
      <c r="AN274" s="298"/>
      <c r="AO274" s="298"/>
      <c r="AP274" s="298"/>
      <c r="AQ274" s="298"/>
      <c r="AR274" s="298"/>
      <c r="AS274" s="298"/>
      <c r="AT274" s="298"/>
      <c r="AU274" s="298"/>
      <c r="AV274" s="298"/>
      <c r="AW274" s="298"/>
      <c r="AX274" s="298"/>
      <c r="AY274" s="298"/>
      <c r="AZ274" s="298"/>
      <c r="BA274" s="298"/>
      <c r="BB274" s="298"/>
      <c r="BC274" s="298"/>
      <c r="BD274" s="298"/>
      <c r="BE274" s="298"/>
      <c r="BF274" s="298"/>
      <c r="BG274" s="298"/>
      <c r="BH274" s="298"/>
      <c r="BI274" s="298"/>
      <c r="BJ274" s="298"/>
      <c r="BK274" s="298"/>
      <c r="BL274" s="298"/>
      <c r="BM274" s="298"/>
      <c r="BN274" s="298"/>
      <c r="BO274" s="298"/>
      <c r="BP274" s="298"/>
      <c r="BQ274" s="298"/>
      <c r="BR274" s="298"/>
      <c r="BS274" s="298"/>
      <c r="BT274" s="298"/>
      <c r="BU274" s="298"/>
      <c r="BV274" s="298"/>
      <c r="BW274" s="298"/>
      <c r="BX274" s="298"/>
      <c r="BY274" s="298"/>
    </row>
    <row r="275" spans="2:77" x14ac:dyDescent="0.3">
      <c r="B275" s="298"/>
      <c r="C275" s="298"/>
      <c r="D275" s="298"/>
      <c r="E275" s="298"/>
      <c r="F275" s="298"/>
      <c r="G275" s="298"/>
      <c r="H275" s="298"/>
      <c r="I275" s="298"/>
      <c r="J275" s="298"/>
      <c r="K275" s="298"/>
      <c r="L275" s="298"/>
      <c r="M275" s="298"/>
      <c r="N275" s="298"/>
      <c r="O275" s="298"/>
      <c r="P275" s="298"/>
      <c r="Q275" s="298"/>
      <c r="R275" s="298"/>
      <c r="S275" s="298"/>
      <c r="T275" s="298"/>
      <c r="U275" s="298"/>
      <c r="V275" s="298"/>
      <c r="W275" s="298"/>
      <c r="X275" s="298"/>
      <c r="Y275" s="298"/>
      <c r="Z275" s="298"/>
      <c r="AA275" s="298"/>
      <c r="AB275" s="298"/>
      <c r="AC275" s="298"/>
      <c r="AD275" s="298"/>
      <c r="AE275" s="298"/>
      <c r="AF275" s="298"/>
      <c r="AG275" s="298"/>
      <c r="AH275" s="298"/>
      <c r="AI275" s="298"/>
      <c r="AJ275" s="298"/>
      <c r="AK275" s="298"/>
      <c r="AL275" s="298"/>
      <c r="AM275" s="298"/>
      <c r="AN275" s="298"/>
      <c r="AO275" s="298"/>
      <c r="AP275" s="298"/>
      <c r="AQ275" s="298"/>
      <c r="AR275" s="298"/>
      <c r="AS275" s="298"/>
      <c r="AT275" s="298"/>
      <c r="AU275" s="298"/>
      <c r="AV275" s="298"/>
      <c r="AW275" s="298"/>
      <c r="AX275" s="298"/>
      <c r="AY275" s="298"/>
      <c r="AZ275" s="298"/>
      <c r="BA275" s="298"/>
      <c r="BB275" s="298"/>
      <c r="BC275" s="298"/>
      <c r="BD275" s="298"/>
      <c r="BE275" s="298"/>
      <c r="BF275" s="298"/>
      <c r="BG275" s="298"/>
      <c r="BH275" s="298"/>
      <c r="BI275" s="298"/>
      <c r="BJ275" s="298"/>
      <c r="BK275" s="298"/>
      <c r="BL275" s="298"/>
      <c r="BM275" s="298"/>
      <c r="BN275" s="298"/>
      <c r="BO275" s="298"/>
      <c r="BP275" s="298"/>
      <c r="BQ275" s="298"/>
      <c r="BR275" s="298"/>
      <c r="BS275" s="298"/>
      <c r="BT275" s="298"/>
      <c r="BU275" s="298"/>
      <c r="BV275" s="298"/>
      <c r="BW275" s="298"/>
      <c r="BX275" s="298"/>
      <c r="BY275" s="298"/>
    </row>
    <row r="276" spans="2:77" x14ac:dyDescent="0.3">
      <c r="B276" s="298"/>
      <c r="C276" s="298"/>
      <c r="D276" s="298"/>
      <c r="E276" s="298"/>
      <c r="F276" s="298"/>
      <c r="G276" s="298"/>
      <c r="H276" s="298"/>
      <c r="I276" s="298"/>
      <c r="J276" s="298"/>
      <c r="K276" s="298"/>
      <c r="L276" s="298"/>
      <c r="M276" s="298"/>
      <c r="N276" s="298"/>
      <c r="O276" s="298"/>
      <c r="P276" s="298"/>
      <c r="Q276" s="298"/>
      <c r="R276" s="298"/>
      <c r="S276" s="298"/>
      <c r="T276" s="298"/>
      <c r="U276" s="298"/>
      <c r="V276" s="298"/>
      <c r="W276" s="298"/>
      <c r="X276" s="298"/>
      <c r="Y276" s="298"/>
      <c r="Z276" s="298"/>
      <c r="AA276" s="298"/>
      <c r="AB276" s="298"/>
      <c r="AC276" s="298"/>
      <c r="AD276" s="298"/>
      <c r="AE276" s="298"/>
      <c r="AF276" s="298"/>
      <c r="AG276" s="298"/>
      <c r="AH276" s="298"/>
      <c r="AI276" s="298"/>
      <c r="AJ276" s="298"/>
      <c r="AK276" s="298"/>
      <c r="AL276" s="298"/>
      <c r="AM276" s="298"/>
      <c r="AN276" s="298"/>
      <c r="AO276" s="298"/>
      <c r="AP276" s="298"/>
      <c r="AQ276" s="298"/>
      <c r="AR276" s="298"/>
      <c r="AS276" s="298"/>
      <c r="AT276" s="298"/>
      <c r="AU276" s="298"/>
      <c r="AV276" s="298"/>
      <c r="AW276" s="298"/>
      <c r="AX276" s="298"/>
      <c r="AY276" s="298"/>
      <c r="AZ276" s="298"/>
      <c r="BA276" s="298"/>
      <c r="BB276" s="298"/>
      <c r="BC276" s="298"/>
      <c r="BD276" s="298"/>
      <c r="BE276" s="298"/>
      <c r="BF276" s="298"/>
      <c r="BG276" s="298"/>
      <c r="BH276" s="298"/>
      <c r="BI276" s="298"/>
      <c r="BJ276" s="298"/>
      <c r="BK276" s="298"/>
      <c r="BL276" s="298"/>
      <c r="BM276" s="298"/>
      <c r="BN276" s="298"/>
      <c r="BO276" s="298"/>
      <c r="BP276" s="298"/>
      <c r="BQ276" s="298"/>
      <c r="BR276" s="298"/>
      <c r="BS276" s="298"/>
      <c r="BT276" s="298"/>
      <c r="BU276" s="298"/>
      <c r="BV276" s="298"/>
      <c r="BW276" s="298"/>
      <c r="BX276" s="298"/>
      <c r="BY276" s="298"/>
    </row>
    <row r="277" spans="2:77" x14ac:dyDescent="0.3">
      <c r="B277" s="298"/>
      <c r="C277" s="298"/>
      <c r="D277" s="298"/>
      <c r="E277" s="298"/>
      <c r="F277" s="298"/>
      <c r="G277" s="298"/>
      <c r="H277" s="298"/>
      <c r="I277" s="298"/>
      <c r="J277" s="298"/>
      <c r="K277" s="298"/>
      <c r="L277" s="298"/>
      <c r="M277" s="298"/>
      <c r="N277" s="298"/>
      <c r="O277" s="298"/>
      <c r="P277" s="298"/>
      <c r="Q277" s="298"/>
      <c r="R277" s="298"/>
      <c r="S277" s="298"/>
      <c r="T277" s="298"/>
      <c r="U277" s="298"/>
      <c r="V277" s="298"/>
      <c r="W277" s="298"/>
      <c r="X277" s="298"/>
      <c r="Y277" s="298"/>
      <c r="Z277" s="298"/>
      <c r="AA277" s="298"/>
      <c r="AB277" s="298"/>
      <c r="AC277" s="298"/>
      <c r="AD277" s="298"/>
      <c r="AE277" s="298"/>
      <c r="AF277" s="298"/>
      <c r="AG277" s="298"/>
      <c r="AH277" s="298"/>
      <c r="AI277" s="298"/>
      <c r="AJ277" s="298"/>
      <c r="AK277" s="298"/>
      <c r="AL277" s="298"/>
      <c r="AM277" s="298"/>
      <c r="AN277" s="298"/>
      <c r="AO277" s="298"/>
      <c r="AP277" s="298"/>
      <c r="AQ277" s="298"/>
      <c r="AR277" s="298"/>
      <c r="AS277" s="298"/>
      <c r="AT277" s="298"/>
      <c r="AU277" s="298"/>
      <c r="AV277" s="298"/>
      <c r="AW277" s="298"/>
      <c r="AX277" s="298"/>
      <c r="AY277" s="298"/>
      <c r="AZ277" s="298"/>
      <c r="BA277" s="298"/>
      <c r="BB277" s="298"/>
      <c r="BC277" s="298"/>
      <c r="BD277" s="298"/>
      <c r="BE277" s="298"/>
      <c r="BF277" s="298"/>
      <c r="BG277" s="298"/>
      <c r="BH277" s="298"/>
      <c r="BI277" s="298"/>
      <c r="BJ277" s="298"/>
      <c r="BK277" s="298"/>
      <c r="BL277" s="298"/>
      <c r="BM277" s="298"/>
      <c r="BN277" s="298"/>
      <c r="BO277" s="298"/>
      <c r="BP277" s="298"/>
      <c r="BQ277" s="298"/>
      <c r="BR277" s="298"/>
      <c r="BS277" s="298"/>
      <c r="BT277" s="298"/>
      <c r="BU277" s="298"/>
      <c r="BV277" s="298"/>
      <c r="BW277" s="298"/>
      <c r="BX277" s="298"/>
      <c r="BY277" s="298"/>
    </row>
    <row r="278" spans="2:77" x14ac:dyDescent="0.3">
      <c r="B278" s="298"/>
      <c r="C278" s="298"/>
      <c r="D278" s="298"/>
      <c r="E278" s="298"/>
      <c r="F278" s="298"/>
      <c r="G278" s="298"/>
      <c r="H278" s="298"/>
      <c r="I278" s="298"/>
      <c r="J278" s="298"/>
      <c r="K278" s="298"/>
      <c r="L278" s="298"/>
      <c r="M278" s="298"/>
      <c r="N278" s="298"/>
      <c r="O278" s="298"/>
      <c r="P278" s="298"/>
      <c r="Q278" s="298"/>
      <c r="R278" s="298"/>
      <c r="S278" s="298"/>
      <c r="T278" s="298"/>
      <c r="U278" s="298"/>
      <c r="V278" s="298"/>
      <c r="W278" s="298"/>
      <c r="X278" s="298"/>
      <c r="Y278" s="298"/>
      <c r="Z278" s="298"/>
      <c r="AA278" s="298"/>
      <c r="AB278" s="298"/>
      <c r="AC278" s="298"/>
      <c r="AD278" s="298"/>
      <c r="AE278" s="298"/>
      <c r="AF278" s="298"/>
      <c r="AG278" s="298"/>
      <c r="AH278" s="298"/>
      <c r="AI278" s="298"/>
      <c r="AJ278" s="298"/>
      <c r="AK278" s="298"/>
      <c r="AL278" s="298"/>
      <c r="AM278" s="298"/>
      <c r="AN278" s="298"/>
      <c r="AO278" s="298"/>
      <c r="AP278" s="298"/>
      <c r="AQ278" s="298"/>
      <c r="AR278" s="298"/>
      <c r="AS278" s="298"/>
      <c r="AT278" s="298"/>
      <c r="AU278" s="298"/>
      <c r="AV278" s="298"/>
      <c r="AW278" s="298"/>
      <c r="AX278" s="298"/>
      <c r="AY278" s="298"/>
      <c r="AZ278" s="298"/>
      <c r="BA278" s="298"/>
      <c r="BB278" s="298"/>
      <c r="BC278" s="298"/>
      <c r="BD278" s="298"/>
      <c r="BE278" s="298"/>
      <c r="BF278" s="298"/>
      <c r="BG278" s="298"/>
      <c r="BH278" s="298"/>
      <c r="BI278" s="298"/>
      <c r="BJ278" s="298"/>
      <c r="BK278" s="298"/>
      <c r="BL278" s="298"/>
      <c r="BM278" s="298"/>
      <c r="BN278" s="298"/>
      <c r="BO278" s="298"/>
      <c r="BP278" s="298"/>
      <c r="BQ278" s="298"/>
      <c r="BR278" s="298"/>
      <c r="BS278" s="298"/>
      <c r="BT278" s="298"/>
      <c r="BU278" s="298"/>
      <c r="BV278" s="298"/>
      <c r="BW278" s="298"/>
      <c r="BX278" s="298"/>
      <c r="BY278" s="298"/>
    </row>
    <row r="279" spans="2:77" x14ac:dyDescent="0.3">
      <c r="B279" s="298"/>
      <c r="C279" s="298"/>
      <c r="D279" s="298"/>
      <c r="E279" s="298"/>
      <c r="F279" s="298"/>
      <c r="G279" s="298"/>
      <c r="H279" s="298"/>
      <c r="I279" s="298"/>
      <c r="J279" s="298"/>
      <c r="K279" s="298"/>
      <c r="L279" s="298"/>
      <c r="M279" s="298"/>
      <c r="N279" s="298"/>
      <c r="O279" s="298"/>
      <c r="P279" s="298"/>
      <c r="Q279" s="298"/>
      <c r="R279" s="298"/>
      <c r="S279" s="298"/>
      <c r="T279" s="298"/>
      <c r="U279" s="298"/>
      <c r="V279" s="298"/>
      <c r="W279" s="298"/>
      <c r="X279" s="298"/>
      <c r="Y279" s="298"/>
      <c r="Z279" s="298"/>
      <c r="AA279" s="298"/>
      <c r="AB279" s="298"/>
      <c r="AC279" s="298"/>
      <c r="AD279" s="298"/>
      <c r="AE279" s="298"/>
      <c r="AF279" s="298"/>
      <c r="AG279" s="298"/>
      <c r="AH279" s="298"/>
      <c r="AI279" s="298"/>
      <c r="AJ279" s="298"/>
      <c r="AK279" s="298"/>
      <c r="AL279" s="298"/>
      <c r="AM279" s="298"/>
      <c r="AN279" s="298"/>
      <c r="AO279" s="298"/>
      <c r="AP279" s="298"/>
      <c r="AQ279" s="298"/>
      <c r="AR279" s="298"/>
      <c r="AS279" s="298"/>
      <c r="AT279" s="298"/>
      <c r="AU279" s="298"/>
      <c r="AV279" s="298"/>
      <c r="AW279" s="298"/>
      <c r="AX279" s="298"/>
      <c r="AY279" s="298"/>
      <c r="AZ279" s="298"/>
      <c r="BA279" s="298"/>
      <c r="BB279" s="298"/>
      <c r="BC279" s="298"/>
      <c r="BD279" s="298"/>
      <c r="BE279" s="298"/>
      <c r="BF279" s="298"/>
      <c r="BG279" s="298"/>
      <c r="BH279" s="298"/>
      <c r="BI279" s="298"/>
      <c r="BJ279" s="298"/>
      <c r="BK279" s="298"/>
      <c r="BL279" s="298"/>
      <c r="BM279" s="298"/>
      <c r="BN279" s="298"/>
      <c r="BO279" s="298"/>
      <c r="BP279" s="298"/>
      <c r="BQ279" s="298"/>
      <c r="BR279" s="298"/>
      <c r="BS279" s="298"/>
      <c r="BT279" s="298"/>
      <c r="BU279" s="298"/>
      <c r="BV279" s="298"/>
      <c r="BW279" s="298"/>
      <c r="BX279" s="298"/>
      <c r="BY279" s="298"/>
    </row>
    <row r="280" spans="2:77" x14ac:dyDescent="0.3">
      <c r="B280" s="298"/>
      <c r="C280" s="298"/>
      <c r="D280" s="298"/>
      <c r="E280" s="298"/>
      <c r="F280" s="298"/>
      <c r="G280" s="298"/>
      <c r="H280" s="298"/>
      <c r="I280" s="298"/>
      <c r="J280" s="298"/>
      <c r="K280" s="298"/>
      <c r="L280" s="298"/>
      <c r="M280" s="298"/>
      <c r="N280" s="298"/>
      <c r="O280" s="298"/>
      <c r="P280" s="298"/>
      <c r="Q280" s="298"/>
      <c r="R280" s="298"/>
      <c r="S280" s="298"/>
      <c r="T280" s="298"/>
      <c r="U280" s="298"/>
      <c r="V280" s="298"/>
      <c r="W280" s="298"/>
      <c r="X280" s="298"/>
      <c r="Y280" s="298"/>
      <c r="Z280" s="298"/>
      <c r="AA280" s="298"/>
      <c r="AB280" s="298"/>
      <c r="AC280" s="298"/>
      <c r="AD280" s="298"/>
      <c r="AE280" s="298"/>
      <c r="AF280" s="298"/>
      <c r="AG280" s="298"/>
      <c r="AH280" s="298"/>
      <c r="AI280" s="298"/>
      <c r="AJ280" s="298"/>
      <c r="AK280" s="298"/>
      <c r="AL280" s="298"/>
      <c r="AM280" s="298"/>
      <c r="AN280" s="298"/>
      <c r="AO280" s="298"/>
      <c r="AP280" s="298"/>
      <c r="AQ280" s="298"/>
      <c r="AR280" s="298"/>
      <c r="AS280" s="298"/>
      <c r="AT280" s="298"/>
      <c r="AU280" s="298"/>
      <c r="AV280" s="298"/>
      <c r="AW280" s="298"/>
      <c r="AX280" s="298"/>
      <c r="AY280" s="298"/>
      <c r="AZ280" s="298"/>
      <c r="BA280" s="298"/>
      <c r="BB280" s="298"/>
      <c r="BC280" s="298"/>
      <c r="BD280" s="298"/>
      <c r="BE280" s="298"/>
      <c r="BF280" s="298"/>
      <c r="BG280" s="298"/>
      <c r="BH280" s="298"/>
      <c r="BI280" s="298"/>
      <c r="BJ280" s="298"/>
      <c r="BK280" s="298"/>
      <c r="BL280" s="298"/>
      <c r="BM280" s="298"/>
      <c r="BN280" s="298"/>
      <c r="BO280" s="298"/>
      <c r="BP280" s="298"/>
      <c r="BQ280" s="298"/>
      <c r="BR280" s="298"/>
      <c r="BS280" s="298"/>
      <c r="BT280" s="298"/>
      <c r="BU280" s="298"/>
      <c r="BV280" s="298"/>
      <c r="BW280" s="298"/>
      <c r="BX280" s="298"/>
      <c r="BY280" s="298"/>
    </row>
    <row r="281" spans="2:77" x14ac:dyDescent="0.3">
      <c r="B281" s="298"/>
      <c r="C281" s="298"/>
      <c r="D281" s="298"/>
      <c r="E281" s="298"/>
      <c r="F281" s="298"/>
      <c r="G281" s="298"/>
      <c r="H281" s="298"/>
      <c r="I281" s="298"/>
      <c r="J281" s="298"/>
      <c r="K281" s="298"/>
      <c r="L281" s="298"/>
      <c r="M281" s="298"/>
      <c r="N281" s="298"/>
      <c r="O281" s="298"/>
      <c r="P281" s="298"/>
      <c r="Q281" s="298"/>
      <c r="R281" s="298"/>
      <c r="S281" s="298"/>
      <c r="T281" s="298"/>
      <c r="U281" s="298"/>
      <c r="V281" s="298"/>
      <c r="W281" s="298"/>
      <c r="X281" s="298"/>
      <c r="Y281" s="298"/>
      <c r="Z281" s="298"/>
      <c r="AA281" s="298"/>
      <c r="AB281" s="298"/>
      <c r="AC281" s="298"/>
      <c r="AD281" s="298"/>
      <c r="AE281" s="298"/>
      <c r="AF281" s="298"/>
      <c r="AG281" s="298"/>
      <c r="AH281" s="298"/>
      <c r="AI281" s="298"/>
      <c r="AJ281" s="298"/>
      <c r="AK281" s="298"/>
      <c r="AL281" s="298"/>
      <c r="AM281" s="298"/>
      <c r="AN281" s="298"/>
      <c r="AO281" s="298"/>
      <c r="AP281" s="298"/>
      <c r="AQ281" s="298"/>
      <c r="AR281" s="298"/>
      <c r="AS281" s="298"/>
      <c r="AT281" s="298"/>
      <c r="AU281" s="298"/>
      <c r="AV281" s="298"/>
      <c r="AW281" s="298"/>
      <c r="AX281" s="298"/>
      <c r="AY281" s="298"/>
      <c r="AZ281" s="298"/>
      <c r="BA281" s="298"/>
      <c r="BB281" s="298"/>
      <c r="BC281" s="298"/>
      <c r="BD281" s="298"/>
      <c r="BE281" s="298"/>
      <c r="BF281" s="298"/>
      <c r="BG281" s="298"/>
      <c r="BH281" s="298"/>
      <c r="BI281" s="298"/>
      <c r="BJ281" s="298"/>
      <c r="BK281" s="298"/>
      <c r="BL281" s="298"/>
      <c r="BM281" s="298"/>
      <c r="BN281" s="298"/>
      <c r="BO281" s="298"/>
      <c r="BP281" s="298"/>
      <c r="BQ281" s="298"/>
      <c r="BR281" s="298"/>
      <c r="BS281" s="298"/>
      <c r="BT281" s="298"/>
      <c r="BU281" s="298"/>
      <c r="BV281" s="298"/>
      <c r="BW281" s="298"/>
      <c r="BX281" s="298"/>
      <c r="BY281" s="298"/>
    </row>
    <row r="282" spans="2:77" x14ac:dyDescent="0.3">
      <c r="B282" s="298"/>
      <c r="C282" s="298"/>
      <c r="D282" s="298"/>
      <c r="E282" s="298"/>
      <c r="F282" s="298"/>
      <c r="G282" s="298"/>
      <c r="H282" s="298"/>
      <c r="I282" s="298"/>
      <c r="J282" s="298"/>
      <c r="K282" s="298"/>
      <c r="L282" s="298"/>
      <c r="M282" s="298"/>
      <c r="N282" s="298"/>
      <c r="O282" s="298"/>
      <c r="P282" s="298"/>
      <c r="Q282" s="298"/>
      <c r="R282" s="298"/>
      <c r="S282" s="298"/>
      <c r="T282" s="298"/>
      <c r="U282" s="298"/>
      <c r="V282" s="298"/>
      <c r="W282" s="298"/>
      <c r="X282" s="298"/>
      <c r="Y282" s="298"/>
      <c r="Z282" s="298"/>
      <c r="AA282" s="298"/>
      <c r="AB282" s="298"/>
      <c r="AC282" s="298"/>
      <c r="AD282" s="298"/>
      <c r="AE282" s="298"/>
      <c r="AF282" s="298"/>
      <c r="AG282" s="298"/>
      <c r="AH282" s="298"/>
      <c r="AI282" s="298"/>
      <c r="AJ282" s="298"/>
      <c r="AK282" s="298"/>
      <c r="AL282" s="298"/>
      <c r="AM282" s="298"/>
      <c r="AN282" s="298"/>
      <c r="AO282" s="298"/>
      <c r="AP282" s="298"/>
      <c r="AQ282" s="298"/>
      <c r="AR282" s="298"/>
      <c r="AS282" s="298"/>
      <c r="AT282" s="298"/>
      <c r="AU282" s="298"/>
      <c r="AV282" s="298"/>
      <c r="AW282" s="298"/>
      <c r="AX282" s="298"/>
      <c r="AY282" s="298"/>
      <c r="AZ282" s="298"/>
      <c r="BA282" s="298"/>
      <c r="BB282" s="298"/>
      <c r="BC282" s="298"/>
      <c r="BD282" s="298"/>
      <c r="BE282" s="298"/>
      <c r="BF282" s="298"/>
      <c r="BG282" s="298"/>
      <c r="BH282" s="298"/>
      <c r="BI282" s="298"/>
      <c r="BJ282" s="298"/>
      <c r="BK282" s="298"/>
      <c r="BL282" s="298"/>
      <c r="BM282" s="298"/>
      <c r="BN282" s="298"/>
      <c r="BO282" s="298"/>
      <c r="BP282" s="298"/>
      <c r="BQ282" s="298"/>
      <c r="BR282" s="298"/>
      <c r="BS282" s="298"/>
      <c r="BT282" s="298"/>
      <c r="BU282" s="298"/>
      <c r="BV282" s="298"/>
      <c r="BW282" s="298"/>
      <c r="BX282" s="298"/>
      <c r="BY282" s="298"/>
    </row>
    <row r="283" spans="2:77" x14ac:dyDescent="0.3">
      <c r="B283" s="298"/>
      <c r="C283" s="298"/>
      <c r="D283" s="298"/>
      <c r="E283" s="298"/>
      <c r="F283" s="298"/>
      <c r="G283" s="298"/>
      <c r="H283" s="298"/>
      <c r="I283" s="298"/>
      <c r="J283" s="298"/>
      <c r="K283" s="298"/>
      <c r="L283" s="298"/>
      <c r="M283" s="298"/>
      <c r="N283" s="298"/>
      <c r="O283" s="298"/>
      <c r="P283" s="298"/>
      <c r="Q283" s="298"/>
      <c r="R283" s="298"/>
      <c r="S283" s="298"/>
      <c r="T283" s="298"/>
      <c r="U283" s="298"/>
      <c r="V283" s="298"/>
      <c r="W283" s="298"/>
      <c r="X283" s="298"/>
      <c r="Y283" s="298"/>
      <c r="Z283" s="298"/>
      <c r="AA283" s="298"/>
      <c r="AB283" s="298"/>
      <c r="AC283" s="298"/>
      <c r="AD283" s="298"/>
      <c r="AE283" s="298"/>
      <c r="AF283" s="298"/>
      <c r="AG283" s="298"/>
      <c r="AH283" s="298"/>
      <c r="AI283" s="298"/>
      <c r="AJ283" s="298"/>
      <c r="AK283" s="298"/>
      <c r="AL283" s="298"/>
      <c r="AM283" s="298"/>
      <c r="AN283" s="298"/>
      <c r="AO283" s="298"/>
      <c r="AP283" s="298"/>
      <c r="AQ283" s="298"/>
      <c r="AR283" s="298"/>
      <c r="AS283" s="298"/>
      <c r="AT283" s="298"/>
      <c r="AU283" s="298"/>
      <c r="AV283" s="298"/>
      <c r="AW283" s="298"/>
      <c r="AX283" s="298"/>
      <c r="AY283" s="298"/>
      <c r="AZ283" s="298"/>
      <c r="BA283" s="298"/>
      <c r="BB283" s="298"/>
      <c r="BC283" s="298"/>
      <c r="BD283" s="298"/>
      <c r="BE283" s="298"/>
      <c r="BF283" s="298"/>
      <c r="BG283" s="298"/>
      <c r="BH283" s="298"/>
      <c r="BI283" s="298"/>
      <c r="BJ283" s="298"/>
      <c r="BK283" s="298"/>
      <c r="BL283" s="298"/>
      <c r="BM283" s="298"/>
      <c r="BN283" s="298"/>
      <c r="BO283" s="298"/>
      <c r="BP283" s="298"/>
      <c r="BQ283" s="298"/>
      <c r="BR283" s="298"/>
      <c r="BS283" s="298"/>
      <c r="BT283" s="298"/>
      <c r="BU283" s="298"/>
      <c r="BV283" s="298"/>
      <c r="BW283" s="298"/>
      <c r="BX283" s="298"/>
      <c r="BY283" s="298"/>
    </row>
    <row r="284" spans="2:77" x14ac:dyDescent="0.3">
      <c r="B284" s="298"/>
      <c r="C284" s="298"/>
      <c r="D284" s="298"/>
      <c r="E284" s="298"/>
      <c r="F284" s="298"/>
      <c r="G284" s="298"/>
      <c r="H284" s="298"/>
      <c r="I284" s="298"/>
      <c r="J284" s="298"/>
      <c r="K284" s="298"/>
      <c r="L284" s="298"/>
      <c r="M284" s="298"/>
      <c r="N284" s="298"/>
      <c r="O284" s="298"/>
      <c r="P284" s="298"/>
      <c r="Q284" s="298"/>
      <c r="R284" s="298"/>
      <c r="S284" s="298"/>
      <c r="T284" s="298"/>
      <c r="U284" s="298"/>
      <c r="V284" s="298"/>
      <c r="W284" s="298"/>
      <c r="X284" s="298"/>
      <c r="Y284" s="298"/>
      <c r="Z284" s="298"/>
      <c r="AA284" s="298"/>
      <c r="AB284" s="298"/>
      <c r="AC284" s="298"/>
      <c r="AD284" s="298"/>
      <c r="AE284" s="298"/>
      <c r="AF284" s="298"/>
      <c r="AG284" s="298"/>
      <c r="AH284" s="298"/>
      <c r="AI284" s="298"/>
      <c r="AJ284" s="298"/>
      <c r="AK284" s="298"/>
      <c r="AL284" s="298"/>
      <c r="AM284" s="298"/>
      <c r="AN284" s="298"/>
      <c r="AO284" s="298"/>
      <c r="AP284" s="298"/>
      <c r="AQ284" s="298"/>
      <c r="AR284" s="298"/>
      <c r="AS284" s="298"/>
      <c r="AT284" s="298"/>
      <c r="AU284" s="298"/>
      <c r="AV284" s="298"/>
      <c r="AW284" s="298"/>
      <c r="AX284" s="298"/>
      <c r="AY284" s="298"/>
      <c r="AZ284" s="298"/>
      <c r="BA284" s="298"/>
      <c r="BB284" s="298"/>
      <c r="BC284" s="298"/>
      <c r="BD284" s="298"/>
      <c r="BE284" s="298"/>
      <c r="BF284" s="298"/>
      <c r="BG284" s="298"/>
      <c r="BH284" s="298"/>
      <c r="BI284" s="298"/>
      <c r="BJ284" s="298"/>
      <c r="BK284" s="298"/>
      <c r="BL284" s="298"/>
      <c r="BM284" s="298"/>
      <c r="BN284" s="298"/>
      <c r="BO284" s="298"/>
      <c r="BP284" s="298"/>
      <c r="BQ284" s="298"/>
      <c r="BR284" s="298"/>
      <c r="BS284" s="298"/>
      <c r="BT284" s="298"/>
      <c r="BU284" s="298"/>
      <c r="BV284" s="298"/>
      <c r="BW284" s="298"/>
      <c r="BX284" s="298"/>
      <c r="BY284" s="298"/>
    </row>
    <row r="285" spans="2:77" x14ac:dyDescent="0.3">
      <c r="B285" s="298"/>
      <c r="C285" s="298"/>
      <c r="D285" s="298"/>
      <c r="E285" s="298"/>
      <c r="F285" s="298"/>
      <c r="G285" s="298"/>
      <c r="H285" s="298"/>
      <c r="I285" s="298"/>
      <c r="J285" s="298"/>
      <c r="K285" s="298"/>
      <c r="L285" s="298"/>
      <c r="M285" s="298"/>
      <c r="N285" s="298"/>
      <c r="O285" s="298"/>
      <c r="P285" s="298"/>
      <c r="Q285" s="298"/>
      <c r="R285" s="298"/>
      <c r="S285" s="298"/>
      <c r="T285" s="298"/>
      <c r="U285" s="298"/>
      <c r="V285" s="298"/>
      <c r="W285" s="298"/>
      <c r="X285" s="298"/>
      <c r="Y285" s="298"/>
      <c r="Z285" s="298"/>
      <c r="AA285" s="298"/>
      <c r="AB285" s="298"/>
      <c r="AC285" s="298"/>
      <c r="AD285" s="298"/>
      <c r="AE285" s="298"/>
      <c r="AF285" s="298"/>
      <c r="AG285" s="298"/>
      <c r="AH285" s="298"/>
      <c r="AI285" s="298"/>
      <c r="AJ285" s="298"/>
      <c r="AK285" s="298"/>
      <c r="AL285" s="298"/>
      <c r="AM285" s="298"/>
      <c r="AN285" s="298"/>
      <c r="AO285" s="298"/>
      <c r="AP285" s="298"/>
      <c r="AQ285" s="298"/>
      <c r="AR285" s="298"/>
      <c r="AS285" s="298"/>
      <c r="AT285" s="298"/>
      <c r="AU285" s="298"/>
      <c r="AV285" s="298"/>
      <c r="AW285" s="298"/>
      <c r="AX285" s="298"/>
      <c r="AY285" s="298"/>
      <c r="AZ285" s="298"/>
      <c r="BA285" s="298"/>
      <c r="BB285" s="298"/>
      <c r="BC285" s="298"/>
      <c r="BD285" s="298"/>
      <c r="BE285" s="298"/>
      <c r="BF285" s="298"/>
      <c r="BG285" s="298"/>
      <c r="BH285" s="298"/>
      <c r="BI285" s="298"/>
      <c r="BJ285" s="298"/>
      <c r="BK285" s="298"/>
      <c r="BL285" s="298"/>
      <c r="BM285" s="298"/>
      <c r="BN285" s="298"/>
      <c r="BO285" s="298"/>
      <c r="BP285" s="298"/>
      <c r="BQ285" s="298"/>
      <c r="BR285" s="298"/>
      <c r="BS285" s="298"/>
      <c r="BT285" s="298"/>
      <c r="BU285" s="298"/>
      <c r="BV285" s="298"/>
      <c r="BW285" s="298"/>
      <c r="BX285" s="298"/>
      <c r="BY285" s="298"/>
    </row>
    <row r="286" spans="2:77" x14ac:dyDescent="0.3">
      <c r="B286" s="298"/>
      <c r="C286" s="298"/>
      <c r="D286" s="298"/>
      <c r="E286" s="298"/>
      <c r="F286" s="298"/>
      <c r="G286" s="298"/>
      <c r="H286" s="298"/>
      <c r="I286" s="298"/>
      <c r="J286" s="298"/>
      <c r="K286" s="298"/>
      <c r="L286" s="298"/>
      <c r="M286" s="298"/>
      <c r="N286" s="298"/>
      <c r="O286" s="298"/>
      <c r="P286" s="298"/>
      <c r="Q286" s="298"/>
      <c r="R286" s="298"/>
      <c r="S286" s="298"/>
      <c r="T286" s="298"/>
      <c r="U286" s="298"/>
      <c r="V286" s="298"/>
      <c r="W286" s="298"/>
      <c r="X286" s="298"/>
      <c r="Y286" s="298"/>
      <c r="Z286" s="298"/>
      <c r="AA286" s="298"/>
      <c r="AB286" s="298"/>
      <c r="AC286" s="298"/>
      <c r="AD286" s="298"/>
      <c r="AE286" s="298"/>
      <c r="AF286" s="298"/>
      <c r="AG286" s="298"/>
      <c r="AH286" s="298"/>
      <c r="AI286" s="298"/>
      <c r="AJ286" s="298"/>
      <c r="AK286" s="298"/>
      <c r="AL286" s="298"/>
      <c r="AM286" s="298"/>
      <c r="AN286" s="298"/>
      <c r="AO286" s="298"/>
      <c r="AP286" s="298"/>
      <c r="AQ286" s="298"/>
      <c r="AR286" s="298"/>
      <c r="AS286" s="298"/>
      <c r="AT286" s="298"/>
      <c r="AU286" s="298"/>
      <c r="AV286" s="298"/>
      <c r="AW286" s="298"/>
      <c r="AX286" s="298"/>
      <c r="AY286" s="298"/>
      <c r="AZ286" s="298"/>
      <c r="BA286" s="298"/>
      <c r="BB286" s="298"/>
      <c r="BC286" s="298"/>
      <c r="BD286" s="298"/>
      <c r="BE286" s="298"/>
      <c r="BF286" s="298"/>
      <c r="BG286" s="298"/>
      <c r="BH286" s="298"/>
      <c r="BI286" s="298"/>
      <c r="BJ286" s="298"/>
      <c r="BK286" s="298"/>
      <c r="BL286" s="298"/>
      <c r="BM286" s="298"/>
      <c r="BN286" s="298"/>
      <c r="BO286" s="298"/>
      <c r="BP286" s="298"/>
      <c r="BQ286" s="298"/>
      <c r="BR286" s="298"/>
      <c r="BS286" s="298"/>
      <c r="BT286" s="298"/>
      <c r="BU286" s="298"/>
      <c r="BV286" s="298"/>
      <c r="BW286" s="298"/>
      <c r="BX286" s="298"/>
      <c r="BY286" s="298"/>
    </row>
    <row r="287" spans="2:77" x14ac:dyDescent="0.3">
      <c r="B287" s="298"/>
      <c r="C287" s="298"/>
      <c r="D287" s="298"/>
      <c r="E287" s="298"/>
      <c r="F287" s="298"/>
      <c r="G287" s="298"/>
      <c r="H287" s="298"/>
      <c r="I287" s="298"/>
      <c r="J287" s="298"/>
      <c r="K287" s="298"/>
      <c r="L287" s="298"/>
      <c r="M287" s="298"/>
      <c r="N287" s="298"/>
      <c r="O287" s="298"/>
      <c r="P287" s="298"/>
      <c r="Q287" s="298"/>
      <c r="R287" s="298"/>
      <c r="S287" s="298"/>
      <c r="T287" s="298"/>
      <c r="U287" s="298"/>
      <c r="V287" s="298"/>
      <c r="W287" s="298"/>
      <c r="X287" s="298"/>
      <c r="Y287" s="298"/>
      <c r="Z287" s="298"/>
      <c r="AA287" s="298"/>
      <c r="AB287" s="298"/>
      <c r="AC287" s="298"/>
      <c r="AD287" s="298"/>
      <c r="AE287" s="298"/>
      <c r="AF287" s="298"/>
      <c r="AG287" s="298"/>
      <c r="AH287" s="298"/>
      <c r="AI287" s="298"/>
      <c r="AJ287" s="298"/>
      <c r="AK287" s="298"/>
      <c r="AL287" s="298"/>
      <c r="AM287" s="298"/>
      <c r="AN287" s="298"/>
      <c r="AO287" s="298"/>
      <c r="AP287" s="298"/>
      <c r="AQ287" s="298"/>
      <c r="AR287" s="298"/>
      <c r="AS287" s="298"/>
      <c r="AT287" s="298"/>
      <c r="AU287" s="298"/>
      <c r="AV287" s="298"/>
      <c r="AW287" s="298"/>
      <c r="AX287" s="298"/>
      <c r="AY287" s="298"/>
      <c r="AZ287" s="298"/>
      <c r="BA287" s="298"/>
      <c r="BB287" s="298"/>
      <c r="BC287" s="298"/>
      <c r="BD287" s="298"/>
      <c r="BE287" s="298"/>
      <c r="BF287" s="298"/>
      <c r="BG287" s="298"/>
      <c r="BH287" s="298"/>
      <c r="BI287" s="298"/>
      <c r="BJ287" s="298"/>
      <c r="BK287" s="298"/>
      <c r="BL287" s="298"/>
      <c r="BM287" s="298"/>
      <c r="BN287" s="298"/>
      <c r="BO287" s="298"/>
      <c r="BP287" s="298"/>
      <c r="BQ287" s="298"/>
      <c r="BR287" s="298"/>
      <c r="BS287" s="298"/>
      <c r="BT287" s="298"/>
      <c r="BU287" s="298"/>
      <c r="BV287" s="298"/>
      <c r="BW287" s="298"/>
      <c r="BX287" s="298"/>
      <c r="BY287" s="298"/>
    </row>
    <row r="288" spans="2:77" x14ac:dyDescent="0.3">
      <c r="B288" s="298"/>
      <c r="C288" s="298"/>
      <c r="D288" s="298"/>
      <c r="E288" s="298"/>
      <c r="F288" s="298"/>
      <c r="G288" s="298"/>
      <c r="H288" s="298"/>
      <c r="I288" s="298"/>
      <c r="J288" s="298"/>
      <c r="K288" s="298"/>
      <c r="L288" s="298"/>
      <c r="M288" s="298"/>
      <c r="N288" s="298"/>
      <c r="O288" s="298"/>
      <c r="P288" s="298"/>
      <c r="Q288" s="298"/>
      <c r="R288" s="298"/>
      <c r="S288" s="298"/>
      <c r="T288" s="298"/>
      <c r="U288" s="298"/>
      <c r="V288" s="298"/>
      <c r="W288" s="298"/>
      <c r="X288" s="298"/>
      <c r="Y288" s="298"/>
      <c r="Z288" s="298"/>
      <c r="AA288" s="298"/>
      <c r="AB288" s="298"/>
      <c r="AC288" s="298"/>
      <c r="AD288" s="298"/>
      <c r="AE288" s="298"/>
      <c r="AF288" s="298"/>
      <c r="AG288" s="298"/>
      <c r="AH288" s="298"/>
      <c r="AI288" s="298"/>
      <c r="AJ288" s="298"/>
      <c r="AK288" s="298"/>
      <c r="AL288" s="298"/>
      <c r="AM288" s="298"/>
      <c r="AN288" s="298"/>
      <c r="AO288" s="298"/>
      <c r="AP288" s="298"/>
      <c r="AQ288" s="298"/>
      <c r="AR288" s="298"/>
      <c r="AS288" s="298"/>
      <c r="AT288" s="298"/>
      <c r="AU288" s="298"/>
      <c r="AV288" s="298"/>
      <c r="AW288" s="298"/>
      <c r="AX288" s="298"/>
      <c r="AY288" s="298"/>
      <c r="AZ288" s="298"/>
      <c r="BA288" s="298"/>
      <c r="BB288" s="298"/>
      <c r="BC288" s="298"/>
      <c r="BD288" s="298"/>
      <c r="BE288" s="298"/>
      <c r="BF288" s="298"/>
      <c r="BG288" s="298"/>
      <c r="BH288" s="298"/>
      <c r="BI288" s="298"/>
      <c r="BJ288" s="298"/>
      <c r="BK288" s="298"/>
      <c r="BL288" s="298"/>
      <c r="BM288" s="298"/>
      <c r="BN288" s="298"/>
      <c r="BO288" s="298"/>
      <c r="BP288" s="298"/>
      <c r="BQ288" s="298"/>
      <c r="BR288" s="298"/>
      <c r="BS288" s="298"/>
      <c r="BT288" s="298"/>
      <c r="BU288" s="298"/>
      <c r="BV288" s="298"/>
      <c r="BW288" s="298"/>
      <c r="BX288" s="298"/>
      <c r="BY288" s="298"/>
    </row>
    <row r="289" spans="2:77" x14ac:dyDescent="0.3">
      <c r="B289" s="298"/>
      <c r="C289" s="298"/>
      <c r="D289" s="298"/>
      <c r="E289" s="298"/>
      <c r="F289" s="298"/>
      <c r="G289" s="298"/>
      <c r="H289" s="298"/>
      <c r="I289" s="298"/>
      <c r="J289" s="298"/>
      <c r="K289" s="298"/>
      <c r="L289" s="298"/>
      <c r="M289" s="298"/>
      <c r="N289" s="298"/>
      <c r="O289" s="298"/>
      <c r="P289" s="298"/>
      <c r="Q289" s="298"/>
      <c r="R289" s="298"/>
      <c r="S289" s="298"/>
      <c r="T289" s="298"/>
      <c r="U289" s="298"/>
      <c r="V289" s="298"/>
      <c r="W289" s="298"/>
      <c r="X289" s="298"/>
      <c r="Y289" s="298"/>
      <c r="Z289" s="298"/>
      <c r="AA289" s="298"/>
      <c r="AB289" s="298"/>
      <c r="AC289" s="298"/>
      <c r="AD289" s="298"/>
      <c r="AE289" s="298"/>
      <c r="AF289" s="298"/>
      <c r="AG289" s="298"/>
      <c r="AH289" s="298"/>
      <c r="AI289" s="298"/>
      <c r="AJ289" s="298"/>
      <c r="AK289" s="298"/>
      <c r="AL289" s="298"/>
      <c r="AM289" s="298"/>
      <c r="AN289" s="298"/>
      <c r="AO289" s="298"/>
      <c r="AP289" s="298"/>
      <c r="AQ289" s="298"/>
      <c r="AR289" s="298"/>
      <c r="AS289" s="298"/>
      <c r="AT289" s="298"/>
      <c r="AU289" s="298"/>
      <c r="AV289" s="298"/>
      <c r="AW289" s="298"/>
      <c r="AX289" s="298"/>
      <c r="AY289" s="298"/>
      <c r="AZ289" s="298"/>
      <c r="BA289" s="298"/>
      <c r="BB289" s="298"/>
      <c r="BC289" s="298"/>
      <c r="BD289" s="298"/>
      <c r="BE289" s="298"/>
      <c r="BF289" s="298"/>
      <c r="BG289" s="298"/>
      <c r="BH289" s="298"/>
      <c r="BI289" s="298"/>
      <c r="BJ289" s="298"/>
      <c r="BK289" s="298"/>
      <c r="BL289" s="298"/>
      <c r="BM289" s="298"/>
      <c r="BN289" s="298"/>
      <c r="BO289" s="298"/>
      <c r="BP289" s="298"/>
      <c r="BQ289" s="298"/>
      <c r="BR289" s="298"/>
      <c r="BS289" s="298"/>
      <c r="BT289" s="298"/>
      <c r="BU289" s="298"/>
      <c r="BV289" s="298"/>
      <c r="BW289" s="298"/>
      <c r="BX289" s="298"/>
      <c r="BY289" s="298"/>
    </row>
    <row r="290" spans="2:77" x14ac:dyDescent="0.3">
      <c r="B290" s="298"/>
      <c r="C290" s="298"/>
      <c r="D290" s="298"/>
      <c r="E290" s="298"/>
      <c r="F290" s="298"/>
      <c r="G290" s="298"/>
      <c r="H290" s="298"/>
      <c r="I290" s="298"/>
      <c r="J290" s="298"/>
      <c r="K290" s="298"/>
      <c r="L290" s="298"/>
      <c r="M290" s="298"/>
      <c r="N290" s="298"/>
      <c r="O290" s="298"/>
      <c r="P290" s="298"/>
      <c r="Q290" s="298"/>
      <c r="R290" s="298"/>
      <c r="S290" s="298"/>
      <c r="T290" s="298"/>
      <c r="U290" s="298"/>
      <c r="V290" s="298"/>
      <c r="W290" s="298"/>
      <c r="X290" s="298"/>
      <c r="Y290" s="298"/>
      <c r="Z290" s="298"/>
      <c r="AA290" s="298"/>
      <c r="AB290" s="298"/>
      <c r="AC290" s="298"/>
      <c r="AD290" s="298"/>
      <c r="AE290" s="298"/>
      <c r="AF290" s="298"/>
      <c r="AG290" s="298"/>
      <c r="AH290" s="298"/>
      <c r="AI290" s="298"/>
      <c r="AJ290" s="298"/>
      <c r="AK290" s="298"/>
      <c r="AL290" s="298"/>
      <c r="AM290" s="298"/>
      <c r="AN290" s="298"/>
      <c r="AO290" s="298"/>
      <c r="AP290" s="298"/>
      <c r="AQ290" s="298"/>
      <c r="AR290" s="298"/>
      <c r="AS290" s="298"/>
      <c r="AT290" s="298"/>
      <c r="AU290" s="298"/>
      <c r="AV290" s="298"/>
      <c r="AW290" s="298"/>
      <c r="AX290" s="298"/>
      <c r="AY290" s="298"/>
      <c r="AZ290" s="298"/>
      <c r="BA290" s="298"/>
      <c r="BB290" s="298"/>
      <c r="BC290" s="298"/>
      <c r="BD290" s="298"/>
      <c r="BE290" s="298"/>
      <c r="BF290" s="298"/>
      <c r="BG290" s="298"/>
      <c r="BH290" s="298"/>
      <c r="BI290" s="298"/>
      <c r="BJ290" s="298"/>
      <c r="BK290" s="298"/>
      <c r="BL290" s="298"/>
      <c r="BM290" s="298"/>
      <c r="BN290" s="298"/>
      <c r="BO290" s="298"/>
      <c r="BP290" s="298"/>
      <c r="BQ290" s="298"/>
      <c r="BR290" s="298"/>
      <c r="BS290" s="298"/>
      <c r="BT290" s="298"/>
      <c r="BU290" s="298"/>
      <c r="BV290" s="298"/>
      <c r="BW290" s="298"/>
      <c r="BX290" s="298"/>
      <c r="BY290" s="298"/>
    </row>
    <row r="291" spans="2:77" x14ac:dyDescent="0.3">
      <c r="B291" s="298"/>
      <c r="C291" s="298"/>
      <c r="D291" s="298"/>
      <c r="E291" s="298"/>
      <c r="F291" s="298"/>
      <c r="G291" s="298"/>
      <c r="H291" s="298"/>
      <c r="I291" s="298"/>
      <c r="J291" s="298"/>
      <c r="K291" s="298"/>
      <c r="L291" s="298"/>
      <c r="M291" s="298"/>
      <c r="N291" s="298"/>
      <c r="O291" s="298"/>
      <c r="P291" s="298"/>
      <c r="Q291" s="298"/>
      <c r="R291" s="298"/>
      <c r="S291" s="298"/>
      <c r="T291" s="298"/>
      <c r="U291" s="298"/>
      <c r="V291" s="298"/>
      <c r="W291" s="298"/>
      <c r="X291" s="298"/>
      <c r="Y291" s="298"/>
      <c r="Z291" s="298"/>
      <c r="AA291" s="298"/>
      <c r="AB291" s="298"/>
      <c r="AC291" s="298"/>
      <c r="AD291" s="298"/>
      <c r="AE291" s="298"/>
      <c r="AF291" s="298"/>
      <c r="AG291" s="298"/>
      <c r="AH291" s="298"/>
      <c r="AI291" s="298"/>
      <c r="AJ291" s="298"/>
      <c r="AK291" s="298"/>
      <c r="AL291" s="298"/>
      <c r="AM291" s="298"/>
      <c r="AN291" s="298"/>
      <c r="AO291" s="298"/>
      <c r="AP291" s="298"/>
      <c r="AQ291" s="298"/>
      <c r="AR291" s="298"/>
      <c r="AS291" s="298"/>
      <c r="AT291" s="298"/>
      <c r="AU291" s="298"/>
      <c r="AV291" s="298"/>
      <c r="AW291" s="298"/>
      <c r="AX291" s="298"/>
      <c r="AY291" s="298"/>
      <c r="AZ291" s="298"/>
      <c r="BA291" s="298"/>
      <c r="BB291" s="298"/>
      <c r="BC291" s="298"/>
      <c r="BD291" s="298"/>
      <c r="BE291" s="298"/>
      <c r="BF291" s="298"/>
      <c r="BG291" s="298"/>
      <c r="BH291" s="298"/>
      <c r="BI291" s="298"/>
      <c r="BJ291" s="298"/>
      <c r="BK291" s="298"/>
      <c r="BL291" s="298"/>
      <c r="BM291" s="298"/>
      <c r="BN291" s="298"/>
      <c r="BO291" s="298"/>
      <c r="BP291" s="298"/>
      <c r="BQ291" s="298"/>
      <c r="BR291" s="298"/>
      <c r="BS291" s="298"/>
      <c r="BT291" s="298"/>
      <c r="BU291" s="298"/>
      <c r="BV291" s="298"/>
      <c r="BW291" s="298"/>
      <c r="BX291" s="298"/>
      <c r="BY291" s="298"/>
    </row>
    <row r="292" spans="2:77" x14ac:dyDescent="0.3">
      <c r="B292" s="298"/>
      <c r="C292" s="298"/>
      <c r="D292" s="298"/>
      <c r="E292" s="298"/>
      <c r="F292" s="298"/>
      <c r="G292" s="298"/>
      <c r="H292" s="298"/>
      <c r="I292" s="298"/>
      <c r="J292" s="298"/>
      <c r="K292" s="298"/>
      <c r="L292" s="298"/>
      <c r="M292" s="298"/>
      <c r="N292" s="298"/>
      <c r="O292" s="298"/>
      <c r="P292" s="298"/>
      <c r="Q292" s="298"/>
      <c r="R292" s="298"/>
      <c r="S292" s="298"/>
      <c r="T292" s="298"/>
      <c r="U292" s="298"/>
      <c r="V292" s="298"/>
      <c r="W292" s="298"/>
      <c r="X292" s="298"/>
      <c r="Y292" s="298"/>
      <c r="Z292" s="298"/>
      <c r="AA292" s="298"/>
      <c r="AB292" s="298"/>
      <c r="AC292" s="298"/>
      <c r="AD292" s="298"/>
      <c r="AE292" s="298"/>
      <c r="AF292" s="298"/>
      <c r="AG292" s="298"/>
      <c r="AH292" s="298"/>
      <c r="AI292" s="298"/>
      <c r="AJ292" s="298"/>
      <c r="AK292" s="298"/>
      <c r="AL292" s="298"/>
      <c r="AM292" s="298"/>
      <c r="AN292" s="298"/>
      <c r="AO292" s="298"/>
      <c r="AP292" s="298"/>
      <c r="AQ292" s="298"/>
      <c r="AR292" s="298"/>
      <c r="AS292" s="298"/>
      <c r="AT292" s="298"/>
      <c r="AU292" s="298"/>
      <c r="AV292" s="298"/>
      <c r="AW292" s="298"/>
      <c r="AX292" s="298"/>
      <c r="AY292" s="298"/>
      <c r="AZ292" s="298"/>
      <c r="BA292" s="298"/>
      <c r="BB292" s="298"/>
      <c r="BC292" s="298"/>
      <c r="BD292" s="298"/>
      <c r="BE292" s="298"/>
      <c r="BF292" s="298"/>
      <c r="BG292" s="298"/>
      <c r="BH292" s="298"/>
      <c r="BI292" s="298"/>
      <c r="BJ292" s="298"/>
      <c r="BK292" s="298"/>
      <c r="BL292" s="298"/>
      <c r="BM292" s="298"/>
      <c r="BN292" s="298"/>
      <c r="BO292" s="298"/>
      <c r="BP292" s="298"/>
      <c r="BQ292" s="298"/>
      <c r="BR292" s="298"/>
      <c r="BS292" s="298"/>
      <c r="BT292" s="298"/>
      <c r="BU292" s="298"/>
      <c r="BV292" s="298"/>
      <c r="BW292" s="298"/>
      <c r="BX292" s="298"/>
      <c r="BY292" s="298"/>
    </row>
    <row r="293" spans="2:77" x14ac:dyDescent="0.3">
      <c r="B293" s="298"/>
      <c r="C293" s="298"/>
      <c r="D293" s="298"/>
      <c r="E293" s="298"/>
      <c r="F293" s="298"/>
      <c r="G293" s="298"/>
      <c r="H293" s="298"/>
      <c r="I293" s="298"/>
      <c r="J293" s="298"/>
      <c r="K293" s="298"/>
      <c r="L293" s="298"/>
      <c r="M293" s="298"/>
      <c r="N293" s="298"/>
      <c r="O293" s="298"/>
      <c r="P293" s="298"/>
      <c r="Q293" s="298"/>
      <c r="R293" s="298"/>
      <c r="S293" s="298"/>
      <c r="T293" s="298"/>
      <c r="U293" s="298"/>
      <c r="V293" s="298"/>
      <c r="W293" s="298"/>
      <c r="X293" s="298"/>
      <c r="Y293" s="298"/>
      <c r="Z293" s="298"/>
      <c r="AA293" s="298"/>
      <c r="AB293" s="298"/>
      <c r="AC293" s="298"/>
      <c r="AD293" s="298"/>
      <c r="AE293" s="298"/>
      <c r="AF293" s="298"/>
      <c r="AG293" s="298"/>
      <c r="AH293" s="298"/>
      <c r="AI293" s="298"/>
      <c r="AJ293" s="298"/>
      <c r="AK293" s="298"/>
      <c r="AL293" s="298"/>
      <c r="AM293" s="298"/>
      <c r="AN293" s="298"/>
      <c r="AO293" s="298"/>
      <c r="AP293" s="298"/>
      <c r="AQ293" s="298"/>
      <c r="AR293" s="298"/>
      <c r="AS293" s="298"/>
      <c r="AT293" s="298"/>
      <c r="AU293" s="298"/>
      <c r="AV293" s="298"/>
      <c r="AW293" s="298"/>
      <c r="AX293" s="298"/>
      <c r="AY293" s="298"/>
      <c r="AZ293" s="298"/>
      <c r="BA293" s="298"/>
      <c r="BB293" s="298"/>
      <c r="BC293" s="298"/>
      <c r="BD293" s="298"/>
      <c r="BE293" s="298"/>
      <c r="BF293" s="298"/>
      <c r="BG293" s="298"/>
      <c r="BH293" s="298"/>
      <c r="BI293" s="298"/>
      <c r="BJ293" s="298"/>
      <c r="BK293" s="298"/>
      <c r="BL293" s="298"/>
      <c r="BM293" s="298"/>
      <c r="BN293" s="298"/>
      <c r="BO293" s="298"/>
      <c r="BP293" s="298"/>
      <c r="BQ293" s="298"/>
      <c r="BR293" s="298"/>
      <c r="BS293" s="298"/>
      <c r="BT293" s="298"/>
      <c r="BU293" s="298"/>
      <c r="BV293" s="298"/>
      <c r="BW293" s="298"/>
      <c r="BX293" s="298"/>
      <c r="BY293" s="298"/>
    </row>
    <row r="294" spans="2:77" x14ac:dyDescent="0.3">
      <c r="B294" s="298"/>
      <c r="C294" s="298"/>
      <c r="D294" s="298"/>
      <c r="E294" s="298"/>
      <c r="F294" s="298"/>
      <c r="G294" s="298"/>
      <c r="H294" s="298"/>
      <c r="I294" s="298"/>
      <c r="J294" s="298"/>
      <c r="K294" s="298"/>
      <c r="L294" s="298"/>
      <c r="M294" s="298"/>
      <c r="N294" s="298"/>
      <c r="O294" s="298"/>
      <c r="P294" s="298"/>
      <c r="Q294" s="298"/>
      <c r="R294" s="298"/>
      <c r="S294" s="298"/>
      <c r="T294" s="298"/>
      <c r="U294" s="298"/>
      <c r="V294" s="298"/>
      <c r="W294" s="298"/>
      <c r="X294" s="298"/>
      <c r="Y294" s="298"/>
      <c r="Z294" s="298"/>
      <c r="AA294" s="298"/>
      <c r="AB294" s="298"/>
      <c r="AC294" s="298"/>
      <c r="AD294" s="298"/>
      <c r="AE294" s="298"/>
      <c r="AF294" s="298"/>
      <c r="AG294" s="298"/>
      <c r="AH294" s="298"/>
      <c r="AI294" s="298"/>
      <c r="AJ294" s="298"/>
      <c r="AK294" s="298"/>
      <c r="AL294" s="298"/>
      <c r="AM294" s="298"/>
      <c r="AN294" s="298"/>
      <c r="AO294" s="298"/>
      <c r="AP294" s="298"/>
      <c r="AQ294" s="298"/>
      <c r="AR294" s="298"/>
      <c r="AS294" s="298"/>
      <c r="AT294" s="298"/>
      <c r="AU294" s="298"/>
      <c r="AV294" s="298"/>
      <c r="AW294" s="298"/>
      <c r="AX294" s="298"/>
      <c r="AY294" s="298"/>
      <c r="AZ294" s="298"/>
      <c r="BA294" s="298"/>
      <c r="BB294" s="298"/>
      <c r="BC294" s="298"/>
      <c r="BD294" s="298"/>
      <c r="BE294" s="298"/>
      <c r="BF294" s="298"/>
      <c r="BG294" s="298"/>
      <c r="BH294" s="298"/>
      <c r="BI294" s="298"/>
      <c r="BJ294" s="298"/>
      <c r="BK294" s="298"/>
      <c r="BL294" s="298"/>
      <c r="BM294" s="298"/>
      <c r="BN294" s="298"/>
      <c r="BO294" s="298"/>
      <c r="BP294" s="298"/>
      <c r="BQ294" s="298"/>
      <c r="BR294" s="298"/>
      <c r="BS294" s="298"/>
      <c r="BT294" s="298"/>
      <c r="BU294" s="298"/>
      <c r="BV294" s="298"/>
      <c r="BW294" s="298"/>
      <c r="BX294" s="298"/>
      <c r="BY294" s="298"/>
    </row>
    <row r="295" spans="2:77" x14ac:dyDescent="0.3">
      <c r="B295" s="298"/>
      <c r="C295" s="298"/>
      <c r="D295" s="298"/>
      <c r="E295" s="298"/>
      <c r="F295" s="298"/>
      <c r="G295" s="298"/>
      <c r="H295" s="298"/>
      <c r="I295" s="298"/>
      <c r="J295" s="298"/>
      <c r="K295" s="298"/>
      <c r="L295" s="298"/>
      <c r="M295" s="298"/>
      <c r="N295" s="298"/>
      <c r="O295" s="298"/>
      <c r="P295" s="298"/>
      <c r="Q295" s="298"/>
      <c r="R295" s="298"/>
      <c r="S295" s="298"/>
      <c r="T295" s="298"/>
      <c r="U295" s="298"/>
      <c r="V295" s="298"/>
      <c r="W295" s="298"/>
      <c r="X295" s="298"/>
      <c r="Y295" s="298"/>
      <c r="Z295" s="298"/>
      <c r="AA295" s="298"/>
      <c r="AB295" s="298"/>
      <c r="AC295" s="298"/>
      <c r="AD295" s="298"/>
      <c r="AE295" s="298"/>
      <c r="AF295" s="298"/>
      <c r="AG295" s="298"/>
      <c r="AH295" s="298"/>
      <c r="AI295" s="298"/>
      <c r="AJ295" s="298"/>
      <c r="AK295" s="298"/>
      <c r="AL295" s="298"/>
      <c r="AM295" s="298"/>
      <c r="AN295" s="298"/>
      <c r="AO295" s="298"/>
      <c r="AP295" s="298"/>
      <c r="AQ295" s="298"/>
      <c r="AR295" s="298"/>
      <c r="AS295" s="298"/>
      <c r="AT295" s="298"/>
      <c r="AU295" s="298"/>
      <c r="AV295" s="298"/>
      <c r="AW295" s="298"/>
      <c r="AX295" s="298"/>
      <c r="AY295" s="298"/>
      <c r="AZ295" s="298"/>
      <c r="BA295" s="298"/>
      <c r="BB295" s="298"/>
      <c r="BC295" s="298"/>
      <c r="BD295" s="298"/>
      <c r="BE295" s="298"/>
      <c r="BF295" s="298"/>
      <c r="BG295" s="298"/>
      <c r="BH295" s="298"/>
      <c r="BI295" s="298"/>
      <c r="BJ295" s="298"/>
      <c r="BK295" s="298"/>
      <c r="BL295" s="298"/>
      <c r="BM295" s="298"/>
      <c r="BN295" s="298"/>
      <c r="BO295" s="298"/>
      <c r="BP295" s="298"/>
      <c r="BQ295" s="298"/>
      <c r="BR295" s="298"/>
      <c r="BS295" s="298"/>
      <c r="BT295" s="298"/>
      <c r="BU295" s="298"/>
      <c r="BV295" s="298"/>
      <c r="BW295" s="298"/>
      <c r="BX295" s="298"/>
      <c r="BY295" s="298"/>
    </row>
    <row r="296" spans="2:77" x14ac:dyDescent="0.3">
      <c r="B296" s="298"/>
      <c r="C296" s="298"/>
      <c r="D296" s="298"/>
      <c r="E296" s="298"/>
      <c r="F296" s="298"/>
      <c r="G296" s="298"/>
      <c r="H296" s="298"/>
      <c r="I296" s="298"/>
      <c r="J296" s="298"/>
      <c r="K296" s="298"/>
      <c r="L296" s="298"/>
      <c r="M296" s="298"/>
      <c r="N296" s="298"/>
      <c r="O296" s="298"/>
      <c r="P296" s="298"/>
      <c r="Q296" s="298"/>
      <c r="R296" s="298"/>
      <c r="S296" s="298"/>
      <c r="T296" s="298"/>
      <c r="U296" s="298"/>
      <c r="V296" s="298"/>
      <c r="W296" s="298"/>
      <c r="X296" s="298"/>
      <c r="Y296" s="298"/>
      <c r="Z296" s="298"/>
      <c r="AA296" s="298"/>
      <c r="AB296" s="298"/>
      <c r="AC296" s="298"/>
      <c r="AD296" s="298"/>
      <c r="AE296" s="298"/>
      <c r="AF296" s="298"/>
      <c r="AG296" s="298"/>
      <c r="AH296" s="298"/>
      <c r="AI296" s="298"/>
      <c r="AJ296" s="298"/>
      <c r="AK296" s="298"/>
      <c r="AL296" s="298"/>
      <c r="AM296" s="298"/>
      <c r="AN296" s="298"/>
      <c r="AO296" s="298"/>
      <c r="AP296" s="298"/>
      <c r="AQ296" s="298"/>
      <c r="AR296" s="298"/>
      <c r="AS296" s="298"/>
      <c r="AT296" s="298"/>
      <c r="AU296" s="298"/>
      <c r="AV296" s="298"/>
      <c r="AW296" s="298"/>
      <c r="AX296" s="298"/>
      <c r="AY296" s="298"/>
      <c r="AZ296" s="298"/>
      <c r="BA296" s="298"/>
      <c r="BB296" s="298"/>
      <c r="BC296" s="298"/>
      <c r="BD296" s="298"/>
      <c r="BE296" s="298"/>
      <c r="BF296" s="298"/>
      <c r="BG296" s="298"/>
      <c r="BH296" s="298"/>
      <c r="BI296" s="298"/>
      <c r="BJ296" s="298"/>
      <c r="BK296" s="298"/>
      <c r="BL296" s="298"/>
      <c r="BM296" s="298"/>
      <c r="BN296" s="298"/>
      <c r="BO296" s="298"/>
      <c r="BP296" s="298"/>
      <c r="BQ296" s="298"/>
      <c r="BR296" s="298"/>
      <c r="BS296" s="298"/>
      <c r="BT296" s="298"/>
      <c r="BU296" s="298"/>
      <c r="BV296" s="298"/>
      <c r="BW296" s="298"/>
      <c r="BX296" s="298"/>
      <c r="BY296" s="298"/>
    </row>
    <row r="297" spans="2:77" x14ac:dyDescent="0.3">
      <c r="B297" s="298"/>
      <c r="C297" s="298"/>
      <c r="D297" s="298"/>
      <c r="E297" s="298"/>
      <c r="F297" s="298"/>
      <c r="G297" s="298"/>
      <c r="H297" s="298"/>
      <c r="I297" s="298"/>
      <c r="J297" s="298"/>
      <c r="K297" s="298"/>
      <c r="L297" s="298"/>
      <c r="M297" s="298"/>
      <c r="N297" s="298"/>
      <c r="O297" s="298"/>
      <c r="P297" s="298"/>
      <c r="Q297" s="298"/>
      <c r="R297" s="298"/>
      <c r="S297" s="298"/>
      <c r="T297" s="298"/>
      <c r="U297" s="298"/>
      <c r="V297" s="298"/>
      <c r="W297" s="298"/>
      <c r="X297" s="298"/>
      <c r="Y297" s="298"/>
      <c r="Z297" s="298"/>
      <c r="AA297" s="298"/>
      <c r="AB297" s="298"/>
      <c r="AC297" s="298"/>
      <c r="AD297" s="298"/>
      <c r="AE297" s="298"/>
      <c r="AF297" s="298"/>
      <c r="AG297" s="298"/>
      <c r="AH297" s="298"/>
      <c r="AI297" s="298"/>
      <c r="AJ297" s="298"/>
      <c r="AK297" s="298"/>
      <c r="AL297" s="298"/>
      <c r="AM297" s="298"/>
      <c r="AN297" s="298"/>
      <c r="AO297" s="298"/>
      <c r="AP297" s="298"/>
      <c r="AQ297" s="298"/>
      <c r="AR297" s="298"/>
      <c r="AS297" s="298"/>
      <c r="AT297" s="298"/>
      <c r="AU297" s="298"/>
      <c r="AV297" s="298"/>
      <c r="AW297" s="298"/>
      <c r="AX297" s="298"/>
      <c r="AY297" s="298"/>
      <c r="AZ297" s="298"/>
      <c r="BA297" s="298"/>
      <c r="BB297" s="298"/>
      <c r="BC297" s="298"/>
      <c r="BD297" s="298"/>
      <c r="BE297" s="298"/>
      <c r="BF297" s="298"/>
      <c r="BG297" s="298"/>
      <c r="BH297" s="298"/>
      <c r="BI297" s="298"/>
      <c r="BJ297" s="298"/>
      <c r="BK297" s="298"/>
      <c r="BL297" s="298"/>
      <c r="BM297" s="298"/>
      <c r="BN297" s="298"/>
      <c r="BO297" s="298"/>
      <c r="BP297" s="298"/>
      <c r="BQ297" s="298"/>
      <c r="BR297" s="298"/>
      <c r="BS297" s="298"/>
      <c r="BT297" s="298"/>
      <c r="BU297" s="298"/>
      <c r="BV297" s="298"/>
      <c r="BW297" s="298"/>
      <c r="BX297" s="298"/>
      <c r="BY297" s="298"/>
    </row>
    <row r="298" spans="2:77" x14ac:dyDescent="0.3">
      <c r="B298" s="298"/>
      <c r="C298" s="298"/>
      <c r="D298" s="298"/>
      <c r="E298" s="298"/>
      <c r="F298" s="298"/>
      <c r="G298" s="298"/>
      <c r="H298" s="298"/>
      <c r="I298" s="298"/>
      <c r="J298" s="298"/>
      <c r="K298" s="298"/>
      <c r="L298" s="298"/>
      <c r="M298" s="298"/>
      <c r="N298" s="298"/>
      <c r="O298" s="298"/>
      <c r="P298" s="298"/>
      <c r="Q298" s="298"/>
      <c r="R298" s="298"/>
      <c r="S298" s="298"/>
      <c r="T298" s="298"/>
      <c r="U298" s="298"/>
      <c r="V298" s="298"/>
      <c r="W298" s="298"/>
      <c r="X298" s="298"/>
      <c r="Y298" s="298"/>
      <c r="Z298" s="298"/>
      <c r="AA298" s="298"/>
      <c r="AB298" s="298"/>
      <c r="AC298" s="298"/>
      <c r="AD298" s="298"/>
      <c r="AE298" s="298"/>
      <c r="AF298" s="298"/>
      <c r="AG298" s="298"/>
      <c r="AH298" s="298"/>
      <c r="AI298" s="298"/>
      <c r="AJ298" s="298"/>
      <c r="AK298" s="298"/>
      <c r="AL298" s="298"/>
      <c r="AM298" s="298"/>
      <c r="AN298" s="298"/>
      <c r="AO298" s="298"/>
      <c r="AP298" s="298"/>
      <c r="AQ298" s="298"/>
      <c r="AR298" s="298"/>
      <c r="AS298" s="298"/>
      <c r="AT298" s="298"/>
      <c r="AU298" s="298"/>
      <c r="AV298" s="298"/>
      <c r="AW298" s="298"/>
      <c r="AX298" s="298"/>
      <c r="AY298" s="298"/>
      <c r="AZ298" s="298"/>
      <c r="BA298" s="298"/>
      <c r="BB298" s="298"/>
      <c r="BC298" s="298"/>
      <c r="BD298" s="298"/>
      <c r="BE298" s="298"/>
      <c r="BF298" s="298"/>
      <c r="BG298" s="298"/>
      <c r="BH298" s="298"/>
      <c r="BI298" s="298"/>
      <c r="BJ298" s="298"/>
      <c r="BK298" s="298"/>
      <c r="BL298" s="298"/>
      <c r="BM298" s="298"/>
      <c r="BN298" s="298"/>
      <c r="BO298" s="298"/>
      <c r="BP298" s="298"/>
      <c r="BQ298" s="298"/>
      <c r="BR298" s="298"/>
      <c r="BS298" s="298"/>
      <c r="BT298" s="298"/>
      <c r="BU298" s="298"/>
      <c r="BV298" s="298"/>
      <c r="BW298" s="298"/>
      <c r="BX298" s="298"/>
      <c r="BY298" s="298"/>
    </row>
    <row r="299" spans="2:77" x14ac:dyDescent="0.3">
      <c r="B299" s="298"/>
      <c r="C299" s="298"/>
      <c r="D299" s="298"/>
      <c r="E299" s="298"/>
      <c r="F299" s="298"/>
      <c r="G299" s="298"/>
      <c r="H299" s="298"/>
      <c r="I299" s="298"/>
      <c r="J299" s="298"/>
      <c r="K299" s="298"/>
      <c r="L299" s="298"/>
      <c r="M299" s="298"/>
      <c r="N299" s="298"/>
      <c r="O299" s="298"/>
      <c r="P299" s="298"/>
      <c r="Q299" s="298"/>
      <c r="R299" s="298"/>
      <c r="S299" s="298"/>
      <c r="T299" s="298"/>
      <c r="U299" s="298"/>
      <c r="V299" s="298"/>
      <c r="W299" s="298"/>
      <c r="X299" s="298"/>
      <c r="Y299" s="298"/>
      <c r="Z299" s="298"/>
      <c r="AA299" s="298"/>
      <c r="AB299" s="298"/>
      <c r="AC299" s="298"/>
      <c r="AD299" s="298"/>
      <c r="AE299" s="298"/>
      <c r="AF299" s="298"/>
      <c r="AG299" s="298"/>
      <c r="AH299" s="298"/>
      <c r="AI299" s="298"/>
      <c r="AJ299" s="298"/>
      <c r="AK299" s="298"/>
      <c r="AL299" s="298"/>
      <c r="AM299" s="298"/>
      <c r="AN299" s="298"/>
      <c r="AO299" s="298"/>
      <c r="AP299" s="298"/>
      <c r="AQ299" s="298"/>
      <c r="AR299" s="298"/>
      <c r="AS299" s="298"/>
      <c r="AT299" s="298"/>
      <c r="AU299" s="298"/>
      <c r="AV299" s="298"/>
      <c r="AW299" s="298"/>
      <c r="AX299" s="298"/>
      <c r="AY299" s="298"/>
      <c r="AZ299" s="298"/>
      <c r="BA299" s="298"/>
      <c r="BB299" s="298"/>
      <c r="BC299" s="298"/>
      <c r="BD299" s="298"/>
      <c r="BE299" s="298"/>
      <c r="BF299" s="298"/>
      <c r="BG299" s="298"/>
      <c r="BH299" s="298"/>
      <c r="BI299" s="298"/>
      <c r="BJ299" s="298"/>
      <c r="BK299" s="298"/>
      <c r="BL299" s="298"/>
      <c r="BM299" s="298"/>
      <c r="BN299" s="298"/>
      <c r="BO299" s="298"/>
      <c r="BP299" s="298"/>
      <c r="BQ299" s="298"/>
      <c r="BR299" s="298"/>
      <c r="BS299" s="298"/>
      <c r="BT299" s="298"/>
      <c r="BU299" s="298"/>
      <c r="BV299" s="298"/>
      <c r="BW299" s="298"/>
      <c r="BX299" s="298"/>
      <c r="BY299" s="298"/>
    </row>
    <row r="300" spans="2:77" x14ac:dyDescent="0.3">
      <c r="B300" s="298"/>
      <c r="C300" s="298"/>
      <c r="D300" s="298"/>
      <c r="E300" s="298"/>
      <c r="F300" s="298"/>
      <c r="G300" s="298"/>
      <c r="H300" s="298"/>
      <c r="I300" s="298"/>
      <c r="J300" s="298"/>
      <c r="K300" s="298"/>
      <c r="L300" s="298"/>
      <c r="M300" s="298"/>
      <c r="N300" s="298"/>
      <c r="O300" s="298"/>
      <c r="P300" s="298"/>
      <c r="Q300" s="298"/>
      <c r="R300" s="298"/>
      <c r="S300" s="298"/>
      <c r="T300" s="298"/>
      <c r="U300" s="298"/>
      <c r="V300" s="298"/>
      <c r="W300" s="298"/>
      <c r="X300" s="298"/>
      <c r="Y300" s="298"/>
      <c r="Z300" s="298"/>
      <c r="AA300" s="298"/>
      <c r="AB300" s="298"/>
      <c r="AC300" s="298"/>
      <c r="AD300" s="298"/>
      <c r="AE300" s="298"/>
      <c r="AF300" s="298"/>
      <c r="AG300" s="298"/>
      <c r="AH300" s="298"/>
      <c r="AI300" s="298"/>
      <c r="AJ300" s="298"/>
      <c r="AK300" s="298"/>
      <c r="AL300" s="298"/>
      <c r="AM300" s="298"/>
      <c r="AN300" s="298"/>
      <c r="AO300" s="298"/>
      <c r="AP300" s="298"/>
      <c r="AQ300" s="298"/>
      <c r="AR300" s="298"/>
      <c r="AS300" s="298"/>
      <c r="AT300" s="298"/>
      <c r="AU300" s="298"/>
      <c r="AV300" s="298"/>
      <c r="AW300" s="298"/>
      <c r="AX300" s="298"/>
      <c r="AY300" s="298"/>
      <c r="AZ300" s="298"/>
      <c r="BA300" s="298"/>
      <c r="BB300" s="298"/>
      <c r="BC300" s="298"/>
      <c r="BD300" s="298"/>
      <c r="BE300" s="298"/>
      <c r="BF300" s="298"/>
      <c r="BG300" s="298"/>
      <c r="BH300" s="298"/>
      <c r="BI300" s="298"/>
      <c r="BJ300" s="298"/>
      <c r="BK300" s="298"/>
      <c r="BL300" s="298"/>
      <c r="BM300" s="298"/>
      <c r="BN300" s="298"/>
      <c r="BO300" s="298"/>
      <c r="BP300" s="298"/>
      <c r="BQ300" s="298"/>
      <c r="BR300" s="298"/>
      <c r="BS300" s="298"/>
      <c r="BT300" s="298"/>
      <c r="BU300" s="298"/>
      <c r="BV300" s="298"/>
      <c r="BW300" s="298"/>
      <c r="BX300" s="298"/>
      <c r="BY300" s="298"/>
    </row>
    <row r="301" spans="2:77" x14ac:dyDescent="0.3">
      <c r="B301" s="298"/>
      <c r="C301" s="298"/>
      <c r="D301" s="298"/>
      <c r="E301" s="298"/>
      <c r="F301" s="298"/>
      <c r="G301" s="298"/>
      <c r="H301" s="298"/>
      <c r="I301" s="298"/>
      <c r="J301" s="298"/>
      <c r="K301" s="298"/>
      <c r="L301" s="298"/>
      <c r="M301" s="298"/>
      <c r="N301" s="298"/>
      <c r="O301" s="298"/>
      <c r="P301" s="298"/>
      <c r="Q301" s="298"/>
      <c r="R301" s="298"/>
      <c r="S301" s="298"/>
      <c r="T301" s="298"/>
      <c r="U301" s="298"/>
      <c r="V301" s="298"/>
      <c r="W301" s="298"/>
      <c r="X301" s="298"/>
      <c r="Y301" s="298"/>
      <c r="Z301" s="298"/>
      <c r="AA301" s="298"/>
      <c r="AB301" s="298"/>
      <c r="AC301" s="298"/>
      <c r="AD301" s="298"/>
      <c r="AE301" s="298"/>
      <c r="AF301" s="298"/>
      <c r="AG301" s="298"/>
      <c r="AH301" s="298"/>
      <c r="AI301" s="298"/>
      <c r="AJ301" s="298"/>
      <c r="AK301" s="298"/>
      <c r="AL301" s="298"/>
      <c r="AM301" s="298"/>
      <c r="AN301" s="298"/>
      <c r="AO301" s="298"/>
      <c r="AP301" s="298"/>
      <c r="AQ301" s="298"/>
      <c r="AR301" s="298"/>
      <c r="AS301" s="298"/>
      <c r="AT301" s="298"/>
      <c r="AU301" s="298"/>
      <c r="AV301" s="298"/>
      <c r="AW301" s="298"/>
      <c r="AX301" s="298"/>
      <c r="AY301" s="298"/>
      <c r="AZ301" s="298"/>
      <c r="BA301" s="298"/>
      <c r="BB301" s="298"/>
      <c r="BC301" s="298"/>
      <c r="BD301" s="298"/>
      <c r="BE301" s="298"/>
      <c r="BF301" s="298"/>
      <c r="BG301" s="298"/>
      <c r="BH301" s="298"/>
      <c r="BI301" s="298"/>
      <c r="BJ301" s="298"/>
      <c r="BK301" s="298"/>
      <c r="BL301" s="298"/>
      <c r="BM301" s="298"/>
      <c r="BN301" s="298"/>
      <c r="BO301" s="298"/>
      <c r="BP301" s="298"/>
      <c r="BQ301" s="298"/>
      <c r="BR301" s="298"/>
      <c r="BS301" s="298"/>
      <c r="BT301" s="298"/>
      <c r="BU301" s="298"/>
      <c r="BV301" s="298"/>
      <c r="BW301" s="298"/>
      <c r="BX301" s="298"/>
      <c r="BY301" s="298"/>
    </row>
    <row r="302" spans="2:77" x14ac:dyDescent="0.3">
      <c r="B302" s="298"/>
      <c r="C302" s="298"/>
      <c r="D302" s="298"/>
      <c r="E302" s="298"/>
      <c r="F302" s="298"/>
      <c r="G302" s="298"/>
      <c r="H302" s="298"/>
      <c r="I302" s="298"/>
      <c r="J302" s="298"/>
      <c r="K302" s="298"/>
      <c r="L302" s="298"/>
      <c r="M302" s="298"/>
      <c r="N302" s="298"/>
      <c r="O302" s="298"/>
      <c r="P302" s="298"/>
      <c r="Q302" s="298"/>
      <c r="R302" s="298"/>
      <c r="S302" s="298"/>
      <c r="T302" s="298"/>
      <c r="U302" s="298"/>
      <c r="V302" s="298"/>
      <c r="W302" s="298"/>
      <c r="X302" s="298"/>
      <c r="Y302" s="298"/>
      <c r="Z302" s="298"/>
      <c r="AA302" s="298"/>
      <c r="AB302" s="298"/>
      <c r="AC302" s="298"/>
      <c r="AD302" s="298"/>
      <c r="AE302" s="298"/>
      <c r="AF302" s="298"/>
      <c r="AG302" s="298"/>
      <c r="AH302" s="298"/>
      <c r="AI302" s="298"/>
      <c r="AJ302" s="298"/>
      <c r="AK302" s="298"/>
      <c r="AL302" s="298"/>
      <c r="AM302" s="298"/>
      <c r="AN302" s="298"/>
      <c r="AO302" s="298"/>
      <c r="AP302" s="298"/>
      <c r="AQ302" s="298"/>
      <c r="AR302" s="298"/>
      <c r="AS302" s="298"/>
      <c r="AT302" s="298"/>
      <c r="AU302" s="298"/>
      <c r="AV302" s="298"/>
      <c r="AW302" s="298"/>
      <c r="AX302" s="298"/>
      <c r="AY302" s="298"/>
      <c r="AZ302" s="298"/>
      <c r="BA302" s="298"/>
      <c r="BB302" s="298"/>
      <c r="BC302" s="298"/>
      <c r="BD302" s="298"/>
      <c r="BE302" s="298"/>
      <c r="BF302" s="298"/>
      <c r="BG302" s="298"/>
      <c r="BH302" s="298"/>
      <c r="BI302" s="298"/>
      <c r="BJ302" s="298"/>
      <c r="BK302" s="298"/>
      <c r="BL302" s="298"/>
      <c r="BM302" s="298"/>
      <c r="BN302" s="298"/>
      <c r="BO302" s="298"/>
      <c r="BP302" s="298"/>
      <c r="BQ302" s="298"/>
      <c r="BR302" s="298"/>
      <c r="BS302" s="298"/>
      <c r="BT302" s="298"/>
      <c r="BU302" s="298"/>
      <c r="BV302" s="298"/>
      <c r="BW302" s="298"/>
      <c r="BX302" s="298"/>
      <c r="BY302" s="298"/>
    </row>
    <row r="303" spans="2:77" x14ac:dyDescent="0.3">
      <c r="B303" s="298"/>
      <c r="C303" s="298"/>
      <c r="D303" s="298"/>
      <c r="E303" s="298"/>
      <c r="F303" s="298"/>
      <c r="G303" s="298"/>
      <c r="H303" s="298"/>
      <c r="I303" s="298"/>
      <c r="J303" s="298"/>
      <c r="K303" s="298"/>
      <c r="L303" s="298"/>
      <c r="M303" s="298"/>
      <c r="N303" s="298"/>
      <c r="O303" s="298"/>
      <c r="P303" s="298"/>
      <c r="Q303" s="298"/>
      <c r="R303" s="298"/>
      <c r="S303" s="298"/>
      <c r="T303" s="298"/>
      <c r="U303" s="298"/>
      <c r="V303" s="298"/>
      <c r="W303" s="298"/>
      <c r="X303" s="298"/>
      <c r="Y303" s="298"/>
      <c r="Z303" s="298"/>
      <c r="AA303" s="298"/>
      <c r="AB303" s="298"/>
      <c r="AC303" s="298"/>
      <c r="AD303" s="298"/>
      <c r="AE303" s="298"/>
      <c r="AF303" s="298"/>
      <c r="AG303" s="298"/>
      <c r="AH303" s="298"/>
      <c r="AI303" s="298"/>
      <c r="AJ303" s="298"/>
      <c r="AK303" s="298"/>
      <c r="AL303" s="298"/>
      <c r="AM303" s="298"/>
      <c r="AN303" s="298"/>
      <c r="AO303" s="298"/>
      <c r="AP303" s="298"/>
      <c r="AQ303" s="298"/>
      <c r="AR303" s="298"/>
      <c r="AS303" s="298"/>
      <c r="AT303" s="298"/>
      <c r="AU303" s="298"/>
      <c r="AV303" s="298"/>
      <c r="AW303" s="298"/>
      <c r="AX303" s="298"/>
      <c r="AY303" s="298"/>
      <c r="AZ303" s="298"/>
      <c r="BA303" s="298"/>
      <c r="BB303" s="298"/>
      <c r="BC303" s="298"/>
      <c r="BD303" s="298"/>
      <c r="BE303" s="298"/>
      <c r="BF303" s="298"/>
      <c r="BG303" s="298"/>
      <c r="BH303" s="298"/>
      <c r="BI303" s="298"/>
      <c r="BJ303" s="298"/>
      <c r="BK303" s="298"/>
      <c r="BL303" s="298"/>
      <c r="BM303" s="298"/>
      <c r="BN303" s="298"/>
      <c r="BO303" s="298"/>
      <c r="BP303" s="298"/>
      <c r="BQ303" s="298"/>
      <c r="BR303" s="298"/>
      <c r="BS303" s="298"/>
      <c r="BT303" s="298"/>
      <c r="BU303" s="298"/>
      <c r="BV303" s="298"/>
      <c r="BW303" s="298"/>
      <c r="BX303" s="298"/>
      <c r="BY303" s="298"/>
    </row>
    <row r="304" spans="2:77" x14ac:dyDescent="0.3">
      <c r="B304" s="298"/>
      <c r="C304" s="298"/>
      <c r="D304" s="298"/>
      <c r="E304" s="298"/>
      <c r="F304" s="298"/>
      <c r="G304" s="298"/>
      <c r="H304" s="298"/>
      <c r="I304" s="298"/>
      <c r="J304" s="298"/>
      <c r="K304" s="298"/>
      <c r="L304" s="298"/>
      <c r="M304" s="298"/>
      <c r="N304" s="298"/>
      <c r="O304" s="298"/>
      <c r="P304" s="298"/>
      <c r="Q304" s="298"/>
      <c r="R304" s="298"/>
      <c r="S304" s="298"/>
      <c r="T304" s="298"/>
      <c r="U304" s="298"/>
      <c r="V304" s="298"/>
      <c r="W304" s="298"/>
      <c r="X304" s="298"/>
      <c r="Y304" s="298"/>
      <c r="Z304" s="298"/>
      <c r="AA304" s="298"/>
      <c r="AB304" s="298"/>
      <c r="AC304" s="298"/>
      <c r="AD304" s="298"/>
      <c r="AE304" s="298"/>
      <c r="AF304" s="298"/>
      <c r="AG304" s="298"/>
      <c r="AH304" s="298"/>
      <c r="AI304" s="298"/>
      <c r="AJ304" s="298"/>
      <c r="AK304" s="298"/>
      <c r="AL304" s="298"/>
      <c r="AM304" s="298"/>
      <c r="AN304" s="298"/>
      <c r="AO304" s="298"/>
      <c r="AP304" s="298"/>
      <c r="AQ304" s="298"/>
      <c r="AR304" s="298"/>
      <c r="AS304" s="298"/>
      <c r="AT304" s="298"/>
      <c r="AU304" s="298"/>
      <c r="AV304" s="298"/>
      <c r="AW304" s="298"/>
      <c r="AX304" s="298"/>
      <c r="AY304" s="298"/>
      <c r="AZ304" s="298"/>
      <c r="BA304" s="298"/>
      <c r="BB304" s="298"/>
      <c r="BC304" s="298"/>
      <c r="BD304" s="298"/>
      <c r="BE304" s="298"/>
      <c r="BF304" s="298"/>
      <c r="BG304" s="298"/>
      <c r="BH304" s="298"/>
      <c r="BI304" s="298"/>
      <c r="BJ304" s="298"/>
      <c r="BK304" s="298"/>
      <c r="BL304" s="298"/>
      <c r="BM304" s="298"/>
      <c r="BN304" s="298"/>
      <c r="BO304" s="298"/>
      <c r="BP304" s="298"/>
      <c r="BQ304" s="298"/>
      <c r="BR304" s="298"/>
      <c r="BS304" s="298"/>
      <c r="BT304" s="298"/>
      <c r="BU304" s="298"/>
      <c r="BV304" s="298"/>
      <c r="BW304" s="298"/>
      <c r="BX304" s="298"/>
      <c r="BY304" s="298"/>
    </row>
    <row r="305" spans="2:77" x14ac:dyDescent="0.3">
      <c r="B305" s="298"/>
      <c r="C305" s="298"/>
      <c r="D305" s="298"/>
      <c r="E305" s="298"/>
      <c r="F305" s="298"/>
      <c r="G305" s="298"/>
      <c r="H305" s="298"/>
      <c r="I305" s="298"/>
      <c r="J305" s="298"/>
      <c r="K305" s="298"/>
      <c r="L305" s="298"/>
      <c r="M305" s="298"/>
      <c r="N305" s="298"/>
      <c r="O305" s="298"/>
      <c r="P305" s="298"/>
      <c r="Q305" s="298"/>
      <c r="R305" s="298"/>
      <c r="S305" s="298"/>
      <c r="T305" s="298"/>
      <c r="U305" s="298"/>
      <c r="V305" s="298"/>
      <c r="W305" s="298"/>
      <c r="X305" s="298"/>
      <c r="Y305" s="298"/>
      <c r="Z305" s="298"/>
      <c r="AA305" s="298"/>
      <c r="AB305" s="298"/>
      <c r="AC305" s="298"/>
      <c r="AD305" s="298"/>
      <c r="AE305" s="298"/>
      <c r="AF305" s="298"/>
      <c r="AG305" s="298"/>
      <c r="AH305" s="298"/>
      <c r="AI305" s="298"/>
      <c r="AJ305" s="298"/>
      <c r="AK305" s="298"/>
      <c r="AL305" s="298"/>
      <c r="AM305" s="298"/>
      <c r="AN305" s="298"/>
      <c r="AO305" s="298"/>
      <c r="AP305" s="298"/>
      <c r="AQ305" s="298"/>
      <c r="AR305" s="298"/>
      <c r="AS305" s="298"/>
      <c r="AT305" s="298"/>
      <c r="AU305" s="298"/>
      <c r="AV305" s="298"/>
      <c r="AW305" s="298"/>
      <c r="AX305" s="298"/>
      <c r="AY305" s="298"/>
      <c r="AZ305" s="298"/>
      <c r="BA305" s="298"/>
      <c r="BB305" s="298"/>
      <c r="BC305" s="298"/>
      <c r="BD305" s="298"/>
      <c r="BE305" s="298"/>
      <c r="BF305" s="298"/>
      <c r="BG305" s="298"/>
      <c r="BH305" s="298"/>
      <c r="BI305" s="298"/>
      <c r="BJ305" s="298"/>
      <c r="BK305" s="298"/>
      <c r="BL305" s="298"/>
      <c r="BM305" s="298"/>
      <c r="BN305" s="298"/>
      <c r="BO305" s="298"/>
      <c r="BP305" s="298"/>
      <c r="BQ305" s="298"/>
      <c r="BR305" s="298"/>
      <c r="BS305" s="298"/>
      <c r="BT305" s="298"/>
      <c r="BU305" s="298"/>
      <c r="BV305" s="298"/>
      <c r="BW305" s="298"/>
      <c r="BX305" s="298"/>
      <c r="BY305" s="298"/>
    </row>
    <row r="306" spans="2:77" x14ac:dyDescent="0.3">
      <c r="B306" s="298"/>
      <c r="C306" s="298"/>
      <c r="D306" s="298"/>
      <c r="E306" s="298"/>
      <c r="F306" s="298"/>
      <c r="G306" s="298"/>
      <c r="H306" s="298"/>
      <c r="I306" s="298"/>
      <c r="J306" s="298"/>
      <c r="K306" s="298"/>
      <c r="L306" s="298"/>
      <c r="M306" s="298"/>
      <c r="N306" s="298"/>
      <c r="O306" s="298"/>
      <c r="P306" s="298"/>
      <c r="Q306" s="298"/>
      <c r="R306" s="298"/>
      <c r="S306" s="298"/>
      <c r="T306" s="298"/>
      <c r="U306" s="298"/>
      <c r="V306" s="298"/>
      <c r="W306" s="298"/>
      <c r="X306" s="298"/>
      <c r="Y306" s="298"/>
      <c r="Z306" s="298"/>
      <c r="AA306" s="298"/>
      <c r="AB306" s="298"/>
      <c r="AC306" s="298"/>
      <c r="AD306" s="298"/>
      <c r="AE306" s="298"/>
      <c r="AF306" s="298"/>
      <c r="AG306" s="298"/>
      <c r="AH306" s="298"/>
      <c r="AI306" s="298"/>
      <c r="AJ306" s="298"/>
      <c r="AK306" s="298"/>
      <c r="AL306" s="298"/>
      <c r="AM306" s="298"/>
      <c r="AN306" s="298"/>
      <c r="AO306" s="298"/>
      <c r="AP306" s="298"/>
      <c r="AQ306" s="298"/>
      <c r="AR306" s="298"/>
      <c r="AS306" s="298"/>
      <c r="AT306" s="298"/>
      <c r="AU306" s="298"/>
      <c r="AV306" s="298"/>
      <c r="AW306" s="298"/>
      <c r="AX306" s="298"/>
      <c r="AY306" s="298"/>
      <c r="AZ306" s="298"/>
      <c r="BA306" s="298"/>
      <c r="BB306" s="298"/>
      <c r="BC306" s="298"/>
      <c r="BD306" s="298"/>
      <c r="BE306" s="298"/>
      <c r="BF306" s="298"/>
      <c r="BG306" s="298"/>
      <c r="BH306" s="298"/>
      <c r="BI306" s="298"/>
      <c r="BJ306" s="298"/>
      <c r="BK306" s="298"/>
      <c r="BL306" s="298"/>
      <c r="BM306" s="298"/>
      <c r="BN306" s="298"/>
      <c r="BO306" s="298"/>
      <c r="BP306" s="298"/>
      <c r="BQ306" s="298"/>
      <c r="BR306" s="298"/>
      <c r="BS306" s="298"/>
      <c r="BT306" s="298"/>
      <c r="BU306" s="298"/>
      <c r="BV306" s="298"/>
      <c r="BW306" s="298"/>
      <c r="BX306" s="298"/>
      <c r="BY306" s="298"/>
    </row>
    <row r="307" spans="2:77" x14ac:dyDescent="0.3">
      <c r="B307" s="298"/>
      <c r="C307" s="298"/>
      <c r="D307" s="298"/>
      <c r="E307" s="298"/>
      <c r="F307" s="298"/>
      <c r="G307" s="298"/>
      <c r="H307" s="298"/>
      <c r="I307" s="298"/>
      <c r="J307" s="298"/>
      <c r="K307" s="298"/>
      <c r="L307" s="298"/>
      <c r="M307" s="298"/>
      <c r="N307" s="298"/>
      <c r="O307" s="298"/>
      <c r="P307" s="298"/>
      <c r="Q307" s="298"/>
      <c r="R307" s="298"/>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298"/>
      <c r="AY307" s="298"/>
      <c r="AZ307" s="298"/>
      <c r="BA307" s="298"/>
      <c r="BB307" s="298"/>
      <c r="BC307" s="298"/>
      <c r="BD307" s="298"/>
      <c r="BE307" s="298"/>
      <c r="BF307" s="298"/>
      <c r="BG307" s="298"/>
      <c r="BH307" s="298"/>
      <c r="BI307" s="298"/>
      <c r="BJ307" s="298"/>
      <c r="BK307" s="298"/>
      <c r="BL307" s="298"/>
      <c r="BM307" s="298"/>
      <c r="BN307" s="298"/>
      <c r="BO307" s="298"/>
      <c r="BP307" s="298"/>
      <c r="BQ307" s="298"/>
      <c r="BR307" s="298"/>
      <c r="BS307" s="298"/>
      <c r="BT307" s="298"/>
      <c r="BU307" s="298"/>
      <c r="BV307" s="298"/>
      <c r="BW307" s="298"/>
      <c r="BX307" s="298"/>
      <c r="BY307" s="298"/>
    </row>
    <row r="308" spans="2:77" x14ac:dyDescent="0.3">
      <c r="B308" s="298"/>
      <c r="C308" s="298"/>
      <c r="D308" s="298"/>
      <c r="E308" s="298"/>
      <c r="F308" s="298"/>
      <c r="G308" s="298"/>
      <c r="H308" s="298"/>
      <c r="I308" s="298"/>
      <c r="J308" s="298"/>
      <c r="K308" s="298"/>
      <c r="L308" s="298"/>
      <c r="M308" s="298"/>
      <c r="N308" s="298"/>
      <c r="O308" s="298"/>
      <c r="P308" s="298"/>
      <c r="Q308" s="298"/>
      <c r="R308" s="298"/>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298"/>
      <c r="AY308" s="298"/>
      <c r="AZ308" s="298"/>
      <c r="BA308" s="298"/>
      <c r="BB308" s="298"/>
      <c r="BC308" s="298"/>
      <c r="BD308" s="298"/>
      <c r="BE308" s="298"/>
      <c r="BF308" s="298"/>
      <c r="BG308" s="298"/>
      <c r="BH308" s="298"/>
      <c r="BI308" s="298"/>
      <c r="BJ308" s="298"/>
      <c r="BK308" s="298"/>
      <c r="BL308" s="298"/>
      <c r="BM308" s="298"/>
      <c r="BN308" s="298"/>
      <c r="BO308" s="298"/>
      <c r="BP308" s="298"/>
      <c r="BQ308" s="298"/>
      <c r="BR308" s="298"/>
      <c r="BS308" s="298"/>
      <c r="BT308" s="298"/>
      <c r="BU308" s="298"/>
      <c r="BV308" s="298"/>
      <c r="BW308" s="298"/>
      <c r="BX308" s="298"/>
      <c r="BY308" s="298"/>
    </row>
    <row r="309" spans="2:77" x14ac:dyDescent="0.3">
      <c r="B309" s="298"/>
      <c r="C309" s="298"/>
      <c r="D309" s="298"/>
      <c r="E309" s="298"/>
      <c r="F309" s="298"/>
      <c r="G309" s="298"/>
      <c r="H309" s="298"/>
      <c r="I309" s="298"/>
      <c r="J309" s="298"/>
      <c r="K309" s="298"/>
      <c r="L309" s="298"/>
      <c r="M309" s="298"/>
      <c r="N309" s="298"/>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298"/>
      <c r="AY309" s="298"/>
      <c r="AZ309" s="298"/>
      <c r="BA309" s="298"/>
      <c r="BB309" s="298"/>
      <c r="BC309" s="298"/>
      <c r="BD309" s="298"/>
      <c r="BE309" s="298"/>
      <c r="BF309" s="298"/>
      <c r="BG309" s="298"/>
      <c r="BH309" s="298"/>
      <c r="BI309" s="298"/>
      <c r="BJ309" s="298"/>
      <c r="BK309" s="298"/>
      <c r="BL309" s="298"/>
      <c r="BM309" s="298"/>
      <c r="BN309" s="298"/>
      <c r="BO309" s="298"/>
      <c r="BP309" s="298"/>
      <c r="BQ309" s="298"/>
      <c r="BR309" s="298"/>
      <c r="BS309" s="298"/>
      <c r="BT309" s="298"/>
      <c r="BU309" s="298"/>
      <c r="BV309" s="298"/>
      <c r="BW309" s="298"/>
      <c r="BX309" s="298"/>
      <c r="BY309" s="298"/>
    </row>
    <row r="310" spans="2:77" x14ac:dyDescent="0.3">
      <c r="B310" s="298"/>
      <c r="C310" s="298"/>
      <c r="D310" s="298"/>
      <c r="E310" s="298"/>
      <c r="F310" s="298"/>
      <c r="G310" s="298"/>
      <c r="H310" s="298"/>
      <c r="I310" s="298"/>
      <c r="J310" s="298"/>
      <c r="K310" s="298"/>
      <c r="L310" s="298"/>
      <c r="M310" s="298"/>
      <c r="N310" s="298"/>
      <c r="O310" s="298"/>
      <c r="P310" s="298"/>
      <c r="Q310" s="298"/>
      <c r="R310" s="298"/>
      <c r="S310" s="298"/>
      <c r="T310" s="298"/>
      <c r="U310" s="298"/>
      <c r="V310" s="298"/>
      <c r="W310" s="298"/>
      <c r="X310" s="298"/>
      <c r="Y310" s="298"/>
      <c r="Z310" s="298"/>
      <c r="AA310" s="298"/>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298"/>
      <c r="AY310" s="298"/>
      <c r="AZ310" s="298"/>
      <c r="BA310" s="298"/>
      <c r="BB310" s="298"/>
      <c r="BC310" s="298"/>
      <c r="BD310" s="298"/>
      <c r="BE310" s="298"/>
      <c r="BF310" s="298"/>
      <c r="BG310" s="298"/>
      <c r="BH310" s="298"/>
      <c r="BI310" s="298"/>
      <c r="BJ310" s="298"/>
      <c r="BK310" s="298"/>
      <c r="BL310" s="298"/>
      <c r="BM310" s="298"/>
      <c r="BN310" s="298"/>
      <c r="BO310" s="298"/>
      <c r="BP310" s="298"/>
      <c r="BQ310" s="298"/>
      <c r="BR310" s="298"/>
      <c r="BS310" s="298"/>
      <c r="BT310" s="298"/>
      <c r="BU310" s="298"/>
      <c r="BV310" s="298"/>
      <c r="BW310" s="298"/>
      <c r="BX310" s="298"/>
      <c r="BY310" s="298"/>
    </row>
    <row r="311" spans="2:77" x14ac:dyDescent="0.3">
      <c r="B311" s="298"/>
      <c r="C311" s="298"/>
      <c r="D311" s="298"/>
      <c r="E311" s="298"/>
      <c r="F311" s="298"/>
      <c r="G311" s="298"/>
      <c r="H311" s="298"/>
      <c r="I311" s="298"/>
      <c r="J311" s="298"/>
      <c r="K311" s="298"/>
      <c r="L311" s="298"/>
      <c r="M311" s="298"/>
      <c r="N311" s="298"/>
      <c r="O311" s="298"/>
      <c r="P311" s="298"/>
      <c r="Q311" s="298"/>
      <c r="R311" s="298"/>
      <c r="S311" s="298"/>
      <c r="T311" s="298"/>
      <c r="U311" s="298"/>
      <c r="V311" s="298"/>
      <c r="W311" s="298"/>
      <c r="X311" s="298"/>
      <c r="Y311" s="298"/>
      <c r="Z311" s="298"/>
      <c r="AA311" s="298"/>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298"/>
      <c r="AY311" s="298"/>
      <c r="AZ311" s="298"/>
      <c r="BA311" s="298"/>
      <c r="BB311" s="298"/>
      <c r="BC311" s="298"/>
      <c r="BD311" s="298"/>
      <c r="BE311" s="298"/>
      <c r="BF311" s="298"/>
      <c r="BG311" s="298"/>
      <c r="BH311" s="298"/>
      <c r="BI311" s="298"/>
      <c r="BJ311" s="298"/>
      <c r="BK311" s="298"/>
      <c r="BL311" s="298"/>
      <c r="BM311" s="298"/>
      <c r="BN311" s="298"/>
      <c r="BO311" s="298"/>
      <c r="BP311" s="298"/>
      <c r="BQ311" s="298"/>
      <c r="BR311" s="298"/>
      <c r="BS311" s="298"/>
      <c r="BT311" s="298"/>
      <c r="BU311" s="298"/>
      <c r="BV311" s="298"/>
      <c r="BW311" s="298"/>
      <c r="BX311" s="298"/>
      <c r="BY311" s="298"/>
    </row>
    <row r="312" spans="2:77" x14ac:dyDescent="0.3">
      <c r="B312" s="298"/>
      <c r="C312" s="298"/>
      <c r="D312" s="298"/>
      <c r="E312" s="298"/>
      <c r="F312" s="298"/>
      <c r="G312" s="298"/>
      <c r="H312" s="298"/>
      <c r="I312" s="298"/>
      <c r="J312" s="298"/>
      <c r="K312" s="298"/>
      <c r="L312" s="298"/>
      <c r="M312" s="298"/>
      <c r="N312" s="298"/>
      <c r="O312" s="298"/>
      <c r="P312" s="298"/>
      <c r="Q312" s="298"/>
      <c r="R312" s="298"/>
      <c r="S312" s="298"/>
      <c r="T312" s="298"/>
      <c r="U312" s="298"/>
      <c r="V312" s="298"/>
      <c r="W312" s="298"/>
      <c r="X312" s="298"/>
      <c r="Y312" s="298"/>
      <c r="Z312" s="298"/>
      <c r="AA312" s="298"/>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298"/>
      <c r="AY312" s="298"/>
      <c r="AZ312" s="298"/>
      <c r="BA312" s="298"/>
      <c r="BB312" s="298"/>
      <c r="BC312" s="298"/>
      <c r="BD312" s="298"/>
      <c r="BE312" s="298"/>
      <c r="BF312" s="298"/>
      <c r="BG312" s="298"/>
      <c r="BH312" s="298"/>
      <c r="BI312" s="298"/>
      <c r="BJ312" s="298"/>
      <c r="BK312" s="298"/>
      <c r="BL312" s="298"/>
      <c r="BM312" s="298"/>
      <c r="BN312" s="298"/>
      <c r="BO312" s="298"/>
      <c r="BP312" s="298"/>
      <c r="BQ312" s="298"/>
      <c r="BR312" s="298"/>
      <c r="BS312" s="298"/>
      <c r="BT312" s="298"/>
      <c r="BU312" s="298"/>
      <c r="BV312" s="298"/>
      <c r="BW312" s="298"/>
      <c r="BX312" s="298"/>
      <c r="BY312" s="298"/>
    </row>
    <row r="313" spans="2:77" x14ac:dyDescent="0.3">
      <c r="B313" s="298"/>
      <c r="C313" s="298"/>
      <c r="D313" s="298"/>
      <c r="E313" s="298"/>
      <c r="F313" s="298"/>
      <c r="G313" s="298"/>
      <c r="H313" s="298"/>
      <c r="I313" s="298"/>
      <c r="J313" s="298"/>
      <c r="K313" s="298"/>
      <c r="L313" s="298"/>
      <c r="M313" s="298"/>
      <c r="N313" s="298"/>
      <c r="O313" s="298"/>
      <c r="P313" s="298"/>
      <c r="Q313" s="298"/>
      <c r="R313" s="298"/>
      <c r="S313" s="298"/>
      <c r="T313" s="298"/>
      <c r="U313" s="298"/>
      <c r="V313" s="298"/>
      <c r="W313" s="298"/>
      <c r="X313" s="298"/>
      <c r="Y313" s="298"/>
      <c r="Z313" s="298"/>
      <c r="AA313" s="298"/>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298"/>
      <c r="AY313" s="298"/>
      <c r="AZ313" s="298"/>
      <c r="BA313" s="298"/>
      <c r="BB313" s="298"/>
      <c r="BC313" s="298"/>
      <c r="BD313" s="298"/>
      <c r="BE313" s="298"/>
      <c r="BF313" s="298"/>
      <c r="BG313" s="298"/>
      <c r="BH313" s="298"/>
      <c r="BI313" s="298"/>
      <c r="BJ313" s="298"/>
      <c r="BK313" s="298"/>
      <c r="BL313" s="298"/>
      <c r="BM313" s="298"/>
      <c r="BN313" s="298"/>
      <c r="BO313" s="298"/>
      <c r="BP313" s="298"/>
      <c r="BQ313" s="298"/>
      <c r="BR313" s="298"/>
      <c r="BS313" s="298"/>
      <c r="BT313" s="298"/>
      <c r="BU313" s="298"/>
      <c r="BV313" s="298"/>
      <c r="BW313" s="298"/>
      <c r="BX313" s="298"/>
      <c r="BY313" s="298"/>
    </row>
    <row r="314" spans="2:77" x14ac:dyDescent="0.3">
      <c r="B314" s="298"/>
      <c r="C314" s="298"/>
      <c r="D314" s="298"/>
      <c r="E314" s="298"/>
      <c r="F314" s="298"/>
      <c r="G314" s="298"/>
      <c r="H314" s="298"/>
      <c r="I314" s="298"/>
      <c r="J314" s="298"/>
      <c r="K314" s="298"/>
      <c r="L314" s="298"/>
      <c r="M314" s="298"/>
      <c r="N314" s="298"/>
      <c r="O314" s="298"/>
      <c r="P314" s="298"/>
      <c r="Q314" s="298"/>
      <c r="R314" s="298"/>
      <c r="S314" s="298"/>
      <c r="T314" s="298"/>
      <c r="U314" s="298"/>
      <c r="V314" s="298"/>
      <c r="W314" s="298"/>
      <c r="X314" s="298"/>
      <c r="Y314" s="298"/>
      <c r="Z314" s="298"/>
      <c r="AA314" s="298"/>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298"/>
      <c r="AY314" s="298"/>
      <c r="AZ314" s="298"/>
      <c r="BA314" s="298"/>
      <c r="BB314" s="298"/>
      <c r="BC314" s="298"/>
      <c r="BD314" s="298"/>
      <c r="BE314" s="298"/>
      <c r="BF314" s="298"/>
      <c r="BG314" s="298"/>
      <c r="BH314" s="298"/>
      <c r="BI314" s="298"/>
      <c r="BJ314" s="298"/>
      <c r="BK314" s="298"/>
      <c r="BL314" s="298"/>
      <c r="BM314" s="298"/>
      <c r="BN314" s="298"/>
      <c r="BO314" s="298"/>
      <c r="BP314" s="298"/>
      <c r="BQ314" s="298"/>
      <c r="BR314" s="298"/>
      <c r="BS314" s="298"/>
      <c r="BT314" s="298"/>
      <c r="BU314" s="298"/>
      <c r="BV314" s="298"/>
      <c r="BW314" s="298"/>
      <c r="BX314" s="298"/>
      <c r="BY314" s="298"/>
    </row>
    <row r="315" spans="2:77" x14ac:dyDescent="0.3">
      <c r="B315" s="298"/>
      <c r="C315" s="298"/>
      <c r="D315" s="298"/>
      <c r="E315" s="298"/>
      <c r="F315" s="298"/>
      <c r="G315" s="298"/>
      <c r="H315" s="298"/>
      <c r="I315" s="298"/>
      <c r="J315" s="298"/>
      <c r="K315" s="298"/>
      <c r="L315" s="298"/>
      <c r="M315" s="298"/>
      <c r="N315" s="298"/>
      <c r="O315" s="298"/>
      <c r="P315" s="298"/>
      <c r="Q315" s="298"/>
      <c r="R315" s="298"/>
      <c r="S315" s="298"/>
      <c r="T315" s="298"/>
      <c r="U315" s="298"/>
      <c r="V315" s="298"/>
      <c r="W315" s="298"/>
      <c r="X315" s="298"/>
      <c r="Y315" s="298"/>
      <c r="Z315" s="298"/>
      <c r="AA315" s="298"/>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298"/>
      <c r="AY315" s="298"/>
      <c r="AZ315" s="298"/>
      <c r="BA315" s="298"/>
      <c r="BB315" s="298"/>
      <c r="BC315" s="298"/>
      <c r="BD315" s="298"/>
      <c r="BE315" s="298"/>
      <c r="BF315" s="298"/>
      <c r="BG315" s="298"/>
      <c r="BH315" s="298"/>
      <c r="BI315" s="298"/>
      <c r="BJ315" s="298"/>
      <c r="BK315" s="298"/>
      <c r="BL315" s="298"/>
      <c r="BM315" s="298"/>
      <c r="BN315" s="298"/>
      <c r="BO315" s="298"/>
      <c r="BP315" s="298"/>
      <c r="BQ315" s="298"/>
      <c r="BR315" s="298"/>
      <c r="BS315" s="298"/>
      <c r="BT315" s="298"/>
      <c r="BU315" s="298"/>
      <c r="BV315" s="298"/>
      <c r="BW315" s="298"/>
      <c r="BX315" s="298"/>
      <c r="BY315" s="298"/>
    </row>
    <row r="316" spans="2:77" x14ac:dyDescent="0.3">
      <c r="B316" s="298"/>
      <c r="C316" s="298"/>
      <c r="D316" s="298"/>
      <c r="E316" s="298"/>
      <c r="F316" s="298"/>
      <c r="G316" s="298"/>
      <c r="H316" s="298"/>
      <c r="I316" s="298"/>
      <c r="J316" s="298"/>
      <c r="K316" s="298"/>
      <c r="L316" s="298"/>
      <c r="M316" s="298"/>
      <c r="N316" s="298"/>
      <c r="O316" s="298"/>
      <c r="P316" s="298"/>
      <c r="Q316" s="298"/>
      <c r="R316" s="298"/>
      <c r="S316" s="298"/>
      <c r="T316" s="298"/>
      <c r="U316" s="298"/>
      <c r="V316" s="298"/>
      <c r="W316" s="298"/>
      <c r="X316" s="298"/>
      <c r="Y316" s="298"/>
      <c r="Z316" s="298"/>
      <c r="AA316" s="298"/>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298"/>
      <c r="AY316" s="298"/>
      <c r="AZ316" s="298"/>
      <c r="BA316" s="298"/>
      <c r="BB316" s="298"/>
      <c r="BC316" s="298"/>
      <c r="BD316" s="298"/>
      <c r="BE316" s="298"/>
      <c r="BF316" s="298"/>
      <c r="BG316" s="298"/>
      <c r="BH316" s="298"/>
      <c r="BI316" s="298"/>
      <c r="BJ316" s="298"/>
      <c r="BK316" s="298"/>
      <c r="BL316" s="298"/>
      <c r="BM316" s="298"/>
      <c r="BN316" s="298"/>
      <c r="BO316" s="298"/>
      <c r="BP316" s="298"/>
      <c r="BQ316" s="298"/>
      <c r="BR316" s="298"/>
      <c r="BS316" s="298"/>
      <c r="BT316" s="298"/>
      <c r="BU316" s="298"/>
      <c r="BV316" s="298"/>
      <c r="BW316" s="298"/>
      <c r="BX316" s="298"/>
      <c r="BY316" s="298"/>
    </row>
    <row r="317" spans="2:77" x14ac:dyDescent="0.3">
      <c r="B317" s="298"/>
      <c r="C317" s="298"/>
      <c r="D317" s="298"/>
      <c r="E317" s="298"/>
      <c r="F317" s="298"/>
      <c r="G317" s="298"/>
      <c r="H317" s="298"/>
      <c r="I317" s="298"/>
      <c r="J317" s="298"/>
      <c r="K317" s="298"/>
      <c r="L317" s="298"/>
      <c r="M317" s="298"/>
      <c r="N317" s="298"/>
      <c r="O317" s="298"/>
      <c r="P317" s="298"/>
      <c r="Q317" s="298"/>
      <c r="R317" s="298"/>
      <c r="S317" s="298"/>
      <c r="T317" s="298"/>
      <c r="U317" s="298"/>
      <c r="V317" s="298"/>
      <c r="W317" s="298"/>
      <c r="X317" s="298"/>
      <c r="Y317" s="298"/>
      <c r="Z317" s="298"/>
      <c r="AA317" s="298"/>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298"/>
      <c r="AY317" s="298"/>
      <c r="AZ317" s="298"/>
      <c r="BA317" s="298"/>
      <c r="BB317" s="298"/>
      <c r="BC317" s="298"/>
      <c r="BD317" s="298"/>
      <c r="BE317" s="298"/>
      <c r="BF317" s="298"/>
      <c r="BG317" s="298"/>
      <c r="BH317" s="298"/>
      <c r="BI317" s="298"/>
      <c r="BJ317" s="298"/>
      <c r="BK317" s="298"/>
      <c r="BL317" s="298"/>
      <c r="BM317" s="298"/>
      <c r="BN317" s="298"/>
      <c r="BO317" s="298"/>
      <c r="BP317" s="298"/>
      <c r="BQ317" s="298"/>
      <c r="BR317" s="298"/>
      <c r="BS317" s="298"/>
      <c r="BT317" s="298"/>
      <c r="BU317" s="298"/>
      <c r="BV317" s="298"/>
      <c r="BW317" s="298"/>
      <c r="BX317" s="298"/>
      <c r="BY317" s="298"/>
    </row>
    <row r="318" spans="2:77" x14ac:dyDescent="0.3">
      <c r="B318" s="298"/>
      <c r="C318" s="298"/>
      <c r="D318" s="298"/>
      <c r="E318" s="298"/>
      <c r="F318" s="298"/>
      <c r="G318" s="298"/>
      <c r="H318" s="298"/>
      <c r="I318" s="298"/>
      <c r="J318" s="298"/>
      <c r="K318" s="298"/>
      <c r="L318" s="298"/>
      <c r="M318" s="298"/>
      <c r="N318" s="298"/>
      <c r="O318" s="298"/>
      <c r="P318" s="298"/>
      <c r="Q318" s="298"/>
      <c r="R318" s="298"/>
      <c r="S318" s="298"/>
      <c r="T318" s="298"/>
      <c r="U318" s="298"/>
      <c r="V318" s="298"/>
      <c r="W318" s="298"/>
      <c r="X318" s="298"/>
      <c r="Y318" s="298"/>
      <c r="Z318" s="298"/>
      <c r="AA318" s="298"/>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298"/>
      <c r="AY318" s="298"/>
      <c r="AZ318" s="298"/>
      <c r="BA318" s="298"/>
      <c r="BB318" s="298"/>
      <c r="BC318" s="298"/>
      <c r="BD318" s="298"/>
      <c r="BE318" s="298"/>
      <c r="BF318" s="298"/>
      <c r="BG318" s="298"/>
      <c r="BH318" s="298"/>
      <c r="BI318" s="298"/>
      <c r="BJ318" s="298"/>
      <c r="BK318" s="298"/>
      <c r="BL318" s="298"/>
      <c r="BM318" s="298"/>
      <c r="BN318" s="298"/>
      <c r="BO318" s="298"/>
      <c r="BP318" s="298"/>
      <c r="BQ318" s="298"/>
      <c r="BR318" s="298"/>
      <c r="BS318" s="298"/>
      <c r="BT318" s="298"/>
      <c r="BU318" s="298"/>
      <c r="BV318" s="298"/>
      <c r="BW318" s="298"/>
      <c r="BX318" s="298"/>
      <c r="BY318" s="298"/>
    </row>
    <row r="319" spans="2:77" x14ac:dyDescent="0.3">
      <c r="B319" s="298"/>
      <c r="C319" s="298"/>
      <c r="D319" s="298"/>
      <c r="E319" s="298"/>
      <c r="F319" s="298"/>
      <c r="G319" s="298"/>
      <c r="H319" s="298"/>
      <c r="I319" s="298"/>
      <c r="J319" s="298"/>
      <c r="K319" s="298"/>
      <c r="L319" s="298"/>
      <c r="M319" s="298"/>
      <c r="N319" s="298"/>
      <c r="O319" s="298"/>
      <c r="P319" s="298"/>
      <c r="Q319" s="298"/>
      <c r="R319" s="298"/>
      <c r="S319" s="298"/>
      <c r="T319" s="298"/>
      <c r="U319" s="298"/>
      <c r="V319" s="298"/>
      <c r="W319" s="298"/>
      <c r="X319" s="298"/>
      <c r="Y319" s="298"/>
      <c r="Z319" s="298"/>
      <c r="AA319" s="298"/>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298"/>
      <c r="AY319" s="298"/>
      <c r="AZ319" s="298"/>
      <c r="BA319" s="298"/>
      <c r="BB319" s="298"/>
      <c r="BC319" s="298"/>
      <c r="BD319" s="298"/>
      <c r="BE319" s="298"/>
      <c r="BF319" s="298"/>
      <c r="BG319" s="298"/>
      <c r="BH319" s="298"/>
      <c r="BI319" s="298"/>
      <c r="BJ319" s="298"/>
      <c r="BK319" s="298"/>
      <c r="BL319" s="298"/>
      <c r="BM319" s="298"/>
      <c r="BN319" s="298"/>
      <c r="BO319" s="298"/>
      <c r="BP319" s="298"/>
      <c r="BQ319" s="298"/>
      <c r="BR319" s="298"/>
      <c r="BS319" s="298"/>
      <c r="BT319" s="298"/>
      <c r="BU319" s="298"/>
      <c r="BV319" s="298"/>
      <c r="BW319" s="298"/>
      <c r="BX319" s="298"/>
      <c r="BY319" s="298"/>
    </row>
    <row r="320" spans="2:77" x14ac:dyDescent="0.3">
      <c r="B320" s="298"/>
      <c r="C320" s="298"/>
      <c r="D320" s="298"/>
      <c r="E320" s="298"/>
      <c r="F320" s="298"/>
      <c r="G320" s="298"/>
      <c r="H320" s="298"/>
      <c r="I320" s="298"/>
      <c r="J320" s="298"/>
      <c r="K320" s="298"/>
      <c r="L320" s="298"/>
      <c r="M320" s="298"/>
      <c r="N320" s="298"/>
      <c r="O320" s="298"/>
      <c r="P320" s="298"/>
      <c r="Q320" s="298"/>
      <c r="R320" s="298"/>
      <c r="S320" s="298"/>
      <c r="T320" s="298"/>
      <c r="U320" s="298"/>
      <c r="V320" s="298"/>
      <c r="W320" s="298"/>
      <c r="X320" s="298"/>
      <c r="Y320" s="298"/>
      <c r="Z320" s="298"/>
      <c r="AA320" s="298"/>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298"/>
      <c r="AY320" s="298"/>
      <c r="AZ320" s="298"/>
      <c r="BA320" s="298"/>
      <c r="BB320" s="298"/>
      <c r="BC320" s="298"/>
      <c r="BD320" s="298"/>
      <c r="BE320" s="298"/>
      <c r="BF320" s="298"/>
      <c r="BG320" s="298"/>
      <c r="BH320" s="298"/>
      <c r="BI320" s="298"/>
      <c r="BJ320" s="298"/>
      <c r="BK320" s="298"/>
      <c r="BL320" s="298"/>
      <c r="BM320" s="298"/>
      <c r="BN320" s="298"/>
      <c r="BO320" s="298"/>
      <c r="BP320" s="298"/>
      <c r="BQ320" s="298"/>
      <c r="BR320" s="298"/>
      <c r="BS320" s="298"/>
      <c r="BT320" s="298"/>
      <c r="BU320" s="298"/>
      <c r="BV320" s="298"/>
      <c r="BW320" s="298"/>
      <c r="BX320" s="298"/>
      <c r="BY320" s="298"/>
    </row>
    <row r="321" spans="2:77" x14ac:dyDescent="0.3">
      <c r="B321" s="298"/>
      <c r="C321" s="298"/>
      <c r="D321" s="298"/>
      <c r="E321" s="298"/>
      <c r="F321" s="298"/>
      <c r="G321" s="298"/>
      <c r="H321" s="298"/>
      <c r="I321" s="298"/>
      <c r="J321" s="298"/>
      <c r="K321" s="298"/>
      <c r="L321" s="298"/>
      <c r="M321" s="298"/>
      <c r="N321" s="298"/>
      <c r="O321" s="298"/>
      <c r="P321" s="298"/>
      <c r="Q321" s="298"/>
      <c r="R321" s="298"/>
      <c r="S321" s="298"/>
      <c r="T321" s="298"/>
      <c r="U321" s="298"/>
      <c r="V321" s="298"/>
      <c r="W321" s="298"/>
      <c r="X321" s="298"/>
      <c r="Y321" s="298"/>
      <c r="Z321" s="298"/>
      <c r="AA321" s="298"/>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298"/>
      <c r="AY321" s="298"/>
      <c r="AZ321" s="298"/>
      <c r="BA321" s="298"/>
      <c r="BB321" s="298"/>
      <c r="BC321" s="298"/>
      <c r="BD321" s="298"/>
      <c r="BE321" s="298"/>
      <c r="BF321" s="298"/>
      <c r="BG321" s="298"/>
      <c r="BH321" s="298"/>
      <c r="BI321" s="298"/>
      <c r="BJ321" s="298"/>
      <c r="BK321" s="298"/>
      <c r="BL321" s="298"/>
      <c r="BM321" s="298"/>
      <c r="BN321" s="298"/>
      <c r="BO321" s="298"/>
      <c r="BP321" s="298"/>
      <c r="BQ321" s="298"/>
      <c r="BR321" s="298"/>
      <c r="BS321" s="298"/>
      <c r="BT321" s="298"/>
      <c r="BU321" s="298"/>
      <c r="BV321" s="298"/>
      <c r="BW321" s="298"/>
      <c r="BX321" s="298"/>
      <c r="BY321" s="298"/>
    </row>
    <row r="322" spans="2:77" x14ac:dyDescent="0.3">
      <c r="B322" s="298"/>
      <c r="C322" s="298"/>
      <c r="D322" s="298"/>
      <c r="E322" s="298"/>
      <c r="F322" s="298"/>
      <c r="G322" s="298"/>
      <c r="H322" s="298"/>
      <c r="I322" s="298"/>
      <c r="J322" s="298"/>
      <c r="K322" s="298"/>
      <c r="L322" s="298"/>
      <c r="M322" s="298"/>
      <c r="N322" s="298"/>
      <c r="O322" s="298"/>
      <c r="P322" s="298"/>
      <c r="Q322" s="298"/>
      <c r="R322" s="298"/>
      <c r="S322" s="298"/>
      <c r="T322" s="298"/>
      <c r="U322" s="298"/>
      <c r="V322" s="298"/>
      <c r="W322" s="298"/>
      <c r="X322" s="298"/>
      <c r="Y322" s="298"/>
      <c r="Z322" s="298"/>
      <c r="AA322" s="298"/>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298"/>
      <c r="AY322" s="298"/>
      <c r="AZ322" s="298"/>
      <c r="BA322" s="298"/>
      <c r="BB322" s="298"/>
      <c r="BC322" s="298"/>
      <c r="BD322" s="298"/>
      <c r="BE322" s="298"/>
      <c r="BF322" s="298"/>
      <c r="BG322" s="298"/>
      <c r="BH322" s="298"/>
      <c r="BI322" s="298"/>
      <c r="BJ322" s="298"/>
      <c r="BK322" s="298"/>
      <c r="BL322" s="298"/>
      <c r="BM322" s="298"/>
      <c r="BN322" s="298"/>
      <c r="BO322" s="298"/>
      <c r="BP322" s="298"/>
      <c r="BQ322" s="298"/>
      <c r="BR322" s="298"/>
      <c r="BS322" s="298"/>
      <c r="BT322" s="298"/>
      <c r="BU322" s="298"/>
      <c r="BV322" s="298"/>
      <c r="BW322" s="298"/>
      <c r="BX322" s="298"/>
      <c r="BY322" s="298"/>
    </row>
    <row r="323" spans="2:77" x14ac:dyDescent="0.3">
      <c r="B323" s="298"/>
      <c r="C323" s="298"/>
      <c r="D323" s="298"/>
      <c r="E323" s="298"/>
      <c r="F323" s="298"/>
      <c r="G323" s="298"/>
      <c r="H323" s="298"/>
      <c r="I323" s="298"/>
      <c r="J323" s="298"/>
      <c r="K323" s="298"/>
      <c r="L323" s="298"/>
      <c r="M323" s="298"/>
      <c r="N323" s="298"/>
      <c r="O323" s="298"/>
      <c r="P323" s="298"/>
      <c r="Q323" s="298"/>
      <c r="R323" s="298"/>
      <c r="S323" s="298"/>
      <c r="T323" s="298"/>
      <c r="U323" s="298"/>
      <c r="V323" s="298"/>
      <c r="W323" s="298"/>
      <c r="X323" s="298"/>
      <c r="Y323" s="298"/>
      <c r="Z323" s="298"/>
      <c r="AA323" s="298"/>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298"/>
      <c r="AY323" s="298"/>
      <c r="AZ323" s="298"/>
      <c r="BA323" s="298"/>
      <c r="BB323" s="298"/>
      <c r="BC323" s="298"/>
      <c r="BD323" s="298"/>
      <c r="BE323" s="298"/>
      <c r="BF323" s="298"/>
      <c r="BG323" s="298"/>
      <c r="BH323" s="298"/>
      <c r="BI323" s="298"/>
      <c r="BJ323" s="298"/>
      <c r="BK323" s="298"/>
      <c r="BL323" s="298"/>
      <c r="BM323" s="298"/>
      <c r="BN323" s="298"/>
      <c r="BO323" s="298"/>
      <c r="BP323" s="298"/>
      <c r="BQ323" s="298"/>
      <c r="BR323" s="298"/>
      <c r="BS323" s="298"/>
      <c r="BT323" s="298"/>
      <c r="BU323" s="298"/>
      <c r="BV323" s="298"/>
      <c r="BW323" s="298"/>
      <c r="BX323" s="298"/>
      <c r="BY323" s="298"/>
    </row>
    <row r="324" spans="2:77" x14ac:dyDescent="0.3">
      <c r="B324" s="298"/>
      <c r="C324" s="298"/>
      <c r="D324" s="298"/>
      <c r="E324" s="298"/>
      <c r="F324" s="298"/>
      <c r="G324" s="298"/>
      <c r="H324" s="298"/>
      <c r="I324" s="298"/>
      <c r="J324" s="298"/>
      <c r="K324" s="298"/>
      <c r="L324" s="298"/>
      <c r="M324" s="298"/>
      <c r="N324" s="298"/>
      <c r="O324" s="298"/>
      <c r="P324" s="298"/>
      <c r="Q324" s="298"/>
      <c r="R324" s="298"/>
      <c r="S324" s="298"/>
      <c r="T324" s="298"/>
      <c r="U324" s="298"/>
      <c r="V324" s="298"/>
      <c r="W324" s="298"/>
      <c r="X324" s="298"/>
      <c r="Y324" s="298"/>
      <c r="Z324" s="298"/>
      <c r="AA324" s="298"/>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298"/>
      <c r="AY324" s="298"/>
      <c r="AZ324" s="298"/>
      <c r="BA324" s="298"/>
      <c r="BB324" s="298"/>
      <c r="BC324" s="298"/>
      <c r="BD324" s="298"/>
      <c r="BE324" s="298"/>
      <c r="BF324" s="298"/>
      <c r="BG324" s="298"/>
      <c r="BH324" s="298"/>
      <c r="BI324" s="298"/>
      <c r="BJ324" s="298"/>
      <c r="BK324" s="298"/>
      <c r="BL324" s="298"/>
      <c r="BM324" s="298"/>
      <c r="BN324" s="298"/>
      <c r="BO324" s="298"/>
      <c r="BP324" s="298"/>
      <c r="BQ324" s="298"/>
      <c r="BR324" s="298"/>
      <c r="BS324" s="298"/>
      <c r="BT324" s="298"/>
      <c r="BU324" s="298"/>
      <c r="BV324" s="298"/>
      <c r="BW324" s="298"/>
      <c r="BX324" s="298"/>
      <c r="BY324" s="298"/>
    </row>
    <row r="325" spans="2:77" x14ac:dyDescent="0.3">
      <c r="B325" s="298"/>
      <c r="C325" s="298"/>
      <c r="D325" s="298"/>
      <c r="E325" s="298"/>
      <c r="F325" s="298"/>
      <c r="G325" s="298"/>
      <c r="H325" s="298"/>
      <c r="I325" s="298"/>
      <c r="J325" s="298"/>
      <c r="K325" s="298"/>
      <c r="L325" s="298"/>
      <c r="M325" s="298"/>
      <c r="N325" s="298"/>
      <c r="O325" s="298"/>
      <c r="P325" s="298"/>
      <c r="Q325" s="298"/>
      <c r="R325" s="298"/>
      <c r="S325" s="298"/>
      <c r="T325" s="298"/>
      <c r="U325" s="298"/>
      <c r="V325" s="298"/>
      <c r="W325" s="298"/>
      <c r="X325" s="298"/>
      <c r="Y325" s="298"/>
      <c r="Z325" s="298"/>
      <c r="AA325" s="298"/>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298"/>
      <c r="AY325" s="298"/>
      <c r="AZ325" s="298"/>
      <c r="BA325" s="298"/>
      <c r="BB325" s="298"/>
      <c r="BC325" s="298"/>
      <c r="BD325" s="298"/>
      <c r="BE325" s="298"/>
      <c r="BF325" s="298"/>
      <c r="BG325" s="298"/>
      <c r="BH325" s="298"/>
      <c r="BI325" s="298"/>
      <c r="BJ325" s="298"/>
      <c r="BK325" s="298"/>
      <c r="BL325" s="298"/>
      <c r="BM325" s="298"/>
      <c r="BN325" s="298"/>
      <c r="BO325" s="298"/>
      <c r="BP325" s="298"/>
      <c r="BQ325" s="298"/>
      <c r="BR325" s="298"/>
      <c r="BS325" s="298"/>
      <c r="BT325" s="298"/>
      <c r="BU325" s="298"/>
      <c r="BV325" s="298"/>
      <c r="BW325" s="298"/>
      <c r="BX325" s="298"/>
      <c r="BY325" s="298"/>
    </row>
    <row r="326" spans="2:77" x14ac:dyDescent="0.3">
      <c r="B326" s="298"/>
      <c r="C326" s="298"/>
      <c r="D326" s="298"/>
      <c r="E326" s="298"/>
      <c r="F326" s="298"/>
      <c r="G326" s="298"/>
      <c r="H326" s="298"/>
      <c r="I326" s="298"/>
      <c r="J326" s="298"/>
      <c r="K326" s="298"/>
      <c r="L326" s="298"/>
      <c r="M326" s="298"/>
      <c r="N326" s="298"/>
      <c r="O326" s="298"/>
      <c r="P326" s="298"/>
      <c r="Q326" s="298"/>
      <c r="R326" s="298"/>
      <c r="S326" s="298"/>
      <c r="T326" s="298"/>
      <c r="U326" s="298"/>
      <c r="V326" s="298"/>
      <c r="W326" s="298"/>
      <c r="X326" s="298"/>
      <c r="Y326" s="298"/>
      <c r="Z326" s="298"/>
      <c r="AA326" s="298"/>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298"/>
      <c r="AY326" s="298"/>
      <c r="AZ326" s="298"/>
      <c r="BA326" s="298"/>
      <c r="BB326" s="298"/>
      <c r="BC326" s="298"/>
      <c r="BD326" s="298"/>
      <c r="BE326" s="298"/>
      <c r="BF326" s="298"/>
      <c r="BG326" s="298"/>
      <c r="BH326" s="298"/>
      <c r="BI326" s="298"/>
      <c r="BJ326" s="298"/>
      <c r="BK326" s="298"/>
      <c r="BL326" s="298"/>
      <c r="BM326" s="298"/>
      <c r="BN326" s="298"/>
      <c r="BO326" s="298"/>
      <c r="BP326" s="298"/>
      <c r="BQ326" s="298"/>
      <c r="BR326" s="298"/>
      <c r="BS326" s="298"/>
      <c r="BT326" s="298"/>
      <c r="BU326" s="298"/>
      <c r="BV326" s="298"/>
      <c r="BW326" s="298"/>
      <c r="BX326" s="298"/>
      <c r="BY326" s="298"/>
    </row>
    <row r="327" spans="2:77" x14ac:dyDescent="0.3">
      <c r="B327" s="298"/>
      <c r="C327" s="298"/>
      <c r="D327" s="298"/>
      <c r="E327" s="298"/>
      <c r="F327" s="298"/>
      <c r="G327" s="298"/>
      <c r="H327" s="298"/>
      <c r="I327" s="298"/>
      <c r="J327" s="298"/>
      <c r="K327" s="298"/>
      <c r="L327" s="298"/>
      <c r="M327" s="298"/>
      <c r="N327" s="298"/>
      <c r="O327" s="298"/>
      <c r="P327" s="298"/>
      <c r="Q327" s="298"/>
      <c r="R327" s="298"/>
      <c r="S327" s="298"/>
      <c r="T327" s="298"/>
      <c r="U327" s="298"/>
      <c r="V327" s="298"/>
      <c r="W327" s="298"/>
      <c r="X327" s="298"/>
      <c r="Y327" s="298"/>
      <c r="Z327" s="298"/>
      <c r="AA327" s="298"/>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298"/>
      <c r="AY327" s="298"/>
      <c r="AZ327" s="298"/>
      <c r="BA327" s="298"/>
      <c r="BB327" s="298"/>
      <c r="BC327" s="298"/>
      <c r="BD327" s="298"/>
      <c r="BE327" s="298"/>
      <c r="BF327" s="298"/>
      <c r="BG327" s="298"/>
      <c r="BH327" s="298"/>
      <c r="BI327" s="298"/>
      <c r="BJ327" s="298"/>
      <c r="BK327" s="298"/>
      <c r="BL327" s="298"/>
      <c r="BM327" s="298"/>
      <c r="BN327" s="298"/>
      <c r="BO327" s="298"/>
      <c r="BP327" s="298"/>
      <c r="BQ327" s="298"/>
      <c r="BR327" s="298"/>
      <c r="BS327" s="298"/>
      <c r="BT327" s="298"/>
      <c r="BU327" s="298"/>
      <c r="BV327" s="298"/>
      <c r="BW327" s="298"/>
      <c r="BX327" s="298"/>
      <c r="BY327" s="298"/>
    </row>
    <row r="328" spans="2:77" x14ac:dyDescent="0.3">
      <c r="B328" s="298"/>
      <c r="C328" s="298"/>
      <c r="D328" s="298"/>
      <c r="E328" s="298"/>
      <c r="F328" s="298"/>
      <c r="G328" s="298"/>
      <c r="H328" s="298"/>
      <c r="I328" s="298"/>
      <c r="J328" s="298"/>
      <c r="K328" s="298"/>
      <c r="L328" s="298"/>
      <c r="M328" s="298"/>
      <c r="N328" s="298"/>
      <c r="O328" s="298"/>
      <c r="P328" s="298"/>
      <c r="Q328" s="298"/>
      <c r="R328" s="298"/>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298"/>
      <c r="AY328" s="298"/>
      <c r="AZ328" s="298"/>
      <c r="BA328" s="298"/>
      <c r="BB328" s="298"/>
      <c r="BC328" s="298"/>
      <c r="BD328" s="298"/>
      <c r="BE328" s="298"/>
      <c r="BF328" s="298"/>
      <c r="BG328" s="298"/>
      <c r="BH328" s="298"/>
      <c r="BI328" s="298"/>
      <c r="BJ328" s="298"/>
      <c r="BK328" s="298"/>
      <c r="BL328" s="298"/>
      <c r="BM328" s="298"/>
      <c r="BN328" s="298"/>
      <c r="BO328" s="298"/>
      <c r="BP328" s="298"/>
      <c r="BQ328" s="298"/>
      <c r="BR328" s="298"/>
      <c r="BS328" s="298"/>
      <c r="BT328" s="298"/>
      <c r="BU328" s="298"/>
      <c r="BV328" s="298"/>
      <c r="BW328" s="298"/>
      <c r="BX328" s="298"/>
      <c r="BY328" s="298"/>
    </row>
    <row r="329" spans="2:77" x14ac:dyDescent="0.3">
      <c r="B329" s="298"/>
      <c r="C329" s="298"/>
      <c r="D329" s="298"/>
      <c r="E329" s="298"/>
      <c r="F329" s="298"/>
      <c r="G329" s="298"/>
      <c r="H329" s="298"/>
      <c r="I329" s="298"/>
      <c r="J329" s="298"/>
      <c r="K329" s="298"/>
      <c r="L329" s="298"/>
      <c r="M329" s="298"/>
      <c r="N329" s="298"/>
      <c r="O329" s="298"/>
      <c r="P329" s="298"/>
      <c r="Q329" s="298"/>
      <c r="R329" s="298"/>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298"/>
      <c r="AY329" s="298"/>
      <c r="AZ329" s="298"/>
      <c r="BA329" s="298"/>
      <c r="BB329" s="298"/>
      <c r="BC329" s="298"/>
      <c r="BD329" s="298"/>
      <c r="BE329" s="298"/>
      <c r="BF329" s="298"/>
      <c r="BG329" s="298"/>
      <c r="BH329" s="298"/>
      <c r="BI329" s="298"/>
      <c r="BJ329" s="298"/>
      <c r="BK329" s="298"/>
      <c r="BL329" s="298"/>
      <c r="BM329" s="298"/>
      <c r="BN329" s="298"/>
      <c r="BO329" s="298"/>
      <c r="BP329" s="298"/>
      <c r="BQ329" s="298"/>
      <c r="BR329" s="298"/>
      <c r="BS329" s="298"/>
      <c r="BT329" s="298"/>
      <c r="BU329" s="298"/>
      <c r="BV329" s="298"/>
      <c r="BW329" s="298"/>
      <c r="BX329" s="298"/>
      <c r="BY329" s="298"/>
    </row>
    <row r="330" spans="2:77" x14ac:dyDescent="0.3">
      <c r="B330" s="298"/>
      <c r="C330" s="298"/>
      <c r="D330" s="298"/>
      <c r="E330" s="298"/>
      <c r="F330" s="298"/>
      <c r="G330" s="298"/>
      <c r="H330" s="298"/>
      <c r="I330" s="298"/>
      <c r="J330" s="298"/>
      <c r="K330" s="298"/>
      <c r="L330" s="298"/>
      <c r="M330" s="298"/>
      <c r="N330" s="298"/>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298"/>
      <c r="AY330" s="298"/>
      <c r="AZ330" s="298"/>
      <c r="BA330" s="298"/>
      <c r="BB330" s="298"/>
      <c r="BC330" s="298"/>
      <c r="BD330" s="298"/>
      <c r="BE330" s="298"/>
      <c r="BF330" s="298"/>
      <c r="BG330" s="298"/>
      <c r="BH330" s="298"/>
      <c r="BI330" s="298"/>
      <c r="BJ330" s="298"/>
      <c r="BK330" s="298"/>
      <c r="BL330" s="298"/>
      <c r="BM330" s="298"/>
      <c r="BN330" s="298"/>
      <c r="BO330" s="298"/>
      <c r="BP330" s="298"/>
      <c r="BQ330" s="298"/>
      <c r="BR330" s="298"/>
      <c r="BS330" s="298"/>
      <c r="BT330" s="298"/>
      <c r="BU330" s="298"/>
      <c r="BV330" s="298"/>
      <c r="BW330" s="298"/>
      <c r="BX330" s="298"/>
      <c r="BY330" s="298"/>
    </row>
    <row r="331" spans="2:77" x14ac:dyDescent="0.3">
      <c r="B331" s="298"/>
      <c r="C331" s="298"/>
      <c r="D331" s="298"/>
      <c r="E331" s="298"/>
      <c r="F331" s="298"/>
      <c r="G331" s="298"/>
      <c r="H331" s="298"/>
      <c r="I331" s="298"/>
      <c r="J331" s="298"/>
      <c r="K331" s="298"/>
      <c r="L331" s="298"/>
      <c r="M331" s="298"/>
      <c r="N331" s="298"/>
      <c r="O331" s="298"/>
      <c r="P331" s="298"/>
      <c r="Q331" s="298"/>
      <c r="R331" s="298"/>
      <c r="S331" s="298"/>
      <c r="T331" s="298"/>
      <c r="U331" s="298"/>
      <c r="V331" s="298"/>
      <c r="W331" s="298"/>
      <c r="X331" s="298"/>
      <c r="Y331" s="298"/>
      <c r="Z331" s="298"/>
      <c r="AA331" s="298"/>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298"/>
      <c r="AY331" s="298"/>
      <c r="AZ331" s="298"/>
      <c r="BA331" s="298"/>
      <c r="BB331" s="298"/>
      <c r="BC331" s="298"/>
      <c r="BD331" s="298"/>
      <c r="BE331" s="298"/>
      <c r="BF331" s="298"/>
      <c r="BG331" s="298"/>
      <c r="BH331" s="298"/>
      <c r="BI331" s="298"/>
      <c r="BJ331" s="298"/>
      <c r="BK331" s="298"/>
      <c r="BL331" s="298"/>
      <c r="BM331" s="298"/>
      <c r="BN331" s="298"/>
      <c r="BO331" s="298"/>
      <c r="BP331" s="298"/>
      <c r="BQ331" s="298"/>
      <c r="BR331" s="298"/>
      <c r="BS331" s="298"/>
      <c r="BT331" s="298"/>
      <c r="BU331" s="298"/>
      <c r="BV331" s="298"/>
      <c r="BW331" s="298"/>
      <c r="BX331" s="298"/>
      <c r="BY331" s="298"/>
    </row>
    <row r="332" spans="2:77" x14ac:dyDescent="0.3">
      <c r="B332" s="298"/>
      <c r="C332" s="298"/>
      <c r="D332" s="298"/>
      <c r="E332" s="298"/>
      <c r="F332" s="298"/>
      <c r="G332" s="298"/>
      <c r="H332" s="298"/>
      <c r="I332" s="298"/>
      <c r="J332" s="298"/>
      <c r="K332" s="298"/>
      <c r="L332" s="298"/>
      <c r="M332" s="298"/>
      <c r="N332" s="298"/>
      <c r="O332" s="298"/>
      <c r="P332" s="298"/>
      <c r="Q332" s="298"/>
      <c r="R332" s="298"/>
      <c r="S332" s="298"/>
      <c r="T332" s="298"/>
      <c r="U332" s="298"/>
      <c r="V332" s="298"/>
      <c r="W332" s="298"/>
      <c r="X332" s="298"/>
      <c r="Y332" s="298"/>
      <c r="Z332" s="298"/>
      <c r="AA332" s="298"/>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298"/>
      <c r="AY332" s="298"/>
      <c r="AZ332" s="298"/>
      <c r="BA332" s="298"/>
      <c r="BB332" s="298"/>
      <c r="BC332" s="298"/>
      <c r="BD332" s="298"/>
      <c r="BE332" s="298"/>
      <c r="BF332" s="298"/>
      <c r="BG332" s="298"/>
      <c r="BH332" s="298"/>
      <c r="BI332" s="298"/>
      <c r="BJ332" s="298"/>
      <c r="BK332" s="298"/>
      <c r="BL332" s="298"/>
      <c r="BM332" s="298"/>
      <c r="BN332" s="298"/>
      <c r="BO332" s="298"/>
      <c r="BP332" s="298"/>
      <c r="BQ332" s="298"/>
      <c r="BR332" s="298"/>
      <c r="BS332" s="298"/>
      <c r="BT332" s="298"/>
      <c r="BU332" s="298"/>
      <c r="BV332" s="298"/>
      <c r="BW332" s="298"/>
      <c r="BX332" s="298"/>
      <c r="BY332" s="298"/>
    </row>
    <row r="333" spans="2:77" x14ac:dyDescent="0.3">
      <c r="B333" s="298"/>
      <c r="C333" s="298"/>
      <c r="D333" s="298"/>
      <c r="E333" s="298"/>
      <c r="F333" s="298"/>
      <c r="G333" s="298"/>
      <c r="H333" s="298"/>
      <c r="I333" s="298"/>
      <c r="J333" s="298"/>
      <c r="K333" s="298"/>
      <c r="L333" s="298"/>
      <c r="M333" s="298"/>
      <c r="N333" s="298"/>
      <c r="O333" s="298"/>
      <c r="P333" s="298"/>
      <c r="Q333" s="298"/>
      <c r="R333" s="298"/>
      <c r="S333" s="298"/>
      <c r="T333" s="298"/>
      <c r="U333" s="298"/>
      <c r="V333" s="298"/>
      <c r="W333" s="298"/>
      <c r="X333" s="298"/>
      <c r="Y333" s="298"/>
      <c r="Z333" s="298"/>
      <c r="AA333" s="298"/>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298"/>
      <c r="AY333" s="298"/>
      <c r="AZ333" s="298"/>
      <c r="BA333" s="298"/>
      <c r="BB333" s="298"/>
      <c r="BC333" s="298"/>
      <c r="BD333" s="298"/>
      <c r="BE333" s="298"/>
      <c r="BF333" s="298"/>
      <c r="BG333" s="298"/>
      <c r="BH333" s="298"/>
      <c r="BI333" s="298"/>
      <c r="BJ333" s="298"/>
      <c r="BK333" s="298"/>
      <c r="BL333" s="298"/>
      <c r="BM333" s="298"/>
      <c r="BN333" s="298"/>
      <c r="BO333" s="298"/>
      <c r="BP333" s="298"/>
      <c r="BQ333" s="298"/>
      <c r="BR333" s="298"/>
      <c r="BS333" s="298"/>
      <c r="BT333" s="298"/>
      <c r="BU333" s="298"/>
      <c r="BV333" s="298"/>
      <c r="BW333" s="298"/>
      <c r="BX333" s="298"/>
      <c r="BY333" s="298"/>
    </row>
    <row r="334" spans="2:77" x14ac:dyDescent="0.3">
      <c r="B334" s="298"/>
      <c r="C334" s="298"/>
      <c r="D334" s="298"/>
      <c r="E334" s="298"/>
      <c r="F334" s="298"/>
      <c r="G334" s="298"/>
      <c r="H334" s="298"/>
      <c r="I334" s="298"/>
      <c r="J334" s="298"/>
      <c r="K334" s="298"/>
      <c r="L334" s="298"/>
      <c r="M334" s="298"/>
      <c r="N334" s="298"/>
      <c r="O334" s="298"/>
      <c r="P334" s="298"/>
      <c r="Q334" s="298"/>
      <c r="R334" s="298"/>
      <c r="S334" s="298"/>
      <c r="T334" s="298"/>
      <c r="U334" s="298"/>
      <c r="V334" s="298"/>
      <c r="W334" s="298"/>
      <c r="X334" s="298"/>
      <c r="Y334" s="298"/>
      <c r="Z334" s="298"/>
      <c r="AA334" s="298"/>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298"/>
      <c r="AY334" s="298"/>
      <c r="AZ334" s="298"/>
      <c r="BA334" s="298"/>
      <c r="BB334" s="298"/>
      <c r="BC334" s="298"/>
      <c r="BD334" s="298"/>
      <c r="BE334" s="298"/>
      <c r="BF334" s="298"/>
      <c r="BG334" s="298"/>
      <c r="BH334" s="298"/>
      <c r="BI334" s="298"/>
      <c r="BJ334" s="298"/>
      <c r="BK334" s="298"/>
      <c r="BL334" s="298"/>
      <c r="BM334" s="298"/>
      <c r="BN334" s="298"/>
      <c r="BO334" s="298"/>
      <c r="BP334" s="298"/>
      <c r="BQ334" s="298"/>
      <c r="BR334" s="298"/>
      <c r="BS334" s="298"/>
      <c r="BT334" s="298"/>
      <c r="BU334" s="298"/>
      <c r="BV334" s="298"/>
      <c r="BW334" s="298"/>
      <c r="BX334" s="298"/>
      <c r="BY334" s="298"/>
    </row>
    <row r="335" spans="2:77" x14ac:dyDescent="0.3">
      <c r="B335" s="298"/>
      <c r="C335" s="298"/>
      <c r="D335" s="298"/>
      <c r="E335" s="298"/>
      <c r="F335" s="298"/>
      <c r="G335" s="298"/>
      <c r="H335" s="298"/>
      <c r="I335" s="298"/>
      <c r="J335" s="298"/>
      <c r="K335" s="298"/>
      <c r="L335" s="298"/>
      <c r="M335" s="298"/>
      <c r="N335" s="298"/>
      <c r="O335" s="298"/>
      <c r="P335" s="298"/>
      <c r="Q335" s="298"/>
      <c r="R335" s="298"/>
      <c r="S335" s="298"/>
      <c r="T335" s="298"/>
      <c r="U335" s="298"/>
      <c r="V335" s="298"/>
      <c r="W335" s="298"/>
      <c r="X335" s="298"/>
      <c r="Y335" s="298"/>
      <c r="Z335" s="298"/>
      <c r="AA335" s="298"/>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298"/>
      <c r="AY335" s="298"/>
      <c r="AZ335" s="298"/>
      <c r="BA335" s="298"/>
      <c r="BB335" s="298"/>
      <c r="BC335" s="298"/>
      <c r="BD335" s="298"/>
      <c r="BE335" s="298"/>
      <c r="BF335" s="298"/>
      <c r="BG335" s="298"/>
      <c r="BH335" s="298"/>
      <c r="BI335" s="298"/>
      <c r="BJ335" s="298"/>
      <c r="BK335" s="298"/>
      <c r="BL335" s="298"/>
      <c r="BM335" s="298"/>
      <c r="BN335" s="298"/>
      <c r="BO335" s="298"/>
      <c r="BP335" s="298"/>
      <c r="BQ335" s="298"/>
      <c r="BR335" s="298"/>
      <c r="BS335" s="298"/>
      <c r="BT335" s="298"/>
      <c r="BU335" s="298"/>
      <c r="BV335" s="298"/>
      <c r="BW335" s="298"/>
      <c r="BX335" s="298"/>
      <c r="BY335" s="298"/>
    </row>
    <row r="336" spans="2:77" x14ac:dyDescent="0.3">
      <c r="B336" s="298"/>
      <c r="C336" s="298"/>
      <c r="D336" s="298"/>
      <c r="E336" s="298"/>
      <c r="F336" s="298"/>
      <c r="G336" s="298"/>
      <c r="H336" s="298"/>
      <c r="I336" s="298"/>
      <c r="J336" s="298"/>
      <c r="K336" s="298"/>
      <c r="L336" s="298"/>
      <c r="M336" s="298"/>
      <c r="N336" s="298"/>
      <c r="O336" s="298"/>
      <c r="P336" s="298"/>
      <c r="Q336" s="298"/>
      <c r="R336" s="298"/>
      <c r="S336" s="298"/>
      <c r="T336" s="298"/>
      <c r="U336" s="298"/>
      <c r="V336" s="298"/>
      <c r="W336" s="298"/>
      <c r="X336" s="298"/>
      <c r="Y336" s="298"/>
      <c r="Z336" s="298"/>
      <c r="AA336" s="298"/>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298"/>
      <c r="AY336" s="298"/>
      <c r="AZ336" s="298"/>
      <c r="BA336" s="298"/>
      <c r="BB336" s="298"/>
      <c r="BC336" s="298"/>
      <c r="BD336" s="298"/>
      <c r="BE336" s="298"/>
      <c r="BF336" s="298"/>
      <c r="BG336" s="298"/>
      <c r="BH336" s="298"/>
      <c r="BI336" s="298"/>
      <c r="BJ336" s="298"/>
      <c r="BK336" s="298"/>
      <c r="BL336" s="298"/>
      <c r="BM336" s="298"/>
      <c r="BN336" s="298"/>
      <c r="BO336" s="298"/>
      <c r="BP336" s="298"/>
      <c r="BQ336" s="298"/>
      <c r="BR336" s="298"/>
      <c r="BS336" s="298"/>
      <c r="BT336" s="298"/>
      <c r="BU336" s="298"/>
      <c r="BV336" s="298"/>
      <c r="BW336" s="298"/>
      <c r="BX336" s="298"/>
      <c r="BY336" s="298"/>
    </row>
    <row r="337" spans="2:77" x14ac:dyDescent="0.3">
      <c r="B337" s="298"/>
      <c r="C337" s="298"/>
      <c r="D337" s="298"/>
      <c r="E337" s="298"/>
      <c r="F337" s="298"/>
      <c r="G337" s="298"/>
      <c r="H337" s="298"/>
      <c r="I337" s="298"/>
      <c r="J337" s="298"/>
      <c r="K337" s="298"/>
      <c r="L337" s="298"/>
      <c r="M337" s="298"/>
      <c r="N337" s="298"/>
      <c r="O337" s="298"/>
      <c r="P337" s="298"/>
      <c r="Q337" s="298"/>
      <c r="R337" s="298"/>
      <c r="S337" s="298"/>
      <c r="T337" s="298"/>
      <c r="U337" s="298"/>
      <c r="V337" s="298"/>
      <c r="W337" s="298"/>
      <c r="X337" s="298"/>
      <c r="Y337" s="298"/>
      <c r="Z337" s="298"/>
      <c r="AA337" s="298"/>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298"/>
      <c r="AY337" s="298"/>
      <c r="AZ337" s="298"/>
      <c r="BA337" s="298"/>
      <c r="BB337" s="298"/>
      <c r="BC337" s="298"/>
      <c r="BD337" s="298"/>
      <c r="BE337" s="298"/>
      <c r="BF337" s="298"/>
      <c r="BG337" s="298"/>
      <c r="BH337" s="298"/>
      <c r="BI337" s="298"/>
      <c r="BJ337" s="298"/>
      <c r="BK337" s="298"/>
      <c r="BL337" s="298"/>
      <c r="BM337" s="298"/>
      <c r="BN337" s="298"/>
      <c r="BO337" s="298"/>
      <c r="BP337" s="298"/>
      <c r="BQ337" s="298"/>
      <c r="BR337" s="298"/>
      <c r="BS337" s="298"/>
      <c r="BT337" s="298"/>
      <c r="BU337" s="298"/>
      <c r="BV337" s="298"/>
      <c r="BW337" s="298"/>
      <c r="BX337" s="298"/>
      <c r="BY337" s="298"/>
    </row>
    <row r="338" spans="2:77" x14ac:dyDescent="0.3">
      <c r="B338" s="298"/>
      <c r="C338" s="298"/>
      <c r="D338" s="298"/>
      <c r="E338" s="298"/>
      <c r="F338" s="298"/>
      <c r="G338" s="298"/>
      <c r="H338" s="298"/>
      <c r="I338" s="298"/>
      <c r="J338" s="298"/>
      <c r="K338" s="298"/>
      <c r="L338" s="298"/>
      <c r="M338" s="298"/>
      <c r="N338" s="298"/>
      <c r="O338" s="298"/>
      <c r="P338" s="298"/>
      <c r="Q338" s="298"/>
      <c r="R338" s="298"/>
      <c r="S338" s="298"/>
      <c r="T338" s="298"/>
      <c r="U338" s="298"/>
      <c r="V338" s="298"/>
      <c r="W338" s="298"/>
      <c r="X338" s="298"/>
      <c r="Y338" s="298"/>
      <c r="Z338" s="298"/>
      <c r="AA338" s="298"/>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298"/>
      <c r="AY338" s="298"/>
      <c r="AZ338" s="298"/>
      <c r="BA338" s="298"/>
      <c r="BB338" s="298"/>
      <c r="BC338" s="298"/>
      <c r="BD338" s="298"/>
      <c r="BE338" s="298"/>
      <c r="BF338" s="298"/>
      <c r="BG338" s="298"/>
      <c r="BH338" s="298"/>
      <c r="BI338" s="298"/>
      <c r="BJ338" s="298"/>
      <c r="BK338" s="298"/>
      <c r="BL338" s="298"/>
      <c r="BM338" s="298"/>
      <c r="BN338" s="298"/>
      <c r="BO338" s="298"/>
      <c r="BP338" s="298"/>
      <c r="BQ338" s="298"/>
      <c r="BR338" s="298"/>
      <c r="BS338" s="298"/>
      <c r="BT338" s="298"/>
      <c r="BU338" s="298"/>
      <c r="BV338" s="298"/>
      <c r="BW338" s="298"/>
      <c r="BX338" s="298"/>
      <c r="BY338" s="298"/>
    </row>
    <row r="339" spans="2:77" x14ac:dyDescent="0.3">
      <c r="B339" s="298"/>
      <c r="C339" s="298"/>
      <c r="D339" s="298"/>
      <c r="E339" s="298"/>
      <c r="F339" s="298"/>
      <c r="G339" s="298"/>
      <c r="H339" s="298"/>
      <c r="I339" s="298"/>
      <c r="J339" s="298"/>
      <c r="K339" s="298"/>
      <c r="L339" s="298"/>
      <c r="M339" s="298"/>
      <c r="N339" s="298"/>
      <c r="O339" s="298"/>
      <c r="P339" s="298"/>
      <c r="Q339" s="298"/>
      <c r="R339" s="298"/>
      <c r="S339" s="298"/>
      <c r="T339" s="298"/>
      <c r="U339" s="298"/>
      <c r="V339" s="298"/>
      <c r="W339" s="298"/>
      <c r="X339" s="298"/>
      <c r="Y339" s="298"/>
      <c r="Z339" s="298"/>
      <c r="AA339" s="298"/>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298"/>
      <c r="AY339" s="298"/>
      <c r="AZ339" s="298"/>
      <c r="BA339" s="298"/>
      <c r="BB339" s="298"/>
      <c r="BC339" s="298"/>
      <c r="BD339" s="298"/>
      <c r="BE339" s="298"/>
      <c r="BF339" s="298"/>
      <c r="BG339" s="298"/>
      <c r="BH339" s="298"/>
      <c r="BI339" s="298"/>
      <c r="BJ339" s="298"/>
      <c r="BK339" s="298"/>
      <c r="BL339" s="298"/>
      <c r="BM339" s="298"/>
      <c r="BN339" s="298"/>
      <c r="BO339" s="298"/>
      <c r="BP339" s="298"/>
      <c r="BQ339" s="298"/>
      <c r="BR339" s="298"/>
      <c r="BS339" s="298"/>
      <c r="BT339" s="298"/>
      <c r="BU339" s="298"/>
      <c r="BV339" s="298"/>
      <c r="BW339" s="298"/>
      <c r="BX339" s="298"/>
      <c r="BY339" s="298"/>
    </row>
    <row r="340" spans="2:77" x14ac:dyDescent="0.3">
      <c r="B340" s="298"/>
      <c r="C340" s="298"/>
      <c r="D340" s="298"/>
      <c r="E340" s="298"/>
      <c r="F340" s="298"/>
      <c r="G340" s="298"/>
      <c r="H340" s="298"/>
      <c r="I340" s="298"/>
      <c r="J340" s="298"/>
      <c r="K340" s="298"/>
      <c r="L340" s="298"/>
      <c r="M340" s="298"/>
      <c r="N340" s="298"/>
      <c r="O340" s="298"/>
      <c r="P340" s="298"/>
      <c r="Q340" s="298"/>
      <c r="R340" s="298"/>
      <c r="S340" s="298"/>
      <c r="T340" s="298"/>
      <c r="U340" s="298"/>
      <c r="V340" s="298"/>
      <c r="W340" s="298"/>
      <c r="X340" s="298"/>
      <c r="Y340" s="298"/>
      <c r="Z340" s="298"/>
      <c r="AA340" s="298"/>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298"/>
      <c r="AY340" s="298"/>
      <c r="AZ340" s="298"/>
      <c r="BA340" s="298"/>
      <c r="BB340" s="298"/>
      <c r="BC340" s="298"/>
      <c r="BD340" s="298"/>
      <c r="BE340" s="298"/>
      <c r="BF340" s="298"/>
      <c r="BG340" s="298"/>
      <c r="BH340" s="298"/>
      <c r="BI340" s="298"/>
      <c r="BJ340" s="298"/>
      <c r="BK340" s="298"/>
      <c r="BL340" s="298"/>
      <c r="BM340" s="298"/>
      <c r="BN340" s="298"/>
      <c r="BO340" s="298"/>
      <c r="BP340" s="298"/>
      <c r="BQ340" s="298"/>
      <c r="BR340" s="298"/>
      <c r="BS340" s="298"/>
      <c r="BT340" s="298"/>
      <c r="BU340" s="298"/>
      <c r="BV340" s="298"/>
      <c r="BW340" s="298"/>
      <c r="BX340" s="298"/>
      <c r="BY340" s="298"/>
    </row>
    <row r="341" spans="2:77" x14ac:dyDescent="0.3">
      <c r="B341" s="298"/>
      <c r="C341" s="298"/>
      <c r="D341" s="298"/>
      <c r="E341" s="298"/>
      <c r="F341" s="298"/>
      <c r="G341" s="298"/>
      <c r="H341" s="298"/>
      <c r="I341" s="298"/>
      <c r="J341" s="298"/>
      <c r="K341" s="298"/>
      <c r="L341" s="298"/>
      <c r="M341" s="298"/>
      <c r="N341" s="298"/>
      <c r="O341" s="298"/>
      <c r="P341" s="298"/>
      <c r="Q341" s="298"/>
      <c r="R341" s="298"/>
      <c r="S341" s="298"/>
      <c r="T341" s="298"/>
      <c r="U341" s="298"/>
      <c r="V341" s="298"/>
      <c r="W341" s="298"/>
      <c r="X341" s="298"/>
      <c r="Y341" s="298"/>
      <c r="Z341" s="298"/>
      <c r="AA341" s="298"/>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298"/>
      <c r="AY341" s="298"/>
      <c r="AZ341" s="298"/>
      <c r="BA341" s="298"/>
      <c r="BB341" s="298"/>
      <c r="BC341" s="298"/>
      <c r="BD341" s="298"/>
      <c r="BE341" s="298"/>
      <c r="BF341" s="298"/>
      <c r="BG341" s="298"/>
      <c r="BH341" s="298"/>
      <c r="BI341" s="298"/>
      <c r="BJ341" s="298"/>
      <c r="BK341" s="298"/>
      <c r="BL341" s="298"/>
      <c r="BM341" s="298"/>
      <c r="BN341" s="298"/>
      <c r="BO341" s="298"/>
      <c r="BP341" s="298"/>
      <c r="BQ341" s="298"/>
      <c r="BR341" s="298"/>
      <c r="BS341" s="298"/>
      <c r="BT341" s="298"/>
      <c r="BU341" s="298"/>
      <c r="BV341" s="298"/>
      <c r="BW341" s="298"/>
      <c r="BX341" s="298"/>
      <c r="BY341" s="298"/>
    </row>
    <row r="342" spans="2:77" x14ac:dyDescent="0.3">
      <c r="B342" s="298"/>
      <c r="C342" s="298"/>
      <c r="D342" s="298"/>
      <c r="E342" s="298"/>
      <c r="F342" s="298"/>
      <c r="G342" s="298"/>
      <c r="H342" s="298"/>
      <c r="I342" s="298"/>
      <c r="J342" s="298"/>
      <c r="K342" s="298"/>
      <c r="L342" s="298"/>
      <c r="M342" s="298"/>
      <c r="N342" s="298"/>
      <c r="O342" s="298"/>
      <c r="P342" s="298"/>
      <c r="Q342" s="298"/>
      <c r="R342" s="298"/>
      <c r="S342" s="298"/>
      <c r="T342" s="298"/>
      <c r="U342" s="298"/>
      <c r="V342" s="298"/>
      <c r="W342" s="298"/>
      <c r="X342" s="298"/>
      <c r="Y342" s="298"/>
      <c r="Z342" s="298"/>
      <c r="AA342" s="298"/>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298"/>
      <c r="AY342" s="298"/>
      <c r="AZ342" s="298"/>
      <c r="BA342" s="298"/>
      <c r="BB342" s="298"/>
      <c r="BC342" s="298"/>
      <c r="BD342" s="298"/>
      <c r="BE342" s="298"/>
      <c r="BF342" s="298"/>
      <c r="BG342" s="298"/>
      <c r="BH342" s="298"/>
      <c r="BI342" s="298"/>
      <c r="BJ342" s="298"/>
      <c r="BK342" s="298"/>
      <c r="BL342" s="298"/>
      <c r="BM342" s="298"/>
      <c r="BN342" s="298"/>
      <c r="BO342" s="298"/>
      <c r="BP342" s="298"/>
      <c r="BQ342" s="298"/>
      <c r="BR342" s="298"/>
      <c r="BS342" s="298"/>
      <c r="BT342" s="298"/>
      <c r="BU342" s="298"/>
      <c r="BV342" s="298"/>
      <c r="BW342" s="298"/>
      <c r="BX342" s="298"/>
      <c r="BY342" s="298"/>
    </row>
    <row r="343" spans="2:77" x14ac:dyDescent="0.3">
      <c r="B343" s="298"/>
      <c r="C343" s="298"/>
      <c r="D343" s="298"/>
      <c r="E343" s="298"/>
      <c r="F343" s="298"/>
      <c r="G343" s="298"/>
      <c r="H343" s="298"/>
      <c r="I343" s="298"/>
      <c r="J343" s="298"/>
      <c r="K343" s="298"/>
      <c r="L343" s="298"/>
      <c r="M343" s="298"/>
      <c r="N343" s="298"/>
      <c r="O343" s="298"/>
      <c r="P343" s="298"/>
      <c r="Q343" s="298"/>
      <c r="R343" s="298"/>
      <c r="S343" s="298"/>
      <c r="T343" s="298"/>
      <c r="U343" s="298"/>
      <c r="V343" s="298"/>
      <c r="W343" s="298"/>
      <c r="X343" s="298"/>
      <c r="Y343" s="298"/>
      <c r="Z343" s="298"/>
      <c r="AA343" s="298"/>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298"/>
      <c r="AY343" s="298"/>
      <c r="AZ343" s="298"/>
      <c r="BA343" s="298"/>
      <c r="BB343" s="298"/>
      <c r="BC343" s="298"/>
      <c r="BD343" s="298"/>
      <c r="BE343" s="298"/>
      <c r="BF343" s="298"/>
      <c r="BG343" s="298"/>
      <c r="BH343" s="298"/>
      <c r="BI343" s="298"/>
      <c r="BJ343" s="298"/>
      <c r="BK343" s="298"/>
      <c r="BL343" s="298"/>
      <c r="BM343" s="298"/>
      <c r="BN343" s="298"/>
      <c r="BO343" s="298"/>
      <c r="BP343" s="298"/>
      <c r="BQ343" s="298"/>
      <c r="BR343" s="298"/>
      <c r="BS343" s="298"/>
      <c r="BT343" s="298"/>
      <c r="BU343" s="298"/>
      <c r="BV343" s="298"/>
      <c r="BW343" s="298"/>
      <c r="BX343" s="298"/>
      <c r="BY343" s="298"/>
    </row>
    <row r="344" spans="2:77" x14ac:dyDescent="0.3">
      <c r="B344" s="298"/>
      <c r="C344" s="298"/>
      <c r="D344" s="298"/>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298"/>
      <c r="AY344" s="298"/>
      <c r="AZ344" s="298"/>
      <c r="BA344" s="298"/>
      <c r="BB344" s="298"/>
      <c r="BC344" s="298"/>
      <c r="BD344" s="298"/>
      <c r="BE344" s="298"/>
      <c r="BF344" s="298"/>
      <c r="BG344" s="298"/>
      <c r="BH344" s="298"/>
      <c r="BI344" s="298"/>
      <c r="BJ344" s="298"/>
      <c r="BK344" s="298"/>
      <c r="BL344" s="298"/>
      <c r="BM344" s="298"/>
      <c r="BN344" s="298"/>
      <c r="BO344" s="298"/>
      <c r="BP344" s="298"/>
      <c r="BQ344" s="298"/>
      <c r="BR344" s="298"/>
      <c r="BS344" s="298"/>
      <c r="BT344" s="298"/>
      <c r="BU344" s="298"/>
      <c r="BV344" s="298"/>
      <c r="BW344" s="298"/>
      <c r="BX344" s="298"/>
      <c r="BY344" s="298"/>
    </row>
    <row r="345" spans="2:77" x14ac:dyDescent="0.3">
      <c r="B345" s="298"/>
      <c r="C345" s="298"/>
      <c r="D345" s="298"/>
      <c r="E345" s="298"/>
      <c r="F345" s="298"/>
      <c r="G345" s="298"/>
      <c r="H345" s="298"/>
      <c r="I345" s="298"/>
      <c r="J345" s="298"/>
      <c r="K345" s="298"/>
      <c r="L345" s="298"/>
      <c r="M345" s="298"/>
      <c r="N345" s="298"/>
      <c r="O345" s="298"/>
      <c r="P345" s="298"/>
      <c r="Q345" s="298"/>
      <c r="R345" s="298"/>
      <c r="S345" s="298"/>
      <c r="T345" s="298"/>
      <c r="U345" s="298"/>
      <c r="V345" s="298"/>
      <c r="W345" s="298"/>
      <c r="X345" s="298"/>
      <c r="Y345" s="298"/>
      <c r="Z345" s="298"/>
      <c r="AA345" s="298"/>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298"/>
      <c r="AY345" s="298"/>
      <c r="AZ345" s="298"/>
      <c r="BA345" s="298"/>
      <c r="BB345" s="298"/>
      <c r="BC345" s="298"/>
      <c r="BD345" s="298"/>
      <c r="BE345" s="298"/>
      <c r="BF345" s="298"/>
      <c r="BG345" s="298"/>
      <c r="BH345" s="298"/>
      <c r="BI345" s="298"/>
      <c r="BJ345" s="298"/>
      <c r="BK345" s="298"/>
      <c r="BL345" s="298"/>
      <c r="BM345" s="298"/>
      <c r="BN345" s="298"/>
      <c r="BO345" s="298"/>
      <c r="BP345" s="298"/>
      <c r="BQ345" s="298"/>
      <c r="BR345" s="298"/>
      <c r="BS345" s="298"/>
      <c r="BT345" s="298"/>
      <c r="BU345" s="298"/>
      <c r="BV345" s="298"/>
      <c r="BW345" s="298"/>
      <c r="BX345" s="298"/>
      <c r="BY345" s="298"/>
    </row>
    <row r="346" spans="2:77" x14ac:dyDescent="0.3">
      <c r="B346" s="298"/>
      <c r="C346" s="298"/>
      <c r="D346" s="298"/>
      <c r="E346" s="298"/>
      <c r="F346" s="298"/>
      <c r="G346" s="298"/>
      <c r="H346" s="298"/>
      <c r="I346" s="298"/>
      <c r="J346" s="298"/>
      <c r="K346" s="298"/>
      <c r="L346" s="298"/>
      <c r="M346" s="298"/>
      <c r="N346" s="298"/>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298"/>
      <c r="AY346" s="298"/>
      <c r="AZ346" s="298"/>
      <c r="BA346" s="298"/>
      <c r="BB346" s="298"/>
      <c r="BC346" s="298"/>
      <c r="BD346" s="298"/>
      <c r="BE346" s="298"/>
      <c r="BF346" s="298"/>
      <c r="BG346" s="298"/>
      <c r="BH346" s="298"/>
      <c r="BI346" s="298"/>
      <c r="BJ346" s="298"/>
      <c r="BK346" s="298"/>
      <c r="BL346" s="298"/>
      <c r="BM346" s="298"/>
      <c r="BN346" s="298"/>
      <c r="BO346" s="298"/>
      <c r="BP346" s="298"/>
      <c r="BQ346" s="298"/>
      <c r="BR346" s="298"/>
      <c r="BS346" s="298"/>
      <c r="BT346" s="298"/>
      <c r="BU346" s="298"/>
      <c r="BV346" s="298"/>
      <c r="BW346" s="298"/>
      <c r="BX346" s="298"/>
      <c r="BY346" s="298"/>
    </row>
    <row r="347" spans="2:77" x14ac:dyDescent="0.3">
      <c r="B347" s="298"/>
      <c r="C347" s="298"/>
      <c r="D347" s="298"/>
      <c r="E347" s="298"/>
      <c r="F347" s="298"/>
      <c r="G347" s="298"/>
      <c r="H347" s="298"/>
      <c r="I347" s="298"/>
      <c r="J347" s="298"/>
      <c r="K347" s="298"/>
      <c r="L347" s="298"/>
      <c r="M347" s="298"/>
      <c r="N347" s="298"/>
      <c r="O347" s="298"/>
      <c r="P347" s="298"/>
      <c r="Q347" s="298"/>
      <c r="R347" s="298"/>
      <c r="S347" s="298"/>
      <c r="T347" s="298"/>
      <c r="U347" s="298"/>
      <c r="V347" s="298"/>
      <c r="W347" s="298"/>
      <c r="X347" s="298"/>
      <c r="Y347" s="298"/>
      <c r="Z347" s="298"/>
      <c r="AA347" s="298"/>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298"/>
      <c r="AY347" s="298"/>
      <c r="AZ347" s="298"/>
      <c r="BA347" s="298"/>
      <c r="BB347" s="298"/>
      <c r="BC347" s="298"/>
      <c r="BD347" s="298"/>
      <c r="BE347" s="298"/>
      <c r="BF347" s="298"/>
      <c r="BG347" s="298"/>
      <c r="BH347" s="298"/>
      <c r="BI347" s="298"/>
      <c r="BJ347" s="298"/>
      <c r="BK347" s="298"/>
      <c r="BL347" s="298"/>
      <c r="BM347" s="298"/>
      <c r="BN347" s="298"/>
      <c r="BO347" s="298"/>
      <c r="BP347" s="298"/>
      <c r="BQ347" s="298"/>
      <c r="BR347" s="298"/>
      <c r="BS347" s="298"/>
      <c r="BT347" s="298"/>
      <c r="BU347" s="298"/>
      <c r="BV347" s="298"/>
      <c r="BW347" s="298"/>
      <c r="BX347" s="298"/>
      <c r="BY347" s="298"/>
    </row>
    <row r="348" spans="2:77" x14ac:dyDescent="0.3">
      <c r="B348" s="298"/>
      <c r="C348" s="298"/>
      <c r="D348" s="298"/>
      <c r="E348" s="298"/>
      <c r="F348" s="298"/>
      <c r="G348" s="298"/>
      <c r="H348" s="298"/>
      <c r="I348" s="298"/>
      <c r="J348" s="298"/>
      <c r="K348" s="298"/>
      <c r="L348" s="298"/>
      <c r="M348" s="298"/>
      <c r="N348" s="298"/>
      <c r="O348" s="298"/>
      <c r="P348" s="298"/>
      <c r="Q348" s="298"/>
      <c r="R348" s="298"/>
      <c r="S348" s="298"/>
      <c r="T348" s="298"/>
      <c r="U348" s="298"/>
      <c r="V348" s="298"/>
      <c r="W348" s="298"/>
      <c r="X348" s="298"/>
      <c r="Y348" s="298"/>
      <c r="Z348" s="298"/>
      <c r="AA348" s="298"/>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298"/>
      <c r="AY348" s="298"/>
      <c r="AZ348" s="298"/>
      <c r="BA348" s="298"/>
      <c r="BB348" s="298"/>
      <c r="BC348" s="298"/>
      <c r="BD348" s="298"/>
      <c r="BE348" s="298"/>
      <c r="BF348" s="298"/>
      <c r="BG348" s="298"/>
      <c r="BH348" s="298"/>
      <c r="BI348" s="298"/>
      <c r="BJ348" s="298"/>
      <c r="BK348" s="298"/>
      <c r="BL348" s="298"/>
      <c r="BM348" s="298"/>
      <c r="BN348" s="298"/>
      <c r="BO348" s="298"/>
      <c r="BP348" s="298"/>
      <c r="BQ348" s="298"/>
      <c r="BR348" s="298"/>
      <c r="BS348" s="298"/>
      <c r="BT348" s="298"/>
      <c r="BU348" s="298"/>
      <c r="BV348" s="298"/>
      <c r="BW348" s="298"/>
      <c r="BX348" s="298"/>
      <c r="BY348" s="298"/>
    </row>
    <row r="349" spans="2:77" x14ac:dyDescent="0.3">
      <c r="B349" s="298"/>
      <c r="C349" s="298"/>
      <c r="D349" s="298"/>
      <c r="E349" s="298"/>
      <c r="F349" s="298"/>
      <c r="G349" s="298"/>
      <c r="H349" s="298"/>
      <c r="I349" s="298"/>
      <c r="J349" s="298"/>
      <c r="K349" s="298"/>
      <c r="L349" s="298"/>
      <c r="M349" s="298"/>
      <c r="N349" s="298"/>
      <c r="O349" s="298"/>
      <c r="P349" s="298"/>
      <c r="Q349" s="298"/>
      <c r="R349" s="298"/>
      <c r="S349" s="298"/>
      <c r="T349" s="298"/>
      <c r="U349" s="298"/>
      <c r="V349" s="298"/>
      <c r="W349" s="298"/>
      <c r="X349" s="298"/>
      <c r="Y349" s="298"/>
      <c r="Z349" s="298"/>
      <c r="AA349" s="298"/>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298"/>
      <c r="AY349" s="298"/>
      <c r="AZ349" s="298"/>
      <c r="BA349" s="298"/>
      <c r="BB349" s="298"/>
      <c r="BC349" s="298"/>
      <c r="BD349" s="298"/>
      <c r="BE349" s="298"/>
      <c r="BF349" s="298"/>
      <c r="BG349" s="298"/>
      <c r="BH349" s="298"/>
      <c r="BI349" s="298"/>
      <c r="BJ349" s="298"/>
      <c r="BK349" s="298"/>
      <c r="BL349" s="298"/>
      <c r="BM349" s="298"/>
      <c r="BN349" s="298"/>
      <c r="BO349" s="298"/>
      <c r="BP349" s="298"/>
      <c r="BQ349" s="298"/>
      <c r="BR349" s="298"/>
      <c r="BS349" s="298"/>
      <c r="BT349" s="298"/>
      <c r="BU349" s="298"/>
      <c r="BV349" s="298"/>
      <c r="BW349" s="298"/>
      <c r="BX349" s="298"/>
      <c r="BY349" s="298"/>
    </row>
    <row r="350" spans="2:77" x14ac:dyDescent="0.3">
      <c r="B350" s="298"/>
      <c r="C350" s="298"/>
      <c r="D350" s="298"/>
      <c r="E350" s="298"/>
      <c r="F350" s="298"/>
      <c r="G350" s="298"/>
      <c r="H350" s="298"/>
      <c r="I350" s="298"/>
      <c r="J350" s="298"/>
      <c r="K350" s="298"/>
      <c r="L350" s="298"/>
      <c r="M350" s="298"/>
      <c r="N350" s="298"/>
      <c r="O350" s="298"/>
      <c r="P350" s="298"/>
      <c r="Q350" s="298"/>
      <c r="R350" s="298"/>
      <c r="S350" s="298"/>
      <c r="T350" s="298"/>
      <c r="U350" s="298"/>
      <c r="V350" s="298"/>
      <c r="W350" s="298"/>
      <c r="X350" s="298"/>
      <c r="Y350" s="298"/>
      <c r="Z350" s="298"/>
      <c r="AA350" s="298"/>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298"/>
      <c r="AY350" s="298"/>
      <c r="AZ350" s="298"/>
      <c r="BA350" s="298"/>
      <c r="BB350" s="298"/>
      <c r="BC350" s="298"/>
      <c r="BD350" s="298"/>
      <c r="BE350" s="298"/>
      <c r="BF350" s="298"/>
      <c r="BG350" s="298"/>
      <c r="BH350" s="298"/>
      <c r="BI350" s="298"/>
      <c r="BJ350" s="298"/>
      <c r="BK350" s="298"/>
      <c r="BL350" s="298"/>
      <c r="BM350" s="298"/>
      <c r="BN350" s="298"/>
      <c r="BO350" s="298"/>
      <c r="BP350" s="298"/>
      <c r="BQ350" s="298"/>
      <c r="BR350" s="298"/>
      <c r="BS350" s="298"/>
      <c r="BT350" s="298"/>
      <c r="BU350" s="298"/>
      <c r="BV350" s="298"/>
      <c r="BW350" s="298"/>
      <c r="BX350" s="298"/>
      <c r="BY350" s="298"/>
    </row>
    <row r="351" spans="2:77" x14ac:dyDescent="0.3">
      <c r="B351" s="298"/>
      <c r="C351" s="298"/>
      <c r="D351" s="298"/>
      <c r="E351" s="298"/>
      <c r="F351" s="298"/>
      <c r="G351" s="298"/>
      <c r="H351" s="298"/>
      <c r="I351" s="298"/>
      <c r="J351" s="298"/>
      <c r="K351" s="298"/>
      <c r="L351" s="298"/>
      <c r="M351" s="298"/>
      <c r="N351" s="298"/>
      <c r="O351" s="298"/>
      <c r="P351" s="298"/>
      <c r="Q351" s="298"/>
      <c r="R351" s="298"/>
      <c r="S351" s="298"/>
      <c r="T351" s="298"/>
      <c r="U351" s="298"/>
      <c r="V351" s="298"/>
      <c r="W351" s="298"/>
      <c r="X351" s="298"/>
      <c r="Y351" s="298"/>
      <c r="Z351" s="298"/>
      <c r="AA351" s="298"/>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298"/>
      <c r="AY351" s="298"/>
      <c r="AZ351" s="298"/>
      <c r="BA351" s="298"/>
      <c r="BB351" s="298"/>
      <c r="BC351" s="298"/>
      <c r="BD351" s="298"/>
      <c r="BE351" s="298"/>
      <c r="BF351" s="298"/>
      <c r="BG351" s="298"/>
      <c r="BH351" s="298"/>
      <c r="BI351" s="298"/>
      <c r="BJ351" s="298"/>
      <c r="BK351" s="298"/>
      <c r="BL351" s="298"/>
      <c r="BM351" s="298"/>
      <c r="BN351" s="298"/>
      <c r="BO351" s="298"/>
      <c r="BP351" s="298"/>
      <c r="BQ351" s="298"/>
      <c r="BR351" s="298"/>
      <c r="BS351" s="298"/>
      <c r="BT351" s="298"/>
      <c r="BU351" s="298"/>
      <c r="BV351" s="298"/>
      <c r="BW351" s="298"/>
      <c r="BX351" s="298"/>
      <c r="BY351" s="298"/>
    </row>
    <row r="352" spans="2:77" x14ac:dyDescent="0.3">
      <c r="B352" s="298"/>
      <c r="C352" s="298"/>
      <c r="D352" s="298"/>
      <c r="E352" s="298"/>
      <c r="F352" s="298"/>
      <c r="G352" s="298"/>
      <c r="H352" s="298"/>
      <c r="I352" s="298"/>
      <c r="J352" s="298"/>
      <c r="K352" s="298"/>
      <c r="L352" s="298"/>
      <c r="M352" s="298"/>
      <c r="N352" s="298"/>
      <c r="O352" s="298"/>
      <c r="P352" s="298"/>
      <c r="Q352" s="298"/>
      <c r="R352" s="298"/>
      <c r="S352" s="298"/>
      <c r="T352" s="298"/>
      <c r="U352" s="298"/>
      <c r="V352" s="298"/>
      <c r="W352" s="298"/>
      <c r="X352" s="298"/>
      <c r="Y352" s="298"/>
      <c r="Z352" s="298"/>
      <c r="AA352" s="298"/>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298"/>
      <c r="AY352" s="298"/>
      <c r="AZ352" s="298"/>
      <c r="BA352" s="298"/>
      <c r="BB352" s="298"/>
      <c r="BC352" s="298"/>
      <c r="BD352" s="298"/>
      <c r="BE352" s="298"/>
      <c r="BF352" s="298"/>
      <c r="BG352" s="298"/>
      <c r="BH352" s="298"/>
      <c r="BI352" s="298"/>
      <c r="BJ352" s="298"/>
      <c r="BK352" s="298"/>
      <c r="BL352" s="298"/>
      <c r="BM352" s="298"/>
      <c r="BN352" s="298"/>
      <c r="BO352" s="298"/>
      <c r="BP352" s="298"/>
      <c r="BQ352" s="298"/>
      <c r="BR352" s="298"/>
      <c r="BS352" s="298"/>
      <c r="BT352" s="298"/>
      <c r="BU352" s="298"/>
      <c r="BV352" s="298"/>
      <c r="BW352" s="298"/>
      <c r="BX352" s="298"/>
      <c r="BY352" s="298"/>
    </row>
    <row r="353" spans="2:77" x14ac:dyDescent="0.3">
      <c r="B353" s="298"/>
      <c r="C353" s="298"/>
      <c r="D353" s="298"/>
      <c r="E353" s="298"/>
      <c r="F353" s="298"/>
      <c r="G353" s="298"/>
      <c r="H353" s="298"/>
      <c r="I353" s="298"/>
      <c r="J353" s="298"/>
      <c r="K353" s="298"/>
      <c r="L353" s="298"/>
      <c r="M353" s="298"/>
      <c r="N353" s="298"/>
      <c r="O353" s="298"/>
      <c r="P353" s="298"/>
      <c r="Q353" s="298"/>
      <c r="R353" s="298"/>
      <c r="S353" s="298"/>
      <c r="T353" s="298"/>
      <c r="U353" s="298"/>
      <c r="V353" s="298"/>
      <c r="W353" s="298"/>
      <c r="X353" s="298"/>
      <c r="Y353" s="298"/>
      <c r="Z353" s="298"/>
      <c r="AA353" s="298"/>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298"/>
      <c r="AY353" s="298"/>
      <c r="AZ353" s="298"/>
      <c r="BA353" s="298"/>
      <c r="BB353" s="298"/>
      <c r="BC353" s="298"/>
      <c r="BD353" s="298"/>
      <c r="BE353" s="298"/>
      <c r="BF353" s="298"/>
      <c r="BG353" s="298"/>
      <c r="BH353" s="298"/>
      <c r="BI353" s="298"/>
      <c r="BJ353" s="298"/>
      <c r="BK353" s="298"/>
      <c r="BL353" s="298"/>
      <c r="BM353" s="298"/>
      <c r="BN353" s="298"/>
      <c r="BO353" s="298"/>
      <c r="BP353" s="298"/>
      <c r="BQ353" s="298"/>
      <c r="BR353" s="298"/>
      <c r="BS353" s="298"/>
      <c r="BT353" s="298"/>
      <c r="BU353" s="298"/>
      <c r="BV353" s="298"/>
      <c r="BW353" s="298"/>
      <c r="BX353" s="298"/>
      <c r="BY353" s="298"/>
    </row>
    <row r="354" spans="2:77" x14ac:dyDescent="0.3">
      <c r="B354" s="298"/>
      <c r="C354" s="298"/>
      <c r="D354" s="298"/>
      <c r="E354" s="298"/>
      <c r="F354" s="298"/>
      <c r="G354" s="298"/>
      <c r="H354" s="298"/>
      <c r="I354" s="298"/>
      <c r="J354" s="298"/>
      <c r="K354" s="298"/>
      <c r="L354" s="298"/>
      <c r="M354" s="298"/>
      <c r="N354" s="298"/>
      <c r="O354" s="298"/>
      <c r="P354" s="298"/>
      <c r="Q354" s="298"/>
      <c r="R354" s="298"/>
      <c r="S354" s="298"/>
      <c r="T354" s="298"/>
      <c r="U354" s="298"/>
      <c r="V354" s="298"/>
      <c r="W354" s="298"/>
      <c r="X354" s="298"/>
      <c r="Y354" s="298"/>
      <c r="Z354" s="298"/>
      <c r="AA354" s="298"/>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298"/>
      <c r="AY354" s="298"/>
      <c r="AZ354" s="298"/>
      <c r="BA354" s="298"/>
      <c r="BB354" s="298"/>
      <c r="BC354" s="298"/>
      <c r="BD354" s="298"/>
      <c r="BE354" s="298"/>
      <c r="BF354" s="298"/>
      <c r="BG354" s="298"/>
      <c r="BH354" s="298"/>
      <c r="BI354" s="298"/>
      <c r="BJ354" s="298"/>
      <c r="BK354" s="298"/>
      <c r="BL354" s="298"/>
      <c r="BM354" s="298"/>
      <c r="BN354" s="298"/>
      <c r="BO354" s="298"/>
      <c r="BP354" s="298"/>
      <c r="BQ354" s="298"/>
      <c r="BR354" s="298"/>
      <c r="BS354" s="298"/>
      <c r="BT354" s="298"/>
      <c r="BU354" s="298"/>
      <c r="BV354" s="298"/>
      <c r="BW354" s="298"/>
      <c r="BX354" s="298"/>
      <c r="BY354" s="298"/>
    </row>
    <row r="355" spans="2:77" x14ac:dyDescent="0.3">
      <c r="B355" s="298"/>
      <c r="C355" s="298"/>
      <c r="D355" s="298"/>
      <c r="E355" s="298"/>
      <c r="F355" s="298"/>
      <c r="G355" s="298"/>
      <c r="H355" s="298"/>
      <c r="I355" s="298"/>
      <c r="J355" s="298"/>
      <c r="K355" s="298"/>
      <c r="L355" s="298"/>
      <c r="M355" s="298"/>
      <c r="N355" s="298"/>
      <c r="O355" s="298"/>
      <c r="P355" s="298"/>
      <c r="Q355" s="298"/>
      <c r="R355" s="298"/>
      <c r="S355" s="298"/>
      <c r="T355" s="298"/>
      <c r="U355" s="298"/>
      <c r="V355" s="298"/>
      <c r="W355" s="298"/>
      <c r="X355" s="298"/>
      <c r="Y355" s="298"/>
      <c r="Z355" s="298"/>
      <c r="AA355" s="298"/>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298"/>
      <c r="AY355" s="298"/>
      <c r="AZ355" s="298"/>
      <c r="BA355" s="298"/>
      <c r="BB355" s="298"/>
      <c r="BC355" s="298"/>
      <c r="BD355" s="298"/>
      <c r="BE355" s="298"/>
      <c r="BF355" s="298"/>
      <c r="BG355" s="298"/>
      <c r="BH355" s="298"/>
      <c r="BI355" s="298"/>
      <c r="BJ355" s="298"/>
      <c r="BK355" s="298"/>
      <c r="BL355" s="298"/>
      <c r="BM355" s="298"/>
      <c r="BN355" s="298"/>
      <c r="BO355" s="298"/>
      <c r="BP355" s="298"/>
      <c r="BQ355" s="298"/>
      <c r="BR355" s="298"/>
      <c r="BS355" s="298"/>
      <c r="BT355" s="298"/>
      <c r="BU355" s="298"/>
      <c r="BV355" s="298"/>
      <c r="BW355" s="298"/>
      <c r="BX355" s="298"/>
      <c r="BY355" s="298"/>
    </row>
    <row r="356" spans="2:77" x14ac:dyDescent="0.3">
      <c r="B356" s="298"/>
      <c r="C356" s="298"/>
      <c r="D356" s="298"/>
      <c r="E356" s="298"/>
      <c r="F356" s="298"/>
      <c r="G356" s="298"/>
      <c r="H356" s="298"/>
      <c r="I356" s="298"/>
      <c r="J356" s="298"/>
      <c r="K356" s="298"/>
      <c r="L356" s="298"/>
      <c r="M356" s="298"/>
      <c r="N356" s="298"/>
      <c r="O356" s="298"/>
      <c r="P356" s="298"/>
      <c r="Q356" s="298"/>
      <c r="R356" s="298"/>
      <c r="S356" s="298"/>
      <c r="T356" s="298"/>
      <c r="U356" s="298"/>
      <c r="V356" s="298"/>
      <c r="W356" s="298"/>
      <c r="X356" s="298"/>
      <c r="Y356" s="298"/>
      <c r="Z356" s="298"/>
      <c r="AA356" s="298"/>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298"/>
      <c r="AY356" s="298"/>
      <c r="AZ356" s="298"/>
      <c r="BA356" s="298"/>
      <c r="BB356" s="298"/>
      <c r="BC356" s="298"/>
      <c r="BD356" s="298"/>
      <c r="BE356" s="298"/>
      <c r="BF356" s="298"/>
      <c r="BG356" s="298"/>
      <c r="BH356" s="298"/>
      <c r="BI356" s="298"/>
      <c r="BJ356" s="298"/>
      <c r="BK356" s="298"/>
      <c r="BL356" s="298"/>
      <c r="BM356" s="298"/>
      <c r="BN356" s="298"/>
      <c r="BO356" s="298"/>
      <c r="BP356" s="298"/>
      <c r="BQ356" s="298"/>
      <c r="BR356" s="298"/>
      <c r="BS356" s="298"/>
      <c r="BT356" s="298"/>
      <c r="BU356" s="298"/>
      <c r="BV356" s="298"/>
      <c r="BW356" s="298"/>
      <c r="BX356" s="298"/>
      <c r="BY356" s="298"/>
    </row>
    <row r="357" spans="2:77" x14ac:dyDescent="0.3">
      <c r="B357" s="298"/>
      <c r="C357" s="298"/>
      <c r="D357" s="298"/>
      <c r="E357" s="298"/>
      <c r="F357" s="298"/>
      <c r="G357" s="298"/>
      <c r="H357" s="298"/>
      <c r="I357" s="298"/>
      <c r="J357" s="298"/>
      <c r="K357" s="298"/>
      <c r="L357" s="298"/>
      <c r="M357" s="298"/>
      <c r="N357" s="298"/>
      <c r="O357" s="298"/>
      <c r="P357" s="298"/>
      <c r="Q357" s="298"/>
      <c r="R357" s="298"/>
      <c r="S357" s="298"/>
      <c r="T357" s="298"/>
      <c r="U357" s="298"/>
      <c r="V357" s="298"/>
      <c r="W357" s="298"/>
      <c r="X357" s="298"/>
      <c r="Y357" s="298"/>
      <c r="Z357" s="298"/>
      <c r="AA357" s="298"/>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298"/>
      <c r="AY357" s="298"/>
      <c r="AZ357" s="298"/>
      <c r="BA357" s="298"/>
      <c r="BB357" s="298"/>
      <c r="BC357" s="298"/>
      <c r="BD357" s="298"/>
      <c r="BE357" s="298"/>
      <c r="BF357" s="298"/>
      <c r="BG357" s="298"/>
      <c r="BH357" s="298"/>
      <c r="BI357" s="298"/>
      <c r="BJ357" s="298"/>
      <c r="BK357" s="298"/>
      <c r="BL357" s="298"/>
      <c r="BM357" s="298"/>
      <c r="BN357" s="298"/>
      <c r="BO357" s="298"/>
      <c r="BP357" s="298"/>
      <c r="BQ357" s="298"/>
      <c r="BR357" s="298"/>
      <c r="BS357" s="298"/>
      <c r="BT357" s="298"/>
      <c r="BU357" s="298"/>
      <c r="BV357" s="298"/>
      <c r="BW357" s="298"/>
      <c r="BX357" s="298"/>
      <c r="BY357" s="298"/>
    </row>
    <row r="358" spans="2:77" x14ac:dyDescent="0.3">
      <c r="B358" s="298"/>
      <c r="C358" s="298"/>
      <c r="D358" s="298"/>
      <c r="E358" s="298"/>
      <c r="F358" s="298"/>
      <c r="G358" s="298"/>
      <c r="H358" s="298"/>
      <c r="I358" s="298"/>
      <c r="J358" s="298"/>
      <c r="K358" s="298"/>
      <c r="L358" s="298"/>
      <c r="M358" s="298"/>
      <c r="N358" s="298"/>
      <c r="O358" s="298"/>
      <c r="P358" s="298"/>
      <c r="Q358" s="298"/>
      <c r="R358" s="298"/>
      <c r="S358" s="298"/>
      <c r="T358" s="298"/>
      <c r="U358" s="298"/>
      <c r="V358" s="298"/>
      <c r="W358" s="298"/>
      <c r="X358" s="298"/>
      <c r="Y358" s="298"/>
      <c r="Z358" s="298"/>
      <c r="AA358" s="298"/>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298"/>
      <c r="AY358" s="298"/>
      <c r="AZ358" s="298"/>
      <c r="BA358" s="298"/>
      <c r="BB358" s="298"/>
      <c r="BC358" s="298"/>
      <c r="BD358" s="298"/>
      <c r="BE358" s="298"/>
      <c r="BF358" s="298"/>
      <c r="BG358" s="298"/>
      <c r="BH358" s="298"/>
      <c r="BI358" s="298"/>
      <c r="BJ358" s="298"/>
      <c r="BK358" s="298"/>
      <c r="BL358" s="298"/>
      <c r="BM358" s="298"/>
      <c r="BN358" s="298"/>
      <c r="BO358" s="298"/>
      <c r="BP358" s="298"/>
      <c r="BQ358" s="298"/>
      <c r="BR358" s="298"/>
      <c r="BS358" s="298"/>
      <c r="BT358" s="298"/>
      <c r="BU358" s="298"/>
      <c r="BV358" s="298"/>
      <c r="BW358" s="298"/>
      <c r="BX358" s="298"/>
      <c r="BY358" s="298"/>
    </row>
    <row r="359" spans="2:77" x14ac:dyDescent="0.3">
      <c r="B359" s="298"/>
      <c r="C359" s="298"/>
      <c r="D359" s="298"/>
      <c r="E359" s="298"/>
      <c r="F359" s="298"/>
      <c r="G359" s="298"/>
      <c r="H359" s="298"/>
      <c r="I359" s="298"/>
      <c r="J359" s="298"/>
      <c r="K359" s="298"/>
      <c r="L359" s="298"/>
      <c r="M359" s="298"/>
      <c r="N359" s="298"/>
      <c r="O359" s="298"/>
      <c r="P359" s="298"/>
      <c r="Q359" s="298"/>
      <c r="R359" s="298"/>
      <c r="S359" s="298"/>
      <c r="T359" s="298"/>
      <c r="U359" s="298"/>
      <c r="V359" s="298"/>
      <c r="W359" s="298"/>
      <c r="X359" s="298"/>
      <c r="Y359" s="298"/>
      <c r="Z359" s="298"/>
      <c r="AA359" s="298"/>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298"/>
      <c r="AY359" s="298"/>
      <c r="AZ359" s="298"/>
      <c r="BA359" s="298"/>
      <c r="BB359" s="298"/>
      <c r="BC359" s="298"/>
      <c r="BD359" s="298"/>
      <c r="BE359" s="298"/>
      <c r="BF359" s="298"/>
      <c r="BG359" s="298"/>
      <c r="BH359" s="298"/>
      <c r="BI359" s="298"/>
      <c r="BJ359" s="298"/>
      <c r="BK359" s="298"/>
      <c r="BL359" s="298"/>
      <c r="BM359" s="298"/>
      <c r="BN359" s="298"/>
      <c r="BO359" s="298"/>
      <c r="BP359" s="298"/>
      <c r="BQ359" s="298"/>
      <c r="BR359" s="298"/>
      <c r="BS359" s="298"/>
      <c r="BT359" s="298"/>
      <c r="BU359" s="298"/>
      <c r="BV359" s="298"/>
      <c r="BW359" s="298"/>
      <c r="BX359" s="298"/>
      <c r="BY359" s="298"/>
    </row>
    <row r="360" spans="2:77" x14ac:dyDescent="0.3">
      <c r="B360" s="298"/>
      <c r="C360" s="298"/>
      <c r="D360" s="298"/>
      <c r="E360" s="298"/>
      <c r="F360" s="298"/>
      <c r="G360" s="298"/>
      <c r="H360" s="298"/>
      <c r="I360" s="298"/>
      <c r="J360" s="298"/>
      <c r="K360" s="298"/>
      <c r="L360" s="298"/>
      <c r="M360" s="298"/>
      <c r="N360" s="298"/>
      <c r="O360" s="298"/>
      <c r="P360" s="298"/>
      <c r="Q360" s="298"/>
      <c r="R360" s="298"/>
      <c r="S360" s="298"/>
      <c r="T360" s="298"/>
      <c r="U360" s="298"/>
      <c r="V360" s="298"/>
      <c r="W360" s="298"/>
      <c r="X360" s="298"/>
      <c r="Y360" s="298"/>
      <c r="Z360" s="298"/>
      <c r="AA360" s="298"/>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298"/>
      <c r="AY360" s="298"/>
      <c r="AZ360" s="298"/>
      <c r="BA360" s="298"/>
      <c r="BB360" s="298"/>
      <c r="BC360" s="298"/>
      <c r="BD360" s="298"/>
      <c r="BE360" s="298"/>
      <c r="BF360" s="298"/>
      <c r="BG360" s="298"/>
      <c r="BH360" s="298"/>
      <c r="BI360" s="298"/>
      <c r="BJ360" s="298"/>
      <c r="BK360" s="298"/>
      <c r="BL360" s="298"/>
      <c r="BM360" s="298"/>
      <c r="BN360" s="298"/>
      <c r="BO360" s="298"/>
      <c r="BP360" s="298"/>
      <c r="BQ360" s="298"/>
      <c r="BR360" s="298"/>
      <c r="BS360" s="298"/>
      <c r="BT360" s="298"/>
      <c r="BU360" s="298"/>
      <c r="BV360" s="298"/>
      <c r="BW360" s="298"/>
      <c r="BX360" s="298"/>
      <c r="BY360" s="298"/>
    </row>
    <row r="361" spans="2:77" x14ac:dyDescent="0.3">
      <c r="B361" s="298"/>
      <c r="C361" s="298"/>
      <c r="D361" s="298"/>
      <c r="E361" s="298"/>
      <c r="F361" s="298"/>
      <c r="G361" s="298"/>
      <c r="H361" s="298"/>
      <c r="I361" s="298"/>
      <c r="J361" s="298"/>
      <c r="K361" s="298"/>
      <c r="L361" s="298"/>
      <c r="M361" s="298"/>
      <c r="N361" s="298"/>
      <c r="O361" s="298"/>
      <c r="P361" s="298"/>
      <c r="Q361" s="298"/>
      <c r="R361" s="298"/>
      <c r="S361" s="298"/>
      <c r="T361" s="298"/>
      <c r="U361" s="298"/>
      <c r="V361" s="298"/>
      <c r="W361" s="298"/>
      <c r="X361" s="298"/>
      <c r="Y361" s="298"/>
      <c r="Z361" s="298"/>
      <c r="AA361" s="298"/>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298"/>
      <c r="AY361" s="298"/>
      <c r="AZ361" s="298"/>
      <c r="BA361" s="298"/>
      <c r="BB361" s="298"/>
      <c r="BC361" s="298"/>
      <c r="BD361" s="298"/>
      <c r="BE361" s="298"/>
      <c r="BF361" s="298"/>
      <c r="BG361" s="298"/>
      <c r="BH361" s="298"/>
      <c r="BI361" s="298"/>
      <c r="BJ361" s="298"/>
      <c r="BK361" s="298"/>
      <c r="BL361" s="298"/>
      <c r="BM361" s="298"/>
      <c r="BN361" s="298"/>
      <c r="BO361" s="298"/>
      <c r="BP361" s="298"/>
      <c r="BQ361" s="298"/>
      <c r="BR361" s="298"/>
      <c r="BS361" s="298"/>
      <c r="BT361" s="298"/>
      <c r="BU361" s="298"/>
      <c r="BV361" s="298"/>
      <c r="BW361" s="298"/>
      <c r="BX361" s="298"/>
      <c r="BY361" s="298"/>
    </row>
    <row r="362" spans="2:77" x14ac:dyDescent="0.3">
      <c r="B362" s="298"/>
      <c r="C362" s="298"/>
      <c r="D362" s="298"/>
      <c r="E362" s="298"/>
      <c r="F362" s="298"/>
      <c r="G362" s="298"/>
      <c r="H362" s="298"/>
      <c r="I362" s="298"/>
      <c r="J362" s="298"/>
      <c r="K362" s="298"/>
      <c r="L362" s="298"/>
      <c r="M362" s="298"/>
      <c r="N362" s="298"/>
      <c r="O362" s="298"/>
      <c r="P362" s="298"/>
      <c r="Q362" s="298"/>
      <c r="R362" s="298"/>
      <c r="S362" s="298"/>
      <c r="T362" s="298"/>
      <c r="U362" s="298"/>
      <c r="V362" s="298"/>
      <c r="W362" s="298"/>
      <c r="X362" s="298"/>
      <c r="Y362" s="298"/>
      <c r="Z362" s="298"/>
      <c r="AA362" s="298"/>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298"/>
      <c r="AY362" s="298"/>
      <c r="AZ362" s="298"/>
      <c r="BA362" s="298"/>
      <c r="BB362" s="298"/>
      <c r="BC362" s="298"/>
      <c r="BD362" s="298"/>
      <c r="BE362" s="298"/>
      <c r="BF362" s="298"/>
      <c r="BG362" s="298"/>
      <c r="BH362" s="298"/>
      <c r="BI362" s="298"/>
      <c r="BJ362" s="298"/>
      <c r="BK362" s="298"/>
      <c r="BL362" s="298"/>
      <c r="BM362" s="298"/>
      <c r="BN362" s="298"/>
      <c r="BO362" s="298"/>
      <c r="BP362" s="298"/>
      <c r="BQ362" s="298"/>
      <c r="BR362" s="298"/>
      <c r="BS362" s="298"/>
      <c r="BT362" s="298"/>
      <c r="BU362" s="298"/>
      <c r="BV362" s="298"/>
      <c r="BW362" s="298"/>
      <c r="BX362" s="298"/>
      <c r="BY362" s="298"/>
    </row>
    <row r="363" spans="2:77" x14ac:dyDescent="0.3">
      <c r="B363" s="298"/>
      <c r="C363" s="298"/>
      <c r="D363" s="298"/>
      <c r="E363" s="298"/>
      <c r="F363" s="298"/>
      <c r="G363" s="298"/>
      <c r="H363" s="298"/>
      <c r="I363" s="298"/>
      <c r="J363" s="298"/>
      <c r="K363" s="298"/>
      <c r="L363" s="298"/>
      <c r="M363" s="298"/>
      <c r="N363" s="298"/>
      <c r="O363" s="298"/>
      <c r="P363" s="298"/>
      <c r="Q363" s="298"/>
      <c r="R363" s="298"/>
      <c r="S363" s="298"/>
      <c r="T363" s="298"/>
      <c r="U363" s="298"/>
      <c r="V363" s="298"/>
      <c r="W363" s="298"/>
      <c r="X363" s="298"/>
      <c r="Y363" s="298"/>
      <c r="Z363" s="298"/>
      <c r="AA363" s="298"/>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298"/>
      <c r="AY363" s="298"/>
      <c r="AZ363" s="298"/>
      <c r="BA363" s="298"/>
      <c r="BB363" s="298"/>
      <c r="BC363" s="298"/>
      <c r="BD363" s="298"/>
      <c r="BE363" s="298"/>
      <c r="BF363" s="298"/>
      <c r="BG363" s="298"/>
      <c r="BH363" s="298"/>
      <c r="BI363" s="298"/>
      <c r="BJ363" s="298"/>
      <c r="BK363" s="298"/>
      <c r="BL363" s="298"/>
      <c r="BM363" s="298"/>
      <c r="BN363" s="298"/>
      <c r="BO363" s="298"/>
      <c r="BP363" s="298"/>
      <c r="BQ363" s="298"/>
      <c r="BR363" s="298"/>
      <c r="BS363" s="298"/>
      <c r="BT363" s="298"/>
      <c r="BU363" s="298"/>
      <c r="BV363" s="298"/>
      <c r="BW363" s="298"/>
      <c r="BX363" s="298"/>
      <c r="BY363" s="298"/>
    </row>
    <row r="364" spans="2:77" x14ac:dyDescent="0.3">
      <c r="B364" s="298"/>
      <c r="C364" s="298"/>
      <c r="D364" s="298"/>
      <c r="E364" s="298"/>
      <c r="F364" s="298"/>
      <c r="G364" s="298"/>
      <c r="H364" s="298"/>
      <c r="I364" s="298"/>
      <c r="J364" s="298"/>
      <c r="K364" s="298"/>
      <c r="L364" s="298"/>
      <c r="M364" s="298"/>
      <c r="N364" s="298"/>
      <c r="O364" s="298"/>
      <c r="P364" s="298"/>
      <c r="Q364" s="298"/>
      <c r="R364" s="298"/>
      <c r="S364" s="298"/>
      <c r="T364" s="298"/>
      <c r="U364" s="298"/>
      <c r="V364" s="298"/>
      <c r="W364" s="298"/>
      <c r="X364" s="298"/>
      <c r="Y364" s="298"/>
      <c r="Z364" s="298"/>
      <c r="AA364" s="298"/>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298"/>
      <c r="AY364" s="298"/>
      <c r="AZ364" s="298"/>
      <c r="BA364" s="298"/>
      <c r="BB364" s="298"/>
      <c r="BC364" s="298"/>
      <c r="BD364" s="298"/>
      <c r="BE364" s="298"/>
      <c r="BF364" s="298"/>
      <c r="BG364" s="298"/>
      <c r="BH364" s="298"/>
      <c r="BI364" s="298"/>
      <c r="BJ364" s="298"/>
      <c r="BK364" s="298"/>
      <c r="BL364" s="298"/>
      <c r="BM364" s="298"/>
      <c r="BN364" s="298"/>
      <c r="BO364" s="298"/>
      <c r="BP364" s="298"/>
      <c r="BQ364" s="298"/>
      <c r="BR364" s="298"/>
      <c r="BS364" s="298"/>
      <c r="BT364" s="298"/>
      <c r="BU364" s="298"/>
      <c r="BV364" s="298"/>
      <c r="BW364" s="298"/>
      <c r="BX364" s="298"/>
      <c r="BY364" s="298"/>
    </row>
    <row r="365" spans="2:77" x14ac:dyDescent="0.3">
      <c r="B365" s="298"/>
      <c r="C365" s="298"/>
      <c r="D365" s="298"/>
      <c r="E365" s="298"/>
      <c r="F365" s="298"/>
      <c r="G365" s="298"/>
      <c r="H365" s="298"/>
      <c r="I365" s="298"/>
      <c r="J365" s="298"/>
      <c r="K365" s="298"/>
      <c r="L365" s="298"/>
      <c r="M365" s="298"/>
      <c r="N365" s="298"/>
      <c r="O365" s="298"/>
      <c r="P365" s="298"/>
      <c r="Q365" s="298"/>
      <c r="R365" s="298"/>
      <c r="S365" s="298"/>
      <c r="T365" s="298"/>
      <c r="U365" s="298"/>
      <c r="V365" s="298"/>
      <c r="W365" s="298"/>
      <c r="X365" s="298"/>
      <c r="Y365" s="298"/>
      <c r="Z365" s="298"/>
      <c r="AA365" s="298"/>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298"/>
      <c r="AY365" s="298"/>
      <c r="AZ365" s="298"/>
      <c r="BA365" s="298"/>
      <c r="BB365" s="298"/>
      <c r="BC365" s="298"/>
      <c r="BD365" s="298"/>
      <c r="BE365" s="298"/>
      <c r="BF365" s="298"/>
      <c r="BG365" s="298"/>
      <c r="BH365" s="298"/>
      <c r="BI365" s="298"/>
      <c r="BJ365" s="298"/>
      <c r="BK365" s="298"/>
      <c r="BL365" s="298"/>
      <c r="BM365" s="298"/>
      <c r="BN365" s="298"/>
      <c r="BO365" s="298"/>
      <c r="BP365" s="298"/>
      <c r="BQ365" s="298"/>
      <c r="BR365" s="298"/>
      <c r="BS365" s="298"/>
      <c r="BT365" s="298"/>
      <c r="BU365" s="298"/>
      <c r="BV365" s="298"/>
      <c r="BW365" s="298"/>
      <c r="BX365" s="298"/>
      <c r="BY365" s="298"/>
    </row>
    <row r="366" spans="2:77" x14ac:dyDescent="0.3">
      <c r="B366" s="298"/>
      <c r="C366" s="298"/>
      <c r="D366" s="298"/>
      <c r="E366" s="298"/>
      <c r="F366" s="298"/>
      <c r="G366" s="298"/>
      <c r="H366" s="298"/>
      <c r="I366" s="298"/>
      <c r="J366" s="298"/>
      <c r="K366" s="298"/>
      <c r="L366" s="298"/>
      <c r="M366" s="298"/>
      <c r="N366" s="298"/>
      <c r="O366" s="298"/>
      <c r="P366" s="298"/>
      <c r="Q366" s="298"/>
      <c r="R366" s="298"/>
      <c r="S366" s="298"/>
      <c r="T366" s="298"/>
      <c r="U366" s="298"/>
      <c r="V366" s="298"/>
      <c r="W366" s="298"/>
      <c r="X366" s="298"/>
      <c r="Y366" s="298"/>
      <c r="Z366" s="298"/>
      <c r="AA366" s="298"/>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298"/>
      <c r="AY366" s="298"/>
      <c r="AZ366" s="298"/>
      <c r="BA366" s="298"/>
      <c r="BB366" s="298"/>
      <c r="BC366" s="298"/>
      <c r="BD366" s="298"/>
      <c r="BE366" s="298"/>
      <c r="BF366" s="298"/>
      <c r="BG366" s="298"/>
      <c r="BH366" s="298"/>
      <c r="BI366" s="298"/>
      <c r="BJ366" s="298"/>
      <c r="BK366" s="298"/>
      <c r="BL366" s="298"/>
      <c r="BM366" s="298"/>
      <c r="BN366" s="298"/>
      <c r="BO366" s="298"/>
      <c r="BP366" s="298"/>
      <c r="BQ366" s="298"/>
      <c r="BR366" s="298"/>
      <c r="BS366" s="298"/>
      <c r="BT366" s="298"/>
      <c r="BU366" s="298"/>
      <c r="BV366" s="298"/>
      <c r="BW366" s="298"/>
      <c r="BX366" s="298"/>
      <c r="BY366" s="298"/>
    </row>
    <row r="367" spans="2:77" x14ac:dyDescent="0.3">
      <c r="B367" s="298"/>
      <c r="C367" s="298"/>
      <c r="D367" s="298"/>
      <c r="E367" s="298"/>
      <c r="F367" s="298"/>
      <c r="G367" s="298"/>
      <c r="H367" s="298"/>
      <c r="I367" s="298"/>
      <c r="J367" s="298"/>
      <c r="K367" s="298"/>
      <c r="L367" s="298"/>
      <c r="M367" s="298"/>
      <c r="N367" s="298"/>
      <c r="O367" s="298"/>
      <c r="P367" s="298"/>
      <c r="Q367" s="298"/>
      <c r="R367" s="298"/>
      <c r="S367" s="298"/>
      <c r="T367" s="298"/>
      <c r="U367" s="298"/>
      <c r="V367" s="298"/>
      <c r="W367" s="298"/>
      <c r="X367" s="298"/>
      <c r="Y367" s="298"/>
      <c r="Z367" s="298"/>
      <c r="AA367" s="298"/>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298"/>
      <c r="AY367" s="298"/>
      <c r="AZ367" s="298"/>
      <c r="BA367" s="298"/>
      <c r="BB367" s="298"/>
      <c r="BC367" s="298"/>
      <c r="BD367" s="298"/>
      <c r="BE367" s="298"/>
      <c r="BF367" s="298"/>
      <c r="BG367" s="298"/>
      <c r="BH367" s="298"/>
      <c r="BI367" s="298"/>
      <c r="BJ367" s="298"/>
      <c r="BK367" s="298"/>
      <c r="BL367" s="298"/>
      <c r="BM367" s="298"/>
      <c r="BN367" s="298"/>
      <c r="BO367" s="298"/>
      <c r="BP367" s="298"/>
      <c r="BQ367" s="298"/>
      <c r="BR367" s="298"/>
      <c r="BS367" s="298"/>
      <c r="BT367" s="298"/>
      <c r="BU367" s="298"/>
      <c r="BV367" s="298"/>
      <c r="BW367" s="298"/>
      <c r="BX367" s="298"/>
      <c r="BY367" s="298"/>
    </row>
    <row r="2642" spans="10:10" x14ac:dyDescent="0.3">
      <c r="J2642" s="224">
        <v>2030</v>
      </c>
    </row>
  </sheetData>
  <mergeCells count="77">
    <mergeCell ref="HV38:JG38"/>
    <mergeCell ref="JH38:KS38"/>
    <mergeCell ref="KT38:ME38"/>
    <mergeCell ref="MF38:NQ38"/>
    <mergeCell ref="NR38:PC38"/>
    <mergeCell ref="B38:AM38"/>
    <mergeCell ref="AN38:BY38"/>
    <mergeCell ref="BZ38:DK38"/>
    <mergeCell ref="DL38:EW38"/>
    <mergeCell ref="EX38:GI38"/>
    <mergeCell ref="GJ38:HU38"/>
    <mergeCell ref="GJ37:HU37"/>
    <mergeCell ref="HV37:JG37"/>
    <mergeCell ref="JH37:KS37"/>
    <mergeCell ref="KT37:ME37"/>
    <mergeCell ref="MF37:NQ37"/>
    <mergeCell ref="NR37:PC37"/>
    <mergeCell ref="HV36:JG36"/>
    <mergeCell ref="JH36:KS36"/>
    <mergeCell ref="KT36:ME36"/>
    <mergeCell ref="MF36:NQ36"/>
    <mergeCell ref="NR36:PC36"/>
    <mergeCell ref="B37:AM37"/>
    <mergeCell ref="AN37:BY37"/>
    <mergeCell ref="BZ37:DK37"/>
    <mergeCell ref="DL37:EW37"/>
    <mergeCell ref="EX37:GI37"/>
    <mergeCell ref="B36:AM36"/>
    <mergeCell ref="AN36:BY36"/>
    <mergeCell ref="BZ36:DK36"/>
    <mergeCell ref="DL36:EW36"/>
    <mergeCell ref="EX36:GI36"/>
    <mergeCell ref="GJ36:HU36"/>
    <mergeCell ref="GJ35:HU35"/>
    <mergeCell ref="HV35:JG35"/>
    <mergeCell ref="JH35:KS35"/>
    <mergeCell ref="KT35:ME35"/>
    <mergeCell ref="MF35:NQ35"/>
    <mergeCell ref="NR35:PC35"/>
    <mergeCell ref="HV34:JG34"/>
    <mergeCell ref="JH34:KS34"/>
    <mergeCell ref="KT34:ME34"/>
    <mergeCell ref="MF34:NQ34"/>
    <mergeCell ref="NR34:PC34"/>
    <mergeCell ref="B35:AM35"/>
    <mergeCell ref="AN35:BY35"/>
    <mergeCell ref="BZ35:DK35"/>
    <mergeCell ref="DL35:EW35"/>
    <mergeCell ref="EX35:GI35"/>
    <mergeCell ref="B34:AM34"/>
    <mergeCell ref="AN34:BY34"/>
    <mergeCell ref="BZ34:DK34"/>
    <mergeCell ref="DL34:EW34"/>
    <mergeCell ref="EX34:GI34"/>
    <mergeCell ref="GJ34:HU34"/>
    <mergeCell ref="GJ33:HU33"/>
    <mergeCell ref="HV33:JG33"/>
    <mergeCell ref="JH33:KS33"/>
    <mergeCell ref="KT33:ME33"/>
    <mergeCell ref="MF33:NQ33"/>
    <mergeCell ref="NR33:PC33"/>
    <mergeCell ref="HV1:JG1"/>
    <mergeCell ref="JH1:KS1"/>
    <mergeCell ref="KT1:ME1"/>
    <mergeCell ref="MF1:NQ1"/>
    <mergeCell ref="NR1:PC1"/>
    <mergeCell ref="B33:AM33"/>
    <mergeCell ref="AN33:BY33"/>
    <mergeCell ref="BZ33:DK33"/>
    <mergeCell ref="DL33:EW33"/>
    <mergeCell ref="EX33:GI33"/>
    <mergeCell ref="B1:AM1"/>
    <mergeCell ref="AN1:BY1"/>
    <mergeCell ref="BZ1:DK1"/>
    <mergeCell ref="DL1:EW1"/>
    <mergeCell ref="EX1:GI1"/>
    <mergeCell ref="GJ1:HU1"/>
  </mergeCells>
  <conditionalFormatting sqref="B32:PC32 B8:PC8 B11:PC11 B17:PC17 B20:PC20 B23:PC23 B26:PC26 B29:PC29 B14:PC14 B5:PC5">
    <cfRule type="cellIs" dxfId="38" priority="37" operator="between">
      <formula>-0.01</formula>
      <formula>0.01</formula>
    </cfRule>
    <cfRule type="cellIs" dxfId="37" priority="38" operator="lessThan">
      <formula>-0.01</formula>
    </cfRule>
    <cfRule type="cellIs" dxfId="36" priority="39" operator="greaterThan">
      <formula>0.01</formula>
    </cfRule>
  </conditionalFormatting>
  <conditionalFormatting sqref="PF5">
    <cfRule type="cellIs" dxfId="35" priority="34" operator="between">
      <formula>-0.01</formula>
      <formula>0.01</formula>
    </cfRule>
    <cfRule type="cellIs" dxfId="34" priority="35" operator="lessThan">
      <formula>-0.01</formula>
    </cfRule>
    <cfRule type="cellIs" dxfId="33" priority="36" operator="greaterThan">
      <formula>0.01</formula>
    </cfRule>
  </conditionalFormatting>
  <conditionalFormatting sqref="PH5">
    <cfRule type="cellIs" dxfId="32" priority="31" operator="between">
      <formula>-0.01</formula>
      <formula>0.01</formula>
    </cfRule>
    <cfRule type="cellIs" dxfId="31" priority="32" operator="lessThan">
      <formula>-0.01</formula>
    </cfRule>
    <cfRule type="cellIs" dxfId="30" priority="33" operator="greaterThan">
      <formula>0.01</formula>
    </cfRule>
  </conditionalFormatting>
  <conditionalFormatting sqref="PF11">
    <cfRule type="cellIs" dxfId="29" priority="28" operator="between">
      <formula>-0.01</formula>
      <formula>0.01</formula>
    </cfRule>
    <cfRule type="cellIs" dxfId="28" priority="29" operator="lessThan">
      <formula>-0.01</formula>
    </cfRule>
    <cfRule type="cellIs" dxfId="27" priority="30" operator="greaterThan">
      <formula>0.01</formula>
    </cfRule>
  </conditionalFormatting>
  <conditionalFormatting sqref="PH11">
    <cfRule type="cellIs" dxfId="26" priority="25" operator="between">
      <formula>-0.01</formula>
      <formula>0.01</formula>
    </cfRule>
    <cfRule type="cellIs" dxfId="25" priority="26" operator="lessThan">
      <formula>-0.01</formula>
    </cfRule>
    <cfRule type="cellIs" dxfId="24" priority="27" operator="greaterThan">
      <formula>0.01</formula>
    </cfRule>
  </conditionalFormatting>
  <conditionalFormatting sqref="PF32">
    <cfRule type="cellIs" dxfId="23" priority="22" operator="between">
      <formula>-0.01</formula>
      <formula>0.01</formula>
    </cfRule>
    <cfRule type="cellIs" dxfId="22" priority="23" operator="lessThan">
      <formula>-0.01</formula>
    </cfRule>
    <cfRule type="cellIs" dxfId="21" priority="24" operator="greaterThan">
      <formula>0.01</formula>
    </cfRule>
  </conditionalFormatting>
  <conditionalFormatting sqref="PH32">
    <cfRule type="cellIs" dxfId="20" priority="19" operator="between">
      <formula>-0.01</formula>
      <formula>0.01</formula>
    </cfRule>
    <cfRule type="cellIs" dxfId="19" priority="20" operator="lessThan">
      <formula>-0.01</formula>
    </cfRule>
    <cfRule type="cellIs" dxfId="18" priority="21" operator="greaterThan">
      <formula>0.01</formula>
    </cfRule>
  </conditionalFormatting>
  <conditionalFormatting sqref="PF29">
    <cfRule type="cellIs" dxfId="17" priority="16" operator="between">
      <formula>-0.01</formula>
      <formula>0.01</formula>
    </cfRule>
    <cfRule type="cellIs" dxfId="16" priority="17" operator="lessThan">
      <formula>-0.01</formula>
    </cfRule>
    <cfRule type="cellIs" dxfId="15" priority="18" operator="greaterThan">
      <formula>0.01</formula>
    </cfRule>
  </conditionalFormatting>
  <conditionalFormatting sqref="PH29">
    <cfRule type="cellIs" dxfId="14" priority="13" operator="between">
      <formula>-0.01</formula>
      <formula>0.01</formula>
    </cfRule>
    <cfRule type="cellIs" dxfId="13" priority="14" operator="lessThan">
      <formula>-0.01</formula>
    </cfRule>
    <cfRule type="cellIs" dxfId="12" priority="15" operator="greaterThan">
      <formula>0.01</formula>
    </cfRule>
  </conditionalFormatting>
  <conditionalFormatting sqref="PH14">
    <cfRule type="cellIs" dxfId="11" priority="10" operator="between">
      <formula>-0.01</formula>
      <formula>0.01</formula>
    </cfRule>
    <cfRule type="cellIs" dxfId="10" priority="11" operator="lessThan">
      <formula>-0.01</formula>
    </cfRule>
    <cfRule type="cellIs" dxfId="9" priority="12" operator="greaterThan">
      <formula>0.01</formula>
    </cfRule>
  </conditionalFormatting>
  <conditionalFormatting sqref="PH20">
    <cfRule type="cellIs" dxfId="8" priority="7" operator="between">
      <formula>-0.01</formula>
      <formula>0.01</formula>
    </cfRule>
    <cfRule type="cellIs" dxfId="7" priority="8" operator="lessThan">
      <formula>-0.01</formula>
    </cfRule>
    <cfRule type="cellIs" dxfId="6" priority="9" operator="greaterThan">
      <formula>0.01</formula>
    </cfRule>
  </conditionalFormatting>
  <conditionalFormatting sqref="PH23">
    <cfRule type="cellIs" dxfId="5" priority="4" operator="between">
      <formula>-0.01</formula>
      <formula>0.01</formula>
    </cfRule>
    <cfRule type="cellIs" dxfId="4" priority="5" operator="lessThan">
      <formula>-0.01</formula>
    </cfRule>
    <cfRule type="cellIs" dxfId="3" priority="6" operator="greaterThan">
      <formula>0.01</formula>
    </cfRule>
  </conditionalFormatting>
  <conditionalFormatting sqref="PH26">
    <cfRule type="cellIs" dxfId="2" priority="1" operator="between">
      <formula>-0.01</formula>
      <formula>0.01</formula>
    </cfRule>
    <cfRule type="cellIs" dxfId="1" priority="2" operator="lessThan">
      <formula>-0.01</formula>
    </cfRule>
    <cfRule type="cellIs" dxfId="0" priority="3" operator="greaterThan">
      <formula>0.01</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theme="8"/>
  </sheetPr>
  <dimension ref="A1:DP74"/>
  <sheetViews>
    <sheetView topLeftCell="AO1" zoomScale="70" zoomScaleNormal="70" workbookViewId="0">
      <selection activeCell="BD28" sqref="BD28"/>
    </sheetView>
  </sheetViews>
  <sheetFormatPr defaultColWidth="11" defaultRowHeight="12.75" x14ac:dyDescent="0.2"/>
  <cols>
    <col min="1" max="3" width="11" style="1"/>
    <col min="4" max="121" width="11.125" style="1" customWidth="1"/>
    <col min="122" max="16384" width="11" style="1"/>
  </cols>
  <sheetData>
    <row r="1" spans="1:120" x14ac:dyDescent="0.2">
      <c r="AN1" s="1" t="s">
        <v>730</v>
      </c>
      <c r="AO1" s="1">
        <f>31+28+31+30+31+5</f>
        <v>156</v>
      </c>
      <c r="AP1" s="1">
        <v>46.9</v>
      </c>
      <c r="AQ1" s="1">
        <f>+AP1*AO1/100</f>
        <v>73.164000000000001</v>
      </c>
      <c r="AS1" s="1">
        <v>5</v>
      </c>
      <c r="AT1" s="1">
        <f>+AS1*AP1</f>
        <v>234.5</v>
      </c>
    </row>
    <row r="2" spans="1:120" x14ac:dyDescent="0.2">
      <c r="A2" s="2" t="str">
        <f>+'D-PDP'!A2</f>
        <v>Compañía:</v>
      </c>
      <c r="B2" s="1" t="str">
        <f>+'D-PDP'!B2</f>
        <v>Ecopetrol S.A</v>
      </c>
      <c r="C2" s="2" t="str">
        <f>+'D-PDP'!C2</f>
        <v>Escenario:</v>
      </c>
      <c r="D2" s="1" t="str">
        <f>+'D-PDP'!D2</f>
        <v>SEC</v>
      </c>
      <c r="E2" s="2" t="str">
        <f>+'D-PDP'!E2</f>
        <v>Área:</v>
      </c>
      <c r="F2" s="1" t="str">
        <f>+'D-PDP'!F2</f>
        <v>OPERACIONES HUILA-TOLIMA</v>
      </c>
      <c r="N2" s="122">
        <v>9.0000000031526708E-2</v>
      </c>
      <c r="P2" s="117">
        <f>+P36-M36*N2</f>
        <v>1435.3650000000125</v>
      </c>
      <c r="R2" s="117">
        <f>+Q36*BM36*BN36*AK36/100</f>
        <v>486.21365690112003</v>
      </c>
      <c r="T2" s="118">
        <f>+DL36</f>
        <v>377</v>
      </c>
      <c r="AN2" s="115">
        <v>45444</v>
      </c>
      <c r="AO2" s="1">
        <f>30-5</f>
        <v>25</v>
      </c>
      <c r="AP2" s="1">
        <v>100</v>
      </c>
      <c r="AQ2" s="1">
        <f t="shared" ref="AQ2:AQ3" si="0">+AP2*AO2/100</f>
        <v>25</v>
      </c>
      <c r="AS2" s="1">
        <f>5/30</f>
        <v>0.16666666666666666</v>
      </c>
      <c r="AT2" s="1">
        <f>+AS2*AP1</f>
        <v>7.8166666666666664</v>
      </c>
    </row>
    <row r="3" spans="1:120" x14ac:dyDescent="0.2">
      <c r="A3" s="2" t="str">
        <f>+'D-PDP'!A3</f>
        <v>Campo:</v>
      </c>
      <c r="B3" s="35" t="str">
        <f>+'D-PDP'!B3</f>
        <v>DINA TERCIARIOS</v>
      </c>
      <c r="C3" s="2" t="str">
        <f>+'D-PDP'!C3</f>
        <v>Contrato:</v>
      </c>
      <c r="D3" s="1" t="str">
        <f>+'D-PDP'!D3</f>
        <v>PIJAO - POTRERILLO</v>
      </c>
      <c r="E3" s="2" t="str">
        <f>+'D-PDP'!E3</f>
        <v>Departamento:</v>
      </c>
      <c r="F3" s="1" t="str">
        <f>+'D-PDP'!F3</f>
        <v>HUILA</v>
      </c>
      <c r="R3" s="117">
        <f t="shared" ref="R3:R6" si="1">+Q37*BM37*BN37*AK37/100</f>
        <v>1033.2769767598081</v>
      </c>
      <c r="T3" s="118">
        <f t="shared" ref="T3:T6" si="2">+DL37</f>
        <v>1034</v>
      </c>
      <c r="AN3" s="1" t="s">
        <v>731</v>
      </c>
      <c r="AO3" s="1">
        <f>31+31+30+31+30+31</f>
        <v>184</v>
      </c>
      <c r="AP3" s="1">
        <v>100</v>
      </c>
      <c r="AQ3" s="1">
        <f t="shared" si="0"/>
        <v>184</v>
      </c>
      <c r="AS3" s="1">
        <f>25/30</f>
        <v>0.83333333333333337</v>
      </c>
      <c r="AT3" s="1">
        <f>+AS3*100</f>
        <v>83.333333333333343</v>
      </c>
      <c r="BM3" s="127"/>
    </row>
    <row r="4" spans="1:120" x14ac:dyDescent="0.2">
      <c r="A4" s="2" t="str">
        <f>+'D-PDP'!A4</f>
        <v>Fecha:</v>
      </c>
      <c r="B4" s="1" t="str">
        <f>+'D-PDP'!B4</f>
        <v>31.12.2022</v>
      </c>
      <c r="C4" s="2" t="str">
        <f>+'D-PDP'!C4</f>
        <v>UGE:</v>
      </c>
      <c r="D4" s="1" t="str">
        <f>+'D-PDP'!D4</f>
        <v>NEIVA CPI</v>
      </c>
      <c r="E4" s="2" t="str">
        <f>+'D-PDP'!E4</f>
        <v>País:</v>
      </c>
      <c r="F4" s="1" t="str">
        <f>+'D-PDP'!F4</f>
        <v>COLOMBIA</v>
      </c>
      <c r="R4" s="117">
        <f t="shared" si="1"/>
        <v>2086.5805234928639</v>
      </c>
      <c r="T4" s="118">
        <f t="shared" si="2"/>
        <v>2088</v>
      </c>
      <c r="AO4" s="1">
        <f>SUM(AO1:AO3)</f>
        <v>365</v>
      </c>
      <c r="AQ4" s="116">
        <f>SUM(AQ1:AQ3)/AO4</f>
        <v>0.77305205479452055</v>
      </c>
      <c r="AS4" s="1">
        <v>6</v>
      </c>
      <c r="AT4" s="1">
        <f>+AS4*100</f>
        <v>600</v>
      </c>
    </row>
    <row r="5" spans="1:120" x14ac:dyDescent="0.2">
      <c r="A5" s="2" t="str">
        <f>+'D-PDP'!A5</f>
        <v>Vice:</v>
      </c>
      <c r="B5" s="1" t="str">
        <f>+'D-PDP'!B5</f>
        <v>VAO</v>
      </c>
      <c r="C5" s="2" t="str">
        <f>+'D-PDP'!C5</f>
        <v>Id Int :</v>
      </c>
      <c r="D5" s="1">
        <f>+'D-PDP'!D5</f>
        <v>0</v>
      </c>
      <c r="E5" s="2" t="str">
        <f>+'D-PDP'!E5</f>
        <v>Operación:</v>
      </c>
      <c r="F5" s="1" t="str">
        <f>+'D-PDP'!F5</f>
        <v>DIRECTA</v>
      </c>
      <c r="R5" s="117">
        <f t="shared" si="1"/>
        <v>2580.0641901158401</v>
      </c>
      <c r="T5" s="118">
        <f t="shared" si="2"/>
        <v>2582</v>
      </c>
      <c r="AS5" s="1">
        <f>SUM(AS1:AS4)</f>
        <v>12</v>
      </c>
      <c r="AT5" s="1">
        <f>SUM(AT1:AT4)</f>
        <v>925.65</v>
      </c>
      <c r="AU5" s="1">
        <f>+AT5/AS5</f>
        <v>77.137500000000003</v>
      </c>
    </row>
    <row r="6" spans="1:120" x14ac:dyDescent="0.2">
      <c r="A6" s="2" t="str">
        <f>+'D-PDP'!A6</f>
        <v>Gerencia:</v>
      </c>
      <c r="B6" s="1" t="str">
        <f>+'D-PDP'!B6</f>
        <v>GPA</v>
      </c>
      <c r="C6" s="2" t="str">
        <f>+'D-PDP'!C6</f>
        <v>Año:</v>
      </c>
      <c r="D6" s="1">
        <f>+'D-PDP'!D6</f>
        <v>2022</v>
      </c>
      <c r="E6" s="2" t="str">
        <f>+'D-PDP'!E6</f>
        <v>Negocio:</v>
      </c>
      <c r="F6" s="1" t="str">
        <f>+'D-PDP'!F6</f>
        <v>VEP</v>
      </c>
      <c r="R6" s="117">
        <f t="shared" si="1"/>
        <v>2855.6870533355518</v>
      </c>
      <c r="T6" s="118">
        <f t="shared" si="2"/>
        <v>2858</v>
      </c>
    </row>
    <row r="7" spans="1:120" x14ac:dyDescent="0.2">
      <c r="A7" s="2" t="str">
        <f>+'D-PDP'!A7</f>
        <v>Clase Reserva:</v>
      </c>
      <c r="B7" s="1" t="str">
        <f>+'D-PDP'!B7</f>
        <v>PDP</v>
      </c>
      <c r="C7" s="2" t="str">
        <f>+'D-PDP'!C7</f>
        <v>Cuenca:</v>
      </c>
      <c r="D7" s="1" t="str">
        <f>+'D-PDP'!D7</f>
        <v>VSM</v>
      </c>
      <c r="E7" s="2" t="str">
        <f>+'D-PDP'!E7</f>
        <v>Auditor:</v>
      </c>
      <c r="F7" s="1" t="str">
        <f>+'D-PDP'!F7</f>
        <v>GaffneyCline</v>
      </c>
    </row>
    <row r="8" spans="1:120" x14ac:dyDescent="0.2">
      <c r="A8" s="2" t="str">
        <f>+'D-PDP'!A8</f>
        <v>Limite E:</v>
      </c>
      <c r="B8" s="1">
        <f>'D-PDP'!B8</f>
        <v>2043</v>
      </c>
      <c r="C8" s="2"/>
    </row>
    <row r="9" spans="1:12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6">
        <f>+TRUNC('D-PDP'!D12,0)</f>
        <v>85</v>
      </c>
      <c r="E12" s="36">
        <f>+TRUNC('D-PDP'!E12,0)</f>
        <v>0</v>
      </c>
      <c r="F12" s="36">
        <f>+TRUNC('D-PDP'!F12,0)</f>
        <v>78</v>
      </c>
      <c r="G12" s="36">
        <f>+TRUNC('D-PDP'!G12,0)</f>
        <v>0</v>
      </c>
      <c r="H12" s="36">
        <f>+TRUNC('D-PDP'!H12,0)</f>
        <v>7</v>
      </c>
      <c r="I12" s="36">
        <f>+TRUNC('D-PDP'!I12,0)</f>
        <v>0</v>
      </c>
      <c r="J12" s="36">
        <f>+TRUNC('D-PDP'!J12,0)</f>
        <v>0</v>
      </c>
      <c r="K12" s="36">
        <f>+TRUNC('D-PDP'!K12,0)</f>
        <v>66581</v>
      </c>
      <c r="L12" s="36">
        <f>+TRUNC('D-PDP'!L12,0)</f>
        <v>0</v>
      </c>
      <c r="M12" s="36">
        <f>+TRUNC('D-PDP'!M12,3)</f>
        <v>29396.175999999999</v>
      </c>
      <c r="N12" s="36">
        <f>+TRUNC('D-PDP'!N12,3)</f>
        <v>8894.7279999999992</v>
      </c>
      <c r="O12" s="36">
        <f>+TRUNC('D-PDP'!O12,3)</f>
        <v>0</v>
      </c>
      <c r="P12" s="36">
        <f>+TRUNC('D-PDP'!P12,3)</f>
        <v>2871.17</v>
      </c>
      <c r="Q12" s="121">
        <f>+TRUNC('D-PDP'!Q12,3)</f>
        <v>225.51400000000001</v>
      </c>
      <c r="R12" s="36">
        <f>+TRUNC('D-PDP'!R12,3)</f>
        <v>11221.683999999999</v>
      </c>
      <c r="S12" s="36">
        <f>+TRUNC('D-PDP'!S12,0)</f>
        <v>0</v>
      </c>
      <c r="T12" s="36">
        <f>+TRUNC('D-PDP'!T12,0)</f>
        <v>454</v>
      </c>
      <c r="U12" s="36">
        <f>+TRUNC('D-PDP'!U12,0)</f>
        <v>314</v>
      </c>
      <c r="V12" s="36">
        <f>+TRUNC('D-PDP'!V12,0)</f>
        <v>297</v>
      </c>
      <c r="W12" s="36">
        <f>+TRUNC('D-PDP'!W12,0)</f>
        <v>570246</v>
      </c>
      <c r="X12" s="36">
        <f>+TRUNC('D-PDP'!X12,0)</f>
        <v>570246</v>
      </c>
      <c r="Y12" s="36">
        <f>+TRUNC('D-PDP'!Y12,0)</f>
        <v>0</v>
      </c>
      <c r="Z12" s="36">
        <f>+TRUNC('D-PDP'!Z12,0)</f>
        <v>0</v>
      </c>
      <c r="AA12" s="36">
        <f>+TRUNC('D-PDP'!AA12,0)</f>
        <v>0</v>
      </c>
      <c r="AB12" s="36">
        <f>+TRUNC('D-PDP'!AB12,0)</f>
        <v>66581</v>
      </c>
      <c r="AC12" s="36">
        <f>+TRUNC('D-PDP'!AC12,0)</f>
        <v>0</v>
      </c>
      <c r="AD12" s="36">
        <f>+TRUNC('D-PDP'!AD12,3)</f>
        <v>11221.683999999999</v>
      </c>
      <c r="AE12" s="36">
        <f>+TRUNC('D-PDP'!AE12,3)</f>
        <v>8894.7279999999992</v>
      </c>
      <c r="AF12" s="36">
        <f>+TRUNC('D-PDP'!AF12,0)</f>
        <v>0</v>
      </c>
      <c r="AG12" s="36">
        <f>+TRUNC('D-PDP'!AG12,0)</f>
        <v>454</v>
      </c>
      <c r="AH12" s="36">
        <f>+TRUNC('D-PDP'!AH12,0)</f>
        <v>314</v>
      </c>
      <c r="AI12" s="36">
        <f>+TRUNC('D-PDP'!AI12,0)</f>
        <v>297</v>
      </c>
      <c r="AJ12" s="36">
        <f>+TRUNC('D-PDP'!AJ12,6)</f>
        <v>13.007792</v>
      </c>
      <c r="AK12" s="36">
        <f>+TRUNC('D-PDP'!AK12,6)</f>
        <v>6.4</v>
      </c>
      <c r="AL12" s="36">
        <f>+TRUNC('D-PDP'!AL12,6)</f>
        <v>6.4</v>
      </c>
      <c r="AM12" s="36">
        <f>+TRUNC('D-PDP'!AM12,0)</f>
        <v>8660</v>
      </c>
      <c r="AN12" s="36">
        <f>+TRUNC('D-PDP'!AN12,3)</f>
        <v>718.18700000000001</v>
      </c>
      <c r="AO12" s="36">
        <f>+TRUNC('D-PDP'!AO12,0)</f>
        <v>0</v>
      </c>
      <c r="AP12" s="36">
        <f>+TRUNC('D-PDP'!AP12,6)</f>
        <v>77.460483999999994</v>
      </c>
      <c r="AQ12" s="36">
        <f>+TRUNC('D-PDP'!AQ12,0)</f>
        <v>51574</v>
      </c>
      <c r="AR12" s="36">
        <f>+TRUNC('D-PDP'!AR12,0)</f>
        <v>0</v>
      </c>
      <c r="AS12" s="36">
        <f>+TRUNC('D-PDP'!AS12,3)</f>
        <v>8692.3709999999992</v>
      </c>
      <c r="AT12" s="36">
        <f>+TRUNC('D-PDP'!AT12,3)</f>
        <v>6889.8990000000003</v>
      </c>
      <c r="AU12" s="36">
        <f>+TRUNC('D-PDP'!AU12,0)</f>
        <v>0</v>
      </c>
      <c r="AV12" s="36">
        <f>+TRUNC('D-PDP'!AV12,0)</f>
        <v>352</v>
      </c>
      <c r="AW12" s="36">
        <f>+TRUNC('D-PDP'!AW12,0)</f>
        <v>243</v>
      </c>
      <c r="AX12" s="36">
        <f>+TRUNC('D-PDP'!AX12,0)</f>
        <v>230</v>
      </c>
      <c r="AY12" s="36">
        <f>+TRUNC('D-PDP'!AY12,0)</f>
        <v>6708</v>
      </c>
      <c r="AZ12" s="36">
        <f>+TRUNC('D-PDP'!AZ12,3)</f>
        <v>556.31100000000004</v>
      </c>
      <c r="BA12" s="36">
        <f>+TRUNC('D-PDP'!BA12,0)</f>
        <v>0</v>
      </c>
      <c r="BB12" s="36">
        <f>+TRUNC('D-PDP'!BB12,0)</f>
        <v>44865</v>
      </c>
      <c r="BC12" s="36">
        <f>+TRUNC('D-PDP'!BC12,0)</f>
        <v>0</v>
      </c>
      <c r="BD12" s="36">
        <f>+TRUNC('D-PDP'!BD12,3)</f>
        <v>8692.3709999999992</v>
      </c>
      <c r="BE12" s="36">
        <f>+TRUNC('D-PDP'!BE12,3)</f>
        <v>6889.8990000000003</v>
      </c>
      <c r="BF12" s="36">
        <f>+TRUNC('D-PDP'!BF12,0)</f>
        <v>0</v>
      </c>
      <c r="BG12" s="36">
        <f>+TRUNC('D-PDP'!BG12,0)</f>
        <v>352</v>
      </c>
      <c r="BH12" s="36">
        <f>+TRUNC('D-PDP'!BH12,0)</f>
        <v>243</v>
      </c>
      <c r="BI12" s="36">
        <f>+TRUNC('D-PDP'!BI12,0)</f>
        <v>230</v>
      </c>
      <c r="BJ12" s="36">
        <f>+TRUNC('D-PDP'!BJ12,3)</f>
        <v>98.739000000000004</v>
      </c>
      <c r="BK12" s="36">
        <f>+TRUNC('D-PDP'!BK12,3)</f>
        <v>1.8420000000000001</v>
      </c>
      <c r="BL12" s="36">
        <f>+TRUNC('D-PDP'!BL12,3)</f>
        <v>-1.0569999999999999</v>
      </c>
      <c r="BM12" s="36">
        <f>+TRUNC('D-PDP'!BM12,3)</f>
        <v>0.876</v>
      </c>
      <c r="BN12" s="36">
        <f>+TRUNC('D-PDP'!BN12,3)</f>
        <v>6.0419999999999998</v>
      </c>
      <c r="BO12" s="36">
        <f>+TRUNC('D-PDP'!BO12,3)</f>
        <v>6.0419999999999998</v>
      </c>
      <c r="BP12" s="36">
        <f>+TRUNC('D-PDP'!BP12,3)</f>
        <v>0</v>
      </c>
      <c r="BQ12" s="36">
        <f>+TRUNC('D-PDP'!BQ12,3)</f>
        <v>37.502000000000002</v>
      </c>
      <c r="BR12" s="36">
        <f>+TRUNC('D-PDP'!BR12,3)</f>
        <v>37.502000000000002</v>
      </c>
      <c r="BS12" s="36">
        <f>+TRUNC('D-PDP'!BS12,3)</f>
        <v>98.739000000000004</v>
      </c>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row>
    <row r="13" spans="1:120" x14ac:dyDescent="0.2">
      <c r="C13" s="7">
        <f>+'D-PDP'!C13</f>
        <v>44958</v>
      </c>
      <c r="D13" s="36">
        <f>+TRUNC('D-PDP'!D13,0)</f>
        <v>85</v>
      </c>
      <c r="E13" s="36">
        <f>+TRUNC('D-PDP'!E13,0)</f>
        <v>0</v>
      </c>
      <c r="F13" s="36">
        <f>+TRUNC('D-PDP'!F13,0)</f>
        <v>78</v>
      </c>
      <c r="G13" s="36">
        <f>+TRUNC('D-PDP'!G13,0)</f>
        <v>0</v>
      </c>
      <c r="H13" s="36">
        <f>+TRUNC('D-PDP'!H13,0)</f>
        <v>7</v>
      </c>
      <c r="I13" s="36">
        <f>+TRUNC('D-PDP'!I13,0)</f>
        <v>0</v>
      </c>
      <c r="J13" s="36">
        <f>+TRUNC('D-PDP'!J13,0)</f>
        <v>0</v>
      </c>
      <c r="K13" s="36">
        <f>+TRUNC('D-PDP'!K13,0)</f>
        <v>59312</v>
      </c>
      <c r="L13" s="36">
        <f>+TRUNC('D-PDP'!L13,0)</f>
        <v>0</v>
      </c>
      <c r="M13" s="36">
        <f>+TRUNC('D-PDP'!M13,3)</f>
        <v>26107.508999999998</v>
      </c>
      <c r="N13" s="36">
        <f>+TRUNC('D-PDP'!N13,3)</f>
        <v>8024.3959999999997</v>
      </c>
      <c r="O13" s="36">
        <f>+TRUNC('D-PDP'!O13,3)</f>
        <v>0</v>
      </c>
      <c r="P13" s="36">
        <f>+TRUNC('D-PDP'!P13,3)</f>
        <v>2568.3040000000001</v>
      </c>
      <c r="Q13" s="36">
        <f>+TRUNC('D-PDP'!Q13,3)</f>
        <v>218.62799999999999</v>
      </c>
      <c r="R13" s="36">
        <f>+TRUNC('D-PDP'!R13,3)</f>
        <v>9844.2459999999992</v>
      </c>
      <c r="S13" s="36">
        <f>+TRUNC('D-PDP'!S13,0)</f>
        <v>0</v>
      </c>
      <c r="T13" s="36">
        <f>+TRUNC('D-PDP'!T13,0)</f>
        <v>402</v>
      </c>
      <c r="U13" s="36">
        <f>+TRUNC('D-PDP'!U13,0)</f>
        <v>278</v>
      </c>
      <c r="V13" s="36">
        <f>+TRUNC('D-PDP'!V13,0)</f>
        <v>262</v>
      </c>
      <c r="W13" s="36">
        <f>+TRUNC('D-PDP'!W13,0)</f>
        <v>515886</v>
      </c>
      <c r="X13" s="36">
        <f>+TRUNC('D-PDP'!X13,0)</f>
        <v>515886</v>
      </c>
      <c r="Y13" s="36">
        <f>+TRUNC('D-PDP'!Y13,0)</f>
        <v>0</v>
      </c>
      <c r="Z13" s="36">
        <f>+TRUNC('D-PDP'!Z13,0)</f>
        <v>0</v>
      </c>
      <c r="AA13" s="36">
        <f>+TRUNC('D-PDP'!AA13,0)</f>
        <v>0</v>
      </c>
      <c r="AB13" s="36">
        <f>+TRUNC('D-PDP'!AB13,0)</f>
        <v>59312</v>
      </c>
      <c r="AC13" s="36">
        <f>+TRUNC('D-PDP'!AC13,0)</f>
        <v>0</v>
      </c>
      <c r="AD13" s="36">
        <f>+TRUNC('D-PDP'!AD13,3)</f>
        <v>9844.2459999999992</v>
      </c>
      <c r="AE13" s="36">
        <f>+TRUNC('D-PDP'!AE13,3)</f>
        <v>8024.3959999999997</v>
      </c>
      <c r="AF13" s="36">
        <f>+TRUNC('D-PDP'!AF13,0)</f>
        <v>0</v>
      </c>
      <c r="AG13" s="36">
        <f>+TRUNC('D-PDP'!AG13,0)</f>
        <v>402</v>
      </c>
      <c r="AH13" s="36">
        <f>+TRUNC('D-PDP'!AH13,0)</f>
        <v>278</v>
      </c>
      <c r="AI13" s="36">
        <f>+TRUNC('D-PDP'!AI13,0)</f>
        <v>262</v>
      </c>
      <c r="AJ13" s="36">
        <f>+TRUNC('D-PDP'!AJ13,6)</f>
        <v>13.007792</v>
      </c>
      <c r="AK13" s="36">
        <f>+TRUNC('D-PDP'!AK13,6)</f>
        <v>6.4</v>
      </c>
      <c r="AL13" s="36">
        <f>+TRUNC('D-PDP'!AL13,6)</f>
        <v>6.4</v>
      </c>
      <c r="AM13" s="36">
        <f>+TRUNC('D-PDP'!AM13,0)</f>
        <v>7715</v>
      </c>
      <c r="AN13" s="36">
        <f>+TRUNC('D-PDP'!AN13,3)</f>
        <v>630.03099999999995</v>
      </c>
      <c r="AO13" s="36">
        <f>+TRUNC('D-PDP'!AO13,0)</f>
        <v>0</v>
      </c>
      <c r="AP13" s="36">
        <f>+TRUNC('D-PDP'!AP13,6)</f>
        <v>77.460483999999994</v>
      </c>
      <c r="AQ13" s="36">
        <f>+TRUNC('D-PDP'!AQ13,0)</f>
        <v>45944</v>
      </c>
      <c r="AR13" s="36">
        <f>+TRUNC('D-PDP'!AR13,0)</f>
        <v>0</v>
      </c>
      <c r="AS13" s="36">
        <f>+TRUNC('D-PDP'!AS13,3)</f>
        <v>7625.4</v>
      </c>
      <c r="AT13" s="36">
        <f>+TRUNC('D-PDP'!AT13,3)</f>
        <v>6215.7359999999999</v>
      </c>
      <c r="AU13" s="36">
        <f>+TRUNC('D-PDP'!AU13,0)</f>
        <v>0</v>
      </c>
      <c r="AV13" s="36">
        <f>+TRUNC('D-PDP'!AV13,0)</f>
        <v>311</v>
      </c>
      <c r="AW13" s="36">
        <f>+TRUNC('D-PDP'!AW13,0)</f>
        <v>215</v>
      </c>
      <c r="AX13" s="36">
        <f>+TRUNC('D-PDP'!AX13,0)</f>
        <v>203</v>
      </c>
      <c r="AY13" s="36">
        <f>+TRUNC('D-PDP'!AY13,0)</f>
        <v>5976</v>
      </c>
      <c r="AZ13" s="36">
        <f>+TRUNC('D-PDP'!AZ13,3)</f>
        <v>488.02499999999998</v>
      </c>
      <c r="BA13" s="36">
        <f>+TRUNC('D-PDP'!BA13,0)</f>
        <v>0</v>
      </c>
      <c r="BB13" s="36">
        <f>+TRUNC('D-PDP'!BB13,0)</f>
        <v>39967</v>
      </c>
      <c r="BC13" s="36">
        <f>+TRUNC('D-PDP'!BC13,0)</f>
        <v>0</v>
      </c>
      <c r="BD13" s="36">
        <f>+TRUNC('D-PDP'!BD13,3)</f>
        <v>7625.4</v>
      </c>
      <c r="BE13" s="36">
        <f>+TRUNC('D-PDP'!BE13,3)</f>
        <v>6215.7359999999999</v>
      </c>
      <c r="BF13" s="36">
        <f>+TRUNC('D-PDP'!BF13,0)</f>
        <v>0</v>
      </c>
      <c r="BG13" s="36">
        <f>+TRUNC('D-PDP'!BG13,0)</f>
        <v>311</v>
      </c>
      <c r="BH13" s="36">
        <f>+TRUNC('D-PDP'!BH13,0)</f>
        <v>215</v>
      </c>
      <c r="BI13" s="36">
        <f>+TRUNC('D-PDP'!BI13,0)</f>
        <v>203</v>
      </c>
      <c r="BJ13" s="36">
        <f>+TRUNC('D-PDP'!BJ13,3)</f>
        <v>98.739000000000004</v>
      </c>
      <c r="BK13" s="36">
        <f>+TRUNC('D-PDP'!BK13,3)</f>
        <v>1.8420000000000001</v>
      </c>
      <c r="BL13" s="36">
        <f>+TRUNC('D-PDP'!BL13,3)</f>
        <v>-1.0569999999999999</v>
      </c>
      <c r="BM13" s="36">
        <f>+TRUNC('D-PDP'!BM13,3)</f>
        <v>0.876</v>
      </c>
      <c r="BN13" s="36">
        <f>+TRUNC('D-PDP'!BN13,3)</f>
        <v>6.0419999999999998</v>
      </c>
      <c r="BO13" s="36">
        <f>+TRUNC('D-PDP'!BO13,3)</f>
        <v>6.0419999999999998</v>
      </c>
      <c r="BP13" s="36">
        <f>+TRUNC('D-PDP'!BP13,3)</f>
        <v>0</v>
      </c>
      <c r="BQ13" s="36">
        <f>+TRUNC('D-PDP'!BQ13,3)</f>
        <v>37.502000000000002</v>
      </c>
      <c r="BR13" s="36">
        <f>+TRUNC('D-PDP'!BR13,3)</f>
        <v>37.502000000000002</v>
      </c>
      <c r="BS13" s="36">
        <f>+TRUNC('D-PDP'!BS13,3)</f>
        <v>98.739000000000004</v>
      </c>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row>
    <row r="14" spans="1:120" x14ac:dyDescent="0.2">
      <c r="C14" s="7">
        <f>+'D-PDP'!C14</f>
        <v>44986</v>
      </c>
      <c r="D14" s="36">
        <f>+TRUNC('D-PDP'!D14,0)</f>
        <v>85</v>
      </c>
      <c r="E14" s="36">
        <f>+TRUNC('D-PDP'!E14,0)</f>
        <v>0</v>
      </c>
      <c r="F14" s="36">
        <f>+TRUNC('D-PDP'!F14,0)</f>
        <v>78</v>
      </c>
      <c r="G14" s="36">
        <f>+TRUNC('D-PDP'!G14,0)</f>
        <v>0</v>
      </c>
      <c r="H14" s="36">
        <f>+TRUNC('D-PDP'!H14,0)</f>
        <v>7</v>
      </c>
      <c r="I14" s="36">
        <f>+TRUNC('D-PDP'!I14,0)</f>
        <v>0</v>
      </c>
      <c r="J14" s="36">
        <f>+TRUNC('D-PDP'!J14,0)</f>
        <v>0</v>
      </c>
      <c r="K14" s="36">
        <f>+TRUNC('D-PDP'!K14,0)</f>
        <v>64786</v>
      </c>
      <c r="L14" s="36">
        <f>+TRUNC('D-PDP'!L14,0)</f>
        <v>0</v>
      </c>
      <c r="M14" s="36">
        <f>+TRUNC('D-PDP'!M14,3)</f>
        <v>28434.831999999999</v>
      </c>
      <c r="N14" s="36">
        <f>+TRUNC('D-PDP'!N14,3)</f>
        <v>8399.2669999999998</v>
      </c>
      <c r="O14" s="36">
        <f>+TRUNC('D-PDP'!O14,3)</f>
        <v>0</v>
      </c>
      <c r="P14" s="36">
        <f>+TRUNC('D-PDP'!P14,3)</f>
        <v>2683.3139999999999</v>
      </c>
      <c r="Q14" s="36">
        <f>+TRUNC('D-PDP'!Q14,3)</f>
        <v>124.179</v>
      </c>
      <c r="R14" s="36">
        <f>+TRUNC('D-PDP'!R14,3)</f>
        <v>11045.273999999999</v>
      </c>
      <c r="S14" s="36">
        <f>+TRUNC('D-PDP'!S14,0)</f>
        <v>0</v>
      </c>
      <c r="T14" s="36">
        <f>+TRUNC('D-PDP'!T14,0)</f>
        <v>447</v>
      </c>
      <c r="U14" s="36">
        <f>+TRUNC('D-PDP'!U14,0)</f>
        <v>309</v>
      </c>
      <c r="V14" s="36">
        <f>+TRUNC('D-PDP'!V14,0)</f>
        <v>292</v>
      </c>
      <c r="W14" s="36">
        <f>+TRUNC('D-PDP'!W14,0)</f>
        <v>572042</v>
      </c>
      <c r="X14" s="36">
        <f>+TRUNC('D-PDP'!X14,0)</f>
        <v>572042</v>
      </c>
      <c r="Y14" s="36">
        <f>+TRUNC('D-PDP'!Y14,0)</f>
        <v>0</v>
      </c>
      <c r="Z14" s="36">
        <f>+TRUNC('D-PDP'!Z14,0)</f>
        <v>0</v>
      </c>
      <c r="AA14" s="36">
        <f>+TRUNC('D-PDP'!AA14,0)</f>
        <v>0</v>
      </c>
      <c r="AB14" s="36">
        <f>+TRUNC('D-PDP'!AB14,0)</f>
        <v>64786</v>
      </c>
      <c r="AC14" s="36">
        <f>+TRUNC('D-PDP'!AC14,0)</f>
        <v>0</v>
      </c>
      <c r="AD14" s="36">
        <f>+TRUNC('D-PDP'!AD14,3)</f>
        <v>11045.273999999999</v>
      </c>
      <c r="AE14" s="36">
        <f>+TRUNC('D-PDP'!AE14,3)</f>
        <v>8399.2669999999998</v>
      </c>
      <c r="AF14" s="36">
        <f>+TRUNC('D-PDP'!AF14,0)</f>
        <v>0</v>
      </c>
      <c r="AG14" s="36">
        <f>+TRUNC('D-PDP'!AG14,0)</f>
        <v>447</v>
      </c>
      <c r="AH14" s="36">
        <f>+TRUNC('D-PDP'!AH14,0)</f>
        <v>309</v>
      </c>
      <c r="AI14" s="36">
        <f>+TRUNC('D-PDP'!AI14,0)</f>
        <v>292</v>
      </c>
      <c r="AJ14" s="36">
        <f>+TRUNC('D-PDP'!AJ14,6)</f>
        <v>13.007792</v>
      </c>
      <c r="AK14" s="36">
        <f>+TRUNC('D-PDP'!AK14,6)</f>
        <v>6.4</v>
      </c>
      <c r="AL14" s="36">
        <f>+TRUNC('D-PDP'!AL14,6)</f>
        <v>6.4</v>
      </c>
      <c r="AM14" s="36">
        <f>+TRUNC('D-PDP'!AM14,0)</f>
        <v>8427</v>
      </c>
      <c r="AN14" s="36">
        <f>+TRUNC('D-PDP'!AN14,3)</f>
        <v>706.89700000000005</v>
      </c>
      <c r="AO14" s="36">
        <f>+TRUNC('D-PDP'!AO14,0)</f>
        <v>0</v>
      </c>
      <c r="AP14" s="36">
        <f>+TRUNC('D-PDP'!AP14,6)</f>
        <v>77.460483999999994</v>
      </c>
      <c r="AQ14" s="36">
        <f>+TRUNC('D-PDP'!AQ14,0)</f>
        <v>50183</v>
      </c>
      <c r="AR14" s="36">
        <f>+TRUNC('D-PDP'!AR14,0)</f>
        <v>0</v>
      </c>
      <c r="AS14" s="36">
        <f>+TRUNC('D-PDP'!AS14,3)</f>
        <v>8555.723</v>
      </c>
      <c r="AT14" s="36">
        <f>+TRUNC('D-PDP'!AT14,3)</f>
        <v>6506.1130000000003</v>
      </c>
      <c r="AU14" s="36">
        <f>+TRUNC('D-PDP'!AU14,0)</f>
        <v>0</v>
      </c>
      <c r="AV14" s="36">
        <f>+TRUNC('D-PDP'!AV14,0)</f>
        <v>346</v>
      </c>
      <c r="AW14" s="36">
        <f>+TRUNC('D-PDP'!AW14,0)</f>
        <v>239</v>
      </c>
      <c r="AX14" s="36">
        <f>+TRUNC('D-PDP'!AX14,0)</f>
        <v>226</v>
      </c>
      <c r="AY14" s="36">
        <f>+TRUNC('D-PDP'!AY14,0)</f>
        <v>6527</v>
      </c>
      <c r="AZ14" s="36">
        <f>+TRUNC('D-PDP'!AZ14,3)</f>
        <v>547.56600000000003</v>
      </c>
      <c r="BA14" s="36">
        <f>+TRUNC('D-PDP'!BA14,0)</f>
        <v>0</v>
      </c>
      <c r="BB14" s="36">
        <f>+TRUNC('D-PDP'!BB14,0)</f>
        <v>43655</v>
      </c>
      <c r="BC14" s="36">
        <f>+TRUNC('D-PDP'!BC14,0)</f>
        <v>0</v>
      </c>
      <c r="BD14" s="36">
        <f>+TRUNC('D-PDP'!BD14,3)</f>
        <v>8555.723</v>
      </c>
      <c r="BE14" s="36">
        <f>+TRUNC('D-PDP'!BE14,3)</f>
        <v>6506.1130000000003</v>
      </c>
      <c r="BF14" s="36">
        <f>+TRUNC('D-PDP'!BF14,0)</f>
        <v>0</v>
      </c>
      <c r="BG14" s="36">
        <f>+TRUNC('D-PDP'!BG14,0)</f>
        <v>346</v>
      </c>
      <c r="BH14" s="36">
        <f>+TRUNC('D-PDP'!BH14,0)</f>
        <v>239</v>
      </c>
      <c r="BI14" s="36">
        <f>+TRUNC('D-PDP'!BI14,0)</f>
        <v>226</v>
      </c>
      <c r="BJ14" s="36">
        <f>+TRUNC('D-PDP'!BJ14,3)</f>
        <v>98.739000000000004</v>
      </c>
      <c r="BK14" s="36">
        <f>+TRUNC('D-PDP'!BK14,3)</f>
        <v>1.8420000000000001</v>
      </c>
      <c r="BL14" s="36">
        <f>+TRUNC('D-PDP'!BL14,3)</f>
        <v>-1.0569999999999999</v>
      </c>
      <c r="BM14" s="36">
        <f>+TRUNC('D-PDP'!BM14,3)</f>
        <v>0.876</v>
      </c>
      <c r="BN14" s="36">
        <f>+TRUNC('D-PDP'!BN14,3)</f>
        <v>6.0419999999999998</v>
      </c>
      <c r="BO14" s="36">
        <f>+TRUNC('D-PDP'!BO14,3)</f>
        <v>6.0419999999999998</v>
      </c>
      <c r="BP14" s="36">
        <f>+TRUNC('D-PDP'!BP14,3)</f>
        <v>0</v>
      </c>
      <c r="BQ14" s="36">
        <f>+TRUNC('D-PDP'!BQ14,3)</f>
        <v>37.502000000000002</v>
      </c>
      <c r="BR14" s="36">
        <f>+TRUNC('D-PDP'!BR14,3)</f>
        <v>37.502000000000002</v>
      </c>
      <c r="BS14" s="36">
        <f>+TRUNC('D-PDP'!BS14,3)</f>
        <v>98.739000000000004</v>
      </c>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row>
    <row r="15" spans="1:120" x14ac:dyDescent="0.2">
      <c r="C15" s="7">
        <f>+'D-PDP'!C15</f>
        <v>45017</v>
      </c>
      <c r="D15" s="36">
        <f>+TRUNC('D-PDP'!D15,0)</f>
        <v>85</v>
      </c>
      <c r="E15" s="36">
        <f>+TRUNC('D-PDP'!E15,0)</f>
        <v>0</v>
      </c>
      <c r="F15" s="36">
        <f>+TRUNC('D-PDP'!F15,0)</f>
        <v>78</v>
      </c>
      <c r="G15" s="36">
        <f>+TRUNC('D-PDP'!G15,0)</f>
        <v>0</v>
      </c>
      <c r="H15" s="36">
        <f>+TRUNC('D-PDP'!H15,0)</f>
        <v>7</v>
      </c>
      <c r="I15" s="36">
        <f>+TRUNC('D-PDP'!I15,0)</f>
        <v>0</v>
      </c>
      <c r="J15" s="36">
        <f>+TRUNC('D-PDP'!J15,0)</f>
        <v>0</v>
      </c>
      <c r="K15" s="36">
        <f>+TRUNC('D-PDP'!K15,0)</f>
        <v>61842</v>
      </c>
      <c r="L15" s="36">
        <f>+TRUNC('D-PDP'!L15,0)</f>
        <v>0</v>
      </c>
      <c r="M15" s="36">
        <f>+TRUNC('D-PDP'!M15,3)</f>
        <v>27066.502</v>
      </c>
      <c r="N15" s="36">
        <f>+TRUNC('D-PDP'!N15,3)</f>
        <v>7836.2690000000002</v>
      </c>
      <c r="O15" s="36">
        <f>+TRUNC('D-PDP'!O15,3)</f>
        <v>0</v>
      </c>
      <c r="P15" s="36">
        <f>+TRUNC('D-PDP'!P15,3)</f>
        <v>2508.3530000000001</v>
      </c>
      <c r="Q15" s="36">
        <f>+TRUNC('D-PDP'!Q15,3)</f>
        <v>72.367999999999995</v>
      </c>
      <c r="R15" s="36">
        <f>+TRUNC('D-PDP'!R15,3)</f>
        <v>10665.737999999999</v>
      </c>
      <c r="S15" s="36">
        <f>+TRUNC('D-PDP'!S15,0)</f>
        <v>0</v>
      </c>
      <c r="T15" s="36">
        <f>+TRUNC('D-PDP'!T15,0)</f>
        <v>429</v>
      </c>
      <c r="U15" s="36">
        <f>+TRUNC('D-PDP'!U15,0)</f>
        <v>297</v>
      </c>
      <c r="V15" s="36">
        <f>+TRUNC('D-PDP'!V15,0)</f>
        <v>280</v>
      </c>
      <c r="W15" s="36">
        <f>+TRUNC('D-PDP'!W15,0)</f>
        <v>554442</v>
      </c>
      <c r="X15" s="36">
        <f>+TRUNC('D-PDP'!X15,0)</f>
        <v>554442</v>
      </c>
      <c r="Y15" s="36">
        <f>+TRUNC('D-PDP'!Y15,0)</f>
        <v>0</v>
      </c>
      <c r="Z15" s="36">
        <f>+TRUNC('D-PDP'!Z15,0)</f>
        <v>0</v>
      </c>
      <c r="AA15" s="36">
        <f>+TRUNC('D-PDP'!AA15,0)</f>
        <v>0</v>
      </c>
      <c r="AB15" s="36">
        <f>+TRUNC('D-PDP'!AB15,0)</f>
        <v>61842</v>
      </c>
      <c r="AC15" s="36">
        <f>+TRUNC('D-PDP'!AC15,0)</f>
        <v>0</v>
      </c>
      <c r="AD15" s="36">
        <f>+TRUNC('D-PDP'!AD15,3)</f>
        <v>10665.737999999999</v>
      </c>
      <c r="AE15" s="36">
        <f>+TRUNC('D-PDP'!AE15,3)</f>
        <v>7836.2690000000002</v>
      </c>
      <c r="AF15" s="36">
        <f>+TRUNC('D-PDP'!AF15,0)</f>
        <v>0</v>
      </c>
      <c r="AG15" s="36">
        <f>+TRUNC('D-PDP'!AG15,0)</f>
        <v>429</v>
      </c>
      <c r="AH15" s="36">
        <f>+TRUNC('D-PDP'!AH15,0)</f>
        <v>297</v>
      </c>
      <c r="AI15" s="36">
        <f>+TRUNC('D-PDP'!AI15,0)</f>
        <v>280</v>
      </c>
      <c r="AJ15" s="36">
        <f>+TRUNC('D-PDP'!AJ15,6)</f>
        <v>13.007792</v>
      </c>
      <c r="AK15" s="36">
        <f>+TRUNC('D-PDP'!AK15,6)</f>
        <v>6.4</v>
      </c>
      <c r="AL15" s="36">
        <f>+TRUNC('D-PDP'!AL15,6)</f>
        <v>6.4</v>
      </c>
      <c r="AM15" s="36">
        <f>+TRUNC('D-PDP'!AM15,0)</f>
        <v>8044</v>
      </c>
      <c r="AN15" s="36">
        <f>+TRUNC('D-PDP'!AN15,3)</f>
        <v>682.60699999999997</v>
      </c>
      <c r="AO15" s="36">
        <f>+TRUNC('D-PDP'!AO15,0)</f>
        <v>0</v>
      </c>
      <c r="AP15" s="36">
        <f>+TRUNC('D-PDP'!AP15,6)</f>
        <v>77.460483999999994</v>
      </c>
      <c r="AQ15" s="36">
        <f>+TRUNC('D-PDP'!AQ15,0)</f>
        <v>47903</v>
      </c>
      <c r="AR15" s="36">
        <f>+TRUNC('D-PDP'!AR15,0)</f>
        <v>0</v>
      </c>
      <c r="AS15" s="36">
        <f>+TRUNC('D-PDP'!AS15,3)</f>
        <v>8261.732</v>
      </c>
      <c r="AT15" s="36">
        <f>+TRUNC('D-PDP'!AT15,3)</f>
        <v>6070.0119999999997</v>
      </c>
      <c r="AU15" s="36">
        <f>+TRUNC('D-PDP'!AU15,0)</f>
        <v>0</v>
      </c>
      <c r="AV15" s="36">
        <f>+TRUNC('D-PDP'!AV15,0)</f>
        <v>333</v>
      </c>
      <c r="AW15" s="36">
        <f>+TRUNC('D-PDP'!AW15,0)</f>
        <v>230</v>
      </c>
      <c r="AX15" s="36">
        <f>+TRUNC('D-PDP'!AX15,0)</f>
        <v>217</v>
      </c>
      <c r="AY15" s="36">
        <f>+TRUNC('D-PDP'!AY15,0)</f>
        <v>6231</v>
      </c>
      <c r="AZ15" s="36">
        <f>+TRUNC('D-PDP'!AZ15,3)</f>
        <v>528.75</v>
      </c>
      <c r="BA15" s="36">
        <f>+TRUNC('D-PDP'!BA15,0)</f>
        <v>0</v>
      </c>
      <c r="BB15" s="36">
        <f>+TRUNC('D-PDP'!BB15,0)</f>
        <v>41672</v>
      </c>
      <c r="BC15" s="36">
        <f>+TRUNC('D-PDP'!BC15,0)</f>
        <v>0</v>
      </c>
      <c r="BD15" s="36">
        <f>+TRUNC('D-PDP'!BD15,3)</f>
        <v>8261.732</v>
      </c>
      <c r="BE15" s="36">
        <f>+TRUNC('D-PDP'!BE15,3)</f>
        <v>6070.0119999999997</v>
      </c>
      <c r="BF15" s="36">
        <f>+TRUNC('D-PDP'!BF15,0)</f>
        <v>0</v>
      </c>
      <c r="BG15" s="36">
        <f>+TRUNC('D-PDP'!BG15,0)</f>
        <v>333</v>
      </c>
      <c r="BH15" s="36">
        <f>+TRUNC('D-PDP'!BH15,0)</f>
        <v>230</v>
      </c>
      <c r="BI15" s="36">
        <f>+TRUNC('D-PDP'!BI15,0)</f>
        <v>217</v>
      </c>
      <c r="BJ15" s="36">
        <f>+TRUNC('D-PDP'!BJ15,3)</f>
        <v>98.739000000000004</v>
      </c>
      <c r="BK15" s="36">
        <f>+TRUNC('D-PDP'!BK15,3)</f>
        <v>1.8420000000000001</v>
      </c>
      <c r="BL15" s="36">
        <f>+TRUNC('D-PDP'!BL15,3)</f>
        <v>-1.0569999999999999</v>
      </c>
      <c r="BM15" s="36">
        <f>+TRUNC('D-PDP'!BM15,3)</f>
        <v>0.876</v>
      </c>
      <c r="BN15" s="36">
        <f>+TRUNC('D-PDP'!BN15,3)</f>
        <v>6.0419999999999998</v>
      </c>
      <c r="BO15" s="36">
        <f>+TRUNC('D-PDP'!BO15,3)</f>
        <v>6.0419999999999998</v>
      </c>
      <c r="BP15" s="36">
        <f>+TRUNC('D-PDP'!BP15,3)</f>
        <v>0</v>
      </c>
      <c r="BQ15" s="36">
        <f>+TRUNC('D-PDP'!BQ15,3)</f>
        <v>37.502000000000002</v>
      </c>
      <c r="BR15" s="36">
        <f>+TRUNC('D-PDP'!BR15,3)</f>
        <v>37.502000000000002</v>
      </c>
      <c r="BS15" s="36">
        <f>+TRUNC('D-PDP'!BS15,3)</f>
        <v>98.739000000000004</v>
      </c>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row>
    <row r="16" spans="1:120" x14ac:dyDescent="0.2">
      <c r="C16" s="7">
        <f>+'D-PDP'!C16</f>
        <v>45047</v>
      </c>
      <c r="D16" s="36">
        <f>+TRUNC('D-PDP'!D16,0)</f>
        <v>85</v>
      </c>
      <c r="E16" s="36">
        <f>+TRUNC('D-PDP'!E16,0)</f>
        <v>0</v>
      </c>
      <c r="F16" s="36">
        <f>+TRUNC('D-PDP'!F16,0)</f>
        <v>78</v>
      </c>
      <c r="G16" s="36">
        <f>+TRUNC('D-PDP'!G16,0)</f>
        <v>0</v>
      </c>
      <c r="H16" s="36">
        <f>+TRUNC('D-PDP'!H16,0)</f>
        <v>7</v>
      </c>
      <c r="I16" s="36">
        <f>+TRUNC('D-PDP'!I16,0)</f>
        <v>0</v>
      </c>
      <c r="J16" s="36">
        <f>+TRUNC('D-PDP'!J16,0)</f>
        <v>0</v>
      </c>
      <c r="K16" s="36">
        <f>+TRUNC('D-PDP'!K16,0)</f>
        <v>63049</v>
      </c>
      <c r="L16" s="36">
        <f>+TRUNC('D-PDP'!L16,0)</f>
        <v>0</v>
      </c>
      <c r="M16" s="36">
        <f>+TRUNC('D-PDP'!M16,3)</f>
        <v>27520.975999999999</v>
      </c>
      <c r="N16" s="36">
        <f>+TRUNC('D-PDP'!N16,3)</f>
        <v>8108.2719999999999</v>
      </c>
      <c r="O16" s="36">
        <f>+TRUNC('D-PDP'!O16,3)</f>
        <v>0</v>
      </c>
      <c r="P16" s="36">
        <f>+TRUNC('D-PDP'!P16,3)</f>
        <v>2571.2020000000002</v>
      </c>
      <c r="Q16" s="36">
        <f>+TRUNC('D-PDP'!Q16,3)</f>
        <v>94.313999999999993</v>
      </c>
      <c r="R16" s="36">
        <f>+TRUNC('D-PDP'!R16,3)</f>
        <v>10707.492</v>
      </c>
      <c r="S16" s="36">
        <f>+TRUNC('D-PDP'!S16,0)</f>
        <v>0</v>
      </c>
      <c r="T16" s="36">
        <f>+TRUNC('D-PDP'!T16,0)</f>
        <v>435</v>
      </c>
      <c r="U16" s="36">
        <f>+TRUNC('D-PDP'!U16,0)</f>
        <v>300</v>
      </c>
      <c r="V16" s="36">
        <f>+TRUNC('D-PDP'!V16,0)</f>
        <v>284</v>
      </c>
      <c r="W16" s="36">
        <f>+TRUNC('D-PDP'!W16,0)</f>
        <v>573778</v>
      </c>
      <c r="X16" s="36">
        <f>+TRUNC('D-PDP'!X16,0)</f>
        <v>573778</v>
      </c>
      <c r="Y16" s="36">
        <f>+TRUNC('D-PDP'!Y16,0)</f>
        <v>0</v>
      </c>
      <c r="Z16" s="36">
        <f>+TRUNC('D-PDP'!Z16,0)</f>
        <v>0</v>
      </c>
      <c r="AA16" s="36">
        <f>+TRUNC('D-PDP'!AA16,0)</f>
        <v>0</v>
      </c>
      <c r="AB16" s="36">
        <f>+TRUNC('D-PDP'!AB16,0)</f>
        <v>63049</v>
      </c>
      <c r="AC16" s="36">
        <f>+TRUNC('D-PDP'!AC16,0)</f>
        <v>0</v>
      </c>
      <c r="AD16" s="36">
        <f>+TRUNC('D-PDP'!AD16,3)</f>
        <v>10707.492</v>
      </c>
      <c r="AE16" s="36">
        <f>+TRUNC('D-PDP'!AE16,3)</f>
        <v>8108.2719999999999</v>
      </c>
      <c r="AF16" s="36">
        <f>+TRUNC('D-PDP'!AF16,0)</f>
        <v>0</v>
      </c>
      <c r="AG16" s="36">
        <f>+TRUNC('D-PDP'!AG16,0)</f>
        <v>435</v>
      </c>
      <c r="AH16" s="36">
        <f>+TRUNC('D-PDP'!AH16,0)</f>
        <v>300</v>
      </c>
      <c r="AI16" s="36">
        <f>+TRUNC('D-PDP'!AI16,0)</f>
        <v>284</v>
      </c>
      <c r="AJ16" s="36">
        <f>+TRUNC('D-PDP'!AJ16,6)</f>
        <v>13.007792</v>
      </c>
      <c r="AK16" s="36">
        <f>+TRUNC('D-PDP'!AK16,6)</f>
        <v>6.4</v>
      </c>
      <c r="AL16" s="36">
        <f>+TRUNC('D-PDP'!AL16,6)</f>
        <v>6.4</v>
      </c>
      <c r="AM16" s="36">
        <f>+TRUNC('D-PDP'!AM16,0)</f>
        <v>8201</v>
      </c>
      <c r="AN16" s="36">
        <f>+TRUNC('D-PDP'!AN16,3)</f>
        <v>685.279</v>
      </c>
      <c r="AO16" s="36">
        <f>+TRUNC('D-PDP'!AO16,0)</f>
        <v>0</v>
      </c>
      <c r="AP16" s="36">
        <f>+TRUNC('D-PDP'!AP16,6)</f>
        <v>77.460483999999994</v>
      </c>
      <c r="AQ16" s="36">
        <f>+TRUNC('D-PDP'!AQ16,0)</f>
        <v>48838</v>
      </c>
      <c r="AR16" s="36">
        <f>+TRUNC('D-PDP'!AR16,0)</f>
        <v>0</v>
      </c>
      <c r="AS16" s="36">
        <f>+TRUNC('D-PDP'!AS16,3)</f>
        <v>8294.0750000000007</v>
      </c>
      <c r="AT16" s="36">
        <f>+TRUNC('D-PDP'!AT16,3)</f>
        <v>6280.7070000000003</v>
      </c>
      <c r="AU16" s="36">
        <f>+TRUNC('D-PDP'!AU16,0)</f>
        <v>0</v>
      </c>
      <c r="AV16" s="36">
        <f>+TRUNC('D-PDP'!AV16,0)</f>
        <v>337</v>
      </c>
      <c r="AW16" s="36">
        <f>+TRUNC('D-PDP'!AW16,0)</f>
        <v>233</v>
      </c>
      <c r="AX16" s="36">
        <f>+TRUNC('D-PDP'!AX16,0)</f>
        <v>220</v>
      </c>
      <c r="AY16" s="36">
        <f>+TRUNC('D-PDP'!AY16,0)</f>
        <v>6352</v>
      </c>
      <c r="AZ16" s="36">
        <f>+TRUNC('D-PDP'!AZ16,3)</f>
        <v>530.82000000000005</v>
      </c>
      <c r="BA16" s="36">
        <f>+TRUNC('D-PDP'!BA16,0)</f>
        <v>0</v>
      </c>
      <c r="BB16" s="36">
        <f>+TRUNC('D-PDP'!BB16,0)</f>
        <v>42485</v>
      </c>
      <c r="BC16" s="36">
        <f>+TRUNC('D-PDP'!BC16,0)</f>
        <v>0</v>
      </c>
      <c r="BD16" s="36">
        <f>+TRUNC('D-PDP'!BD16,3)</f>
        <v>8294.0750000000007</v>
      </c>
      <c r="BE16" s="36">
        <f>+TRUNC('D-PDP'!BE16,3)</f>
        <v>6280.7070000000003</v>
      </c>
      <c r="BF16" s="36">
        <f>+TRUNC('D-PDP'!BF16,0)</f>
        <v>0</v>
      </c>
      <c r="BG16" s="36">
        <f>+TRUNC('D-PDP'!BG16,0)</f>
        <v>337</v>
      </c>
      <c r="BH16" s="36">
        <f>+TRUNC('D-PDP'!BH16,0)</f>
        <v>233</v>
      </c>
      <c r="BI16" s="36">
        <f>+TRUNC('D-PDP'!BI16,0)</f>
        <v>220</v>
      </c>
      <c r="BJ16" s="36">
        <f>+TRUNC('D-PDP'!BJ16,3)</f>
        <v>98.739000000000004</v>
      </c>
      <c r="BK16" s="36">
        <f>+TRUNC('D-PDP'!BK16,3)</f>
        <v>1.8420000000000001</v>
      </c>
      <c r="BL16" s="36">
        <f>+TRUNC('D-PDP'!BL16,3)</f>
        <v>-1.0569999999999999</v>
      </c>
      <c r="BM16" s="36">
        <f>+TRUNC('D-PDP'!BM16,3)</f>
        <v>0.876</v>
      </c>
      <c r="BN16" s="36">
        <f>+TRUNC('D-PDP'!BN16,3)</f>
        <v>6.0419999999999998</v>
      </c>
      <c r="BO16" s="36">
        <f>+TRUNC('D-PDP'!BO16,3)</f>
        <v>6.0419999999999998</v>
      </c>
      <c r="BP16" s="36">
        <f>+TRUNC('D-PDP'!BP16,3)</f>
        <v>0</v>
      </c>
      <c r="BQ16" s="36">
        <f>+TRUNC('D-PDP'!BQ16,3)</f>
        <v>37.502000000000002</v>
      </c>
      <c r="BR16" s="36">
        <f>+TRUNC('D-PDP'!BR16,3)</f>
        <v>37.502000000000002</v>
      </c>
      <c r="BS16" s="36">
        <f>+TRUNC('D-PDP'!BS16,3)</f>
        <v>98.739000000000004</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row>
    <row r="17" spans="3:120" x14ac:dyDescent="0.2">
      <c r="C17" s="7">
        <f>+'D-PDP'!C17</f>
        <v>45078</v>
      </c>
      <c r="D17" s="36">
        <f>+TRUNC('D-PDP'!D17,0)</f>
        <v>83</v>
      </c>
      <c r="E17" s="36">
        <f>+TRUNC('D-PDP'!E17,0)</f>
        <v>2</v>
      </c>
      <c r="F17" s="36">
        <f>+TRUNC('D-PDP'!F17,0)</f>
        <v>78</v>
      </c>
      <c r="G17" s="36">
        <f>+TRUNC('D-PDP'!G17,0)</f>
        <v>0</v>
      </c>
      <c r="H17" s="36">
        <f>+TRUNC('D-PDP'!H17,0)</f>
        <v>7</v>
      </c>
      <c r="I17" s="36">
        <f>+TRUNC('D-PDP'!I17,0)</f>
        <v>0</v>
      </c>
      <c r="J17" s="36">
        <f>+TRUNC('D-PDP'!J17,0)</f>
        <v>0</v>
      </c>
      <c r="K17" s="36">
        <f>+TRUNC('D-PDP'!K17,0)</f>
        <v>60262</v>
      </c>
      <c r="L17" s="36">
        <f>+TRUNC('D-PDP'!L17,0)</f>
        <v>0</v>
      </c>
      <c r="M17" s="36">
        <f>+TRUNC('D-PDP'!M17,3)</f>
        <v>26222.636999999999</v>
      </c>
      <c r="N17" s="36">
        <f>+TRUNC('D-PDP'!N17,3)</f>
        <v>7809.54</v>
      </c>
      <c r="O17" s="36">
        <f>+TRUNC('D-PDP'!O17,3)</f>
        <v>0</v>
      </c>
      <c r="P17" s="36">
        <f>+TRUNC('D-PDP'!P17,3)</f>
        <v>2451.8069999999998</v>
      </c>
      <c r="Q17" s="36">
        <f>+TRUNC('D-PDP'!Q17,3)</f>
        <v>91.77</v>
      </c>
      <c r="R17" s="36">
        <f>+TRUNC('D-PDP'!R17,3)</f>
        <v>9898.3520000000008</v>
      </c>
      <c r="S17" s="36">
        <f>+TRUNC('D-PDP'!S17,0)</f>
        <v>0</v>
      </c>
      <c r="T17" s="36">
        <f>+TRUNC('D-PDP'!T17,0)</f>
        <v>407</v>
      </c>
      <c r="U17" s="36">
        <f>+TRUNC('D-PDP'!U17,0)</f>
        <v>281</v>
      </c>
      <c r="V17" s="36">
        <f>+TRUNC('D-PDP'!V17,0)</f>
        <v>266</v>
      </c>
      <c r="W17" s="36">
        <f>+TRUNC('D-PDP'!W17,0)</f>
        <v>556228</v>
      </c>
      <c r="X17" s="36">
        <f>+TRUNC('D-PDP'!X17,0)</f>
        <v>549831</v>
      </c>
      <c r="Y17" s="36">
        <f>+TRUNC('D-PDP'!Y17,0)</f>
        <v>0</v>
      </c>
      <c r="Z17" s="36">
        <f>+TRUNC('D-PDP'!Z17,0)</f>
        <v>0</v>
      </c>
      <c r="AA17" s="36">
        <f>+TRUNC('D-PDP'!AA17,0)</f>
        <v>0</v>
      </c>
      <c r="AB17" s="36">
        <f>+TRUNC('D-PDP'!AB17,0)</f>
        <v>60262</v>
      </c>
      <c r="AC17" s="36">
        <f>+TRUNC('D-PDP'!AC17,0)</f>
        <v>0</v>
      </c>
      <c r="AD17" s="36">
        <f>+TRUNC('D-PDP'!AD17,3)</f>
        <v>9898.3520000000008</v>
      </c>
      <c r="AE17" s="36">
        <f>+TRUNC('D-PDP'!AE17,3)</f>
        <v>7809.54</v>
      </c>
      <c r="AF17" s="36">
        <f>+TRUNC('D-PDP'!AF17,0)</f>
        <v>0</v>
      </c>
      <c r="AG17" s="36">
        <f>+TRUNC('D-PDP'!AG17,0)</f>
        <v>407</v>
      </c>
      <c r="AH17" s="36">
        <f>+TRUNC('D-PDP'!AH17,0)</f>
        <v>281</v>
      </c>
      <c r="AI17" s="36">
        <f>+TRUNC('D-PDP'!AI17,0)</f>
        <v>266</v>
      </c>
      <c r="AJ17" s="36">
        <f>+TRUNC('D-PDP'!AJ17,6)</f>
        <v>13.007792</v>
      </c>
      <c r="AK17" s="36">
        <f>+TRUNC('D-PDP'!AK17,6)</f>
        <v>6.4</v>
      </c>
      <c r="AL17" s="36">
        <f>+TRUNC('D-PDP'!AL17,6)</f>
        <v>6.4</v>
      </c>
      <c r="AM17" s="36">
        <f>+TRUNC('D-PDP'!AM17,0)</f>
        <v>7838</v>
      </c>
      <c r="AN17" s="36">
        <f>+TRUNC('D-PDP'!AN17,3)</f>
        <v>633.49400000000003</v>
      </c>
      <c r="AO17" s="36">
        <f>+TRUNC('D-PDP'!AO17,0)</f>
        <v>0</v>
      </c>
      <c r="AP17" s="36">
        <f>+TRUNC('D-PDP'!AP17,6)</f>
        <v>77.460483999999994</v>
      </c>
      <c r="AQ17" s="36">
        <f>+TRUNC('D-PDP'!AQ17,0)</f>
        <v>46679</v>
      </c>
      <c r="AR17" s="36">
        <f>+TRUNC('D-PDP'!AR17,0)</f>
        <v>0</v>
      </c>
      <c r="AS17" s="36">
        <f>+TRUNC('D-PDP'!AS17,3)</f>
        <v>7667.3109999999997</v>
      </c>
      <c r="AT17" s="36">
        <f>+TRUNC('D-PDP'!AT17,3)</f>
        <v>6049.3069999999998</v>
      </c>
      <c r="AU17" s="36">
        <f>+TRUNC('D-PDP'!AU17,0)</f>
        <v>0</v>
      </c>
      <c r="AV17" s="36">
        <f>+TRUNC('D-PDP'!AV17,0)</f>
        <v>315</v>
      </c>
      <c r="AW17" s="36">
        <f>+TRUNC('D-PDP'!AW17,0)</f>
        <v>217</v>
      </c>
      <c r="AX17" s="36">
        <f>+TRUNC('D-PDP'!AX17,0)</f>
        <v>206</v>
      </c>
      <c r="AY17" s="36">
        <f>+TRUNC('D-PDP'!AY17,0)</f>
        <v>6071</v>
      </c>
      <c r="AZ17" s="36">
        <f>+TRUNC('D-PDP'!AZ17,3)</f>
        <v>490.70699999999999</v>
      </c>
      <c r="BA17" s="36">
        <f>+TRUNC('D-PDP'!BA17,0)</f>
        <v>0</v>
      </c>
      <c r="BB17" s="36">
        <f>+TRUNC('D-PDP'!BB17,0)</f>
        <v>40607</v>
      </c>
      <c r="BC17" s="36">
        <f>+TRUNC('D-PDP'!BC17,0)</f>
        <v>0</v>
      </c>
      <c r="BD17" s="36">
        <f>+TRUNC('D-PDP'!BD17,3)</f>
        <v>7667.3109999999997</v>
      </c>
      <c r="BE17" s="36">
        <f>+TRUNC('D-PDP'!BE17,3)</f>
        <v>6049.3069999999998</v>
      </c>
      <c r="BF17" s="36">
        <f>+TRUNC('D-PDP'!BF17,0)</f>
        <v>0</v>
      </c>
      <c r="BG17" s="36">
        <f>+TRUNC('D-PDP'!BG17,0)</f>
        <v>315</v>
      </c>
      <c r="BH17" s="36">
        <f>+TRUNC('D-PDP'!BH17,0)</f>
        <v>217</v>
      </c>
      <c r="BI17" s="36">
        <f>+TRUNC('D-PDP'!BI17,0)</f>
        <v>206</v>
      </c>
      <c r="BJ17" s="36">
        <f>+TRUNC('D-PDP'!BJ17,3)</f>
        <v>98.739000000000004</v>
      </c>
      <c r="BK17" s="36">
        <f>+TRUNC('D-PDP'!BK17,3)</f>
        <v>1.8420000000000001</v>
      </c>
      <c r="BL17" s="36">
        <f>+TRUNC('D-PDP'!BL17,3)</f>
        <v>-1.0569999999999999</v>
      </c>
      <c r="BM17" s="36">
        <f>+TRUNC('D-PDP'!BM17,3)</f>
        <v>0.876</v>
      </c>
      <c r="BN17" s="36">
        <f>+TRUNC('D-PDP'!BN17,3)</f>
        <v>6.0419999999999998</v>
      </c>
      <c r="BO17" s="36">
        <f>+TRUNC('D-PDP'!BO17,3)</f>
        <v>6.0419999999999998</v>
      </c>
      <c r="BP17" s="36">
        <f>+TRUNC('D-PDP'!BP17,3)</f>
        <v>0</v>
      </c>
      <c r="BQ17" s="36">
        <f>+TRUNC('D-PDP'!BQ17,3)</f>
        <v>37.502000000000002</v>
      </c>
      <c r="BR17" s="36">
        <f>+TRUNC('D-PDP'!BR17,3)</f>
        <v>37.502000000000002</v>
      </c>
      <c r="BS17" s="36">
        <f>+TRUNC('D-PDP'!BS17,3)</f>
        <v>98.739000000000004</v>
      </c>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row>
    <row r="18" spans="3:120" x14ac:dyDescent="0.2">
      <c r="C18" s="7">
        <f>+'D-PDP'!C18</f>
        <v>45108</v>
      </c>
      <c r="D18" s="36">
        <f>+TRUNC('D-PDP'!D18,0)</f>
        <v>81</v>
      </c>
      <c r="E18" s="36">
        <f>+TRUNC('D-PDP'!E18,0)</f>
        <v>4</v>
      </c>
      <c r="F18" s="36">
        <f>+TRUNC('D-PDP'!F18,0)</f>
        <v>78</v>
      </c>
      <c r="G18" s="36">
        <f>+TRUNC('D-PDP'!G18,0)</f>
        <v>0</v>
      </c>
      <c r="H18" s="36">
        <f>+TRUNC('D-PDP'!H18,0)</f>
        <v>7</v>
      </c>
      <c r="I18" s="36">
        <f>+TRUNC('D-PDP'!I18,0)</f>
        <v>0</v>
      </c>
      <c r="J18" s="36">
        <f>+TRUNC('D-PDP'!J18,0)</f>
        <v>0</v>
      </c>
      <c r="K18" s="36">
        <f>+TRUNC('D-PDP'!K18,0)</f>
        <v>61357</v>
      </c>
      <c r="L18" s="36">
        <f>+TRUNC('D-PDP'!L18,0)</f>
        <v>0</v>
      </c>
      <c r="M18" s="36">
        <f>+TRUNC('D-PDP'!M18,3)</f>
        <v>26637.504000000001</v>
      </c>
      <c r="N18" s="36">
        <f>+TRUNC('D-PDP'!N18,3)</f>
        <v>7875.6909999999998</v>
      </c>
      <c r="O18" s="36">
        <f>+TRUNC('D-PDP'!O18,3)</f>
        <v>0</v>
      </c>
      <c r="P18" s="36">
        <f>+TRUNC('D-PDP'!P18,3)</f>
        <v>2453.748</v>
      </c>
      <c r="Q18" s="36">
        <f>+TRUNC('D-PDP'!Q18,3)</f>
        <v>56.372999999999998</v>
      </c>
      <c r="R18" s="36">
        <f>+TRUNC('D-PDP'!R18,3)</f>
        <v>9400.116</v>
      </c>
      <c r="S18" s="36">
        <f>+TRUNC('D-PDP'!S18,0)</f>
        <v>0</v>
      </c>
      <c r="T18" s="36">
        <f>+TRUNC('D-PDP'!T18,0)</f>
        <v>391</v>
      </c>
      <c r="U18" s="36">
        <f>+TRUNC('D-PDP'!U18,0)</f>
        <v>270</v>
      </c>
      <c r="V18" s="36">
        <f>+TRUNC('D-PDP'!V18,0)</f>
        <v>256</v>
      </c>
      <c r="W18" s="36">
        <f>+TRUNC('D-PDP'!W18,0)</f>
        <v>574957</v>
      </c>
      <c r="X18" s="36">
        <f>+TRUNC('D-PDP'!X18,0)</f>
        <v>561394</v>
      </c>
      <c r="Y18" s="36">
        <f>+TRUNC('D-PDP'!Y18,0)</f>
        <v>0</v>
      </c>
      <c r="Z18" s="36">
        <f>+TRUNC('D-PDP'!Z18,0)</f>
        <v>0</v>
      </c>
      <c r="AA18" s="36">
        <f>+TRUNC('D-PDP'!AA18,0)</f>
        <v>0</v>
      </c>
      <c r="AB18" s="36">
        <f>+TRUNC('D-PDP'!AB18,0)</f>
        <v>61357</v>
      </c>
      <c r="AC18" s="36">
        <f>+TRUNC('D-PDP'!AC18,0)</f>
        <v>0</v>
      </c>
      <c r="AD18" s="36">
        <f>+TRUNC('D-PDP'!AD18,3)</f>
        <v>9400.116</v>
      </c>
      <c r="AE18" s="36">
        <f>+TRUNC('D-PDP'!AE18,3)</f>
        <v>7875.6909999999998</v>
      </c>
      <c r="AF18" s="36">
        <f>+TRUNC('D-PDP'!AF18,0)</f>
        <v>0</v>
      </c>
      <c r="AG18" s="36">
        <f>+TRUNC('D-PDP'!AG18,0)</f>
        <v>391</v>
      </c>
      <c r="AH18" s="36">
        <f>+TRUNC('D-PDP'!AH18,0)</f>
        <v>270</v>
      </c>
      <c r="AI18" s="36">
        <f>+TRUNC('D-PDP'!AI18,0)</f>
        <v>256</v>
      </c>
      <c r="AJ18" s="36">
        <f>+TRUNC('D-PDP'!AJ18,6)</f>
        <v>13.007792</v>
      </c>
      <c r="AK18" s="36">
        <f>+TRUNC('D-PDP'!AK18,6)</f>
        <v>6.4</v>
      </c>
      <c r="AL18" s="36">
        <f>+TRUNC('D-PDP'!AL18,6)</f>
        <v>6.4</v>
      </c>
      <c r="AM18" s="36">
        <f>+TRUNC('D-PDP'!AM18,0)</f>
        <v>7981</v>
      </c>
      <c r="AN18" s="36">
        <f>+TRUNC('D-PDP'!AN18,3)</f>
        <v>601.60699999999997</v>
      </c>
      <c r="AO18" s="36">
        <f>+TRUNC('D-PDP'!AO18,0)</f>
        <v>0</v>
      </c>
      <c r="AP18" s="36">
        <f>+TRUNC('D-PDP'!AP18,6)</f>
        <v>77.460483999999994</v>
      </c>
      <c r="AQ18" s="36">
        <f>+TRUNC('D-PDP'!AQ18,0)</f>
        <v>47528</v>
      </c>
      <c r="AR18" s="36">
        <f>+TRUNC('D-PDP'!AR18,0)</f>
        <v>0</v>
      </c>
      <c r="AS18" s="36">
        <f>+TRUNC('D-PDP'!AS18,3)</f>
        <v>7281.3760000000002</v>
      </c>
      <c r="AT18" s="36">
        <f>+TRUNC('D-PDP'!AT18,3)</f>
        <v>6100.5479999999998</v>
      </c>
      <c r="AU18" s="36">
        <f>+TRUNC('D-PDP'!AU18,0)</f>
        <v>0</v>
      </c>
      <c r="AV18" s="36">
        <f>+TRUNC('D-PDP'!AV18,0)</f>
        <v>303</v>
      </c>
      <c r="AW18" s="36">
        <f>+TRUNC('D-PDP'!AW18,0)</f>
        <v>209</v>
      </c>
      <c r="AX18" s="36">
        <f>+TRUNC('D-PDP'!AX18,0)</f>
        <v>198</v>
      </c>
      <c r="AY18" s="36">
        <f>+TRUNC('D-PDP'!AY18,0)</f>
        <v>6182</v>
      </c>
      <c r="AZ18" s="36">
        <f>+TRUNC('D-PDP'!AZ18,3)</f>
        <v>466.00799999999998</v>
      </c>
      <c r="BA18" s="36">
        <f>+TRUNC('D-PDP'!BA18,0)</f>
        <v>0</v>
      </c>
      <c r="BB18" s="36">
        <f>+TRUNC('D-PDP'!BB18,0)</f>
        <v>41345</v>
      </c>
      <c r="BC18" s="36">
        <f>+TRUNC('D-PDP'!BC18,0)</f>
        <v>0</v>
      </c>
      <c r="BD18" s="36">
        <f>+TRUNC('D-PDP'!BD18,3)</f>
        <v>7281.3760000000002</v>
      </c>
      <c r="BE18" s="36">
        <f>+TRUNC('D-PDP'!BE18,3)</f>
        <v>6100.5479999999998</v>
      </c>
      <c r="BF18" s="36">
        <f>+TRUNC('D-PDP'!BF18,0)</f>
        <v>0</v>
      </c>
      <c r="BG18" s="36">
        <f>+TRUNC('D-PDP'!BG18,0)</f>
        <v>303</v>
      </c>
      <c r="BH18" s="36">
        <f>+TRUNC('D-PDP'!BH18,0)</f>
        <v>209</v>
      </c>
      <c r="BI18" s="36">
        <f>+TRUNC('D-PDP'!BI18,0)</f>
        <v>198</v>
      </c>
      <c r="BJ18" s="36">
        <f>+TRUNC('D-PDP'!BJ18,3)</f>
        <v>98.739000000000004</v>
      </c>
      <c r="BK18" s="36">
        <f>+TRUNC('D-PDP'!BK18,3)</f>
        <v>1.8420000000000001</v>
      </c>
      <c r="BL18" s="36">
        <f>+TRUNC('D-PDP'!BL18,3)</f>
        <v>-1.0569999999999999</v>
      </c>
      <c r="BM18" s="36">
        <f>+TRUNC('D-PDP'!BM18,3)</f>
        <v>0.876</v>
      </c>
      <c r="BN18" s="36">
        <f>+TRUNC('D-PDP'!BN18,3)</f>
        <v>6.0419999999999998</v>
      </c>
      <c r="BO18" s="36">
        <f>+TRUNC('D-PDP'!BO18,3)</f>
        <v>6.0419999999999998</v>
      </c>
      <c r="BP18" s="36">
        <f>+TRUNC('D-PDP'!BP18,3)</f>
        <v>0</v>
      </c>
      <c r="BQ18" s="36">
        <f>+TRUNC('D-PDP'!BQ18,3)</f>
        <v>37.502000000000002</v>
      </c>
      <c r="BR18" s="36">
        <f>+TRUNC('D-PDP'!BR18,3)</f>
        <v>37.502000000000002</v>
      </c>
      <c r="BS18" s="36">
        <f>+TRUNC('D-PDP'!BS18,3)</f>
        <v>98.739000000000004</v>
      </c>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row>
    <row r="19" spans="3:120" x14ac:dyDescent="0.2">
      <c r="C19" s="7">
        <f>+'D-PDP'!C19</f>
        <v>45139</v>
      </c>
      <c r="D19" s="36">
        <f>+TRUNC('D-PDP'!D19,0)</f>
        <v>81</v>
      </c>
      <c r="E19" s="36">
        <f>+TRUNC('D-PDP'!E19,0)</f>
        <v>4</v>
      </c>
      <c r="F19" s="36">
        <f>+TRUNC('D-PDP'!F19,0)</f>
        <v>78</v>
      </c>
      <c r="G19" s="36">
        <f>+TRUNC('D-PDP'!G19,0)</f>
        <v>0</v>
      </c>
      <c r="H19" s="36">
        <f>+TRUNC('D-PDP'!H19,0)</f>
        <v>7</v>
      </c>
      <c r="I19" s="36">
        <f>+TRUNC('D-PDP'!I19,0)</f>
        <v>0</v>
      </c>
      <c r="J19" s="36">
        <f>+TRUNC('D-PDP'!J19,0)</f>
        <v>0</v>
      </c>
      <c r="K19" s="36">
        <f>+TRUNC('D-PDP'!K19,0)</f>
        <v>60562</v>
      </c>
      <c r="L19" s="36">
        <f>+TRUNC('D-PDP'!L19,0)</f>
        <v>0</v>
      </c>
      <c r="M19" s="36">
        <f>+TRUNC('D-PDP'!M19,3)</f>
        <v>26229.708999999999</v>
      </c>
      <c r="N19" s="36">
        <f>+TRUNC('D-PDP'!N19,3)</f>
        <v>7887.625</v>
      </c>
      <c r="O19" s="36">
        <f>+TRUNC('D-PDP'!O19,3)</f>
        <v>0</v>
      </c>
      <c r="P19" s="36">
        <f>+TRUNC('D-PDP'!P19,3)</f>
        <v>2436.5819999999999</v>
      </c>
      <c r="Q19" s="36">
        <f>+TRUNC('D-PDP'!Q19,3)</f>
        <v>75.908000000000001</v>
      </c>
      <c r="R19" s="36">
        <f>+TRUNC('D-PDP'!R19,3)</f>
        <v>9137.7420000000002</v>
      </c>
      <c r="S19" s="36">
        <f>+TRUNC('D-PDP'!S19,0)</f>
        <v>0</v>
      </c>
      <c r="T19" s="36">
        <f>+TRUNC('D-PDP'!T19,0)</f>
        <v>384</v>
      </c>
      <c r="U19" s="36">
        <f>+TRUNC('D-PDP'!U19,0)</f>
        <v>265</v>
      </c>
      <c r="V19" s="36">
        <f>+TRUNC('D-PDP'!V19,0)</f>
        <v>251</v>
      </c>
      <c r="W19" s="36">
        <f>+TRUNC('D-PDP'!W19,0)</f>
        <v>575670</v>
      </c>
      <c r="X19" s="36">
        <f>+TRUNC('D-PDP'!X19,0)</f>
        <v>562126</v>
      </c>
      <c r="Y19" s="36">
        <f>+TRUNC('D-PDP'!Y19,0)</f>
        <v>0</v>
      </c>
      <c r="Z19" s="36">
        <f>+TRUNC('D-PDP'!Z19,0)</f>
        <v>0</v>
      </c>
      <c r="AA19" s="36">
        <f>+TRUNC('D-PDP'!AA19,0)</f>
        <v>0</v>
      </c>
      <c r="AB19" s="36">
        <f>+TRUNC('D-PDP'!AB19,0)</f>
        <v>60562</v>
      </c>
      <c r="AC19" s="36">
        <f>+TRUNC('D-PDP'!AC19,0)</f>
        <v>0</v>
      </c>
      <c r="AD19" s="36">
        <f>+TRUNC('D-PDP'!AD19,3)</f>
        <v>9137.7420000000002</v>
      </c>
      <c r="AE19" s="36">
        <f>+TRUNC('D-PDP'!AE19,3)</f>
        <v>7887.625</v>
      </c>
      <c r="AF19" s="36">
        <f>+TRUNC('D-PDP'!AF19,0)</f>
        <v>0</v>
      </c>
      <c r="AG19" s="36">
        <f>+TRUNC('D-PDP'!AG19,0)</f>
        <v>384</v>
      </c>
      <c r="AH19" s="36">
        <f>+TRUNC('D-PDP'!AH19,0)</f>
        <v>265</v>
      </c>
      <c r="AI19" s="36">
        <f>+TRUNC('D-PDP'!AI19,0)</f>
        <v>251</v>
      </c>
      <c r="AJ19" s="36">
        <f>+TRUNC('D-PDP'!AJ19,6)</f>
        <v>13.007792</v>
      </c>
      <c r="AK19" s="36">
        <f>+TRUNC('D-PDP'!AK19,6)</f>
        <v>6.4</v>
      </c>
      <c r="AL19" s="36">
        <f>+TRUNC('D-PDP'!AL19,6)</f>
        <v>6.4</v>
      </c>
      <c r="AM19" s="36">
        <f>+TRUNC('D-PDP'!AM19,0)</f>
        <v>7877</v>
      </c>
      <c r="AN19" s="36">
        <f>+TRUNC('D-PDP'!AN19,3)</f>
        <v>584.81500000000005</v>
      </c>
      <c r="AO19" s="36">
        <f>+TRUNC('D-PDP'!AO19,0)</f>
        <v>0</v>
      </c>
      <c r="AP19" s="36">
        <f>+TRUNC('D-PDP'!AP19,6)</f>
        <v>77.460483999999994</v>
      </c>
      <c r="AQ19" s="36">
        <f>+TRUNC('D-PDP'!AQ19,0)</f>
        <v>46911</v>
      </c>
      <c r="AR19" s="36">
        <f>+TRUNC('D-PDP'!AR19,0)</f>
        <v>0</v>
      </c>
      <c r="AS19" s="36">
        <f>+TRUNC('D-PDP'!AS19,3)</f>
        <v>7078.1390000000001</v>
      </c>
      <c r="AT19" s="36">
        <f>+TRUNC('D-PDP'!AT19,3)</f>
        <v>6109.7929999999997</v>
      </c>
      <c r="AU19" s="36">
        <f>+TRUNC('D-PDP'!AU19,0)</f>
        <v>0</v>
      </c>
      <c r="AV19" s="36">
        <f>+TRUNC('D-PDP'!AV19,0)</f>
        <v>297</v>
      </c>
      <c r="AW19" s="36">
        <f>+TRUNC('D-PDP'!AW19,0)</f>
        <v>205</v>
      </c>
      <c r="AX19" s="36">
        <f>+TRUNC('D-PDP'!AX19,0)</f>
        <v>194</v>
      </c>
      <c r="AY19" s="36">
        <f>+TRUNC('D-PDP'!AY19,0)</f>
        <v>6102</v>
      </c>
      <c r="AZ19" s="36">
        <f>+TRUNC('D-PDP'!AZ19,3)</f>
        <v>453</v>
      </c>
      <c r="BA19" s="36">
        <f>+TRUNC('D-PDP'!BA19,0)</f>
        <v>0</v>
      </c>
      <c r="BB19" s="36">
        <f>+TRUNC('D-PDP'!BB19,0)</f>
        <v>40809</v>
      </c>
      <c r="BC19" s="36">
        <f>+TRUNC('D-PDP'!BC19,0)</f>
        <v>0</v>
      </c>
      <c r="BD19" s="36">
        <f>+TRUNC('D-PDP'!BD19,3)</f>
        <v>7078.1390000000001</v>
      </c>
      <c r="BE19" s="36">
        <f>+TRUNC('D-PDP'!BE19,3)</f>
        <v>6109.7929999999997</v>
      </c>
      <c r="BF19" s="36">
        <f>+TRUNC('D-PDP'!BF19,0)</f>
        <v>0</v>
      </c>
      <c r="BG19" s="36">
        <f>+TRUNC('D-PDP'!BG19,0)</f>
        <v>297</v>
      </c>
      <c r="BH19" s="36">
        <f>+TRUNC('D-PDP'!BH19,0)</f>
        <v>205</v>
      </c>
      <c r="BI19" s="36">
        <f>+TRUNC('D-PDP'!BI19,0)</f>
        <v>194</v>
      </c>
      <c r="BJ19" s="36">
        <f>+TRUNC('D-PDP'!BJ19,3)</f>
        <v>98.739000000000004</v>
      </c>
      <c r="BK19" s="36">
        <f>+TRUNC('D-PDP'!BK19,3)</f>
        <v>1.8420000000000001</v>
      </c>
      <c r="BL19" s="36">
        <f>+TRUNC('D-PDP'!BL19,3)</f>
        <v>-1.0569999999999999</v>
      </c>
      <c r="BM19" s="36">
        <f>+TRUNC('D-PDP'!BM19,3)</f>
        <v>0.876</v>
      </c>
      <c r="BN19" s="36">
        <f>+TRUNC('D-PDP'!BN19,3)</f>
        <v>6.0419999999999998</v>
      </c>
      <c r="BO19" s="36">
        <f>+TRUNC('D-PDP'!BO19,3)</f>
        <v>6.0419999999999998</v>
      </c>
      <c r="BP19" s="36">
        <f>+TRUNC('D-PDP'!BP19,3)</f>
        <v>0</v>
      </c>
      <c r="BQ19" s="36">
        <f>+TRUNC('D-PDP'!BQ19,3)</f>
        <v>37.502000000000002</v>
      </c>
      <c r="BR19" s="36">
        <f>+TRUNC('D-PDP'!BR19,3)</f>
        <v>37.502000000000002</v>
      </c>
      <c r="BS19" s="36">
        <f>+TRUNC('D-PDP'!BS19,3)</f>
        <v>98.739000000000004</v>
      </c>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row>
    <row r="20" spans="3:120" x14ac:dyDescent="0.2">
      <c r="C20" s="7">
        <f>+'D-PDP'!C20</f>
        <v>45170</v>
      </c>
      <c r="D20" s="36">
        <f>+TRUNC('D-PDP'!D20,0)</f>
        <v>81</v>
      </c>
      <c r="E20" s="36">
        <f>+TRUNC('D-PDP'!E20,0)</f>
        <v>4</v>
      </c>
      <c r="F20" s="36">
        <f>+TRUNC('D-PDP'!F20,0)</f>
        <v>78</v>
      </c>
      <c r="G20" s="36">
        <f>+TRUNC('D-PDP'!G20,0)</f>
        <v>0</v>
      </c>
      <c r="H20" s="36">
        <f>+TRUNC('D-PDP'!H20,0)</f>
        <v>7</v>
      </c>
      <c r="I20" s="36">
        <f>+TRUNC('D-PDP'!I20,0)</f>
        <v>0</v>
      </c>
      <c r="J20" s="36">
        <f>+TRUNC('D-PDP'!J20,0)</f>
        <v>0</v>
      </c>
      <c r="K20" s="36">
        <f>+TRUNC('D-PDP'!K20,0)</f>
        <v>57970</v>
      </c>
      <c r="L20" s="36">
        <f>+TRUNC('D-PDP'!L20,0)</f>
        <v>0</v>
      </c>
      <c r="M20" s="36">
        <f>+TRUNC('D-PDP'!M20,3)</f>
        <v>25047.238000000001</v>
      </c>
      <c r="N20" s="36">
        <f>+TRUNC('D-PDP'!N20,3)</f>
        <v>7644.09</v>
      </c>
      <c r="O20" s="36">
        <f>+TRUNC('D-PDP'!O20,3)</f>
        <v>0</v>
      </c>
      <c r="P20" s="36">
        <f>+TRUNC('D-PDP'!P20,3)</f>
        <v>2341.9580000000001</v>
      </c>
      <c r="Q20" s="36">
        <f>+TRUNC('D-PDP'!Q20,3)</f>
        <v>87.706000000000003</v>
      </c>
      <c r="R20" s="36">
        <f>+TRUNC('D-PDP'!R20,3)</f>
        <v>8599.6309999999994</v>
      </c>
      <c r="S20" s="36">
        <f>+TRUNC('D-PDP'!S20,0)</f>
        <v>0</v>
      </c>
      <c r="T20" s="36">
        <f>+TRUNC('D-PDP'!T20,0)</f>
        <v>365</v>
      </c>
      <c r="U20" s="36">
        <f>+TRUNC('D-PDP'!U20,0)</f>
        <v>252</v>
      </c>
      <c r="V20" s="36">
        <f>+TRUNC('D-PDP'!V20,0)</f>
        <v>239</v>
      </c>
      <c r="W20" s="36">
        <f>+TRUNC('D-PDP'!W20,0)</f>
        <v>558131</v>
      </c>
      <c r="X20" s="36">
        <f>+TRUNC('D-PDP'!X20,0)</f>
        <v>544675</v>
      </c>
      <c r="Y20" s="36">
        <f>+TRUNC('D-PDP'!Y20,0)</f>
        <v>0</v>
      </c>
      <c r="Z20" s="36">
        <f>+TRUNC('D-PDP'!Z20,0)</f>
        <v>0</v>
      </c>
      <c r="AA20" s="36">
        <f>+TRUNC('D-PDP'!AA20,0)</f>
        <v>0</v>
      </c>
      <c r="AB20" s="36">
        <f>+TRUNC('D-PDP'!AB20,0)</f>
        <v>57970</v>
      </c>
      <c r="AC20" s="36">
        <f>+TRUNC('D-PDP'!AC20,0)</f>
        <v>0</v>
      </c>
      <c r="AD20" s="36">
        <f>+TRUNC('D-PDP'!AD20,3)</f>
        <v>8599.6309999999994</v>
      </c>
      <c r="AE20" s="36">
        <f>+TRUNC('D-PDP'!AE20,3)</f>
        <v>7644.09</v>
      </c>
      <c r="AF20" s="36">
        <f>+TRUNC('D-PDP'!AF20,0)</f>
        <v>0</v>
      </c>
      <c r="AG20" s="36">
        <f>+TRUNC('D-PDP'!AG20,0)</f>
        <v>365</v>
      </c>
      <c r="AH20" s="36">
        <f>+TRUNC('D-PDP'!AH20,0)</f>
        <v>252</v>
      </c>
      <c r="AI20" s="36">
        <f>+TRUNC('D-PDP'!AI20,0)</f>
        <v>239</v>
      </c>
      <c r="AJ20" s="36">
        <f>+TRUNC('D-PDP'!AJ20,6)</f>
        <v>13.007792</v>
      </c>
      <c r="AK20" s="36">
        <f>+TRUNC('D-PDP'!AK20,6)</f>
        <v>6.4</v>
      </c>
      <c r="AL20" s="36">
        <f>+TRUNC('D-PDP'!AL20,6)</f>
        <v>6.4</v>
      </c>
      <c r="AM20" s="36">
        <f>+TRUNC('D-PDP'!AM20,0)</f>
        <v>7540</v>
      </c>
      <c r="AN20" s="36">
        <f>+TRUNC('D-PDP'!AN20,3)</f>
        <v>550.37599999999998</v>
      </c>
      <c r="AO20" s="36">
        <f>+TRUNC('D-PDP'!AO20,0)</f>
        <v>0</v>
      </c>
      <c r="AP20" s="36">
        <f>+TRUNC('D-PDP'!AP20,6)</f>
        <v>77.460483999999994</v>
      </c>
      <c r="AQ20" s="36">
        <f>+TRUNC('D-PDP'!AQ20,0)</f>
        <v>44904</v>
      </c>
      <c r="AR20" s="36">
        <f>+TRUNC('D-PDP'!AR20,0)</f>
        <v>0</v>
      </c>
      <c r="AS20" s="36">
        <f>+TRUNC('D-PDP'!AS20,3)</f>
        <v>6661.3159999999998</v>
      </c>
      <c r="AT20" s="36">
        <f>+TRUNC('D-PDP'!AT20,3)</f>
        <v>5921.1490000000003</v>
      </c>
      <c r="AU20" s="36">
        <f>+TRUNC('D-PDP'!AU20,0)</f>
        <v>0</v>
      </c>
      <c r="AV20" s="36">
        <f>+TRUNC('D-PDP'!AV20,0)</f>
        <v>282</v>
      </c>
      <c r="AW20" s="36">
        <f>+TRUNC('D-PDP'!AW20,0)</f>
        <v>195</v>
      </c>
      <c r="AX20" s="36">
        <f>+TRUNC('D-PDP'!AX20,0)</f>
        <v>185</v>
      </c>
      <c r="AY20" s="36">
        <f>+TRUNC('D-PDP'!AY20,0)</f>
        <v>5841</v>
      </c>
      <c r="AZ20" s="36">
        <f>+TRUNC('D-PDP'!AZ20,3)</f>
        <v>426.32400000000001</v>
      </c>
      <c r="BA20" s="36">
        <f>+TRUNC('D-PDP'!BA20,0)</f>
        <v>0</v>
      </c>
      <c r="BB20" s="36">
        <f>+TRUNC('D-PDP'!BB20,0)</f>
        <v>39063</v>
      </c>
      <c r="BC20" s="36">
        <f>+TRUNC('D-PDP'!BC20,0)</f>
        <v>0</v>
      </c>
      <c r="BD20" s="36">
        <f>+TRUNC('D-PDP'!BD20,3)</f>
        <v>6661.3159999999998</v>
      </c>
      <c r="BE20" s="36">
        <f>+TRUNC('D-PDP'!BE20,3)</f>
        <v>5921.1490000000003</v>
      </c>
      <c r="BF20" s="36">
        <f>+TRUNC('D-PDP'!BF20,0)</f>
        <v>0</v>
      </c>
      <c r="BG20" s="36">
        <f>+TRUNC('D-PDP'!BG20,0)</f>
        <v>282</v>
      </c>
      <c r="BH20" s="36">
        <f>+TRUNC('D-PDP'!BH20,0)</f>
        <v>195</v>
      </c>
      <c r="BI20" s="36">
        <f>+TRUNC('D-PDP'!BI20,0)</f>
        <v>185</v>
      </c>
      <c r="BJ20" s="36">
        <f>+TRUNC('D-PDP'!BJ20,3)</f>
        <v>98.739000000000004</v>
      </c>
      <c r="BK20" s="36">
        <f>+TRUNC('D-PDP'!BK20,3)</f>
        <v>1.8420000000000001</v>
      </c>
      <c r="BL20" s="36">
        <f>+TRUNC('D-PDP'!BL20,3)</f>
        <v>-1.0569999999999999</v>
      </c>
      <c r="BM20" s="36">
        <f>+TRUNC('D-PDP'!BM20,3)</f>
        <v>0.876</v>
      </c>
      <c r="BN20" s="36">
        <f>+TRUNC('D-PDP'!BN20,3)</f>
        <v>6.0419999999999998</v>
      </c>
      <c r="BO20" s="36">
        <f>+TRUNC('D-PDP'!BO20,3)</f>
        <v>6.0419999999999998</v>
      </c>
      <c r="BP20" s="36">
        <f>+TRUNC('D-PDP'!BP20,3)</f>
        <v>0</v>
      </c>
      <c r="BQ20" s="36">
        <f>+TRUNC('D-PDP'!BQ20,3)</f>
        <v>37.502000000000002</v>
      </c>
      <c r="BR20" s="36">
        <f>+TRUNC('D-PDP'!BR20,3)</f>
        <v>37.502000000000002</v>
      </c>
      <c r="BS20" s="36">
        <f>+TRUNC('D-PDP'!BS20,3)</f>
        <v>98.739000000000004</v>
      </c>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row>
    <row r="21" spans="3:120" x14ac:dyDescent="0.2">
      <c r="C21" s="7">
        <f>+'D-PDP'!C21</f>
        <v>45200</v>
      </c>
      <c r="D21" s="36">
        <f>+TRUNC('D-PDP'!D21,0)</f>
        <v>81</v>
      </c>
      <c r="E21" s="36">
        <f>+TRUNC('D-PDP'!E21,0)</f>
        <v>4</v>
      </c>
      <c r="F21" s="36">
        <f>+TRUNC('D-PDP'!F21,0)</f>
        <v>78</v>
      </c>
      <c r="G21" s="36">
        <f>+TRUNC('D-PDP'!G21,0)</f>
        <v>0</v>
      </c>
      <c r="H21" s="36">
        <f>+TRUNC('D-PDP'!H21,0)</f>
        <v>7</v>
      </c>
      <c r="I21" s="36">
        <f>+TRUNC('D-PDP'!I21,0)</f>
        <v>0</v>
      </c>
      <c r="J21" s="36">
        <f>+TRUNC('D-PDP'!J21,0)</f>
        <v>0</v>
      </c>
      <c r="K21" s="36">
        <f>+TRUNC('D-PDP'!K21,0)</f>
        <v>59053</v>
      </c>
      <c r="L21" s="36">
        <f>+TRUNC('D-PDP'!L21,0)</f>
        <v>0</v>
      </c>
      <c r="M21" s="36">
        <f>+TRUNC('D-PDP'!M21,3)</f>
        <v>25462.951000000001</v>
      </c>
      <c r="N21" s="36">
        <f>+TRUNC('D-PDP'!N21,3)</f>
        <v>7909.143</v>
      </c>
      <c r="O21" s="36">
        <f>+TRUNC('D-PDP'!O21,3)</f>
        <v>0</v>
      </c>
      <c r="P21" s="36">
        <f>+TRUNC('D-PDP'!P21,3)</f>
        <v>2403.7829999999999</v>
      </c>
      <c r="Q21" s="36">
        <f>+TRUNC('D-PDP'!Q21,3)</f>
        <v>112.117</v>
      </c>
      <c r="R21" s="36">
        <f>+TRUNC('D-PDP'!R21,3)</f>
        <v>8641.7649999999994</v>
      </c>
      <c r="S21" s="36">
        <f>+TRUNC('D-PDP'!S21,0)</f>
        <v>0</v>
      </c>
      <c r="T21" s="36">
        <f>+TRUNC('D-PDP'!T21,0)</f>
        <v>370</v>
      </c>
      <c r="U21" s="36">
        <f>+TRUNC('D-PDP'!U21,0)</f>
        <v>256</v>
      </c>
      <c r="V21" s="36">
        <f>+TRUNC('D-PDP'!V21,0)</f>
        <v>242</v>
      </c>
      <c r="W21" s="36">
        <f>+TRUNC('D-PDP'!W21,0)</f>
        <v>577025</v>
      </c>
      <c r="X21" s="36">
        <f>+TRUNC('D-PDP'!X21,0)</f>
        <v>563522</v>
      </c>
      <c r="Y21" s="36">
        <f>+TRUNC('D-PDP'!Y21,0)</f>
        <v>0</v>
      </c>
      <c r="Z21" s="36">
        <f>+TRUNC('D-PDP'!Z21,0)</f>
        <v>0</v>
      </c>
      <c r="AA21" s="36">
        <f>+TRUNC('D-PDP'!AA21,0)</f>
        <v>0</v>
      </c>
      <c r="AB21" s="36">
        <f>+TRUNC('D-PDP'!AB21,0)</f>
        <v>59053</v>
      </c>
      <c r="AC21" s="36">
        <f>+TRUNC('D-PDP'!AC21,0)</f>
        <v>0</v>
      </c>
      <c r="AD21" s="36">
        <f>+TRUNC('D-PDP'!AD21,3)</f>
        <v>8641.7649999999994</v>
      </c>
      <c r="AE21" s="36">
        <f>+TRUNC('D-PDP'!AE21,3)</f>
        <v>7909.143</v>
      </c>
      <c r="AF21" s="36">
        <f>+TRUNC('D-PDP'!AF21,0)</f>
        <v>0</v>
      </c>
      <c r="AG21" s="36">
        <f>+TRUNC('D-PDP'!AG21,0)</f>
        <v>370</v>
      </c>
      <c r="AH21" s="36">
        <f>+TRUNC('D-PDP'!AH21,0)</f>
        <v>256</v>
      </c>
      <c r="AI21" s="36">
        <f>+TRUNC('D-PDP'!AI21,0)</f>
        <v>242</v>
      </c>
      <c r="AJ21" s="36">
        <f>+TRUNC('D-PDP'!AJ21,6)</f>
        <v>13.007792</v>
      </c>
      <c r="AK21" s="36">
        <f>+TRUNC('D-PDP'!AK21,6)</f>
        <v>6.4</v>
      </c>
      <c r="AL21" s="36">
        <f>+TRUNC('D-PDP'!AL21,6)</f>
        <v>6.4</v>
      </c>
      <c r="AM21" s="36">
        <f>+TRUNC('D-PDP'!AM21,0)</f>
        <v>7681</v>
      </c>
      <c r="AN21" s="36">
        <f>+TRUNC('D-PDP'!AN21,3)</f>
        <v>553.07299999999998</v>
      </c>
      <c r="AO21" s="36">
        <f>+TRUNC('D-PDP'!AO21,0)</f>
        <v>0</v>
      </c>
      <c r="AP21" s="36">
        <f>+TRUNC('D-PDP'!AP21,6)</f>
        <v>77.460483999999994</v>
      </c>
      <c r="AQ21" s="36">
        <f>+TRUNC('D-PDP'!AQ21,0)</f>
        <v>45743</v>
      </c>
      <c r="AR21" s="36">
        <f>+TRUNC('D-PDP'!AR21,0)</f>
        <v>0</v>
      </c>
      <c r="AS21" s="36">
        <f>+TRUNC('D-PDP'!AS21,3)</f>
        <v>6693.9530000000004</v>
      </c>
      <c r="AT21" s="36">
        <f>+TRUNC('D-PDP'!AT21,3)</f>
        <v>6126.4610000000002</v>
      </c>
      <c r="AU21" s="36">
        <f>+TRUNC('D-PDP'!AU21,0)</f>
        <v>0</v>
      </c>
      <c r="AV21" s="36">
        <f>+TRUNC('D-PDP'!AV21,0)</f>
        <v>287</v>
      </c>
      <c r="AW21" s="36">
        <f>+TRUNC('D-PDP'!AW21,0)</f>
        <v>198</v>
      </c>
      <c r="AX21" s="36">
        <f>+TRUNC('D-PDP'!AX21,0)</f>
        <v>187</v>
      </c>
      <c r="AY21" s="36">
        <f>+TRUNC('D-PDP'!AY21,0)</f>
        <v>5950</v>
      </c>
      <c r="AZ21" s="36">
        <f>+TRUNC('D-PDP'!AZ21,3)</f>
        <v>428.41300000000001</v>
      </c>
      <c r="BA21" s="36">
        <f>+TRUNC('D-PDP'!BA21,0)</f>
        <v>0</v>
      </c>
      <c r="BB21" s="36">
        <f>+TRUNC('D-PDP'!BB21,0)</f>
        <v>39792</v>
      </c>
      <c r="BC21" s="36">
        <f>+TRUNC('D-PDP'!BC21,0)</f>
        <v>0</v>
      </c>
      <c r="BD21" s="36">
        <f>+TRUNC('D-PDP'!BD21,3)</f>
        <v>6693.9530000000004</v>
      </c>
      <c r="BE21" s="36">
        <f>+TRUNC('D-PDP'!BE21,3)</f>
        <v>6126.4610000000002</v>
      </c>
      <c r="BF21" s="36">
        <f>+TRUNC('D-PDP'!BF21,0)</f>
        <v>0</v>
      </c>
      <c r="BG21" s="36">
        <f>+TRUNC('D-PDP'!BG21,0)</f>
        <v>287</v>
      </c>
      <c r="BH21" s="36">
        <f>+TRUNC('D-PDP'!BH21,0)</f>
        <v>198</v>
      </c>
      <c r="BI21" s="36">
        <f>+TRUNC('D-PDP'!BI21,0)</f>
        <v>187</v>
      </c>
      <c r="BJ21" s="36">
        <f>+TRUNC('D-PDP'!BJ21,3)</f>
        <v>98.739000000000004</v>
      </c>
      <c r="BK21" s="36">
        <f>+TRUNC('D-PDP'!BK21,3)</f>
        <v>1.8420000000000001</v>
      </c>
      <c r="BL21" s="36">
        <f>+TRUNC('D-PDP'!BL21,3)</f>
        <v>-1.0569999999999999</v>
      </c>
      <c r="BM21" s="36">
        <f>+TRUNC('D-PDP'!BM21,3)</f>
        <v>0.876</v>
      </c>
      <c r="BN21" s="36">
        <f>+TRUNC('D-PDP'!BN21,3)</f>
        <v>6.0419999999999998</v>
      </c>
      <c r="BO21" s="36">
        <f>+TRUNC('D-PDP'!BO21,3)</f>
        <v>6.0419999999999998</v>
      </c>
      <c r="BP21" s="36">
        <f>+TRUNC('D-PDP'!BP21,3)</f>
        <v>0</v>
      </c>
      <c r="BQ21" s="36">
        <f>+TRUNC('D-PDP'!BQ21,3)</f>
        <v>37.502000000000002</v>
      </c>
      <c r="BR21" s="36">
        <f>+TRUNC('D-PDP'!BR21,3)</f>
        <v>37.502000000000002</v>
      </c>
      <c r="BS21" s="36">
        <f>+TRUNC('D-PDP'!BS21,3)</f>
        <v>98.739000000000004</v>
      </c>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row>
    <row r="22" spans="3:120" x14ac:dyDescent="0.2">
      <c r="C22" s="7">
        <f>+'D-PDP'!C22</f>
        <v>45231</v>
      </c>
      <c r="D22" s="36">
        <f>+TRUNC('D-PDP'!D22,0)</f>
        <v>81</v>
      </c>
      <c r="E22" s="36">
        <f>+TRUNC('D-PDP'!E22,0)</f>
        <v>4</v>
      </c>
      <c r="F22" s="36">
        <f>+TRUNC('D-PDP'!F22,0)</f>
        <v>78</v>
      </c>
      <c r="G22" s="36">
        <f>+TRUNC('D-PDP'!G22,0)</f>
        <v>0</v>
      </c>
      <c r="H22" s="36">
        <f>+TRUNC('D-PDP'!H22,0)</f>
        <v>7</v>
      </c>
      <c r="I22" s="36">
        <f>+TRUNC('D-PDP'!I22,0)</f>
        <v>0</v>
      </c>
      <c r="J22" s="36">
        <f>+TRUNC('D-PDP'!J22,0)</f>
        <v>0</v>
      </c>
      <c r="K22" s="36">
        <f>+TRUNC('D-PDP'!K22,0)</f>
        <v>56542</v>
      </c>
      <c r="L22" s="36">
        <f>+TRUNC('D-PDP'!L22,0)</f>
        <v>0</v>
      </c>
      <c r="M22" s="36">
        <f>+TRUNC('D-PDP'!M22,3)</f>
        <v>24325.595000000001</v>
      </c>
      <c r="N22" s="36">
        <f>+TRUNC('D-PDP'!N22,3)</f>
        <v>7677.665</v>
      </c>
      <c r="O22" s="36">
        <f>+TRUNC('D-PDP'!O22,3)</f>
        <v>0</v>
      </c>
      <c r="P22" s="36">
        <f>+TRUNC('D-PDP'!P22,3)</f>
        <v>2315.08</v>
      </c>
      <c r="Q22" s="36">
        <f>+TRUNC('D-PDP'!Q22,3)</f>
        <v>125.777</v>
      </c>
      <c r="R22" s="36">
        <f>+TRUNC('D-PDP'!R22,3)</f>
        <v>8118.67</v>
      </c>
      <c r="S22" s="36">
        <f>+TRUNC('D-PDP'!S22,0)</f>
        <v>0</v>
      </c>
      <c r="T22" s="36">
        <f>+TRUNC('D-PDP'!T22,0)</f>
        <v>351</v>
      </c>
      <c r="U22" s="36">
        <f>+TRUNC('D-PDP'!U22,0)</f>
        <v>243</v>
      </c>
      <c r="V22" s="36">
        <f>+TRUNC('D-PDP'!V22,0)</f>
        <v>230</v>
      </c>
      <c r="W22" s="36">
        <f>+TRUNC('D-PDP'!W22,0)</f>
        <v>559419</v>
      </c>
      <c r="X22" s="36">
        <f>+TRUNC('D-PDP'!X22,0)</f>
        <v>545999</v>
      </c>
      <c r="Y22" s="36">
        <f>+TRUNC('D-PDP'!Y22,0)</f>
        <v>0</v>
      </c>
      <c r="Z22" s="36">
        <f>+TRUNC('D-PDP'!Z22,0)</f>
        <v>0</v>
      </c>
      <c r="AA22" s="36">
        <f>+TRUNC('D-PDP'!AA22,0)</f>
        <v>0</v>
      </c>
      <c r="AB22" s="36">
        <f>+TRUNC('D-PDP'!AB22,0)</f>
        <v>56542</v>
      </c>
      <c r="AC22" s="36">
        <f>+TRUNC('D-PDP'!AC22,0)</f>
        <v>0</v>
      </c>
      <c r="AD22" s="36">
        <f>+TRUNC('D-PDP'!AD22,3)</f>
        <v>8118.67</v>
      </c>
      <c r="AE22" s="36">
        <f>+TRUNC('D-PDP'!AE22,3)</f>
        <v>7677.665</v>
      </c>
      <c r="AF22" s="36">
        <f>+TRUNC('D-PDP'!AF22,0)</f>
        <v>0</v>
      </c>
      <c r="AG22" s="36">
        <f>+TRUNC('D-PDP'!AG22,0)</f>
        <v>351</v>
      </c>
      <c r="AH22" s="36">
        <f>+TRUNC('D-PDP'!AH22,0)</f>
        <v>243</v>
      </c>
      <c r="AI22" s="36">
        <f>+TRUNC('D-PDP'!AI22,0)</f>
        <v>230</v>
      </c>
      <c r="AJ22" s="36">
        <f>+TRUNC('D-PDP'!AJ22,6)</f>
        <v>13.007792</v>
      </c>
      <c r="AK22" s="36">
        <f>+TRUNC('D-PDP'!AK22,6)</f>
        <v>6.4</v>
      </c>
      <c r="AL22" s="36">
        <f>+TRUNC('D-PDP'!AL22,6)</f>
        <v>6.4</v>
      </c>
      <c r="AM22" s="36">
        <f>+TRUNC('D-PDP'!AM22,0)</f>
        <v>7354</v>
      </c>
      <c r="AN22" s="36">
        <f>+TRUNC('D-PDP'!AN22,3)</f>
        <v>519.59400000000005</v>
      </c>
      <c r="AO22" s="36">
        <f>+TRUNC('D-PDP'!AO22,0)</f>
        <v>0</v>
      </c>
      <c r="AP22" s="36">
        <f>+TRUNC('D-PDP'!AP22,6)</f>
        <v>77.460483999999994</v>
      </c>
      <c r="AQ22" s="36">
        <f>+TRUNC('D-PDP'!AQ22,0)</f>
        <v>43797</v>
      </c>
      <c r="AR22" s="36">
        <f>+TRUNC('D-PDP'!AR22,0)</f>
        <v>0</v>
      </c>
      <c r="AS22" s="36">
        <f>+TRUNC('D-PDP'!AS22,3)</f>
        <v>6288.7610000000004</v>
      </c>
      <c r="AT22" s="36">
        <f>+TRUNC('D-PDP'!AT22,3)</f>
        <v>5947.1559999999999</v>
      </c>
      <c r="AU22" s="36">
        <f>+TRUNC('D-PDP'!AU22,0)</f>
        <v>0</v>
      </c>
      <c r="AV22" s="36">
        <f>+TRUNC('D-PDP'!AV22,0)</f>
        <v>272</v>
      </c>
      <c r="AW22" s="36">
        <f>+TRUNC('D-PDP'!AW22,0)</f>
        <v>188</v>
      </c>
      <c r="AX22" s="36">
        <f>+TRUNC('D-PDP'!AX22,0)</f>
        <v>178</v>
      </c>
      <c r="AY22" s="36">
        <f>+TRUNC('D-PDP'!AY22,0)</f>
        <v>5697</v>
      </c>
      <c r="AZ22" s="36">
        <f>+TRUNC('D-PDP'!AZ22,3)</f>
        <v>402.48</v>
      </c>
      <c r="BA22" s="36">
        <f>+TRUNC('D-PDP'!BA22,0)</f>
        <v>0</v>
      </c>
      <c r="BB22" s="36">
        <f>+TRUNC('D-PDP'!BB22,0)</f>
        <v>38100</v>
      </c>
      <c r="BC22" s="36">
        <f>+TRUNC('D-PDP'!BC22,0)</f>
        <v>0</v>
      </c>
      <c r="BD22" s="36">
        <f>+TRUNC('D-PDP'!BD22,3)</f>
        <v>6288.7610000000004</v>
      </c>
      <c r="BE22" s="36">
        <f>+TRUNC('D-PDP'!BE22,3)</f>
        <v>5947.1559999999999</v>
      </c>
      <c r="BF22" s="36">
        <f>+TRUNC('D-PDP'!BF22,0)</f>
        <v>0</v>
      </c>
      <c r="BG22" s="36">
        <f>+TRUNC('D-PDP'!BG22,0)</f>
        <v>272</v>
      </c>
      <c r="BH22" s="36">
        <f>+TRUNC('D-PDP'!BH22,0)</f>
        <v>188</v>
      </c>
      <c r="BI22" s="36">
        <f>+TRUNC('D-PDP'!BI22,0)</f>
        <v>178</v>
      </c>
      <c r="BJ22" s="36">
        <f>+TRUNC('D-PDP'!BJ22,3)</f>
        <v>98.739000000000004</v>
      </c>
      <c r="BK22" s="36">
        <f>+TRUNC('D-PDP'!BK22,3)</f>
        <v>1.8420000000000001</v>
      </c>
      <c r="BL22" s="36">
        <f>+TRUNC('D-PDP'!BL22,3)</f>
        <v>-1.0569999999999999</v>
      </c>
      <c r="BM22" s="36">
        <f>+TRUNC('D-PDP'!BM22,3)</f>
        <v>0.876</v>
      </c>
      <c r="BN22" s="36">
        <f>+TRUNC('D-PDP'!BN22,3)</f>
        <v>6.0419999999999998</v>
      </c>
      <c r="BO22" s="36">
        <f>+TRUNC('D-PDP'!BO22,3)</f>
        <v>6.0419999999999998</v>
      </c>
      <c r="BP22" s="36">
        <f>+TRUNC('D-PDP'!BP22,3)</f>
        <v>0</v>
      </c>
      <c r="BQ22" s="36">
        <f>+TRUNC('D-PDP'!BQ22,3)</f>
        <v>37.502000000000002</v>
      </c>
      <c r="BR22" s="36">
        <f>+TRUNC('D-PDP'!BR22,3)</f>
        <v>37.502000000000002</v>
      </c>
      <c r="BS22" s="36">
        <f>+TRUNC('D-PDP'!BS22,3)</f>
        <v>98.739000000000004</v>
      </c>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row>
    <row r="23" spans="3:120" x14ac:dyDescent="0.2">
      <c r="C23" s="7">
        <f>+'D-PDP'!C23</f>
        <v>45261</v>
      </c>
      <c r="D23" s="36">
        <f>+TRUNC('D-PDP'!D23,0)</f>
        <v>81</v>
      </c>
      <c r="E23" s="36">
        <f>+TRUNC('D-PDP'!E23,0)</f>
        <v>4</v>
      </c>
      <c r="F23" s="36">
        <f>+TRUNC('D-PDP'!F23,0)</f>
        <v>78</v>
      </c>
      <c r="G23" s="36">
        <f>+TRUNC('D-PDP'!G23,0)</f>
        <v>0</v>
      </c>
      <c r="H23" s="36">
        <f>+TRUNC('D-PDP'!H23,0)</f>
        <v>7</v>
      </c>
      <c r="I23" s="36">
        <f>+TRUNC('D-PDP'!I23,0)</f>
        <v>0</v>
      </c>
      <c r="J23" s="36">
        <f>+TRUNC('D-PDP'!J23,0)</f>
        <v>0</v>
      </c>
      <c r="K23" s="36">
        <f>+TRUNC('D-PDP'!K23,0)</f>
        <v>57613</v>
      </c>
      <c r="L23" s="36">
        <f>+TRUNC('D-PDP'!L23,0)</f>
        <v>0</v>
      </c>
      <c r="M23" s="36">
        <f>+TRUNC('D-PDP'!M23,3)</f>
        <v>24739.276999999998</v>
      </c>
      <c r="N23" s="36">
        <f>+TRUNC('D-PDP'!N23,3)</f>
        <v>7943.9189999999999</v>
      </c>
      <c r="O23" s="36">
        <f>+TRUNC('D-PDP'!O23,3)</f>
        <v>0</v>
      </c>
      <c r="P23" s="36">
        <f>+TRUNC('D-PDP'!P23,3)</f>
        <v>2377.2420000000002</v>
      </c>
      <c r="Q23" s="36">
        <f>+TRUNC('D-PDP'!Q23,3)</f>
        <v>150.70699999999999</v>
      </c>
      <c r="R23" s="36">
        <f>+TRUNC('D-PDP'!R23,3)</f>
        <v>8155.7629999999999</v>
      </c>
      <c r="S23" s="36">
        <f>+TRUNC('D-PDP'!S23,0)</f>
        <v>0</v>
      </c>
      <c r="T23" s="36">
        <f>+TRUNC('D-PDP'!T23,0)</f>
        <v>357</v>
      </c>
      <c r="U23" s="36">
        <f>+TRUNC('D-PDP'!U23,0)</f>
        <v>246</v>
      </c>
      <c r="V23" s="36">
        <f>+TRUNC('D-PDP'!V23,0)</f>
        <v>233</v>
      </c>
      <c r="W23" s="36">
        <f>+TRUNC('D-PDP'!W23,0)</f>
        <v>578345</v>
      </c>
      <c r="X23" s="36">
        <f>+TRUNC('D-PDP'!X23,0)</f>
        <v>564864</v>
      </c>
      <c r="Y23" s="36">
        <f>+TRUNC('D-PDP'!Y23,0)</f>
        <v>0</v>
      </c>
      <c r="Z23" s="36">
        <f>+TRUNC('D-PDP'!Z23,0)</f>
        <v>0</v>
      </c>
      <c r="AA23" s="36">
        <f>+TRUNC('D-PDP'!AA23,0)</f>
        <v>0</v>
      </c>
      <c r="AB23" s="36">
        <f>+TRUNC('D-PDP'!AB23,0)</f>
        <v>57613</v>
      </c>
      <c r="AC23" s="36">
        <f>+TRUNC('D-PDP'!AC23,0)</f>
        <v>0</v>
      </c>
      <c r="AD23" s="36">
        <f>+TRUNC('D-PDP'!AD23,3)</f>
        <v>8155.7629999999999</v>
      </c>
      <c r="AE23" s="36">
        <f>+TRUNC('D-PDP'!AE23,3)</f>
        <v>7943.9189999999999</v>
      </c>
      <c r="AF23" s="36">
        <f>+TRUNC('D-PDP'!AF23,0)</f>
        <v>0</v>
      </c>
      <c r="AG23" s="36">
        <f>+TRUNC('D-PDP'!AG23,0)</f>
        <v>357</v>
      </c>
      <c r="AH23" s="36">
        <f>+TRUNC('D-PDP'!AH23,0)</f>
        <v>246</v>
      </c>
      <c r="AI23" s="36">
        <f>+TRUNC('D-PDP'!AI23,0)</f>
        <v>233</v>
      </c>
      <c r="AJ23" s="36">
        <f>+TRUNC('D-PDP'!AJ23,6)</f>
        <v>13.007792</v>
      </c>
      <c r="AK23" s="36">
        <f>+TRUNC('D-PDP'!AK23,6)</f>
        <v>6.4</v>
      </c>
      <c r="AL23" s="36">
        <f>+TRUNC('D-PDP'!AL23,6)</f>
        <v>6.4</v>
      </c>
      <c r="AM23" s="36">
        <f>+TRUNC('D-PDP'!AM23,0)</f>
        <v>7494</v>
      </c>
      <c r="AN23" s="36">
        <f>+TRUNC('D-PDP'!AN23,3)</f>
        <v>521.96799999999996</v>
      </c>
      <c r="AO23" s="36">
        <f>+TRUNC('D-PDP'!AO23,0)</f>
        <v>0</v>
      </c>
      <c r="AP23" s="36">
        <f>+TRUNC('D-PDP'!AP23,6)</f>
        <v>77.460483999999994</v>
      </c>
      <c r="AQ23" s="36">
        <f>+TRUNC('D-PDP'!AQ23,0)</f>
        <v>44627</v>
      </c>
      <c r="AR23" s="36">
        <f>+TRUNC('D-PDP'!AR23,0)</f>
        <v>0</v>
      </c>
      <c r="AS23" s="36">
        <f>+TRUNC('D-PDP'!AS23,3)</f>
        <v>6317.4930000000004</v>
      </c>
      <c r="AT23" s="36">
        <f>+TRUNC('D-PDP'!AT23,3)</f>
        <v>6153.3980000000001</v>
      </c>
      <c r="AU23" s="36">
        <f>+TRUNC('D-PDP'!AU23,0)</f>
        <v>0</v>
      </c>
      <c r="AV23" s="36">
        <f>+TRUNC('D-PDP'!AV23,0)</f>
        <v>276</v>
      </c>
      <c r="AW23" s="36">
        <f>+TRUNC('D-PDP'!AW23,0)</f>
        <v>191</v>
      </c>
      <c r="AX23" s="36">
        <f>+TRUNC('D-PDP'!AX23,0)</f>
        <v>180</v>
      </c>
      <c r="AY23" s="36">
        <f>+TRUNC('D-PDP'!AY23,0)</f>
        <v>5805</v>
      </c>
      <c r="AZ23" s="36">
        <f>+TRUNC('D-PDP'!AZ23,3)</f>
        <v>404.31900000000002</v>
      </c>
      <c r="BA23" s="36">
        <f>+TRUNC('D-PDP'!BA23,0)</f>
        <v>0</v>
      </c>
      <c r="BB23" s="36">
        <f>+TRUNC('D-PDP'!BB23,0)</f>
        <v>38822</v>
      </c>
      <c r="BC23" s="36">
        <f>+TRUNC('D-PDP'!BC23,0)</f>
        <v>0</v>
      </c>
      <c r="BD23" s="36">
        <f>+TRUNC('D-PDP'!BD23,3)</f>
        <v>6317.4930000000004</v>
      </c>
      <c r="BE23" s="36">
        <f>+TRUNC('D-PDP'!BE23,3)</f>
        <v>6153.3980000000001</v>
      </c>
      <c r="BF23" s="36">
        <f>+TRUNC('D-PDP'!BF23,0)</f>
        <v>0</v>
      </c>
      <c r="BG23" s="36">
        <f>+TRUNC('D-PDP'!BG23,0)</f>
        <v>276</v>
      </c>
      <c r="BH23" s="36">
        <f>+TRUNC('D-PDP'!BH23,0)</f>
        <v>191</v>
      </c>
      <c r="BI23" s="36">
        <f>+TRUNC('D-PDP'!BI23,0)</f>
        <v>180</v>
      </c>
      <c r="BJ23" s="36">
        <f>+TRUNC('D-PDP'!BJ23,3)</f>
        <v>98.739000000000004</v>
      </c>
      <c r="BK23" s="36">
        <f>+TRUNC('D-PDP'!BK23,3)</f>
        <v>1.8420000000000001</v>
      </c>
      <c r="BL23" s="36">
        <f>+TRUNC('D-PDP'!BL23,3)</f>
        <v>-1.0569999999999999</v>
      </c>
      <c r="BM23" s="36">
        <f>+TRUNC('D-PDP'!BM23,3)</f>
        <v>0.876</v>
      </c>
      <c r="BN23" s="36">
        <f>+TRUNC('D-PDP'!BN23,3)</f>
        <v>6.0419999999999998</v>
      </c>
      <c r="BO23" s="36">
        <f>+TRUNC('D-PDP'!BO23,3)</f>
        <v>6.0419999999999998</v>
      </c>
      <c r="BP23" s="36">
        <f>+TRUNC('D-PDP'!BP23,3)</f>
        <v>0</v>
      </c>
      <c r="BQ23" s="36">
        <f>+TRUNC('D-PDP'!BQ23,3)</f>
        <v>37.502000000000002</v>
      </c>
      <c r="BR23" s="36">
        <f>+TRUNC('D-PDP'!BR23,3)</f>
        <v>37.502000000000002</v>
      </c>
      <c r="BS23" s="36">
        <f>+TRUNC('D-PDP'!BS23,3)</f>
        <v>98.739000000000004</v>
      </c>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row>
    <row r="24" spans="3:120" x14ac:dyDescent="0.2">
      <c r="C24" s="8">
        <f>+'D-PDP'!C24</f>
        <v>45292</v>
      </c>
      <c r="D24" s="36">
        <f>+TRUNC('D-PDP'!D24,0)</f>
        <v>79</v>
      </c>
      <c r="E24" s="36">
        <f>+TRUNC('D-PDP'!E24,0)</f>
        <v>6</v>
      </c>
      <c r="F24" s="36">
        <f>+TRUNC('D-PDP'!F24,0)</f>
        <v>77</v>
      </c>
      <c r="G24" s="36">
        <f>+TRUNC('D-PDP'!G24,0)</f>
        <v>0</v>
      </c>
      <c r="H24" s="36">
        <f>+TRUNC('D-PDP'!H24,0)</f>
        <v>7</v>
      </c>
      <c r="I24" s="36">
        <f>+TRUNC('D-PDP'!I24,0)</f>
        <v>0</v>
      </c>
      <c r="J24" s="36">
        <f>+TRUNC('D-PDP'!J24,0)</f>
        <v>0</v>
      </c>
      <c r="K24" s="36">
        <f>+TRUNC('D-PDP'!K24,0)</f>
        <v>56874</v>
      </c>
      <c r="L24" s="36">
        <f>+TRUNC('D-PDP'!L24,0)</f>
        <v>0</v>
      </c>
      <c r="M24" s="36">
        <f>+TRUNC('D-PDP'!M24,3)</f>
        <v>24355.652999999998</v>
      </c>
      <c r="N24" s="36">
        <f>+TRUNC('D-PDP'!N24,3)</f>
        <v>7825.6</v>
      </c>
      <c r="O24" s="36">
        <f>+TRUNC('D-PDP'!O24,3)</f>
        <v>0</v>
      </c>
      <c r="P24" s="36">
        <f>+TRUNC('D-PDP'!P24,3)</f>
        <v>2324.41</v>
      </c>
      <c r="Q24" s="36">
        <f>+TRUNC('D-PDP'!Q24,3)</f>
        <v>132.40199999999999</v>
      </c>
      <c r="R24" s="36">
        <f>+TRUNC('D-PDP'!R24,3)</f>
        <v>7645.2349999999997</v>
      </c>
      <c r="S24" s="36">
        <f>+TRUNC('D-PDP'!S24,0)</f>
        <v>0</v>
      </c>
      <c r="T24" s="36">
        <f>+TRUNC('D-PDP'!T24,0)</f>
        <v>339</v>
      </c>
      <c r="U24" s="36">
        <f>+TRUNC('D-PDP'!U24,0)</f>
        <v>234</v>
      </c>
      <c r="V24" s="36">
        <f>+TRUNC('D-PDP'!V24,0)</f>
        <v>222</v>
      </c>
      <c r="W24" s="36">
        <f>+TRUNC('D-PDP'!W24,0)</f>
        <v>578974</v>
      </c>
      <c r="X24" s="36">
        <f>+TRUNC('D-PDP'!X24,0)</f>
        <v>564228</v>
      </c>
      <c r="Y24" s="36">
        <f>+TRUNC('D-PDP'!Y24,0)</f>
        <v>0</v>
      </c>
      <c r="Z24" s="36">
        <f>+TRUNC('D-PDP'!Z24,0)</f>
        <v>0</v>
      </c>
      <c r="AA24" s="36">
        <f>+TRUNC('D-PDP'!AA24,0)</f>
        <v>0</v>
      </c>
      <c r="AB24" s="36">
        <f>+TRUNC('D-PDP'!AB24,0)</f>
        <v>56874</v>
      </c>
      <c r="AC24" s="36">
        <f>+TRUNC('D-PDP'!AC24,0)</f>
        <v>0</v>
      </c>
      <c r="AD24" s="36">
        <f>+TRUNC('D-PDP'!AD24,3)</f>
        <v>7645.2349999999997</v>
      </c>
      <c r="AE24" s="36">
        <f>+TRUNC('D-PDP'!AE24,3)</f>
        <v>7825.6</v>
      </c>
      <c r="AF24" s="36">
        <f>+TRUNC('D-PDP'!AF24,0)</f>
        <v>0</v>
      </c>
      <c r="AG24" s="36">
        <f>+TRUNC('D-PDP'!AG24,0)</f>
        <v>339</v>
      </c>
      <c r="AH24" s="36">
        <f>+TRUNC('D-PDP'!AH24,0)</f>
        <v>234</v>
      </c>
      <c r="AI24" s="36">
        <f>+TRUNC('D-PDP'!AI24,0)</f>
        <v>222</v>
      </c>
      <c r="AJ24" s="36">
        <f>+TRUNC('D-PDP'!AJ24,6)</f>
        <v>8</v>
      </c>
      <c r="AK24" s="36">
        <f>+TRUNC('D-PDP'!AK24,6)</f>
        <v>6.4</v>
      </c>
      <c r="AL24" s="36">
        <f>+TRUNC('D-PDP'!AL24,6)</f>
        <v>6.4</v>
      </c>
      <c r="AM24" s="36">
        <f>+TRUNC('D-PDP'!AM24,0)</f>
        <v>4549</v>
      </c>
      <c r="AN24" s="36">
        <f>+TRUNC('D-PDP'!AN24,3)</f>
        <v>489.29500000000002</v>
      </c>
      <c r="AO24" s="36">
        <f>+TRUNC('D-PDP'!AO24,0)</f>
        <v>0</v>
      </c>
      <c r="AP24" s="36">
        <f>+TRUNC('D-PDP'!AP24,6)</f>
        <v>100</v>
      </c>
      <c r="AQ24" s="36">
        <f>+TRUNC('D-PDP'!AQ24,0)</f>
        <v>56874</v>
      </c>
      <c r="AR24" s="36">
        <f>+TRUNC('D-PDP'!AR24,0)</f>
        <v>0</v>
      </c>
      <c r="AS24" s="36">
        <f>+TRUNC('D-PDP'!AS24,3)</f>
        <v>7645.2349999999997</v>
      </c>
      <c r="AT24" s="36">
        <f>+TRUNC('D-PDP'!AT24,3)</f>
        <v>7825.6</v>
      </c>
      <c r="AU24" s="36">
        <f>+TRUNC('D-PDP'!AU24,0)</f>
        <v>0</v>
      </c>
      <c r="AV24" s="36">
        <f>+TRUNC('D-PDP'!AV24,0)</f>
        <v>339</v>
      </c>
      <c r="AW24" s="36">
        <f>+TRUNC('D-PDP'!AW24,0)</f>
        <v>234</v>
      </c>
      <c r="AX24" s="36">
        <f>+TRUNC('D-PDP'!AX24,0)</f>
        <v>222</v>
      </c>
      <c r="AY24" s="36">
        <f>+TRUNC('D-PDP'!AY24,0)</f>
        <v>4549</v>
      </c>
      <c r="AZ24" s="36">
        <f>+TRUNC('D-PDP'!AZ24,3)</f>
        <v>489.29500000000002</v>
      </c>
      <c r="BA24" s="36">
        <f>+TRUNC('D-PDP'!BA24,0)</f>
        <v>0</v>
      </c>
      <c r="BB24" s="36">
        <f>+TRUNC('D-PDP'!BB24,0)</f>
        <v>52324</v>
      </c>
      <c r="BC24" s="36">
        <f>+TRUNC('D-PDP'!BC24,0)</f>
        <v>0</v>
      </c>
      <c r="BD24" s="36">
        <f>+TRUNC('D-PDP'!BD24,3)</f>
        <v>7645.2349999999997</v>
      </c>
      <c r="BE24" s="36">
        <f>+TRUNC('D-PDP'!BE24,3)</f>
        <v>7825.6</v>
      </c>
      <c r="BF24" s="36">
        <f>+TRUNC('D-PDP'!BF24,0)</f>
        <v>0</v>
      </c>
      <c r="BG24" s="36">
        <f>+TRUNC('D-PDP'!BG24,0)</f>
        <v>339</v>
      </c>
      <c r="BH24" s="36">
        <f>+TRUNC('D-PDP'!BH24,0)</f>
        <v>234</v>
      </c>
      <c r="BI24" s="36">
        <f>+TRUNC('D-PDP'!BI24,0)</f>
        <v>222</v>
      </c>
      <c r="BJ24" s="36">
        <f>+TRUNC('D-PDP'!BJ24,3)</f>
        <v>98.739000000000004</v>
      </c>
      <c r="BK24" s="36">
        <f>+TRUNC('D-PDP'!BK24,3)</f>
        <v>1.8420000000000001</v>
      </c>
      <c r="BL24" s="36">
        <f>+TRUNC('D-PDP'!BL24,3)</f>
        <v>-1.0569999999999999</v>
      </c>
      <c r="BM24" s="36">
        <f>+TRUNC('D-PDP'!BM24,3)</f>
        <v>0.876</v>
      </c>
      <c r="BN24" s="36">
        <f>+TRUNC('D-PDP'!BN24,3)</f>
        <v>6.0419999999999998</v>
      </c>
      <c r="BO24" s="36">
        <f>+TRUNC('D-PDP'!BO24,3)</f>
        <v>6.0419999999999998</v>
      </c>
      <c r="BP24" s="36">
        <f>+TRUNC('D-PDP'!BP24,3)</f>
        <v>0</v>
      </c>
      <c r="BQ24" s="36">
        <f>+TRUNC('D-PDP'!BQ24,3)</f>
        <v>37.502000000000002</v>
      </c>
      <c r="BR24" s="36">
        <f>+TRUNC('D-PDP'!BR24,3)</f>
        <v>37.502000000000002</v>
      </c>
      <c r="BS24" s="36">
        <f>+TRUNC('D-PDP'!BS24,3)</f>
        <v>98.739000000000004</v>
      </c>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row>
    <row r="25" spans="3:120" x14ac:dyDescent="0.2">
      <c r="C25" s="8">
        <f>+'D-PDP'!C25</f>
        <v>45323</v>
      </c>
      <c r="D25" s="36">
        <f>+TRUNC('D-PDP'!D25,0)</f>
        <v>79</v>
      </c>
      <c r="E25" s="36">
        <f>+TRUNC('D-PDP'!E25,0)</f>
        <v>6</v>
      </c>
      <c r="F25" s="36">
        <f>+TRUNC('D-PDP'!F25,0)</f>
        <v>77</v>
      </c>
      <c r="G25" s="36">
        <f>+TRUNC('D-PDP'!G25,0)</f>
        <v>0</v>
      </c>
      <c r="H25" s="36">
        <f>+TRUNC('D-PDP'!H25,0)</f>
        <v>7</v>
      </c>
      <c r="I25" s="36">
        <f>+TRUNC('D-PDP'!I25,0)</f>
        <v>0</v>
      </c>
      <c r="J25" s="36">
        <f>+TRUNC('D-PDP'!J25,0)</f>
        <v>0</v>
      </c>
      <c r="K25" s="36">
        <f>+TRUNC('D-PDP'!K25,0)</f>
        <v>52806</v>
      </c>
      <c r="L25" s="36">
        <f>+TRUNC('D-PDP'!L25,0)</f>
        <v>0</v>
      </c>
      <c r="M25" s="36">
        <f>+TRUNC('D-PDP'!M25,3)</f>
        <v>22569.628000000001</v>
      </c>
      <c r="N25" s="36">
        <f>+TRUNC('D-PDP'!N25,3)</f>
        <v>7319.8909999999996</v>
      </c>
      <c r="O25" s="36">
        <f>+TRUNC('D-PDP'!O25,3)</f>
        <v>0</v>
      </c>
      <c r="P25" s="36">
        <f>+TRUNC('D-PDP'!P25,3)</f>
        <v>2159.0070000000001</v>
      </c>
      <c r="Q25" s="36">
        <f>+TRUNC('D-PDP'!Q25,3)</f>
        <v>127.741</v>
      </c>
      <c r="R25" s="36">
        <f>+TRUNC('D-PDP'!R25,3)</f>
        <v>6950.0910000000003</v>
      </c>
      <c r="S25" s="36">
        <f>+TRUNC('D-PDP'!S25,0)</f>
        <v>0</v>
      </c>
      <c r="T25" s="36">
        <f>+TRUNC('D-PDP'!T25,0)</f>
        <v>312</v>
      </c>
      <c r="U25" s="36">
        <f>+TRUNC('D-PDP'!U25,0)</f>
        <v>215</v>
      </c>
      <c r="V25" s="36">
        <f>+TRUNC('D-PDP'!V25,0)</f>
        <v>204</v>
      </c>
      <c r="W25" s="36">
        <f>+TRUNC('D-PDP'!W25,0)</f>
        <v>542249</v>
      </c>
      <c r="X25" s="36">
        <f>+TRUNC('D-PDP'!X25,0)</f>
        <v>527658</v>
      </c>
      <c r="Y25" s="36">
        <f>+TRUNC('D-PDP'!Y25,0)</f>
        <v>0</v>
      </c>
      <c r="Z25" s="36">
        <f>+TRUNC('D-PDP'!Z25,0)</f>
        <v>0</v>
      </c>
      <c r="AA25" s="36">
        <f>+TRUNC('D-PDP'!AA25,0)</f>
        <v>0</v>
      </c>
      <c r="AB25" s="36">
        <f>+TRUNC('D-PDP'!AB25,0)</f>
        <v>52806</v>
      </c>
      <c r="AC25" s="36">
        <f>+TRUNC('D-PDP'!AC25,0)</f>
        <v>0</v>
      </c>
      <c r="AD25" s="36">
        <f>+TRUNC('D-PDP'!AD25,3)</f>
        <v>6950.0910000000003</v>
      </c>
      <c r="AE25" s="36">
        <f>+TRUNC('D-PDP'!AE25,3)</f>
        <v>7319.8909999999996</v>
      </c>
      <c r="AF25" s="36">
        <f>+TRUNC('D-PDP'!AF25,0)</f>
        <v>0</v>
      </c>
      <c r="AG25" s="36">
        <f>+TRUNC('D-PDP'!AG25,0)</f>
        <v>312</v>
      </c>
      <c r="AH25" s="36">
        <f>+TRUNC('D-PDP'!AH25,0)</f>
        <v>215</v>
      </c>
      <c r="AI25" s="36">
        <f>+TRUNC('D-PDP'!AI25,0)</f>
        <v>204</v>
      </c>
      <c r="AJ25" s="36">
        <f>+TRUNC('D-PDP'!AJ25,6)</f>
        <v>8</v>
      </c>
      <c r="AK25" s="36">
        <f>+TRUNC('D-PDP'!AK25,6)</f>
        <v>6.4</v>
      </c>
      <c r="AL25" s="36">
        <f>+TRUNC('D-PDP'!AL25,6)</f>
        <v>6.4</v>
      </c>
      <c r="AM25" s="36">
        <f>+TRUNC('D-PDP'!AM25,0)</f>
        <v>4224</v>
      </c>
      <c r="AN25" s="36">
        <f>+TRUNC('D-PDP'!AN25,3)</f>
        <v>444.80500000000001</v>
      </c>
      <c r="AO25" s="36">
        <f>+TRUNC('D-PDP'!AO25,0)</f>
        <v>0</v>
      </c>
      <c r="AP25" s="36">
        <f>+TRUNC('D-PDP'!AP25,6)</f>
        <v>100</v>
      </c>
      <c r="AQ25" s="36">
        <f>+TRUNC('D-PDP'!AQ25,0)</f>
        <v>52806</v>
      </c>
      <c r="AR25" s="36">
        <f>+TRUNC('D-PDP'!AR25,0)</f>
        <v>0</v>
      </c>
      <c r="AS25" s="36">
        <f>+TRUNC('D-PDP'!AS25,3)</f>
        <v>6950.0910000000003</v>
      </c>
      <c r="AT25" s="36">
        <f>+TRUNC('D-PDP'!AT25,3)</f>
        <v>7319.8909999999996</v>
      </c>
      <c r="AU25" s="36">
        <f>+TRUNC('D-PDP'!AU25,0)</f>
        <v>0</v>
      </c>
      <c r="AV25" s="36">
        <f>+TRUNC('D-PDP'!AV25,0)</f>
        <v>312</v>
      </c>
      <c r="AW25" s="36">
        <f>+TRUNC('D-PDP'!AW25,0)</f>
        <v>215</v>
      </c>
      <c r="AX25" s="36">
        <f>+TRUNC('D-PDP'!AX25,0)</f>
        <v>204</v>
      </c>
      <c r="AY25" s="36">
        <f>+TRUNC('D-PDP'!AY25,0)</f>
        <v>4224</v>
      </c>
      <c r="AZ25" s="36">
        <f>+TRUNC('D-PDP'!AZ25,3)</f>
        <v>444.80500000000001</v>
      </c>
      <c r="BA25" s="36">
        <f>+TRUNC('D-PDP'!BA25,0)</f>
        <v>0</v>
      </c>
      <c r="BB25" s="36">
        <f>+TRUNC('D-PDP'!BB25,0)</f>
        <v>48582</v>
      </c>
      <c r="BC25" s="36">
        <f>+TRUNC('D-PDP'!BC25,0)</f>
        <v>0</v>
      </c>
      <c r="BD25" s="36">
        <f>+TRUNC('D-PDP'!BD25,3)</f>
        <v>6950.0910000000003</v>
      </c>
      <c r="BE25" s="36">
        <f>+TRUNC('D-PDP'!BE25,3)</f>
        <v>7319.8909999999996</v>
      </c>
      <c r="BF25" s="36">
        <f>+TRUNC('D-PDP'!BF25,0)</f>
        <v>0</v>
      </c>
      <c r="BG25" s="36">
        <f>+TRUNC('D-PDP'!BG25,0)</f>
        <v>312</v>
      </c>
      <c r="BH25" s="36">
        <f>+TRUNC('D-PDP'!BH25,0)</f>
        <v>215</v>
      </c>
      <c r="BI25" s="36">
        <f>+TRUNC('D-PDP'!BI25,0)</f>
        <v>204</v>
      </c>
      <c r="BJ25" s="36">
        <f>+TRUNC('D-PDP'!BJ25,3)</f>
        <v>98.739000000000004</v>
      </c>
      <c r="BK25" s="36">
        <f>+TRUNC('D-PDP'!BK25,3)</f>
        <v>1.8420000000000001</v>
      </c>
      <c r="BL25" s="36">
        <f>+TRUNC('D-PDP'!BL25,3)</f>
        <v>-1.0569999999999999</v>
      </c>
      <c r="BM25" s="36">
        <f>+TRUNC('D-PDP'!BM25,3)</f>
        <v>0.876</v>
      </c>
      <c r="BN25" s="36">
        <f>+TRUNC('D-PDP'!BN25,3)</f>
        <v>6.0419999999999998</v>
      </c>
      <c r="BO25" s="36">
        <f>+TRUNC('D-PDP'!BO25,3)</f>
        <v>6.0419999999999998</v>
      </c>
      <c r="BP25" s="36">
        <f>+TRUNC('D-PDP'!BP25,3)</f>
        <v>0</v>
      </c>
      <c r="BQ25" s="36">
        <f>+TRUNC('D-PDP'!BQ25,3)</f>
        <v>37.502000000000002</v>
      </c>
      <c r="BR25" s="36">
        <f>+TRUNC('D-PDP'!BR25,3)</f>
        <v>37.502000000000002</v>
      </c>
      <c r="BS25" s="36">
        <f>+TRUNC('D-PDP'!BS25,3)</f>
        <v>98.739000000000004</v>
      </c>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row>
    <row r="26" spans="3:120" x14ac:dyDescent="0.2">
      <c r="C26" s="8">
        <f>+'D-PDP'!C26</f>
        <v>45352</v>
      </c>
      <c r="D26" s="36">
        <f>+TRUNC('D-PDP'!D26,0)</f>
        <v>78</v>
      </c>
      <c r="E26" s="36">
        <f>+TRUNC('D-PDP'!E26,0)</f>
        <v>7</v>
      </c>
      <c r="F26" s="36">
        <f>+TRUNC('D-PDP'!F26,0)</f>
        <v>75</v>
      </c>
      <c r="G26" s="36">
        <f>+TRUNC('D-PDP'!G26,0)</f>
        <v>0</v>
      </c>
      <c r="H26" s="36">
        <f>+TRUNC('D-PDP'!H26,0)</f>
        <v>7</v>
      </c>
      <c r="I26" s="36">
        <f>+TRUNC('D-PDP'!I26,0)</f>
        <v>0</v>
      </c>
      <c r="J26" s="36">
        <f>+TRUNC('D-PDP'!J26,0)</f>
        <v>0</v>
      </c>
      <c r="K26" s="36">
        <f>+TRUNC('D-PDP'!K26,0)</f>
        <v>54725</v>
      </c>
      <c r="L26" s="36">
        <f>+TRUNC('D-PDP'!L26,0)</f>
        <v>0</v>
      </c>
      <c r="M26" s="36">
        <f>+TRUNC('D-PDP'!M26,3)</f>
        <v>23115.607</v>
      </c>
      <c r="N26" s="36">
        <f>+TRUNC('D-PDP'!N26,3)</f>
        <v>7825.6940000000004</v>
      </c>
      <c r="O26" s="36">
        <f>+TRUNC('D-PDP'!O26,3)</f>
        <v>0</v>
      </c>
      <c r="P26" s="36">
        <f>+TRUNC('D-PDP'!P26,3)</f>
        <v>2292.4679999999998</v>
      </c>
      <c r="Q26" s="36">
        <f>+TRUNC('D-PDP'!Q26,3)</f>
        <v>212.06299999999999</v>
      </c>
      <c r="R26" s="36">
        <f>+TRUNC('D-PDP'!R26,3)</f>
        <v>7221.5739999999996</v>
      </c>
      <c r="S26" s="36">
        <f>+TRUNC('D-PDP'!S26,0)</f>
        <v>0</v>
      </c>
      <c r="T26" s="36">
        <f>+TRUNC('D-PDP'!T26,0)</f>
        <v>327</v>
      </c>
      <c r="U26" s="36">
        <f>+TRUNC('D-PDP'!U26,0)</f>
        <v>226</v>
      </c>
      <c r="V26" s="36">
        <f>+TRUNC('D-PDP'!V26,0)</f>
        <v>214</v>
      </c>
      <c r="W26" s="36">
        <f>+TRUNC('D-PDP'!W26,0)</f>
        <v>577640</v>
      </c>
      <c r="X26" s="36">
        <f>+TRUNC('D-PDP'!X26,0)</f>
        <v>564167</v>
      </c>
      <c r="Y26" s="36">
        <f>+TRUNC('D-PDP'!Y26,0)</f>
        <v>0</v>
      </c>
      <c r="Z26" s="36">
        <f>+TRUNC('D-PDP'!Z26,0)</f>
        <v>0</v>
      </c>
      <c r="AA26" s="36">
        <f>+TRUNC('D-PDP'!AA26,0)</f>
        <v>0</v>
      </c>
      <c r="AB26" s="36">
        <f>+TRUNC('D-PDP'!AB26,0)</f>
        <v>54725</v>
      </c>
      <c r="AC26" s="36">
        <f>+TRUNC('D-PDP'!AC26,0)</f>
        <v>0</v>
      </c>
      <c r="AD26" s="36">
        <f>+TRUNC('D-PDP'!AD26,3)</f>
        <v>7221.5739999999996</v>
      </c>
      <c r="AE26" s="36">
        <f>+TRUNC('D-PDP'!AE26,3)</f>
        <v>7825.6940000000004</v>
      </c>
      <c r="AF26" s="36">
        <f>+TRUNC('D-PDP'!AF26,0)</f>
        <v>0</v>
      </c>
      <c r="AG26" s="36">
        <f>+TRUNC('D-PDP'!AG26,0)</f>
        <v>327</v>
      </c>
      <c r="AH26" s="36">
        <f>+TRUNC('D-PDP'!AH26,0)</f>
        <v>226</v>
      </c>
      <c r="AI26" s="36">
        <f>+TRUNC('D-PDP'!AI26,0)</f>
        <v>214</v>
      </c>
      <c r="AJ26" s="36">
        <f>+TRUNC('D-PDP'!AJ26,6)</f>
        <v>8</v>
      </c>
      <c r="AK26" s="36">
        <f>+TRUNC('D-PDP'!AK26,6)</f>
        <v>6.4</v>
      </c>
      <c r="AL26" s="36">
        <f>+TRUNC('D-PDP'!AL26,6)</f>
        <v>6.4</v>
      </c>
      <c r="AM26" s="36">
        <f>+TRUNC('D-PDP'!AM26,0)</f>
        <v>4378</v>
      </c>
      <c r="AN26" s="36">
        <f>+TRUNC('D-PDP'!AN26,3)</f>
        <v>462.18</v>
      </c>
      <c r="AO26" s="36">
        <f>+TRUNC('D-PDP'!AO26,0)</f>
        <v>0</v>
      </c>
      <c r="AP26" s="36">
        <f>+TRUNC('D-PDP'!AP26,6)</f>
        <v>100</v>
      </c>
      <c r="AQ26" s="36">
        <f>+TRUNC('D-PDP'!AQ26,0)</f>
        <v>54725</v>
      </c>
      <c r="AR26" s="36">
        <f>+TRUNC('D-PDP'!AR26,0)</f>
        <v>0</v>
      </c>
      <c r="AS26" s="36">
        <f>+TRUNC('D-PDP'!AS26,3)</f>
        <v>7221.5739999999996</v>
      </c>
      <c r="AT26" s="36">
        <f>+TRUNC('D-PDP'!AT26,3)</f>
        <v>7825.6940000000004</v>
      </c>
      <c r="AU26" s="36">
        <f>+TRUNC('D-PDP'!AU26,0)</f>
        <v>0</v>
      </c>
      <c r="AV26" s="36">
        <f>+TRUNC('D-PDP'!AV26,0)</f>
        <v>327</v>
      </c>
      <c r="AW26" s="36">
        <f>+TRUNC('D-PDP'!AW26,0)</f>
        <v>226</v>
      </c>
      <c r="AX26" s="36">
        <f>+TRUNC('D-PDP'!AX26,0)</f>
        <v>214</v>
      </c>
      <c r="AY26" s="36">
        <f>+TRUNC('D-PDP'!AY26,0)</f>
        <v>4378</v>
      </c>
      <c r="AZ26" s="36">
        <f>+TRUNC('D-PDP'!AZ26,3)</f>
        <v>462.18</v>
      </c>
      <c r="BA26" s="36">
        <f>+TRUNC('D-PDP'!BA26,0)</f>
        <v>0</v>
      </c>
      <c r="BB26" s="36">
        <f>+TRUNC('D-PDP'!BB26,0)</f>
        <v>50347</v>
      </c>
      <c r="BC26" s="36">
        <f>+TRUNC('D-PDP'!BC26,0)</f>
        <v>0</v>
      </c>
      <c r="BD26" s="36">
        <f>+TRUNC('D-PDP'!BD26,3)</f>
        <v>7221.5739999999996</v>
      </c>
      <c r="BE26" s="36">
        <f>+TRUNC('D-PDP'!BE26,3)</f>
        <v>7825.6940000000004</v>
      </c>
      <c r="BF26" s="36">
        <f>+TRUNC('D-PDP'!BF26,0)</f>
        <v>0</v>
      </c>
      <c r="BG26" s="36">
        <f>+TRUNC('D-PDP'!BG26,0)</f>
        <v>327</v>
      </c>
      <c r="BH26" s="36">
        <f>+TRUNC('D-PDP'!BH26,0)</f>
        <v>226</v>
      </c>
      <c r="BI26" s="36">
        <f>+TRUNC('D-PDP'!BI26,0)</f>
        <v>214</v>
      </c>
      <c r="BJ26" s="36">
        <f>+TRUNC('D-PDP'!BJ26,3)</f>
        <v>98.739000000000004</v>
      </c>
      <c r="BK26" s="36">
        <f>+TRUNC('D-PDP'!BK26,3)</f>
        <v>1.8420000000000001</v>
      </c>
      <c r="BL26" s="36">
        <f>+TRUNC('D-PDP'!BL26,3)</f>
        <v>-1.0569999999999999</v>
      </c>
      <c r="BM26" s="36">
        <f>+TRUNC('D-PDP'!BM26,3)</f>
        <v>0.876</v>
      </c>
      <c r="BN26" s="36">
        <f>+TRUNC('D-PDP'!BN26,3)</f>
        <v>6.0419999999999998</v>
      </c>
      <c r="BO26" s="36">
        <f>+TRUNC('D-PDP'!BO26,3)</f>
        <v>6.0419999999999998</v>
      </c>
      <c r="BP26" s="36">
        <f>+TRUNC('D-PDP'!BP26,3)</f>
        <v>0</v>
      </c>
      <c r="BQ26" s="36">
        <f>+TRUNC('D-PDP'!BQ26,3)</f>
        <v>37.502000000000002</v>
      </c>
      <c r="BR26" s="36">
        <f>+TRUNC('D-PDP'!BR26,3)</f>
        <v>37.502000000000002</v>
      </c>
      <c r="BS26" s="36">
        <f>+TRUNC('D-PDP'!BS26,3)</f>
        <v>98.739000000000004</v>
      </c>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row>
    <row r="27" spans="3:120" x14ac:dyDescent="0.2">
      <c r="C27" s="8">
        <f>+'D-PDP'!C27</f>
        <v>45383</v>
      </c>
      <c r="D27" s="36">
        <f>+TRUNC('D-PDP'!D27,0)</f>
        <v>78</v>
      </c>
      <c r="E27" s="36">
        <f>+TRUNC('D-PDP'!E27,0)</f>
        <v>7</v>
      </c>
      <c r="F27" s="36">
        <f>+TRUNC('D-PDP'!F27,0)</f>
        <v>74</v>
      </c>
      <c r="G27" s="36">
        <f>+TRUNC('D-PDP'!G27,0)</f>
        <v>0</v>
      </c>
      <c r="H27" s="36">
        <f>+TRUNC('D-PDP'!H27,0)</f>
        <v>7</v>
      </c>
      <c r="I27" s="36">
        <f>+TRUNC('D-PDP'!I27,0)</f>
        <v>0</v>
      </c>
      <c r="J27" s="36">
        <f>+TRUNC('D-PDP'!J27,0)</f>
        <v>0</v>
      </c>
      <c r="K27" s="36">
        <f>+TRUNC('D-PDP'!K27,0)</f>
        <v>52402</v>
      </c>
      <c r="L27" s="36">
        <f>+TRUNC('D-PDP'!L27,0)</f>
        <v>0</v>
      </c>
      <c r="M27" s="36">
        <f>+TRUNC('D-PDP'!M27,3)</f>
        <v>22082.972000000002</v>
      </c>
      <c r="N27" s="36">
        <f>+TRUNC('D-PDP'!N27,3)</f>
        <v>7576.1080000000002</v>
      </c>
      <c r="O27" s="36">
        <f>+TRUNC('D-PDP'!O27,3)</f>
        <v>0</v>
      </c>
      <c r="P27" s="36">
        <f>+TRUNC('D-PDP'!P27,3)</f>
        <v>2204.5279999999998</v>
      </c>
      <c r="Q27" s="36">
        <f>+TRUNC('D-PDP'!Q27,3)</f>
        <v>217.06100000000001</v>
      </c>
      <c r="R27" s="36">
        <f>+TRUNC('D-PDP'!R27,3)</f>
        <v>6792.6490000000003</v>
      </c>
      <c r="S27" s="36">
        <f>+TRUNC('D-PDP'!S27,0)</f>
        <v>0</v>
      </c>
      <c r="T27" s="36">
        <f>+TRUNC('D-PDP'!T27,0)</f>
        <v>311</v>
      </c>
      <c r="U27" s="36">
        <f>+TRUNC('D-PDP'!U27,0)</f>
        <v>215</v>
      </c>
      <c r="V27" s="36">
        <f>+TRUNC('D-PDP'!V27,0)</f>
        <v>203</v>
      </c>
      <c r="W27" s="36">
        <f>+TRUNC('D-PDP'!W27,0)</f>
        <v>557140</v>
      </c>
      <c r="X27" s="36">
        <f>+TRUNC('D-PDP'!X27,0)</f>
        <v>546556</v>
      </c>
      <c r="Y27" s="36">
        <f>+TRUNC('D-PDP'!Y27,0)</f>
        <v>0</v>
      </c>
      <c r="Z27" s="36">
        <f>+TRUNC('D-PDP'!Z27,0)</f>
        <v>0</v>
      </c>
      <c r="AA27" s="36">
        <f>+TRUNC('D-PDP'!AA27,0)</f>
        <v>0</v>
      </c>
      <c r="AB27" s="36">
        <f>+TRUNC('D-PDP'!AB27,0)</f>
        <v>52402</v>
      </c>
      <c r="AC27" s="36">
        <f>+TRUNC('D-PDP'!AC27,0)</f>
        <v>0</v>
      </c>
      <c r="AD27" s="36">
        <f>+TRUNC('D-PDP'!AD27,3)</f>
        <v>6792.6490000000003</v>
      </c>
      <c r="AE27" s="36">
        <f>+TRUNC('D-PDP'!AE27,3)</f>
        <v>7576.1080000000002</v>
      </c>
      <c r="AF27" s="36">
        <f>+TRUNC('D-PDP'!AF27,0)</f>
        <v>0</v>
      </c>
      <c r="AG27" s="36">
        <f>+TRUNC('D-PDP'!AG27,0)</f>
        <v>311</v>
      </c>
      <c r="AH27" s="36">
        <f>+TRUNC('D-PDP'!AH27,0)</f>
        <v>215</v>
      </c>
      <c r="AI27" s="36">
        <f>+TRUNC('D-PDP'!AI27,0)</f>
        <v>203</v>
      </c>
      <c r="AJ27" s="36">
        <f>+TRUNC('D-PDP'!AJ27,6)</f>
        <v>8</v>
      </c>
      <c r="AK27" s="36">
        <f>+TRUNC('D-PDP'!AK27,6)</f>
        <v>6.4</v>
      </c>
      <c r="AL27" s="36">
        <f>+TRUNC('D-PDP'!AL27,6)</f>
        <v>6.4</v>
      </c>
      <c r="AM27" s="36">
        <f>+TRUNC('D-PDP'!AM27,0)</f>
        <v>4192</v>
      </c>
      <c r="AN27" s="36">
        <f>+TRUNC('D-PDP'!AN27,3)</f>
        <v>434.72899999999998</v>
      </c>
      <c r="AO27" s="36">
        <f>+TRUNC('D-PDP'!AO27,0)</f>
        <v>0</v>
      </c>
      <c r="AP27" s="36">
        <f>+TRUNC('D-PDP'!AP27,6)</f>
        <v>100</v>
      </c>
      <c r="AQ27" s="36">
        <f>+TRUNC('D-PDP'!AQ27,0)</f>
        <v>52402</v>
      </c>
      <c r="AR27" s="36">
        <f>+TRUNC('D-PDP'!AR27,0)</f>
        <v>0</v>
      </c>
      <c r="AS27" s="36">
        <f>+TRUNC('D-PDP'!AS27,3)</f>
        <v>6792.6490000000003</v>
      </c>
      <c r="AT27" s="36">
        <f>+TRUNC('D-PDP'!AT27,3)</f>
        <v>7576.1080000000002</v>
      </c>
      <c r="AU27" s="36">
        <f>+TRUNC('D-PDP'!AU27,0)</f>
        <v>0</v>
      </c>
      <c r="AV27" s="36">
        <f>+TRUNC('D-PDP'!AV27,0)</f>
        <v>311</v>
      </c>
      <c r="AW27" s="36">
        <f>+TRUNC('D-PDP'!AW27,0)</f>
        <v>215</v>
      </c>
      <c r="AX27" s="36">
        <f>+TRUNC('D-PDP'!AX27,0)</f>
        <v>203</v>
      </c>
      <c r="AY27" s="36">
        <f>+TRUNC('D-PDP'!AY27,0)</f>
        <v>4192</v>
      </c>
      <c r="AZ27" s="36">
        <f>+TRUNC('D-PDP'!AZ27,3)</f>
        <v>434.72899999999998</v>
      </c>
      <c r="BA27" s="36">
        <f>+TRUNC('D-PDP'!BA27,0)</f>
        <v>0</v>
      </c>
      <c r="BB27" s="36">
        <f>+TRUNC('D-PDP'!BB27,0)</f>
        <v>48209</v>
      </c>
      <c r="BC27" s="36">
        <f>+TRUNC('D-PDP'!BC27,0)</f>
        <v>0</v>
      </c>
      <c r="BD27" s="36">
        <f>+TRUNC('D-PDP'!BD27,3)</f>
        <v>6792.6490000000003</v>
      </c>
      <c r="BE27" s="36">
        <f>+TRUNC('D-PDP'!BE27,3)</f>
        <v>7576.1080000000002</v>
      </c>
      <c r="BF27" s="36">
        <f>+TRUNC('D-PDP'!BF27,0)</f>
        <v>0</v>
      </c>
      <c r="BG27" s="36">
        <f>+TRUNC('D-PDP'!BG27,0)</f>
        <v>311</v>
      </c>
      <c r="BH27" s="36">
        <f>+TRUNC('D-PDP'!BH27,0)</f>
        <v>215</v>
      </c>
      <c r="BI27" s="36">
        <f>+TRUNC('D-PDP'!BI27,0)</f>
        <v>203</v>
      </c>
      <c r="BJ27" s="36">
        <f>+TRUNC('D-PDP'!BJ27,3)</f>
        <v>98.739000000000004</v>
      </c>
      <c r="BK27" s="36">
        <f>+TRUNC('D-PDP'!BK27,3)</f>
        <v>1.8420000000000001</v>
      </c>
      <c r="BL27" s="36">
        <f>+TRUNC('D-PDP'!BL27,3)</f>
        <v>-1.0569999999999999</v>
      </c>
      <c r="BM27" s="36">
        <f>+TRUNC('D-PDP'!BM27,3)</f>
        <v>0.876</v>
      </c>
      <c r="BN27" s="36">
        <f>+TRUNC('D-PDP'!BN27,3)</f>
        <v>6.0419999999999998</v>
      </c>
      <c r="BO27" s="36">
        <f>+TRUNC('D-PDP'!BO27,3)</f>
        <v>6.0419999999999998</v>
      </c>
      <c r="BP27" s="36">
        <f>+TRUNC('D-PDP'!BP27,3)</f>
        <v>0</v>
      </c>
      <c r="BQ27" s="36">
        <f>+TRUNC('D-PDP'!BQ27,3)</f>
        <v>37.502000000000002</v>
      </c>
      <c r="BR27" s="36">
        <f>+TRUNC('D-PDP'!BR27,3)</f>
        <v>37.502000000000002</v>
      </c>
      <c r="BS27" s="36">
        <f>+TRUNC('D-PDP'!BS27,3)</f>
        <v>98.739000000000004</v>
      </c>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row>
    <row r="28" spans="3:120" x14ac:dyDescent="0.2">
      <c r="C28" s="8">
        <f>+'D-PDP'!C28</f>
        <v>45413</v>
      </c>
      <c r="D28" s="36">
        <f>+TRUNC('D-PDP'!D28,0)</f>
        <v>78</v>
      </c>
      <c r="E28" s="36">
        <f>+TRUNC('D-PDP'!E28,0)</f>
        <v>7</v>
      </c>
      <c r="F28" s="36">
        <f>+TRUNC('D-PDP'!F28,0)</f>
        <v>73</v>
      </c>
      <c r="G28" s="36">
        <f>+TRUNC('D-PDP'!G28,0)</f>
        <v>0</v>
      </c>
      <c r="H28" s="36">
        <f>+TRUNC('D-PDP'!H28,0)</f>
        <v>7</v>
      </c>
      <c r="I28" s="36">
        <f>+TRUNC('D-PDP'!I28,0)</f>
        <v>0</v>
      </c>
      <c r="J28" s="36">
        <f>+TRUNC('D-PDP'!J28,0)</f>
        <v>0</v>
      </c>
      <c r="K28" s="36">
        <f>+TRUNC('D-PDP'!K28,0)</f>
        <v>53147</v>
      </c>
      <c r="L28" s="36">
        <f>+TRUNC('D-PDP'!L28,0)</f>
        <v>0</v>
      </c>
      <c r="M28" s="36">
        <f>+TRUNC('D-PDP'!M28,3)</f>
        <v>22310.935000000001</v>
      </c>
      <c r="N28" s="36">
        <f>+TRUNC('D-PDP'!N28,3)</f>
        <v>7830.8459999999995</v>
      </c>
      <c r="O28" s="36">
        <f>+TRUNC('D-PDP'!O28,3)</f>
        <v>0</v>
      </c>
      <c r="P28" s="36">
        <f>+TRUNC('D-PDP'!P28,3)</f>
        <v>2263.808</v>
      </c>
      <c r="Q28" s="36">
        <f>+TRUNC('D-PDP'!Q28,3)</f>
        <v>255.82400000000001</v>
      </c>
      <c r="R28" s="36">
        <f>+TRUNC('D-PDP'!R28,3)</f>
        <v>6821.4809999999998</v>
      </c>
      <c r="S28" s="36">
        <f>+TRUNC('D-PDP'!S28,0)</f>
        <v>0</v>
      </c>
      <c r="T28" s="36">
        <f>+TRUNC('D-PDP'!T28,0)</f>
        <v>316</v>
      </c>
      <c r="U28" s="36">
        <f>+TRUNC('D-PDP'!U28,0)</f>
        <v>218</v>
      </c>
      <c r="V28" s="36">
        <f>+TRUNC('D-PDP'!V28,0)</f>
        <v>207</v>
      </c>
      <c r="W28" s="36">
        <f>+TRUNC('D-PDP'!W28,0)</f>
        <v>565694</v>
      </c>
      <c r="X28" s="36">
        <f>+TRUNC('D-PDP'!X28,0)</f>
        <v>565372</v>
      </c>
      <c r="Y28" s="36">
        <f>+TRUNC('D-PDP'!Y28,0)</f>
        <v>0</v>
      </c>
      <c r="Z28" s="36">
        <f>+TRUNC('D-PDP'!Z28,0)</f>
        <v>0</v>
      </c>
      <c r="AA28" s="36">
        <f>+TRUNC('D-PDP'!AA28,0)</f>
        <v>0</v>
      </c>
      <c r="AB28" s="36">
        <f>+TRUNC('D-PDP'!AB28,0)</f>
        <v>53147</v>
      </c>
      <c r="AC28" s="36">
        <f>+TRUNC('D-PDP'!AC28,0)</f>
        <v>0</v>
      </c>
      <c r="AD28" s="36">
        <f>+TRUNC('D-PDP'!AD28,3)</f>
        <v>6821.4809999999998</v>
      </c>
      <c r="AE28" s="36">
        <f>+TRUNC('D-PDP'!AE28,3)</f>
        <v>7830.8459999999995</v>
      </c>
      <c r="AF28" s="36">
        <f>+TRUNC('D-PDP'!AF28,0)</f>
        <v>0</v>
      </c>
      <c r="AG28" s="36">
        <f>+TRUNC('D-PDP'!AG28,0)</f>
        <v>316</v>
      </c>
      <c r="AH28" s="36">
        <f>+TRUNC('D-PDP'!AH28,0)</f>
        <v>218</v>
      </c>
      <c r="AI28" s="36">
        <f>+TRUNC('D-PDP'!AI28,0)</f>
        <v>207</v>
      </c>
      <c r="AJ28" s="36">
        <f>+TRUNC('D-PDP'!AJ28,6)</f>
        <v>8</v>
      </c>
      <c r="AK28" s="36">
        <f>+TRUNC('D-PDP'!AK28,6)</f>
        <v>6.4</v>
      </c>
      <c r="AL28" s="36">
        <f>+TRUNC('D-PDP'!AL28,6)</f>
        <v>6.4</v>
      </c>
      <c r="AM28" s="36">
        <f>+TRUNC('D-PDP'!AM28,0)</f>
        <v>4251</v>
      </c>
      <c r="AN28" s="36">
        <f>+TRUNC('D-PDP'!AN28,3)</f>
        <v>436.57400000000001</v>
      </c>
      <c r="AO28" s="36">
        <f>+TRUNC('D-PDP'!AO28,0)</f>
        <v>0</v>
      </c>
      <c r="AP28" s="36">
        <f>+TRUNC('D-PDP'!AP28,6)</f>
        <v>100</v>
      </c>
      <c r="AQ28" s="36">
        <f>+TRUNC('D-PDP'!AQ28,0)</f>
        <v>53147</v>
      </c>
      <c r="AR28" s="36">
        <f>+TRUNC('D-PDP'!AR28,0)</f>
        <v>0</v>
      </c>
      <c r="AS28" s="36">
        <f>+TRUNC('D-PDP'!AS28,3)</f>
        <v>6821.4809999999998</v>
      </c>
      <c r="AT28" s="36">
        <f>+TRUNC('D-PDP'!AT28,3)</f>
        <v>7830.8459999999995</v>
      </c>
      <c r="AU28" s="36">
        <f>+TRUNC('D-PDP'!AU28,0)</f>
        <v>0</v>
      </c>
      <c r="AV28" s="36">
        <f>+TRUNC('D-PDP'!AV28,0)</f>
        <v>316</v>
      </c>
      <c r="AW28" s="36">
        <f>+TRUNC('D-PDP'!AW28,0)</f>
        <v>218</v>
      </c>
      <c r="AX28" s="36">
        <f>+TRUNC('D-PDP'!AX28,0)</f>
        <v>207</v>
      </c>
      <c r="AY28" s="36">
        <f>+TRUNC('D-PDP'!AY28,0)</f>
        <v>4251</v>
      </c>
      <c r="AZ28" s="36">
        <f>+TRUNC('D-PDP'!AZ28,3)</f>
        <v>436.57400000000001</v>
      </c>
      <c r="BA28" s="36">
        <f>+TRUNC('D-PDP'!BA28,0)</f>
        <v>0</v>
      </c>
      <c r="BB28" s="36">
        <f>+TRUNC('D-PDP'!BB28,0)</f>
        <v>48895</v>
      </c>
      <c r="BC28" s="36">
        <f>+TRUNC('D-PDP'!BC28,0)</f>
        <v>0</v>
      </c>
      <c r="BD28" s="36">
        <f>+TRUNC('D-PDP'!BD28,3)</f>
        <v>6821.4809999999998</v>
      </c>
      <c r="BE28" s="36">
        <f>+TRUNC('D-PDP'!BE28,3)</f>
        <v>7830.8459999999995</v>
      </c>
      <c r="BF28" s="36">
        <f>+TRUNC('D-PDP'!BF28,0)</f>
        <v>0</v>
      </c>
      <c r="BG28" s="36">
        <f>+TRUNC('D-PDP'!BG28,0)</f>
        <v>316</v>
      </c>
      <c r="BH28" s="36">
        <f>+TRUNC('D-PDP'!BH28,0)</f>
        <v>218</v>
      </c>
      <c r="BI28" s="36">
        <f>+TRUNC('D-PDP'!BI28,0)</f>
        <v>207</v>
      </c>
      <c r="BJ28" s="36">
        <f>+TRUNC('D-PDP'!BJ28,3)</f>
        <v>98.739000000000004</v>
      </c>
      <c r="BK28" s="36">
        <f>+TRUNC('D-PDP'!BK28,3)</f>
        <v>1.8420000000000001</v>
      </c>
      <c r="BL28" s="36">
        <f>+TRUNC('D-PDP'!BL28,3)</f>
        <v>-1.0569999999999999</v>
      </c>
      <c r="BM28" s="36">
        <f>+TRUNC('D-PDP'!BM28,3)</f>
        <v>0.876</v>
      </c>
      <c r="BN28" s="36">
        <f>+TRUNC('D-PDP'!BN28,3)</f>
        <v>6.0419999999999998</v>
      </c>
      <c r="BO28" s="36">
        <f>+TRUNC('D-PDP'!BO28,3)</f>
        <v>6.0419999999999998</v>
      </c>
      <c r="BP28" s="36">
        <f>+TRUNC('D-PDP'!BP28,3)</f>
        <v>0</v>
      </c>
      <c r="BQ28" s="36">
        <f>+TRUNC('D-PDP'!BQ28,3)</f>
        <v>37.502000000000002</v>
      </c>
      <c r="BR28" s="36">
        <f>+TRUNC('D-PDP'!BR28,3)</f>
        <v>37.502000000000002</v>
      </c>
      <c r="BS28" s="36">
        <f>+TRUNC('D-PDP'!BS28,3)</f>
        <v>98.739000000000004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row>
    <row r="29" spans="3:120" x14ac:dyDescent="0.2">
      <c r="C29" s="8">
        <f>+'D-PDP'!C29</f>
        <v>45444</v>
      </c>
      <c r="D29" s="36">
        <f>+TRUNC('D-PDP'!D29,0)</f>
        <v>78</v>
      </c>
      <c r="E29" s="36">
        <f>+TRUNC('D-PDP'!E29,0)</f>
        <v>7</v>
      </c>
      <c r="F29" s="36">
        <f>+TRUNC('D-PDP'!F29,0)</f>
        <v>73</v>
      </c>
      <c r="G29" s="36">
        <f>+TRUNC('D-PDP'!G29,0)</f>
        <v>0</v>
      </c>
      <c r="H29" s="36">
        <f>+TRUNC('D-PDP'!H29,0)</f>
        <v>7</v>
      </c>
      <c r="I29" s="36">
        <f>+TRUNC('D-PDP'!I29,0)</f>
        <v>0</v>
      </c>
      <c r="J29" s="36">
        <f>+TRUNC('D-PDP'!J29,0)</f>
        <v>0</v>
      </c>
      <c r="K29" s="36">
        <f>+TRUNC('D-PDP'!K29,0)</f>
        <v>50926</v>
      </c>
      <c r="L29" s="36">
        <f>+TRUNC('D-PDP'!L29,0)</f>
        <v>0</v>
      </c>
      <c r="M29" s="36">
        <f>+TRUNC('D-PDP'!M29,3)</f>
        <v>21338.13</v>
      </c>
      <c r="N29" s="36">
        <f>+TRUNC('D-PDP'!N29,3)</f>
        <v>7579.6419999999998</v>
      </c>
      <c r="O29" s="36">
        <f>+TRUNC('D-PDP'!O29,3)</f>
        <v>0</v>
      </c>
      <c r="P29" s="36">
        <f>+TRUNC('D-PDP'!P29,3)</f>
        <v>2177.2710000000002</v>
      </c>
      <c r="Q29" s="36">
        <f>+TRUNC('D-PDP'!Q29,3)</f>
        <v>256.839</v>
      </c>
      <c r="R29" s="36">
        <f>+TRUNC('D-PDP'!R29,3)</f>
        <v>6414.7849999999999</v>
      </c>
      <c r="S29" s="36">
        <f>+TRUNC('D-PDP'!S29,0)</f>
        <v>0</v>
      </c>
      <c r="T29" s="36">
        <f>+TRUNC('D-PDP'!T29,0)</f>
        <v>300</v>
      </c>
      <c r="U29" s="36">
        <f>+TRUNC('D-PDP'!U29,0)</f>
        <v>207</v>
      </c>
      <c r="V29" s="36">
        <f>+TRUNC('D-PDP'!V29,0)</f>
        <v>196</v>
      </c>
      <c r="W29" s="36">
        <f>+TRUNC('D-PDP'!W29,0)</f>
        <v>548273</v>
      </c>
      <c r="X29" s="36">
        <f>+TRUNC('D-PDP'!X29,0)</f>
        <v>547702</v>
      </c>
      <c r="Y29" s="36">
        <f>+TRUNC('D-PDP'!Y29,0)</f>
        <v>0</v>
      </c>
      <c r="Z29" s="36">
        <f>+TRUNC('D-PDP'!Z29,0)</f>
        <v>0</v>
      </c>
      <c r="AA29" s="36">
        <f>+TRUNC('D-PDP'!AA29,0)</f>
        <v>0</v>
      </c>
      <c r="AB29" s="36">
        <f>+TRUNC('D-PDP'!AB29,0)</f>
        <v>50926</v>
      </c>
      <c r="AC29" s="36">
        <f>+TRUNC('D-PDP'!AC29,0)</f>
        <v>0</v>
      </c>
      <c r="AD29" s="36">
        <f>+TRUNC('D-PDP'!AD29,3)</f>
        <v>6414.7849999999999</v>
      </c>
      <c r="AE29" s="36">
        <f>+TRUNC('D-PDP'!AE29,3)</f>
        <v>7579.6419999999998</v>
      </c>
      <c r="AF29" s="36">
        <f>+TRUNC('D-PDP'!AF29,0)</f>
        <v>0</v>
      </c>
      <c r="AG29" s="36">
        <f>+TRUNC('D-PDP'!AG29,0)</f>
        <v>300</v>
      </c>
      <c r="AH29" s="36">
        <f>+TRUNC('D-PDP'!AH29,0)</f>
        <v>207</v>
      </c>
      <c r="AI29" s="36">
        <f>+TRUNC('D-PDP'!AI29,0)</f>
        <v>196</v>
      </c>
      <c r="AJ29" s="36">
        <f>+TRUNC('D-PDP'!AJ29,6)</f>
        <v>8</v>
      </c>
      <c r="AK29" s="36">
        <f>+TRUNC('D-PDP'!AK29,6)</f>
        <v>6.4</v>
      </c>
      <c r="AL29" s="36">
        <f>+TRUNC('D-PDP'!AL29,6)</f>
        <v>6.4</v>
      </c>
      <c r="AM29" s="36">
        <f>+TRUNC('D-PDP'!AM29,0)</f>
        <v>4074</v>
      </c>
      <c r="AN29" s="36">
        <f>+TRUNC('D-PDP'!AN29,3)</f>
        <v>410.54599999999999</v>
      </c>
      <c r="AO29" s="36">
        <f>+TRUNC('D-PDP'!AO29,0)</f>
        <v>0</v>
      </c>
      <c r="AP29" s="36">
        <f>+TRUNC('D-PDP'!AP29,6)</f>
        <v>100</v>
      </c>
      <c r="AQ29" s="36">
        <f>+TRUNC('D-PDP'!AQ29,0)</f>
        <v>50926</v>
      </c>
      <c r="AR29" s="36">
        <f>+TRUNC('D-PDP'!AR29,0)</f>
        <v>0</v>
      </c>
      <c r="AS29" s="36">
        <f>+TRUNC('D-PDP'!AS29,3)</f>
        <v>6414.7849999999999</v>
      </c>
      <c r="AT29" s="36">
        <f>+TRUNC('D-PDP'!AT29,3)</f>
        <v>7579.6419999999998</v>
      </c>
      <c r="AU29" s="36">
        <f>+TRUNC('D-PDP'!AU29,0)</f>
        <v>0</v>
      </c>
      <c r="AV29" s="36">
        <f>+TRUNC('D-PDP'!AV29,0)</f>
        <v>300</v>
      </c>
      <c r="AW29" s="36">
        <f>+TRUNC('D-PDP'!AW29,0)</f>
        <v>207</v>
      </c>
      <c r="AX29" s="36">
        <f>+TRUNC('D-PDP'!AX29,0)</f>
        <v>196</v>
      </c>
      <c r="AY29" s="36">
        <f>+TRUNC('D-PDP'!AY29,0)</f>
        <v>4074</v>
      </c>
      <c r="AZ29" s="36">
        <f>+TRUNC('D-PDP'!AZ29,3)</f>
        <v>410.54599999999999</v>
      </c>
      <c r="BA29" s="36">
        <f>+TRUNC('D-PDP'!BA29,0)</f>
        <v>0</v>
      </c>
      <c r="BB29" s="36">
        <f>+TRUNC('D-PDP'!BB29,0)</f>
        <v>46852</v>
      </c>
      <c r="BC29" s="36">
        <f>+TRUNC('D-PDP'!BC29,0)</f>
        <v>0</v>
      </c>
      <c r="BD29" s="36">
        <f>+TRUNC('D-PDP'!BD29,3)</f>
        <v>6414.7849999999999</v>
      </c>
      <c r="BE29" s="36">
        <f>+TRUNC('D-PDP'!BE29,3)</f>
        <v>7579.6419999999998</v>
      </c>
      <c r="BF29" s="36">
        <f>+TRUNC('D-PDP'!BF29,0)</f>
        <v>0</v>
      </c>
      <c r="BG29" s="36">
        <f>+TRUNC('D-PDP'!BG29,0)</f>
        <v>300</v>
      </c>
      <c r="BH29" s="36">
        <f>+TRUNC('D-PDP'!BH29,0)</f>
        <v>207</v>
      </c>
      <c r="BI29" s="36">
        <f>+TRUNC('D-PDP'!BI29,0)</f>
        <v>196</v>
      </c>
      <c r="BJ29" s="36">
        <f>+TRUNC('D-PDP'!BJ29,3)</f>
        <v>98.739000000000004</v>
      </c>
      <c r="BK29" s="36">
        <f>+TRUNC('D-PDP'!BK29,3)</f>
        <v>1.8420000000000001</v>
      </c>
      <c r="BL29" s="36">
        <f>+TRUNC('D-PDP'!BL29,3)</f>
        <v>-1.0569999999999999</v>
      </c>
      <c r="BM29" s="36">
        <f>+TRUNC('D-PDP'!BM29,3)</f>
        <v>0.876</v>
      </c>
      <c r="BN29" s="36">
        <f>+TRUNC('D-PDP'!BN29,3)</f>
        <v>6.0419999999999998</v>
      </c>
      <c r="BO29" s="36">
        <f>+TRUNC('D-PDP'!BO29,3)</f>
        <v>6.0419999999999998</v>
      </c>
      <c r="BP29" s="36">
        <f>+TRUNC('D-PDP'!BP29,3)</f>
        <v>0</v>
      </c>
      <c r="BQ29" s="36">
        <f>+TRUNC('D-PDP'!BQ29,3)</f>
        <v>37.502000000000002</v>
      </c>
      <c r="BR29" s="36">
        <f>+TRUNC('D-PDP'!BR29,3)</f>
        <v>37.502000000000002</v>
      </c>
      <c r="BS29" s="36">
        <f>+TRUNC('D-PDP'!BS29,3)</f>
        <v>98.739000000000004</v>
      </c>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row>
    <row r="30" spans="3:120" x14ac:dyDescent="0.2">
      <c r="C30" s="8">
        <f>+'D-PDP'!C30</f>
        <v>45474</v>
      </c>
      <c r="D30" s="36">
        <f>+TRUNC('D-PDP'!D30,0)</f>
        <v>77</v>
      </c>
      <c r="E30" s="36">
        <f>+TRUNC('D-PDP'!E30,0)</f>
        <v>8</v>
      </c>
      <c r="F30" s="36">
        <f>+TRUNC('D-PDP'!F30,0)</f>
        <v>73</v>
      </c>
      <c r="G30" s="36">
        <f>+TRUNC('D-PDP'!G30,0)</f>
        <v>0</v>
      </c>
      <c r="H30" s="36">
        <f>+TRUNC('D-PDP'!H30,0)</f>
        <v>7</v>
      </c>
      <c r="I30" s="36">
        <f>+TRUNC('D-PDP'!I30,0)</f>
        <v>0</v>
      </c>
      <c r="J30" s="36">
        <f>+TRUNC('D-PDP'!J30,0)</f>
        <v>0</v>
      </c>
      <c r="K30" s="36">
        <f>+TRUNC('D-PDP'!K30,0)</f>
        <v>51914</v>
      </c>
      <c r="L30" s="36">
        <f>+TRUNC('D-PDP'!L30,0)</f>
        <v>0</v>
      </c>
      <c r="M30" s="36">
        <f>+TRUNC('D-PDP'!M30,3)</f>
        <v>21717.207999999999</v>
      </c>
      <c r="N30" s="36">
        <f>+TRUNC('D-PDP'!N30,3)</f>
        <v>7808.9369999999999</v>
      </c>
      <c r="O30" s="36">
        <f>+TRUNC('D-PDP'!O30,3)</f>
        <v>0</v>
      </c>
      <c r="P30" s="36">
        <f>+TRUNC('D-PDP'!P30,3)</f>
        <v>2229.9209999999998</v>
      </c>
      <c r="Q30" s="36">
        <f>+TRUNC('D-PDP'!Q30,3)</f>
        <v>275.37299999999999</v>
      </c>
      <c r="R30" s="36">
        <f>+TRUNC('D-PDP'!R30,3)</f>
        <v>6375.1109999999999</v>
      </c>
      <c r="S30" s="36">
        <f>+TRUNC('D-PDP'!S30,0)</f>
        <v>0</v>
      </c>
      <c r="T30" s="36">
        <f>+TRUNC('D-PDP'!T30,0)</f>
        <v>302</v>
      </c>
      <c r="U30" s="36">
        <f>+TRUNC('D-PDP'!U30,0)</f>
        <v>209</v>
      </c>
      <c r="V30" s="36">
        <f>+TRUNC('D-PDP'!V30,0)</f>
        <v>198</v>
      </c>
      <c r="W30" s="36">
        <f>+TRUNC('D-PDP'!W30,0)</f>
        <v>566668</v>
      </c>
      <c r="X30" s="36">
        <f>+TRUNC('D-PDP'!X30,0)</f>
        <v>566422</v>
      </c>
      <c r="Y30" s="36">
        <f>+TRUNC('D-PDP'!Y30,0)</f>
        <v>0</v>
      </c>
      <c r="Z30" s="36">
        <f>+TRUNC('D-PDP'!Z30,0)</f>
        <v>0</v>
      </c>
      <c r="AA30" s="36">
        <f>+TRUNC('D-PDP'!AA30,0)</f>
        <v>0</v>
      </c>
      <c r="AB30" s="36">
        <f>+TRUNC('D-PDP'!AB30,0)</f>
        <v>51914</v>
      </c>
      <c r="AC30" s="36">
        <f>+TRUNC('D-PDP'!AC30,0)</f>
        <v>0</v>
      </c>
      <c r="AD30" s="36">
        <f>+TRUNC('D-PDP'!AD30,3)</f>
        <v>6375.1109999999999</v>
      </c>
      <c r="AE30" s="36">
        <f>+TRUNC('D-PDP'!AE30,3)</f>
        <v>7808.9369999999999</v>
      </c>
      <c r="AF30" s="36">
        <f>+TRUNC('D-PDP'!AF30,0)</f>
        <v>0</v>
      </c>
      <c r="AG30" s="36">
        <f>+TRUNC('D-PDP'!AG30,0)</f>
        <v>302</v>
      </c>
      <c r="AH30" s="36">
        <f>+TRUNC('D-PDP'!AH30,0)</f>
        <v>209</v>
      </c>
      <c r="AI30" s="36">
        <f>+TRUNC('D-PDP'!AI30,0)</f>
        <v>198</v>
      </c>
      <c r="AJ30" s="36">
        <f>+TRUNC('D-PDP'!AJ30,6)</f>
        <v>8</v>
      </c>
      <c r="AK30" s="36">
        <f>+TRUNC('D-PDP'!AK30,6)</f>
        <v>6.4</v>
      </c>
      <c r="AL30" s="36">
        <f>+TRUNC('D-PDP'!AL30,6)</f>
        <v>6.4</v>
      </c>
      <c r="AM30" s="36">
        <f>+TRUNC('D-PDP'!AM30,0)</f>
        <v>4153</v>
      </c>
      <c r="AN30" s="36">
        <f>+TRUNC('D-PDP'!AN30,3)</f>
        <v>408.00700000000001</v>
      </c>
      <c r="AO30" s="36">
        <f>+TRUNC('D-PDP'!AO30,0)</f>
        <v>0</v>
      </c>
      <c r="AP30" s="36">
        <f>+TRUNC('D-PDP'!AP30,6)</f>
        <v>100</v>
      </c>
      <c r="AQ30" s="36">
        <f>+TRUNC('D-PDP'!AQ30,0)</f>
        <v>51914</v>
      </c>
      <c r="AR30" s="36">
        <f>+TRUNC('D-PDP'!AR30,0)</f>
        <v>0</v>
      </c>
      <c r="AS30" s="36">
        <f>+TRUNC('D-PDP'!AS30,3)</f>
        <v>6375.1109999999999</v>
      </c>
      <c r="AT30" s="36">
        <f>+TRUNC('D-PDP'!AT30,3)</f>
        <v>7808.9369999999999</v>
      </c>
      <c r="AU30" s="36">
        <f>+TRUNC('D-PDP'!AU30,0)</f>
        <v>0</v>
      </c>
      <c r="AV30" s="36">
        <f>+TRUNC('D-PDP'!AV30,0)</f>
        <v>302</v>
      </c>
      <c r="AW30" s="36">
        <f>+TRUNC('D-PDP'!AW30,0)</f>
        <v>209</v>
      </c>
      <c r="AX30" s="36">
        <f>+TRUNC('D-PDP'!AX30,0)</f>
        <v>198</v>
      </c>
      <c r="AY30" s="36">
        <f>+TRUNC('D-PDP'!AY30,0)</f>
        <v>4153</v>
      </c>
      <c r="AZ30" s="36">
        <f>+TRUNC('D-PDP'!AZ30,3)</f>
        <v>408.00700000000001</v>
      </c>
      <c r="BA30" s="36">
        <f>+TRUNC('D-PDP'!BA30,0)</f>
        <v>0</v>
      </c>
      <c r="BB30" s="36">
        <f>+TRUNC('D-PDP'!BB30,0)</f>
        <v>47761</v>
      </c>
      <c r="BC30" s="36">
        <f>+TRUNC('D-PDP'!BC30,0)</f>
        <v>0</v>
      </c>
      <c r="BD30" s="36">
        <f>+TRUNC('D-PDP'!BD30,3)</f>
        <v>6375.1109999999999</v>
      </c>
      <c r="BE30" s="36">
        <f>+TRUNC('D-PDP'!BE30,3)</f>
        <v>7808.9369999999999</v>
      </c>
      <c r="BF30" s="36">
        <f>+TRUNC('D-PDP'!BF30,0)</f>
        <v>0</v>
      </c>
      <c r="BG30" s="36">
        <f>+TRUNC('D-PDP'!BG30,0)</f>
        <v>302</v>
      </c>
      <c r="BH30" s="36">
        <f>+TRUNC('D-PDP'!BH30,0)</f>
        <v>209</v>
      </c>
      <c r="BI30" s="36">
        <f>+TRUNC('D-PDP'!BI30,0)</f>
        <v>198</v>
      </c>
      <c r="BJ30" s="36">
        <f>+TRUNC('D-PDP'!BJ30,3)</f>
        <v>98.739000000000004</v>
      </c>
      <c r="BK30" s="36">
        <f>+TRUNC('D-PDP'!BK30,3)</f>
        <v>1.8420000000000001</v>
      </c>
      <c r="BL30" s="36">
        <f>+TRUNC('D-PDP'!BL30,3)</f>
        <v>-1.0569999999999999</v>
      </c>
      <c r="BM30" s="36">
        <f>+TRUNC('D-PDP'!BM30,3)</f>
        <v>0.876</v>
      </c>
      <c r="BN30" s="36">
        <f>+TRUNC('D-PDP'!BN30,3)</f>
        <v>6.0419999999999998</v>
      </c>
      <c r="BO30" s="36">
        <f>+TRUNC('D-PDP'!BO30,3)</f>
        <v>6.0419999999999998</v>
      </c>
      <c r="BP30" s="36">
        <f>+TRUNC('D-PDP'!BP30,3)</f>
        <v>0</v>
      </c>
      <c r="BQ30" s="36">
        <f>+TRUNC('D-PDP'!BQ30,3)</f>
        <v>37.502000000000002</v>
      </c>
      <c r="BR30" s="36">
        <f>+TRUNC('D-PDP'!BR30,3)</f>
        <v>37.502000000000002</v>
      </c>
      <c r="BS30" s="36">
        <f>+TRUNC('D-PDP'!BS30,3)</f>
        <v>98.739000000000004</v>
      </c>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row>
    <row r="31" spans="3:120" x14ac:dyDescent="0.2">
      <c r="C31" s="8">
        <f>+'D-PDP'!C31</f>
        <v>45505</v>
      </c>
      <c r="D31" s="36">
        <f>+TRUNC('D-PDP'!D31,0)</f>
        <v>77</v>
      </c>
      <c r="E31" s="36">
        <f>+TRUNC('D-PDP'!E31,0)</f>
        <v>8</v>
      </c>
      <c r="F31" s="36">
        <f>+TRUNC('D-PDP'!F31,0)</f>
        <v>73</v>
      </c>
      <c r="G31" s="36">
        <f>+TRUNC('D-PDP'!G31,0)</f>
        <v>0</v>
      </c>
      <c r="H31" s="36">
        <f>+TRUNC('D-PDP'!H31,0)</f>
        <v>7</v>
      </c>
      <c r="I31" s="36">
        <f>+TRUNC('D-PDP'!I31,0)</f>
        <v>0</v>
      </c>
      <c r="J31" s="36">
        <f>+TRUNC('D-PDP'!J31,0)</f>
        <v>0</v>
      </c>
      <c r="K31" s="36">
        <f>+TRUNC('D-PDP'!K31,0)</f>
        <v>51309</v>
      </c>
      <c r="L31" s="36">
        <f>+TRUNC('D-PDP'!L31,0)</f>
        <v>0</v>
      </c>
      <c r="M31" s="36">
        <f>+TRUNC('D-PDP'!M31,3)</f>
        <v>21426.883000000002</v>
      </c>
      <c r="N31" s="36">
        <f>+TRUNC('D-PDP'!N31,3)</f>
        <v>7807.2539999999999</v>
      </c>
      <c r="O31" s="36">
        <f>+TRUNC('D-PDP'!O31,3)</f>
        <v>0</v>
      </c>
      <c r="P31" s="36">
        <f>+TRUNC('D-PDP'!P31,3)</f>
        <v>2216.2620000000002</v>
      </c>
      <c r="Q31" s="36">
        <f>+TRUNC('D-PDP'!Q31,3)</f>
        <v>287.84199999999998</v>
      </c>
      <c r="R31" s="36">
        <f>+TRUNC('D-PDP'!R31,3)</f>
        <v>6190.5680000000002</v>
      </c>
      <c r="S31" s="36">
        <f>+TRUNC('D-PDP'!S31,0)</f>
        <v>0</v>
      </c>
      <c r="T31" s="36">
        <f>+TRUNC('D-PDP'!T31,0)</f>
        <v>297</v>
      </c>
      <c r="U31" s="36">
        <f>+TRUNC('D-PDP'!U31,0)</f>
        <v>205</v>
      </c>
      <c r="V31" s="36">
        <f>+TRUNC('D-PDP'!V31,0)</f>
        <v>194</v>
      </c>
      <c r="W31" s="36">
        <f>+TRUNC('D-PDP'!W31,0)</f>
        <v>567168</v>
      </c>
      <c r="X31" s="36">
        <f>+TRUNC('D-PDP'!X31,0)</f>
        <v>566996</v>
      </c>
      <c r="Y31" s="36">
        <f>+TRUNC('D-PDP'!Y31,0)</f>
        <v>0</v>
      </c>
      <c r="Z31" s="36">
        <f>+TRUNC('D-PDP'!Z31,0)</f>
        <v>0</v>
      </c>
      <c r="AA31" s="36">
        <f>+TRUNC('D-PDP'!AA31,0)</f>
        <v>0</v>
      </c>
      <c r="AB31" s="36">
        <f>+TRUNC('D-PDP'!AB31,0)</f>
        <v>51309</v>
      </c>
      <c r="AC31" s="36">
        <f>+TRUNC('D-PDP'!AC31,0)</f>
        <v>0</v>
      </c>
      <c r="AD31" s="36">
        <f>+TRUNC('D-PDP'!AD31,3)</f>
        <v>6190.5680000000002</v>
      </c>
      <c r="AE31" s="36">
        <f>+TRUNC('D-PDP'!AE31,3)</f>
        <v>7807.2539999999999</v>
      </c>
      <c r="AF31" s="36">
        <f>+TRUNC('D-PDP'!AF31,0)</f>
        <v>0</v>
      </c>
      <c r="AG31" s="36">
        <f>+TRUNC('D-PDP'!AG31,0)</f>
        <v>297</v>
      </c>
      <c r="AH31" s="36">
        <f>+TRUNC('D-PDP'!AH31,0)</f>
        <v>205</v>
      </c>
      <c r="AI31" s="36">
        <f>+TRUNC('D-PDP'!AI31,0)</f>
        <v>194</v>
      </c>
      <c r="AJ31" s="36">
        <f>+TRUNC('D-PDP'!AJ31,6)</f>
        <v>8</v>
      </c>
      <c r="AK31" s="36">
        <f>+TRUNC('D-PDP'!AK31,6)</f>
        <v>6.4</v>
      </c>
      <c r="AL31" s="36">
        <f>+TRUNC('D-PDP'!AL31,6)</f>
        <v>6.4</v>
      </c>
      <c r="AM31" s="36">
        <f>+TRUNC('D-PDP'!AM31,0)</f>
        <v>4104</v>
      </c>
      <c r="AN31" s="36">
        <f>+TRUNC('D-PDP'!AN31,3)</f>
        <v>396.19600000000003</v>
      </c>
      <c r="AO31" s="36">
        <f>+TRUNC('D-PDP'!AO31,0)</f>
        <v>0</v>
      </c>
      <c r="AP31" s="36">
        <f>+TRUNC('D-PDP'!AP31,6)</f>
        <v>100</v>
      </c>
      <c r="AQ31" s="36">
        <f>+TRUNC('D-PDP'!AQ31,0)</f>
        <v>51309</v>
      </c>
      <c r="AR31" s="36">
        <f>+TRUNC('D-PDP'!AR31,0)</f>
        <v>0</v>
      </c>
      <c r="AS31" s="36">
        <f>+TRUNC('D-PDP'!AS31,3)</f>
        <v>6190.5680000000002</v>
      </c>
      <c r="AT31" s="36">
        <f>+TRUNC('D-PDP'!AT31,3)</f>
        <v>7807.2539999999999</v>
      </c>
      <c r="AU31" s="36">
        <f>+TRUNC('D-PDP'!AU31,0)</f>
        <v>0</v>
      </c>
      <c r="AV31" s="36">
        <f>+TRUNC('D-PDP'!AV31,0)</f>
        <v>297</v>
      </c>
      <c r="AW31" s="36">
        <f>+TRUNC('D-PDP'!AW31,0)</f>
        <v>205</v>
      </c>
      <c r="AX31" s="36">
        <f>+TRUNC('D-PDP'!AX31,0)</f>
        <v>194</v>
      </c>
      <c r="AY31" s="36">
        <f>+TRUNC('D-PDP'!AY31,0)</f>
        <v>4104</v>
      </c>
      <c r="AZ31" s="36">
        <f>+TRUNC('D-PDP'!AZ31,3)</f>
        <v>396.19600000000003</v>
      </c>
      <c r="BA31" s="36">
        <f>+TRUNC('D-PDP'!BA31,0)</f>
        <v>0</v>
      </c>
      <c r="BB31" s="36">
        <f>+TRUNC('D-PDP'!BB31,0)</f>
        <v>47204</v>
      </c>
      <c r="BC31" s="36">
        <f>+TRUNC('D-PDP'!BC31,0)</f>
        <v>0</v>
      </c>
      <c r="BD31" s="36">
        <f>+TRUNC('D-PDP'!BD31,3)</f>
        <v>6190.5680000000002</v>
      </c>
      <c r="BE31" s="36">
        <f>+TRUNC('D-PDP'!BE31,3)</f>
        <v>7807.2539999999999</v>
      </c>
      <c r="BF31" s="36">
        <f>+TRUNC('D-PDP'!BF31,0)</f>
        <v>0</v>
      </c>
      <c r="BG31" s="36">
        <f>+TRUNC('D-PDP'!BG31,0)</f>
        <v>297</v>
      </c>
      <c r="BH31" s="36">
        <f>+TRUNC('D-PDP'!BH31,0)</f>
        <v>205</v>
      </c>
      <c r="BI31" s="36">
        <f>+TRUNC('D-PDP'!BI31,0)</f>
        <v>194</v>
      </c>
      <c r="BJ31" s="36">
        <f>+TRUNC('D-PDP'!BJ31,3)</f>
        <v>98.739000000000004</v>
      </c>
      <c r="BK31" s="36">
        <f>+TRUNC('D-PDP'!BK31,3)</f>
        <v>1.8420000000000001</v>
      </c>
      <c r="BL31" s="36">
        <f>+TRUNC('D-PDP'!BL31,3)</f>
        <v>-1.0569999999999999</v>
      </c>
      <c r="BM31" s="36">
        <f>+TRUNC('D-PDP'!BM31,3)</f>
        <v>0.876</v>
      </c>
      <c r="BN31" s="36">
        <f>+TRUNC('D-PDP'!BN31,3)</f>
        <v>6.0419999999999998</v>
      </c>
      <c r="BO31" s="36">
        <f>+TRUNC('D-PDP'!BO31,3)</f>
        <v>6.0419999999999998</v>
      </c>
      <c r="BP31" s="36">
        <f>+TRUNC('D-PDP'!BP31,3)</f>
        <v>0</v>
      </c>
      <c r="BQ31" s="36">
        <f>+TRUNC('D-PDP'!BQ31,3)</f>
        <v>37.502000000000002</v>
      </c>
      <c r="BR31" s="36">
        <f>+TRUNC('D-PDP'!BR31,3)</f>
        <v>37.502000000000002</v>
      </c>
      <c r="BS31" s="36">
        <f>+TRUNC('D-PDP'!BS31,3)</f>
        <v>98.739000000000004</v>
      </c>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row>
    <row r="32" spans="3:120" x14ac:dyDescent="0.2">
      <c r="C32" s="8">
        <f>+'D-PDP'!C32</f>
        <v>45536</v>
      </c>
      <c r="D32" s="36">
        <f>+TRUNC('D-PDP'!D32,0)</f>
        <v>76</v>
      </c>
      <c r="E32" s="36">
        <f>+TRUNC('D-PDP'!E32,0)</f>
        <v>9</v>
      </c>
      <c r="F32" s="36">
        <f>+TRUNC('D-PDP'!F32,0)</f>
        <v>73</v>
      </c>
      <c r="G32" s="36">
        <f>+TRUNC('D-PDP'!G32,0)</f>
        <v>0</v>
      </c>
      <c r="H32" s="36">
        <f>+TRUNC('D-PDP'!H32,0)</f>
        <v>7</v>
      </c>
      <c r="I32" s="36">
        <f>+TRUNC('D-PDP'!I32,0)</f>
        <v>0</v>
      </c>
      <c r="J32" s="36">
        <f>+TRUNC('D-PDP'!J32,0)</f>
        <v>0</v>
      </c>
      <c r="K32" s="36">
        <f>+TRUNC('D-PDP'!K32,0)</f>
        <v>49197</v>
      </c>
      <c r="L32" s="36">
        <f>+TRUNC('D-PDP'!L32,0)</f>
        <v>0</v>
      </c>
      <c r="M32" s="36">
        <f>+TRUNC('D-PDP'!M32,3)</f>
        <v>20509.983</v>
      </c>
      <c r="N32" s="36">
        <f>+TRUNC('D-PDP'!N32,3)</f>
        <v>7499.2619999999997</v>
      </c>
      <c r="O32" s="36">
        <f>+TRUNC('D-PDP'!O32,3)</f>
        <v>0</v>
      </c>
      <c r="P32" s="36">
        <f>+TRUNC('D-PDP'!P32,3)</f>
        <v>2118.5970000000002</v>
      </c>
      <c r="Q32" s="36">
        <f>+TRUNC('D-PDP'!Q32,3)</f>
        <v>272.69799999999998</v>
      </c>
      <c r="R32" s="36">
        <f>+TRUNC('D-PDP'!R32,3)</f>
        <v>5709.4260000000004</v>
      </c>
      <c r="S32" s="36">
        <f>+TRUNC('D-PDP'!S32,0)</f>
        <v>0</v>
      </c>
      <c r="T32" s="36">
        <f>+TRUNC('D-PDP'!T32,0)</f>
        <v>278</v>
      </c>
      <c r="U32" s="36">
        <f>+TRUNC('D-PDP'!U32,0)</f>
        <v>192</v>
      </c>
      <c r="V32" s="36">
        <f>+TRUNC('D-PDP'!V32,0)</f>
        <v>182</v>
      </c>
      <c r="W32" s="36">
        <f>+TRUNC('D-PDP'!W32,0)</f>
        <v>549685</v>
      </c>
      <c r="X32" s="36">
        <f>+TRUNC('D-PDP'!X32,0)</f>
        <v>548720</v>
      </c>
      <c r="Y32" s="36">
        <f>+TRUNC('D-PDP'!Y32,0)</f>
        <v>0</v>
      </c>
      <c r="Z32" s="36">
        <f>+TRUNC('D-PDP'!Z32,0)</f>
        <v>0</v>
      </c>
      <c r="AA32" s="36">
        <f>+TRUNC('D-PDP'!AA32,0)</f>
        <v>0</v>
      </c>
      <c r="AB32" s="36">
        <f>+TRUNC('D-PDP'!AB32,0)</f>
        <v>49197</v>
      </c>
      <c r="AC32" s="36">
        <f>+TRUNC('D-PDP'!AC32,0)</f>
        <v>0</v>
      </c>
      <c r="AD32" s="36">
        <f>+TRUNC('D-PDP'!AD32,3)</f>
        <v>5709.4260000000004</v>
      </c>
      <c r="AE32" s="36">
        <f>+TRUNC('D-PDP'!AE32,3)</f>
        <v>7499.2619999999997</v>
      </c>
      <c r="AF32" s="36">
        <f>+TRUNC('D-PDP'!AF32,0)</f>
        <v>0</v>
      </c>
      <c r="AG32" s="36">
        <f>+TRUNC('D-PDP'!AG32,0)</f>
        <v>278</v>
      </c>
      <c r="AH32" s="36">
        <f>+TRUNC('D-PDP'!AH32,0)</f>
        <v>192</v>
      </c>
      <c r="AI32" s="36">
        <f>+TRUNC('D-PDP'!AI32,0)</f>
        <v>182</v>
      </c>
      <c r="AJ32" s="36">
        <f>+TRUNC('D-PDP'!AJ32,6)</f>
        <v>8</v>
      </c>
      <c r="AK32" s="36">
        <f>+TRUNC('D-PDP'!AK32,6)</f>
        <v>6.4</v>
      </c>
      <c r="AL32" s="36">
        <f>+TRUNC('D-PDP'!AL32,6)</f>
        <v>6.4</v>
      </c>
      <c r="AM32" s="36">
        <f>+TRUNC('D-PDP'!AM32,0)</f>
        <v>3935</v>
      </c>
      <c r="AN32" s="36">
        <f>+TRUNC('D-PDP'!AN32,3)</f>
        <v>365.40300000000002</v>
      </c>
      <c r="AO32" s="36">
        <f>+TRUNC('D-PDP'!AO32,0)</f>
        <v>0</v>
      </c>
      <c r="AP32" s="36">
        <f>+TRUNC('D-PDP'!AP32,6)</f>
        <v>100</v>
      </c>
      <c r="AQ32" s="36">
        <f>+TRUNC('D-PDP'!AQ32,0)</f>
        <v>49197</v>
      </c>
      <c r="AR32" s="36">
        <f>+TRUNC('D-PDP'!AR32,0)</f>
        <v>0</v>
      </c>
      <c r="AS32" s="36">
        <f>+TRUNC('D-PDP'!AS32,3)</f>
        <v>5709.4260000000004</v>
      </c>
      <c r="AT32" s="36">
        <f>+TRUNC('D-PDP'!AT32,3)</f>
        <v>7499.2619999999997</v>
      </c>
      <c r="AU32" s="36">
        <f>+TRUNC('D-PDP'!AU32,0)</f>
        <v>0</v>
      </c>
      <c r="AV32" s="36">
        <f>+TRUNC('D-PDP'!AV32,0)</f>
        <v>278</v>
      </c>
      <c r="AW32" s="36">
        <f>+TRUNC('D-PDP'!AW32,0)</f>
        <v>192</v>
      </c>
      <c r="AX32" s="36">
        <f>+TRUNC('D-PDP'!AX32,0)</f>
        <v>182</v>
      </c>
      <c r="AY32" s="36">
        <f>+TRUNC('D-PDP'!AY32,0)</f>
        <v>3935</v>
      </c>
      <c r="AZ32" s="36">
        <f>+TRUNC('D-PDP'!AZ32,3)</f>
        <v>365.40300000000002</v>
      </c>
      <c r="BA32" s="36">
        <f>+TRUNC('D-PDP'!BA32,0)</f>
        <v>0</v>
      </c>
      <c r="BB32" s="36">
        <f>+TRUNC('D-PDP'!BB32,0)</f>
        <v>45261</v>
      </c>
      <c r="BC32" s="36">
        <f>+TRUNC('D-PDP'!BC32,0)</f>
        <v>0</v>
      </c>
      <c r="BD32" s="36">
        <f>+TRUNC('D-PDP'!BD32,3)</f>
        <v>5709.4260000000004</v>
      </c>
      <c r="BE32" s="36">
        <f>+TRUNC('D-PDP'!BE32,3)</f>
        <v>7499.2619999999997</v>
      </c>
      <c r="BF32" s="36">
        <f>+TRUNC('D-PDP'!BF32,0)</f>
        <v>0</v>
      </c>
      <c r="BG32" s="36">
        <f>+TRUNC('D-PDP'!BG32,0)</f>
        <v>278</v>
      </c>
      <c r="BH32" s="36">
        <f>+TRUNC('D-PDP'!BH32,0)</f>
        <v>192</v>
      </c>
      <c r="BI32" s="36">
        <f>+TRUNC('D-PDP'!BI32,0)</f>
        <v>182</v>
      </c>
      <c r="BJ32" s="36">
        <f>+TRUNC('D-PDP'!BJ32,3)</f>
        <v>98.739000000000004</v>
      </c>
      <c r="BK32" s="36">
        <f>+TRUNC('D-PDP'!BK32,3)</f>
        <v>1.8420000000000001</v>
      </c>
      <c r="BL32" s="36">
        <f>+TRUNC('D-PDP'!BL32,3)</f>
        <v>-1.0569999999999999</v>
      </c>
      <c r="BM32" s="36">
        <f>+TRUNC('D-PDP'!BM32,3)</f>
        <v>0.876</v>
      </c>
      <c r="BN32" s="36">
        <f>+TRUNC('D-PDP'!BN32,3)</f>
        <v>6.0419999999999998</v>
      </c>
      <c r="BO32" s="36">
        <f>+TRUNC('D-PDP'!BO32,3)</f>
        <v>6.0419999999999998</v>
      </c>
      <c r="BP32" s="36">
        <f>+TRUNC('D-PDP'!BP32,3)</f>
        <v>0</v>
      </c>
      <c r="BQ32" s="36">
        <f>+TRUNC('D-PDP'!BQ32,3)</f>
        <v>37.502000000000002</v>
      </c>
      <c r="BR32" s="36">
        <f>+TRUNC('D-PDP'!BR32,3)</f>
        <v>37.502000000000002</v>
      </c>
      <c r="BS32" s="36">
        <f>+TRUNC('D-PDP'!BS32,3)</f>
        <v>98.739000000000004</v>
      </c>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row>
    <row r="33" spans="3:120" x14ac:dyDescent="0.2">
      <c r="C33" s="8">
        <f>+'D-PDP'!C33</f>
        <v>45566</v>
      </c>
      <c r="D33" s="36">
        <f>+TRUNC('D-PDP'!D33,0)</f>
        <v>76</v>
      </c>
      <c r="E33" s="36">
        <f>+TRUNC('D-PDP'!E33,0)</f>
        <v>9</v>
      </c>
      <c r="F33" s="36">
        <f>+TRUNC('D-PDP'!F33,0)</f>
        <v>72</v>
      </c>
      <c r="G33" s="36">
        <f>+TRUNC('D-PDP'!G33,0)</f>
        <v>0</v>
      </c>
      <c r="H33" s="36">
        <f>+TRUNC('D-PDP'!H33,0)</f>
        <v>7</v>
      </c>
      <c r="I33" s="36">
        <f>+TRUNC('D-PDP'!I33,0)</f>
        <v>0</v>
      </c>
      <c r="J33" s="36">
        <f>+TRUNC('D-PDP'!J33,0)</f>
        <v>0</v>
      </c>
      <c r="K33" s="36">
        <f>+TRUNC('D-PDP'!K33,0)</f>
        <v>49967</v>
      </c>
      <c r="L33" s="36">
        <f>+TRUNC('D-PDP'!L33,0)</f>
        <v>0</v>
      </c>
      <c r="M33" s="36">
        <f>+TRUNC('D-PDP'!M33,3)</f>
        <v>20763.055</v>
      </c>
      <c r="N33" s="36">
        <f>+TRUNC('D-PDP'!N33,3)</f>
        <v>7744.7910000000002</v>
      </c>
      <c r="O33" s="36">
        <f>+TRUNC('D-PDP'!O33,3)</f>
        <v>0</v>
      </c>
      <c r="P33" s="36">
        <f>+TRUNC('D-PDP'!P33,3)</f>
        <v>2176.3510000000001</v>
      </c>
      <c r="Q33" s="36">
        <f>+TRUNC('D-PDP'!Q33,3)</f>
        <v>307.67599999999999</v>
      </c>
      <c r="R33" s="36">
        <f>+TRUNC('D-PDP'!R33,3)</f>
        <v>5729.7190000000001</v>
      </c>
      <c r="S33" s="36">
        <f>+TRUNC('D-PDP'!S33,0)</f>
        <v>0</v>
      </c>
      <c r="T33" s="36">
        <f>+TRUNC('D-PDP'!T33,0)</f>
        <v>282</v>
      </c>
      <c r="U33" s="36">
        <f>+TRUNC('D-PDP'!U33,0)</f>
        <v>195</v>
      </c>
      <c r="V33" s="36">
        <f>+TRUNC('D-PDP'!V33,0)</f>
        <v>185</v>
      </c>
      <c r="W33" s="36">
        <f>+TRUNC('D-PDP'!W33,0)</f>
        <v>567822</v>
      </c>
      <c r="X33" s="36">
        <f>+TRUNC('D-PDP'!X33,0)</f>
        <v>567553</v>
      </c>
      <c r="Y33" s="36">
        <f>+TRUNC('D-PDP'!Y33,0)</f>
        <v>0</v>
      </c>
      <c r="Z33" s="36">
        <f>+TRUNC('D-PDP'!Z33,0)</f>
        <v>0</v>
      </c>
      <c r="AA33" s="36">
        <f>+TRUNC('D-PDP'!AA33,0)</f>
        <v>0</v>
      </c>
      <c r="AB33" s="36">
        <f>+TRUNC('D-PDP'!AB33,0)</f>
        <v>49967</v>
      </c>
      <c r="AC33" s="36">
        <f>+TRUNC('D-PDP'!AC33,0)</f>
        <v>0</v>
      </c>
      <c r="AD33" s="36">
        <f>+TRUNC('D-PDP'!AD33,3)</f>
        <v>5729.7190000000001</v>
      </c>
      <c r="AE33" s="36">
        <f>+TRUNC('D-PDP'!AE33,3)</f>
        <v>7744.7910000000002</v>
      </c>
      <c r="AF33" s="36">
        <f>+TRUNC('D-PDP'!AF33,0)</f>
        <v>0</v>
      </c>
      <c r="AG33" s="36">
        <f>+TRUNC('D-PDP'!AG33,0)</f>
        <v>282</v>
      </c>
      <c r="AH33" s="36">
        <f>+TRUNC('D-PDP'!AH33,0)</f>
        <v>195</v>
      </c>
      <c r="AI33" s="36">
        <f>+TRUNC('D-PDP'!AI33,0)</f>
        <v>185</v>
      </c>
      <c r="AJ33" s="36">
        <f>+TRUNC('D-PDP'!AJ33,6)</f>
        <v>8</v>
      </c>
      <c r="AK33" s="36">
        <f>+TRUNC('D-PDP'!AK33,6)</f>
        <v>6.4</v>
      </c>
      <c r="AL33" s="36">
        <f>+TRUNC('D-PDP'!AL33,6)</f>
        <v>6.4</v>
      </c>
      <c r="AM33" s="36">
        <f>+TRUNC('D-PDP'!AM33,0)</f>
        <v>3997</v>
      </c>
      <c r="AN33" s="36">
        <f>+TRUNC('D-PDP'!AN33,3)</f>
        <v>366.702</v>
      </c>
      <c r="AO33" s="36">
        <f>+TRUNC('D-PDP'!AO33,0)</f>
        <v>0</v>
      </c>
      <c r="AP33" s="36">
        <f>+TRUNC('D-PDP'!AP33,6)</f>
        <v>100</v>
      </c>
      <c r="AQ33" s="36">
        <f>+TRUNC('D-PDP'!AQ33,0)</f>
        <v>49967</v>
      </c>
      <c r="AR33" s="36">
        <f>+TRUNC('D-PDP'!AR33,0)</f>
        <v>0</v>
      </c>
      <c r="AS33" s="36">
        <f>+TRUNC('D-PDP'!AS33,3)</f>
        <v>5729.7190000000001</v>
      </c>
      <c r="AT33" s="36">
        <f>+TRUNC('D-PDP'!AT33,3)</f>
        <v>7744.7910000000002</v>
      </c>
      <c r="AU33" s="36">
        <f>+TRUNC('D-PDP'!AU33,0)</f>
        <v>0</v>
      </c>
      <c r="AV33" s="36">
        <f>+TRUNC('D-PDP'!AV33,0)</f>
        <v>282</v>
      </c>
      <c r="AW33" s="36">
        <f>+TRUNC('D-PDP'!AW33,0)</f>
        <v>195</v>
      </c>
      <c r="AX33" s="36">
        <f>+TRUNC('D-PDP'!AX33,0)</f>
        <v>185</v>
      </c>
      <c r="AY33" s="36">
        <f>+TRUNC('D-PDP'!AY33,0)</f>
        <v>3997</v>
      </c>
      <c r="AZ33" s="36">
        <f>+TRUNC('D-PDP'!AZ33,3)</f>
        <v>366.702</v>
      </c>
      <c r="BA33" s="36">
        <f>+TRUNC('D-PDP'!BA33,0)</f>
        <v>0</v>
      </c>
      <c r="BB33" s="36">
        <f>+TRUNC('D-PDP'!BB33,0)</f>
        <v>45970</v>
      </c>
      <c r="BC33" s="36">
        <f>+TRUNC('D-PDP'!BC33,0)</f>
        <v>0</v>
      </c>
      <c r="BD33" s="36">
        <f>+TRUNC('D-PDP'!BD33,3)</f>
        <v>5729.7190000000001</v>
      </c>
      <c r="BE33" s="36">
        <f>+TRUNC('D-PDP'!BE33,3)</f>
        <v>7744.7910000000002</v>
      </c>
      <c r="BF33" s="36">
        <f>+TRUNC('D-PDP'!BF33,0)</f>
        <v>0</v>
      </c>
      <c r="BG33" s="36">
        <f>+TRUNC('D-PDP'!BG33,0)</f>
        <v>282</v>
      </c>
      <c r="BH33" s="36">
        <f>+TRUNC('D-PDP'!BH33,0)</f>
        <v>195</v>
      </c>
      <c r="BI33" s="36">
        <f>+TRUNC('D-PDP'!BI33,0)</f>
        <v>185</v>
      </c>
      <c r="BJ33" s="36">
        <f>+TRUNC('D-PDP'!BJ33,3)</f>
        <v>98.739000000000004</v>
      </c>
      <c r="BK33" s="36">
        <f>+TRUNC('D-PDP'!BK33,3)</f>
        <v>1.8420000000000001</v>
      </c>
      <c r="BL33" s="36">
        <f>+TRUNC('D-PDP'!BL33,3)</f>
        <v>-1.0569999999999999</v>
      </c>
      <c r="BM33" s="36">
        <f>+TRUNC('D-PDP'!BM33,3)</f>
        <v>0.876</v>
      </c>
      <c r="BN33" s="36">
        <f>+TRUNC('D-PDP'!BN33,3)</f>
        <v>6.0419999999999998</v>
      </c>
      <c r="BO33" s="36">
        <f>+TRUNC('D-PDP'!BO33,3)</f>
        <v>6.0419999999999998</v>
      </c>
      <c r="BP33" s="36">
        <f>+TRUNC('D-PDP'!BP33,3)</f>
        <v>0</v>
      </c>
      <c r="BQ33" s="36">
        <f>+TRUNC('D-PDP'!BQ33,3)</f>
        <v>37.502000000000002</v>
      </c>
      <c r="BR33" s="36">
        <f>+TRUNC('D-PDP'!BR33,3)</f>
        <v>37.502000000000002</v>
      </c>
      <c r="BS33" s="36">
        <f>+TRUNC('D-PDP'!BS33,3)</f>
        <v>98.739000000000004</v>
      </c>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row>
    <row r="34" spans="3:120" x14ac:dyDescent="0.2">
      <c r="C34" s="8">
        <f>+'D-PDP'!C34</f>
        <v>45597</v>
      </c>
      <c r="D34" s="36">
        <f>+TRUNC('D-PDP'!D34,0)</f>
        <v>76</v>
      </c>
      <c r="E34" s="36">
        <f>+TRUNC('D-PDP'!E34,0)</f>
        <v>9</v>
      </c>
      <c r="F34" s="36">
        <f>+TRUNC('D-PDP'!F34,0)</f>
        <v>70</v>
      </c>
      <c r="G34" s="36">
        <f>+TRUNC('D-PDP'!G34,0)</f>
        <v>0</v>
      </c>
      <c r="H34" s="36">
        <f>+TRUNC('D-PDP'!H34,0)</f>
        <v>7</v>
      </c>
      <c r="I34" s="36">
        <f>+TRUNC('D-PDP'!I34,0)</f>
        <v>0</v>
      </c>
      <c r="J34" s="36">
        <f>+TRUNC('D-PDP'!J34,0)</f>
        <v>0</v>
      </c>
      <c r="K34" s="36">
        <f>+TRUNC('D-PDP'!K34,0)</f>
        <v>47075</v>
      </c>
      <c r="L34" s="36">
        <f>+TRUNC('D-PDP'!L34,0)</f>
        <v>0</v>
      </c>
      <c r="M34" s="36">
        <f>+TRUNC('D-PDP'!M34,3)</f>
        <v>19567.964</v>
      </c>
      <c r="N34" s="36">
        <f>+TRUNC('D-PDP'!N34,3)</f>
        <v>7490.0959999999995</v>
      </c>
      <c r="O34" s="36">
        <f>+TRUNC('D-PDP'!O34,3)</f>
        <v>0</v>
      </c>
      <c r="P34" s="36">
        <f>+TRUNC('D-PDP'!P34,3)</f>
        <v>2093.902</v>
      </c>
      <c r="Q34" s="36">
        <f>+TRUNC('D-PDP'!Q34,3)</f>
        <v>332.78500000000003</v>
      </c>
      <c r="R34" s="36">
        <f>+TRUNC('D-PDP'!R34,3)</f>
        <v>5384.1270000000004</v>
      </c>
      <c r="S34" s="36">
        <f>+TRUNC('D-PDP'!S34,0)</f>
        <v>0</v>
      </c>
      <c r="T34" s="36">
        <f>+TRUNC('D-PDP'!T34,0)</f>
        <v>268</v>
      </c>
      <c r="U34" s="36">
        <f>+TRUNC('D-PDP'!U34,0)</f>
        <v>185</v>
      </c>
      <c r="V34" s="36">
        <f>+TRUNC('D-PDP'!V34,0)</f>
        <v>176</v>
      </c>
      <c r="W34" s="36">
        <f>+TRUNC('D-PDP'!W34,0)</f>
        <v>548908</v>
      </c>
      <c r="X34" s="36">
        <f>+TRUNC('D-PDP'!X34,0)</f>
        <v>549761</v>
      </c>
      <c r="Y34" s="36">
        <f>+TRUNC('D-PDP'!Y34,0)</f>
        <v>0</v>
      </c>
      <c r="Z34" s="36">
        <f>+TRUNC('D-PDP'!Z34,0)</f>
        <v>0</v>
      </c>
      <c r="AA34" s="36">
        <f>+TRUNC('D-PDP'!AA34,0)</f>
        <v>0</v>
      </c>
      <c r="AB34" s="36">
        <f>+TRUNC('D-PDP'!AB34,0)</f>
        <v>47075</v>
      </c>
      <c r="AC34" s="36">
        <f>+TRUNC('D-PDP'!AC34,0)</f>
        <v>0</v>
      </c>
      <c r="AD34" s="36">
        <f>+TRUNC('D-PDP'!AD34,3)</f>
        <v>5384.1270000000004</v>
      </c>
      <c r="AE34" s="36">
        <f>+TRUNC('D-PDP'!AE34,3)</f>
        <v>7490.0959999999995</v>
      </c>
      <c r="AF34" s="36">
        <f>+TRUNC('D-PDP'!AF34,0)</f>
        <v>0</v>
      </c>
      <c r="AG34" s="36">
        <f>+TRUNC('D-PDP'!AG34,0)</f>
        <v>268</v>
      </c>
      <c r="AH34" s="36">
        <f>+TRUNC('D-PDP'!AH34,0)</f>
        <v>185</v>
      </c>
      <c r="AI34" s="36">
        <f>+TRUNC('D-PDP'!AI34,0)</f>
        <v>176</v>
      </c>
      <c r="AJ34" s="36">
        <f>+TRUNC('D-PDP'!AJ34,6)</f>
        <v>8</v>
      </c>
      <c r="AK34" s="36">
        <f>+TRUNC('D-PDP'!AK34,6)</f>
        <v>6.4</v>
      </c>
      <c r="AL34" s="36">
        <f>+TRUNC('D-PDP'!AL34,6)</f>
        <v>6.4</v>
      </c>
      <c r="AM34" s="36">
        <f>+TRUNC('D-PDP'!AM34,0)</f>
        <v>3766</v>
      </c>
      <c r="AN34" s="36">
        <f>+TRUNC('D-PDP'!AN34,3)</f>
        <v>344.584</v>
      </c>
      <c r="AO34" s="36">
        <f>+TRUNC('D-PDP'!AO34,0)</f>
        <v>0</v>
      </c>
      <c r="AP34" s="36">
        <f>+TRUNC('D-PDP'!AP34,6)</f>
        <v>100</v>
      </c>
      <c r="AQ34" s="36">
        <f>+TRUNC('D-PDP'!AQ34,0)</f>
        <v>47075</v>
      </c>
      <c r="AR34" s="36">
        <f>+TRUNC('D-PDP'!AR34,0)</f>
        <v>0</v>
      </c>
      <c r="AS34" s="36">
        <f>+TRUNC('D-PDP'!AS34,3)</f>
        <v>5384.1270000000004</v>
      </c>
      <c r="AT34" s="36">
        <f>+TRUNC('D-PDP'!AT34,3)</f>
        <v>7490.0959999999995</v>
      </c>
      <c r="AU34" s="36">
        <f>+TRUNC('D-PDP'!AU34,0)</f>
        <v>0</v>
      </c>
      <c r="AV34" s="36">
        <f>+TRUNC('D-PDP'!AV34,0)</f>
        <v>268</v>
      </c>
      <c r="AW34" s="36">
        <f>+TRUNC('D-PDP'!AW34,0)</f>
        <v>185</v>
      </c>
      <c r="AX34" s="36">
        <f>+TRUNC('D-PDP'!AX34,0)</f>
        <v>176</v>
      </c>
      <c r="AY34" s="36">
        <f>+TRUNC('D-PDP'!AY34,0)</f>
        <v>3766</v>
      </c>
      <c r="AZ34" s="36">
        <f>+TRUNC('D-PDP'!AZ34,3)</f>
        <v>344.584</v>
      </c>
      <c r="BA34" s="36">
        <f>+TRUNC('D-PDP'!BA34,0)</f>
        <v>0</v>
      </c>
      <c r="BB34" s="36">
        <f>+TRUNC('D-PDP'!BB34,0)</f>
        <v>43309</v>
      </c>
      <c r="BC34" s="36">
        <f>+TRUNC('D-PDP'!BC34,0)</f>
        <v>0</v>
      </c>
      <c r="BD34" s="36">
        <f>+TRUNC('D-PDP'!BD34,3)</f>
        <v>5384.1270000000004</v>
      </c>
      <c r="BE34" s="36">
        <f>+TRUNC('D-PDP'!BE34,3)</f>
        <v>7490.0959999999995</v>
      </c>
      <c r="BF34" s="36">
        <f>+TRUNC('D-PDP'!BF34,0)</f>
        <v>0</v>
      </c>
      <c r="BG34" s="36">
        <f>+TRUNC('D-PDP'!BG34,0)</f>
        <v>268</v>
      </c>
      <c r="BH34" s="36">
        <f>+TRUNC('D-PDP'!BH34,0)</f>
        <v>185</v>
      </c>
      <c r="BI34" s="36">
        <f>+TRUNC('D-PDP'!BI34,0)</f>
        <v>176</v>
      </c>
      <c r="BJ34" s="36">
        <f>+TRUNC('D-PDP'!BJ34,3)</f>
        <v>98.739000000000004</v>
      </c>
      <c r="BK34" s="36">
        <f>+TRUNC('D-PDP'!BK34,3)</f>
        <v>1.8420000000000001</v>
      </c>
      <c r="BL34" s="36">
        <f>+TRUNC('D-PDP'!BL34,3)</f>
        <v>-1.0569999999999999</v>
      </c>
      <c r="BM34" s="36">
        <f>+TRUNC('D-PDP'!BM34,3)</f>
        <v>0.876</v>
      </c>
      <c r="BN34" s="36">
        <f>+TRUNC('D-PDP'!BN34,3)</f>
        <v>6.0419999999999998</v>
      </c>
      <c r="BO34" s="36">
        <f>+TRUNC('D-PDP'!BO34,3)</f>
        <v>6.0419999999999998</v>
      </c>
      <c r="BP34" s="36">
        <f>+TRUNC('D-PDP'!BP34,3)</f>
        <v>0</v>
      </c>
      <c r="BQ34" s="36">
        <f>+TRUNC('D-PDP'!BQ34,3)</f>
        <v>37.502000000000002</v>
      </c>
      <c r="BR34" s="36">
        <f>+TRUNC('D-PDP'!BR34,3)</f>
        <v>37.502000000000002</v>
      </c>
      <c r="BS34" s="36">
        <f>+TRUNC('D-PDP'!BS34,3)</f>
        <v>98.739000000000004</v>
      </c>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row>
    <row r="35" spans="3:120" x14ac:dyDescent="0.2">
      <c r="C35" s="9">
        <f>+'D-PDP'!C35</f>
        <v>45627</v>
      </c>
      <c r="D35" s="36">
        <f>+TRUNC('D-PDP'!D35,0)</f>
        <v>76</v>
      </c>
      <c r="E35" s="36">
        <f>+TRUNC('D-PDP'!E35,0)</f>
        <v>9</v>
      </c>
      <c r="F35" s="36">
        <f>+TRUNC('D-PDP'!F35,0)</f>
        <v>69</v>
      </c>
      <c r="G35" s="36">
        <f>+TRUNC('D-PDP'!G35,0)</f>
        <v>0</v>
      </c>
      <c r="H35" s="36">
        <f>+TRUNC('D-PDP'!H35,0)</f>
        <v>7</v>
      </c>
      <c r="I35" s="36">
        <f>+TRUNC('D-PDP'!I35,0)</f>
        <v>0</v>
      </c>
      <c r="J35" s="36">
        <f>+TRUNC('D-PDP'!J35,0)</f>
        <v>0</v>
      </c>
      <c r="K35" s="36">
        <f>+TRUNC('D-PDP'!K35,0)</f>
        <v>47630</v>
      </c>
      <c r="L35" s="36">
        <f>+TRUNC('D-PDP'!L35,0)</f>
        <v>0</v>
      </c>
      <c r="M35" s="36">
        <f>+TRUNC('D-PDP'!M35,3)</f>
        <v>19770.797999999999</v>
      </c>
      <c r="N35" s="36">
        <f>+TRUNC('D-PDP'!N35,3)</f>
        <v>7734.7749999999996</v>
      </c>
      <c r="O35" s="36">
        <f>+TRUNC('D-PDP'!O35,3)</f>
        <v>0</v>
      </c>
      <c r="P35" s="36">
        <f>+TRUNC('D-PDP'!P35,3)</f>
        <v>2151.4279999999999</v>
      </c>
      <c r="Q35" s="36">
        <f>+TRUNC('D-PDP'!Q35,3)</f>
        <v>372.05700000000002</v>
      </c>
      <c r="R35" s="36">
        <f>+TRUNC('D-PDP'!R35,3)</f>
        <v>5400.7179999999998</v>
      </c>
      <c r="S35" s="36">
        <f>+TRUNC('D-PDP'!S35,0)</f>
        <v>0</v>
      </c>
      <c r="T35" s="36">
        <f>+TRUNC('D-PDP'!T35,0)</f>
        <v>273</v>
      </c>
      <c r="U35" s="36">
        <f>+TRUNC('D-PDP'!U35,0)</f>
        <v>188</v>
      </c>
      <c r="V35" s="36">
        <f>+TRUNC('D-PDP'!V35,0)</f>
        <v>178</v>
      </c>
      <c r="W35" s="36">
        <f>+TRUNC('D-PDP'!W35,0)</f>
        <v>547903</v>
      </c>
      <c r="X35" s="36">
        <f>+TRUNC('D-PDP'!X35,0)</f>
        <v>568611</v>
      </c>
      <c r="Y35" s="36">
        <f>+TRUNC('D-PDP'!Y35,0)</f>
        <v>0</v>
      </c>
      <c r="Z35" s="36">
        <f>+TRUNC('D-PDP'!Z35,0)</f>
        <v>0</v>
      </c>
      <c r="AA35" s="36">
        <f>+TRUNC('D-PDP'!AA35,0)</f>
        <v>0</v>
      </c>
      <c r="AB35" s="36">
        <f>+TRUNC('D-PDP'!AB35,0)</f>
        <v>47630</v>
      </c>
      <c r="AC35" s="36">
        <f>+TRUNC('D-PDP'!AC35,0)</f>
        <v>0</v>
      </c>
      <c r="AD35" s="36">
        <f>+TRUNC('D-PDP'!AD35,3)</f>
        <v>5400.7179999999998</v>
      </c>
      <c r="AE35" s="36">
        <f>+TRUNC('D-PDP'!AE35,3)</f>
        <v>7734.7749999999996</v>
      </c>
      <c r="AF35" s="36">
        <f>+TRUNC('D-PDP'!AF35,0)</f>
        <v>0</v>
      </c>
      <c r="AG35" s="36">
        <f>+TRUNC('D-PDP'!AG35,0)</f>
        <v>273</v>
      </c>
      <c r="AH35" s="36">
        <f>+TRUNC('D-PDP'!AH35,0)</f>
        <v>188</v>
      </c>
      <c r="AI35" s="36">
        <f>+TRUNC('D-PDP'!AI35,0)</f>
        <v>178</v>
      </c>
      <c r="AJ35" s="36">
        <f>+TRUNC('D-PDP'!AJ35,6)</f>
        <v>8</v>
      </c>
      <c r="AK35" s="36">
        <f>+TRUNC('D-PDP'!AK35,6)</f>
        <v>6.4</v>
      </c>
      <c r="AL35" s="36">
        <f>+TRUNC('D-PDP'!AL35,6)</f>
        <v>6.4</v>
      </c>
      <c r="AM35" s="36">
        <f>+TRUNC('D-PDP'!AM35,0)</f>
        <v>3810</v>
      </c>
      <c r="AN35" s="36">
        <f>+TRUNC('D-PDP'!AN35,3)</f>
        <v>345.64600000000002</v>
      </c>
      <c r="AO35" s="36">
        <f>+TRUNC('D-PDP'!AO35,0)</f>
        <v>0</v>
      </c>
      <c r="AP35" s="36">
        <f>+TRUNC('D-PDP'!AP35,6)</f>
        <v>100</v>
      </c>
      <c r="AQ35" s="36">
        <f>+TRUNC('D-PDP'!AQ35,0)</f>
        <v>47630</v>
      </c>
      <c r="AR35" s="36">
        <f>+TRUNC('D-PDP'!AR35,0)</f>
        <v>0</v>
      </c>
      <c r="AS35" s="36">
        <f>+TRUNC('D-PDP'!AS35,3)</f>
        <v>5400.7179999999998</v>
      </c>
      <c r="AT35" s="36">
        <f>+TRUNC('D-PDP'!AT35,3)</f>
        <v>7734.7749999999996</v>
      </c>
      <c r="AU35" s="36">
        <f>+TRUNC('D-PDP'!AU35,0)</f>
        <v>0</v>
      </c>
      <c r="AV35" s="36">
        <f>+TRUNC('D-PDP'!AV35,0)</f>
        <v>273</v>
      </c>
      <c r="AW35" s="36">
        <f>+TRUNC('D-PDP'!AW35,0)</f>
        <v>188</v>
      </c>
      <c r="AX35" s="36">
        <f>+TRUNC('D-PDP'!AX35,0)</f>
        <v>178</v>
      </c>
      <c r="AY35" s="36">
        <f>+TRUNC('D-PDP'!AY35,0)</f>
        <v>3810</v>
      </c>
      <c r="AZ35" s="36">
        <f>+TRUNC('D-PDP'!AZ35,3)</f>
        <v>345.64600000000002</v>
      </c>
      <c r="BA35" s="36">
        <f>+TRUNC('D-PDP'!BA35,0)</f>
        <v>0</v>
      </c>
      <c r="BB35" s="36">
        <f>+TRUNC('D-PDP'!BB35,0)</f>
        <v>43819</v>
      </c>
      <c r="BC35" s="36">
        <f>+TRUNC('D-PDP'!BC35,0)</f>
        <v>0</v>
      </c>
      <c r="BD35" s="36">
        <f>+TRUNC('D-PDP'!BD35,3)</f>
        <v>5400.7179999999998</v>
      </c>
      <c r="BE35" s="36">
        <f>+TRUNC('D-PDP'!BE35,3)</f>
        <v>7734.7749999999996</v>
      </c>
      <c r="BF35" s="36">
        <f>+TRUNC('D-PDP'!BF35,0)</f>
        <v>0</v>
      </c>
      <c r="BG35" s="36">
        <f>+TRUNC('D-PDP'!BG35,0)</f>
        <v>273</v>
      </c>
      <c r="BH35" s="36">
        <f>+TRUNC('D-PDP'!BH35,0)</f>
        <v>188</v>
      </c>
      <c r="BI35" s="36">
        <f>+TRUNC('D-PDP'!BI35,0)</f>
        <v>178</v>
      </c>
      <c r="BJ35" s="36">
        <f>+TRUNC('D-PDP'!BJ35,3)</f>
        <v>98.739000000000004</v>
      </c>
      <c r="BK35" s="36">
        <f>+TRUNC('D-PDP'!BK35,3)</f>
        <v>1.8420000000000001</v>
      </c>
      <c r="BL35" s="36">
        <f>+TRUNC('D-PDP'!BL35,3)</f>
        <v>-1.0569999999999999</v>
      </c>
      <c r="BM35" s="36">
        <f>+TRUNC('D-PDP'!BM35,3)</f>
        <v>0.876</v>
      </c>
      <c r="BN35" s="36">
        <f>+TRUNC('D-PDP'!BN35,3)</f>
        <v>6.0419999999999998</v>
      </c>
      <c r="BO35" s="36">
        <f>+TRUNC('D-PDP'!BO35,3)</f>
        <v>6.0419999999999998</v>
      </c>
      <c r="BP35" s="36">
        <f>+TRUNC('D-PDP'!BP35,3)</f>
        <v>0</v>
      </c>
      <c r="BQ35" s="36">
        <f>+TRUNC('D-PDP'!BQ35,3)</f>
        <v>37.502000000000002</v>
      </c>
      <c r="BR35" s="36">
        <f>+TRUNC('D-PDP'!BR35,3)</f>
        <v>37.502000000000002</v>
      </c>
      <c r="BS35" s="36">
        <f>+TRUNC('D-PDP'!BS35,3)</f>
        <v>98.739000000000004</v>
      </c>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row>
    <row r="36" spans="3:120" x14ac:dyDescent="0.2">
      <c r="C36" s="10">
        <f>+'D-PDP'!C36</f>
        <v>2023</v>
      </c>
      <c r="D36" s="19">
        <f>+TRUNC('D-PDP'!D36,0)</f>
        <v>85</v>
      </c>
      <c r="E36" s="19">
        <f>+TRUNC('D-PDP'!E36,0)</f>
        <v>2</v>
      </c>
      <c r="F36" s="19">
        <f>+TRUNC('D-PDP'!F36,0)</f>
        <v>78</v>
      </c>
      <c r="G36" s="19">
        <f>+TRUNC('D-PDP'!G36,0)</f>
        <v>0</v>
      </c>
      <c r="H36" s="19">
        <f>+TRUNC('D-PDP'!H36,0)</f>
        <v>7</v>
      </c>
      <c r="I36" s="19">
        <f>+TRUNC('D-PDP'!I36,0)</f>
        <v>0</v>
      </c>
      <c r="J36" s="19">
        <f>+TRUNC('D-PDP'!J36,0)</f>
        <v>0</v>
      </c>
      <c r="K36" s="19">
        <f>+TRUNC('D-PDP'!K36,0)</f>
        <v>728934</v>
      </c>
      <c r="L36" s="19">
        <f>+TRUNC('D-PDP'!L36,0)</f>
        <v>0</v>
      </c>
      <c r="M36" s="19">
        <f>+TRUNC('D-PDP'!M36,3)</f>
        <v>317190.91100000002</v>
      </c>
      <c r="N36" s="19">
        <f>+TRUNC('D-PDP'!N36,3)</f>
        <v>96010.611999999994</v>
      </c>
      <c r="O36" s="19">
        <f>+TRUNC('D-PDP'!O36,3)</f>
        <v>0</v>
      </c>
      <c r="P36" s="19">
        <f>+TRUNC('D-PDP'!P36,3)</f>
        <v>29982.546999999999</v>
      </c>
      <c r="Q36" s="19">
        <f>+TRUNC('D-PDP'!Q36,3)</f>
        <v>1435.365</v>
      </c>
      <c r="R36" s="19">
        <f>+TRUNC('D-PDP'!R36,3)</f>
        <v>115436.47900000001</v>
      </c>
      <c r="S36" s="19">
        <f>+TRUNC('D-PDP'!S36,0)</f>
        <v>0</v>
      </c>
      <c r="T36" s="19">
        <f>+TRUNC('D-PDP'!T36,0)</f>
        <v>4798</v>
      </c>
      <c r="U36" s="19">
        <f>+TRUNC('D-PDP'!U36,0)</f>
        <v>3316</v>
      </c>
      <c r="V36" s="19">
        <f>+TRUNC('D-PDP'!V36,0)</f>
        <v>3133</v>
      </c>
      <c r="W36" s="19">
        <f>+TRUNC('D-PDP'!W36,0)</f>
        <v>6766176</v>
      </c>
      <c r="X36" s="19">
        <f>+TRUNC('D-PDP'!X36,0)</f>
        <v>6678810</v>
      </c>
      <c r="Y36" s="19">
        <f>+TRUNC('D-PDP'!Y36,0)</f>
        <v>0</v>
      </c>
      <c r="Z36" s="19">
        <f>+TRUNC('D-PDP'!Z36,0)</f>
        <v>0</v>
      </c>
      <c r="AA36" s="19">
        <f>+TRUNC('D-PDP'!AA36,0)</f>
        <v>0</v>
      </c>
      <c r="AB36" s="19">
        <f>+TRUNC('D-PDP'!AB36,0)</f>
        <v>728934</v>
      </c>
      <c r="AC36" s="19">
        <f>+TRUNC('D-PDP'!AC36,0)</f>
        <v>0</v>
      </c>
      <c r="AD36" s="19">
        <f>+TRUNC('D-PDP'!AD36,3)</f>
        <v>115436.47900000001</v>
      </c>
      <c r="AE36" s="19">
        <f>+TRUNC('D-PDP'!AE36,3)</f>
        <v>96010.611999999994</v>
      </c>
      <c r="AF36" s="19">
        <f>+TRUNC('D-PDP'!AF36,0)</f>
        <v>0</v>
      </c>
      <c r="AG36" s="19">
        <f>+TRUNC('D-PDP'!AG36,0)</f>
        <v>4798</v>
      </c>
      <c r="AH36" s="19">
        <f>+TRUNC('D-PDP'!AH36,0)</f>
        <v>3316</v>
      </c>
      <c r="AI36" s="19">
        <f>+TRUNC('D-PDP'!AI36,0)</f>
        <v>3133</v>
      </c>
      <c r="AJ36" s="19">
        <f>+TRUNC('D-PDP'!AJ36,6)</f>
        <v>13.007792</v>
      </c>
      <c r="AK36" s="19">
        <f>+TRUNC('D-PDP'!AK36,6)</f>
        <v>6.4</v>
      </c>
      <c r="AL36" s="19">
        <f>+TRUNC('D-PDP'!AL36,6)</f>
        <v>6.4</v>
      </c>
      <c r="AM36" s="19">
        <f>+TRUNC('D-PDP'!AM36,0)</f>
        <v>94818</v>
      </c>
      <c r="AN36" s="19">
        <f>+TRUNC('D-PDP'!AN36,3)</f>
        <v>10594.05</v>
      </c>
      <c r="AO36" s="19">
        <f>+TRUNC('D-PDP'!AO36,0)</f>
        <v>0</v>
      </c>
      <c r="AP36" s="19">
        <f>+TRUNC('D-PDP'!AP36,6)</f>
        <v>77.460483999999994</v>
      </c>
      <c r="AQ36" s="19">
        <f>+TRUNC('D-PDP'!AQ36,0)</f>
        <v>564636</v>
      </c>
      <c r="AR36" s="19">
        <f>+TRUNC('D-PDP'!AR36,0)</f>
        <v>0</v>
      </c>
      <c r="AS36" s="19">
        <f>+TRUNC('D-PDP'!AS36,3)</f>
        <v>89417.656000000003</v>
      </c>
      <c r="AT36" s="19">
        <f>+TRUNC('D-PDP'!AT36,3)</f>
        <v>74370.285000000003</v>
      </c>
      <c r="AU36" s="19">
        <f>+TRUNC('D-PDP'!AU36,0)</f>
        <v>0</v>
      </c>
      <c r="AV36" s="19">
        <f>+TRUNC('D-PDP'!AV36,0)</f>
        <v>3717</v>
      </c>
      <c r="AW36" s="19">
        <f>+TRUNC('D-PDP'!AW36,0)</f>
        <v>2569</v>
      </c>
      <c r="AX36" s="19">
        <f>+TRUNC('D-PDP'!AX36,0)</f>
        <v>2427</v>
      </c>
      <c r="AY36" s="19">
        <f>+TRUNC('D-PDP'!AY36,0)</f>
        <v>73446</v>
      </c>
      <c r="AZ36" s="19">
        <f>+TRUNC('D-PDP'!AZ36,3)</f>
        <v>8206.2029999999995</v>
      </c>
      <c r="BA36" s="19">
        <f>+TRUNC('D-PDP'!BA36,0)</f>
        <v>0</v>
      </c>
      <c r="BB36" s="19">
        <f>+TRUNC('D-PDP'!BB36,0)</f>
        <v>491189</v>
      </c>
      <c r="BC36" s="19">
        <f>+TRUNC('D-PDP'!BC36,0)</f>
        <v>0</v>
      </c>
      <c r="BD36" s="19">
        <f>+TRUNC('D-PDP'!BD36,3)</f>
        <v>89417.656000000003</v>
      </c>
      <c r="BE36" s="19">
        <f>+TRUNC('D-PDP'!BE36,3)</f>
        <v>74370.285000000003</v>
      </c>
      <c r="BF36" s="19">
        <f>+TRUNC('D-PDP'!BF36,0)</f>
        <v>0</v>
      </c>
      <c r="BG36" s="19">
        <f>+TRUNC('D-PDP'!BG36,0)</f>
        <v>3717</v>
      </c>
      <c r="BH36" s="19">
        <f>+TRUNC('D-PDP'!BH36,0)</f>
        <v>2569</v>
      </c>
      <c r="BI36" s="19">
        <f>+TRUNC('D-PDP'!BI36,0)</f>
        <v>2427</v>
      </c>
      <c r="BJ36" s="19">
        <f>+TRUNC('D-PDP'!BJ36,3)</f>
        <v>98.739000000000004</v>
      </c>
      <c r="BK36" s="120">
        <f>+TRUNC('D-PDP'!BK36,3)</f>
        <v>1.8420000000000001</v>
      </c>
      <c r="BL36" s="119">
        <f>+TRUNC('D-PDP'!BL36,3)</f>
        <v>-1.0569999999999999</v>
      </c>
      <c r="BM36" s="19">
        <f>+TRUNC('D-PDP'!BM36,3)</f>
        <v>0.876</v>
      </c>
      <c r="BN36" s="19">
        <f>+TRUNC('D-PDP'!BN36,3)</f>
        <v>6.0419999999999998</v>
      </c>
      <c r="BO36" s="19">
        <f>+TRUNC('D-PDP'!BO36,3)</f>
        <v>6.0419999999999998</v>
      </c>
      <c r="BP36" s="19">
        <f>+TRUNC('D-PDP'!BP36,3)</f>
        <v>0</v>
      </c>
      <c r="BQ36" s="19">
        <f>+TRUNC('D-PDP'!BQ36,3)</f>
        <v>37.502000000000002</v>
      </c>
      <c r="BR36" s="19">
        <f>+TRUNC('D-PDP'!BR36,3)</f>
        <v>37.502000000000002</v>
      </c>
      <c r="BS36" s="19">
        <f>+TRUNC('D-PDP'!BS36,3)</f>
        <v>98.739000000000004</v>
      </c>
      <c r="BT36" s="19">
        <f>+TRUNC('D-PDP'!BT36,0)</f>
        <v>49448794</v>
      </c>
      <c r="BU36" s="19">
        <f>+TRUNC('D-PDP'!BU36,0)</f>
        <v>7990054</v>
      </c>
      <c r="BV36" s="19">
        <f>+TRUNC('D-PDP'!BV36,6)</f>
        <v>77.460483999999994</v>
      </c>
      <c r="BW36" s="19">
        <f>+TRUNC('D-PDP'!BW36,0)</f>
        <v>5041549</v>
      </c>
      <c r="BX36" s="19">
        <f>+TRUNC('D-PDP'!BX36,0)</f>
        <v>0</v>
      </c>
      <c r="BY36" s="19">
        <f>+TRUNC('D-PDP'!BY36,0)</f>
        <v>5273457</v>
      </c>
      <c r="BZ36" s="19">
        <f>+TRUNC('D-PDP'!BZ36,3)</f>
        <v>7.234</v>
      </c>
      <c r="CA36" s="19">
        <f>+TRUNC('D-PDP'!CA36,3)</f>
        <v>0.13</v>
      </c>
      <c r="CB36" s="19">
        <f>+TRUNC('D-PDP'!CB36,3)</f>
        <v>0.42199999999999999</v>
      </c>
      <c r="CC36" s="19">
        <f>+TRUNC('D-PDP'!CC36,3)</f>
        <v>0.10299999999999999</v>
      </c>
      <c r="CD36" s="19">
        <f>+TRUNC('D-PDP'!CD36,3)</f>
        <v>8.6999999999999994E-2</v>
      </c>
      <c r="CE36" s="19">
        <f>+TRUNC('D-PDP'!CE36,3)</f>
        <v>0</v>
      </c>
      <c r="CF36" s="19">
        <f>+TRUNC('D-PDP'!CF36,3)</f>
        <v>0</v>
      </c>
      <c r="CG36" s="19">
        <f>+TRUNC('D-PDP'!CG36,3)</f>
        <v>0</v>
      </c>
      <c r="CH36" s="19">
        <f>+TRUNC('D-PDP'!CH36,3)</f>
        <v>0</v>
      </c>
      <c r="CI36" s="19">
        <f>+TRUNC('D-PDP'!CI36,3)</f>
        <v>47099.114999999998</v>
      </c>
      <c r="CJ36" s="19">
        <f>+TRUNC('D-PDP'!CJ36,3)</f>
        <v>1499.7370000000001</v>
      </c>
      <c r="CK36" s="19">
        <f>+TRUNC('D-PDP'!CK36,3)</f>
        <v>0</v>
      </c>
      <c r="CL36" s="19">
        <f>+TRUNC('D-PDP'!CL36,3)</f>
        <v>0</v>
      </c>
      <c r="CM36" s="19">
        <f>+TRUNC('D-PDP'!CM36,3)</f>
        <v>0</v>
      </c>
      <c r="CN36" s="19">
        <f>+TRUNC('D-PDP'!CN36,0)</f>
        <v>0</v>
      </c>
      <c r="CO36" s="19">
        <f>+TRUNC('D-PDP'!CO36,3)</f>
        <v>0</v>
      </c>
      <c r="CP36" s="19">
        <f>+TRUNC('D-PDP'!CP36,0)</f>
        <v>0</v>
      </c>
      <c r="CQ36" s="19">
        <f>+TRUNC('D-PDP'!CQ36,0)</f>
        <v>0</v>
      </c>
      <c r="CR36" s="19">
        <f>+TRUNC('D-PDP'!CR36,0)</f>
        <v>0</v>
      </c>
      <c r="CS36" s="19">
        <f>+TRUNC('D-PDP'!CS36,0)</f>
        <v>0</v>
      </c>
      <c r="CT36" s="19">
        <f>+TRUNC('D-PDP'!CT36,0)</f>
        <v>255403</v>
      </c>
      <c r="CU36" s="19">
        <f>+TRUNC('D-PDP'!CU36,6)</f>
        <v>100</v>
      </c>
      <c r="CV36" s="19">
        <f>+TRUNC('D-PDP'!CV36,0)</f>
        <v>0</v>
      </c>
      <c r="CW36" s="19">
        <f>+TRUNC('D-PDP'!CW36,0)</f>
        <v>0</v>
      </c>
      <c r="CX36" s="19">
        <f>+TRUNC('D-PDP'!CX36,0)</f>
        <v>0</v>
      </c>
      <c r="CY36" s="19">
        <f>+TRUNC('D-PDP'!CY36,0)</f>
        <v>0</v>
      </c>
      <c r="CZ36" s="19">
        <f>+TRUNC('D-PDP'!CZ36,0)</f>
        <v>0</v>
      </c>
      <c r="DA36" s="19">
        <f>+TRUNC('D-PDP'!DA36,0)</f>
        <v>0</v>
      </c>
      <c r="DB36" s="19">
        <f>+TRUNC('D-PDP'!DB36,0)</f>
        <v>0</v>
      </c>
      <c r="DC36" s="19">
        <f>+TRUNC('D-PDP'!DC36,0)</f>
        <v>0</v>
      </c>
      <c r="DD36" s="19">
        <f>+TRUNC('D-PDP'!DD36,0)</f>
        <v>255403</v>
      </c>
      <c r="DE36" s="19">
        <f>+TRUNC('D-PDP'!DE36,0)</f>
        <v>0</v>
      </c>
      <c r="DF36" s="19">
        <f>+TRUNC('D-PDP'!DF36,0)</f>
        <v>0</v>
      </c>
      <c r="DG36" s="19">
        <f>+TRUNC('D-PDP'!DG36,0)</f>
        <v>0</v>
      </c>
      <c r="DH36" s="19">
        <f>+TRUNC('D-PDP'!DH36,0)</f>
        <v>0</v>
      </c>
      <c r="DI36" s="19">
        <f>+TRUNC('D-PDP'!DI36,0)</f>
        <v>0</v>
      </c>
      <c r="DJ36" s="19">
        <f>+TRUNC('D-PDP'!DJ36,6)</f>
        <v>0</v>
      </c>
      <c r="DK36" s="19">
        <f>+TRUNC('D-PDP'!DK36,0)</f>
        <v>43477</v>
      </c>
      <c r="DL36" s="19">
        <f>+TRUNC('D-PDP'!DL36,0)</f>
        <v>377</v>
      </c>
      <c r="DM36" s="19">
        <f>+TRUNC('D-PDP'!DM36,0)</f>
        <v>0</v>
      </c>
      <c r="DN36" s="19">
        <f>+TRUNC('D-PDP'!DN36,0)</f>
        <v>41458740</v>
      </c>
      <c r="DO36" s="19">
        <f>+TRUNC('D-PDP'!DO36,0)</f>
        <v>41159482</v>
      </c>
      <c r="DP36" s="19">
        <f>+TRUNC('D-PDP'!DP36,0)</f>
        <v>39244026</v>
      </c>
    </row>
    <row r="37" spans="3:120" x14ac:dyDescent="0.2">
      <c r="C37" s="11">
        <f>+'D-PDP'!C37</f>
        <v>2024</v>
      </c>
      <c r="D37" s="21">
        <f>+TRUNC('D-PDP'!D37,0)</f>
        <v>80</v>
      </c>
      <c r="E37" s="21">
        <f>+TRUNC('D-PDP'!E37,0)</f>
        <v>8</v>
      </c>
      <c r="F37" s="21">
        <f>+TRUNC('D-PDP'!F37,0)</f>
        <v>73</v>
      </c>
      <c r="G37" s="21">
        <f>+TRUNC('D-PDP'!G37,0)</f>
        <v>0</v>
      </c>
      <c r="H37" s="21">
        <f>+TRUNC('D-PDP'!H37,0)</f>
        <v>7</v>
      </c>
      <c r="I37" s="21">
        <f>+TRUNC('D-PDP'!I37,0)</f>
        <v>0</v>
      </c>
      <c r="J37" s="21">
        <f>+TRUNC('D-PDP'!J37,0)</f>
        <v>0</v>
      </c>
      <c r="K37" s="21">
        <f>+TRUNC('D-PDP'!K37,0)</f>
        <v>617978</v>
      </c>
      <c r="L37" s="21">
        <f>+TRUNC('D-PDP'!L37,0)</f>
        <v>0</v>
      </c>
      <c r="M37" s="21">
        <f>+TRUNC('D-PDP'!M37,3)</f>
        <v>259528.821</v>
      </c>
      <c r="N37" s="21">
        <f>+TRUNC('D-PDP'!N37,3)</f>
        <v>92042.902000000002</v>
      </c>
      <c r="O37" s="21">
        <f>+TRUNC('D-PDP'!O37,3)</f>
        <v>0</v>
      </c>
      <c r="P37" s="21">
        <f>+TRUNC('D-PDP'!P37,3)</f>
        <v>26407.96</v>
      </c>
      <c r="Q37" s="21">
        <f>+TRUNC('D-PDP'!Q37,3)</f>
        <v>3050.366</v>
      </c>
      <c r="R37" s="21">
        <f>+TRUNC('D-PDP'!R37,3)</f>
        <v>76635.489000000001</v>
      </c>
      <c r="S37" s="21">
        <f>+TRUNC('D-PDP'!S37,0)</f>
        <v>0</v>
      </c>
      <c r="T37" s="21">
        <f>+TRUNC('D-PDP'!T37,0)</f>
        <v>3612</v>
      </c>
      <c r="U37" s="21">
        <f>+TRUNC('D-PDP'!U37,0)</f>
        <v>2496</v>
      </c>
      <c r="V37" s="21">
        <f>+TRUNC('D-PDP'!V37,0)</f>
        <v>2358</v>
      </c>
      <c r="W37" s="21">
        <f>+TRUNC('D-PDP'!W37,0)</f>
        <v>6718130</v>
      </c>
      <c r="X37" s="21">
        <f>+TRUNC('D-PDP'!X37,0)</f>
        <v>6683751</v>
      </c>
      <c r="Y37" s="21">
        <f>+TRUNC('D-PDP'!Y37,0)</f>
        <v>0</v>
      </c>
      <c r="Z37" s="21">
        <f>+TRUNC('D-PDP'!Z37,0)</f>
        <v>0</v>
      </c>
      <c r="AA37" s="21">
        <f>+TRUNC('D-PDP'!AA37,0)</f>
        <v>0</v>
      </c>
      <c r="AB37" s="21">
        <f>+TRUNC('D-PDP'!AB37,0)</f>
        <v>617978</v>
      </c>
      <c r="AC37" s="21">
        <f>+TRUNC('D-PDP'!AC37,0)</f>
        <v>0</v>
      </c>
      <c r="AD37" s="21">
        <f>+TRUNC('D-PDP'!AD37,3)</f>
        <v>76635.489000000001</v>
      </c>
      <c r="AE37" s="21">
        <f>+TRUNC('D-PDP'!AE37,3)</f>
        <v>92042.902000000002</v>
      </c>
      <c r="AF37" s="21">
        <f>+TRUNC('D-PDP'!AF37,0)</f>
        <v>0</v>
      </c>
      <c r="AG37" s="21">
        <f>+TRUNC('D-PDP'!AG37,0)</f>
        <v>3612</v>
      </c>
      <c r="AH37" s="21">
        <f>+TRUNC('D-PDP'!AH37,0)</f>
        <v>2496</v>
      </c>
      <c r="AI37" s="21">
        <f>+TRUNC('D-PDP'!AI37,0)</f>
        <v>2358</v>
      </c>
      <c r="AJ37" s="21">
        <f>+TRUNC('D-PDP'!AJ37,6)</f>
        <v>8</v>
      </c>
      <c r="AK37" s="21">
        <f>+TRUNC('D-PDP'!AK37,6)</f>
        <v>6.4</v>
      </c>
      <c r="AL37" s="21">
        <f>+TRUNC('D-PDP'!AL37,6)</f>
        <v>6.4</v>
      </c>
      <c r="AM37" s="21">
        <f>+TRUNC('D-PDP'!AM37,0)</f>
        <v>49438</v>
      </c>
      <c r="AN37" s="21">
        <f>+TRUNC('D-PDP'!AN37,3)</f>
        <v>7317.9359999999997</v>
      </c>
      <c r="AO37" s="21">
        <f>+TRUNC('D-PDP'!AO37,0)</f>
        <v>0</v>
      </c>
      <c r="AP37" s="21">
        <f>+TRUNC('D-PDP'!AP37,6)</f>
        <v>100</v>
      </c>
      <c r="AQ37" s="21">
        <f>+TRUNC('D-PDP'!AQ37,0)</f>
        <v>617978</v>
      </c>
      <c r="AR37" s="21">
        <f>+TRUNC('D-PDP'!AR37,0)</f>
        <v>0</v>
      </c>
      <c r="AS37" s="21">
        <f>+TRUNC('D-PDP'!AS37,3)</f>
        <v>76635.489000000001</v>
      </c>
      <c r="AT37" s="21">
        <f>+TRUNC('D-PDP'!AT37,3)</f>
        <v>92042.902000000002</v>
      </c>
      <c r="AU37" s="21">
        <f>+TRUNC('D-PDP'!AU37,0)</f>
        <v>0</v>
      </c>
      <c r="AV37" s="21">
        <f>+TRUNC('D-PDP'!AV37,0)</f>
        <v>3612</v>
      </c>
      <c r="AW37" s="21">
        <f>+TRUNC('D-PDP'!AW37,0)</f>
        <v>2496</v>
      </c>
      <c r="AX37" s="21">
        <f>+TRUNC('D-PDP'!AX37,0)</f>
        <v>2358</v>
      </c>
      <c r="AY37" s="21">
        <f>+TRUNC('D-PDP'!AY37,0)</f>
        <v>49438</v>
      </c>
      <c r="AZ37" s="21">
        <f>+TRUNC('D-PDP'!AZ37,3)</f>
        <v>7317.9359999999997</v>
      </c>
      <c r="BA37" s="21">
        <f>+TRUNC('D-PDP'!BA37,0)</f>
        <v>0</v>
      </c>
      <c r="BB37" s="21">
        <f>+TRUNC('D-PDP'!BB37,0)</f>
        <v>568540</v>
      </c>
      <c r="BC37" s="21">
        <f>+TRUNC('D-PDP'!BC37,0)</f>
        <v>0</v>
      </c>
      <c r="BD37" s="21">
        <f>+TRUNC('D-PDP'!BD37,3)</f>
        <v>76635.489000000001</v>
      </c>
      <c r="BE37" s="21">
        <f>+TRUNC('D-PDP'!BE37,3)</f>
        <v>92042.902000000002</v>
      </c>
      <c r="BF37" s="21">
        <f>+TRUNC('D-PDP'!BF37,0)</f>
        <v>0</v>
      </c>
      <c r="BG37" s="21">
        <f>+TRUNC('D-PDP'!BG37,0)</f>
        <v>3612</v>
      </c>
      <c r="BH37" s="21">
        <f>+TRUNC('D-PDP'!BH37,0)</f>
        <v>2496</v>
      </c>
      <c r="BI37" s="21">
        <f>+TRUNC('D-PDP'!BI37,0)</f>
        <v>2358</v>
      </c>
      <c r="BJ37" s="21">
        <f>+TRUNC('D-PDP'!BJ37,3)</f>
        <v>98.739000000000004</v>
      </c>
      <c r="BK37" s="21">
        <f>+TRUNC('D-PDP'!BK37,3)</f>
        <v>1.8420000000000001</v>
      </c>
      <c r="BL37" s="21">
        <f>+TRUNC('D-PDP'!BL37,3)</f>
        <v>-1.0569999999999999</v>
      </c>
      <c r="BM37" s="21">
        <f>+TRUNC('D-PDP'!BM37,3)</f>
        <v>0.876</v>
      </c>
      <c r="BN37" s="21">
        <f>+TRUNC('D-PDP'!BN37,3)</f>
        <v>6.0419999999999998</v>
      </c>
      <c r="BO37" s="21">
        <f>+TRUNC('D-PDP'!BO37,3)</f>
        <v>6.0419999999999998</v>
      </c>
      <c r="BP37" s="21">
        <f>+TRUNC('D-PDP'!BP37,3)</f>
        <v>0</v>
      </c>
      <c r="BQ37" s="21">
        <f>+TRUNC('D-PDP'!BQ37,3)</f>
        <v>37.502000000000002</v>
      </c>
      <c r="BR37" s="21">
        <f>+TRUNC('D-PDP'!BR37,3)</f>
        <v>37.502000000000002</v>
      </c>
      <c r="BS37" s="21">
        <f>+TRUNC('D-PDP'!BS37,3)</f>
        <v>98.739000000000004</v>
      </c>
      <c r="BT37" s="21">
        <f>+TRUNC('D-PDP'!BT37,0)</f>
        <v>57005192</v>
      </c>
      <c r="BU37" s="21">
        <f>+TRUNC('D-PDP'!BU37,0)</f>
        <v>10036381</v>
      </c>
      <c r="BV37" s="21">
        <f>+TRUNC('D-PDP'!BV37,6)</f>
        <v>100</v>
      </c>
      <c r="BW37" s="21">
        <f>+TRUNC('D-PDP'!BW37,0)</f>
        <v>5041549</v>
      </c>
      <c r="BX37" s="21">
        <f>+TRUNC('D-PDP'!BX37,0)</f>
        <v>0</v>
      </c>
      <c r="BY37" s="21">
        <f>+TRUNC('D-PDP'!BY37,0)</f>
        <v>4994831</v>
      </c>
      <c r="BZ37" s="21">
        <f>+TRUNC('D-PDP'!BZ37,3)</f>
        <v>8.0820000000000007</v>
      </c>
      <c r="CA37" s="21">
        <f>+TRUNC('D-PDP'!CA37,3)</f>
        <v>0.13</v>
      </c>
      <c r="CB37" s="21">
        <f>+TRUNC('D-PDP'!CB37,3)</f>
        <v>0.42199999999999999</v>
      </c>
      <c r="CC37" s="21">
        <f>+TRUNC('D-PDP'!CC37,3)</f>
        <v>0.10299999999999999</v>
      </c>
      <c r="CD37" s="21">
        <f>+TRUNC('D-PDP'!CD37,3)</f>
        <v>8.6999999999999994E-2</v>
      </c>
      <c r="CE37" s="21">
        <f>+TRUNC('D-PDP'!CE37,3)</f>
        <v>0</v>
      </c>
      <c r="CF37" s="21">
        <f>+TRUNC('D-PDP'!CF37,3)</f>
        <v>0</v>
      </c>
      <c r="CG37" s="21">
        <f>+TRUNC('D-PDP'!CG37,3)</f>
        <v>0</v>
      </c>
      <c r="CH37" s="21">
        <f>+TRUNC('D-PDP'!CH37,3)</f>
        <v>0</v>
      </c>
      <c r="CI37" s="21">
        <f>+TRUNC('D-PDP'!CI37,3)</f>
        <v>47099.114999999998</v>
      </c>
      <c r="CJ37" s="21">
        <f>+TRUNC('D-PDP'!CJ37,3)</f>
        <v>1499.7370000000001</v>
      </c>
      <c r="CK37" s="21">
        <f>+TRUNC('D-PDP'!CK37,3)</f>
        <v>0</v>
      </c>
      <c r="CL37" s="21">
        <f>+TRUNC('D-PDP'!CL37,3)</f>
        <v>0</v>
      </c>
      <c r="CM37" s="21">
        <f>+TRUNC('D-PDP'!CM37,3)</f>
        <v>0</v>
      </c>
      <c r="CN37" s="21">
        <f>+TRUNC('D-PDP'!CN37,0)</f>
        <v>0</v>
      </c>
      <c r="CO37" s="21">
        <f>+TRUNC('D-PDP'!CO37,3)</f>
        <v>0</v>
      </c>
      <c r="CP37" s="21">
        <f>+TRUNC('D-PDP'!CP37,0)</f>
        <v>0</v>
      </c>
      <c r="CQ37" s="21">
        <f>+TRUNC('D-PDP'!CQ37,0)</f>
        <v>0</v>
      </c>
      <c r="CR37" s="21">
        <f>+TRUNC('D-PDP'!CR37,0)</f>
        <v>0</v>
      </c>
      <c r="CS37" s="21">
        <f>+TRUNC('D-PDP'!CS37,0)</f>
        <v>0</v>
      </c>
      <c r="CT37" s="21">
        <f>+TRUNC('D-PDP'!CT37,0)</f>
        <v>0</v>
      </c>
      <c r="CU37" s="21">
        <f>+TRUNC('D-PDP'!CU37,6)</f>
        <v>0</v>
      </c>
      <c r="CV37" s="21">
        <f>+TRUNC('D-PDP'!CV37,0)</f>
        <v>0</v>
      </c>
      <c r="CW37" s="21">
        <f>+TRUNC('D-PDP'!CW37,0)</f>
        <v>0</v>
      </c>
      <c r="CX37" s="21">
        <f>+TRUNC('D-PDP'!CX37,0)</f>
        <v>0</v>
      </c>
      <c r="CY37" s="21">
        <f>+TRUNC('D-PDP'!CY37,0)</f>
        <v>0</v>
      </c>
      <c r="CZ37" s="21">
        <f>+TRUNC('D-PDP'!CZ37,0)</f>
        <v>0</v>
      </c>
      <c r="DA37" s="21">
        <f>+TRUNC('D-PDP'!DA37,0)</f>
        <v>0</v>
      </c>
      <c r="DB37" s="21">
        <f>+TRUNC('D-PDP'!DB37,0)</f>
        <v>0</v>
      </c>
      <c r="DC37" s="21">
        <f>+TRUNC('D-PDP'!DC37,0)</f>
        <v>0</v>
      </c>
      <c r="DD37" s="21">
        <f>+TRUNC('D-PDP'!DD37,0)</f>
        <v>0</v>
      </c>
      <c r="DE37" s="21">
        <f>+TRUNC('D-PDP'!DE37,0)</f>
        <v>0</v>
      </c>
      <c r="DF37" s="21">
        <f>+TRUNC('D-PDP'!DF37,0)</f>
        <v>0</v>
      </c>
      <c r="DG37" s="21">
        <f>+TRUNC('D-PDP'!DG37,0)</f>
        <v>0</v>
      </c>
      <c r="DH37" s="21">
        <f>+TRUNC('D-PDP'!DH37,0)</f>
        <v>0</v>
      </c>
      <c r="DI37" s="21">
        <f>+TRUNC('D-PDP'!DI37,0)</f>
        <v>0</v>
      </c>
      <c r="DJ37" s="21">
        <f>+TRUNC('D-PDP'!DJ37,6)</f>
        <v>0</v>
      </c>
      <c r="DK37" s="21">
        <f>+TRUNC('D-PDP'!DK37,0)</f>
        <v>38771</v>
      </c>
      <c r="DL37" s="21">
        <f>+TRUNC('D-PDP'!DL37,0)</f>
        <v>1034</v>
      </c>
      <c r="DM37" s="21">
        <f>+TRUNC('D-PDP'!DM37,0)</f>
        <v>0</v>
      </c>
      <c r="DN37" s="21">
        <f>+TRUNC('D-PDP'!DN37,0)</f>
        <v>46968810</v>
      </c>
      <c r="DO37" s="21">
        <f>+TRUNC('D-PDP'!DO37,0)</f>
        <v>46929004</v>
      </c>
      <c r="DP37" s="21">
        <f>+TRUNC('D-PDP'!DP37,0)</f>
        <v>40677318</v>
      </c>
    </row>
    <row r="38" spans="3:120" x14ac:dyDescent="0.2">
      <c r="C38" s="12">
        <f>+'D-PDP'!C38</f>
        <v>2025</v>
      </c>
      <c r="D38" s="23">
        <f>+TRUNC('D-PDP'!D38,0)</f>
        <v>72</v>
      </c>
      <c r="E38" s="23">
        <f>+TRUNC('D-PDP'!E38,0)</f>
        <v>10</v>
      </c>
      <c r="F38" s="23">
        <f>+TRUNC('D-PDP'!F38,0)</f>
        <v>65</v>
      </c>
      <c r="G38" s="23">
        <f>+TRUNC('D-PDP'!G38,0)</f>
        <v>0</v>
      </c>
      <c r="H38" s="23">
        <f>+TRUNC('D-PDP'!H38,0)</f>
        <v>7</v>
      </c>
      <c r="I38" s="23">
        <f>+TRUNC('D-PDP'!I38,0)</f>
        <v>0</v>
      </c>
      <c r="J38" s="23">
        <f>+TRUNC('D-PDP'!J38,0)</f>
        <v>0</v>
      </c>
      <c r="K38" s="23">
        <f>+TRUNC('D-PDP'!K38,0)</f>
        <v>505729</v>
      </c>
      <c r="L38" s="23">
        <f>+TRUNC('D-PDP'!L38,0)</f>
        <v>0</v>
      </c>
      <c r="M38" s="23">
        <f>+TRUNC('D-PDP'!M38,3)</f>
        <v>203275.25700000001</v>
      </c>
      <c r="N38" s="23">
        <f>+TRUNC('D-PDP'!N38,3)</f>
        <v>90490.661999999997</v>
      </c>
      <c r="O38" s="23">
        <f>+TRUNC('D-PDP'!O38,3)</f>
        <v>0</v>
      </c>
      <c r="P38" s="23">
        <f>+TRUNC('D-PDP'!P38,3)</f>
        <v>24454.626</v>
      </c>
      <c r="Q38" s="23">
        <f>+TRUNC('D-PDP'!Q38,3)</f>
        <v>6159.8530000000001</v>
      </c>
      <c r="R38" s="23">
        <f>+TRUNC('D-PDP'!R38,3)</f>
        <v>52296.995000000003</v>
      </c>
      <c r="S38" s="23">
        <f>+TRUNC('D-PDP'!S38,0)</f>
        <v>0</v>
      </c>
      <c r="T38" s="23">
        <f>+TRUNC('D-PDP'!T38,0)</f>
        <v>2875</v>
      </c>
      <c r="U38" s="23">
        <f>+TRUNC('D-PDP'!U38,0)</f>
        <v>1987</v>
      </c>
      <c r="V38" s="23">
        <f>+TRUNC('D-PDP'!V38,0)</f>
        <v>1877</v>
      </c>
      <c r="W38" s="23">
        <f>+TRUNC('D-PDP'!W38,0)</f>
        <v>5862356</v>
      </c>
      <c r="X38" s="23">
        <f>+TRUNC('D-PDP'!X38,0)</f>
        <v>6507169</v>
      </c>
      <c r="Y38" s="23">
        <f>+TRUNC('D-PDP'!Y38,0)</f>
        <v>0</v>
      </c>
      <c r="Z38" s="23">
        <f>+TRUNC('D-PDP'!Z38,0)</f>
        <v>0</v>
      </c>
      <c r="AA38" s="23">
        <f>+TRUNC('D-PDP'!AA38,0)</f>
        <v>0</v>
      </c>
      <c r="AB38" s="23">
        <f>+TRUNC('D-PDP'!AB38,0)</f>
        <v>505729</v>
      </c>
      <c r="AC38" s="23">
        <f>+TRUNC('D-PDP'!AC38,0)</f>
        <v>0</v>
      </c>
      <c r="AD38" s="23">
        <f>+TRUNC('D-PDP'!AD38,3)</f>
        <v>52296.995000000003</v>
      </c>
      <c r="AE38" s="23">
        <f>+TRUNC('D-PDP'!AE38,3)</f>
        <v>90490.661999999997</v>
      </c>
      <c r="AF38" s="23">
        <f>+TRUNC('D-PDP'!AF38,0)</f>
        <v>0</v>
      </c>
      <c r="AG38" s="23">
        <f>+TRUNC('D-PDP'!AG38,0)</f>
        <v>2875</v>
      </c>
      <c r="AH38" s="23">
        <f>+TRUNC('D-PDP'!AH38,0)</f>
        <v>1987</v>
      </c>
      <c r="AI38" s="23">
        <f>+TRUNC('D-PDP'!AI38,0)</f>
        <v>1877</v>
      </c>
      <c r="AJ38" s="23">
        <f>+TRUNC('D-PDP'!AJ38,6)</f>
        <v>8</v>
      </c>
      <c r="AK38" s="23">
        <f>+TRUNC('D-PDP'!AK38,6)</f>
        <v>6.4</v>
      </c>
      <c r="AL38" s="23">
        <f>+TRUNC('D-PDP'!AL38,6)</f>
        <v>6.4</v>
      </c>
      <c r="AM38" s="23">
        <f>+TRUNC('D-PDP'!AM38,0)</f>
        <v>40458</v>
      </c>
      <c r="AN38" s="23">
        <f>+TRUNC('D-PDP'!AN38,3)</f>
        <v>5268.0959999999995</v>
      </c>
      <c r="AO38" s="23">
        <f>+TRUNC('D-PDP'!AO38,0)</f>
        <v>0</v>
      </c>
      <c r="AP38" s="23">
        <f>+TRUNC('D-PDP'!AP38,6)</f>
        <v>100</v>
      </c>
      <c r="AQ38" s="23">
        <f>+TRUNC('D-PDP'!AQ38,0)</f>
        <v>505729</v>
      </c>
      <c r="AR38" s="23">
        <f>+TRUNC('D-PDP'!AR38,0)</f>
        <v>0</v>
      </c>
      <c r="AS38" s="23">
        <f>+TRUNC('D-PDP'!AS38,3)</f>
        <v>52296.995000000003</v>
      </c>
      <c r="AT38" s="23">
        <f>+TRUNC('D-PDP'!AT38,3)</f>
        <v>90490.661999999997</v>
      </c>
      <c r="AU38" s="23">
        <f>+TRUNC('D-PDP'!AU38,0)</f>
        <v>0</v>
      </c>
      <c r="AV38" s="23">
        <f>+TRUNC('D-PDP'!AV38,0)</f>
        <v>2875</v>
      </c>
      <c r="AW38" s="23">
        <f>+TRUNC('D-PDP'!AW38,0)</f>
        <v>1987</v>
      </c>
      <c r="AX38" s="23">
        <f>+TRUNC('D-PDP'!AX38,0)</f>
        <v>1877</v>
      </c>
      <c r="AY38" s="23">
        <f>+TRUNC('D-PDP'!AY38,0)</f>
        <v>40458</v>
      </c>
      <c r="AZ38" s="23">
        <f>+TRUNC('D-PDP'!AZ38,3)</f>
        <v>5268.0959999999995</v>
      </c>
      <c r="BA38" s="23">
        <f>+TRUNC('D-PDP'!BA38,0)</f>
        <v>0</v>
      </c>
      <c r="BB38" s="23">
        <f>+TRUNC('D-PDP'!BB38,0)</f>
        <v>465271</v>
      </c>
      <c r="BC38" s="23">
        <f>+TRUNC('D-PDP'!BC38,0)</f>
        <v>0</v>
      </c>
      <c r="BD38" s="23">
        <f>+TRUNC('D-PDP'!BD38,3)</f>
        <v>52296.995000000003</v>
      </c>
      <c r="BE38" s="23">
        <f>+TRUNC('D-PDP'!BE38,3)</f>
        <v>90490.661999999997</v>
      </c>
      <c r="BF38" s="23">
        <f>+TRUNC('D-PDP'!BF38,0)</f>
        <v>0</v>
      </c>
      <c r="BG38" s="23">
        <f>+TRUNC('D-PDP'!BG38,0)</f>
        <v>2875</v>
      </c>
      <c r="BH38" s="23">
        <f>+TRUNC('D-PDP'!BH38,0)</f>
        <v>1987</v>
      </c>
      <c r="BI38" s="23">
        <f>+TRUNC('D-PDP'!BI38,0)</f>
        <v>1877</v>
      </c>
      <c r="BJ38" s="23">
        <f>+TRUNC('D-PDP'!BJ38,3)</f>
        <v>98.739000000000004</v>
      </c>
      <c r="BK38" s="23">
        <f>+TRUNC('D-PDP'!BK38,3)</f>
        <v>1.8420000000000001</v>
      </c>
      <c r="BL38" s="23">
        <f>+TRUNC('D-PDP'!BL38,3)</f>
        <v>-1.0569999999999999</v>
      </c>
      <c r="BM38" s="23">
        <f>+TRUNC('D-PDP'!BM38,3)</f>
        <v>0.876</v>
      </c>
      <c r="BN38" s="23">
        <f>+TRUNC('D-PDP'!BN38,3)</f>
        <v>6.0419999999999998</v>
      </c>
      <c r="BO38" s="23">
        <f>+TRUNC('D-PDP'!BO38,3)</f>
        <v>6.0419999999999998</v>
      </c>
      <c r="BP38" s="23">
        <f>+TRUNC('D-PDP'!BP38,3)</f>
        <v>0</v>
      </c>
      <c r="BQ38" s="23">
        <f>+TRUNC('D-PDP'!BQ38,3)</f>
        <v>37.502000000000002</v>
      </c>
      <c r="BR38" s="23">
        <f>+TRUNC('D-PDP'!BR38,3)</f>
        <v>37.502000000000002</v>
      </c>
      <c r="BS38" s="23">
        <f>+TRUNC('D-PDP'!BS38,3)</f>
        <v>98.739000000000004</v>
      </c>
      <c r="BT38" s="23">
        <f>+TRUNC('D-PDP'!BT38,0)</f>
        <v>46585278</v>
      </c>
      <c r="BU38" s="23">
        <f>+TRUNC('D-PDP'!BU38,0)</f>
        <v>9478045</v>
      </c>
      <c r="BV38" s="23">
        <f>+TRUNC('D-PDP'!BV38,6)</f>
        <v>100</v>
      </c>
      <c r="BW38" s="23">
        <f>+TRUNC('D-PDP'!BW38,0)</f>
        <v>5041549</v>
      </c>
      <c r="BX38" s="23">
        <f>+TRUNC('D-PDP'!BX38,0)</f>
        <v>0</v>
      </c>
      <c r="BY38" s="23">
        <f>+TRUNC('D-PDP'!BY38,0)</f>
        <v>4436495</v>
      </c>
      <c r="BZ38" s="23">
        <f>+TRUNC('D-PDP'!BZ38,3)</f>
        <v>8.7720000000000002</v>
      </c>
      <c r="CA38" s="23">
        <f>+TRUNC('D-PDP'!CA38,3)</f>
        <v>0.13</v>
      </c>
      <c r="CB38" s="23">
        <f>+TRUNC('D-PDP'!CB38,3)</f>
        <v>0.42199999999999999</v>
      </c>
      <c r="CC38" s="23">
        <f>+TRUNC('D-PDP'!CC38,3)</f>
        <v>0.10299999999999999</v>
      </c>
      <c r="CD38" s="23">
        <f>+TRUNC('D-PDP'!CD38,3)</f>
        <v>8.6999999999999994E-2</v>
      </c>
      <c r="CE38" s="23">
        <f>+TRUNC('D-PDP'!CE38,3)</f>
        <v>0</v>
      </c>
      <c r="CF38" s="23">
        <f>+TRUNC('D-PDP'!CF38,3)</f>
        <v>0</v>
      </c>
      <c r="CG38" s="23">
        <f>+TRUNC('D-PDP'!CG38,3)</f>
        <v>0</v>
      </c>
      <c r="CH38" s="23">
        <f>+TRUNC('D-PDP'!CH38,3)</f>
        <v>0</v>
      </c>
      <c r="CI38" s="23">
        <f>+TRUNC('D-PDP'!CI38,3)</f>
        <v>47099.114999999998</v>
      </c>
      <c r="CJ38" s="23">
        <f>+TRUNC('D-PDP'!CJ38,3)</f>
        <v>1499.7370000000001</v>
      </c>
      <c r="CK38" s="23">
        <f>+TRUNC('D-PDP'!CK38,3)</f>
        <v>0</v>
      </c>
      <c r="CL38" s="23">
        <f>+TRUNC('D-PDP'!CL38,3)</f>
        <v>0</v>
      </c>
      <c r="CM38" s="23">
        <f>+TRUNC('D-PDP'!CM38,3)</f>
        <v>0</v>
      </c>
      <c r="CN38" s="23">
        <f>+TRUNC('D-PDP'!CN38,0)</f>
        <v>0</v>
      </c>
      <c r="CO38" s="23">
        <f>+TRUNC('D-PDP'!CO38,3)</f>
        <v>0</v>
      </c>
      <c r="CP38" s="23">
        <f>+TRUNC('D-PDP'!CP38,0)</f>
        <v>0</v>
      </c>
      <c r="CQ38" s="23">
        <f>+TRUNC('D-PDP'!CQ38,0)</f>
        <v>0</v>
      </c>
      <c r="CR38" s="23">
        <f>+TRUNC('D-PDP'!CR38,0)</f>
        <v>0</v>
      </c>
      <c r="CS38" s="23">
        <f>+TRUNC('D-PDP'!CS38,0)</f>
        <v>0</v>
      </c>
      <c r="CT38" s="23">
        <f>+TRUNC('D-PDP'!CT38,0)</f>
        <v>0</v>
      </c>
      <c r="CU38" s="23">
        <f>+TRUNC('D-PDP'!CU38,6)</f>
        <v>0</v>
      </c>
      <c r="CV38" s="23">
        <f>+TRUNC('D-PDP'!CV38,0)</f>
        <v>0</v>
      </c>
      <c r="CW38" s="23">
        <f>+TRUNC('D-PDP'!CW38,0)</f>
        <v>0</v>
      </c>
      <c r="CX38" s="23">
        <f>+TRUNC('D-PDP'!CX38,0)</f>
        <v>0</v>
      </c>
      <c r="CY38" s="23">
        <f>+TRUNC('D-PDP'!CY38,0)</f>
        <v>0</v>
      </c>
      <c r="CZ38" s="23">
        <f>+TRUNC('D-PDP'!CZ38,0)</f>
        <v>0</v>
      </c>
      <c r="DA38" s="23">
        <f>+TRUNC('D-PDP'!DA38,0)</f>
        <v>0</v>
      </c>
      <c r="DB38" s="23">
        <f>+TRUNC('D-PDP'!DB38,0)</f>
        <v>0</v>
      </c>
      <c r="DC38" s="23">
        <f>+TRUNC('D-PDP'!DC38,0)</f>
        <v>0</v>
      </c>
      <c r="DD38" s="23">
        <f>+TRUNC('D-PDP'!DD38,0)</f>
        <v>0</v>
      </c>
      <c r="DE38" s="23">
        <f>+TRUNC('D-PDP'!DE38,0)</f>
        <v>0</v>
      </c>
      <c r="DF38" s="23">
        <f>+TRUNC('D-PDP'!DF38,0)</f>
        <v>0</v>
      </c>
      <c r="DG38" s="23">
        <f>+TRUNC('D-PDP'!DG38,0)</f>
        <v>0</v>
      </c>
      <c r="DH38" s="23">
        <f>+TRUNC('D-PDP'!DH38,0)</f>
        <v>0</v>
      </c>
      <c r="DI38" s="23">
        <f>+TRUNC('D-PDP'!DI38,0)</f>
        <v>0</v>
      </c>
      <c r="DJ38" s="23">
        <f>+TRUNC('D-PDP'!DJ38,6)</f>
        <v>0</v>
      </c>
      <c r="DK38" s="23">
        <f>+TRUNC('D-PDP'!DK38,0)</f>
        <v>27911</v>
      </c>
      <c r="DL38" s="23">
        <f>+TRUNC('D-PDP'!DL38,0)</f>
        <v>2088</v>
      </c>
      <c r="DM38" s="23">
        <f>+TRUNC('D-PDP'!DM38,0)</f>
        <v>0</v>
      </c>
      <c r="DN38" s="23">
        <f>+TRUNC('D-PDP'!DN38,0)</f>
        <v>37107233</v>
      </c>
      <c r="DO38" s="23">
        <f>+TRUNC('D-PDP'!DO38,0)</f>
        <v>37077233</v>
      </c>
      <c r="DP38" s="23">
        <f>+TRUNC('D-PDP'!DP38,0)</f>
        <v>29216326</v>
      </c>
    </row>
    <row r="39" spans="3:120" x14ac:dyDescent="0.2">
      <c r="C39" s="12">
        <f>+'D-PDP'!C39</f>
        <v>2026</v>
      </c>
      <c r="D39" s="23">
        <f>+TRUNC('D-PDP'!D39,0)</f>
        <v>70</v>
      </c>
      <c r="E39" s="23">
        <f>+TRUNC('D-PDP'!E39,0)</f>
        <v>11</v>
      </c>
      <c r="F39" s="23">
        <f>+TRUNC('D-PDP'!F39,0)</f>
        <v>63</v>
      </c>
      <c r="G39" s="23">
        <f>+TRUNC('D-PDP'!G39,0)</f>
        <v>0</v>
      </c>
      <c r="H39" s="23">
        <f>+TRUNC('D-PDP'!H39,0)</f>
        <v>7</v>
      </c>
      <c r="I39" s="23">
        <f>+TRUNC('D-PDP'!I39,0)</f>
        <v>0</v>
      </c>
      <c r="J39" s="23">
        <f>+TRUNC('D-PDP'!J39,0)</f>
        <v>0</v>
      </c>
      <c r="K39" s="23">
        <f>+TRUNC('D-PDP'!K39,0)</f>
        <v>438711</v>
      </c>
      <c r="L39" s="23">
        <f>+TRUNC('D-PDP'!L39,0)</f>
        <v>0</v>
      </c>
      <c r="M39" s="23">
        <f>+TRUNC('D-PDP'!M39,3)</f>
        <v>170911.86799999999</v>
      </c>
      <c r="N39" s="23">
        <f>+TRUNC('D-PDP'!N39,3)</f>
        <v>88782.744000000006</v>
      </c>
      <c r="O39" s="23">
        <f>+TRUNC('D-PDP'!O39,3)</f>
        <v>0</v>
      </c>
      <c r="P39" s="23">
        <f>+TRUNC('D-PDP'!P39,3)</f>
        <v>22998.748</v>
      </c>
      <c r="Q39" s="23">
        <f>+TRUNC('D-PDP'!Q39,3)</f>
        <v>7616.68</v>
      </c>
      <c r="R39" s="23">
        <f>+TRUNC('D-PDP'!R39,3)</f>
        <v>34962.260999999999</v>
      </c>
      <c r="S39" s="23">
        <f>+TRUNC('D-PDP'!S39,0)</f>
        <v>0</v>
      </c>
      <c r="T39" s="23">
        <f>+TRUNC('D-PDP'!T39,0)</f>
        <v>2335</v>
      </c>
      <c r="U39" s="23">
        <f>+TRUNC('D-PDP'!U39,0)</f>
        <v>1614</v>
      </c>
      <c r="V39" s="23">
        <f>+TRUNC('D-PDP'!V39,0)</f>
        <v>1525</v>
      </c>
      <c r="W39" s="23">
        <f>+TRUNC('D-PDP'!W39,0)</f>
        <v>5690397</v>
      </c>
      <c r="X39" s="23">
        <f>+TRUNC('D-PDP'!X39,0)</f>
        <v>6460316</v>
      </c>
      <c r="Y39" s="23">
        <f>+TRUNC('D-PDP'!Y39,0)</f>
        <v>0</v>
      </c>
      <c r="Z39" s="23">
        <f>+TRUNC('D-PDP'!Z39,0)</f>
        <v>0</v>
      </c>
      <c r="AA39" s="23">
        <f>+TRUNC('D-PDP'!AA39,0)</f>
        <v>0</v>
      </c>
      <c r="AB39" s="23">
        <f>+TRUNC('D-PDP'!AB39,0)</f>
        <v>438711</v>
      </c>
      <c r="AC39" s="23">
        <f>+TRUNC('D-PDP'!AC39,0)</f>
        <v>0</v>
      </c>
      <c r="AD39" s="23">
        <f>+TRUNC('D-PDP'!AD39,3)</f>
        <v>34962.260999999999</v>
      </c>
      <c r="AE39" s="23">
        <f>+TRUNC('D-PDP'!AE39,3)</f>
        <v>88782.744000000006</v>
      </c>
      <c r="AF39" s="23">
        <f>+TRUNC('D-PDP'!AF39,0)</f>
        <v>0</v>
      </c>
      <c r="AG39" s="23">
        <f>+TRUNC('D-PDP'!AG39,0)</f>
        <v>2335</v>
      </c>
      <c r="AH39" s="23">
        <f>+TRUNC('D-PDP'!AH39,0)</f>
        <v>1614</v>
      </c>
      <c r="AI39" s="23">
        <f>+TRUNC('D-PDP'!AI39,0)</f>
        <v>1525</v>
      </c>
      <c r="AJ39" s="23">
        <f>+TRUNC('D-PDP'!AJ39,6)</f>
        <v>8</v>
      </c>
      <c r="AK39" s="23">
        <f>+TRUNC('D-PDP'!AK39,6)</f>
        <v>6.4</v>
      </c>
      <c r="AL39" s="23">
        <f>+TRUNC('D-PDP'!AL39,6)</f>
        <v>6.4</v>
      </c>
      <c r="AM39" s="23">
        <f>+TRUNC('D-PDP'!AM39,0)</f>
        <v>35096</v>
      </c>
      <c r="AN39" s="23">
        <f>+TRUNC('D-PDP'!AN39,3)</f>
        <v>3797.7910000000002</v>
      </c>
      <c r="AO39" s="23">
        <f>+TRUNC('D-PDP'!AO39,0)</f>
        <v>0</v>
      </c>
      <c r="AP39" s="23">
        <f>+TRUNC('D-PDP'!AP39,6)</f>
        <v>100</v>
      </c>
      <c r="AQ39" s="23">
        <f>+TRUNC('D-PDP'!AQ39,0)</f>
        <v>438711</v>
      </c>
      <c r="AR39" s="23">
        <f>+TRUNC('D-PDP'!AR39,0)</f>
        <v>0</v>
      </c>
      <c r="AS39" s="23">
        <f>+TRUNC('D-PDP'!AS39,3)</f>
        <v>34962.260999999999</v>
      </c>
      <c r="AT39" s="23">
        <f>+TRUNC('D-PDP'!AT39,3)</f>
        <v>88782.744000000006</v>
      </c>
      <c r="AU39" s="23">
        <f>+TRUNC('D-PDP'!AU39,0)</f>
        <v>0</v>
      </c>
      <c r="AV39" s="23">
        <f>+TRUNC('D-PDP'!AV39,0)</f>
        <v>2335</v>
      </c>
      <c r="AW39" s="23">
        <f>+TRUNC('D-PDP'!AW39,0)</f>
        <v>1614</v>
      </c>
      <c r="AX39" s="23">
        <f>+TRUNC('D-PDP'!AX39,0)</f>
        <v>1525</v>
      </c>
      <c r="AY39" s="23">
        <f>+TRUNC('D-PDP'!AY39,0)</f>
        <v>35096</v>
      </c>
      <c r="AZ39" s="23">
        <f>+TRUNC('D-PDP'!AZ39,3)</f>
        <v>3797.7910000000002</v>
      </c>
      <c r="BA39" s="23">
        <f>+TRUNC('D-PDP'!BA39,0)</f>
        <v>0</v>
      </c>
      <c r="BB39" s="23">
        <f>+TRUNC('D-PDP'!BB39,0)</f>
        <v>403614</v>
      </c>
      <c r="BC39" s="23">
        <f>+TRUNC('D-PDP'!BC39,0)</f>
        <v>0</v>
      </c>
      <c r="BD39" s="23">
        <f>+TRUNC('D-PDP'!BD39,3)</f>
        <v>34962.260999999999</v>
      </c>
      <c r="BE39" s="23">
        <f>+TRUNC('D-PDP'!BE39,3)</f>
        <v>88782.744000000006</v>
      </c>
      <c r="BF39" s="23">
        <f>+TRUNC('D-PDP'!BF39,0)</f>
        <v>0</v>
      </c>
      <c r="BG39" s="23">
        <f>+TRUNC('D-PDP'!BG39,0)</f>
        <v>2335</v>
      </c>
      <c r="BH39" s="23">
        <f>+TRUNC('D-PDP'!BH39,0)</f>
        <v>1614</v>
      </c>
      <c r="BI39" s="23">
        <f>+TRUNC('D-PDP'!BI39,0)</f>
        <v>1525</v>
      </c>
      <c r="BJ39" s="23">
        <f>+TRUNC('D-PDP'!BJ39,3)</f>
        <v>98.739000000000004</v>
      </c>
      <c r="BK39" s="23">
        <f>+TRUNC('D-PDP'!BK39,3)</f>
        <v>1.8420000000000001</v>
      </c>
      <c r="BL39" s="23">
        <f>+TRUNC('D-PDP'!BL39,3)</f>
        <v>-1.0569999999999999</v>
      </c>
      <c r="BM39" s="23">
        <f>+TRUNC('D-PDP'!BM39,3)</f>
        <v>0.876</v>
      </c>
      <c r="BN39" s="23">
        <f>+TRUNC('D-PDP'!BN39,3)</f>
        <v>6.0419999999999998</v>
      </c>
      <c r="BO39" s="23">
        <f>+TRUNC('D-PDP'!BO39,3)</f>
        <v>6.0419999999999998</v>
      </c>
      <c r="BP39" s="23">
        <f>+TRUNC('D-PDP'!BP39,3)</f>
        <v>0</v>
      </c>
      <c r="BQ39" s="23">
        <f>+TRUNC('D-PDP'!BQ39,3)</f>
        <v>37.502000000000002</v>
      </c>
      <c r="BR39" s="23">
        <f>+TRUNC('D-PDP'!BR39,3)</f>
        <v>37.502000000000002</v>
      </c>
      <c r="BS39" s="23">
        <f>+TRUNC('D-PDP'!BS39,3)</f>
        <v>98.739000000000004</v>
      </c>
      <c r="BT39" s="23">
        <f>+TRUNC('D-PDP'!BT39,0)</f>
        <v>40336428</v>
      </c>
      <c r="BU39" s="23">
        <f>+TRUNC('D-PDP'!BU39,0)</f>
        <v>9324726</v>
      </c>
      <c r="BV39" s="23">
        <f>+TRUNC('D-PDP'!BV39,6)</f>
        <v>100</v>
      </c>
      <c r="BW39" s="23">
        <f>+TRUNC('D-PDP'!BW39,0)</f>
        <v>5041549</v>
      </c>
      <c r="BX39" s="23">
        <f>+TRUNC('D-PDP'!BX39,0)</f>
        <v>0</v>
      </c>
      <c r="BY39" s="23">
        <f>+TRUNC('D-PDP'!BY39,0)</f>
        <v>4283176</v>
      </c>
      <c r="BZ39" s="23">
        <f>+TRUNC('D-PDP'!BZ39,3)</f>
        <v>9.7629999999999999</v>
      </c>
      <c r="CA39" s="23">
        <f>+TRUNC('D-PDP'!CA39,3)</f>
        <v>0.13</v>
      </c>
      <c r="CB39" s="23">
        <f>+TRUNC('D-PDP'!CB39,3)</f>
        <v>0.42199999999999999</v>
      </c>
      <c r="CC39" s="23">
        <f>+TRUNC('D-PDP'!CC39,3)</f>
        <v>0.10299999999999999</v>
      </c>
      <c r="CD39" s="23">
        <f>+TRUNC('D-PDP'!CD39,3)</f>
        <v>8.6999999999999994E-2</v>
      </c>
      <c r="CE39" s="23">
        <f>+TRUNC('D-PDP'!CE39,3)</f>
        <v>0</v>
      </c>
      <c r="CF39" s="23">
        <f>+TRUNC('D-PDP'!CF39,3)</f>
        <v>0</v>
      </c>
      <c r="CG39" s="23">
        <f>+TRUNC('D-PDP'!CG39,3)</f>
        <v>0</v>
      </c>
      <c r="CH39" s="23">
        <f>+TRUNC('D-PDP'!CH39,3)</f>
        <v>0</v>
      </c>
      <c r="CI39" s="23">
        <f>+TRUNC('D-PDP'!CI39,3)</f>
        <v>47099.114999999998</v>
      </c>
      <c r="CJ39" s="23">
        <f>+TRUNC('D-PDP'!CJ39,3)</f>
        <v>1499.7370000000001</v>
      </c>
      <c r="CK39" s="23">
        <f>+TRUNC('D-PDP'!CK39,3)</f>
        <v>0</v>
      </c>
      <c r="CL39" s="23">
        <f>+TRUNC('D-PDP'!CL39,3)</f>
        <v>0</v>
      </c>
      <c r="CM39" s="23">
        <f>+TRUNC('D-PDP'!CM39,3)</f>
        <v>0</v>
      </c>
      <c r="CN39" s="23">
        <f>+TRUNC('D-PDP'!CN39,0)</f>
        <v>0</v>
      </c>
      <c r="CO39" s="23">
        <f>+TRUNC('D-PDP'!CO39,3)</f>
        <v>0</v>
      </c>
      <c r="CP39" s="23">
        <f>+TRUNC('D-PDP'!CP39,0)</f>
        <v>0</v>
      </c>
      <c r="CQ39" s="23">
        <f>+TRUNC('D-PDP'!CQ39,0)</f>
        <v>0</v>
      </c>
      <c r="CR39" s="23">
        <f>+TRUNC('D-PDP'!CR39,0)</f>
        <v>0</v>
      </c>
      <c r="CS39" s="23">
        <f>+TRUNC('D-PDP'!CS39,0)</f>
        <v>0</v>
      </c>
      <c r="CT39" s="23">
        <f>+TRUNC('D-PDP'!CT39,0)</f>
        <v>0</v>
      </c>
      <c r="CU39" s="23">
        <f>+TRUNC('D-PDP'!CU39,6)</f>
        <v>0</v>
      </c>
      <c r="CV39" s="23">
        <f>+TRUNC('D-PDP'!CV39,0)</f>
        <v>0</v>
      </c>
      <c r="CW39" s="23">
        <f>+TRUNC('D-PDP'!CW39,0)</f>
        <v>0</v>
      </c>
      <c r="CX39" s="23">
        <f>+TRUNC('D-PDP'!CX39,0)</f>
        <v>0</v>
      </c>
      <c r="CY39" s="23">
        <f>+TRUNC('D-PDP'!CY39,0)</f>
        <v>0</v>
      </c>
      <c r="CZ39" s="23">
        <f>+TRUNC('D-PDP'!CZ39,0)</f>
        <v>0</v>
      </c>
      <c r="DA39" s="23">
        <f>+TRUNC('D-PDP'!DA39,0)</f>
        <v>0</v>
      </c>
      <c r="DB39" s="23">
        <f>+TRUNC('D-PDP'!DB39,0)</f>
        <v>0</v>
      </c>
      <c r="DC39" s="23">
        <f>+TRUNC('D-PDP'!DC39,0)</f>
        <v>0</v>
      </c>
      <c r="DD39" s="23">
        <f>+TRUNC('D-PDP'!DD39,0)</f>
        <v>0</v>
      </c>
      <c r="DE39" s="23">
        <f>+TRUNC('D-PDP'!DE39,0)</f>
        <v>0</v>
      </c>
      <c r="DF39" s="23">
        <f>+TRUNC('D-PDP'!DF39,0)</f>
        <v>0</v>
      </c>
      <c r="DG39" s="23">
        <f>+TRUNC('D-PDP'!DG39,0)</f>
        <v>0</v>
      </c>
      <c r="DH39" s="23">
        <f>+TRUNC('D-PDP'!DH39,0)</f>
        <v>0</v>
      </c>
      <c r="DI39" s="23">
        <f>+TRUNC('D-PDP'!DI39,0)</f>
        <v>0</v>
      </c>
      <c r="DJ39" s="23">
        <f>+TRUNC('D-PDP'!DJ39,6)</f>
        <v>0</v>
      </c>
      <c r="DK39" s="23">
        <f>+TRUNC('D-PDP'!DK39,0)</f>
        <v>20121</v>
      </c>
      <c r="DL39" s="23">
        <f>+TRUNC('D-PDP'!DL39,0)</f>
        <v>2582</v>
      </c>
      <c r="DM39" s="23">
        <f>+TRUNC('D-PDP'!DM39,0)</f>
        <v>0</v>
      </c>
      <c r="DN39" s="23">
        <f>+TRUNC('D-PDP'!DN39,0)</f>
        <v>31011701</v>
      </c>
      <c r="DO39" s="23">
        <f>+TRUNC('D-PDP'!DO39,0)</f>
        <v>30988997</v>
      </c>
      <c r="DP39" s="23">
        <f>+TRUNC('D-PDP'!DP39,0)</f>
        <v>22198985</v>
      </c>
    </row>
    <row r="40" spans="3:120" x14ac:dyDescent="0.2">
      <c r="C40" s="12">
        <f>+'D-PDP'!C40</f>
        <v>2027</v>
      </c>
      <c r="D40" s="23">
        <f>+TRUNC('D-PDP'!D40,0)</f>
        <v>68</v>
      </c>
      <c r="E40" s="23">
        <f>+TRUNC('D-PDP'!E40,0)</f>
        <v>12</v>
      </c>
      <c r="F40" s="23">
        <f>+TRUNC('D-PDP'!F40,0)</f>
        <v>61</v>
      </c>
      <c r="G40" s="23">
        <f>+TRUNC('D-PDP'!G40,0)</f>
        <v>0</v>
      </c>
      <c r="H40" s="23">
        <f>+TRUNC('D-PDP'!H40,0)</f>
        <v>7</v>
      </c>
      <c r="I40" s="23">
        <f>+TRUNC('D-PDP'!I40,0)</f>
        <v>0</v>
      </c>
      <c r="J40" s="23">
        <f>+TRUNC('D-PDP'!J40,0)</f>
        <v>0</v>
      </c>
      <c r="K40" s="23">
        <f>+TRUNC('D-PDP'!K40,0)</f>
        <v>388233</v>
      </c>
      <c r="L40" s="23">
        <f>+TRUNC('D-PDP'!L40,0)</f>
        <v>0</v>
      </c>
      <c r="M40" s="23">
        <f>+TRUNC('D-PDP'!M40,3)</f>
        <v>148567.48000000001</v>
      </c>
      <c r="N40" s="23">
        <f>+TRUNC('D-PDP'!N40,3)</f>
        <v>86428.27</v>
      </c>
      <c r="O40" s="23">
        <f>+TRUNC('D-PDP'!O40,3)</f>
        <v>0</v>
      </c>
      <c r="P40" s="23">
        <f>+TRUNC('D-PDP'!P40,3)</f>
        <v>21801.428</v>
      </c>
      <c r="Q40" s="23">
        <f>+TRUNC('D-PDP'!Q40,3)</f>
        <v>8430.3539999999994</v>
      </c>
      <c r="R40" s="23">
        <f>+TRUNC('D-PDP'!R40,3)</f>
        <v>21559.566999999999</v>
      </c>
      <c r="S40" s="23">
        <f>+TRUNC('D-PDP'!S40,0)</f>
        <v>0</v>
      </c>
      <c r="T40" s="23">
        <f>+TRUNC('D-PDP'!T40,0)</f>
        <v>1887</v>
      </c>
      <c r="U40" s="23">
        <f>+TRUNC('D-PDP'!U40,0)</f>
        <v>1304</v>
      </c>
      <c r="V40" s="23">
        <f>+TRUNC('D-PDP'!V40,0)</f>
        <v>1232</v>
      </c>
      <c r="W40" s="23">
        <f>+TRUNC('D-PDP'!W40,0)</f>
        <v>5674260</v>
      </c>
      <c r="X40" s="23">
        <f>+TRUNC('D-PDP'!X40,0)</f>
        <v>6452346</v>
      </c>
      <c r="Y40" s="23">
        <f>+TRUNC('D-PDP'!Y40,0)</f>
        <v>0</v>
      </c>
      <c r="Z40" s="23">
        <f>+TRUNC('D-PDP'!Z40,0)</f>
        <v>0</v>
      </c>
      <c r="AA40" s="23">
        <f>+TRUNC('D-PDP'!AA40,0)</f>
        <v>0</v>
      </c>
      <c r="AB40" s="23">
        <f>+TRUNC('D-PDP'!AB40,0)</f>
        <v>388233</v>
      </c>
      <c r="AC40" s="23">
        <f>+TRUNC('D-PDP'!AC40,0)</f>
        <v>0</v>
      </c>
      <c r="AD40" s="23">
        <f>+TRUNC('D-PDP'!AD40,3)</f>
        <v>21559.566999999999</v>
      </c>
      <c r="AE40" s="23">
        <f>+TRUNC('D-PDP'!AE40,3)</f>
        <v>86428.27</v>
      </c>
      <c r="AF40" s="23">
        <f>+TRUNC('D-PDP'!AF40,0)</f>
        <v>0</v>
      </c>
      <c r="AG40" s="23">
        <f>+TRUNC('D-PDP'!AG40,0)</f>
        <v>1887</v>
      </c>
      <c r="AH40" s="23">
        <f>+TRUNC('D-PDP'!AH40,0)</f>
        <v>1304</v>
      </c>
      <c r="AI40" s="23">
        <f>+TRUNC('D-PDP'!AI40,0)</f>
        <v>1232</v>
      </c>
      <c r="AJ40" s="23">
        <f>+TRUNC('D-PDP'!AJ40,6)</f>
        <v>8</v>
      </c>
      <c r="AK40" s="23">
        <f>+TRUNC('D-PDP'!AK40,6)</f>
        <v>6.4</v>
      </c>
      <c r="AL40" s="23">
        <f>+TRUNC('D-PDP'!AL40,6)</f>
        <v>6.4</v>
      </c>
      <c r="AM40" s="23">
        <f>+TRUNC('D-PDP'!AM40,0)</f>
        <v>31058</v>
      </c>
      <c r="AN40" s="23">
        <f>+TRUNC('D-PDP'!AN40,3)</f>
        <v>2640.973</v>
      </c>
      <c r="AO40" s="23">
        <f>+TRUNC('D-PDP'!AO40,0)</f>
        <v>0</v>
      </c>
      <c r="AP40" s="23">
        <f>+TRUNC('D-PDP'!AP40,6)</f>
        <v>100</v>
      </c>
      <c r="AQ40" s="23">
        <f>+TRUNC('D-PDP'!AQ40,0)</f>
        <v>388233</v>
      </c>
      <c r="AR40" s="23">
        <f>+TRUNC('D-PDP'!AR40,0)</f>
        <v>0</v>
      </c>
      <c r="AS40" s="23">
        <f>+TRUNC('D-PDP'!AS40,3)</f>
        <v>21559.566999999999</v>
      </c>
      <c r="AT40" s="23">
        <f>+TRUNC('D-PDP'!AT40,3)</f>
        <v>86428.27</v>
      </c>
      <c r="AU40" s="23">
        <f>+TRUNC('D-PDP'!AU40,0)</f>
        <v>0</v>
      </c>
      <c r="AV40" s="23">
        <f>+TRUNC('D-PDP'!AV40,0)</f>
        <v>1887</v>
      </c>
      <c r="AW40" s="23">
        <f>+TRUNC('D-PDP'!AW40,0)</f>
        <v>1304</v>
      </c>
      <c r="AX40" s="23">
        <f>+TRUNC('D-PDP'!AX40,0)</f>
        <v>1232</v>
      </c>
      <c r="AY40" s="23">
        <f>+TRUNC('D-PDP'!AY40,0)</f>
        <v>31058</v>
      </c>
      <c r="AZ40" s="23">
        <f>+TRUNC('D-PDP'!AZ40,3)</f>
        <v>2640.973</v>
      </c>
      <c r="BA40" s="23">
        <f>+TRUNC('D-PDP'!BA40,0)</f>
        <v>0</v>
      </c>
      <c r="BB40" s="23">
        <f>+TRUNC('D-PDP'!BB40,0)</f>
        <v>357174</v>
      </c>
      <c r="BC40" s="23">
        <f>+TRUNC('D-PDP'!BC40,0)</f>
        <v>0</v>
      </c>
      <c r="BD40" s="23">
        <f>+TRUNC('D-PDP'!BD40,3)</f>
        <v>21559.566999999999</v>
      </c>
      <c r="BE40" s="23">
        <f>+TRUNC('D-PDP'!BE40,3)</f>
        <v>86428.27</v>
      </c>
      <c r="BF40" s="23">
        <f>+TRUNC('D-PDP'!BF40,0)</f>
        <v>0</v>
      </c>
      <c r="BG40" s="23">
        <f>+TRUNC('D-PDP'!BG40,0)</f>
        <v>1887</v>
      </c>
      <c r="BH40" s="23">
        <f>+TRUNC('D-PDP'!BH40,0)</f>
        <v>1304</v>
      </c>
      <c r="BI40" s="23">
        <f>+TRUNC('D-PDP'!BI40,0)</f>
        <v>1232</v>
      </c>
      <c r="BJ40" s="23">
        <f>+TRUNC('D-PDP'!BJ40,3)</f>
        <v>98.739000000000004</v>
      </c>
      <c r="BK40" s="23">
        <f>+TRUNC('D-PDP'!BK40,3)</f>
        <v>1.8420000000000001</v>
      </c>
      <c r="BL40" s="23">
        <f>+TRUNC('D-PDP'!BL40,3)</f>
        <v>-1.0569999999999999</v>
      </c>
      <c r="BM40" s="23">
        <f>+TRUNC('D-PDP'!BM40,3)</f>
        <v>0.876</v>
      </c>
      <c r="BN40" s="23">
        <f>+TRUNC('D-PDP'!BN40,3)</f>
        <v>6.0419999999999998</v>
      </c>
      <c r="BO40" s="23">
        <f>+TRUNC('D-PDP'!BO40,3)</f>
        <v>6.0419999999999998</v>
      </c>
      <c r="BP40" s="23">
        <f>+TRUNC('D-PDP'!BP40,3)</f>
        <v>0</v>
      </c>
      <c r="BQ40" s="23">
        <f>+TRUNC('D-PDP'!BQ40,3)</f>
        <v>37.502000000000002</v>
      </c>
      <c r="BR40" s="23">
        <f>+TRUNC('D-PDP'!BR40,3)</f>
        <v>37.502000000000002</v>
      </c>
      <c r="BS40" s="23">
        <f>+TRUNC('D-PDP'!BS40,3)</f>
        <v>98.739000000000004</v>
      </c>
      <c r="BT40" s="23">
        <f>+TRUNC('D-PDP'!BT40,0)</f>
        <v>35622767</v>
      </c>
      <c r="BU40" s="23">
        <f>+TRUNC('D-PDP'!BU40,0)</f>
        <v>9250065</v>
      </c>
      <c r="BV40" s="23">
        <f>+TRUNC('D-PDP'!BV40,6)</f>
        <v>100</v>
      </c>
      <c r="BW40" s="23">
        <f>+TRUNC('D-PDP'!BW40,0)</f>
        <v>5041549</v>
      </c>
      <c r="BX40" s="23">
        <f>+TRUNC('D-PDP'!BX40,0)</f>
        <v>0</v>
      </c>
      <c r="BY40" s="23">
        <f>+TRUNC('D-PDP'!BY40,0)</f>
        <v>4208516</v>
      </c>
      <c r="BZ40" s="23">
        <f>+TRUNC('D-PDP'!BZ40,3)</f>
        <v>10.84</v>
      </c>
      <c r="CA40" s="23">
        <f>+TRUNC('D-PDP'!CA40,3)</f>
        <v>0.13</v>
      </c>
      <c r="CB40" s="23">
        <f>+TRUNC('D-PDP'!CB40,3)</f>
        <v>0.42199999999999999</v>
      </c>
      <c r="CC40" s="23">
        <f>+TRUNC('D-PDP'!CC40,3)</f>
        <v>0.10299999999999999</v>
      </c>
      <c r="CD40" s="23">
        <f>+TRUNC('D-PDP'!CD40,3)</f>
        <v>8.6999999999999994E-2</v>
      </c>
      <c r="CE40" s="23">
        <f>+TRUNC('D-PDP'!CE40,3)</f>
        <v>0</v>
      </c>
      <c r="CF40" s="23">
        <f>+TRUNC('D-PDP'!CF40,3)</f>
        <v>0</v>
      </c>
      <c r="CG40" s="23">
        <f>+TRUNC('D-PDP'!CG40,3)</f>
        <v>0</v>
      </c>
      <c r="CH40" s="23">
        <f>+TRUNC('D-PDP'!CH40,3)</f>
        <v>0</v>
      </c>
      <c r="CI40" s="23">
        <f>+TRUNC('D-PDP'!CI40,3)</f>
        <v>47099.114999999998</v>
      </c>
      <c r="CJ40" s="23">
        <f>+TRUNC('D-PDP'!CJ40,3)</f>
        <v>1499.7370000000001</v>
      </c>
      <c r="CK40" s="23">
        <f>+TRUNC('D-PDP'!CK40,3)</f>
        <v>0</v>
      </c>
      <c r="CL40" s="23">
        <f>+TRUNC('D-PDP'!CL40,3)</f>
        <v>0</v>
      </c>
      <c r="CM40" s="23">
        <f>+TRUNC('D-PDP'!CM40,3)</f>
        <v>0</v>
      </c>
      <c r="CN40" s="23">
        <f>+TRUNC('D-PDP'!CN40,0)</f>
        <v>0</v>
      </c>
      <c r="CO40" s="23">
        <f>+TRUNC('D-PDP'!CO40,3)</f>
        <v>0</v>
      </c>
      <c r="CP40" s="23">
        <f>+TRUNC('D-PDP'!CP40,0)</f>
        <v>0</v>
      </c>
      <c r="CQ40" s="23">
        <f>+TRUNC('D-PDP'!CQ40,0)</f>
        <v>0</v>
      </c>
      <c r="CR40" s="23">
        <f>+TRUNC('D-PDP'!CR40,0)</f>
        <v>0</v>
      </c>
      <c r="CS40" s="23">
        <f>+TRUNC('D-PDP'!CS40,0)</f>
        <v>0</v>
      </c>
      <c r="CT40" s="23">
        <f>+TRUNC('D-PDP'!CT40,0)</f>
        <v>0</v>
      </c>
      <c r="CU40" s="23">
        <f>+TRUNC('D-PDP'!CU40,6)</f>
        <v>0</v>
      </c>
      <c r="CV40" s="23">
        <f>+TRUNC('D-PDP'!CV40,0)</f>
        <v>0</v>
      </c>
      <c r="CW40" s="23">
        <f>+TRUNC('D-PDP'!CW40,0)</f>
        <v>0</v>
      </c>
      <c r="CX40" s="23">
        <f>+TRUNC('D-PDP'!CX40,0)</f>
        <v>0</v>
      </c>
      <c r="CY40" s="23">
        <f>+TRUNC('D-PDP'!CY40,0)</f>
        <v>0</v>
      </c>
      <c r="CZ40" s="23">
        <f>+TRUNC('D-PDP'!CZ40,0)</f>
        <v>0</v>
      </c>
      <c r="DA40" s="23">
        <f>+TRUNC('D-PDP'!DA40,0)</f>
        <v>0</v>
      </c>
      <c r="DB40" s="23">
        <f>+TRUNC('D-PDP'!DB40,0)</f>
        <v>0</v>
      </c>
      <c r="DC40" s="23">
        <f>+TRUNC('D-PDP'!DC40,0)</f>
        <v>0</v>
      </c>
      <c r="DD40" s="23">
        <f>+TRUNC('D-PDP'!DD40,0)</f>
        <v>0</v>
      </c>
      <c r="DE40" s="23">
        <f>+TRUNC('D-PDP'!DE40,0)</f>
        <v>0</v>
      </c>
      <c r="DF40" s="23">
        <f>+TRUNC('D-PDP'!DF40,0)</f>
        <v>0</v>
      </c>
      <c r="DG40" s="23">
        <f>+TRUNC('D-PDP'!DG40,0)</f>
        <v>0</v>
      </c>
      <c r="DH40" s="23">
        <f>+TRUNC('D-PDP'!DH40,0)</f>
        <v>0</v>
      </c>
      <c r="DI40" s="23">
        <f>+TRUNC('D-PDP'!DI40,0)</f>
        <v>0</v>
      </c>
      <c r="DJ40" s="23">
        <f>+TRUNC('D-PDP'!DJ40,6)</f>
        <v>0</v>
      </c>
      <c r="DK40" s="23">
        <f>+TRUNC('D-PDP'!DK40,0)</f>
        <v>13992</v>
      </c>
      <c r="DL40" s="23">
        <f>+TRUNC('D-PDP'!DL40,0)</f>
        <v>2858</v>
      </c>
      <c r="DM40" s="23">
        <f>+TRUNC('D-PDP'!DM40,0)</f>
        <v>0</v>
      </c>
      <c r="DN40" s="23">
        <f>+TRUNC('D-PDP'!DN40,0)</f>
        <v>26372701</v>
      </c>
      <c r="DO40" s="23">
        <f>+TRUNC('D-PDP'!DO40,0)</f>
        <v>26355850</v>
      </c>
      <c r="DP40" s="23">
        <f>+TRUNC('D-PDP'!DP40,0)</f>
        <v>17163662</v>
      </c>
    </row>
    <row r="41" spans="3:120" x14ac:dyDescent="0.2">
      <c r="C41" s="12">
        <f>+'D-PDP'!C41</f>
        <v>2028</v>
      </c>
      <c r="D41" s="23">
        <f>+TRUNC('D-PDP'!D41,0)</f>
        <v>68</v>
      </c>
      <c r="E41" s="23">
        <f>+TRUNC('D-PDP'!E41,0)</f>
        <v>12</v>
      </c>
      <c r="F41" s="23">
        <f>+TRUNC('D-PDP'!F41,0)</f>
        <v>61</v>
      </c>
      <c r="G41" s="23">
        <f>+TRUNC('D-PDP'!G41,0)</f>
        <v>0</v>
      </c>
      <c r="H41" s="23">
        <f>+TRUNC('D-PDP'!H41,0)</f>
        <v>7</v>
      </c>
      <c r="I41" s="23">
        <f>+TRUNC('D-PDP'!I41,0)</f>
        <v>0</v>
      </c>
      <c r="J41" s="23">
        <f>+TRUNC('D-PDP'!J41,0)</f>
        <v>0</v>
      </c>
      <c r="K41" s="23">
        <f>+TRUNC('D-PDP'!K41,0)</f>
        <v>346230</v>
      </c>
      <c r="L41" s="23">
        <f>+TRUNC('D-PDP'!L41,0)</f>
        <v>0</v>
      </c>
      <c r="M41" s="23">
        <f>+TRUNC('D-PDP'!M41,3)</f>
        <v>130302.304</v>
      </c>
      <c r="N41" s="23">
        <f>+TRUNC('D-PDP'!N41,3)</f>
        <v>81098.793999999994</v>
      </c>
      <c r="O41" s="23">
        <f>+TRUNC('D-PDP'!O41,3)</f>
        <v>0</v>
      </c>
      <c r="P41" s="23">
        <f>+TRUNC('D-PDP'!P41,3)</f>
        <v>20847.347000000002</v>
      </c>
      <c r="Q41" s="23">
        <f>+TRUNC('D-PDP'!Q41,3)</f>
        <v>9120.14</v>
      </c>
      <c r="R41" s="23">
        <f>+TRUNC('D-PDP'!R41,3)</f>
        <v>13978.477999999999</v>
      </c>
      <c r="S41" s="23">
        <f>+TRUNC('D-PDP'!S41,0)</f>
        <v>0</v>
      </c>
      <c r="T41" s="23">
        <f>+TRUNC('D-PDP'!T41,0)</f>
        <v>1518</v>
      </c>
      <c r="U41" s="23">
        <f>+TRUNC('D-PDP'!U41,0)</f>
        <v>1049</v>
      </c>
      <c r="V41" s="23">
        <f>+TRUNC('D-PDP'!V41,0)</f>
        <v>991</v>
      </c>
      <c r="W41" s="23">
        <f>+TRUNC('D-PDP'!W41,0)</f>
        <v>5710729</v>
      </c>
      <c r="X41" s="23">
        <f>+TRUNC('D-PDP'!X41,0)</f>
        <v>6496890</v>
      </c>
      <c r="Y41" s="23">
        <f>+TRUNC('D-PDP'!Y41,0)</f>
        <v>0</v>
      </c>
      <c r="Z41" s="23">
        <f>+TRUNC('D-PDP'!Z41,0)</f>
        <v>0</v>
      </c>
      <c r="AA41" s="23">
        <f>+TRUNC('D-PDP'!AA41,0)</f>
        <v>0</v>
      </c>
      <c r="AB41" s="23">
        <f>+TRUNC('D-PDP'!AB41,0)</f>
        <v>346230</v>
      </c>
      <c r="AC41" s="23">
        <f>+TRUNC('D-PDP'!AC41,0)</f>
        <v>0</v>
      </c>
      <c r="AD41" s="23">
        <f>+TRUNC('D-PDP'!AD41,3)</f>
        <v>13978.477999999999</v>
      </c>
      <c r="AE41" s="23">
        <f>+TRUNC('D-PDP'!AE41,3)</f>
        <v>81098.793999999994</v>
      </c>
      <c r="AF41" s="23">
        <f>+TRUNC('D-PDP'!AF41,0)</f>
        <v>0</v>
      </c>
      <c r="AG41" s="23">
        <f>+TRUNC('D-PDP'!AG41,0)</f>
        <v>1518</v>
      </c>
      <c r="AH41" s="23">
        <f>+TRUNC('D-PDP'!AH41,0)</f>
        <v>1049</v>
      </c>
      <c r="AI41" s="23">
        <f>+TRUNC('D-PDP'!AI41,0)</f>
        <v>991</v>
      </c>
      <c r="AJ41" s="23">
        <f>+TRUNC('D-PDP'!AJ41,6)</f>
        <v>8</v>
      </c>
      <c r="AK41" s="23">
        <f>+TRUNC('D-PDP'!AK41,6)</f>
        <v>6.4</v>
      </c>
      <c r="AL41" s="23">
        <f>+TRUNC('D-PDP'!AL41,6)</f>
        <v>6.4</v>
      </c>
      <c r="AM41" s="23">
        <f>+TRUNC('D-PDP'!AM41,0)</f>
        <v>27698</v>
      </c>
      <c r="AN41" s="23">
        <f>+TRUNC('D-PDP'!AN41,3)</f>
        <v>1909.1990000000001</v>
      </c>
      <c r="AO41" s="23">
        <f>+TRUNC('D-PDP'!AO41,0)</f>
        <v>0</v>
      </c>
      <c r="AP41" s="23">
        <f>+TRUNC('D-PDP'!AP41,6)</f>
        <v>100</v>
      </c>
      <c r="AQ41" s="23">
        <f>+TRUNC('D-PDP'!AQ41,0)</f>
        <v>346230</v>
      </c>
      <c r="AR41" s="23">
        <f>+TRUNC('D-PDP'!AR41,0)</f>
        <v>0</v>
      </c>
      <c r="AS41" s="23">
        <f>+TRUNC('D-PDP'!AS41,3)</f>
        <v>13978.477999999999</v>
      </c>
      <c r="AT41" s="23">
        <f>+TRUNC('D-PDP'!AT41,3)</f>
        <v>81098.793999999994</v>
      </c>
      <c r="AU41" s="23">
        <f>+TRUNC('D-PDP'!AU41,0)</f>
        <v>0</v>
      </c>
      <c r="AV41" s="23">
        <f>+TRUNC('D-PDP'!AV41,0)</f>
        <v>1518</v>
      </c>
      <c r="AW41" s="23">
        <f>+TRUNC('D-PDP'!AW41,0)</f>
        <v>1049</v>
      </c>
      <c r="AX41" s="23">
        <f>+TRUNC('D-PDP'!AX41,0)</f>
        <v>991</v>
      </c>
      <c r="AY41" s="23">
        <f>+TRUNC('D-PDP'!AY41,0)</f>
        <v>27698</v>
      </c>
      <c r="AZ41" s="23">
        <f>+TRUNC('D-PDP'!AZ41,3)</f>
        <v>1909.1990000000001</v>
      </c>
      <c r="BA41" s="23">
        <f>+TRUNC('D-PDP'!BA41,0)</f>
        <v>0</v>
      </c>
      <c r="BB41" s="23">
        <f>+TRUNC('D-PDP'!BB41,0)</f>
        <v>318531</v>
      </c>
      <c r="BC41" s="23">
        <f>+TRUNC('D-PDP'!BC41,0)</f>
        <v>0</v>
      </c>
      <c r="BD41" s="23">
        <f>+TRUNC('D-PDP'!BD41,3)</f>
        <v>13978.477999999999</v>
      </c>
      <c r="BE41" s="23">
        <f>+TRUNC('D-PDP'!BE41,3)</f>
        <v>81098.793999999994</v>
      </c>
      <c r="BF41" s="23">
        <f>+TRUNC('D-PDP'!BF41,0)</f>
        <v>0</v>
      </c>
      <c r="BG41" s="23">
        <f>+TRUNC('D-PDP'!BG41,0)</f>
        <v>1518</v>
      </c>
      <c r="BH41" s="23">
        <f>+TRUNC('D-PDP'!BH41,0)</f>
        <v>1049</v>
      </c>
      <c r="BI41" s="23">
        <f>+TRUNC('D-PDP'!BI41,0)</f>
        <v>991</v>
      </c>
      <c r="BJ41" s="23">
        <f>+TRUNC('D-PDP'!BJ41,3)</f>
        <v>98.739000000000004</v>
      </c>
      <c r="BK41" s="23">
        <f>+TRUNC('D-PDP'!BK41,3)</f>
        <v>1.8420000000000001</v>
      </c>
      <c r="BL41" s="23">
        <f>+TRUNC('D-PDP'!BL41,3)</f>
        <v>-1.0569999999999999</v>
      </c>
      <c r="BM41" s="23">
        <f>+TRUNC('D-PDP'!BM41,3)</f>
        <v>0.876</v>
      </c>
      <c r="BN41" s="23">
        <f>+TRUNC('D-PDP'!BN41,3)</f>
        <v>6.0419999999999998</v>
      </c>
      <c r="BO41" s="23">
        <f>+TRUNC('D-PDP'!BO41,3)</f>
        <v>6.0419999999999998</v>
      </c>
      <c r="BP41" s="23">
        <f>+TRUNC('D-PDP'!BP41,3)</f>
        <v>0</v>
      </c>
      <c r="BQ41" s="23">
        <f>+TRUNC('D-PDP'!BQ41,3)</f>
        <v>37.502000000000002</v>
      </c>
      <c r="BR41" s="23">
        <f>+TRUNC('D-PDP'!BR41,3)</f>
        <v>37.502000000000002</v>
      </c>
      <c r="BS41" s="23">
        <f>+TRUNC('D-PDP'!BS41,3)</f>
        <v>98.739000000000004</v>
      </c>
      <c r="BT41" s="23">
        <f>+TRUNC('D-PDP'!BT41,0)</f>
        <v>31719817</v>
      </c>
      <c r="BU41" s="23">
        <f>+TRUNC('D-PDP'!BU41,0)</f>
        <v>9208776</v>
      </c>
      <c r="BV41" s="23">
        <f>+TRUNC('D-PDP'!BV41,6)</f>
        <v>100</v>
      </c>
      <c r="BW41" s="23">
        <f>+TRUNC('D-PDP'!BW41,0)</f>
        <v>5041549</v>
      </c>
      <c r="BX41" s="23">
        <f>+TRUNC('D-PDP'!BX41,0)</f>
        <v>0</v>
      </c>
      <c r="BY41" s="23">
        <f>+TRUNC('D-PDP'!BY41,0)</f>
        <v>4167227</v>
      </c>
      <c r="BZ41" s="23">
        <f>+TRUNC('D-PDP'!BZ41,3)</f>
        <v>12.036</v>
      </c>
      <c r="CA41" s="23">
        <f>+TRUNC('D-PDP'!CA41,3)</f>
        <v>0.13</v>
      </c>
      <c r="CB41" s="23">
        <f>+TRUNC('D-PDP'!CB41,3)</f>
        <v>0.42199999999999999</v>
      </c>
      <c r="CC41" s="23">
        <f>+TRUNC('D-PDP'!CC41,3)</f>
        <v>0.10299999999999999</v>
      </c>
      <c r="CD41" s="23">
        <f>+TRUNC('D-PDP'!CD41,3)</f>
        <v>8.6999999999999994E-2</v>
      </c>
      <c r="CE41" s="23">
        <f>+TRUNC('D-PDP'!CE41,3)</f>
        <v>0</v>
      </c>
      <c r="CF41" s="23">
        <f>+TRUNC('D-PDP'!CF41,3)</f>
        <v>0</v>
      </c>
      <c r="CG41" s="23">
        <f>+TRUNC('D-PDP'!CG41,3)</f>
        <v>0</v>
      </c>
      <c r="CH41" s="23">
        <f>+TRUNC('D-PDP'!CH41,3)</f>
        <v>0</v>
      </c>
      <c r="CI41" s="23">
        <f>+TRUNC('D-PDP'!CI41,3)</f>
        <v>47099.114999999998</v>
      </c>
      <c r="CJ41" s="23">
        <f>+TRUNC('D-PDP'!CJ41,3)</f>
        <v>1499.7370000000001</v>
      </c>
      <c r="CK41" s="23">
        <f>+TRUNC('D-PDP'!CK41,3)</f>
        <v>0</v>
      </c>
      <c r="CL41" s="23">
        <f>+TRUNC('D-PDP'!CL41,3)</f>
        <v>0</v>
      </c>
      <c r="CM41" s="23">
        <f>+TRUNC('D-PDP'!CM41,3)</f>
        <v>0</v>
      </c>
      <c r="CN41" s="23">
        <f>+TRUNC('D-PDP'!CN41,0)</f>
        <v>0</v>
      </c>
      <c r="CO41" s="23">
        <f>+TRUNC('D-PDP'!CO41,3)</f>
        <v>0</v>
      </c>
      <c r="CP41" s="23">
        <f>+TRUNC('D-PDP'!CP41,0)</f>
        <v>0</v>
      </c>
      <c r="CQ41" s="23">
        <f>+TRUNC('D-PDP'!CQ41,0)</f>
        <v>0</v>
      </c>
      <c r="CR41" s="23">
        <f>+TRUNC('D-PDP'!CR41,0)</f>
        <v>0</v>
      </c>
      <c r="CS41" s="23">
        <f>+TRUNC('D-PDP'!CS41,0)</f>
        <v>0</v>
      </c>
      <c r="CT41" s="23">
        <f>+TRUNC('D-PDP'!CT41,0)</f>
        <v>0</v>
      </c>
      <c r="CU41" s="23">
        <f>+TRUNC('D-PDP'!CU41,6)</f>
        <v>0</v>
      </c>
      <c r="CV41" s="23">
        <f>+TRUNC('D-PDP'!CV41,0)</f>
        <v>0</v>
      </c>
      <c r="CW41" s="23">
        <f>+TRUNC('D-PDP'!CW41,0)</f>
        <v>0</v>
      </c>
      <c r="CX41" s="23">
        <f>+TRUNC('D-PDP'!CX41,0)</f>
        <v>0</v>
      </c>
      <c r="CY41" s="23">
        <f>+TRUNC('D-PDP'!CY41,0)</f>
        <v>0</v>
      </c>
      <c r="CZ41" s="23">
        <f>+TRUNC('D-PDP'!CZ41,0)</f>
        <v>0</v>
      </c>
      <c r="DA41" s="23">
        <f>+TRUNC('D-PDP'!DA41,0)</f>
        <v>0</v>
      </c>
      <c r="DB41" s="23">
        <f>+TRUNC('D-PDP'!DB41,0)</f>
        <v>0</v>
      </c>
      <c r="DC41" s="23">
        <f>+TRUNC('D-PDP'!DC41,0)</f>
        <v>0</v>
      </c>
      <c r="DD41" s="23">
        <f>+TRUNC('D-PDP'!DD41,0)</f>
        <v>0</v>
      </c>
      <c r="DE41" s="23">
        <f>+TRUNC('D-PDP'!DE41,0)</f>
        <v>0</v>
      </c>
      <c r="DF41" s="23">
        <f>+TRUNC('D-PDP'!DF41,0)</f>
        <v>0</v>
      </c>
      <c r="DG41" s="23">
        <f>+TRUNC('D-PDP'!DG41,0)</f>
        <v>0</v>
      </c>
      <c r="DH41" s="23">
        <f>+TRUNC('D-PDP'!DH41,0)</f>
        <v>0</v>
      </c>
      <c r="DI41" s="23">
        <f>+TRUNC('D-PDP'!DI41,0)</f>
        <v>0</v>
      </c>
      <c r="DJ41" s="23">
        <f>+TRUNC('D-PDP'!DJ41,6)</f>
        <v>0</v>
      </c>
      <c r="DK41" s="23">
        <f>+TRUNC('D-PDP'!DK41,0)</f>
        <v>10115</v>
      </c>
      <c r="DL41" s="23">
        <f>+TRUNC('D-PDP'!DL41,0)</f>
        <v>3092</v>
      </c>
      <c r="DM41" s="23">
        <f>+TRUNC('D-PDP'!DM41,0)</f>
        <v>0</v>
      </c>
      <c r="DN41" s="23">
        <f>+TRUNC('D-PDP'!DN41,0)</f>
        <v>22511040</v>
      </c>
      <c r="DO41" s="23">
        <f>+TRUNC('D-PDP'!DO41,0)</f>
        <v>22497832</v>
      </c>
      <c r="DP41" s="23">
        <f>+TRUNC('D-PDP'!DP41,0)</f>
        <v>13319285</v>
      </c>
    </row>
    <row r="42" spans="3:120" x14ac:dyDescent="0.2">
      <c r="C42" s="12">
        <f>+'D-PDP'!C42</f>
        <v>2029</v>
      </c>
      <c r="D42" s="23">
        <f>+TRUNC('D-PDP'!D42,0)</f>
        <v>66</v>
      </c>
      <c r="E42" s="23">
        <f>+TRUNC('D-PDP'!E42,0)</f>
        <v>14</v>
      </c>
      <c r="F42" s="23">
        <f>+TRUNC('D-PDP'!F42,0)</f>
        <v>59</v>
      </c>
      <c r="G42" s="23">
        <f>+TRUNC('D-PDP'!G42,0)</f>
        <v>0</v>
      </c>
      <c r="H42" s="23">
        <f>+TRUNC('D-PDP'!H42,0)</f>
        <v>7</v>
      </c>
      <c r="I42" s="23">
        <f>+TRUNC('D-PDP'!I42,0)</f>
        <v>0</v>
      </c>
      <c r="J42" s="23">
        <f>+TRUNC('D-PDP'!J42,0)</f>
        <v>0</v>
      </c>
      <c r="K42" s="23">
        <f>+TRUNC('D-PDP'!K42,0)</f>
        <v>308334</v>
      </c>
      <c r="L42" s="23">
        <f>+TRUNC('D-PDP'!L42,0)</f>
        <v>0</v>
      </c>
      <c r="M42" s="23">
        <f>+TRUNC('D-PDP'!M42,3)</f>
        <v>114033.584</v>
      </c>
      <c r="N42" s="23">
        <f>+TRUNC('D-PDP'!N42,3)</f>
        <v>71333.084000000003</v>
      </c>
      <c r="O42" s="23">
        <f>+TRUNC('D-PDP'!O42,3)</f>
        <v>0</v>
      </c>
      <c r="P42" s="23">
        <f>+TRUNC('D-PDP'!P42,3)</f>
        <v>19903.052</v>
      </c>
      <c r="Q42" s="23">
        <f>+TRUNC('D-PDP'!Q42,3)</f>
        <v>9640.0290000000005</v>
      </c>
      <c r="R42" s="23">
        <f>+TRUNC('D-PDP'!R42,3)</f>
        <v>12176.502</v>
      </c>
      <c r="S42" s="23">
        <f>+TRUNC('D-PDP'!S42,0)</f>
        <v>0</v>
      </c>
      <c r="T42" s="23">
        <f>+TRUNC('D-PDP'!T42,0)</f>
        <v>1195</v>
      </c>
      <c r="U42" s="23">
        <f>+TRUNC('D-PDP'!U42,0)</f>
        <v>826</v>
      </c>
      <c r="V42" s="23">
        <f>+TRUNC('D-PDP'!V42,0)</f>
        <v>780</v>
      </c>
      <c r="W42" s="23">
        <f>+TRUNC('D-PDP'!W42,0)</f>
        <v>5393743</v>
      </c>
      <c r="X42" s="23">
        <f>+TRUNC('D-PDP'!X42,0)</f>
        <v>6180988</v>
      </c>
      <c r="Y42" s="23">
        <f>+TRUNC('D-PDP'!Y42,0)</f>
        <v>0</v>
      </c>
      <c r="Z42" s="23">
        <f>+TRUNC('D-PDP'!Z42,0)</f>
        <v>0</v>
      </c>
      <c r="AA42" s="23">
        <f>+TRUNC('D-PDP'!AA42,0)</f>
        <v>0</v>
      </c>
      <c r="AB42" s="23">
        <f>+TRUNC('D-PDP'!AB42,0)</f>
        <v>308334</v>
      </c>
      <c r="AC42" s="23">
        <f>+TRUNC('D-PDP'!AC42,0)</f>
        <v>0</v>
      </c>
      <c r="AD42" s="23">
        <f>+TRUNC('D-PDP'!AD42,3)</f>
        <v>12176.502</v>
      </c>
      <c r="AE42" s="23">
        <f>+TRUNC('D-PDP'!AE42,3)</f>
        <v>71333.084000000003</v>
      </c>
      <c r="AF42" s="23">
        <f>+TRUNC('D-PDP'!AF42,0)</f>
        <v>0</v>
      </c>
      <c r="AG42" s="23">
        <f>+TRUNC('D-PDP'!AG42,0)</f>
        <v>1195</v>
      </c>
      <c r="AH42" s="23">
        <f>+TRUNC('D-PDP'!AH42,0)</f>
        <v>826</v>
      </c>
      <c r="AI42" s="23">
        <f>+TRUNC('D-PDP'!AI42,0)</f>
        <v>780</v>
      </c>
      <c r="AJ42" s="23">
        <f>+TRUNC('D-PDP'!AJ42,6)</f>
        <v>8</v>
      </c>
      <c r="AK42" s="23">
        <f>+TRUNC('D-PDP'!AK42,6)</f>
        <v>6.4</v>
      </c>
      <c r="AL42" s="23">
        <f>+TRUNC('D-PDP'!AL42,6)</f>
        <v>6.4</v>
      </c>
      <c r="AM42" s="23">
        <f>+TRUNC('D-PDP'!AM42,0)</f>
        <v>24666</v>
      </c>
      <c r="AN42" s="23">
        <f>+TRUNC('D-PDP'!AN42,3)</f>
        <v>1578.124</v>
      </c>
      <c r="AO42" s="23">
        <f>+TRUNC('D-PDP'!AO42,0)</f>
        <v>0</v>
      </c>
      <c r="AP42" s="23">
        <f>+TRUNC('D-PDP'!AP42,6)</f>
        <v>100</v>
      </c>
      <c r="AQ42" s="23">
        <f>+TRUNC('D-PDP'!AQ42,0)</f>
        <v>308334</v>
      </c>
      <c r="AR42" s="23">
        <f>+TRUNC('D-PDP'!AR42,0)</f>
        <v>0</v>
      </c>
      <c r="AS42" s="23">
        <f>+TRUNC('D-PDP'!AS42,3)</f>
        <v>12176.502</v>
      </c>
      <c r="AT42" s="23">
        <f>+TRUNC('D-PDP'!AT42,3)</f>
        <v>71333.084000000003</v>
      </c>
      <c r="AU42" s="23">
        <f>+TRUNC('D-PDP'!AU42,0)</f>
        <v>0</v>
      </c>
      <c r="AV42" s="23">
        <f>+TRUNC('D-PDP'!AV42,0)</f>
        <v>1195</v>
      </c>
      <c r="AW42" s="23">
        <f>+TRUNC('D-PDP'!AW42,0)</f>
        <v>826</v>
      </c>
      <c r="AX42" s="23">
        <f>+TRUNC('D-PDP'!AX42,0)</f>
        <v>780</v>
      </c>
      <c r="AY42" s="23">
        <f>+TRUNC('D-PDP'!AY42,0)</f>
        <v>24666</v>
      </c>
      <c r="AZ42" s="23">
        <f>+TRUNC('D-PDP'!AZ42,3)</f>
        <v>1578.124</v>
      </c>
      <c r="BA42" s="23">
        <f>+TRUNC('D-PDP'!BA42,0)</f>
        <v>0</v>
      </c>
      <c r="BB42" s="23">
        <f>+TRUNC('D-PDP'!BB42,0)</f>
        <v>283667</v>
      </c>
      <c r="BC42" s="23">
        <f>+TRUNC('D-PDP'!BC42,0)</f>
        <v>0</v>
      </c>
      <c r="BD42" s="23">
        <f>+TRUNC('D-PDP'!BD42,3)</f>
        <v>12176.502</v>
      </c>
      <c r="BE42" s="23">
        <f>+TRUNC('D-PDP'!BE42,3)</f>
        <v>71333.084000000003</v>
      </c>
      <c r="BF42" s="23">
        <f>+TRUNC('D-PDP'!BF42,0)</f>
        <v>0</v>
      </c>
      <c r="BG42" s="23">
        <f>+TRUNC('D-PDP'!BG42,0)</f>
        <v>1195</v>
      </c>
      <c r="BH42" s="23">
        <f>+TRUNC('D-PDP'!BH42,0)</f>
        <v>826</v>
      </c>
      <c r="BI42" s="23">
        <f>+TRUNC('D-PDP'!BI42,0)</f>
        <v>780</v>
      </c>
      <c r="BJ42" s="23">
        <f>+TRUNC('D-PDP'!BJ42,3)</f>
        <v>98.739000000000004</v>
      </c>
      <c r="BK42" s="23">
        <f>+TRUNC('D-PDP'!BK42,3)</f>
        <v>1.8420000000000001</v>
      </c>
      <c r="BL42" s="23">
        <f>+TRUNC('D-PDP'!BL42,3)</f>
        <v>-1.0569999999999999</v>
      </c>
      <c r="BM42" s="23">
        <f>+TRUNC('D-PDP'!BM42,3)</f>
        <v>0.876</v>
      </c>
      <c r="BN42" s="23">
        <f>+TRUNC('D-PDP'!BN42,3)</f>
        <v>6.0419999999999998</v>
      </c>
      <c r="BO42" s="23">
        <f>+TRUNC('D-PDP'!BO42,3)</f>
        <v>6.0419999999999998</v>
      </c>
      <c r="BP42" s="23">
        <f>+TRUNC('D-PDP'!BP42,3)</f>
        <v>0</v>
      </c>
      <c r="BQ42" s="23">
        <f>+TRUNC('D-PDP'!BQ42,3)</f>
        <v>37.502000000000002</v>
      </c>
      <c r="BR42" s="23">
        <f>+TRUNC('D-PDP'!BR42,3)</f>
        <v>37.502000000000002</v>
      </c>
      <c r="BS42" s="23">
        <f>+TRUNC('D-PDP'!BS42,3)</f>
        <v>98.739000000000004</v>
      </c>
      <c r="BT42" s="23">
        <f>+TRUNC('D-PDP'!BT42,0)</f>
        <v>28226535</v>
      </c>
      <c r="BU42" s="23">
        <f>+TRUNC('D-PDP'!BU42,0)</f>
        <v>9058013</v>
      </c>
      <c r="BV42" s="23">
        <f>+TRUNC('D-PDP'!BV42,6)</f>
        <v>100</v>
      </c>
      <c r="BW42" s="23">
        <f>+TRUNC('D-PDP'!BW42,0)</f>
        <v>5041549</v>
      </c>
      <c r="BX42" s="23">
        <f>+TRUNC('D-PDP'!BX42,0)</f>
        <v>0</v>
      </c>
      <c r="BY42" s="23">
        <f>+TRUNC('D-PDP'!BY42,0)</f>
        <v>4016464</v>
      </c>
      <c r="BZ42" s="23">
        <f>+TRUNC('D-PDP'!BZ42,3)</f>
        <v>13.026</v>
      </c>
      <c r="CA42" s="23">
        <f>+TRUNC('D-PDP'!CA42,3)</f>
        <v>0.13</v>
      </c>
      <c r="CB42" s="23">
        <f>+TRUNC('D-PDP'!CB42,3)</f>
        <v>0.42199999999999999</v>
      </c>
      <c r="CC42" s="23">
        <f>+TRUNC('D-PDP'!CC42,3)</f>
        <v>0.10299999999999999</v>
      </c>
      <c r="CD42" s="23">
        <f>+TRUNC('D-PDP'!CD42,3)</f>
        <v>8.6999999999999994E-2</v>
      </c>
      <c r="CE42" s="23">
        <f>+TRUNC('D-PDP'!CE42,3)</f>
        <v>0</v>
      </c>
      <c r="CF42" s="23">
        <f>+TRUNC('D-PDP'!CF42,3)</f>
        <v>0</v>
      </c>
      <c r="CG42" s="23">
        <f>+TRUNC('D-PDP'!CG42,3)</f>
        <v>0</v>
      </c>
      <c r="CH42" s="23">
        <f>+TRUNC('D-PDP'!CH42,3)</f>
        <v>0</v>
      </c>
      <c r="CI42" s="23">
        <f>+TRUNC('D-PDP'!CI42,3)</f>
        <v>47099.114999999998</v>
      </c>
      <c r="CJ42" s="23">
        <f>+TRUNC('D-PDP'!CJ42,3)</f>
        <v>1499.7370000000001</v>
      </c>
      <c r="CK42" s="23">
        <f>+TRUNC('D-PDP'!CK42,3)</f>
        <v>0</v>
      </c>
      <c r="CL42" s="23">
        <f>+TRUNC('D-PDP'!CL42,3)</f>
        <v>0</v>
      </c>
      <c r="CM42" s="23">
        <f>+TRUNC('D-PDP'!CM42,3)</f>
        <v>0</v>
      </c>
      <c r="CN42" s="23">
        <f>+TRUNC('D-PDP'!CN42,0)</f>
        <v>0</v>
      </c>
      <c r="CO42" s="23">
        <f>+TRUNC('D-PDP'!CO42,3)</f>
        <v>0</v>
      </c>
      <c r="CP42" s="23">
        <f>+TRUNC('D-PDP'!CP42,0)</f>
        <v>0</v>
      </c>
      <c r="CQ42" s="23">
        <f>+TRUNC('D-PDP'!CQ42,0)</f>
        <v>0</v>
      </c>
      <c r="CR42" s="23">
        <f>+TRUNC('D-PDP'!CR42,0)</f>
        <v>0</v>
      </c>
      <c r="CS42" s="23">
        <f>+TRUNC('D-PDP'!CS42,0)</f>
        <v>0</v>
      </c>
      <c r="CT42" s="23">
        <f>+TRUNC('D-PDP'!CT42,0)</f>
        <v>0</v>
      </c>
      <c r="CU42" s="23">
        <f>+TRUNC('D-PDP'!CU42,6)</f>
        <v>0</v>
      </c>
      <c r="CV42" s="23">
        <f>+TRUNC('D-PDP'!CV42,0)</f>
        <v>0</v>
      </c>
      <c r="CW42" s="23">
        <f>+TRUNC('D-PDP'!CW42,0)</f>
        <v>0</v>
      </c>
      <c r="CX42" s="23">
        <f>+TRUNC('D-PDP'!CX42,0)</f>
        <v>0</v>
      </c>
      <c r="CY42" s="23">
        <f>+TRUNC('D-PDP'!CY42,0)</f>
        <v>0</v>
      </c>
      <c r="CZ42" s="23">
        <f>+TRUNC('D-PDP'!CZ42,0)</f>
        <v>0</v>
      </c>
      <c r="DA42" s="23">
        <f>+TRUNC('D-PDP'!DA42,0)</f>
        <v>0</v>
      </c>
      <c r="DB42" s="23">
        <f>+TRUNC('D-PDP'!DB42,0)</f>
        <v>0</v>
      </c>
      <c r="DC42" s="23">
        <f>+TRUNC('D-PDP'!DC42,0)</f>
        <v>0</v>
      </c>
      <c r="DD42" s="23">
        <f>+TRUNC('D-PDP'!DD42,0)</f>
        <v>0</v>
      </c>
      <c r="DE42" s="23">
        <f>+TRUNC('D-PDP'!DE42,0)</f>
        <v>0</v>
      </c>
      <c r="DF42" s="23">
        <f>+TRUNC('D-PDP'!DF42,0)</f>
        <v>0</v>
      </c>
      <c r="DG42" s="23">
        <f>+TRUNC('D-PDP'!DG42,0)</f>
        <v>0</v>
      </c>
      <c r="DH42" s="23">
        <f>+TRUNC('D-PDP'!DH42,0)</f>
        <v>0</v>
      </c>
      <c r="DI42" s="23">
        <f>+TRUNC('D-PDP'!DI42,0)</f>
        <v>0</v>
      </c>
      <c r="DJ42" s="23">
        <f>+TRUNC('D-PDP'!DJ42,6)</f>
        <v>0</v>
      </c>
      <c r="DK42" s="23">
        <f>+TRUNC('D-PDP'!DK42,0)</f>
        <v>8361</v>
      </c>
      <c r="DL42" s="23">
        <f>+TRUNC('D-PDP'!DL42,0)</f>
        <v>3268</v>
      </c>
      <c r="DM42" s="23">
        <f>+TRUNC('D-PDP'!DM42,0)</f>
        <v>0</v>
      </c>
      <c r="DN42" s="23">
        <f>+TRUNC('D-PDP'!DN42,0)</f>
        <v>19168521</v>
      </c>
      <c r="DO42" s="23">
        <f>+TRUNC('D-PDP'!DO42,0)</f>
        <v>19156891</v>
      </c>
      <c r="DP42" s="23">
        <f>+TRUNC('D-PDP'!DP42,0)</f>
        <v>10310330</v>
      </c>
    </row>
    <row r="43" spans="3:120" x14ac:dyDescent="0.2">
      <c r="C43" s="12">
        <f>+'D-PDP'!C43</f>
        <v>2030</v>
      </c>
      <c r="D43" s="23">
        <f>+TRUNC('D-PDP'!D43,0)</f>
        <v>65</v>
      </c>
      <c r="E43" s="23">
        <f>+TRUNC('D-PDP'!E43,0)</f>
        <v>15</v>
      </c>
      <c r="F43" s="23">
        <f>+TRUNC('D-PDP'!F43,0)</f>
        <v>58</v>
      </c>
      <c r="G43" s="23">
        <f>+TRUNC('D-PDP'!G43,0)</f>
        <v>0</v>
      </c>
      <c r="H43" s="23">
        <f>+TRUNC('D-PDP'!H43,0)</f>
        <v>7</v>
      </c>
      <c r="I43" s="23">
        <f>+TRUNC('D-PDP'!I43,0)</f>
        <v>0</v>
      </c>
      <c r="J43" s="23">
        <f>+TRUNC('D-PDP'!J43,0)</f>
        <v>0</v>
      </c>
      <c r="K43" s="23">
        <f>+TRUNC('D-PDP'!K43,0)</f>
        <v>276318</v>
      </c>
      <c r="L43" s="23">
        <f>+TRUNC('D-PDP'!L43,0)</f>
        <v>0</v>
      </c>
      <c r="M43" s="23">
        <f>+TRUNC('D-PDP'!M43,3)</f>
        <v>100666.19899999999</v>
      </c>
      <c r="N43" s="23">
        <f>+TRUNC('D-PDP'!N43,3)</f>
        <v>63487.165000000001</v>
      </c>
      <c r="O43" s="23">
        <f>+TRUNC('D-PDP'!O43,3)</f>
        <v>0</v>
      </c>
      <c r="P43" s="23">
        <f>+TRUNC('D-PDP'!P43,3)</f>
        <v>19162.474999999999</v>
      </c>
      <c r="Q43" s="23">
        <f>+TRUNC('D-PDP'!Q43,3)</f>
        <v>10102.517</v>
      </c>
      <c r="R43" s="23">
        <f>+TRUNC('D-PDP'!R43,3)</f>
        <v>10504.326999999999</v>
      </c>
      <c r="S43" s="23">
        <f>+TRUNC('D-PDP'!S43,0)</f>
        <v>0</v>
      </c>
      <c r="T43" s="23">
        <f>+TRUNC('D-PDP'!T43,0)</f>
        <v>926</v>
      </c>
      <c r="U43" s="23">
        <f>+TRUNC('D-PDP'!U43,0)</f>
        <v>640</v>
      </c>
      <c r="V43" s="23">
        <f>+TRUNC('D-PDP'!V43,0)</f>
        <v>605</v>
      </c>
      <c r="W43" s="23">
        <f>+TRUNC('D-PDP'!W43,0)</f>
        <v>5146040</v>
      </c>
      <c r="X43" s="23">
        <f>+TRUNC('D-PDP'!X43,0)</f>
        <v>5934880</v>
      </c>
      <c r="Y43" s="23">
        <f>+TRUNC('D-PDP'!Y43,0)</f>
        <v>0</v>
      </c>
      <c r="Z43" s="23">
        <f>+TRUNC('D-PDP'!Z43,0)</f>
        <v>0</v>
      </c>
      <c r="AA43" s="23">
        <f>+TRUNC('D-PDP'!AA43,0)</f>
        <v>0</v>
      </c>
      <c r="AB43" s="23">
        <f>+TRUNC('D-PDP'!AB43,0)</f>
        <v>276318</v>
      </c>
      <c r="AC43" s="23">
        <f>+TRUNC('D-PDP'!AC43,0)</f>
        <v>0</v>
      </c>
      <c r="AD43" s="23">
        <f>+TRUNC('D-PDP'!AD43,3)</f>
        <v>10504.326999999999</v>
      </c>
      <c r="AE43" s="23">
        <f>+TRUNC('D-PDP'!AE43,3)</f>
        <v>63487.165000000001</v>
      </c>
      <c r="AF43" s="23">
        <f>+TRUNC('D-PDP'!AF43,0)</f>
        <v>0</v>
      </c>
      <c r="AG43" s="23">
        <f>+TRUNC('D-PDP'!AG43,0)</f>
        <v>926</v>
      </c>
      <c r="AH43" s="23">
        <f>+TRUNC('D-PDP'!AH43,0)</f>
        <v>640</v>
      </c>
      <c r="AI43" s="23">
        <f>+TRUNC('D-PDP'!AI43,0)</f>
        <v>605</v>
      </c>
      <c r="AJ43" s="23">
        <f>+TRUNC('D-PDP'!AJ43,6)</f>
        <v>8</v>
      </c>
      <c r="AK43" s="23">
        <f>+TRUNC('D-PDP'!AK43,6)</f>
        <v>6.4</v>
      </c>
      <c r="AL43" s="23">
        <f>+TRUNC('D-PDP'!AL43,6)</f>
        <v>6.4</v>
      </c>
      <c r="AM43" s="23">
        <f>+TRUNC('D-PDP'!AM43,0)</f>
        <v>22105</v>
      </c>
      <c r="AN43" s="23">
        <f>+TRUNC('D-PDP'!AN43,3)</f>
        <v>1291.472</v>
      </c>
      <c r="AO43" s="23">
        <f>+TRUNC('D-PDP'!AO43,0)</f>
        <v>0</v>
      </c>
      <c r="AP43" s="23">
        <f>+TRUNC('D-PDP'!AP43,6)</f>
        <v>100</v>
      </c>
      <c r="AQ43" s="23">
        <f>+TRUNC('D-PDP'!AQ43,0)</f>
        <v>276318</v>
      </c>
      <c r="AR43" s="23">
        <f>+TRUNC('D-PDP'!AR43,0)</f>
        <v>0</v>
      </c>
      <c r="AS43" s="23">
        <f>+TRUNC('D-PDP'!AS43,3)</f>
        <v>10504.326999999999</v>
      </c>
      <c r="AT43" s="23">
        <f>+TRUNC('D-PDP'!AT43,3)</f>
        <v>63487.165000000001</v>
      </c>
      <c r="AU43" s="23">
        <f>+TRUNC('D-PDP'!AU43,0)</f>
        <v>0</v>
      </c>
      <c r="AV43" s="23">
        <f>+TRUNC('D-PDP'!AV43,0)</f>
        <v>926</v>
      </c>
      <c r="AW43" s="23">
        <f>+TRUNC('D-PDP'!AW43,0)</f>
        <v>640</v>
      </c>
      <c r="AX43" s="23">
        <f>+TRUNC('D-PDP'!AX43,0)</f>
        <v>605</v>
      </c>
      <c r="AY43" s="23">
        <f>+TRUNC('D-PDP'!AY43,0)</f>
        <v>22105</v>
      </c>
      <c r="AZ43" s="23">
        <f>+TRUNC('D-PDP'!AZ43,3)</f>
        <v>1291.472</v>
      </c>
      <c r="BA43" s="23">
        <f>+TRUNC('D-PDP'!BA43,0)</f>
        <v>0</v>
      </c>
      <c r="BB43" s="23">
        <f>+TRUNC('D-PDP'!BB43,0)</f>
        <v>254213</v>
      </c>
      <c r="BC43" s="23">
        <f>+TRUNC('D-PDP'!BC43,0)</f>
        <v>0</v>
      </c>
      <c r="BD43" s="23">
        <f>+TRUNC('D-PDP'!BD43,3)</f>
        <v>10504.326999999999</v>
      </c>
      <c r="BE43" s="23">
        <f>+TRUNC('D-PDP'!BE43,3)</f>
        <v>63487.165000000001</v>
      </c>
      <c r="BF43" s="23">
        <f>+TRUNC('D-PDP'!BF43,0)</f>
        <v>0</v>
      </c>
      <c r="BG43" s="23">
        <f>+TRUNC('D-PDP'!BG43,0)</f>
        <v>926</v>
      </c>
      <c r="BH43" s="23">
        <f>+TRUNC('D-PDP'!BH43,0)</f>
        <v>640</v>
      </c>
      <c r="BI43" s="23">
        <f>+TRUNC('D-PDP'!BI43,0)</f>
        <v>605</v>
      </c>
      <c r="BJ43" s="23">
        <f>+TRUNC('D-PDP'!BJ43,3)</f>
        <v>98.739000000000004</v>
      </c>
      <c r="BK43" s="23">
        <f>+TRUNC('D-PDP'!BK43,3)</f>
        <v>1.8420000000000001</v>
      </c>
      <c r="BL43" s="23">
        <f>+TRUNC('D-PDP'!BL43,3)</f>
        <v>-1.0569999999999999</v>
      </c>
      <c r="BM43" s="23">
        <f>+TRUNC('D-PDP'!BM43,3)</f>
        <v>0.876</v>
      </c>
      <c r="BN43" s="23">
        <f>+TRUNC('D-PDP'!BN43,3)</f>
        <v>6.0419999999999998</v>
      </c>
      <c r="BO43" s="23">
        <f>+TRUNC('D-PDP'!BO43,3)</f>
        <v>6.0419999999999998</v>
      </c>
      <c r="BP43" s="23">
        <f>+TRUNC('D-PDP'!BP43,3)</f>
        <v>0</v>
      </c>
      <c r="BQ43" s="23">
        <f>+TRUNC('D-PDP'!BQ43,3)</f>
        <v>37.502000000000002</v>
      </c>
      <c r="BR43" s="23">
        <f>+TRUNC('D-PDP'!BR43,3)</f>
        <v>37.502000000000002</v>
      </c>
      <c r="BS43" s="23">
        <f>+TRUNC('D-PDP'!BS43,3)</f>
        <v>98.739000000000004</v>
      </c>
      <c r="BT43" s="23">
        <f>+TRUNC('D-PDP'!BT43,0)</f>
        <v>25274983</v>
      </c>
      <c r="BU43" s="23">
        <f>+TRUNC('D-PDP'!BU43,0)</f>
        <v>8927054</v>
      </c>
      <c r="BV43" s="23">
        <f>+TRUNC('D-PDP'!BV43,6)</f>
        <v>100</v>
      </c>
      <c r="BW43" s="23">
        <f>+TRUNC('D-PDP'!BW43,0)</f>
        <v>5041549</v>
      </c>
      <c r="BX43" s="23">
        <f>+TRUNC('D-PDP'!BX43,0)</f>
        <v>0</v>
      </c>
      <c r="BY43" s="23">
        <f>+TRUNC('D-PDP'!BY43,0)</f>
        <v>3885505</v>
      </c>
      <c r="BZ43" s="23">
        <f>+TRUNC('D-PDP'!BZ43,3)</f>
        <v>14.061</v>
      </c>
      <c r="CA43" s="23">
        <f>+TRUNC('D-PDP'!CA43,3)</f>
        <v>0.13</v>
      </c>
      <c r="CB43" s="23">
        <f>+TRUNC('D-PDP'!CB43,3)</f>
        <v>0.42199999999999999</v>
      </c>
      <c r="CC43" s="23">
        <f>+TRUNC('D-PDP'!CC43,3)</f>
        <v>0.10299999999999999</v>
      </c>
      <c r="CD43" s="23">
        <f>+TRUNC('D-PDP'!CD43,3)</f>
        <v>8.6999999999999994E-2</v>
      </c>
      <c r="CE43" s="23">
        <f>+TRUNC('D-PDP'!CE43,3)</f>
        <v>0</v>
      </c>
      <c r="CF43" s="23">
        <f>+TRUNC('D-PDP'!CF43,3)</f>
        <v>0</v>
      </c>
      <c r="CG43" s="23">
        <f>+TRUNC('D-PDP'!CG43,3)</f>
        <v>0</v>
      </c>
      <c r="CH43" s="23">
        <f>+TRUNC('D-PDP'!CH43,3)</f>
        <v>0</v>
      </c>
      <c r="CI43" s="23">
        <f>+TRUNC('D-PDP'!CI43,3)</f>
        <v>47099.114999999998</v>
      </c>
      <c r="CJ43" s="23">
        <f>+TRUNC('D-PDP'!CJ43,3)</f>
        <v>1499.7370000000001</v>
      </c>
      <c r="CK43" s="23">
        <f>+TRUNC('D-PDP'!CK43,3)</f>
        <v>0</v>
      </c>
      <c r="CL43" s="23">
        <f>+TRUNC('D-PDP'!CL43,3)</f>
        <v>0</v>
      </c>
      <c r="CM43" s="23">
        <f>+TRUNC('D-PDP'!CM43,3)</f>
        <v>0</v>
      </c>
      <c r="CN43" s="23">
        <f>+TRUNC('D-PDP'!CN43,0)</f>
        <v>0</v>
      </c>
      <c r="CO43" s="23">
        <f>+TRUNC('D-PDP'!CO43,3)</f>
        <v>0</v>
      </c>
      <c r="CP43" s="23">
        <f>+TRUNC('D-PDP'!CP43,0)</f>
        <v>0</v>
      </c>
      <c r="CQ43" s="23">
        <f>+TRUNC('D-PDP'!CQ43,0)</f>
        <v>0</v>
      </c>
      <c r="CR43" s="23">
        <f>+TRUNC('D-PDP'!CR43,0)</f>
        <v>0</v>
      </c>
      <c r="CS43" s="23">
        <f>+TRUNC('D-PDP'!CS43,0)</f>
        <v>0</v>
      </c>
      <c r="CT43" s="23">
        <f>+TRUNC('D-PDP'!CT43,0)</f>
        <v>0</v>
      </c>
      <c r="CU43" s="23">
        <f>+TRUNC('D-PDP'!CU43,6)</f>
        <v>0</v>
      </c>
      <c r="CV43" s="23">
        <f>+TRUNC('D-PDP'!CV43,0)</f>
        <v>0</v>
      </c>
      <c r="CW43" s="23">
        <f>+TRUNC('D-PDP'!CW43,0)</f>
        <v>0</v>
      </c>
      <c r="CX43" s="23">
        <f>+TRUNC('D-PDP'!CX43,0)</f>
        <v>0</v>
      </c>
      <c r="CY43" s="23">
        <f>+TRUNC('D-PDP'!CY43,0)</f>
        <v>0</v>
      </c>
      <c r="CZ43" s="23">
        <f>+TRUNC('D-PDP'!CZ43,0)</f>
        <v>0</v>
      </c>
      <c r="DA43" s="23">
        <f>+TRUNC('D-PDP'!DA43,0)</f>
        <v>0</v>
      </c>
      <c r="DB43" s="23">
        <f>+TRUNC('D-PDP'!DB43,0)</f>
        <v>0</v>
      </c>
      <c r="DC43" s="23">
        <f>+TRUNC('D-PDP'!DC43,0)</f>
        <v>0</v>
      </c>
      <c r="DD43" s="23">
        <f>+TRUNC('D-PDP'!DD43,0)</f>
        <v>0</v>
      </c>
      <c r="DE43" s="23">
        <f>+TRUNC('D-PDP'!DE43,0)</f>
        <v>0</v>
      </c>
      <c r="DF43" s="23">
        <f>+TRUNC('D-PDP'!DF43,0)</f>
        <v>0</v>
      </c>
      <c r="DG43" s="23">
        <f>+TRUNC('D-PDP'!DG43,0)</f>
        <v>0</v>
      </c>
      <c r="DH43" s="23">
        <f>+TRUNC('D-PDP'!DH43,0)</f>
        <v>0</v>
      </c>
      <c r="DI43" s="23">
        <f>+TRUNC('D-PDP'!DI43,0)</f>
        <v>0</v>
      </c>
      <c r="DJ43" s="23">
        <f>+TRUNC('D-PDP'!DJ43,6)</f>
        <v>0</v>
      </c>
      <c r="DK43" s="23">
        <f>+TRUNC('D-PDP'!DK43,0)</f>
        <v>6842</v>
      </c>
      <c r="DL43" s="23">
        <f>+TRUNC('D-PDP'!DL43,0)</f>
        <v>3425</v>
      </c>
      <c r="DM43" s="23">
        <f>+TRUNC('D-PDP'!DM43,0)</f>
        <v>0</v>
      </c>
      <c r="DN43" s="23">
        <f>+TRUNC('D-PDP'!DN43,0)</f>
        <v>16347928</v>
      </c>
      <c r="DO43" s="23">
        <f>+TRUNC('D-PDP'!DO43,0)</f>
        <v>16337660</v>
      </c>
      <c r="DP43" s="23">
        <f>+TRUNC('D-PDP'!DP43,0)</f>
        <v>7993642</v>
      </c>
    </row>
    <row r="44" spans="3:120" x14ac:dyDescent="0.2">
      <c r="C44" s="12">
        <f>+'D-PDP'!C44</f>
        <v>2031</v>
      </c>
      <c r="D44" s="23">
        <f>+TRUNC('D-PDP'!D44,0)</f>
        <v>64</v>
      </c>
      <c r="E44" s="23">
        <f>+TRUNC('D-PDP'!E44,0)</f>
        <v>16</v>
      </c>
      <c r="F44" s="23">
        <f>+TRUNC('D-PDP'!F44,0)</f>
        <v>57</v>
      </c>
      <c r="G44" s="23">
        <f>+TRUNC('D-PDP'!G44,0)</f>
        <v>0</v>
      </c>
      <c r="H44" s="23">
        <f>+TRUNC('D-PDP'!H44,0)</f>
        <v>7</v>
      </c>
      <c r="I44" s="23">
        <f>+TRUNC('D-PDP'!I44,0)</f>
        <v>0</v>
      </c>
      <c r="J44" s="23">
        <f>+TRUNC('D-PDP'!J44,0)</f>
        <v>0</v>
      </c>
      <c r="K44" s="23">
        <f>+TRUNC('D-PDP'!K44,0)</f>
        <v>248634</v>
      </c>
      <c r="L44" s="23">
        <f>+TRUNC('D-PDP'!L44,0)</f>
        <v>0</v>
      </c>
      <c r="M44" s="23">
        <f>+TRUNC('D-PDP'!M44,3)</f>
        <v>89172.865999999995</v>
      </c>
      <c r="N44" s="23">
        <f>+TRUNC('D-PDP'!N44,3)</f>
        <v>57059.046000000002</v>
      </c>
      <c r="O44" s="23">
        <f>+TRUNC('D-PDP'!O44,3)</f>
        <v>0</v>
      </c>
      <c r="P44" s="23">
        <f>+TRUNC('D-PDP'!P44,3)</f>
        <v>18548.580000000002</v>
      </c>
      <c r="Q44" s="23">
        <f>+TRUNC('D-PDP'!Q44,3)</f>
        <v>10523.022000000001</v>
      </c>
      <c r="R44" s="23">
        <f>+TRUNC('D-PDP'!R44,3)</f>
        <v>8734.6460000000006</v>
      </c>
      <c r="S44" s="23">
        <f>+TRUNC('D-PDP'!S44,0)</f>
        <v>0</v>
      </c>
      <c r="T44" s="23">
        <f>+TRUNC('D-PDP'!T44,0)</f>
        <v>693</v>
      </c>
      <c r="U44" s="23">
        <f>+TRUNC('D-PDP'!U44,0)</f>
        <v>479</v>
      </c>
      <c r="V44" s="23">
        <f>+TRUNC('D-PDP'!V44,0)</f>
        <v>452</v>
      </c>
      <c r="W44" s="23">
        <f>+TRUNC('D-PDP'!W44,0)</f>
        <v>5153617</v>
      </c>
      <c r="X44" s="23">
        <f>+TRUNC('D-PDP'!X44,0)</f>
        <v>5942312</v>
      </c>
      <c r="Y44" s="23">
        <f>+TRUNC('D-PDP'!Y44,0)</f>
        <v>0</v>
      </c>
      <c r="Z44" s="23">
        <f>+TRUNC('D-PDP'!Z44,0)</f>
        <v>0</v>
      </c>
      <c r="AA44" s="23">
        <f>+TRUNC('D-PDP'!AA44,0)</f>
        <v>0</v>
      </c>
      <c r="AB44" s="23">
        <f>+TRUNC('D-PDP'!AB44,0)</f>
        <v>248634</v>
      </c>
      <c r="AC44" s="23">
        <f>+TRUNC('D-PDP'!AC44,0)</f>
        <v>0</v>
      </c>
      <c r="AD44" s="23">
        <f>+TRUNC('D-PDP'!AD44,3)</f>
        <v>8734.6460000000006</v>
      </c>
      <c r="AE44" s="23">
        <f>+TRUNC('D-PDP'!AE44,3)</f>
        <v>57059.046000000002</v>
      </c>
      <c r="AF44" s="23">
        <f>+TRUNC('D-PDP'!AF44,0)</f>
        <v>0</v>
      </c>
      <c r="AG44" s="23">
        <f>+TRUNC('D-PDP'!AG44,0)</f>
        <v>693</v>
      </c>
      <c r="AH44" s="23">
        <f>+TRUNC('D-PDP'!AH44,0)</f>
        <v>479</v>
      </c>
      <c r="AI44" s="23">
        <f>+TRUNC('D-PDP'!AI44,0)</f>
        <v>452</v>
      </c>
      <c r="AJ44" s="23">
        <f>+TRUNC('D-PDP'!AJ44,6)</f>
        <v>8</v>
      </c>
      <c r="AK44" s="23">
        <f>+TRUNC('D-PDP'!AK44,6)</f>
        <v>6.4</v>
      </c>
      <c r="AL44" s="23">
        <f>+TRUNC('D-PDP'!AL44,6)</f>
        <v>6.4</v>
      </c>
      <c r="AM44" s="23">
        <f>+TRUNC('D-PDP'!AM44,0)</f>
        <v>19890</v>
      </c>
      <c r="AN44" s="23">
        <f>+TRUNC('D-PDP'!AN44,3)</f>
        <v>1022.1079999999999</v>
      </c>
      <c r="AO44" s="23">
        <f>+TRUNC('D-PDP'!AO44,0)</f>
        <v>0</v>
      </c>
      <c r="AP44" s="23">
        <f>+TRUNC('D-PDP'!AP44,6)</f>
        <v>100</v>
      </c>
      <c r="AQ44" s="23">
        <f>+TRUNC('D-PDP'!AQ44,0)</f>
        <v>248634</v>
      </c>
      <c r="AR44" s="23">
        <f>+TRUNC('D-PDP'!AR44,0)</f>
        <v>0</v>
      </c>
      <c r="AS44" s="23">
        <f>+TRUNC('D-PDP'!AS44,3)</f>
        <v>8734.6460000000006</v>
      </c>
      <c r="AT44" s="23">
        <f>+TRUNC('D-PDP'!AT44,3)</f>
        <v>57059.046000000002</v>
      </c>
      <c r="AU44" s="23">
        <f>+TRUNC('D-PDP'!AU44,0)</f>
        <v>0</v>
      </c>
      <c r="AV44" s="23">
        <f>+TRUNC('D-PDP'!AV44,0)</f>
        <v>693</v>
      </c>
      <c r="AW44" s="23">
        <f>+TRUNC('D-PDP'!AW44,0)</f>
        <v>479</v>
      </c>
      <c r="AX44" s="23">
        <f>+TRUNC('D-PDP'!AX44,0)</f>
        <v>452</v>
      </c>
      <c r="AY44" s="23">
        <f>+TRUNC('D-PDP'!AY44,0)</f>
        <v>19890</v>
      </c>
      <c r="AZ44" s="23">
        <f>+TRUNC('D-PDP'!AZ44,3)</f>
        <v>1022.1079999999999</v>
      </c>
      <c r="BA44" s="23">
        <f>+TRUNC('D-PDP'!BA44,0)</f>
        <v>0</v>
      </c>
      <c r="BB44" s="23">
        <f>+TRUNC('D-PDP'!BB44,0)</f>
        <v>228743</v>
      </c>
      <c r="BC44" s="23">
        <f>+TRUNC('D-PDP'!BC44,0)</f>
        <v>0</v>
      </c>
      <c r="BD44" s="23">
        <f>+TRUNC('D-PDP'!BD44,3)</f>
        <v>8734.6460000000006</v>
      </c>
      <c r="BE44" s="23">
        <f>+TRUNC('D-PDP'!BE44,3)</f>
        <v>57059.046000000002</v>
      </c>
      <c r="BF44" s="23">
        <f>+TRUNC('D-PDP'!BF44,0)</f>
        <v>0</v>
      </c>
      <c r="BG44" s="23">
        <f>+TRUNC('D-PDP'!BG44,0)</f>
        <v>693</v>
      </c>
      <c r="BH44" s="23">
        <f>+TRUNC('D-PDP'!BH44,0)</f>
        <v>479</v>
      </c>
      <c r="BI44" s="23">
        <f>+TRUNC('D-PDP'!BI44,0)</f>
        <v>452</v>
      </c>
      <c r="BJ44" s="23">
        <f>+TRUNC('D-PDP'!BJ44,3)</f>
        <v>98.739000000000004</v>
      </c>
      <c r="BK44" s="23">
        <f>+TRUNC('D-PDP'!BK44,3)</f>
        <v>1.8420000000000001</v>
      </c>
      <c r="BL44" s="23">
        <f>+TRUNC('D-PDP'!BL44,3)</f>
        <v>-1.0569999999999999</v>
      </c>
      <c r="BM44" s="23">
        <f>+TRUNC('D-PDP'!BM44,3)</f>
        <v>0.876</v>
      </c>
      <c r="BN44" s="23">
        <f>+TRUNC('D-PDP'!BN44,3)</f>
        <v>6.0419999999999998</v>
      </c>
      <c r="BO44" s="23">
        <f>+TRUNC('D-PDP'!BO44,3)</f>
        <v>6.0419999999999998</v>
      </c>
      <c r="BP44" s="23">
        <f>+TRUNC('D-PDP'!BP44,3)</f>
        <v>0</v>
      </c>
      <c r="BQ44" s="23">
        <f>+TRUNC('D-PDP'!BQ44,3)</f>
        <v>37.502000000000002</v>
      </c>
      <c r="BR44" s="23">
        <f>+TRUNC('D-PDP'!BR44,3)</f>
        <v>37.502000000000002</v>
      </c>
      <c r="BS44" s="23">
        <f>+TRUNC('D-PDP'!BS44,3)</f>
        <v>98.739000000000004</v>
      </c>
      <c r="BT44" s="23">
        <f>+TRUNC('D-PDP'!BT44,0)</f>
        <v>22720894</v>
      </c>
      <c r="BU44" s="23">
        <f>+TRUNC('D-PDP'!BU44,0)</f>
        <v>8881821</v>
      </c>
      <c r="BV44" s="23">
        <f>+TRUNC('D-PDP'!BV44,6)</f>
        <v>100</v>
      </c>
      <c r="BW44" s="23">
        <f>+TRUNC('D-PDP'!BW44,0)</f>
        <v>5041549</v>
      </c>
      <c r="BX44" s="23">
        <f>+TRUNC('D-PDP'!BX44,0)</f>
        <v>0</v>
      </c>
      <c r="BY44" s="23">
        <f>+TRUNC('D-PDP'!BY44,0)</f>
        <v>3840271</v>
      </c>
      <c r="BZ44" s="23">
        <f>+TRUNC('D-PDP'!BZ44,3)</f>
        <v>15.445</v>
      </c>
      <c r="CA44" s="23">
        <f>+TRUNC('D-PDP'!CA44,3)</f>
        <v>0.13</v>
      </c>
      <c r="CB44" s="23">
        <f>+TRUNC('D-PDP'!CB44,3)</f>
        <v>0.42199999999999999</v>
      </c>
      <c r="CC44" s="23">
        <f>+TRUNC('D-PDP'!CC44,3)</f>
        <v>0.10299999999999999</v>
      </c>
      <c r="CD44" s="23">
        <f>+TRUNC('D-PDP'!CD44,3)</f>
        <v>8.6999999999999994E-2</v>
      </c>
      <c r="CE44" s="23">
        <f>+TRUNC('D-PDP'!CE44,3)</f>
        <v>0</v>
      </c>
      <c r="CF44" s="23">
        <f>+TRUNC('D-PDP'!CF44,3)</f>
        <v>0</v>
      </c>
      <c r="CG44" s="23">
        <f>+TRUNC('D-PDP'!CG44,3)</f>
        <v>0</v>
      </c>
      <c r="CH44" s="23">
        <f>+TRUNC('D-PDP'!CH44,3)</f>
        <v>0</v>
      </c>
      <c r="CI44" s="23">
        <f>+TRUNC('D-PDP'!CI44,3)</f>
        <v>47099.114999999998</v>
      </c>
      <c r="CJ44" s="23">
        <f>+TRUNC('D-PDP'!CJ44,3)</f>
        <v>1499.7370000000001</v>
      </c>
      <c r="CK44" s="23">
        <f>+TRUNC('D-PDP'!CK44,3)</f>
        <v>0</v>
      </c>
      <c r="CL44" s="23">
        <f>+TRUNC('D-PDP'!CL44,3)</f>
        <v>0</v>
      </c>
      <c r="CM44" s="23">
        <f>+TRUNC('D-PDP'!CM44,3)</f>
        <v>0</v>
      </c>
      <c r="CN44" s="23">
        <f>+TRUNC('D-PDP'!CN44,0)</f>
        <v>0</v>
      </c>
      <c r="CO44" s="23">
        <f>+TRUNC('D-PDP'!CO44,3)</f>
        <v>0</v>
      </c>
      <c r="CP44" s="23">
        <f>+TRUNC('D-PDP'!CP44,0)</f>
        <v>0</v>
      </c>
      <c r="CQ44" s="23">
        <f>+TRUNC('D-PDP'!CQ44,0)</f>
        <v>0</v>
      </c>
      <c r="CR44" s="23">
        <f>+TRUNC('D-PDP'!CR44,0)</f>
        <v>0</v>
      </c>
      <c r="CS44" s="23">
        <f>+TRUNC('D-PDP'!CS44,0)</f>
        <v>0</v>
      </c>
      <c r="CT44" s="23">
        <f>+TRUNC('D-PDP'!CT44,0)</f>
        <v>0</v>
      </c>
      <c r="CU44" s="23">
        <f>+TRUNC('D-PDP'!CU44,6)</f>
        <v>0</v>
      </c>
      <c r="CV44" s="23">
        <f>+TRUNC('D-PDP'!CV44,0)</f>
        <v>0</v>
      </c>
      <c r="CW44" s="23">
        <f>+TRUNC('D-PDP'!CW44,0)</f>
        <v>0</v>
      </c>
      <c r="CX44" s="23">
        <f>+TRUNC('D-PDP'!CX44,0)</f>
        <v>0</v>
      </c>
      <c r="CY44" s="23">
        <f>+TRUNC('D-PDP'!CY44,0)</f>
        <v>0</v>
      </c>
      <c r="CZ44" s="23">
        <f>+TRUNC('D-PDP'!CZ44,0)</f>
        <v>0</v>
      </c>
      <c r="DA44" s="23">
        <f>+TRUNC('D-PDP'!DA44,0)</f>
        <v>0</v>
      </c>
      <c r="DB44" s="23">
        <f>+TRUNC('D-PDP'!DB44,0)</f>
        <v>0</v>
      </c>
      <c r="DC44" s="23">
        <f>+TRUNC('D-PDP'!DC44,0)</f>
        <v>0</v>
      </c>
      <c r="DD44" s="23">
        <f>+TRUNC('D-PDP'!DD44,0)</f>
        <v>0</v>
      </c>
      <c r="DE44" s="23">
        <f>+TRUNC('D-PDP'!DE44,0)</f>
        <v>0</v>
      </c>
      <c r="DF44" s="23">
        <f>+TRUNC('D-PDP'!DF44,0)</f>
        <v>0</v>
      </c>
      <c r="DG44" s="23">
        <f>+TRUNC('D-PDP'!DG44,0)</f>
        <v>0</v>
      </c>
      <c r="DH44" s="23">
        <f>+TRUNC('D-PDP'!DH44,0)</f>
        <v>0</v>
      </c>
      <c r="DI44" s="23">
        <f>+TRUNC('D-PDP'!DI44,0)</f>
        <v>0</v>
      </c>
      <c r="DJ44" s="23">
        <f>+TRUNC('D-PDP'!DJ44,6)</f>
        <v>0</v>
      </c>
      <c r="DK44" s="23">
        <f>+TRUNC('D-PDP'!DK44,0)</f>
        <v>5415</v>
      </c>
      <c r="DL44" s="23">
        <f>+TRUNC('D-PDP'!DL44,0)</f>
        <v>3568</v>
      </c>
      <c r="DM44" s="23">
        <f>+TRUNC('D-PDP'!DM44,0)</f>
        <v>0</v>
      </c>
      <c r="DN44" s="23">
        <f>+TRUNC('D-PDP'!DN44,0)</f>
        <v>13839072</v>
      </c>
      <c r="DO44" s="23">
        <f>+TRUNC('D-PDP'!DO44,0)</f>
        <v>13830089</v>
      </c>
      <c r="DP44" s="23">
        <f>+TRUNC('D-PDP'!DP44,0)</f>
        <v>6151586</v>
      </c>
    </row>
    <row r="45" spans="3:120" x14ac:dyDescent="0.2">
      <c r="C45" s="12">
        <f>+'D-PDP'!C45</f>
        <v>2032</v>
      </c>
      <c r="D45" s="23">
        <f>+TRUNC('D-PDP'!D45,0)</f>
        <v>63</v>
      </c>
      <c r="E45" s="23">
        <f>+TRUNC('D-PDP'!E45,0)</f>
        <v>18</v>
      </c>
      <c r="F45" s="23">
        <f>+TRUNC('D-PDP'!F45,0)</f>
        <v>56</v>
      </c>
      <c r="G45" s="23">
        <f>+TRUNC('D-PDP'!G45,0)</f>
        <v>0</v>
      </c>
      <c r="H45" s="23">
        <f>+TRUNC('D-PDP'!H45,0)</f>
        <v>7</v>
      </c>
      <c r="I45" s="23">
        <f>+TRUNC('D-PDP'!I45,0)</f>
        <v>0</v>
      </c>
      <c r="J45" s="23">
        <f>+TRUNC('D-PDP'!J45,0)</f>
        <v>0</v>
      </c>
      <c r="K45" s="23">
        <f>+TRUNC('D-PDP'!K45,0)</f>
        <v>224704</v>
      </c>
      <c r="L45" s="23">
        <f>+TRUNC('D-PDP'!L45,0)</f>
        <v>0</v>
      </c>
      <c r="M45" s="23">
        <f>+TRUNC('D-PDP'!M45,3)</f>
        <v>79347.914999999994</v>
      </c>
      <c r="N45" s="23">
        <f>+TRUNC('D-PDP'!N45,3)</f>
        <v>51885.925000000003</v>
      </c>
      <c r="O45" s="23">
        <f>+TRUNC('D-PDP'!O45,3)</f>
        <v>0</v>
      </c>
      <c r="P45" s="23">
        <f>+TRUNC('D-PDP'!P45,3)</f>
        <v>18032.994999999999</v>
      </c>
      <c r="Q45" s="23">
        <f>+TRUNC('D-PDP'!Q45,3)</f>
        <v>10891.682000000001</v>
      </c>
      <c r="R45" s="23">
        <f>+TRUNC('D-PDP'!R45,3)</f>
        <v>6898.04</v>
      </c>
      <c r="S45" s="23">
        <f>+TRUNC('D-PDP'!S45,0)</f>
        <v>0</v>
      </c>
      <c r="T45" s="23">
        <f>+TRUNC('D-PDP'!T45,0)</f>
        <v>492</v>
      </c>
      <c r="U45" s="23">
        <f>+TRUNC('D-PDP'!U45,0)</f>
        <v>340</v>
      </c>
      <c r="V45" s="23">
        <f>+TRUNC('D-PDP'!V45,0)</f>
        <v>321</v>
      </c>
      <c r="W45" s="23">
        <f>+TRUNC('D-PDP'!W45,0)</f>
        <v>5135995</v>
      </c>
      <c r="X45" s="23">
        <f>+TRUNC('D-PDP'!X45,0)</f>
        <v>5925325</v>
      </c>
      <c r="Y45" s="23">
        <f>+TRUNC('D-PDP'!Y45,0)</f>
        <v>0</v>
      </c>
      <c r="Z45" s="23">
        <f>+TRUNC('D-PDP'!Z45,0)</f>
        <v>0</v>
      </c>
      <c r="AA45" s="23">
        <f>+TRUNC('D-PDP'!AA45,0)</f>
        <v>0</v>
      </c>
      <c r="AB45" s="23">
        <f>+TRUNC('D-PDP'!AB45,0)</f>
        <v>224704</v>
      </c>
      <c r="AC45" s="23">
        <f>+TRUNC('D-PDP'!AC45,0)</f>
        <v>0</v>
      </c>
      <c r="AD45" s="23">
        <f>+TRUNC('D-PDP'!AD45,3)</f>
        <v>6898.04</v>
      </c>
      <c r="AE45" s="23">
        <f>+TRUNC('D-PDP'!AE45,3)</f>
        <v>51885.925000000003</v>
      </c>
      <c r="AF45" s="23">
        <f>+TRUNC('D-PDP'!AF45,0)</f>
        <v>0</v>
      </c>
      <c r="AG45" s="23">
        <f>+TRUNC('D-PDP'!AG45,0)</f>
        <v>492</v>
      </c>
      <c r="AH45" s="23">
        <f>+TRUNC('D-PDP'!AH45,0)</f>
        <v>340</v>
      </c>
      <c r="AI45" s="23">
        <f>+TRUNC('D-PDP'!AI45,0)</f>
        <v>321</v>
      </c>
      <c r="AJ45" s="23">
        <f>+TRUNC('D-PDP'!AJ45,6)</f>
        <v>8</v>
      </c>
      <c r="AK45" s="23">
        <f>+TRUNC('D-PDP'!AK45,6)</f>
        <v>6.4</v>
      </c>
      <c r="AL45" s="23">
        <f>+TRUNC('D-PDP'!AL45,6)</f>
        <v>6.4</v>
      </c>
      <c r="AM45" s="23">
        <f>+TRUNC('D-PDP'!AM45,0)</f>
        <v>17976</v>
      </c>
      <c r="AN45" s="23">
        <f>+TRUNC('D-PDP'!AN45,3)</f>
        <v>770.54300000000001</v>
      </c>
      <c r="AO45" s="23">
        <f>+TRUNC('D-PDP'!AO45,0)</f>
        <v>0</v>
      </c>
      <c r="AP45" s="23">
        <f>+TRUNC('D-PDP'!AP45,6)</f>
        <v>100</v>
      </c>
      <c r="AQ45" s="23">
        <f>+TRUNC('D-PDP'!AQ45,0)</f>
        <v>224704</v>
      </c>
      <c r="AR45" s="23">
        <f>+TRUNC('D-PDP'!AR45,0)</f>
        <v>0</v>
      </c>
      <c r="AS45" s="23">
        <f>+TRUNC('D-PDP'!AS45,3)</f>
        <v>6898.04</v>
      </c>
      <c r="AT45" s="23">
        <f>+TRUNC('D-PDP'!AT45,3)</f>
        <v>51885.925000000003</v>
      </c>
      <c r="AU45" s="23">
        <f>+TRUNC('D-PDP'!AU45,0)</f>
        <v>0</v>
      </c>
      <c r="AV45" s="23">
        <f>+TRUNC('D-PDP'!AV45,0)</f>
        <v>492</v>
      </c>
      <c r="AW45" s="23">
        <f>+TRUNC('D-PDP'!AW45,0)</f>
        <v>340</v>
      </c>
      <c r="AX45" s="23">
        <f>+TRUNC('D-PDP'!AX45,0)</f>
        <v>321</v>
      </c>
      <c r="AY45" s="23">
        <f>+TRUNC('D-PDP'!AY45,0)</f>
        <v>17976</v>
      </c>
      <c r="AZ45" s="23">
        <f>+TRUNC('D-PDP'!AZ45,3)</f>
        <v>770.54300000000001</v>
      </c>
      <c r="BA45" s="23">
        <f>+TRUNC('D-PDP'!BA45,0)</f>
        <v>0</v>
      </c>
      <c r="BB45" s="23">
        <f>+TRUNC('D-PDP'!BB45,0)</f>
        <v>206728</v>
      </c>
      <c r="BC45" s="23">
        <f>+TRUNC('D-PDP'!BC45,0)</f>
        <v>0</v>
      </c>
      <c r="BD45" s="23">
        <f>+TRUNC('D-PDP'!BD45,3)</f>
        <v>6898.04</v>
      </c>
      <c r="BE45" s="23">
        <f>+TRUNC('D-PDP'!BE45,3)</f>
        <v>51885.925000000003</v>
      </c>
      <c r="BF45" s="23">
        <f>+TRUNC('D-PDP'!BF45,0)</f>
        <v>0</v>
      </c>
      <c r="BG45" s="23">
        <f>+TRUNC('D-PDP'!BG45,0)</f>
        <v>492</v>
      </c>
      <c r="BH45" s="23">
        <f>+TRUNC('D-PDP'!BH45,0)</f>
        <v>340</v>
      </c>
      <c r="BI45" s="23">
        <f>+TRUNC('D-PDP'!BI45,0)</f>
        <v>321</v>
      </c>
      <c r="BJ45" s="23">
        <f>+TRUNC('D-PDP'!BJ45,3)</f>
        <v>98.739000000000004</v>
      </c>
      <c r="BK45" s="23">
        <f>+TRUNC('D-PDP'!BK45,3)</f>
        <v>1.8420000000000001</v>
      </c>
      <c r="BL45" s="23">
        <f>+TRUNC('D-PDP'!BL45,3)</f>
        <v>-1.0569999999999999</v>
      </c>
      <c r="BM45" s="23">
        <f>+TRUNC('D-PDP'!BM45,3)</f>
        <v>0.876</v>
      </c>
      <c r="BN45" s="23">
        <f>+TRUNC('D-PDP'!BN45,3)</f>
        <v>6.0419999999999998</v>
      </c>
      <c r="BO45" s="23">
        <f>+TRUNC('D-PDP'!BO45,3)</f>
        <v>6.0419999999999998</v>
      </c>
      <c r="BP45" s="23">
        <f>+TRUNC('D-PDP'!BP45,3)</f>
        <v>0</v>
      </c>
      <c r="BQ45" s="23">
        <f>+TRUNC('D-PDP'!BQ45,3)</f>
        <v>37.502000000000002</v>
      </c>
      <c r="BR45" s="23">
        <f>+TRUNC('D-PDP'!BR45,3)</f>
        <v>37.502000000000002</v>
      </c>
      <c r="BS45" s="23">
        <f>+TRUNC('D-PDP'!BS45,3)</f>
        <v>98.739000000000004</v>
      </c>
      <c r="BT45" s="23">
        <f>+TRUNC('D-PDP'!BT45,0)</f>
        <v>20511679</v>
      </c>
      <c r="BU45" s="23">
        <f>+TRUNC('D-PDP'!BU45,0)</f>
        <v>8802029</v>
      </c>
      <c r="BV45" s="23">
        <f>+TRUNC('D-PDP'!BV45,6)</f>
        <v>100</v>
      </c>
      <c r="BW45" s="23">
        <f>+TRUNC('D-PDP'!BW45,0)</f>
        <v>5041549</v>
      </c>
      <c r="BX45" s="23">
        <f>+TRUNC('D-PDP'!BX45,0)</f>
        <v>0</v>
      </c>
      <c r="BY45" s="23">
        <f>+TRUNC('D-PDP'!BY45,0)</f>
        <v>3760480</v>
      </c>
      <c r="BZ45" s="23">
        <f>+TRUNC('D-PDP'!BZ45,3)</f>
        <v>16.734999999999999</v>
      </c>
      <c r="CA45" s="23">
        <f>+TRUNC('D-PDP'!CA45,3)</f>
        <v>0.13</v>
      </c>
      <c r="CB45" s="23">
        <f>+TRUNC('D-PDP'!CB45,3)</f>
        <v>0.42199999999999999</v>
      </c>
      <c r="CC45" s="23">
        <f>+TRUNC('D-PDP'!CC45,3)</f>
        <v>0.10299999999999999</v>
      </c>
      <c r="CD45" s="23">
        <f>+TRUNC('D-PDP'!CD45,3)</f>
        <v>8.6999999999999994E-2</v>
      </c>
      <c r="CE45" s="23">
        <f>+TRUNC('D-PDP'!CE45,3)</f>
        <v>0</v>
      </c>
      <c r="CF45" s="23">
        <f>+TRUNC('D-PDP'!CF45,3)</f>
        <v>0</v>
      </c>
      <c r="CG45" s="23">
        <f>+TRUNC('D-PDP'!CG45,3)</f>
        <v>0</v>
      </c>
      <c r="CH45" s="23">
        <f>+TRUNC('D-PDP'!CH45,3)</f>
        <v>0</v>
      </c>
      <c r="CI45" s="23">
        <f>+TRUNC('D-PDP'!CI45,3)</f>
        <v>47099.114999999998</v>
      </c>
      <c r="CJ45" s="23">
        <f>+TRUNC('D-PDP'!CJ45,3)</f>
        <v>1499.7370000000001</v>
      </c>
      <c r="CK45" s="23">
        <f>+TRUNC('D-PDP'!CK45,3)</f>
        <v>0</v>
      </c>
      <c r="CL45" s="23">
        <f>+TRUNC('D-PDP'!CL45,3)</f>
        <v>0</v>
      </c>
      <c r="CM45" s="23">
        <f>+TRUNC('D-PDP'!CM45,3)</f>
        <v>0</v>
      </c>
      <c r="CN45" s="23">
        <f>+TRUNC('D-PDP'!CN45,0)</f>
        <v>0</v>
      </c>
      <c r="CO45" s="23">
        <f>+TRUNC('D-PDP'!CO45,3)</f>
        <v>0</v>
      </c>
      <c r="CP45" s="23">
        <f>+TRUNC('D-PDP'!CP45,0)</f>
        <v>0</v>
      </c>
      <c r="CQ45" s="23">
        <f>+TRUNC('D-PDP'!CQ45,0)</f>
        <v>0</v>
      </c>
      <c r="CR45" s="23">
        <f>+TRUNC('D-PDP'!CR45,0)</f>
        <v>0</v>
      </c>
      <c r="CS45" s="23">
        <f>+TRUNC('D-PDP'!CS45,0)</f>
        <v>0</v>
      </c>
      <c r="CT45" s="23">
        <f>+TRUNC('D-PDP'!CT45,0)</f>
        <v>0</v>
      </c>
      <c r="CU45" s="23">
        <f>+TRUNC('D-PDP'!CU45,6)</f>
        <v>0</v>
      </c>
      <c r="CV45" s="23">
        <f>+TRUNC('D-PDP'!CV45,0)</f>
        <v>0</v>
      </c>
      <c r="CW45" s="23">
        <f>+TRUNC('D-PDP'!CW45,0)</f>
        <v>0</v>
      </c>
      <c r="CX45" s="23">
        <f>+TRUNC('D-PDP'!CX45,0)</f>
        <v>0</v>
      </c>
      <c r="CY45" s="23">
        <f>+TRUNC('D-PDP'!CY45,0)</f>
        <v>0</v>
      </c>
      <c r="CZ45" s="23">
        <f>+TRUNC('D-PDP'!CZ45,0)</f>
        <v>0</v>
      </c>
      <c r="DA45" s="23">
        <f>+TRUNC('D-PDP'!DA45,0)</f>
        <v>0</v>
      </c>
      <c r="DB45" s="23">
        <f>+TRUNC('D-PDP'!DB45,0)</f>
        <v>0</v>
      </c>
      <c r="DC45" s="23">
        <f>+TRUNC('D-PDP'!DC45,0)</f>
        <v>0</v>
      </c>
      <c r="DD45" s="23">
        <f>+TRUNC('D-PDP'!DD45,0)</f>
        <v>0</v>
      </c>
      <c r="DE45" s="23">
        <f>+TRUNC('D-PDP'!DE45,0)</f>
        <v>0</v>
      </c>
      <c r="DF45" s="23">
        <f>+TRUNC('D-PDP'!DF45,0)</f>
        <v>0</v>
      </c>
      <c r="DG45" s="23">
        <f>+TRUNC('D-PDP'!DG45,0)</f>
        <v>0</v>
      </c>
      <c r="DH45" s="23">
        <f>+TRUNC('D-PDP'!DH45,0)</f>
        <v>0</v>
      </c>
      <c r="DI45" s="23">
        <f>+TRUNC('D-PDP'!DI45,0)</f>
        <v>0</v>
      </c>
      <c r="DJ45" s="23">
        <f>+TRUNC('D-PDP'!DJ45,6)</f>
        <v>0</v>
      </c>
      <c r="DK45" s="23">
        <f>+TRUNC('D-PDP'!DK45,0)</f>
        <v>4082</v>
      </c>
      <c r="DL45" s="23">
        <f>+TRUNC('D-PDP'!DL45,0)</f>
        <v>3693</v>
      </c>
      <c r="DM45" s="23">
        <f>+TRUNC('D-PDP'!DM45,0)</f>
        <v>0</v>
      </c>
      <c r="DN45" s="23">
        <f>+TRUNC('D-PDP'!DN45,0)</f>
        <v>11709650</v>
      </c>
      <c r="DO45" s="23">
        <f>+TRUNC('D-PDP'!DO45,0)</f>
        <v>11701874</v>
      </c>
      <c r="DP45" s="23">
        <f>+TRUNC('D-PDP'!DP45,0)</f>
        <v>4731784</v>
      </c>
    </row>
    <row r="46" spans="3:120" x14ac:dyDescent="0.2">
      <c r="C46" s="12">
        <f>+'D-PDP'!C46</f>
        <v>2033</v>
      </c>
      <c r="D46" s="23">
        <f>+TRUNC('D-PDP'!D46,0)</f>
        <v>61</v>
      </c>
      <c r="E46" s="23">
        <f>+TRUNC('D-PDP'!E46,0)</f>
        <v>19</v>
      </c>
      <c r="F46" s="23">
        <f>+TRUNC('D-PDP'!F46,0)</f>
        <v>54</v>
      </c>
      <c r="G46" s="23">
        <f>+TRUNC('D-PDP'!G46,0)</f>
        <v>0</v>
      </c>
      <c r="H46" s="23">
        <f>+TRUNC('D-PDP'!H46,0)</f>
        <v>7</v>
      </c>
      <c r="I46" s="23">
        <f>+TRUNC('D-PDP'!I46,0)</f>
        <v>0</v>
      </c>
      <c r="J46" s="23">
        <f>+TRUNC('D-PDP'!J46,0)</f>
        <v>0</v>
      </c>
      <c r="K46" s="23">
        <f>+TRUNC('D-PDP'!K46,0)</f>
        <v>202468</v>
      </c>
      <c r="L46" s="23">
        <f>+TRUNC('D-PDP'!L46,0)</f>
        <v>0</v>
      </c>
      <c r="M46" s="23">
        <f>+TRUNC('D-PDP'!M46,3)</f>
        <v>70503.986000000004</v>
      </c>
      <c r="N46" s="23">
        <f>+TRUNC('D-PDP'!N46,3)</f>
        <v>47881.258999999998</v>
      </c>
      <c r="O46" s="23">
        <f>+TRUNC('D-PDP'!O46,3)</f>
        <v>0</v>
      </c>
      <c r="P46" s="23">
        <f>+TRUNC('D-PDP'!P46,3)</f>
        <v>17776.004000000001</v>
      </c>
      <c r="Q46" s="23">
        <f>+TRUNC('D-PDP'!Q46,3)</f>
        <v>11430.645</v>
      </c>
      <c r="R46" s="23">
        <f>+TRUNC('D-PDP'!R46,3)</f>
        <v>4599.0600000000004</v>
      </c>
      <c r="S46" s="23">
        <f>+TRUNC('D-PDP'!S46,0)</f>
        <v>0</v>
      </c>
      <c r="T46" s="23">
        <f>+TRUNC('D-PDP'!T46,0)</f>
        <v>294</v>
      </c>
      <c r="U46" s="23">
        <f>+TRUNC('D-PDP'!U46,0)</f>
        <v>203</v>
      </c>
      <c r="V46" s="23">
        <f>+TRUNC('D-PDP'!V46,0)</f>
        <v>192</v>
      </c>
      <c r="W46" s="23">
        <f>+TRUNC('D-PDP'!W46,0)</f>
        <v>4725557</v>
      </c>
      <c r="X46" s="23">
        <f>+TRUNC('D-PDP'!X46,0)</f>
        <v>5509101</v>
      </c>
      <c r="Y46" s="23">
        <f>+TRUNC('D-PDP'!Y46,0)</f>
        <v>0</v>
      </c>
      <c r="Z46" s="23">
        <f>+TRUNC('D-PDP'!Z46,0)</f>
        <v>0</v>
      </c>
      <c r="AA46" s="23">
        <f>+TRUNC('D-PDP'!AA46,0)</f>
        <v>0</v>
      </c>
      <c r="AB46" s="23">
        <f>+TRUNC('D-PDP'!AB46,0)</f>
        <v>202468</v>
      </c>
      <c r="AC46" s="23">
        <f>+TRUNC('D-PDP'!AC46,0)</f>
        <v>0</v>
      </c>
      <c r="AD46" s="23">
        <f>+TRUNC('D-PDP'!AD46,3)</f>
        <v>4599.0600000000004</v>
      </c>
      <c r="AE46" s="23">
        <f>+TRUNC('D-PDP'!AE46,3)</f>
        <v>47881.258999999998</v>
      </c>
      <c r="AF46" s="23">
        <f>+TRUNC('D-PDP'!AF46,0)</f>
        <v>0</v>
      </c>
      <c r="AG46" s="23">
        <f>+TRUNC('D-PDP'!AG46,0)</f>
        <v>294</v>
      </c>
      <c r="AH46" s="23">
        <f>+TRUNC('D-PDP'!AH46,0)</f>
        <v>203</v>
      </c>
      <c r="AI46" s="23">
        <f>+TRUNC('D-PDP'!AI46,0)</f>
        <v>192</v>
      </c>
      <c r="AJ46" s="23">
        <f>+TRUNC('D-PDP'!AJ46,6)</f>
        <v>8</v>
      </c>
      <c r="AK46" s="23">
        <f>+TRUNC('D-PDP'!AK46,6)</f>
        <v>6.4</v>
      </c>
      <c r="AL46" s="23">
        <f>+TRUNC('D-PDP'!AL46,6)</f>
        <v>6.4</v>
      </c>
      <c r="AM46" s="23">
        <f>+TRUNC('D-PDP'!AM46,0)</f>
        <v>16197</v>
      </c>
      <c r="AN46" s="23">
        <f>+TRUNC('D-PDP'!AN46,3)</f>
        <v>490.904</v>
      </c>
      <c r="AO46" s="23">
        <f>+TRUNC('D-PDP'!AO46,0)</f>
        <v>0</v>
      </c>
      <c r="AP46" s="23">
        <f>+TRUNC('D-PDP'!AP46,6)</f>
        <v>100</v>
      </c>
      <c r="AQ46" s="23">
        <f>+TRUNC('D-PDP'!AQ46,0)</f>
        <v>202468</v>
      </c>
      <c r="AR46" s="23">
        <f>+TRUNC('D-PDP'!AR46,0)</f>
        <v>0</v>
      </c>
      <c r="AS46" s="23">
        <f>+TRUNC('D-PDP'!AS46,3)</f>
        <v>4599.0600000000004</v>
      </c>
      <c r="AT46" s="23">
        <f>+TRUNC('D-PDP'!AT46,3)</f>
        <v>47881.258999999998</v>
      </c>
      <c r="AU46" s="23">
        <f>+TRUNC('D-PDP'!AU46,0)</f>
        <v>0</v>
      </c>
      <c r="AV46" s="23">
        <f>+TRUNC('D-PDP'!AV46,0)</f>
        <v>294</v>
      </c>
      <c r="AW46" s="23">
        <f>+TRUNC('D-PDP'!AW46,0)</f>
        <v>203</v>
      </c>
      <c r="AX46" s="23">
        <f>+TRUNC('D-PDP'!AX46,0)</f>
        <v>192</v>
      </c>
      <c r="AY46" s="23">
        <f>+TRUNC('D-PDP'!AY46,0)</f>
        <v>16197</v>
      </c>
      <c r="AZ46" s="23">
        <f>+TRUNC('D-PDP'!AZ46,3)</f>
        <v>490.904</v>
      </c>
      <c r="BA46" s="23">
        <f>+TRUNC('D-PDP'!BA46,0)</f>
        <v>0</v>
      </c>
      <c r="BB46" s="23">
        <f>+TRUNC('D-PDP'!BB46,0)</f>
        <v>186271</v>
      </c>
      <c r="BC46" s="23">
        <f>+TRUNC('D-PDP'!BC46,0)</f>
        <v>0</v>
      </c>
      <c r="BD46" s="23">
        <f>+TRUNC('D-PDP'!BD46,3)</f>
        <v>4599.0600000000004</v>
      </c>
      <c r="BE46" s="23">
        <f>+TRUNC('D-PDP'!BE46,3)</f>
        <v>47881.258999999998</v>
      </c>
      <c r="BF46" s="23">
        <f>+TRUNC('D-PDP'!BF46,0)</f>
        <v>0</v>
      </c>
      <c r="BG46" s="23">
        <f>+TRUNC('D-PDP'!BG46,0)</f>
        <v>294</v>
      </c>
      <c r="BH46" s="23">
        <f>+TRUNC('D-PDP'!BH46,0)</f>
        <v>203</v>
      </c>
      <c r="BI46" s="23">
        <f>+TRUNC('D-PDP'!BI46,0)</f>
        <v>192</v>
      </c>
      <c r="BJ46" s="23">
        <f>+TRUNC('D-PDP'!BJ46,3)</f>
        <v>98.739000000000004</v>
      </c>
      <c r="BK46" s="23">
        <f>+TRUNC('D-PDP'!BK46,3)</f>
        <v>1.8420000000000001</v>
      </c>
      <c r="BL46" s="23">
        <f>+TRUNC('D-PDP'!BL46,3)</f>
        <v>-1.0569999999999999</v>
      </c>
      <c r="BM46" s="23">
        <f>+TRUNC('D-PDP'!BM46,3)</f>
        <v>0.876</v>
      </c>
      <c r="BN46" s="23">
        <f>+TRUNC('D-PDP'!BN46,3)</f>
        <v>6.0419999999999998</v>
      </c>
      <c r="BO46" s="23">
        <f>+TRUNC('D-PDP'!BO46,3)</f>
        <v>6.0419999999999998</v>
      </c>
      <c r="BP46" s="23">
        <f>+TRUNC('D-PDP'!BP46,3)</f>
        <v>0</v>
      </c>
      <c r="BQ46" s="23">
        <f>+TRUNC('D-PDP'!BQ46,3)</f>
        <v>37.502000000000002</v>
      </c>
      <c r="BR46" s="23">
        <f>+TRUNC('D-PDP'!BR46,3)</f>
        <v>37.502000000000002</v>
      </c>
      <c r="BS46" s="23">
        <f>+TRUNC('D-PDP'!BS46,3)</f>
        <v>98.739000000000004</v>
      </c>
      <c r="BT46" s="23">
        <f>+TRUNC('D-PDP'!BT46,0)</f>
        <v>18454231</v>
      </c>
      <c r="BU46" s="23">
        <f>+TRUNC('D-PDP'!BU46,0)</f>
        <v>8635702</v>
      </c>
      <c r="BV46" s="23">
        <f>+TRUNC('D-PDP'!BV46,6)</f>
        <v>100</v>
      </c>
      <c r="BW46" s="23">
        <f>+TRUNC('D-PDP'!BW46,0)</f>
        <v>5041549</v>
      </c>
      <c r="BX46" s="23">
        <f>+TRUNC('D-PDP'!BX46,0)</f>
        <v>0</v>
      </c>
      <c r="BY46" s="23">
        <f>+TRUNC('D-PDP'!BY46,0)</f>
        <v>3594152</v>
      </c>
      <c r="BZ46" s="23">
        <f>+TRUNC('D-PDP'!BZ46,3)</f>
        <v>17.751000000000001</v>
      </c>
      <c r="CA46" s="23">
        <f>+TRUNC('D-PDP'!CA46,3)</f>
        <v>0.13</v>
      </c>
      <c r="CB46" s="23">
        <f>+TRUNC('D-PDP'!CB46,3)</f>
        <v>0.42199999999999999</v>
      </c>
      <c r="CC46" s="23">
        <f>+TRUNC('D-PDP'!CC46,3)</f>
        <v>0.10299999999999999</v>
      </c>
      <c r="CD46" s="23">
        <f>+TRUNC('D-PDP'!CD46,3)</f>
        <v>8.6999999999999994E-2</v>
      </c>
      <c r="CE46" s="23">
        <f>+TRUNC('D-PDP'!CE46,3)</f>
        <v>0</v>
      </c>
      <c r="CF46" s="23">
        <f>+TRUNC('D-PDP'!CF46,3)</f>
        <v>0</v>
      </c>
      <c r="CG46" s="23">
        <f>+TRUNC('D-PDP'!CG46,3)</f>
        <v>0</v>
      </c>
      <c r="CH46" s="23">
        <f>+TRUNC('D-PDP'!CH46,3)</f>
        <v>0</v>
      </c>
      <c r="CI46" s="23">
        <f>+TRUNC('D-PDP'!CI46,3)</f>
        <v>47099.114999999998</v>
      </c>
      <c r="CJ46" s="23">
        <f>+TRUNC('D-PDP'!CJ46,3)</f>
        <v>1499.7370000000001</v>
      </c>
      <c r="CK46" s="23">
        <f>+TRUNC('D-PDP'!CK46,3)</f>
        <v>0</v>
      </c>
      <c r="CL46" s="23">
        <f>+TRUNC('D-PDP'!CL46,3)</f>
        <v>0</v>
      </c>
      <c r="CM46" s="23">
        <f>+TRUNC('D-PDP'!CM46,3)</f>
        <v>0</v>
      </c>
      <c r="CN46" s="23">
        <f>+TRUNC('D-PDP'!CN46,0)</f>
        <v>0</v>
      </c>
      <c r="CO46" s="23">
        <f>+TRUNC('D-PDP'!CO46,3)</f>
        <v>0</v>
      </c>
      <c r="CP46" s="23">
        <f>+TRUNC('D-PDP'!CP46,0)</f>
        <v>0</v>
      </c>
      <c r="CQ46" s="23">
        <f>+TRUNC('D-PDP'!CQ46,0)</f>
        <v>0</v>
      </c>
      <c r="CR46" s="23">
        <f>+TRUNC('D-PDP'!CR46,0)</f>
        <v>0</v>
      </c>
      <c r="CS46" s="23">
        <f>+TRUNC('D-PDP'!CS46,0)</f>
        <v>0</v>
      </c>
      <c r="CT46" s="23">
        <f>+TRUNC('D-PDP'!CT46,0)</f>
        <v>0</v>
      </c>
      <c r="CU46" s="23">
        <f>+TRUNC('D-PDP'!CU46,6)</f>
        <v>0</v>
      </c>
      <c r="CV46" s="23">
        <f>+TRUNC('D-PDP'!CV46,0)</f>
        <v>0</v>
      </c>
      <c r="CW46" s="23">
        <f>+TRUNC('D-PDP'!CW46,0)</f>
        <v>0</v>
      </c>
      <c r="CX46" s="23">
        <f>+TRUNC('D-PDP'!CX46,0)</f>
        <v>0</v>
      </c>
      <c r="CY46" s="23">
        <f>+TRUNC('D-PDP'!CY46,0)</f>
        <v>0</v>
      </c>
      <c r="CZ46" s="23">
        <f>+TRUNC('D-PDP'!CZ46,0)</f>
        <v>0</v>
      </c>
      <c r="DA46" s="23">
        <f>+TRUNC('D-PDP'!DA46,0)</f>
        <v>0</v>
      </c>
      <c r="DB46" s="23">
        <f>+TRUNC('D-PDP'!DB46,0)</f>
        <v>0</v>
      </c>
      <c r="DC46" s="23">
        <f>+TRUNC('D-PDP'!DC46,0)</f>
        <v>0</v>
      </c>
      <c r="DD46" s="23">
        <f>+TRUNC('D-PDP'!DD46,0)</f>
        <v>0</v>
      </c>
      <c r="DE46" s="23">
        <f>+TRUNC('D-PDP'!DE46,0)</f>
        <v>0</v>
      </c>
      <c r="DF46" s="23">
        <f>+TRUNC('D-PDP'!DF46,0)</f>
        <v>0</v>
      </c>
      <c r="DG46" s="23">
        <f>+TRUNC('D-PDP'!DG46,0)</f>
        <v>0</v>
      </c>
      <c r="DH46" s="23">
        <f>+TRUNC('D-PDP'!DH46,0)</f>
        <v>0</v>
      </c>
      <c r="DI46" s="23">
        <f>+TRUNC('D-PDP'!DI46,0)</f>
        <v>0</v>
      </c>
      <c r="DJ46" s="23">
        <f>+TRUNC('D-PDP'!DJ46,6)</f>
        <v>0</v>
      </c>
      <c r="DK46" s="23">
        <f>+TRUNC('D-PDP'!DK46,0)</f>
        <v>2600</v>
      </c>
      <c r="DL46" s="23">
        <f>+TRUNC('D-PDP'!DL46,0)</f>
        <v>3875</v>
      </c>
      <c r="DM46" s="23">
        <f>+TRUNC('D-PDP'!DM46,0)</f>
        <v>0</v>
      </c>
      <c r="DN46" s="23">
        <f>+TRUNC('D-PDP'!DN46,0)</f>
        <v>9818529</v>
      </c>
      <c r="DO46" s="23">
        <f>+TRUNC('D-PDP'!DO46,0)</f>
        <v>9812052</v>
      </c>
      <c r="DP46" s="23">
        <f>+TRUNC('D-PDP'!DP46,0)</f>
        <v>3606921</v>
      </c>
    </row>
    <row r="47" spans="3:120" x14ac:dyDescent="0.2">
      <c r="C47" s="12">
        <f>+'D-PDP'!C47</f>
        <v>2034</v>
      </c>
      <c r="D47" s="23">
        <f>+TRUNC('D-PDP'!D47,0)</f>
        <v>58</v>
      </c>
      <c r="E47" s="23">
        <f>+TRUNC('D-PDP'!E47,0)</f>
        <v>22</v>
      </c>
      <c r="F47" s="23">
        <f>+TRUNC('D-PDP'!F47,0)</f>
        <v>51</v>
      </c>
      <c r="G47" s="23">
        <f>+TRUNC('D-PDP'!G47,0)</f>
        <v>0</v>
      </c>
      <c r="H47" s="23">
        <f>+TRUNC('D-PDP'!H47,0)</f>
        <v>7</v>
      </c>
      <c r="I47" s="23">
        <f>+TRUNC('D-PDP'!I47,0)</f>
        <v>0</v>
      </c>
      <c r="J47" s="23">
        <f>+TRUNC('D-PDP'!J47,0)</f>
        <v>0</v>
      </c>
      <c r="K47" s="23">
        <f>+TRUNC('D-PDP'!K47,0)</f>
        <v>182986</v>
      </c>
      <c r="L47" s="23">
        <f>+TRUNC('D-PDP'!L47,0)</f>
        <v>0</v>
      </c>
      <c r="M47" s="23">
        <f>+TRUNC('D-PDP'!M47,3)</f>
        <v>62685.194000000003</v>
      </c>
      <c r="N47" s="23">
        <f>+TRUNC('D-PDP'!N47,3)</f>
        <v>46895.595999999998</v>
      </c>
      <c r="O47" s="23">
        <f>+TRUNC('D-PDP'!O47,3)</f>
        <v>0</v>
      </c>
      <c r="P47" s="23">
        <f>+TRUNC('D-PDP'!P47,3)</f>
        <v>17396.444</v>
      </c>
      <c r="Q47" s="23">
        <f>+TRUNC('D-PDP'!Q47,3)</f>
        <v>11754.777</v>
      </c>
      <c r="R47" s="23">
        <f>+TRUNC('D-PDP'!R47,3)</f>
        <v>0</v>
      </c>
      <c r="S47" s="23">
        <f>+TRUNC('D-PDP'!S47,0)</f>
        <v>0</v>
      </c>
      <c r="T47" s="23">
        <f>+TRUNC('D-PDP'!T47,0)</f>
        <v>131</v>
      </c>
      <c r="U47" s="23">
        <f>+TRUNC('D-PDP'!U47,0)</f>
        <v>91</v>
      </c>
      <c r="V47" s="23">
        <f>+TRUNC('D-PDP'!V47,0)</f>
        <v>85</v>
      </c>
      <c r="W47" s="23">
        <f>+TRUNC('D-PDP'!W47,0)</f>
        <v>4003567</v>
      </c>
      <c r="X47" s="23">
        <f>+TRUNC('D-PDP'!X47,0)</f>
        <v>4782268</v>
      </c>
      <c r="Y47" s="23">
        <f>+TRUNC('D-PDP'!Y47,0)</f>
        <v>0</v>
      </c>
      <c r="Z47" s="23">
        <f>+TRUNC('D-PDP'!Z47,0)</f>
        <v>0</v>
      </c>
      <c r="AA47" s="23">
        <f>+TRUNC('D-PDP'!AA47,0)</f>
        <v>0</v>
      </c>
      <c r="AB47" s="23">
        <f>+TRUNC('D-PDP'!AB47,0)</f>
        <v>182986</v>
      </c>
      <c r="AC47" s="23">
        <f>+TRUNC('D-PDP'!AC47,0)</f>
        <v>0</v>
      </c>
      <c r="AD47" s="23">
        <f>+TRUNC('D-PDP'!AD47,3)</f>
        <v>0</v>
      </c>
      <c r="AE47" s="23">
        <f>+TRUNC('D-PDP'!AE47,3)</f>
        <v>46895.595999999998</v>
      </c>
      <c r="AF47" s="23">
        <f>+TRUNC('D-PDP'!AF47,0)</f>
        <v>0</v>
      </c>
      <c r="AG47" s="23">
        <f>+TRUNC('D-PDP'!AG47,0)</f>
        <v>131</v>
      </c>
      <c r="AH47" s="23">
        <f>+TRUNC('D-PDP'!AH47,0)</f>
        <v>91</v>
      </c>
      <c r="AI47" s="23">
        <f>+TRUNC('D-PDP'!AI47,0)</f>
        <v>85</v>
      </c>
      <c r="AJ47" s="23">
        <f>+TRUNC('D-PDP'!AJ47,6)</f>
        <v>8</v>
      </c>
      <c r="AK47" s="23">
        <f>+TRUNC('D-PDP'!AK47,6)</f>
        <v>0</v>
      </c>
      <c r="AL47" s="23">
        <f>+TRUNC('D-PDP'!AL47,6)</f>
        <v>6.4</v>
      </c>
      <c r="AM47" s="23">
        <f>+TRUNC('D-PDP'!AM47,0)</f>
        <v>14638</v>
      </c>
      <c r="AN47" s="23">
        <f>+TRUNC('D-PDP'!AN47,3)</f>
        <v>87.977999999999994</v>
      </c>
      <c r="AO47" s="23">
        <f>+TRUNC('D-PDP'!AO47,0)</f>
        <v>0</v>
      </c>
      <c r="AP47" s="23">
        <f>+TRUNC('D-PDP'!AP47,6)</f>
        <v>100</v>
      </c>
      <c r="AQ47" s="23">
        <f>+TRUNC('D-PDP'!AQ47,0)</f>
        <v>182986</v>
      </c>
      <c r="AR47" s="23">
        <f>+TRUNC('D-PDP'!AR47,0)</f>
        <v>0</v>
      </c>
      <c r="AS47" s="23">
        <f>+TRUNC('D-PDP'!AS47,3)</f>
        <v>0</v>
      </c>
      <c r="AT47" s="23">
        <f>+TRUNC('D-PDP'!AT47,3)</f>
        <v>46895.595999999998</v>
      </c>
      <c r="AU47" s="23">
        <f>+TRUNC('D-PDP'!AU47,0)</f>
        <v>0</v>
      </c>
      <c r="AV47" s="23">
        <f>+TRUNC('D-PDP'!AV47,0)</f>
        <v>131</v>
      </c>
      <c r="AW47" s="23">
        <f>+TRUNC('D-PDP'!AW47,0)</f>
        <v>91</v>
      </c>
      <c r="AX47" s="23">
        <f>+TRUNC('D-PDP'!AX47,0)</f>
        <v>85</v>
      </c>
      <c r="AY47" s="23">
        <f>+TRUNC('D-PDP'!AY47,0)</f>
        <v>14638</v>
      </c>
      <c r="AZ47" s="23">
        <f>+TRUNC('D-PDP'!AZ47,3)</f>
        <v>87.977999999999994</v>
      </c>
      <c r="BA47" s="23">
        <f>+TRUNC('D-PDP'!BA47,0)</f>
        <v>0</v>
      </c>
      <c r="BB47" s="23">
        <f>+TRUNC('D-PDP'!BB47,0)</f>
        <v>168347</v>
      </c>
      <c r="BC47" s="23">
        <f>+TRUNC('D-PDP'!BC47,0)</f>
        <v>0</v>
      </c>
      <c r="BD47" s="23">
        <f>+TRUNC('D-PDP'!BD47,3)</f>
        <v>0</v>
      </c>
      <c r="BE47" s="23">
        <f>+TRUNC('D-PDP'!BE47,3)</f>
        <v>46895.595999999998</v>
      </c>
      <c r="BF47" s="23">
        <f>+TRUNC('D-PDP'!BF47,0)</f>
        <v>0</v>
      </c>
      <c r="BG47" s="23">
        <f>+TRUNC('D-PDP'!BG47,0)</f>
        <v>131</v>
      </c>
      <c r="BH47" s="23">
        <f>+TRUNC('D-PDP'!BH47,0)</f>
        <v>91</v>
      </c>
      <c r="BI47" s="23">
        <f>+TRUNC('D-PDP'!BI47,0)</f>
        <v>85</v>
      </c>
      <c r="BJ47" s="23">
        <f>+TRUNC('D-PDP'!BJ47,3)</f>
        <v>98.739000000000004</v>
      </c>
      <c r="BK47" s="23">
        <f>+TRUNC('D-PDP'!BK47,3)</f>
        <v>1.8420000000000001</v>
      </c>
      <c r="BL47" s="23">
        <f>+TRUNC('D-PDP'!BL47,3)</f>
        <v>-1.0569999999999999</v>
      </c>
      <c r="BM47" s="23">
        <f>+TRUNC('D-PDP'!BM47,3)</f>
        <v>0.876</v>
      </c>
      <c r="BN47" s="23">
        <f>+TRUNC('D-PDP'!BN47,3)</f>
        <v>6.0419999999999998</v>
      </c>
      <c r="BO47" s="23">
        <f>+TRUNC('D-PDP'!BO47,3)</f>
        <v>6.0419999999999998</v>
      </c>
      <c r="BP47" s="23">
        <f>+TRUNC('D-PDP'!BP47,3)</f>
        <v>0</v>
      </c>
      <c r="BQ47" s="23">
        <f>+TRUNC('D-PDP'!BQ47,3)</f>
        <v>37.502000000000002</v>
      </c>
      <c r="BR47" s="23">
        <f>+TRUNC('D-PDP'!BR47,3)</f>
        <v>37.502000000000002</v>
      </c>
      <c r="BS47" s="23">
        <f>+TRUNC('D-PDP'!BS47,3)</f>
        <v>98.739000000000004</v>
      </c>
      <c r="BT47" s="23">
        <f>+TRUNC('D-PDP'!BT47,0)</f>
        <v>16639340</v>
      </c>
      <c r="BU47" s="23">
        <f>+TRUNC('D-PDP'!BU47,0)</f>
        <v>8344319</v>
      </c>
      <c r="BV47" s="23">
        <f>+TRUNC('D-PDP'!BV47,6)</f>
        <v>100</v>
      </c>
      <c r="BW47" s="23">
        <f>+TRUNC('D-PDP'!BW47,0)</f>
        <v>5041549</v>
      </c>
      <c r="BX47" s="23">
        <f>+TRUNC('D-PDP'!BX47,0)</f>
        <v>0</v>
      </c>
      <c r="BY47" s="23">
        <f>+TRUNC('D-PDP'!BY47,0)</f>
        <v>3302769</v>
      </c>
      <c r="BZ47" s="23">
        <f>+TRUNC('D-PDP'!BZ47,3)</f>
        <v>18.048999999999999</v>
      </c>
      <c r="CA47" s="23">
        <f>+TRUNC('D-PDP'!CA47,3)</f>
        <v>0.13</v>
      </c>
      <c r="CB47" s="23">
        <f>+TRUNC('D-PDP'!CB47,3)</f>
        <v>0.42199999999999999</v>
      </c>
      <c r="CC47" s="23">
        <f>+TRUNC('D-PDP'!CC47,3)</f>
        <v>0.10299999999999999</v>
      </c>
      <c r="CD47" s="23">
        <f>+TRUNC('D-PDP'!CD47,3)</f>
        <v>8.6999999999999994E-2</v>
      </c>
      <c r="CE47" s="23">
        <f>+TRUNC('D-PDP'!CE47,3)</f>
        <v>0</v>
      </c>
      <c r="CF47" s="23">
        <f>+TRUNC('D-PDP'!CF47,3)</f>
        <v>0</v>
      </c>
      <c r="CG47" s="23">
        <f>+TRUNC('D-PDP'!CG47,3)</f>
        <v>0</v>
      </c>
      <c r="CH47" s="23">
        <f>+TRUNC('D-PDP'!CH47,3)</f>
        <v>0</v>
      </c>
      <c r="CI47" s="23">
        <f>+TRUNC('D-PDP'!CI47,3)</f>
        <v>47099.114999999998</v>
      </c>
      <c r="CJ47" s="23">
        <f>+TRUNC('D-PDP'!CJ47,3)</f>
        <v>1499.7370000000001</v>
      </c>
      <c r="CK47" s="23">
        <f>+TRUNC('D-PDP'!CK47,3)</f>
        <v>0</v>
      </c>
      <c r="CL47" s="23">
        <f>+TRUNC('D-PDP'!CL47,3)</f>
        <v>0</v>
      </c>
      <c r="CM47" s="23">
        <f>+TRUNC('D-PDP'!CM47,3)</f>
        <v>0</v>
      </c>
      <c r="CN47" s="23">
        <f>+TRUNC('D-PDP'!CN47,0)</f>
        <v>0</v>
      </c>
      <c r="CO47" s="23">
        <f>+TRUNC('D-PDP'!CO47,3)</f>
        <v>0</v>
      </c>
      <c r="CP47" s="23">
        <f>+TRUNC('D-PDP'!CP47,0)</f>
        <v>0</v>
      </c>
      <c r="CQ47" s="23">
        <f>+TRUNC('D-PDP'!CQ47,0)</f>
        <v>0</v>
      </c>
      <c r="CR47" s="23">
        <f>+TRUNC('D-PDP'!CR47,0)</f>
        <v>0</v>
      </c>
      <c r="CS47" s="23">
        <f>+TRUNC('D-PDP'!CS47,0)</f>
        <v>0</v>
      </c>
      <c r="CT47" s="23">
        <f>+TRUNC('D-PDP'!CT47,0)</f>
        <v>0</v>
      </c>
      <c r="CU47" s="23">
        <f>+TRUNC('D-PDP'!CU47,6)</f>
        <v>0</v>
      </c>
      <c r="CV47" s="23">
        <f>+TRUNC('D-PDP'!CV47,0)</f>
        <v>0</v>
      </c>
      <c r="CW47" s="23">
        <f>+TRUNC('D-PDP'!CW47,0)</f>
        <v>0</v>
      </c>
      <c r="CX47" s="23">
        <f>+TRUNC('D-PDP'!CX47,0)</f>
        <v>0</v>
      </c>
      <c r="CY47" s="23">
        <f>+TRUNC('D-PDP'!CY47,0)</f>
        <v>0</v>
      </c>
      <c r="CZ47" s="23">
        <f>+TRUNC('D-PDP'!CZ47,0)</f>
        <v>0</v>
      </c>
      <c r="DA47" s="23">
        <f>+TRUNC('D-PDP'!DA47,0)</f>
        <v>0</v>
      </c>
      <c r="DB47" s="23">
        <f>+TRUNC('D-PDP'!DB47,0)</f>
        <v>0</v>
      </c>
      <c r="DC47" s="23">
        <f>+TRUNC('D-PDP'!DC47,0)</f>
        <v>0</v>
      </c>
      <c r="DD47" s="23">
        <f>+TRUNC('D-PDP'!DD47,0)</f>
        <v>0</v>
      </c>
      <c r="DE47" s="23">
        <f>+TRUNC('D-PDP'!DE47,0)</f>
        <v>0</v>
      </c>
      <c r="DF47" s="23">
        <f>+TRUNC('D-PDP'!DF47,0)</f>
        <v>0</v>
      </c>
      <c r="DG47" s="23">
        <f>+TRUNC('D-PDP'!DG47,0)</f>
        <v>0</v>
      </c>
      <c r="DH47" s="23">
        <f>+TRUNC('D-PDP'!DH47,0)</f>
        <v>0</v>
      </c>
      <c r="DI47" s="23">
        <f>+TRUNC('D-PDP'!DI47,0)</f>
        <v>0</v>
      </c>
      <c r="DJ47" s="23">
        <f>+TRUNC('D-PDP'!DJ47,6)</f>
        <v>0</v>
      </c>
      <c r="DK47" s="23">
        <f>+TRUNC('D-PDP'!DK47,0)</f>
        <v>466</v>
      </c>
      <c r="DL47" s="23">
        <f>+TRUNC('D-PDP'!DL47,0)</f>
        <v>3985</v>
      </c>
      <c r="DM47" s="23">
        <f>+TRUNC('D-PDP'!DM47,0)</f>
        <v>0</v>
      </c>
      <c r="DN47" s="23">
        <f>+TRUNC('D-PDP'!DN47,0)</f>
        <v>8295020</v>
      </c>
      <c r="DO47" s="23">
        <f>+TRUNC('D-PDP'!DO47,0)</f>
        <v>8290568</v>
      </c>
      <c r="DP47" s="23">
        <f>+TRUNC('D-PDP'!DP47,0)</f>
        <v>2770565</v>
      </c>
    </row>
    <row r="48" spans="3:120" x14ac:dyDescent="0.2">
      <c r="C48" s="12">
        <f>+'D-PDP'!C48</f>
        <v>2035</v>
      </c>
      <c r="D48" s="23">
        <f>+TRUNC('D-PDP'!D48,0)</f>
        <v>55</v>
      </c>
      <c r="E48" s="23">
        <f>+TRUNC('D-PDP'!E48,0)</f>
        <v>25</v>
      </c>
      <c r="F48" s="23">
        <f>+TRUNC('D-PDP'!F48,0)</f>
        <v>48</v>
      </c>
      <c r="G48" s="23">
        <f>+TRUNC('D-PDP'!G48,0)</f>
        <v>0</v>
      </c>
      <c r="H48" s="23">
        <f>+TRUNC('D-PDP'!H48,0)</f>
        <v>7</v>
      </c>
      <c r="I48" s="23">
        <f>+TRUNC('D-PDP'!I48,0)</f>
        <v>0</v>
      </c>
      <c r="J48" s="23">
        <f>+TRUNC('D-PDP'!J48,0)</f>
        <v>0</v>
      </c>
      <c r="K48" s="23">
        <f>+TRUNC('D-PDP'!K48,0)</f>
        <v>165829</v>
      </c>
      <c r="L48" s="23">
        <f>+TRUNC('D-PDP'!L48,0)</f>
        <v>0</v>
      </c>
      <c r="M48" s="23">
        <f>+TRUNC('D-PDP'!M48,3)</f>
        <v>55864.561999999998</v>
      </c>
      <c r="N48" s="23">
        <f>+TRUNC('D-PDP'!N48,3)</f>
        <v>41742.406000000003</v>
      </c>
      <c r="O48" s="23">
        <f>+TRUNC('D-PDP'!O48,3)</f>
        <v>0</v>
      </c>
      <c r="P48" s="23">
        <f>+TRUNC('D-PDP'!P48,3)</f>
        <v>16980.275000000001</v>
      </c>
      <c r="Q48" s="23">
        <f>+TRUNC('D-PDP'!Q48,3)</f>
        <v>11952.465</v>
      </c>
      <c r="R48" s="23">
        <f>+TRUNC('D-PDP'!R48,3)</f>
        <v>0</v>
      </c>
      <c r="S48" s="23">
        <f>+TRUNC('D-PDP'!S48,0)</f>
        <v>0</v>
      </c>
      <c r="T48" s="23">
        <f>+TRUNC('D-PDP'!T48,0)</f>
        <v>15</v>
      </c>
      <c r="U48" s="23">
        <f>+TRUNC('D-PDP'!U48,0)</f>
        <v>10</v>
      </c>
      <c r="V48" s="23">
        <f>+TRUNC('D-PDP'!V48,0)</f>
        <v>10</v>
      </c>
      <c r="W48" s="23">
        <f>+TRUNC('D-PDP'!W48,0)</f>
        <v>3632299</v>
      </c>
      <c r="X48" s="23">
        <f>+TRUNC('D-PDP'!X48,0)</f>
        <v>4404635</v>
      </c>
      <c r="Y48" s="23">
        <f>+TRUNC('D-PDP'!Y48,0)</f>
        <v>0</v>
      </c>
      <c r="Z48" s="23">
        <f>+TRUNC('D-PDP'!Z48,0)</f>
        <v>0</v>
      </c>
      <c r="AA48" s="23">
        <f>+TRUNC('D-PDP'!AA48,0)</f>
        <v>0</v>
      </c>
      <c r="AB48" s="23">
        <f>+TRUNC('D-PDP'!AB48,0)</f>
        <v>165829</v>
      </c>
      <c r="AC48" s="23">
        <f>+TRUNC('D-PDP'!AC48,0)</f>
        <v>0</v>
      </c>
      <c r="AD48" s="23">
        <f>+TRUNC('D-PDP'!AD48,3)</f>
        <v>0</v>
      </c>
      <c r="AE48" s="23">
        <f>+TRUNC('D-PDP'!AE48,3)</f>
        <v>41742.406000000003</v>
      </c>
      <c r="AF48" s="23">
        <f>+TRUNC('D-PDP'!AF48,0)</f>
        <v>0</v>
      </c>
      <c r="AG48" s="23">
        <f>+TRUNC('D-PDP'!AG48,0)</f>
        <v>15</v>
      </c>
      <c r="AH48" s="23">
        <f>+TRUNC('D-PDP'!AH48,0)</f>
        <v>10</v>
      </c>
      <c r="AI48" s="23">
        <f>+TRUNC('D-PDP'!AI48,0)</f>
        <v>10</v>
      </c>
      <c r="AJ48" s="23">
        <f>+TRUNC('D-PDP'!AJ48,6)</f>
        <v>8</v>
      </c>
      <c r="AK48" s="23">
        <f>+TRUNC('D-PDP'!AK48,6)</f>
        <v>0</v>
      </c>
      <c r="AL48" s="23">
        <f>+TRUNC('D-PDP'!AL48,6)</f>
        <v>6.4</v>
      </c>
      <c r="AM48" s="23">
        <f>+TRUNC('D-PDP'!AM48,0)</f>
        <v>13266</v>
      </c>
      <c r="AN48" s="23">
        <f>+TRUNC('D-PDP'!AN48,3)</f>
        <v>10.26</v>
      </c>
      <c r="AO48" s="23">
        <f>+TRUNC('D-PDP'!AO48,0)</f>
        <v>0</v>
      </c>
      <c r="AP48" s="23">
        <f>+TRUNC('D-PDP'!AP48,6)</f>
        <v>100</v>
      </c>
      <c r="AQ48" s="23">
        <f>+TRUNC('D-PDP'!AQ48,0)</f>
        <v>165829</v>
      </c>
      <c r="AR48" s="23">
        <f>+TRUNC('D-PDP'!AR48,0)</f>
        <v>0</v>
      </c>
      <c r="AS48" s="23">
        <f>+TRUNC('D-PDP'!AS48,3)</f>
        <v>0</v>
      </c>
      <c r="AT48" s="23">
        <f>+TRUNC('D-PDP'!AT48,3)</f>
        <v>41742.406000000003</v>
      </c>
      <c r="AU48" s="23">
        <f>+TRUNC('D-PDP'!AU48,0)</f>
        <v>0</v>
      </c>
      <c r="AV48" s="23">
        <f>+TRUNC('D-PDP'!AV48,0)</f>
        <v>15</v>
      </c>
      <c r="AW48" s="23">
        <f>+TRUNC('D-PDP'!AW48,0)</f>
        <v>10</v>
      </c>
      <c r="AX48" s="23">
        <f>+TRUNC('D-PDP'!AX48,0)</f>
        <v>10</v>
      </c>
      <c r="AY48" s="23">
        <f>+TRUNC('D-PDP'!AY48,0)</f>
        <v>13266</v>
      </c>
      <c r="AZ48" s="23">
        <f>+TRUNC('D-PDP'!AZ48,3)</f>
        <v>10.26</v>
      </c>
      <c r="BA48" s="23">
        <f>+TRUNC('D-PDP'!BA48,0)</f>
        <v>0</v>
      </c>
      <c r="BB48" s="23">
        <f>+TRUNC('D-PDP'!BB48,0)</f>
        <v>152563</v>
      </c>
      <c r="BC48" s="23">
        <f>+TRUNC('D-PDP'!BC48,0)</f>
        <v>0</v>
      </c>
      <c r="BD48" s="23">
        <f>+TRUNC('D-PDP'!BD48,3)</f>
        <v>0</v>
      </c>
      <c r="BE48" s="23">
        <f>+TRUNC('D-PDP'!BE48,3)</f>
        <v>41742.406000000003</v>
      </c>
      <c r="BF48" s="23">
        <f>+TRUNC('D-PDP'!BF48,0)</f>
        <v>0</v>
      </c>
      <c r="BG48" s="23">
        <f>+TRUNC('D-PDP'!BG48,0)</f>
        <v>15</v>
      </c>
      <c r="BH48" s="23">
        <f>+TRUNC('D-PDP'!BH48,0)</f>
        <v>10</v>
      </c>
      <c r="BI48" s="23">
        <f>+TRUNC('D-PDP'!BI48,0)</f>
        <v>10</v>
      </c>
      <c r="BJ48" s="23">
        <f>+TRUNC('D-PDP'!BJ48,3)</f>
        <v>98.739000000000004</v>
      </c>
      <c r="BK48" s="23">
        <f>+TRUNC('D-PDP'!BK48,3)</f>
        <v>1.8420000000000001</v>
      </c>
      <c r="BL48" s="23">
        <f>+TRUNC('D-PDP'!BL48,3)</f>
        <v>-1.0569999999999999</v>
      </c>
      <c r="BM48" s="23">
        <f>+TRUNC('D-PDP'!BM48,3)</f>
        <v>0.876</v>
      </c>
      <c r="BN48" s="23">
        <f>+TRUNC('D-PDP'!BN48,3)</f>
        <v>6.0419999999999998</v>
      </c>
      <c r="BO48" s="23">
        <f>+TRUNC('D-PDP'!BO48,3)</f>
        <v>6.0419999999999998</v>
      </c>
      <c r="BP48" s="23">
        <f>+TRUNC('D-PDP'!BP48,3)</f>
        <v>0</v>
      </c>
      <c r="BQ48" s="23">
        <f>+TRUNC('D-PDP'!BQ48,3)</f>
        <v>37.502000000000002</v>
      </c>
      <c r="BR48" s="23">
        <f>+TRUNC('D-PDP'!BR48,3)</f>
        <v>37.502000000000002</v>
      </c>
      <c r="BS48" s="23">
        <f>+TRUNC('D-PDP'!BS48,3)</f>
        <v>98.739000000000004</v>
      </c>
      <c r="BT48" s="23">
        <f>+TRUNC('D-PDP'!BT48,0)</f>
        <v>15065947</v>
      </c>
      <c r="BU48" s="23">
        <f>+TRUNC('D-PDP'!BU48,0)</f>
        <v>8124667</v>
      </c>
      <c r="BV48" s="23">
        <f>+TRUNC('D-PDP'!BV48,6)</f>
        <v>100</v>
      </c>
      <c r="BW48" s="23">
        <f>+TRUNC('D-PDP'!BW48,0)</f>
        <v>5041549</v>
      </c>
      <c r="BX48" s="23">
        <f>+TRUNC('D-PDP'!BX48,0)</f>
        <v>0</v>
      </c>
      <c r="BY48" s="23">
        <f>+TRUNC('D-PDP'!BY48,0)</f>
        <v>3083117</v>
      </c>
      <c r="BZ48" s="23">
        <f>+TRUNC('D-PDP'!BZ48,3)</f>
        <v>18.591999999999999</v>
      </c>
      <c r="CA48" s="23">
        <f>+TRUNC('D-PDP'!CA48,3)</f>
        <v>0.13</v>
      </c>
      <c r="CB48" s="23">
        <f>+TRUNC('D-PDP'!CB48,3)</f>
        <v>0.42199999999999999</v>
      </c>
      <c r="CC48" s="23">
        <f>+TRUNC('D-PDP'!CC48,3)</f>
        <v>0.10299999999999999</v>
      </c>
      <c r="CD48" s="23">
        <f>+TRUNC('D-PDP'!CD48,3)</f>
        <v>8.6999999999999994E-2</v>
      </c>
      <c r="CE48" s="23">
        <f>+TRUNC('D-PDP'!CE48,3)</f>
        <v>0</v>
      </c>
      <c r="CF48" s="23">
        <f>+TRUNC('D-PDP'!CF48,3)</f>
        <v>0</v>
      </c>
      <c r="CG48" s="23">
        <f>+TRUNC('D-PDP'!CG48,3)</f>
        <v>0</v>
      </c>
      <c r="CH48" s="23">
        <f>+TRUNC('D-PDP'!CH48,3)</f>
        <v>0</v>
      </c>
      <c r="CI48" s="23">
        <f>+TRUNC('D-PDP'!CI48,3)</f>
        <v>47099.114999999998</v>
      </c>
      <c r="CJ48" s="23">
        <f>+TRUNC('D-PDP'!CJ48,3)</f>
        <v>1499.7370000000001</v>
      </c>
      <c r="CK48" s="23">
        <f>+TRUNC('D-PDP'!CK48,3)</f>
        <v>0</v>
      </c>
      <c r="CL48" s="23">
        <f>+TRUNC('D-PDP'!CL48,3)</f>
        <v>0</v>
      </c>
      <c r="CM48" s="23">
        <f>+TRUNC('D-PDP'!CM48,3)</f>
        <v>0</v>
      </c>
      <c r="CN48" s="23">
        <f>+TRUNC('D-PDP'!CN48,0)</f>
        <v>0</v>
      </c>
      <c r="CO48" s="23">
        <f>+TRUNC('D-PDP'!CO48,3)</f>
        <v>0</v>
      </c>
      <c r="CP48" s="23">
        <f>+TRUNC('D-PDP'!CP48,0)</f>
        <v>0</v>
      </c>
      <c r="CQ48" s="23">
        <f>+TRUNC('D-PDP'!CQ48,0)</f>
        <v>0</v>
      </c>
      <c r="CR48" s="23">
        <f>+TRUNC('D-PDP'!CR48,0)</f>
        <v>0</v>
      </c>
      <c r="CS48" s="23">
        <f>+TRUNC('D-PDP'!CS48,0)</f>
        <v>0</v>
      </c>
      <c r="CT48" s="23">
        <f>+TRUNC('D-PDP'!CT48,0)</f>
        <v>0</v>
      </c>
      <c r="CU48" s="23">
        <f>+TRUNC('D-PDP'!CU48,6)</f>
        <v>0</v>
      </c>
      <c r="CV48" s="23">
        <f>+TRUNC('D-PDP'!CV48,0)</f>
        <v>0</v>
      </c>
      <c r="CW48" s="23">
        <f>+TRUNC('D-PDP'!CW48,0)</f>
        <v>0</v>
      </c>
      <c r="CX48" s="23">
        <f>+TRUNC('D-PDP'!CX48,0)</f>
        <v>0</v>
      </c>
      <c r="CY48" s="23">
        <f>+TRUNC('D-PDP'!CY48,0)</f>
        <v>0</v>
      </c>
      <c r="CZ48" s="23">
        <f>+TRUNC('D-PDP'!CZ48,0)</f>
        <v>0</v>
      </c>
      <c r="DA48" s="23">
        <f>+TRUNC('D-PDP'!DA48,0)</f>
        <v>0</v>
      </c>
      <c r="DB48" s="23">
        <f>+TRUNC('D-PDP'!DB48,0)</f>
        <v>0</v>
      </c>
      <c r="DC48" s="23">
        <f>+TRUNC('D-PDP'!DC48,0)</f>
        <v>0</v>
      </c>
      <c r="DD48" s="23">
        <f>+TRUNC('D-PDP'!DD48,0)</f>
        <v>0</v>
      </c>
      <c r="DE48" s="23">
        <f>+TRUNC('D-PDP'!DE48,0)</f>
        <v>0</v>
      </c>
      <c r="DF48" s="23">
        <f>+TRUNC('D-PDP'!DF48,0)</f>
        <v>0</v>
      </c>
      <c r="DG48" s="23">
        <f>+TRUNC('D-PDP'!DG48,0)</f>
        <v>0</v>
      </c>
      <c r="DH48" s="23">
        <f>+TRUNC('D-PDP'!DH48,0)</f>
        <v>0</v>
      </c>
      <c r="DI48" s="23">
        <f>+TRUNC('D-PDP'!DI48,0)</f>
        <v>0</v>
      </c>
      <c r="DJ48" s="23">
        <f>+TRUNC('D-PDP'!DJ48,6)</f>
        <v>0</v>
      </c>
      <c r="DK48" s="23">
        <f>+TRUNC('D-PDP'!DK48,0)</f>
        <v>54</v>
      </c>
      <c r="DL48" s="23">
        <f>+TRUNC('D-PDP'!DL48,0)</f>
        <v>4052</v>
      </c>
      <c r="DM48" s="23">
        <f>+TRUNC('D-PDP'!DM48,0)</f>
        <v>0</v>
      </c>
      <c r="DN48" s="23">
        <f>+TRUNC('D-PDP'!DN48,0)</f>
        <v>6941280</v>
      </c>
      <c r="DO48" s="23">
        <f>+TRUNC('D-PDP'!DO48,0)</f>
        <v>6937173</v>
      </c>
      <c r="DP48" s="23">
        <f>+TRUNC('D-PDP'!DP48,0)</f>
        <v>2107531</v>
      </c>
    </row>
    <row r="49" spans="3:120" x14ac:dyDescent="0.2">
      <c r="C49" s="12">
        <f>+'D-PDP'!C49</f>
        <v>2036</v>
      </c>
      <c r="D49" s="23">
        <f>+TRUNC('D-PDP'!D49,0)</f>
        <v>53</v>
      </c>
      <c r="E49" s="23">
        <f>+TRUNC('D-PDP'!E49,0)</f>
        <v>28</v>
      </c>
      <c r="F49" s="23">
        <f>+TRUNC('D-PDP'!F49,0)</f>
        <v>46</v>
      </c>
      <c r="G49" s="23">
        <f>+TRUNC('D-PDP'!G49,0)</f>
        <v>0</v>
      </c>
      <c r="H49" s="23">
        <f>+TRUNC('D-PDP'!H49,0)</f>
        <v>7</v>
      </c>
      <c r="I49" s="23">
        <f>+TRUNC('D-PDP'!I49,0)</f>
        <v>0</v>
      </c>
      <c r="J49" s="23">
        <f>+TRUNC('D-PDP'!J49,0)</f>
        <v>0</v>
      </c>
      <c r="K49" s="23">
        <f>+TRUNC('D-PDP'!K49,0)</f>
        <v>151423</v>
      </c>
      <c r="L49" s="23">
        <f>+TRUNC('D-PDP'!L49,0)</f>
        <v>0</v>
      </c>
      <c r="M49" s="23">
        <f>+TRUNC('D-PDP'!M49,3)</f>
        <v>50489.398999999998</v>
      </c>
      <c r="N49" s="23">
        <f>+TRUNC('D-PDP'!N49,3)</f>
        <v>35785.521000000001</v>
      </c>
      <c r="O49" s="23">
        <f>+TRUNC('D-PDP'!O49,3)</f>
        <v>0</v>
      </c>
      <c r="P49" s="23">
        <f>+TRUNC('D-PDP'!P49,3)</f>
        <v>17039.332999999999</v>
      </c>
      <c r="Q49" s="23">
        <f>+TRUNC('D-PDP'!Q49,3)</f>
        <v>12495.287</v>
      </c>
      <c r="R49" s="23">
        <f>+TRUNC('D-PDP'!R49,3)</f>
        <v>0</v>
      </c>
      <c r="S49" s="23">
        <f>+TRUNC('D-PDP'!S49,0)</f>
        <v>0</v>
      </c>
      <c r="T49" s="23">
        <f>+TRUNC('D-PDP'!T49,0)</f>
        <v>0</v>
      </c>
      <c r="U49" s="23">
        <f>+TRUNC('D-PDP'!U49,0)</f>
        <v>0</v>
      </c>
      <c r="V49" s="23">
        <f>+TRUNC('D-PDP'!V49,0)</f>
        <v>0</v>
      </c>
      <c r="W49" s="23">
        <f>+TRUNC('D-PDP'!W49,0)</f>
        <v>3510581</v>
      </c>
      <c r="X49" s="23">
        <f>+TRUNC('D-PDP'!X49,0)</f>
        <v>4147278</v>
      </c>
      <c r="Y49" s="23">
        <f>+TRUNC('D-PDP'!Y49,0)</f>
        <v>0</v>
      </c>
      <c r="Z49" s="23">
        <f>+TRUNC('D-PDP'!Z49,0)</f>
        <v>0</v>
      </c>
      <c r="AA49" s="23">
        <f>+TRUNC('D-PDP'!AA49,0)</f>
        <v>0</v>
      </c>
      <c r="AB49" s="23">
        <f>+TRUNC('D-PDP'!AB49,0)</f>
        <v>151423</v>
      </c>
      <c r="AC49" s="23">
        <f>+TRUNC('D-PDP'!AC49,0)</f>
        <v>0</v>
      </c>
      <c r="AD49" s="23">
        <f>+TRUNC('D-PDP'!AD49,3)</f>
        <v>0</v>
      </c>
      <c r="AE49" s="23">
        <f>+TRUNC('D-PDP'!AE49,3)</f>
        <v>35785.521000000001</v>
      </c>
      <c r="AF49" s="23">
        <f>+TRUNC('D-PDP'!AF49,0)</f>
        <v>0</v>
      </c>
      <c r="AG49" s="23">
        <f>+TRUNC('D-PDP'!AG49,0)</f>
        <v>0</v>
      </c>
      <c r="AH49" s="23">
        <f>+TRUNC('D-PDP'!AH49,0)</f>
        <v>0</v>
      </c>
      <c r="AI49" s="23">
        <f>+TRUNC('D-PDP'!AI49,0)</f>
        <v>0</v>
      </c>
      <c r="AJ49" s="23">
        <f>+TRUNC('D-PDP'!AJ49,6)</f>
        <v>8</v>
      </c>
      <c r="AK49" s="23">
        <f>+TRUNC('D-PDP'!AK49,6)</f>
        <v>0</v>
      </c>
      <c r="AL49" s="23">
        <f>+TRUNC('D-PDP'!AL49,6)</f>
        <v>0</v>
      </c>
      <c r="AM49" s="23">
        <f>+TRUNC('D-PDP'!AM49,0)</f>
        <v>12113</v>
      </c>
      <c r="AN49" s="23">
        <f>+TRUNC('D-PDP'!AN49,3)</f>
        <v>0</v>
      </c>
      <c r="AO49" s="23">
        <f>+TRUNC('D-PDP'!AO49,0)</f>
        <v>0</v>
      </c>
      <c r="AP49" s="23">
        <f>+TRUNC('D-PDP'!AP49,6)</f>
        <v>100</v>
      </c>
      <c r="AQ49" s="23">
        <f>+TRUNC('D-PDP'!AQ49,0)</f>
        <v>151423</v>
      </c>
      <c r="AR49" s="23">
        <f>+TRUNC('D-PDP'!AR49,0)</f>
        <v>0</v>
      </c>
      <c r="AS49" s="23">
        <f>+TRUNC('D-PDP'!AS49,3)</f>
        <v>0</v>
      </c>
      <c r="AT49" s="23">
        <f>+TRUNC('D-PDP'!AT49,3)</f>
        <v>35785.521000000001</v>
      </c>
      <c r="AU49" s="23">
        <f>+TRUNC('D-PDP'!AU49,0)</f>
        <v>0</v>
      </c>
      <c r="AV49" s="23">
        <f>+TRUNC('D-PDP'!AV49,0)</f>
        <v>0</v>
      </c>
      <c r="AW49" s="23">
        <f>+TRUNC('D-PDP'!AW49,0)</f>
        <v>0</v>
      </c>
      <c r="AX49" s="23">
        <f>+TRUNC('D-PDP'!AX49,0)</f>
        <v>0</v>
      </c>
      <c r="AY49" s="23">
        <f>+TRUNC('D-PDP'!AY49,0)</f>
        <v>12113</v>
      </c>
      <c r="AZ49" s="23">
        <f>+TRUNC('D-PDP'!AZ49,3)</f>
        <v>0</v>
      </c>
      <c r="BA49" s="23">
        <f>+TRUNC('D-PDP'!BA49,0)</f>
        <v>0</v>
      </c>
      <c r="BB49" s="23">
        <f>+TRUNC('D-PDP'!BB49,0)</f>
        <v>139309</v>
      </c>
      <c r="BC49" s="23">
        <f>+TRUNC('D-PDP'!BC49,0)</f>
        <v>0</v>
      </c>
      <c r="BD49" s="23">
        <f>+TRUNC('D-PDP'!BD49,3)</f>
        <v>0</v>
      </c>
      <c r="BE49" s="23">
        <f>+TRUNC('D-PDP'!BE49,3)</f>
        <v>35785.521000000001</v>
      </c>
      <c r="BF49" s="23">
        <f>+TRUNC('D-PDP'!BF49,0)</f>
        <v>0</v>
      </c>
      <c r="BG49" s="23">
        <f>+TRUNC('D-PDP'!BG49,0)</f>
        <v>0</v>
      </c>
      <c r="BH49" s="23">
        <f>+TRUNC('D-PDP'!BH49,0)</f>
        <v>0</v>
      </c>
      <c r="BI49" s="23">
        <f>+TRUNC('D-PDP'!BI49,0)</f>
        <v>0</v>
      </c>
      <c r="BJ49" s="23">
        <f>+TRUNC('D-PDP'!BJ49,3)</f>
        <v>98.739000000000004</v>
      </c>
      <c r="BK49" s="23">
        <f>+TRUNC('D-PDP'!BK49,3)</f>
        <v>1.8420000000000001</v>
      </c>
      <c r="BL49" s="23">
        <f>+TRUNC('D-PDP'!BL49,3)</f>
        <v>-1.0569999999999999</v>
      </c>
      <c r="BM49" s="23">
        <f>+TRUNC('D-PDP'!BM49,3)</f>
        <v>0.876</v>
      </c>
      <c r="BN49" s="23">
        <f>+TRUNC('D-PDP'!BN49,3)</f>
        <v>6.0419999999999998</v>
      </c>
      <c r="BO49" s="23">
        <f>+TRUNC('D-PDP'!BO49,3)</f>
        <v>6.0419999999999998</v>
      </c>
      <c r="BP49" s="23">
        <f>+TRUNC('D-PDP'!BP49,3)</f>
        <v>0</v>
      </c>
      <c r="BQ49" s="23">
        <f>+TRUNC('D-PDP'!BQ49,3)</f>
        <v>37.502000000000002</v>
      </c>
      <c r="BR49" s="23">
        <f>+TRUNC('D-PDP'!BR49,3)</f>
        <v>37.502000000000002</v>
      </c>
      <c r="BS49" s="23">
        <f>+TRUNC('D-PDP'!BS49,3)</f>
        <v>98.739000000000004</v>
      </c>
      <c r="BT49" s="23">
        <f>+TRUNC('D-PDP'!BT49,0)</f>
        <v>13755326</v>
      </c>
      <c r="BU49" s="23">
        <f>+TRUNC('D-PDP'!BU49,0)</f>
        <v>8001487</v>
      </c>
      <c r="BV49" s="23">
        <f>+TRUNC('D-PDP'!BV49,6)</f>
        <v>100</v>
      </c>
      <c r="BW49" s="23">
        <f>+TRUNC('D-PDP'!BW49,0)</f>
        <v>5041549</v>
      </c>
      <c r="BX49" s="23">
        <f>+TRUNC('D-PDP'!BX49,0)</f>
        <v>0</v>
      </c>
      <c r="BY49" s="23">
        <f>+TRUNC('D-PDP'!BY49,0)</f>
        <v>2959938</v>
      </c>
      <c r="BZ49" s="23">
        <f>+TRUNC('D-PDP'!BZ49,3)</f>
        <v>19.547000000000001</v>
      </c>
      <c r="CA49" s="23">
        <f>+TRUNC('D-PDP'!CA49,3)</f>
        <v>0.13</v>
      </c>
      <c r="CB49" s="23">
        <f>+TRUNC('D-PDP'!CB49,3)</f>
        <v>0.42199999999999999</v>
      </c>
      <c r="CC49" s="23">
        <f>+TRUNC('D-PDP'!CC49,3)</f>
        <v>0.10299999999999999</v>
      </c>
      <c r="CD49" s="23">
        <f>+TRUNC('D-PDP'!CD49,3)</f>
        <v>8.6999999999999994E-2</v>
      </c>
      <c r="CE49" s="23">
        <f>+TRUNC('D-PDP'!CE49,3)</f>
        <v>0</v>
      </c>
      <c r="CF49" s="23">
        <f>+TRUNC('D-PDP'!CF49,3)</f>
        <v>0</v>
      </c>
      <c r="CG49" s="23">
        <f>+TRUNC('D-PDP'!CG49,3)</f>
        <v>0</v>
      </c>
      <c r="CH49" s="23">
        <f>+TRUNC('D-PDP'!CH49,3)</f>
        <v>0</v>
      </c>
      <c r="CI49" s="23">
        <f>+TRUNC('D-PDP'!CI49,3)</f>
        <v>47099.114999999998</v>
      </c>
      <c r="CJ49" s="23">
        <f>+TRUNC('D-PDP'!CJ49,3)</f>
        <v>1499.7370000000001</v>
      </c>
      <c r="CK49" s="23">
        <f>+TRUNC('D-PDP'!CK49,3)</f>
        <v>0</v>
      </c>
      <c r="CL49" s="23">
        <f>+TRUNC('D-PDP'!CL49,3)</f>
        <v>0</v>
      </c>
      <c r="CM49" s="23">
        <f>+TRUNC('D-PDP'!CM49,3)</f>
        <v>0</v>
      </c>
      <c r="CN49" s="23">
        <f>+TRUNC('D-PDP'!CN49,0)</f>
        <v>0</v>
      </c>
      <c r="CO49" s="23">
        <f>+TRUNC('D-PDP'!CO49,3)</f>
        <v>0</v>
      </c>
      <c r="CP49" s="23">
        <f>+TRUNC('D-PDP'!CP49,0)</f>
        <v>0</v>
      </c>
      <c r="CQ49" s="23">
        <f>+TRUNC('D-PDP'!CQ49,0)</f>
        <v>0</v>
      </c>
      <c r="CR49" s="23">
        <f>+TRUNC('D-PDP'!CR49,0)</f>
        <v>0</v>
      </c>
      <c r="CS49" s="23">
        <f>+TRUNC('D-PDP'!CS49,0)</f>
        <v>0</v>
      </c>
      <c r="CT49" s="23">
        <f>+TRUNC('D-PDP'!CT49,0)</f>
        <v>0</v>
      </c>
      <c r="CU49" s="23">
        <f>+TRUNC('D-PDP'!CU49,6)</f>
        <v>0</v>
      </c>
      <c r="CV49" s="23">
        <f>+TRUNC('D-PDP'!CV49,0)</f>
        <v>0</v>
      </c>
      <c r="CW49" s="23">
        <f>+TRUNC('D-PDP'!CW49,0)</f>
        <v>0</v>
      </c>
      <c r="CX49" s="23">
        <f>+TRUNC('D-PDP'!CX49,0)</f>
        <v>0</v>
      </c>
      <c r="CY49" s="23">
        <f>+TRUNC('D-PDP'!CY49,0)</f>
        <v>0</v>
      </c>
      <c r="CZ49" s="23">
        <f>+TRUNC('D-PDP'!CZ49,0)</f>
        <v>0</v>
      </c>
      <c r="DA49" s="23">
        <f>+TRUNC('D-PDP'!DA49,0)</f>
        <v>0</v>
      </c>
      <c r="DB49" s="23">
        <f>+TRUNC('D-PDP'!DB49,0)</f>
        <v>0</v>
      </c>
      <c r="DC49" s="23">
        <f>+TRUNC('D-PDP'!DC49,0)</f>
        <v>0</v>
      </c>
      <c r="DD49" s="23">
        <f>+TRUNC('D-PDP'!DD49,0)</f>
        <v>0</v>
      </c>
      <c r="DE49" s="23">
        <f>+TRUNC('D-PDP'!DE49,0)</f>
        <v>0</v>
      </c>
      <c r="DF49" s="23">
        <f>+TRUNC('D-PDP'!DF49,0)</f>
        <v>0</v>
      </c>
      <c r="DG49" s="23">
        <f>+TRUNC('D-PDP'!DG49,0)</f>
        <v>0</v>
      </c>
      <c r="DH49" s="23">
        <f>+TRUNC('D-PDP'!DH49,0)</f>
        <v>0</v>
      </c>
      <c r="DI49" s="23">
        <f>+TRUNC('D-PDP'!DI49,0)</f>
        <v>0</v>
      </c>
      <c r="DJ49" s="23">
        <f>+TRUNC('D-PDP'!DJ49,6)</f>
        <v>0</v>
      </c>
      <c r="DK49" s="23">
        <f>+TRUNC('D-PDP'!DK49,0)</f>
        <v>0</v>
      </c>
      <c r="DL49" s="23">
        <f>+TRUNC('D-PDP'!DL49,0)</f>
        <v>4236</v>
      </c>
      <c r="DM49" s="23">
        <f>+TRUNC('D-PDP'!DM49,0)</f>
        <v>0</v>
      </c>
      <c r="DN49" s="23">
        <f>+TRUNC('D-PDP'!DN49,0)</f>
        <v>5753838</v>
      </c>
      <c r="DO49" s="23">
        <f>+TRUNC('D-PDP'!DO49,0)</f>
        <v>5749601</v>
      </c>
      <c r="DP49" s="23">
        <f>+TRUNC('D-PDP'!DP49,0)</f>
        <v>1587948</v>
      </c>
    </row>
    <row r="50" spans="3:120" x14ac:dyDescent="0.2">
      <c r="C50" s="12">
        <f>+'D-PDP'!C50</f>
        <v>2037</v>
      </c>
      <c r="D50" s="23">
        <f>+TRUNC('D-PDP'!D50,0)</f>
        <v>51</v>
      </c>
      <c r="E50" s="23">
        <f>+TRUNC('D-PDP'!E50,0)</f>
        <v>31</v>
      </c>
      <c r="F50" s="23">
        <f>+TRUNC('D-PDP'!F50,0)</f>
        <v>44</v>
      </c>
      <c r="G50" s="23">
        <f>+TRUNC('D-PDP'!G50,0)</f>
        <v>0</v>
      </c>
      <c r="H50" s="23">
        <f>+TRUNC('D-PDP'!H50,0)</f>
        <v>7</v>
      </c>
      <c r="I50" s="23">
        <f>+TRUNC('D-PDP'!I50,0)</f>
        <v>0</v>
      </c>
      <c r="J50" s="23">
        <f>+TRUNC('D-PDP'!J50,0)</f>
        <v>0</v>
      </c>
      <c r="K50" s="23">
        <f>+TRUNC('D-PDP'!K50,0)</f>
        <v>137702</v>
      </c>
      <c r="L50" s="23">
        <f>+TRUNC('D-PDP'!L50,0)</f>
        <v>0</v>
      </c>
      <c r="M50" s="23">
        <f>+TRUNC('D-PDP'!M50,3)</f>
        <v>45231.777000000002</v>
      </c>
      <c r="N50" s="23">
        <f>+TRUNC('D-PDP'!N50,3)</f>
        <v>29903.063999999998</v>
      </c>
      <c r="O50" s="23">
        <f>+TRUNC('D-PDP'!O50,3)</f>
        <v>0</v>
      </c>
      <c r="P50" s="23">
        <f>+TRUNC('D-PDP'!P50,3)</f>
        <v>16960.797999999999</v>
      </c>
      <c r="Q50" s="23">
        <f>+TRUNC('D-PDP'!Q50,3)</f>
        <v>12889.938</v>
      </c>
      <c r="R50" s="23">
        <f>+TRUNC('D-PDP'!R50,3)</f>
        <v>0</v>
      </c>
      <c r="S50" s="23">
        <f>+TRUNC('D-PDP'!S50,0)</f>
        <v>0</v>
      </c>
      <c r="T50" s="23">
        <f>+TRUNC('D-PDP'!T50,0)</f>
        <v>0</v>
      </c>
      <c r="U50" s="23">
        <f>+TRUNC('D-PDP'!U50,0)</f>
        <v>0</v>
      </c>
      <c r="V50" s="23">
        <f>+TRUNC('D-PDP'!V50,0)</f>
        <v>0</v>
      </c>
      <c r="W50" s="23">
        <f>+TRUNC('D-PDP'!W50,0)</f>
        <v>3460451</v>
      </c>
      <c r="X50" s="23">
        <f>+TRUNC('D-PDP'!X50,0)</f>
        <v>3956078</v>
      </c>
      <c r="Y50" s="23">
        <f>+TRUNC('D-PDP'!Y50,0)</f>
        <v>0</v>
      </c>
      <c r="Z50" s="23">
        <f>+TRUNC('D-PDP'!Z50,0)</f>
        <v>0</v>
      </c>
      <c r="AA50" s="23">
        <f>+TRUNC('D-PDP'!AA50,0)</f>
        <v>0</v>
      </c>
      <c r="AB50" s="23">
        <f>+TRUNC('D-PDP'!AB50,0)</f>
        <v>137702</v>
      </c>
      <c r="AC50" s="23">
        <f>+TRUNC('D-PDP'!AC50,0)</f>
        <v>0</v>
      </c>
      <c r="AD50" s="23">
        <f>+TRUNC('D-PDP'!AD50,3)</f>
        <v>0</v>
      </c>
      <c r="AE50" s="23">
        <f>+TRUNC('D-PDP'!AE50,3)</f>
        <v>29903.063999999998</v>
      </c>
      <c r="AF50" s="23">
        <f>+TRUNC('D-PDP'!AF50,0)</f>
        <v>0</v>
      </c>
      <c r="AG50" s="23">
        <f>+TRUNC('D-PDP'!AG50,0)</f>
        <v>0</v>
      </c>
      <c r="AH50" s="23">
        <f>+TRUNC('D-PDP'!AH50,0)</f>
        <v>0</v>
      </c>
      <c r="AI50" s="23">
        <f>+TRUNC('D-PDP'!AI50,0)</f>
        <v>0</v>
      </c>
      <c r="AJ50" s="23">
        <f>+TRUNC('D-PDP'!AJ50,6)</f>
        <v>8</v>
      </c>
      <c r="AK50" s="23">
        <f>+TRUNC('D-PDP'!AK50,6)</f>
        <v>0</v>
      </c>
      <c r="AL50" s="23">
        <f>+TRUNC('D-PDP'!AL50,6)</f>
        <v>0</v>
      </c>
      <c r="AM50" s="23">
        <f>+TRUNC('D-PDP'!AM50,0)</f>
        <v>11016</v>
      </c>
      <c r="AN50" s="23">
        <f>+TRUNC('D-PDP'!AN50,3)</f>
        <v>0</v>
      </c>
      <c r="AO50" s="23">
        <f>+TRUNC('D-PDP'!AO50,0)</f>
        <v>0</v>
      </c>
      <c r="AP50" s="23">
        <f>+TRUNC('D-PDP'!AP50,6)</f>
        <v>100</v>
      </c>
      <c r="AQ50" s="23">
        <f>+TRUNC('D-PDP'!AQ50,0)</f>
        <v>137702</v>
      </c>
      <c r="AR50" s="23">
        <f>+TRUNC('D-PDP'!AR50,0)</f>
        <v>0</v>
      </c>
      <c r="AS50" s="23">
        <f>+TRUNC('D-PDP'!AS50,3)</f>
        <v>0</v>
      </c>
      <c r="AT50" s="23">
        <f>+TRUNC('D-PDP'!AT50,3)</f>
        <v>29903.063999999998</v>
      </c>
      <c r="AU50" s="23">
        <f>+TRUNC('D-PDP'!AU50,0)</f>
        <v>0</v>
      </c>
      <c r="AV50" s="23">
        <f>+TRUNC('D-PDP'!AV50,0)</f>
        <v>0</v>
      </c>
      <c r="AW50" s="23">
        <f>+TRUNC('D-PDP'!AW50,0)</f>
        <v>0</v>
      </c>
      <c r="AX50" s="23">
        <f>+TRUNC('D-PDP'!AX50,0)</f>
        <v>0</v>
      </c>
      <c r="AY50" s="23">
        <f>+TRUNC('D-PDP'!AY50,0)</f>
        <v>11016</v>
      </c>
      <c r="AZ50" s="23">
        <f>+TRUNC('D-PDP'!AZ50,3)</f>
        <v>0</v>
      </c>
      <c r="BA50" s="23">
        <f>+TRUNC('D-PDP'!BA50,0)</f>
        <v>0</v>
      </c>
      <c r="BB50" s="23">
        <f>+TRUNC('D-PDP'!BB50,0)</f>
        <v>126686</v>
      </c>
      <c r="BC50" s="23">
        <f>+TRUNC('D-PDP'!BC50,0)</f>
        <v>0</v>
      </c>
      <c r="BD50" s="23">
        <f>+TRUNC('D-PDP'!BD50,3)</f>
        <v>0</v>
      </c>
      <c r="BE50" s="23">
        <f>+TRUNC('D-PDP'!BE50,3)</f>
        <v>29903.063999999998</v>
      </c>
      <c r="BF50" s="23">
        <f>+TRUNC('D-PDP'!BF50,0)</f>
        <v>0</v>
      </c>
      <c r="BG50" s="23">
        <f>+TRUNC('D-PDP'!BG50,0)</f>
        <v>0</v>
      </c>
      <c r="BH50" s="23">
        <f>+TRUNC('D-PDP'!BH50,0)</f>
        <v>0</v>
      </c>
      <c r="BI50" s="23">
        <f>+TRUNC('D-PDP'!BI50,0)</f>
        <v>0</v>
      </c>
      <c r="BJ50" s="23">
        <f>+TRUNC('D-PDP'!BJ50,3)</f>
        <v>98.739000000000004</v>
      </c>
      <c r="BK50" s="23">
        <f>+TRUNC('D-PDP'!BK50,3)</f>
        <v>1.8420000000000001</v>
      </c>
      <c r="BL50" s="23">
        <f>+TRUNC('D-PDP'!BL50,3)</f>
        <v>-1.0569999999999999</v>
      </c>
      <c r="BM50" s="23">
        <f>+TRUNC('D-PDP'!BM50,3)</f>
        <v>0.876</v>
      </c>
      <c r="BN50" s="23">
        <f>+TRUNC('D-PDP'!BN50,3)</f>
        <v>6.0419999999999998</v>
      </c>
      <c r="BO50" s="23">
        <f>+TRUNC('D-PDP'!BO50,3)</f>
        <v>6.0419999999999998</v>
      </c>
      <c r="BP50" s="23">
        <f>+TRUNC('D-PDP'!BP50,3)</f>
        <v>0</v>
      </c>
      <c r="BQ50" s="23">
        <f>+TRUNC('D-PDP'!BQ50,3)</f>
        <v>37.502000000000002</v>
      </c>
      <c r="BR50" s="23">
        <f>+TRUNC('D-PDP'!BR50,3)</f>
        <v>37.502000000000002</v>
      </c>
      <c r="BS50" s="23">
        <f>+TRUNC('D-PDP'!BS50,3)</f>
        <v>98.739000000000004</v>
      </c>
      <c r="BT50" s="23">
        <f>+TRUNC('D-PDP'!BT50,0)</f>
        <v>12508893</v>
      </c>
      <c r="BU50" s="23">
        <f>+TRUNC('D-PDP'!BU50,0)</f>
        <v>7899563</v>
      </c>
      <c r="BV50" s="23">
        <f>+TRUNC('D-PDP'!BV50,6)</f>
        <v>100</v>
      </c>
      <c r="BW50" s="23">
        <f>+TRUNC('D-PDP'!BW50,0)</f>
        <v>5041549</v>
      </c>
      <c r="BX50" s="23">
        <f>+TRUNC('D-PDP'!BX50,0)</f>
        <v>0</v>
      </c>
      <c r="BY50" s="23">
        <f>+TRUNC('D-PDP'!BY50,0)</f>
        <v>2858013</v>
      </c>
      <c r="BZ50" s="23">
        <f>+TRUNC('D-PDP'!BZ50,3)</f>
        <v>20.754000000000001</v>
      </c>
      <c r="CA50" s="23">
        <f>+TRUNC('D-PDP'!CA50,3)</f>
        <v>0.13</v>
      </c>
      <c r="CB50" s="23">
        <f>+TRUNC('D-PDP'!CB50,3)</f>
        <v>0.42199999999999999</v>
      </c>
      <c r="CC50" s="23">
        <f>+TRUNC('D-PDP'!CC50,3)</f>
        <v>0.10299999999999999</v>
      </c>
      <c r="CD50" s="23">
        <f>+TRUNC('D-PDP'!CD50,3)</f>
        <v>8.6999999999999994E-2</v>
      </c>
      <c r="CE50" s="23">
        <f>+TRUNC('D-PDP'!CE50,3)</f>
        <v>0</v>
      </c>
      <c r="CF50" s="23">
        <f>+TRUNC('D-PDP'!CF50,3)</f>
        <v>0</v>
      </c>
      <c r="CG50" s="23">
        <f>+TRUNC('D-PDP'!CG50,3)</f>
        <v>0</v>
      </c>
      <c r="CH50" s="23">
        <f>+TRUNC('D-PDP'!CH50,3)</f>
        <v>0</v>
      </c>
      <c r="CI50" s="23">
        <f>+TRUNC('D-PDP'!CI50,3)</f>
        <v>47099.114999999998</v>
      </c>
      <c r="CJ50" s="23">
        <f>+TRUNC('D-PDP'!CJ50,3)</f>
        <v>1499.7370000000001</v>
      </c>
      <c r="CK50" s="23">
        <f>+TRUNC('D-PDP'!CK50,3)</f>
        <v>0</v>
      </c>
      <c r="CL50" s="23">
        <f>+TRUNC('D-PDP'!CL50,3)</f>
        <v>0</v>
      </c>
      <c r="CM50" s="23">
        <f>+TRUNC('D-PDP'!CM50,3)</f>
        <v>0</v>
      </c>
      <c r="CN50" s="23">
        <f>+TRUNC('D-PDP'!CN50,0)</f>
        <v>0</v>
      </c>
      <c r="CO50" s="23">
        <f>+TRUNC('D-PDP'!CO50,3)</f>
        <v>0</v>
      </c>
      <c r="CP50" s="23">
        <f>+TRUNC('D-PDP'!CP50,0)</f>
        <v>0</v>
      </c>
      <c r="CQ50" s="23">
        <f>+TRUNC('D-PDP'!CQ50,0)</f>
        <v>0</v>
      </c>
      <c r="CR50" s="23">
        <f>+TRUNC('D-PDP'!CR50,0)</f>
        <v>0</v>
      </c>
      <c r="CS50" s="23">
        <f>+TRUNC('D-PDP'!CS50,0)</f>
        <v>0</v>
      </c>
      <c r="CT50" s="23">
        <f>+TRUNC('D-PDP'!CT50,0)</f>
        <v>0</v>
      </c>
      <c r="CU50" s="23">
        <f>+TRUNC('D-PDP'!CU50,6)</f>
        <v>0</v>
      </c>
      <c r="CV50" s="23">
        <f>+TRUNC('D-PDP'!CV50,0)</f>
        <v>0</v>
      </c>
      <c r="CW50" s="23">
        <f>+TRUNC('D-PDP'!CW50,0)</f>
        <v>0</v>
      </c>
      <c r="CX50" s="23">
        <f>+TRUNC('D-PDP'!CX50,0)</f>
        <v>0</v>
      </c>
      <c r="CY50" s="23">
        <f>+TRUNC('D-PDP'!CY50,0)</f>
        <v>0</v>
      </c>
      <c r="CZ50" s="23">
        <f>+TRUNC('D-PDP'!CZ50,0)</f>
        <v>0</v>
      </c>
      <c r="DA50" s="23">
        <f>+TRUNC('D-PDP'!DA50,0)</f>
        <v>0</v>
      </c>
      <c r="DB50" s="23">
        <f>+TRUNC('D-PDP'!DB50,0)</f>
        <v>0</v>
      </c>
      <c r="DC50" s="23">
        <f>+TRUNC('D-PDP'!DC50,0)</f>
        <v>0</v>
      </c>
      <c r="DD50" s="23">
        <f>+TRUNC('D-PDP'!DD50,0)</f>
        <v>0</v>
      </c>
      <c r="DE50" s="23">
        <f>+TRUNC('D-PDP'!DE50,0)</f>
        <v>0</v>
      </c>
      <c r="DF50" s="23">
        <f>+TRUNC('D-PDP'!DF50,0)</f>
        <v>0</v>
      </c>
      <c r="DG50" s="23">
        <f>+TRUNC('D-PDP'!DG50,0)</f>
        <v>0</v>
      </c>
      <c r="DH50" s="23">
        <f>+TRUNC('D-PDP'!DH50,0)</f>
        <v>0</v>
      </c>
      <c r="DI50" s="23">
        <f>+TRUNC('D-PDP'!DI50,0)</f>
        <v>0</v>
      </c>
      <c r="DJ50" s="23">
        <f>+TRUNC('D-PDP'!DJ50,6)</f>
        <v>0</v>
      </c>
      <c r="DK50" s="23">
        <f>+TRUNC('D-PDP'!DK50,0)</f>
        <v>0</v>
      </c>
      <c r="DL50" s="23">
        <f>+TRUNC('D-PDP'!DL50,0)</f>
        <v>4370</v>
      </c>
      <c r="DM50" s="23">
        <f>+TRUNC('D-PDP'!DM50,0)</f>
        <v>0</v>
      </c>
      <c r="DN50" s="23">
        <f>+TRUNC('D-PDP'!DN50,0)</f>
        <v>4609330</v>
      </c>
      <c r="DO50" s="23">
        <f>+TRUNC('D-PDP'!DO50,0)</f>
        <v>4604959</v>
      </c>
      <c r="DP50" s="23">
        <f>+TRUNC('D-PDP'!DP50,0)</f>
        <v>1156197</v>
      </c>
    </row>
    <row r="51" spans="3:120" x14ac:dyDescent="0.2">
      <c r="C51" s="12">
        <f>+'D-PDP'!C51</f>
        <v>2038</v>
      </c>
      <c r="D51" s="23">
        <f>+TRUNC('D-PDP'!D51,0)</f>
        <v>49</v>
      </c>
      <c r="E51" s="23">
        <f>+TRUNC('D-PDP'!E51,0)</f>
        <v>34</v>
      </c>
      <c r="F51" s="23">
        <f>+TRUNC('D-PDP'!F51,0)</f>
        <v>42</v>
      </c>
      <c r="G51" s="23">
        <f>+TRUNC('D-PDP'!G51,0)</f>
        <v>0</v>
      </c>
      <c r="H51" s="23">
        <f>+TRUNC('D-PDP'!H51,0)</f>
        <v>7</v>
      </c>
      <c r="I51" s="23">
        <f>+TRUNC('D-PDP'!I51,0)</f>
        <v>0</v>
      </c>
      <c r="J51" s="23">
        <f>+TRUNC('D-PDP'!J51,0)</f>
        <v>0</v>
      </c>
      <c r="K51" s="23">
        <f>+TRUNC('D-PDP'!K51,0)</f>
        <v>125602</v>
      </c>
      <c r="L51" s="23">
        <f>+TRUNC('D-PDP'!L51,0)</f>
        <v>0</v>
      </c>
      <c r="M51" s="23">
        <f>+TRUNC('D-PDP'!M51,3)</f>
        <v>40456.832000000002</v>
      </c>
      <c r="N51" s="23">
        <f>+TRUNC('D-PDP'!N51,3)</f>
        <v>24988.14</v>
      </c>
      <c r="O51" s="23">
        <f>+TRUNC('D-PDP'!O51,3)</f>
        <v>0</v>
      </c>
      <c r="P51" s="23">
        <f>+TRUNC('D-PDP'!P51,3)</f>
        <v>16825.346000000001</v>
      </c>
      <c r="Q51" s="23">
        <f>+TRUNC('D-PDP'!Q51,3)</f>
        <v>13184.231</v>
      </c>
      <c r="R51" s="23">
        <f>+TRUNC('D-PDP'!R51,3)</f>
        <v>0</v>
      </c>
      <c r="S51" s="23">
        <f>+TRUNC('D-PDP'!S51,0)</f>
        <v>0</v>
      </c>
      <c r="T51" s="23">
        <f>+TRUNC('D-PDP'!T51,0)</f>
        <v>0</v>
      </c>
      <c r="U51" s="23">
        <f>+TRUNC('D-PDP'!U51,0)</f>
        <v>0</v>
      </c>
      <c r="V51" s="23">
        <f>+TRUNC('D-PDP'!V51,0)</f>
        <v>0</v>
      </c>
      <c r="W51" s="23">
        <f>+TRUNC('D-PDP'!W51,0)</f>
        <v>3380014</v>
      </c>
      <c r="X51" s="23">
        <f>+TRUNC('D-PDP'!X51,0)</f>
        <v>3860708</v>
      </c>
      <c r="Y51" s="23">
        <f>+TRUNC('D-PDP'!Y51,0)</f>
        <v>0</v>
      </c>
      <c r="Z51" s="23">
        <f>+TRUNC('D-PDP'!Z51,0)</f>
        <v>0</v>
      </c>
      <c r="AA51" s="23">
        <f>+TRUNC('D-PDP'!AA51,0)</f>
        <v>0</v>
      </c>
      <c r="AB51" s="23">
        <f>+TRUNC('D-PDP'!AB51,0)</f>
        <v>125602</v>
      </c>
      <c r="AC51" s="23">
        <f>+TRUNC('D-PDP'!AC51,0)</f>
        <v>0</v>
      </c>
      <c r="AD51" s="23">
        <f>+TRUNC('D-PDP'!AD51,3)</f>
        <v>0</v>
      </c>
      <c r="AE51" s="23">
        <f>+TRUNC('D-PDP'!AE51,3)</f>
        <v>24988.14</v>
      </c>
      <c r="AF51" s="23">
        <f>+TRUNC('D-PDP'!AF51,0)</f>
        <v>0</v>
      </c>
      <c r="AG51" s="23">
        <f>+TRUNC('D-PDP'!AG51,0)</f>
        <v>0</v>
      </c>
      <c r="AH51" s="23">
        <f>+TRUNC('D-PDP'!AH51,0)</f>
        <v>0</v>
      </c>
      <c r="AI51" s="23">
        <f>+TRUNC('D-PDP'!AI51,0)</f>
        <v>0</v>
      </c>
      <c r="AJ51" s="23">
        <f>+TRUNC('D-PDP'!AJ51,6)</f>
        <v>8</v>
      </c>
      <c r="AK51" s="23">
        <f>+TRUNC('D-PDP'!AK51,6)</f>
        <v>0</v>
      </c>
      <c r="AL51" s="23">
        <f>+TRUNC('D-PDP'!AL51,6)</f>
        <v>0</v>
      </c>
      <c r="AM51" s="23">
        <f>+TRUNC('D-PDP'!AM51,0)</f>
        <v>10048</v>
      </c>
      <c r="AN51" s="23">
        <f>+TRUNC('D-PDP'!AN51,3)</f>
        <v>0</v>
      </c>
      <c r="AO51" s="23">
        <f>+TRUNC('D-PDP'!AO51,0)</f>
        <v>0</v>
      </c>
      <c r="AP51" s="23">
        <f>+TRUNC('D-PDP'!AP51,6)</f>
        <v>100</v>
      </c>
      <c r="AQ51" s="23">
        <f>+TRUNC('D-PDP'!AQ51,0)</f>
        <v>125602</v>
      </c>
      <c r="AR51" s="23">
        <f>+TRUNC('D-PDP'!AR51,0)</f>
        <v>0</v>
      </c>
      <c r="AS51" s="23">
        <f>+TRUNC('D-PDP'!AS51,3)</f>
        <v>0</v>
      </c>
      <c r="AT51" s="23">
        <f>+TRUNC('D-PDP'!AT51,3)</f>
        <v>24988.14</v>
      </c>
      <c r="AU51" s="23">
        <f>+TRUNC('D-PDP'!AU51,0)</f>
        <v>0</v>
      </c>
      <c r="AV51" s="23">
        <f>+TRUNC('D-PDP'!AV51,0)</f>
        <v>0</v>
      </c>
      <c r="AW51" s="23">
        <f>+TRUNC('D-PDP'!AW51,0)</f>
        <v>0</v>
      </c>
      <c r="AX51" s="23">
        <f>+TRUNC('D-PDP'!AX51,0)</f>
        <v>0</v>
      </c>
      <c r="AY51" s="23">
        <f>+TRUNC('D-PDP'!AY51,0)</f>
        <v>10048</v>
      </c>
      <c r="AZ51" s="23">
        <f>+TRUNC('D-PDP'!AZ51,3)</f>
        <v>0</v>
      </c>
      <c r="BA51" s="23">
        <f>+TRUNC('D-PDP'!BA51,0)</f>
        <v>0</v>
      </c>
      <c r="BB51" s="23">
        <f>+TRUNC('D-PDP'!BB51,0)</f>
        <v>115553</v>
      </c>
      <c r="BC51" s="23">
        <f>+TRUNC('D-PDP'!BC51,0)</f>
        <v>0</v>
      </c>
      <c r="BD51" s="23">
        <f>+TRUNC('D-PDP'!BD51,3)</f>
        <v>0</v>
      </c>
      <c r="BE51" s="23">
        <f>+TRUNC('D-PDP'!BE51,3)</f>
        <v>24988.14</v>
      </c>
      <c r="BF51" s="23">
        <f>+TRUNC('D-PDP'!BF51,0)</f>
        <v>0</v>
      </c>
      <c r="BG51" s="23">
        <f>+TRUNC('D-PDP'!BG51,0)</f>
        <v>0</v>
      </c>
      <c r="BH51" s="23">
        <f>+TRUNC('D-PDP'!BH51,0)</f>
        <v>0</v>
      </c>
      <c r="BI51" s="23">
        <f>+TRUNC('D-PDP'!BI51,0)</f>
        <v>0</v>
      </c>
      <c r="BJ51" s="23">
        <f>+TRUNC('D-PDP'!BJ51,3)</f>
        <v>98.739000000000004</v>
      </c>
      <c r="BK51" s="23">
        <f>+TRUNC('D-PDP'!BK51,3)</f>
        <v>1.8420000000000001</v>
      </c>
      <c r="BL51" s="23">
        <f>+TRUNC('D-PDP'!BL51,3)</f>
        <v>-1.0569999999999999</v>
      </c>
      <c r="BM51" s="23">
        <f>+TRUNC('D-PDP'!BM51,3)</f>
        <v>0.876</v>
      </c>
      <c r="BN51" s="23">
        <f>+TRUNC('D-PDP'!BN51,3)</f>
        <v>6.0419999999999998</v>
      </c>
      <c r="BO51" s="23">
        <f>+TRUNC('D-PDP'!BO51,3)</f>
        <v>6.0419999999999998</v>
      </c>
      <c r="BP51" s="23">
        <f>+TRUNC('D-PDP'!BP51,3)</f>
        <v>0</v>
      </c>
      <c r="BQ51" s="23">
        <f>+TRUNC('D-PDP'!BQ51,3)</f>
        <v>37.502000000000002</v>
      </c>
      <c r="BR51" s="23">
        <f>+TRUNC('D-PDP'!BR51,3)</f>
        <v>37.502000000000002</v>
      </c>
      <c r="BS51" s="23">
        <f>+TRUNC('D-PDP'!BS51,3)</f>
        <v>98.739000000000004</v>
      </c>
      <c r="BT51" s="23">
        <f>+TRUNC('D-PDP'!BT51,0)</f>
        <v>11409678</v>
      </c>
      <c r="BU51" s="23">
        <f>+TRUNC('D-PDP'!BU51,0)</f>
        <v>7764221</v>
      </c>
      <c r="BV51" s="23">
        <f>+TRUNC('D-PDP'!BV51,6)</f>
        <v>100</v>
      </c>
      <c r="BW51" s="23">
        <f>+TRUNC('D-PDP'!BW51,0)</f>
        <v>5041549</v>
      </c>
      <c r="BX51" s="23">
        <f>+TRUNC('D-PDP'!BX51,0)</f>
        <v>0</v>
      </c>
      <c r="BY51" s="23">
        <f>+TRUNC('D-PDP'!BY51,0)</f>
        <v>2722671</v>
      </c>
      <c r="BZ51" s="23">
        <f>+TRUNC('D-PDP'!BZ51,3)</f>
        <v>21.675999999999998</v>
      </c>
      <c r="CA51" s="23">
        <f>+TRUNC('D-PDP'!CA51,3)</f>
        <v>0.13</v>
      </c>
      <c r="CB51" s="23">
        <f>+TRUNC('D-PDP'!CB51,3)</f>
        <v>0.42199999999999999</v>
      </c>
      <c r="CC51" s="23">
        <f>+TRUNC('D-PDP'!CC51,3)</f>
        <v>0.10299999999999999</v>
      </c>
      <c r="CD51" s="23">
        <f>+TRUNC('D-PDP'!CD51,3)</f>
        <v>8.6999999999999994E-2</v>
      </c>
      <c r="CE51" s="23">
        <f>+TRUNC('D-PDP'!CE51,3)</f>
        <v>0</v>
      </c>
      <c r="CF51" s="23">
        <f>+TRUNC('D-PDP'!CF51,3)</f>
        <v>0</v>
      </c>
      <c r="CG51" s="23">
        <f>+TRUNC('D-PDP'!CG51,3)</f>
        <v>0</v>
      </c>
      <c r="CH51" s="23">
        <f>+TRUNC('D-PDP'!CH51,3)</f>
        <v>0</v>
      </c>
      <c r="CI51" s="23">
        <f>+TRUNC('D-PDP'!CI51,3)</f>
        <v>47099.114999999998</v>
      </c>
      <c r="CJ51" s="23">
        <f>+TRUNC('D-PDP'!CJ51,3)</f>
        <v>1499.7370000000001</v>
      </c>
      <c r="CK51" s="23">
        <f>+TRUNC('D-PDP'!CK51,3)</f>
        <v>0</v>
      </c>
      <c r="CL51" s="23">
        <f>+TRUNC('D-PDP'!CL51,3)</f>
        <v>0</v>
      </c>
      <c r="CM51" s="23">
        <f>+TRUNC('D-PDP'!CM51,3)</f>
        <v>0</v>
      </c>
      <c r="CN51" s="23">
        <f>+TRUNC('D-PDP'!CN51,0)</f>
        <v>0</v>
      </c>
      <c r="CO51" s="23">
        <f>+TRUNC('D-PDP'!CO51,3)</f>
        <v>0</v>
      </c>
      <c r="CP51" s="23">
        <f>+TRUNC('D-PDP'!CP51,0)</f>
        <v>0</v>
      </c>
      <c r="CQ51" s="23">
        <f>+TRUNC('D-PDP'!CQ51,0)</f>
        <v>0</v>
      </c>
      <c r="CR51" s="23">
        <f>+TRUNC('D-PDP'!CR51,0)</f>
        <v>0</v>
      </c>
      <c r="CS51" s="23">
        <f>+TRUNC('D-PDP'!CS51,0)</f>
        <v>0</v>
      </c>
      <c r="CT51" s="23">
        <f>+TRUNC('D-PDP'!CT51,0)</f>
        <v>0</v>
      </c>
      <c r="CU51" s="23">
        <f>+TRUNC('D-PDP'!CU51,6)</f>
        <v>0</v>
      </c>
      <c r="CV51" s="23">
        <f>+TRUNC('D-PDP'!CV51,0)</f>
        <v>0</v>
      </c>
      <c r="CW51" s="23">
        <f>+TRUNC('D-PDP'!CW51,0)</f>
        <v>0</v>
      </c>
      <c r="CX51" s="23">
        <f>+TRUNC('D-PDP'!CX51,0)</f>
        <v>0</v>
      </c>
      <c r="CY51" s="23">
        <f>+TRUNC('D-PDP'!CY51,0)</f>
        <v>0</v>
      </c>
      <c r="CZ51" s="23">
        <f>+TRUNC('D-PDP'!CZ51,0)</f>
        <v>0</v>
      </c>
      <c r="DA51" s="23">
        <f>+TRUNC('D-PDP'!DA51,0)</f>
        <v>0</v>
      </c>
      <c r="DB51" s="23">
        <f>+TRUNC('D-PDP'!DB51,0)</f>
        <v>0</v>
      </c>
      <c r="DC51" s="23">
        <f>+TRUNC('D-PDP'!DC51,0)</f>
        <v>0</v>
      </c>
      <c r="DD51" s="23">
        <f>+TRUNC('D-PDP'!DD51,0)</f>
        <v>0</v>
      </c>
      <c r="DE51" s="23">
        <f>+TRUNC('D-PDP'!DE51,0)</f>
        <v>0</v>
      </c>
      <c r="DF51" s="23">
        <f>+TRUNC('D-PDP'!DF51,0)</f>
        <v>0</v>
      </c>
      <c r="DG51" s="23">
        <f>+TRUNC('D-PDP'!DG51,0)</f>
        <v>0</v>
      </c>
      <c r="DH51" s="23">
        <f>+TRUNC('D-PDP'!DH51,0)</f>
        <v>0</v>
      </c>
      <c r="DI51" s="23">
        <f>+TRUNC('D-PDP'!DI51,0)</f>
        <v>0</v>
      </c>
      <c r="DJ51" s="23">
        <f>+TRUNC('D-PDP'!DJ51,6)</f>
        <v>0</v>
      </c>
      <c r="DK51" s="23">
        <f>+TRUNC('D-PDP'!DK51,0)</f>
        <v>0</v>
      </c>
      <c r="DL51" s="23">
        <f>+TRUNC('D-PDP'!DL51,0)</f>
        <v>4470</v>
      </c>
      <c r="DM51" s="23">
        <f>+TRUNC('D-PDP'!DM51,0)</f>
        <v>0</v>
      </c>
      <c r="DN51" s="23">
        <f>+TRUNC('D-PDP'!DN51,0)</f>
        <v>3645457</v>
      </c>
      <c r="DO51" s="23">
        <f>+TRUNC('D-PDP'!DO51,0)</f>
        <v>3640986</v>
      </c>
      <c r="DP51" s="23">
        <f>+TRUNC('D-PDP'!DP51,0)</f>
        <v>831060</v>
      </c>
    </row>
    <row r="52" spans="3:120" x14ac:dyDescent="0.2">
      <c r="C52" s="12">
        <f>+'D-PDP'!C52</f>
        <v>2039</v>
      </c>
      <c r="D52" s="23">
        <f>+TRUNC('D-PDP'!D52,0)</f>
        <v>49</v>
      </c>
      <c r="E52" s="23">
        <f>+TRUNC('D-PDP'!E52,0)</f>
        <v>34</v>
      </c>
      <c r="F52" s="23">
        <f>+TRUNC('D-PDP'!F52,0)</f>
        <v>42</v>
      </c>
      <c r="G52" s="23">
        <f>+TRUNC('D-PDP'!G52,0)</f>
        <v>0</v>
      </c>
      <c r="H52" s="23">
        <f>+TRUNC('D-PDP'!H52,0)</f>
        <v>7</v>
      </c>
      <c r="I52" s="23">
        <f>+TRUNC('D-PDP'!I52,0)</f>
        <v>0</v>
      </c>
      <c r="J52" s="23">
        <f>+TRUNC('D-PDP'!J52,0)</f>
        <v>0</v>
      </c>
      <c r="K52" s="23">
        <f>+TRUNC('D-PDP'!K52,0)</f>
        <v>115313</v>
      </c>
      <c r="L52" s="23">
        <f>+TRUNC('D-PDP'!L52,0)</f>
        <v>0</v>
      </c>
      <c r="M52" s="23">
        <f>+TRUNC('D-PDP'!M52,3)</f>
        <v>36807.667999999998</v>
      </c>
      <c r="N52" s="23">
        <f>+TRUNC('D-PDP'!N52,3)</f>
        <v>20905.2</v>
      </c>
      <c r="O52" s="23">
        <f>+TRUNC('D-PDP'!O52,3)</f>
        <v>0</v>
      </c>
      <c r="P52" s="23">
        <f>+TRUNC('D-PDP'!P52,3)</f>
        <v>17088.219000000001</v>
      </c>
      <c r="Q52" s="23">
        <f>+TRUNC('D-PDP'!Q52,3)</f>
        <v>13775.529</v>
      </c>
      <c r="R52" s="23">
        <f>+TRUNC('D-PDP'!R52,3)</f>
        <v>0</v>
      </c>
      <c r="S52" s="23">
        <f>+TRUNC('D-PDP'!S52,0)</f>
        <v>0</v>
      </c>
      <c r="T52" s="23">
        <f>+TRUNC('D-PDP'!T52,0)</f>
        <v>0</v>
      </c>
      <c r="U52" s="23">
        <f>+TRUNC('D-PDP'!U52,0)</f>
        <v>0</v>
      </c>
      <c r="V52" s="23">
        <f>+TRUNC('D-PDP'!V52,0)</f>
        <v>0</v>
      </c>
      <c r="W52" s="23">
        <f>+TRUNC('D-PDP'!W52,0)</f>
        <v>3396736</v>
      </c>
      <c r="X52" s="23">
        <f>+TRUNC('D-PDP'!X52,0)</f>
        <v>3862591</v>
      </c>
      <c r="Y52" s="23">
        <f>+TRUNC('D-PDP'!Y52,0)</f>
        <v>0</v>
      </c>
      <c r="Z52" s="23">
        <f>+TRUNC('D-PDP'!Z52,0)</f>
        <v>0</v>
      </c>
      <c r="AA52" s="23">
        <f>+TRUNC('D-PDP'!AA52,0)</f>
        <v>0</v>
      </c>
      <c r="AB52" s="23">
        <f>+TRUNC('D-PDP'!AB52,0)</f>
        <v>115313</v>
      </c>
      <c r="AC52" s="23">
        <f>+TRUNC('D-PDP'!AC52,0)</f>
        <v>0</v>
      </c>
      <c r="AD52" s="23">
        <f>+TRUNC('D-PDP'!AD52,3)</f>
        <v>0</v>
      </c>
      <c r="AE52" s="23">
        <f>+TRUNC('D-PDP'!AE52,3)</f>
        <v>20905.2</v>
      </c>
      <c r="AF52" s="23">
        <f>+TRUNC('D-PDP'!AF52,0)</f>
        <v>0</v>
      </c>
      <c r="AG52" s="23">
        <f>+TRUNC('D-PDP'!AG52,0)</f>
        <v>0</v>
      </c>
      <c r="AH52" s="23">
        <f>+TRUNC('D-PDP'!AH52,0)</f>
        <v>0</v>
      </c>
      <c r="AI52" s="23">
        <f>+TRUNC('D-PDP'!AI52,0)</f>
        <v>0</v>
      </c>
      <c r="AJ52" s="23">
        <f>+TRUNC('D-PDP'!AJ52,6)</f>
        <v>8</v>
      </c>
      <c r="AK52" s="23">
        <f>+TRUNC('D-PDP'!AK52,6)</f>
        <v>0</v>
      </c>
      <c r="AL52" s="23">
        <f>+TRUNC('D-PDP'!AL52,6)</f>
        <v>0</v>
      </c>
      <c r="AM52" s="23">
        <f>+TRUNC('D-PDP'!AM52,0)</f>
        <v>9225</v>
      </c>
      <c r="AN52" s="23">
        <f>+TRUNC('D-PDP'!AN52,3)</f>
        <v>0</v>
      </c>
      <c r="AO52" s="23">
        <f>+TRUNC('D-PDP'!AO52,0)</f>
        <v>0</v>
      </c>
      <c r="AP52" s="23">
        <f>+TRUNC('D-PDP'!AP52,6)</f>
        <v>100</v>
      </c>
      <c r="AQ52" s="23">
        <f>+TRUNC('D-PDP'!AQ52,0)</f>
        <v>115313</v>
      </c>
      <c r="AR52" s="23">
        <f>+TRUNC('D-PDP'!AR52,0)</f>
        <v>0</v>
      </c>
      <c r="AS52" s="23">
        <f>+TRUNC('D-PDP'!AS52,3)</f>
        <v>0</v>
      </c>
      <c r="AT52" s="23">
        <f>+TRUNC('D-PDP'!AT52,3)</f>
        <v>20905.2</v>
      </c>
      <c r="AU52" s="23">
        <f>+TRUNC('D-PDP'!AU52,0)</f>
        <v>0</v>
      </c>
      <c r="AV52" s="23">
        <f>+TRUNC('D-PDP'!AV52,0)</f>
        <v>0</v>
      </c>
      <c r="AW52" s="23">
        <f>+TRUNC('D-PDP'!AW52,0)</f>
        <v>0</v>
      </c>
      <c r="AX52" s="23">
        <f>+TRUNC('D-PDP'!AX52,0)</f>
        <v>0</v>
      </c>
      <c r="AY52" s="23">
        <f>+TRUNC('D-PDP'!AY52,0)</f>
        <v>9225</v>
      </c>
      <c r="AZ52" s="23">
        <f>+TRUNC('D-PDP'!AZ52,3)</f>
        <v>0</v>
      </c>
      <c r="BA52" s="23">
        <f>+TRUNC('D-PDP'!BA52,0)</f>
        <v>0</v>
      </c>
      <c r="BB52" s="23">
        <f>+TRUNC('D-PDP'!BB52,0)</f>
        <v>106088</v>
      </c>
      <c r="BC52" s="23">
        <f>+TRUNC('D-PDP'!BC52,0)</f>
        <v>0</v>
      </c>
      <c r="BD52" s="23">
        <f>+TRUNC('D-PDP'!BD52,3)</f>
        <v>0</v>
      </c>
      <c r="BE52" s="23">
        <f>+TRUNC('D-PDP'!BE52,3)</f>
        <v>20905.2</v>
      </c>
      <c r="BF52" s="23">
        <f>+TRUNC('D-PDP'!BF52,0)</f>
        <v>0</v>
      </c>
      <c r="BG52" s="23">
        <f>+TRUNC('D-PDP'!BG52,0)</f>
        <v>0</v>
      </c>
      <c r="BH52" s="23">
        <f>+TRUNC('D-PDP'!BH52,0)</f>
        <v>0</v>
      </c>
      <c r="BI52" s="23">
        <f>+TRUNC('D-PDP'!BI52,0)</f>
        <v>0</v>
      </c>
      <c r="BJ52" s="23">
        <f>+TRUNC('D-PDP'!BJ52,3)</f>
        <v>98.739000000000004</v>
      </c>
      <c r="BK52" s="23">
        <f>+TRUNC('D-PDP'!BK52,3)</f>
        <v>1.8420000000000001</v>
      </c>
      <c r="BL52" s="23">
        <f>+TRUNC('D-PDP'!BL52,3)</f>
        <v>-1.0569999999999999</v>
      </c>
      <c r="BM52" s="23">
        <f>+TRUNC('D-PDP'!BM52,3)</f>
        <v>0.876</v>
      </c>
      <c r="BN52" s="23">
        <f>+TRUNC('D-PDP'!BN52,3)</f>
        <v>6.0419999999999998</v>
      </c>
      <c r="BO52" s="23">
        <f>+TRUNC('D-PDP'!BO52,3)</f>
        <v>6.0419999999999998</v>
      </c>
      <c r="BP52" s="23">
        <f>+TRUNC('D-PDP'!BP52,3)</f>
        <v>0</v>
      </c>
      <c r="BQ52" s="23">
        <f>+TRUNC('D-PDP'!BQ52,3)</f>
        <v>37.502000000000002</v>
      </c>
      <c r="BR52" s="23">
        <f>+TRUNC('D-PDP'!BR52,3)</f>
        <v>37.502000000000002</v>
      </c>
      <c r="BS52" s="23">
        <f>+TRUNC('D-PDP'!BS52,3)</f>
        <v>98.739000000000004</v>
      </c>
      <c r="BT52" s="23">
        <f>+TRUNC('D-PDP'!BT52,0)</f>
        <v>10475112</v>
      </c>
      <c r="BU52" s="23">
        <f>+TRUNC('D-PDP'!BU52,0)</f>
        <v>7746463</v>
      </c>
      <c r="BV52" s="23">
        <f>+TRUNC('D-PDP'!BV52,6)</f>
        <v>100</v>
      </c>
      <c r="BW52" s="23">
        <f>+TRUNC('D-PDP'!BW52,0)</f>
        <v>5041549</v>
      </c>
      <c r="BX52" s="23">
        <f>+TRUNC('D-PDP'!BX52,0)</f>
        <v>0</v>
      </c>
      <c r="BY52" s="23">
        <f>+TRUNC('D-PDP'!BY52,0)</f>
        <v>2704914</v>
      </c>
      <c r="BZ52" s="23">
        <f>+TRUNC('D-PDP'!BZ52,3)</f>
        <v>23.456</v>
      </c>
      <c r="CA52" s="23">
        <f>+TRUNC('D-PDP'!CA52,3)</f>
        <v>0.13</v>
      </c>
      <c r="CB52" s="23">
        <f>+TRUNC('D-PDP'!CB52,3)</f>
        <v>0.42199999999999999</v>
      </c>
      <c r="CC52" s="23">
        <f>+TRUNC('D-PDP'!CC52,3)</f>
        <v>0.10299999999999999</v>
      </c>
      <c r="CD52" s="23">
        <f>+TRUNC('D-PDP'!CD52,3)</f>
        <v>8.6999999999999994E-2</v>
      </c>
      <c r="CE52" s="23">
        <f>+TRUNC('D-PDP'!CE52,3)</f>
        <v>0</v>
      </c>
      <c r="CF52" s="23">
        <f>+TRUNC('D-PDP'!CF52,3)</f>
        <v>0</v>
      </c>
      <c r="CG52" s="23">
        <f>+TRUNC('D-PDP'!CG52,3)</f>
        <v>0</v>
      </c>
      <c r="CH52" s="23">
        <f>+TRUNC('D-PDP'!CH52,3)</f>
        <v>0</v>
      </c>
      <c r="CI52" s="23">
        <f>+TRUNC('D-PDP'!CI52,3)</f>
        <v>47099.114999999998</v>
      </c>
      <c r="CJ52" s="23">
        <f>+TRUNC('D-PDP'!CJ52,3)</f>
        <v>1499.7370000000001</v>
      </c>
      <c r="CK52" s="23">
        <f>+TRUNC('D-PDP'!CK52,3)</f>
        <v>0</v>
      </c>
      <c r="CL52" s="23">
        <f>+TRUNC('D-PDP'!CL52,3)</f>
        <v>0</v>
      </c>
      <c r="CM52" s="23">
        <f>+TRUNC('D-PDP'!CM52,3)</f>
        <v>0</v>
      </c>
      <c r="CN52" s="23">
        <f>+TRUNC('D-PDP'!CN52,0)</f>
        <v>0</v>
      </c>
      <c r="CO52" s="23">
        <f>+TRUNC('D-PDP'!CO52,3)</f>
        <v>0</v>
      </c>
      <c r="CP52" s="23">
        <f>+TRUNC('D-PDP'!CP52,0)</f>
        <v>0</v>
      </c>
      <c r="CQ52" s="23">
        <f>+TRUNC('D-PDP'!CQ52,0)</f>
        <v>0</v>
      </c>
      <c r="CR52" s="23">
        <f>+TRUNC('D-PDP'!CR52,0)</f>
        <v>0</v>
      </c>
      <c r="CS52" s="23">
        <f>+TRUNC('D-PDP'!CS52,0)</f>
        <v>0</v>
      </c>
      <c r="CT52" s="23">
        <f>+TRUNC('D-PDP'!CT52,0)</f>
        <v>0</v>
      </c>
      <c r="CU52" s="23">
        <f>+TRUNC('D-PDP'!CU52,6)</f>
        <v>0</v>
      </c>
      <c r="CV52" s="23">
        <f>+TRUNC('D-PDP'!CV52,0)</f>
        <v>0</v>
      </c>
      <c r="CW52" s="23">
        <f>+TRUNC('D-PDP'!CW52,0)</f>
        <v>0</v>
      </c>
      <c r="CX52" s="23">
        <f>+TRUNC('D-PDP'!CX52,0)</f>
        <v>0</v>
      </c>
      <c r="CY52" s="23">
        <f>+TRUNC('D-PDP'!CY52,0)</f>
        <v>0</v>
      </c>
      <c r="CZ52" s="23">
        <f>+TRUNC('D-PDP'!CZ52,0)</f>
        <v>0</v>
      </c>
      <c r="DA52" s="23">
        <f>+TRUNC('D-PDP'!DA52,0)</f>
        <v>0</v>
      </c>
      <c r="DB52" s="23">
        <f>+TRUNC('D-PDP'!DB52,0)</f>
        <v>0</v>
      </c>
      <c r="DC52" s="23">
        <f>+TRUNC('D-PDP'!DC52,0)</f>
        <v>0</v>
      </c>
      <c r="DD52" s="23">
        <f>+TRUNC('D-PDP'!DD52,0)</f>
        <v>0</v>
      </c>
      <c r="DE52" s="23">
        <f>+TRUNC('D-PDP'!DE52,0)</f>
        <v>0</v>
      </c>
      <c r="DF52" s="23">
        <f>+TRUNC('D-PDP'!DF52,0)</f>
        <v>0</v>
      </c>
      <c r="DG52" s="23">
        <f>+TRUNC('D-PDP'!DG52,0)</f>
        <v>0</v>
      </c>
      <c r="DH52" s="23">
        <f>+TRUNC('D-PDP'!DH52,0)</f>
        <v>0</v>
      </c>
      <c r="DI52" s="23">
        <f>+TRUNC('D-PDP'!DI52,0)</f>
        <v>0</v>
      </c>
      <c r="DJ52" s="23">
        <f>+TRUNC('D-PDP'!DJ52,6)</f>
        <v>0</v>
      </c>
      <c r="DK52" s="23">
        <f>+TRUNC('D-PDP'!DK52,0)</f>
        <v>0</v>
      </c>
      <c r="DL52" s="23">
        <f>+TRUNC('D-PDP'!DL52,0)</f>
        <v>4671</v>
      </c>
      <c r="DM52" s="23">
        <f>+TRUNC('D-PDP'!DM52,0)</f>
        <v>0</v>
      </c>
      <c r="DN52" s="23">
        <f>+TRUNC('D-PDP'!DN52,0)</f>
        <v>2728648</v>
      </c>
      <c r="DO52" s="23">
        <f>+TRUNC('D-PDP'!DO52,0)</f>
        <v>2723977</v>
      </c>
      <c r="DP52" s="23">
        <f>+TRUNC('D-PDP'!DP52,0)</f>
        <v>565228</v>
      </c>
    </row>
    <row r="53" spans="3:120" x14ac:dyDescent="0.2">
      <c r="C53" s="12">
        <f>+'D-PDP'!C53</f>
        <v>2040</v>
      </c>
      <c r="D53" s="23">
        <f>+TRUNC('D-PDP'!D53,0)</f>
        <v>46</v>
      </c>
      <c r="E53" s="23">
        <f>+TRUNC('D-PDP'!E53,0)</f>
        <v>37</v>
      </c>
      <c r="F53" s="23">
        <f>+TRUNC('D-PDP'!F53,0)</f>
        <v>39</v>
      </c>
      <c r="G53" s="23">
        <f>+TRUNC('D-PDP'!G53,0)</f>
        <v>0</v>
      </c>
      <c r="H53" s="23">
        <f>+TRUNC('D-PDP'!H53,0)</f>
        <v>7</v>
      </c>
      <c r="I53" s="23">
        <f>+TRUNC('D-PDP'!I53,0)</f>
        <v>0</v>
      </c>
      <c r="J53" s="23">
        <f>+TRUNC('D-PDP'!J53,0)</f>
        <v>0</v>
      </c>
      <c r="K53" s="23">
        <f>+TRUNC('D-PDP'!K53,0)</f>
        <v>105564</v>
      </c>
      <c r="L53" s="23">
        <f>+TRUNC('D-PDP'!L53,0)</f>
        <v>0</v>
      </c>
      <c r="M53" s="23">
        <f>+TRUNC('D-PDP'!M53,3)</f>
        <v>33334.186000000002</v>
      </c>
      <c r="N53" s="23">
        <f>+TRUNC('D-PDP'!N53,3)</f>
        <v>17301.715</v>
      </c>
      <c r="O53" s="23">
        <f>+TRUNC('D-PDP'!O53,3)</f>
        <v>0</v>
      </c>
      <c r="P53" s="23">
        <f>+TRUNC('D-PDP'!P53,3)</f>
        <v>17054.662</v>
      </c>
      <c r="Q53" s="23">
        <f>+TRUNC('D-PDP'!Q53,3)</f>
        <v>14054.584999999999</v>
      </c>
      <c r="R53" s="23">
        <f>+TRUNC('D-PDP'!R53,3)</f>
        <v>0</v>
      </c>
      <c r="S53" s="23">
        <f>+TRUNC('D-PDP'!S53,0)</f>
        <v>0</v>
      </c>
      <c r="T53" s="23">
        <f>+TRUNC('D-PDP'!T53,0)</f>
        <v>0</v>
      </c>
      <c r="U53" s="23">
        <f>+TRUNC('D-PDP'!U53,0)</f>
        <v>0</v>
      </c>
      <c r="V53" s="23">
        <f>+TRUNC('D-PDP'!V53,0)</f>
        <v>0</v>
      </c>
      <c r="W53" s="23">
        <f>+TRUNC('D-PDP'!W53,0)</f>
        <v>3400964</v>
      </c>
      <c r="X53" s="23">
        <f>+TRUNC('D-PDP'!X53,0)</f>
        <v>3809253</v>
      </c>
      <c r="Y53" s="23">
        <f>+TRUNC('D-PDP'!Y53,0)</f>
        <v>0</v>
      </c>
      <c r="Z53" s="23">
        <f>+TRUNC('D-PDP'!Z53,0)</f>
        <v>0</v>
      </c>
      <c r="AA53" s="23">
        <f>+TRUNC('D-PDP'!AA53,0)</f>
        <v>0</v>
      </c>
      <c r="AB53" s="23">
        <f>+TRUNC('D-PDP'!AB53,0)</f>
        <v>105564</v>
      </c>
      <c r="AC53" s="23">
        <f>+TRUNC('D-PDP'!AC53,0)</f>
        <v>0</v>
      </c>
      <c r="AD53" s="23">
        <f>+TRUNC('D-PDP'!AD53,3)</f>
        <v>0</v>
      </c>
      <c r="AE53" s="23">
        <f>+TRUNC('D-PDP'!AE53,3)</f>
        <v>17301.715</v>
      </c>
      <c r="AF53" s="23">
        <f>+TRUNC('D-PDP'!AF53,0)</f>
        <v>0</v>
      </c>
      <c r="AG53" s="23">
        <f>+TRUNC('D-PDP'!AG53,0)</f>
        <v>0</v>
      </c>
      <c r="AH53" s="23">
        <f>+TRUNC('D-PDP'!AH53,0)</f>
        <v>0</v>
      </c>
      <c r="AI53" s="23">
        <f>+TRUNC('D-PDP'!AI53,0)</f>
        <v>0</v>
      </c>
      <c r="AJ53" s="23">
        <f>+TRUNC('D-PDP'!AJ53,6)</f>
        <v>8</v>
      </c>
      <c r="AK53" s="23">
        <f>+TRUNC('D-PDP'!AK53,6)</f>
        <v>0</v>
      </c>
      <c r="AL53" s="23">
        <f>+TRUNC('D-PDP'!AL53,6)</f>
        <v>0</v>
      </c>
      <c r="AM53" s="23">
        <f>+TRUNC('D-PDP'!AM53,0)</f>
        <v>8445</v>
      </c>
      <c r="AN53" s="23">
        <f>+TRUNC('D-PDP'!AN53,3)</f>
        <v>0</v>
      </c>
      <c r="AO53" s="23">
        <f>+TRUNC('D-PDP'!AO53,0)</f>
        <v>0</v>
      </c>
      <c r="AP53" s="23">
        <f>+TRUNC('D-PDP'!AP53,6)</f>
        <v>100</v>
      </c>
      <c r="AQ53" s="23">
        <f>+TRUNC('D-PDP'!AQ53,0)</f>
        <v>105564</v>
      </c>
      <c r="AR53" s="23">
        <f>+TRUNC('D-PDP'!AR53,0)</f>
        <v>0</v>
      </c>
      <c r="AS53" s="23">
        <f>+TRUNC('D-PDP'!AS53,3)</f>
        <v>0</v>
      </c>
      <c r="AT53" s="23">
        <f>+TRUNC('D-PDP'!AT53,3)</f>
        <v>17301.715</v>
      </c>
      <c r="AU53" s="23">
        <f>+TRUNC('D-PDP'!AU53,0)</f>
        <v>0</v>
      </c>
      <c r="AV53" s="23">
        <f>+TRUNC('D-PDP'!AV53,0)</f>
        <v>0</v>
      </c>
      <c r="AW53" s="23">
        <f>+TRUNC('D-PDP'!AW53,0)</f>
        <v>0</v>
      </c>
      <c r="AX53" s="23">
        <f>+TRUNC('D-PDP'!AX53,0)</f>
        <v>0</v>
      </c>
      <c r="AY53" s="23">
        <f>+TRUNC('D-PDP'!AY53,0)</f>
        <v>8445</v>
      </c>
      <c r="AZ53" s="23">
        <f>+TRUNC('D-PDP'!AZ53,3)</f>
        <v>0</v>
      </c>
      <c r="BA53" s="23">
        <f>+TRUNC('D-PDP'!BA53,0)</f>
        <v>0</v>
      </c>
      <c r="BB53" s="23">
        <f>+TRUNC('D-PDP'!BB53,0)</f>
        <v>97119</v>
      </c>
      <c r="BC53" s="23">
        <f>+TRUNC('D-PDP'!BC53,0)</f>
        <v>0</v>
      </c>
      <c r="BD53" s="23">
        <f>+TRUNC('D-PDP'!BD53,3)</f>
        <v>0</v>
      </c>
      <c r="BE53" s="23">
        <f>+TRUNC('D-PDP'!BE53,3)</f>
        <v>17301.715</v>
      </c>
      <c r="BF53" s="23">
        <f>+TRUNC('D-PDP'!BF53,0)</f>
        <v>0</v>
      </c>
      <c r="BG53" s="23">
        <f>+TRUNC('D-PDP'!BG53,0)</f>
        <v>0</v>
      </c>
      <c r="BH53" s="23">
        <f>+TRUNC('D-PDP'!BH53,0)</f>
        <v>0</v>
      </c>
      <c r="BI53" s="23">
        <f>+TRUNC('D-PDP'!BI53,0)</f>
        <v>0</v>
      </c>
      <c r="BJ53" s="23">
        <f>+TRUNC('D-PDP'!BJ53,3)</f>
        <v>98.739000000000004</v>
      </c>
      <c r="BK53" s="23">
        <f>+TRUNC('D-PDP'!BK53,3)</f>
        <v>1.8420000000000001</v>
      </c>
      <c r="BL53" s="23">
        <f>+TRUNC('D-PDP'!BL53,3)</f>
        <v>-1.0569999999999999</v>
      </c>
      <c r="BM53" s="23">
        <f>+TRUNC('D-PDP'!BM53,3)</f>
        <v>0.876</v>
      </c>
      <c r="BN53" s="23">
        <f>+TRUNC('D-PDP'!BN53,3)</f>
        <v>6.0419999999999998</v>
      </c>
      <c r="BO53" s="23">
        <f>+TRUNC('D-PDP'!BO53,3)</f>
        <v>6.0419999999999998</v>
      </c>
      <c r="BP53" s="23">
        <f>+TRUNC('D-PDP'!BP53,3)</f>
        <v>0</v>
      </c>
      <c r="BQ53" s="23">
        <f>+TRUNC('D-PDP'!BQ53,3)</f>
        <v>37.502000000000002</v>
      </c>
      <c r="BR53" s="23">
        <f>+TRUNC('D-PDP'!BR53,3)</f>
        <v>37.502000000000002</v>
      </c>
      <c r="BS53" s="23">
        <f>+TRUNC('D-PDP'!BS53,3)</f>
        <v>98.739000000000004</v>
      </c>
      <c r="BT53" s="23">
        <f>+TRUNC('D-PDP'!BT53,0)</f>
        <v>9589504</v>
      </c>
      <c r="BU53" s="23">
        <f>+TRUNC('D-PDP'!BU53,0)</f>
        <v>7620735</v>
      </c>
      <c r="BV53" s="23">
        <f>+TRUNC('D-PDP'!BV53,6)</f>
        <v>100</v>
      </c>
      <c r="BW53" s="23">
        <f>+TRUNC('D-PDP'!BW53,0)</f>
        <v>5041549</v>
      </c>
      <c r="BX53" s="23">
        <f>+TRUNC('D-PDP'!BX53,0)</f>
        <v>0</v>
      </c>
      <c r="BY53" s="23">
        <f>+TRUNC('D-PDP'!BY53,0)</f>
        <v>2579185</v>
      </c>
      <c r="BZ53" s="23">
        <f>+TRUNC('D-PDP'!BZ53,3)</f>
        <v>24.431999999999999</v>
      </c>
      <c r="CA53" s="23">
        <f>+TRUNC('D-PDP'!CA53,3)</f>
        <v>0.13</v>
      </c>
      <c r="CB53" s="23">
        <f>+TRUNC('D-PDP'!CB53,3)</f>
        <v>0.42199999999999999</v>
      </c>
      <c r="CC53" s="23">
        <f>+TRUNC('D-PDP'!CC53,3)</f>
        <v>0.10299999999999999</v>
      </c>
      <c r="CD53" s="23">
        <f>+TRUNC('D-PDP'!CD53,3)</f>
        <v>8.6999999999999994E-2</v>
      </c>
      <c r="CE53" s="23">
        <f>+TRUNC('D-PDP'!CE53,3)</f>
        <v>0</v>
      </c>
      <c r="CF53" s="23">
        <f>+TRUNC('D-PDP'!CF53,3)</f>
        <v>0</v>
      </c>
      <c r="CG53" s="23">
        <f>+TRUNC('D-PDP'!CG53,3)</f>
        <v>0</v>
      </c>
      <c r="CH53" s="23">
        <f>+TRUNC('D-PDP'!CH53,3)</f>
        <v>0</v>
      </c>
      <c r="CI53" s="23">
        <f>+TRUNC('D-PDP'!CI53,3)</f>
        <v>47099.114999999998</v>
      </c>
      <c r="CJ53" s="23">
        <f>+TRUNC('D-PDP'!CJ53,3)</f>
        <v>1499.7370000000001</v>
      </c>
      <c r="CK53" s="23">
        <f>+TRUNC('D-PDP'!CK53,3)</f>
        <v>0</v>
      </c>
      <c r="CL53" s="23">
        <f>+TRUNC('D-PDP'!CL53,3)</f>
        <v>0</v>
      </c>
      <c r="CM53" s="23">
        <f>+TRUNC('D-PDP'!CM53,3)</f>
        <v>0</v>
      </c>
      <c r="CN53" s="23">
        <f>+TRUNC('D-PDP'!CN53,0)</f>
        <v>0</v>
      </c>
      <c r="CO53" s="23">
        <f>+TRUNC('D-PDP'!CO53,3)</f>
        <v>0</v>
      </c>
      <c r="CP53" s="23">
        <f>+TRUNC('D-PDP'!CP53,0)</f>
        <v>0</v>
      </c>
      <c r="CQ53" s="23">
        <f>+TRUNC('D-PDP'!CQ53,0)</f>
        <v>0</v>
      </c>
      <c r="CR53" s="23">
        <f>+TRUNC('D-PDP'!CR53,0)</f>
        <v>0</v>
      </c>
      <c r="CS53" s="23">
        <f>+TRUNC('D-PDP'!CS53,0)</f>
        <v>0</v>
      </c>
      <c r="CT53" s="23">
        <f>+TRUNC('D-PDP'!CT53,0)</f>
        <v>0</v>
      </c>
      <c r="CU53" s="23">
        <f>+TRUNC('D-PDP'!CU53,6)</f>
        <v>0</v>
      </c>
      <c r="CV53" s="23">
        <f>+TRUNC('D-PDP'!CV53,0)</f>
        <v>0</v>
      </c>
      <c r="CW53" s="23">
        <f>+TRUNC('D-PDP'!CW53,0)</f>
        <v>0</v>
      </c>
      <c r="CX53" s="23">
        <f>+TRUNC('D-PDP'!CX53,0)</f>
        <v>0</v>
      </c>
      <c r="CY53" s="23">
        <f>+TRUNC('D-PDP'!CY53,0)</f>
        <v>0</v>
      </c>
      <c r="CZ53" s="23">
        <f>+TRUNC('D-PDP'!CZ53,0)</f>
        <v>0</v>
      </c>
      <c r="DA53" s="23">
        <f>+TRUNC('D-PDP'!DA53,0)</f>
        <v>0</v>
      </c>
      <c r="DB53" s="23">
        <f>+TRUNC('D-PDP'!DB53,0)</f>
        <v>0</v>
      </c>
      <c r="DC53" s="23">
        <f>+TRUNC('D-PDP'!DC53,0)</f>
        <v>0</v>
      </c>
      <c r="DD53" s="23">
        <f>+TRUNC('D-PDP'!DD53,0)</f>
        <v>0</v>
      </c>
      <c r="DE53" s="23">
        <f>+TRUNC('D-PDP'!DE53,0)</f>
        <v>0</v>
      </c>
      <c r="DF53" s="23">
        <f>+TRUNC('D-PDP'!DF53,0)</f>
        <v>0</v>
      </c>
      <c r="DG53" s="23">
        <f>+TRUNC('D-PDP'!DG53,0)</f>
        <v>0</v>
      </c>
      <c r="DH53" s="23">
        <f>+TRUNC('D-PDP'!DH53,0)</f>
        <v>0</v>
      </c>
      <c r="DI53" s="23">
        <f>+TRUNC('D-PDP'!DI53,0)</f>
        <v>0</v>
      </c>
      <c r="DJ53" s="23">
        <f>+TRUNC('D-PDP'!DJ53,6)</f>
        <v>0</v>
      </c>
      <c r="DK53" s="23">
        <f>+TRUNC('D-PDP'!DK53,0)</f>
        <v>0</v>
      </c>
      <c r="DL53" s="23">
        <f>+TRUNC('D-PDP'!DL53,0)</f>
        <v>4765</v>
      </c>
      <c r="DM53" s="23">
        <f>+TRUNC('D-PDP'!DM53,0)</f>
        <v>0</v>
      </c>
      <c r="DN53" s="23">
        <f>+TRUNC('D-PDP'!DN53,0)</f>
        <v>1968768</v>
      </c>
      <c r="DO53" s="23">
        <f>+TRUNC('D-PDP'!DO53,0)</f>
        <v>1964003</v>
      </c>
      <c r="DP53" s="23">
        <f>+TRUNC('D-PDP'!DP53,0)</f>
        <v>370484</v>
      </c>
    </row>
    <row r="54" spans="3:120" x14ac:dyDescent="0.2">
      <c r="C54" s="12">
        <f>+'D-PDP'!C54</f>
        <v>2041</v>
      </c>
      <c r="D54" s="23">
        <f>+TRUNC('D-PDP'!D54,0)</f>
        <v>44</v>
      </c>
      <c r="E54" s="23">
        <f>+TRUNC('D-PDP'!E54,0)</f>
        <v>39</v>
      </c>
      <c r="F54" s="23">
        <f>+TRUNC('D-PDP'!F54,0)</f>
        <v>37</v>
      </c>
      <c r="G54" s="23">
        <f>+TRUNC('D-PDP'!G54,0)</f>
        <v>0</v>
      </c>
      <c r="H54" s="23">
        <f>+TRUNC('D-PDP'!H54,0)</f>
        <v>7</v>
      </c>
      <c r="I54" s="23">
        <f>+TRUNC('D-PDP'!I54,0)</f>
        <v>0</v>
      </c>
      <c r="J54" s="23">
        <f>+TRUNC('D-PDP'!J54,0)</f>
        <v>0</v>
      </c>
      <c r="K54" s="23">
        <f>+TRUNC('D-PDP'!K54,0)</f>
        <v>96403</v>
      </c>
      <c r="L54" s="23">
        <f>+TRUNC('D-PDP'!L54,0)</f>
        <v>0</v>
      </c>
      <c r="M54" s="23">
        <f>+TRUNC('D-PDP'!M54,3)</f>
        <v>29952.243999999999</v>
      </c>
      <c r="N54" s="23">
        <f>+TRUNC('D-PDP'!N54,3)</f>
        <v>14151.468999999999</v>
      </c>
      <c r="O54" s="23">
        <f>+TRUNC('D-PDP'!O54,3)</f>
        <v>0</v>
      </c>
      <c r="P54" s="23">
        <f>+TRUNC('D-PDP'!P54,3)</f>
        <v>16848.932000000001</v>
      </c>
      <c r="Q54" s="23">
        <f>+TRUNC('D-PDP'!Q54,3)</f>
        <v>14153.23</v>
      </c>
      <c r="R54" s="23">
        <f>+TRUNC('D-PDP'!R54,3)</f>
        <v>0</v>
      </c>
      <c r="S54" s="23">
        <f>+TRUNC('D-PDP'!S54,0)</f>
        <v>0</v>
      </c>
      <c r="T54" s="23">
        <f>+TRUNC('D-PDP'!T54,0)</f>
        <v>0</v>
      </c>
      <c r="U54" s="23">
        <f>+TRUNC('D-PDP'!U54,0)</f>
        <v>0</v>
      </c>
      <c r="V54" s="23">
        <f>+TRUNC('D-PDP'!V54,0)</f>
        <v>0</v>
      </c>
      <c r="W54" s="23">
        <f>+TRUNC('D-PDP'!W54,0)</f>
        <v>3129016</v>
      </c>
      <c r="X54" s="23">
        <f>+TRUNC('D-PDP'!X54,0)</f>
        <v>3611986</v>
      </c>
      <c r="Y54" s="23">
        <f>+TRUNC('D-PDP'!Y54,0)</f>
        <v>0</v>
      </c>
      <c r="Z54" s="23">
        <f>+TRUNC('D-PDP'!Z54,0)</f>
        <v>0</v>
      </c>
      <c r="AA54" s="23">
        <f>+TRUNC('D-PDP'!AA54,0)</f>
        <v>0</v>
      </c>
      <c r="AB54" s="23">
        <f>+TRUNC('D-PDP'!AB54,0)</f>
        <v>96403</v>
      </c>
      <c r="AC54" s="23">
        <f>+TRUNC('D-PDP'!AC54,0)</f>
        <v>0</v>
      </c>
      <c r="AD54" s="23">
        <f>+TRUNC('D-PDP'!AD54,3)</f>
        <v>0</v>
      </c>
      <c r="AE54" s="23">
        <f>+TRUNC('D-PDP'!AE54,3)</f>
        <v>14151.468999999999</v>
      </c>
      <c r="AF54" s="23">
        <f>+TRUNC('D-PDP'!AF54,0)</f>
        <v>0</v>
      </c>
      <c r="AG54" s="23">
        <f>+TRUNC('D-PDP'!AG54,0)</f>
        <v>0</v>
      </c>
      <c r="AH54" s="23">
        <f>+TRUNC('D-PDP'!AH54,0)</f>
        <v>0</v>
      </c>
      <c r="AI54" s="23">
        <f>+TRUNC('D-PDP'!AI54,0)</f>
        <v>0</v>
      </c>
      <c r="AJ54" s="23">
        <f>+TRUNC('D-PDP'!AJ54,6)</f>
        <v>8</v>
      </c>
      <c r="AK54" s="23">
        <f>+TRUNC('D-PDP'!AK54,6)</f>
        <v>0</v>
      </c>
      <c r="AL54" s="23">
        <f>+TRUNC('D-PDP'!AL54,6)</f>
        <v>0</v>
      </c>
      <c r="AM54" s="23">
        <f>+TRUNC('D-PDP'!AM54,0)</f>
        <v>7712</v>
      </c>
      <c r="AN54" s="23">
        <f>+TRUNC('D-PDP'!AN54,3)</f>
        <v>0</v>
      </c>
      <c r="AO54" s="23">
        <f>+TRUNC('D-PDP'!AO54,0)</f>
        <v>0</v>
      </c>
      <c r="AP54" s="23">
        <f>+TRUNC('D-PDP'!AP54,6)</f>
        <v>100</v>
      </c>
      <c r="AQ54" s="23">
        <f>+TRUNC('D-PDP'!AQ54,0)</f>
        <v>96403</v>
      </c>
      <c r="AR54" s="23">
        <f>+TRUNC('D-PDP'!AR54,0)</f>
        <v>0</v>
      </c>
      <c r="AS54" s="23">
        <f>+TRUNC('D-PDP'!AS54,3)</f>
        <v>0</v>
      </c>
      <c r="AT54" s="23">
        <f>+TRUNC('D-PDP'!AT54,3)</f>
        <v>14151.468999999999</v>
      </c>
      <c r="AU54" s="23">
        <f>+TRUNC('D-PDP'!AU54,0)</f>
        <v>0</v>
      </c>
      <c r="AV54" s="23">
        <f>+TRUNC('D-PDP'!AV54,0)</f>
        <v>0</v>
      </c>
      <c r="AW54" s="23">
        <f>+TRUNC('D-PDP'!AW54,0)</f>
        <v>0</v>
      </c>
      <c r="AX54" s="23">
        <f>+TRUNC('D-PDP'!AX54,0)</f>
        <v>0</v>
      </c>
      <c r="AY54" s="23">
        <f>+TRUNC('D-PDP'!AY54,0)</f>
        <v>7712</v>
      </c>
      <c r="AZ54" s="23">
        <f>+TRUNC('D-PDP'!AZ54,3)</f>
        <v>0</v>
      </c>
      <c r="BA54" s="23">
        <f>+TRUNC('D-PDP'!BA54,0)</f>
        <v>0</v>
      </c>
      <c r="BB54" s="23">
        <f>+TRUNC('D-PDP'!BB54,0)</f>
        <v>88691</v>
      </c>
      <c r="BC54" s="23">
        <f>+TRUNC('D-PDP'!BC54,0)</f>
        <v>0</v>
      </c>
      <c r="BD54" s="23">
        <f>+TRUNC('D-PDP'!BD54,3)</f>
        <v>0</v>
      </c>
      <c r="BE54" s="23">
        <f>+TRUNC('D-PDP'!BE54,3)</f>
        <v>14151.468999999999</v>
      </c>
      <c r="BF54" s="23">
        <f>+TRUNC('D-PDP'!BF54,0)</f>
        <v>0</v>
      </c>
      <c r="BG54" s="23">
        <f>+TRUNC('D-PDP'!BG54,0)</f>
        <v>0</v>
      </c>
      <c r="BH54" s="23">
        <f>+TRUNC('D-PDP'!BH54,0)</f>
        <v>0</v>
      </c>
      <c r="BI54" s="23">
        <f>+TRUNC('D-PDP'!BI54,0)</f>
        <v>0</v>
      </c>
      <c r="BJ54" s="23">
        <f>+TRUNC('D-PDP'!BJ54,3)</f>
        <v>98.739000000000004</v>
      </c>
      <c r="BK54" s="23">
        <f>+TRUNC('D-PDP'!BK54,3)</f>
        <v>1.8420000000000001</v>
      </c>
      <c r="BL54" s="23">
        <f>+TRUNC('D-PDP'!BL54,3)</f>
        <v>-1.0569999999999999</v>
      </c>
      <c r="BM54" s="23">
        <f>+TRUNC('D-PDP'!BM54,3)</f>
        <v>0.876</v>
      </c>
      <c r="BN54" s="23">
        <f>+TRUNC('D-PDP'!BN54,3)</f>
        <v>6.0419999999999998</v>
      </c>
      <c r="BO54" s="23">
        <f>+TRUNC('D-PDP'!BO54,3)</f>
        <v>6.0419999999999998</v>
      </c>
      <c r="BP54" s="23">
        <f>+TRUNC('D-PDP'!BP54,3)</f>
        <v>0</v>
      </c>
      <c r="BQ54" s="23">
        <f>+TRUNC('D-PDP'!BQ54,3)</f>
        <v>37.502000000000002</v>
      </c>
      <c r="BR54" s="23">
        <f>+TRUNC('D-PDP'!BR54,3)</f>
        <v>37.502000000000002</v>
      </c>
      <c r="BS54" s="23">
        <f>+TRUNC('D-PDP'!BS54,3)</f>
        <v>98.739000000000004</v>
      </c>
      <c r="BT54" s="23">
        <f>+TRUNC('D-PDP'!BT54,0)</f>
        <v>8757290</v>
      </c>
      <c r="BU54" s="23">
        <f>+TRUNC('D-PDP'!BU54,0)</f>
        <v>7477565</v>
      </c>
      <c r="BV54" s="23">
        <f>+TRUNC('D-PDP'!BV54,6)</f>
        <v>100</v>
      </c>
      <c r="BW54" s="23">
        <f>+TRUNC('D-PDP'!BW54,0)</f>
        <v>5041549</v>
      </c>
      <c r="BX54" s="23">
        <f>+TRUNC('D-PDP'!BX54,0)</f>
        <v>0</v>
      </c>
      <c r="BY54" s="23">
        <f>+TRUNC('D-PDP'!BY54,0)</f>
        <v>2436015</v>
      </c>
      <c r="BZ54" s="23">
        <f>+TRUNC('D-PDP'!BZ54,3)</f>
        <v>25.268000000000001</v>
      </c>
      <c r="CA54" s="23">
        <f>+TRUNC('D-PDP'!CA54,3)</f>
        <v>0.13</v>
      </c>
      <c r="CB54" s="23">
        <f>+TRUNC('D-PDP'!CB54,3)</f>
        <v>0.42199999999999999</v>
      </c>
      <c r="CC54" s="23">
        <f>+TRUNC('D-PDP'!CC54,3)</f>
        <v>0.10299999999999999</v>
      </c>
      <c r="CD54" s="23">
        <f>+TRUNC('D-PDP'!CD54,3)</f>
        <v>8.6999999999999994E-2</v>
      </c>
      <c r="CE54" s="23">
        <f>+TRUNC('D-PDP'!CE54,3)</f>
        <v>0</v>
      </c>
      <c r="CF54" s="23">
        <f>+TRUNC('D-PDP'!CF54,3)</f>
        <v>0</v>
      </c>
      <c r="CG54" s="23">
        <f>+TRUNC('D-PDP'!CG54,3)</f>
        <v>0</v>
      </c>
      <c r="CH54" s="23">
        <f>+TRUNC('D-PDP'!CH54,3)</f>
        <v>0</v>
      </c>
      <c r="CI54" s="23">
        <f>+TRUNC('D-PDP'!CI54,3)</f>
        <v>47099.114999999998</v>
      </c>
      <c r="CJ54" s="23">
        <f>+TRUNC('D-PDP'!CJ54,3)</f>
        <v>1499.7370000000001</v>
      </c>
      <c r="CK54" s="23">
        <f>+TRUNC('D-PDP'!CK54,3)</f>
        <v>0</v>
      </c>
      <c r="CL54" s="23">
        <f>+TRUNC('D-PDP'!CL54,3)</f>
        <v>0</v>
      </c>
      <c r="CM54" s="23">
        <f>+TRUNC('D-PDP'!CM54,3)</f>
        <v>0</v>
      </c>
      <c r="CN54" s="23">
        <f>+TRUNC('D-PDP'!CN54,0)</f>
        <v>0</v>
      </c>
      <c r="CO54" s="23">
        <f>+TRUNC('D-PDP'!CO54,3)</f>
        <v>0</v>
      </c>
      <c r="CP54" s="23">
        <f>+TRUNC('D-PDP'!CP54,0)</f>
        <v>0</v>
      </c>
      <c r="CQ54" s="23">
        <f>+TRUNC('D-PDP'!CQ54,0)</f>
        <v>0</v>
      </c>
      <c r="CR54" s="23">
        <f>+TRUNC('D-PDP'!CR54,0)</f>
        <v>0</v>
      </c>
      <c r="CS54" s="23">
        <f>+TRUNC('D-PDP'!CS54,0)</f>
        <v>0</v>
      </c>
      <c r="CT54" s="23">
        <f>+TRUNC('D-PDP'!CT54,0)</f>
        <v>0</v>
      </c>
      <c r="CU54" s="23">
        <f>+TRUNC('D-PDP'!CU54,6)</f>
        <v>0</v>
      </c>
      <c r="CV54" s="23">
        <f>+TRUNC('D-PDP'!CV54,0)</f>
        <v>0</v>
      </c>
      <c r="CW54" s="23">
        <f>+TRUNC('D-PDP'!CW54,0)</f>
        <v>0</v>
      </c>
      <c r="CX54" s="23">
        <f>+TRUNC('D-PDP'!CX54,0)</f>
        <v>0</v>
      </c>
      <c r="CY54" s="23">
        <f>+TRUNC('D-PDP'!CY54,0)</f>
        <v>0</v>
      </c>
      <c r="CZ54" s="23">
        <f>+TRUNC('D-PDP'!CZ54,0)</f>
        <v>0</v>
      </c>
      <c r="DA54" s="23">
        <f>+TRUNC('D-PDP'!DA54,0)</f>
        <v>0</v>
      </c>
      <c r="DB54" s="23">
        <f>+TRUNC('D-PDP'!DB54,0)</f>
        <v>0</v>
      </c>
      <c r="DC54" s="23">
        <f>+TRUNC('D-PDP'!DC54,0)</f>
        <v>0</v>
      </c>
      <c r="DD54" s="23">
        <f>+TRUNC('D-PDP'!DD54,0)</f>
        <v>0</v>
      </c>
      <c r="DE54" s="23">
        <f>+TRUNC('D-PDP'!DE54,0)</f>
        <v>0</v>
      </c>
      <c r="DF54" s="23">
        <f>+TRUNC('D-PDP'!DF54,0)</f>
        <v>0</v>
      </c>
      <c r="DG54" s="23">
        <f>+TRUNC('D-PDP'!DG54,0)</f>
        <v>0</v>
      </c>
      <c r="DH54" s="23">
        <f>+TRUNC('D-PDP'!DH54,0)</f>
        <v>0</v>
      </c>
      <c r="DI54" s="23">
        <f>+TRUNC('D-PDP'!DI54,0)</f>
        <v>0</v>
      </c>
      <c r="DJ54" s="23">
        <f>+TRUNC('D-PDP'!DJ54,6)</f>
        <v>0</v>
      </c>
      <c r="DK54" s="23">
        <f>+TRUNC('D-PDP'!DK54,0)</f>
        <v>0</v>
      </c>
      <c r="DL54" s="23">
        <f>+TRUNC('D-PDP'!DL54,0)</f>
        <v>4799</v>
      </c>
      <c r="DM54" s="23">
        <f>+TRUNC('D-PDP'!DM54,0)</f>
        <v>0</v>
      </c>
      <c r="DN54" s="23">
        <f>+TRUNC('D-PDP'!DN54,0)</f>
        <v>1279725</v>
      </c>
      <c r="DO54" s="23">
        <f>+TRUNC('D-PDP'!DO54,0)</f>
        <v>1274926</v>
      </c>
      <c r="DP54" s="23">
        <f>+TRUNC('D-PDP'!DP54,0)</f>
        <v>218635</v>
      </c>
    </row>
    <row r="55" spans="3:120" x14ac:dyDescent="0.2">
      <c r="C55" s="12">
        <f>+'D-PDP'!C55</f>
        <v>2042</v>
      </c>
      <c r="D55" s="23">
        <f>+TRUNC('D-PDP'!D55,0)</f>
        <v>43</v>
      </c>
      <c r="E55" s="23">
        <f>+TRUNC('D-PDP'!E55,0)</f>
        <v>41</v>
      </c>
      <c r="F55" s="23">
        <f>+TRUNC('D-PDP'!F55,0)</f>
        <v>36</v>
      </c>
      <c r="G55" s="23">
        <f>+TRUNC('D-PDP'!G55,0)</f>
        <v>0</v>
      </c>
      <c r="H55" s="23">
        <f>+TRUNC('D-PDP'!H55,0)</f>
        <v>7</v>
      </c>
      <c r="I55" s="23">
        <f>+TRUNC('D-PDP'!I55,0)</f>
        <v>0</v>
      </c>
      <c r="J55" s="23">
        <f>+TRUNC('D-PDP'!J55,0)</f>
        <v>0</v>
      </c>
      <c r="K55" s="23">
        <f>+TRUNC('D-PDP'!K55,0)</f>
        <v>88472</v>
      </c>
      <c r="L55" s="23">
        <f>+TRUNC('D-PDP'!L55,0)</f>
        <v>0</v>
      </c>
      <c r="M55" s="23">
        <f>+TRUNC('D-PDP'!M55,3)</f>
        <v>27176.621999999999</v>
      </c>
      <c r="N55" s="23">
        <f>+TRUNC('D-PDP'!N55,3)</f>
        <v>11341.386</v>
      </c>
      <c r="O55" s="23">
        <f>+TRUNC('D-PDP'!O55,3)</f>
        <v>0</v>
      </c>
      <c r="P55" s="23">
        <f>+TRUNC('D-PDP'!P55,3)</f>
        <v>16796.992999999999</v>
      </c>
      <c r="Q55" s="23">
        <f>+TRUNC('D-PDP'!Q55,3)</f>
        <v>14351.096</v>
      </c>
      <c r="R55" s="23">
        <f>+TRUNC('D-PDP'!R55,3)</f>
        <v>0</v>
      </c>
      <c r="S55" s="23">
        <f>+TRUNC('D-PDP'!S55,0)</f>
        <v>0</v>
      </c>
      <c r="T55" s="23">
        <f>+TRUNC('D-PDP'!T55,0)</f>
        <v>0</v>
      </c>
      <c r="U55" s="23">
        <f>+TRUNC('D-PDP'!U55,0)</f>
        <v>0</v>
      </c>
      <c r="V55" s="23">
        <f>+TRUNC('D-PDP'!V55,0)</f>
        <v>0</v>
      </c>
      <c r="W55" s="23">
        <f>+TRUNC('D-PDP'!W55,0)</f>
        <v>2995149</v>
      </c>
      <c r="X55" s="23">
        <f>+TRUNC('D-PDP'!X55,0)</f>
        <v>3494547</v>
      </c>
      <c r="Y55" s="23">
        <f>+TRUNC('D-PDP'!Y55,0)</f>
        <v>0</v>
      </c>
      <c r="Z55" s="23">
        <f>+TRUNC('D-PDP'!Z55,0)</f>
        <v>0</v>
      </c>
      <c r="AA55" s="23">
        <f>+TRUNC('D-PDP'!AA55,0)</f>
        <v>0</v>
      </c>
      <c r="AB55" s="23">
        <f>+TRUNC('D-PDP'!AB55,0)</f>
        <v>88472</v>
      </c>
      <c r="AC55" s="23">
        <f>+TRUNC('D-PDP'!AC55,0)</f>
        <v>0</v>
      </c>
      <c r="AD55" s="23">
        <f>+TRUNC('D-PDP'!AD55,3)</f>
        <v>0</v>
      </c>
      <c r="AE55" s="23">
        <f>+TRUNC('D-PDP'!AE55,3)</f>
        <v>11341.386</v>
      </c>
      <c r="AF55" s="23">
        <f>+TRUNC('D-PDP'!AF55,0)</f>
        <v>0</v>
      </c>
      <c r="AG55" s="23">
        <f>+TRUNC('D-PDP'!AG55,0)</f>
        <v>0</v>
      </c>
      <c r="AH55" s="23">
        <f>+TRUNC('D-PDP'!AH55,0)</f>
        <v>0</v>
      </c>
      <c r="AI55" s="23">
        <f>+TRUNC('D-PDP'!AI55,0)</f>
        <v>0</v>
      </c>
      <c r="AJ55" s="23">
        <f>+TRUNC('D-PDP'!AJ55,6)</f>
        <v>8</v>
      </c>
      <c r="AK55" s="23">
        <f>+TRUNC('D-PDP'!AK55,6)</f>
        <v>0</v>
      </c>
      <c r="AL55" s="23">
        <f>+TRUNC('D-PDP'!AL55,6)</f>
        <v>0</v>
      </c>
      <c r="AM55" s="23">
        <f>+TRUNC('D-PDP'!AM55,0)</f>
        <v>7077</v>
      </c>
      <c r="AN55" s="23">
        <f>+TRUNC('D-PDP'!AN55,3)</f>
        <v>0</v>
      </c>
      <c r="AO55" s="23">
        <f>+TRUNC('D-PDP'!AO55,0)</f>
        <v>0</v>
      </c>
      <c r="AP55" s="23">
        <f>+TRUNC('D-PDP'!AP55,6)</f>
        <v>100</v>
      </c>
      <c r="AQ55" s="23">
        <f>+TRUNC('D-PDP'!AQ55,0)</f>
        <v>88472</v>
      </c>
      <c r="AR55" s="23">
        <f>+TRUNC('D-PDP'!AR55,0)</f>
        <v>0</v>
      </c>
      <c r="AS55" s="23">
        <f>+TRUNC('D-PDP'!AS55,3)</f>
        <v>0</v>
      </c>
      <c r="AT55" s="23">
        <f>+TRUNC('D-PDP'!AT55,3)</f>
        <v>11341.386</v>
      </c>
      <c r="AU55" s="23">
        <f>+TRUNC('D-PDP'!AU55,0)</f>
        <v>0</v>
      </c>
      <c r="AV55" s="23">
        <f>+TRUNC('D-PDP'!AV55,0)</f>
        <v>0</v>
      </c>
      <c r="AW55" s="23">
        <f>+TRUNC('D-PDP'!AW55,0)</f>
        <v>0</v>
      </c>
      <c r="AX55" s="23">
        <f>+TRUNC('D-PDP'!AX55,0)</f>
        <v>0</v>
      </c>
      <c r="AY55" s="23">
        <f>+TRUNC('D-PDP'!AY55,0)</f>
        <v>7077</v>
      </c>
      <c r="AZ55" s="23">
        <f>+TRUNC('D-PDP'!AZ55,3)</f>
        <v>0</v>
      </c>
      <c r="BA55" s="23">
        <f>+TRUNC('D-PDP'!BA55,0)</f>
        <v>0</v>
      </c>
      <c r="BB55" s="23">
        <f>+TRUNC('D-PDP'!BB55,0)</f>
        <v>81394</v>
      </c>
      <c r="BC55" s="23">
        <f>+TRUNC('D-PDP'!BC55,0)</f>
        <v>0</v>
      </c>
      <c r="BD55" s="23">
        <f>+TRUNC('D-PDP'!BD55,3)</f>
        <v>0</v>
      </c>
      <c r="BE55" s="23">
        <f>+TRUNC('D-PDP'!BE55,3)</f>
        <v>11341.386</v>
      </c>
      <c r="BF55" s="23">
        <f>+TRUNC('D-PDP'!BF55,0)</f>
        <v>0</v>
      </c>
      <c r="BG55" s="23">
        <f>+TRUNC('D-PDP'!BG55,0)</f>
        <v>0</v>
      </c>
      <c r="BH55" s="23">
        <f>+TRUNC('D-PDP'!BH55,0)</f>
        <v>0</v>
      </c>
      <c r="BI55" s="23">
        <f>+TRUNC('D-PDP'!BI55,0)</f>
        <v>0</v>
      </c>
      <c r="BJ55" s="23">
        <f>+TRUNC('D-PDP'!BJ55,3)</f>
        <v>98.739000000000004</v>
      </c>
      <c r="BK55" s="23">
        <f>+TRUNC('D-PDP'!BK55,3)</f>
        <v>1.8420000000000001</v>
      </c>
      <c r="BL55" s="23">
        <f>+TRUNC('D-PDP'!BL55,3)</f>
        <v>-1.0569999999999999</v>
      </c>
      <c r="BM55" s="23">
        <f>+TRUNC('D-PDP'!BM55,3)</f>
        <v>0.876</v>
      </c>
      <c r="BN55" s="23">
        <f>+TRUNC('D-PDP'!BN55,3)</f>
        <v>6.0419999999999998</v>
      </c>
      <c r="BO55" s="23">
        <f>+TRUNC('D-PDP'!BO55,3)</f>
        <v>6.0419999999999998</v>
      </c>
      <c r="BP55" s="23">
        <f>+TRUNC('D-PDP'!BP55,3)</f>
        <v>0</v>
      </c>
      <c r="BQ55" s="23">
        <f>+TRUNC('D-PDP'!BQ55,3)</f>
        <v>37.502000000000002</v>
      </c>
      <c r="BR55" s="23">
        <f>+TRUNC('D-PDP'!BR55,3)</f>
        <v>37.502000000000002</v>
      </c>
      <c r="BS55" s="23">
        <f>+TRUNC('D-PDP'!BS55,3)</f>
        <v>98.739000000000004</v>
      </c>
      <c r="BT55" s="23">
        <f>+TRUNC('D-PDP'!BT55,0)</f>
        <v>8036859</v>
      </c>
      <c r="BU55" s="23">
        <f>+TRUNC('D-PDP'!BU55,0)</f>
        <v>7371910</v>
      </c>
      <c r="BV55" s="23">
        <f>+TRUNC('D-PDP'!BV55,6)</f>
        <v>100</v>
      </c>
      <c r="BW55" s="23">
        <f>+TRUNC('D-PDP'!BW55,0)</f>
        <v>5041549</v>
      </c>
      <c r="BX55" s="23">
        <f>+TRUNC('D-PDP'!BX55,0)</f>
        <v>0</v>
      </c>
      <c r="BY55" s="23">
        <f>+TRUNC('D-PDP'!BY55,0)</f>
        <v>2330360</v>
      </c>
      <c r="BZ55" s="23">
        <f>+TRUNC('D-PDP'!BZ55,3)</f>
        <v>26.338999999999999</v>
      </c>
      <c r="CA55" s="23">
        <f>+TRUNC('D-PDP'!CA55,3)</f>
        <v>0.13</v>
      </c>
      <c r="CB55" s="23">
        <f>+TRUNC('D-PDP'!CB55,3)</f>
        <v>0.42199999999999999</v>
      </c>
      <c r="CC55" s="23">
        <f>+TRUNC('D-PDP'!CC55,3)</f>
        <v>0.10299999999999999</v>
      </c>
      <c r="CD55" s="23">
        <f>+TRUNC('D-PDP'!CD55,3)</f>
        <v>8.6999999999999994E-2</v>
      </c>
      <c r="CE55" s="23">
        <f>+TRUNC('D-PDP'!CE55,3)</f>
        <v>0</v>
      </c>
      <c r="CF55" s="23">
        <f>+TRUNC('D-PDP'!CF55,3)</f>
        <v>0</v>
      </c>
      <c r="CG55" s="23">
        <f>+TRUNC('D-PDP'!CG55,3)</f>
        <v>0</v>
      </c>
      <c r="CH55" s="23">
        <f>+TRUNC('D-PDP'!CH55,3)</f>
        <v>0</v>
      </c>
      <c r="CI55" s="23">
        <f>+TRUNC('D-PDP'!CI55,3)</f>
        <v>47099.114999999998</v>
      </c>
      <c r="CJ55" s="23">
        <f>+TRUNC('D-PDP'!CJ55,3)</f>
        <v>1499.7370000000001</v>
      </c>
      <c r="CK55" s="23">
        <f>+TRUNC('D-PDP'!CK55,3)</f>
        <v>0</v>
      </c>
      <c r="CL55" s="23">
        <f>+TRUNC('D-PDP'!CL55,3)</f>
        <v>0</v>
      </c>
      <c r="CM55" s="23">
        <f>+TRUNC('D-PDP'!CM55,3)</f>
        <v>0</v>
      </c>
      <c r="CN55" s="23">
        <f>+TRUNC('D-PDP'!CN55,0)</f>
        <v>0</v>
      </c>
      <c r="CO55" s="23">
        <f>+TRUNC('D-PDP'!CO55,3)</f>
        <v>0</v>
      </c>
      <c r="CP55" s="23">
        <f>+TRUNC('D-PDP'!CP55,0)</f>
        <v>0</v>
      </c>
      <c r="CQ55" s="23">
        <f>+TRUNC('D-PDP'!CQ55,0)</f>
        <v>0</v>
      </c>
      <c r="CR55" s="23">
        <f>+TRUNC('D-PDP'!CR55,0)</f>
        <v>0</v>
      </c>
      <c r="CS55" s="23">
        <f>+TRUNC('D-PDP'!CS55,0)</f>
        <v>0</v>
      </c>
      <c r="CT55" s="23">
        <f>+TRUNC('D-PDP'!CT55,0)</f>
        <v>0</v>
      </c>
      <c r="CU55" s="23">
        <f>+TRUNC('D-PDP'!CU55,6)</f>
        <v>0</v>
      </c>
      <c r="CV55" s="23">
        <f>+TRUNC('D-PDP'!CV55,0)</f>
        <v>0</v>
      </c>
      <c r="CW55" s="23">
        <f>+TRUNC('D-PDP'!CW55,0)</f>
        <v>0</v>
      </c>
      <c r="CX55" s="23">
        <f>+TRUNC('D-PDP'!CX55,0)</f>
        <v>0</v>
      </c>
      <c r="CY55" s="23">
        <f>+TRUNC('D-PDP'!CY55,0)</f>
        <v>0</v>
      </c>
      <c r="CZ55" s="23">
        <f>+TRUNC('D-PDP'!CZ55,0)</f>
        <v>0</v>
      </c>
      <c r="DA55" s="23">
        <f>+TRUNC('D-PDP'!DA55,0)</f>
        <v>0</v>
      </c>
      <c r="DB55" s="23">
        <f>+TRUNC('D-PDP'!DB55,0)</f>
        <v>0</v>
      </c>
      <c r="DC55" s="23">
        <f>+TRUNC('D-PDP'!DC55,0)</f>
        <v>0</v>
      </c>
      <c r="DD55" s="23">
        <f>+TRUNC('D-PDP'!DD55,0)</f>
        <v>0</v>
      </c>
      <c r="DE55" s="23">
        <f>+TRUNC('D-PDP'!DE55,0)</f>
        <v>0</v>
      </c>
      <c r="DF55" s="23">
        <f>+TRUNC('D-PDP'!DF55,0)</f>
        <v>0</v>
      </c>
      <c r="DG55" s="23">
        <f>+TRUNC('D-PDP'!DG55,0)</f>
        <v>0</v>
      </c>
      <c r="DH55" s="23">
        <f>+TRUNC('D-PDP'!DH55,0)</f>
        <v>0</v>
      </c>
      <c r="DI55" s="23">
        <f>+TRUNC('D-PDP'!DI55,0)</f>
        <v>0</v>
      </c>
      <c r="DJ55" s="23">
        <f>+TRUNC('D-PDP'!DJ55,6)</f>
        <v>0</v>
      </c>
      <c r="DK55" s="23">
        <f>+TRUNC('D-PDP'!DK55,0)</f>
        <v>0</v>
      </c>
      <c r="DL55" s="23">
        <f>+TRUNC('D-PDP'!DL55,0)</f>
        <v>4866</v>
      </c>
      <c r="DM55" s="23">
        <f>+TRUNC('D-PDP'!DM55,0)</f>
        <v>0</v>
      </c>
      <c r="DN55" s="23">
        <f>+TRUNC('D-PDP'!DN55,0)</f>
        <v>664949</v>
      </c>
      <c r="DO55" s="23">
        <f>+TRUNC('D-PDP'!DO55,0)</f>
        <v>660083</v>
      </c>
      <c r="DP55" s="23">
        <f>+TRUNC('D-PDP'!DP55,0)</f>
        <v>102906</v>
      </c>
    </row>
    <row r="56" spans="3:120" x14ac:dyDescent="0.2">
      <c r="C56" s="12">
        <f>+'D-PDP'!C56</f>
        <v>2043</v>
      </c>
      <c r="D56" s="23">
        <f>+TRUNC('D-PDP'!D56,0)</f>
        <v>42</v>
      </c>
      <c r="E56" s="23">
        <f>+TRUNC('D-PDP'!E56,0)</f>
        <v>42</v>
      </c>
      <c r="F56" s="23">
        <f>+TRUNC('D-PDP'!F56,0)</f>
        <v>35</v>
      </c>
      <c r="G56" s="23">
        <f>+TRUNC('D-PDP'!G56,0)</f>
        <v>0</v>
      </c>
      <c r="H56" s="23">
        <f>+TRUNC('D-PDP'!H56,0)</f>
        <v>7</v>
      </c>
      <c r="I56" s="23">
        <f>+TRUNC('D-PDP'!I56,0)</f>
        <v>0</v>
      </c>
      <c r="J56" s="23">
        <f>+TRUNC('D-PDP'!J56,0)</f>
        <v>0</v>
      </c>
      <c r="K56" s="23">
        <f>+TRUNC('D-PDP'!K56,0)</f>
        <v>81676</v>
      </c>
      <c r="L56" s="23">
        <f>+TRUNC('D-PDP'!L56,0)</f>
        <v>0</v>
      </c>
      <c r="M56" s="23">
        <f>+TRUNC('D-PDP'!M56,3)</f>
        <v>24884.670999999998</v>
      </c>
      <c r="N56" s="23">
        <f>+TRUNC('D-PDP'!N56,3)</f>
        <v>8808.6859999999997</v>
      </c>
      <c r="O56" s="23">
        <f>+TRUNC('D-PDP'!O56,3)</f>
        <v>0</v>
      </c>
      <c r="P56" s="23">
        <f>+TRUNC('D-PDP'!P56,3)</f>
        <v>16871.212</v>
      </c>
      <c r="Q56" s="23">
        <f>+TRUNC('D-PDP'!Q56,3)</f>
        <v>14631.591</v>
      </c>
      <c r="R56" s="23">
        <f>+TRUNC('D-PDP'!R56,3)</f>
        <v>0</v>
      </c>
      <c r="S56" s="23">
        <f>+TRUNC('D-PDP'!S56,0)</f>
        <v>0</v>
      </c>
      <c r="T56" s="23">
        <f>+TRUNC('D-PDP'!T56,0)</f>
        <v>0</v>
      </c>
      <c r="U56" s="23">
        <f>+TRUNC('D-PDP'!U56,0)</f>
        <v>0</v>
      </c>
      <c r="V56" s="23">
        <f>+TRUNC('D-PDP'!V56,0)</f>
        <v>0</v>
      </c>
      <c r="W56" s="23">
        <f>+TRUNC('D-PDP'!W56,0)</f>
        <v>2961650</v>
      </c>
      <c r="X56" s="23">
        <f>+TRUNC('D-PDP'!X56,0)</f>
        <v>3450332</v>
      </c>
      <c r="Y56" s="23">
        <f>+TRUNC('D-PDP'!Y56,0)</f>
        <v>0</v>
      </c>
      <c r="Z56" s="23">
        <f>+TRUNC('D-PDP'!Z56,0)</f>
        <v>0</v>
      </c>
      <c r="AA56" s="23">
        <f>+TRUNC('D-PDP'!AA56,0)</f>
        <v>0</v>
      </c>
      <c r="AB56" s="23">
        <f>+TRUNC('D-PDP'!AB56,0)</f>
        <v>81676</v>
      </c>
      <c r="AC56" s="23">
        <f>+TRUNC('D-PDP'!AC56,0)</f>
        <v>0</v>
      </c>
      <c r="AD56" s="23">
        <f>+TRUNC('D-PDP'!AD56,3)</f>
        <v>0</v>
      </c>
      <c r="AE56" s="23">
        <f>+TRUNC('D-PDP'!AE56,3)</f>
        <v>8808.6859999999997</v>
      </c>
      <c r="AF56" s="23">
        <f>+TRUNC('D-PDP'!AF56,0)</f>
        <v>0</v>
      </c>
      <c r="AG56" s="23">
        <f>+TRUNC('D-PDP'!AG56,0)</f>
        <v>0</v>
      </c>
      <c r="AH56" s="23">
        <f>+TRUNC('D-PDP'!AH56,0)</f>
        <v>0</v>
      </c>
      <c r="AI56" s="23">
        <f>+TRUNC('D-PDP'!AI56,0)</f>
        <v>0</v>
      </c>
      <c r="AJ56" s="23">
        <f>+TRUNC('D-PDP'!AJ56,6)</f>
        <v>8</v>
      </c>
      <c r="AK56" s="23">
        <f>+TRUNC('D-PDP'!AK56,6)</f>
        <v>0</v>
      </c>
      <c r="AL56" s="23">
        <f>+TRUNC('D-PDP'!AL56,6)</f>
        <v>0</v>
      </c>
      <c r="AM56" s="23">
        <f>+TRUNC('D-PDP'!AM56,0)</f>
        <v>6534</v>
      </c>
      <c r="AN56" s="23">
        <f>+TRUNC('D-PDP'!AN56,3)</f>
        <v>0</v>
      </c>
      <c r="AO56" s="23">
        <f>+TRUNC('D-PDP'!AO56,0)</f>
        <v>0</v>
      </c>
      <c r="AP56" s="23">
        <f>+TRUNC('D-PDP'!AP56,6)</f>
        <v>100</v>
      </c>
      <c r="AQ56" s="23">
        <f>+TRUNC('D-PDP'!AQ56,0)</f>
        <v>81676</v>
      </c>
      <c r="AR56" s="23">
        <f>+TRUNC('D-PDP'!AR56,0)</f>
        <v>0</v>
      </c>
      <c r="AS56" s="23">
        <f>+TRUNC('D-PDP'!AS56,3)</f>
        <v>0</v>
      </c>
      <c r="AT56" s="23">
        <f>+TRUNC('D-PDP'!AT56,3)</f>
        <v>8808.6859999999997</v>
      </c>
      <c r="AU56" s="23">
        <f>+TRUNC('D-PDP'!AU56,0)</f>
        <v>0</v>
      </c>
      <c r="AV56" s="23">
        <f>+TRUNC('D-PDP'!AV56,0)</f>
        <v>0</v>
      </c>
      <c r="AW56" s="23">
        <f>+TRUNC('D-PDP'!AW56,0)</f>
        <v>0</v>
      </c>
      <c r="AX56" s="23">
        <f>+TRUNC('D-PDP'!AX56,0)</f>
        <v>0</v>
      </c>
      <c r="AY56" s="23">
        <f>+TRUNC('D-PDP'!AY56,0)</f>
        <v>6534</v>
      </c>
      <c r="AZ56" s="23">
        <f>+TRUNC('D-PDP'!AZ56,3)</f>
        <v>0</v>
      </c>
      <c r="BA56" s="23">
        <f>+TRUNC('D-PDP'!BA56,0)</f>
        <v>0</v>
      </c>
      <c r="BB56" s="23">
        <f>+TRUNC('D-PDP'!BB56,0)</f>
        <v>75142</v>
      </c>
      <c r="BC56" s="23">
        <f>+TRUNC('D-PDP'!BC56,0)</f>
        <v>0</v>
      </c>
      <c r="BD56" s="23">
        <f>+TRUNC('D-PDP'!BD56,3)</f>
        <v>0</v>
      </c>
      <c r="BE56" s="23">
        <f>+TRUNC('D-PDP'!BE56,3)</f>
        <v>8808.6859999999997</v>
      </c>
      <c r="BF56" s="23">
        <f>+TRUNC('D-PDP'!BF56,0)</f>
        <v>0</v>
      </c>
      <c r="BG56" s="23">
        <f>+TRUNC('D-PDP'!BG56,0)</f>
        <v>0</v>
      </c>
      <c r="BH56" s="23">
        <f>+TRUNC('D-PDP'!BH56,0)</f>
        <v>0</v>
      </c>
      <c r="BI56" s="23">
        <f>+TRUNC('D-PDP'!BI56,0)</f>
        <v>0</v>
      </c>
      <c r="BJ56" s="23">
        <f>+TRUNC('D-PDP'!BJ56,3)</f>
        <v>98.739000000000004</v>
      </c>
      <c r="BK56" s="23">
        <f>+TRUNC('D-PDP'!BK56,3)</f>
        <v>1.8420000000000001</v>
      </c>
      <c r="BL56" s="23">
        <f>+TRUNC('D-PDP'!BL56,3)</f>
        <v>-1.0569999999999999</v>
      </c>
      <c r="BM56" s="23">
        <f>+TRUNC('D-PDP'!BM56,3)</f>
        <v>0.876</v>
      </c>
      <c r="BN56" s="23">
        <f>+TRUNC('D-PDP'!BN56,3)</f>
        <v>6.0419999999999998</v>
      </c>
      <c r="BO56" s="23">
        <f>+TRUNC('D-PDP'!BO56,3)</f>
        <v>6.0419999999999998</v>
      </c>
      <c r="BP56" s="23">
        <f>+TRUNC('D-PDP'!BP56,3)</f>
        <v>0</v>
      </c>
      <c r="BQ56" s="23">
        <f>+TRUNC('D-PDP'!BQ56,3)</f>
        <v>37.502000000000002</v>
      </c>
      <c r="BR56" s="23">
        <f>+TRUNC('D-PDP'!BR56,3)</f>
        <v>37.502000000000002</v>
      </c>
      <c r="BS56" s="23">
        <f>+TRUNC('D-PDP'!BS56,3)</f>
        <v>98.739000000000004</v>
      </c>
      <c r="BT56" s="23">
        <f>+TRUNC('D-PDP'!BT56,0)</f>
        <v>7419503</v>
      </c>
      <c r="BU56" s="23">
        <f>+TRUNC('D-PDP'!BU56,0)</f>
        <v>7338465</v>
      </c>
      <c r="BV56" s="23">
        <f>+TRUNC('D-PDP'!BV56,6)</f>
        <v>100</v>
      </c>
      <c r="BW56" s="23">
        <f>+TRUNC('D-PDP'!BW56,0)</f>
        <v>5041549</v>
      </c>
      <c r="BX56" s="23">
        <f>+TRUNC('D-PDP'!BX56,0)</f>
        <v>0</v>
      </c>
      <c r="BY56" s="23">
        <f>+TRUNC('D-PDP'!BY56,0)</f>
        <v>2296916</v>
      </c>
      <c r="BZ56" s="23">
        <f>+TRUNC('D-PDP'!BZ56,3)</f>
        <v>28.122</v>
      </c>
      <c r="CA56" s="23">
        <f>+TRUNC('D-PDP'!CA56,3)</f>
        <v>0.13</v>
      </c>
      <c r="CB56" s="23">
        <f>+TRUNC('D-PDP'!CB56,3)</f>
        <v>0.42199999999999999</v>
      </c>
      <c r="CC56" s="23">
        <f>+TRUNC('D-PDP'!CC56,3)</f>
        <v>0.10299999999999999</v>
      </c>
      <c r="CD56" s="23">
        <f>+TRUNC('D-PDP'!CD56,3)</f>
        <v>8.6999999999999994E-2</v>
      </c>
      <c r="CE56" s="23">
        <f>+TRUNC('D-PDP'!CE56,3)</f>
        <v>0</v>
      </c>
      <c r="CF56" s="23">
        <f>+TRUNC('D-PDP'!CF56,3)</f>
        <v>0</v>
      </c>
      <c r="CG56" s="23">
        <f>+TRUNC('D-PDP'!CG56,3)</f>
        <v>0</v>
      </c>
      <c r="CH56" s="23">
        <f>+TRUNC('D-PDP'!CH56,3)</f>
        <v>0</v>
      </c>
      <c r="CI56" s="23">
        <f>+TRUNC('D-PDP'!CI56,3)</f>
        <v>47099.114999999998</v>
      </c>
      <c r="CJ56" s="23">
        <f>+TRUNC('D-PDP'!CJ56,3)</f>
        <v>1499.7370000000001</v>
      </c>
      <c r="CK56" s="23">
        <f>+TRUNC('D-PDP'!CK56,3)</f>
        <v>0</v>
      </c>
      <c r="CL56" s="23">
        <f>+TRUNC('D-PDP'!CL56,3)</f>
        <v>0</v>
      </c>
      <c r="CM56" s="23">
        <f>+TRUNC('D-PDP'!CM56,3)</f>
        <v>0</v>
      </c>
      <c r="CN56" s="23">
        <f>+TRUNC('D-PDP'!CN56,0)</f>
        <v>0</v>
      </c>
      <c r="CO56" s="23">
        <f>+TRUNC('D-PDP'!CO56,3)</f>
        <v>0</v>
      </c>
      <c r="CP56" s="23">
        <f>+TRUNC('D-PDP'!CP56,0)</f>
        <v>0</v>
      </c>
      <c r="CQ56" s="23">
        <f>+TRUNC('D-PDP'!CQ56,0)</f>
        <v>0</v>
      </c>
      <c r="CR56" s="23">
        <f>+TRUNC('D-PDP'!CR56,0)</f>
        <v>0</v>
      </c>
      <c r="CS56" s="23">
        <f>+TRUNC('D-PDP'!CS56,0)</f>
        <v>0</v>
      </c>
      <c r="CT56" s="23">
        <f>+TRUNC('D-PDP'!CT56,0)</f>
        <v>0</v>
      </c>
      <c r="CU56" s="23">
        <f>+TRUNC('D-PDP'!CU56,6)</f>
        <v>0</v>
      </c>
      <c r="CV56" s="23">
        <f>+TRUNC('D-PDP'!CV56,0)</f>
        <v>0</v>
      </c>
      <c r="CW56" s="23">
        <f>+TRUNC('D-PDP'!CW56,0)</f>
        <v>0</v>
      </c>
      <c r="CX56" s="23">
        <f>+TRUNC('D-PDP'!CX56,0)</f>
        <v>0</v>
      </c>
      <c r="CY56" s="23">
        <f>+TRUNC('D-PDP'!CY56,0)</f>
        <v>0</v>
      </c>
      <c r="CZ56" s="23">
        <f>+TRUNC('D-PDP'!CZ56,0)</f>
        <v>0</v>
      </c>
      <c r="DA56" s="23">
        <f>+TRUNC('D-PDP'!DA56,0)</f>
        <v>0</v>
      </c>
      <c r="DB56" s="23">
        <f>+TRUNC('D-PDP'!DB56,0)</f>
        <v>0</v>
      </c>
      <c r="DC56" s="23">
        <f>+TRUNC('D-PDP'!DC56,0)</f>
        <v>0</v>
      </c>
      <c r="DD56" s="23">
        <f>+TRUNC('D-PDP'!DD56,0)</f>
        <v>0</v>
      </c>
      <c r="DE56" s="23">
        <f>+TRUNC('D-PDP'!DE56,0)</f>
        <v>0</v>
      </c>
      <c r="DF56" s="23">
        <f>+TRUNC('D-PDP'!DF56,0)</f>
        <v>0</v>
      </c>
      <c r="DG56" s="23">
        <f>+TRUNC('D-PDP'!DG56,0)</f>
        <v>0</v>
      </c>
      <c r="DH56" s="23">
        <f>+TRUNC('D-PDP'!DH56,0)</f>
        <v>0</v>
      </c>
      <c r="DI56" s="23">
        <f>+TRUNC('D-PDP'!DI56,0)</f>
        <v>0</v>
      </c>
      <c r="DJ56" s="23">
        <f>+TRUNC('D-PDP'!DJ56,6)</f>
        <v>0</v>
      </c>
      <c r="DK56" s="23">
        <f>+TRUNC('D-PDP'!DK56,0)</f>
        <v>0</v>
      </c>
      <c r="DL56" s="23">
        <f>+TRUNC('D-PDP'!DL56,0)</f>
        <v>4961</v>
      </c>
      <c r="DM56" s="23">
        <f>+TRUNC('D-PDP'!DM56,0)</f>
        <v>0</v>
      </c>
      <c r="DN56" s="23">
        <f>+TRUNC('D-PDP'!DN56,0)</f>
        <v>81038</v>
      </c>
      <c r="DO56" s="23">
        <f>+TRUNC('D-PDP'!DO56,0)</f>
        <v>76077</v>
      </c>
      <c r="DP56" s="23">
        <f>+TRUNC('D-PDP'!DP56,0)</f>
        <v>10782</v>
      </c>
    </row>
    <row r="57" spans="3:120" x14ac:dyDescent="0.2">
      <c r="C57" s="12">
        <f>+'D-PDP'!C57</f>
        <v>2044</v>
      </c>
      <c r="D57" s="23">
        <f>+TRUNC('D-PDP'!D57,0)</f>
        <v>0</v>
      </c>
      <c r="E57" s="23">
        <f>+TRUNC('D-PDP'!E57,0)</f>
        <v>0</v>
      </c>
      <c r="F57" s="23">
        <f>+TRUNC('D-PDP'!F57,0)</f>
        <v>0</v>
      </c>
      <c r="G57" s="23">
        <f>+TRUNC('D-PDP'!G57,0)</f>
        <v>0</v>
      </c>
      <c r="H57" s="23">
        <f>+TRUNC('D-PDP'!H57,0)</f>
        <v>0</v>
      </c>
      <c r="I57" s="23">
        <f>+TRUNC('D-PDP'!I57,0)</f>
        <v>0</v>
      </c>
      <c r="J57" s="23">
        <f>+TRUNC('D-PDP'!J57,0)</f>
        <v>131</v>
      </c>
      <c r="K57" s="23">
        <f>+TRUNC('D-PDP'!K57,0)</f>
        <v>74976</v>
      </c>
      <c r="L57" s="23">
        <f>+TRUNC('D-PDP'!L57,0)</f>
        <v>0</v>
      </c>
      <c r="M57" s="23">
        <f>+TRUNC('D-PDP'!M57,3)</f>
        <v>22574.291000000001</v>
      </c>
      <c r="N57" s="23">
        <f>+TRUNC('D-PDP'!N57,3)</f>
        <v>6086.3819999999996</v>
      </c>
      <c r="O57" s="23">
        <f>+TRUNC('D-PDP'!O57,3)</f>
        <v>0</v>
      </c>
      <c r="P57" s="23">
        <f>+TRUNC('D-PDP'!P57,3)</f>
        <v>17162.925999999999</v>
      </c>
      <c r="Q57" s="23">
        <f>+TRUNC('D-PDP'!Q57,3)</f>
        <v>15131.24</v>
      </c>
      <c r="R57" s="23">
        <f>+TRUNC('D-PDP'!R57,3)</f>
        <v>0</v>
      </c>
      <c r="S57" s="23">
        <f>+TRUNC('D-PDP'!S57,0)</f>
        <v>0</v>
      </c>
      <c r="T57" s="23">
        <f>+TRUNC('D-PDP'!T57,0)</f>
        <v>0</v>
      </c>
      <c r="U57" s="23">
        <f>+TRUNC('D-PDP'!U57,0)</f>
        <v>0</v>
      </c>
      <c r="V57" s="23">
        <f>+TRUNC('D-PDP'!V57,0)</f>
        <v>0</v>
      </c>
      <c r="W57" s="23">
        <f>+TRUNC('D-PDP'!W57,0)</f>
        <v>2771808</v>
      </c>
      <c r="X57" s="23">
        <f>+TRUNC('D-PDP'!X57,0)</f>
        <v>3253548</v>
      </c>
      <c r="Y57" s="23">
        <f>+TRUNC('D-PDP'!Y57,0)</f>
        <v>0</v>
      </c>
      <c r="Z57" s="23">
        <f>+TRUNC('D-PDP'!Z57,0)</f>
        <v>0</v>
      </c>
      <c r="AA57" s="23">
        <f>+TRUNC('D-PDP'!AA57,0)</f>
        <v>0</v>
      </c>
      <c r="AB57" s="23">
        <f>+TRUNC('D-PDP'!AB57,0)</f>
        <v>0</v>
      </c>
      <c r="AC57" s="23">
        <f>+TRUNC('D-PDP'!AC57,0)</f>
        <v>0</v>
      </c>
      <c r="AD57" s="23">
        <f>+TRUNC('D-PDP'!AD57,3)</f>
        <v>0</v>
      </c>
      <c r="AE57" s="23">
        <f>+TRUNC('D-PDP'!AE57,3)</f>
        <v>0</v>
      </c>
      <c r="AF57" s="23">
        <f>+TRUNC('D-PDP'!AF57,0)</f>
        <v>0</v>
      </c>
      <c r="AG57" s="23">
        <f>+TRUNC('D-PDP'!AG57,0)</f>
        <v>0</v>
      </c>
      <c r="AH57" s="23">
        <f>+TRUNC('D-PDP'!AH57,0)</f>
        <v>0</v>
      </c>
      <c r="AI57" s="23">
        <f>+TRUNC('D-PDP'!AI57,0)</f>
        <v>0</v>
      </c>
      <c r="AJ57" s="23">
        <f>+TRUNC('D-PDP'!AJ57,6)</f>
        <v>0</v>
      </c>
      <c r="AK57" s="23">
        <f>+TRUNC('D-PDP'!AK57,6)</f>
        <v>0</v>
      </c>
      <c r="AL57" s="23">
        <f>+TRUNC('D-PDP'!AL57,6)</f>
        <v>0</v>
      </c>
      <c r="AM57" s="23">
        <f>+TRUNC('D-PDP'!AM57,0)</f>
        <v>0</v>
      </c>
      <c r="AN57" s="23">
        <f>+TRUNC('D-PDP'!AN57,3)</f>
        <v>0</v>
      </c>
      <c r="AO57" s="23">
        <f>+TRUNC('D-PDP'!AO57,0)</f>
        <v>0</v>
      </c>
      <c r="AP57" s="23">
        <f>+TRUNC('D-PDP'!AP57,6)</f>
        <v>0</v>
      </c>
      <c r="AQ57" s="23">
        <f>+TRUNC('D-PDP'!AQ57,0)</f>
        <v>0</v>
      </c>
      <c r="AR57" s="23">
        <f>+TRUNC('D-PDP'!AR57,0)</f>
        <v>0</v>
      </c>
      <c r="AS57" s="23">
        <f>+TRUNC('D-PDP'!AS57,3)</f>
        <v>0</v>
      </c>
      <c r="AT57" s="23">
        <f>+TRUNC('D-PDP'!AT57,3)</f>
        <v>0</v>
      </c>
      <c r="AU57" s="23">
        <f>+TRUNC('D-PDP'!AU57,0)</f>
        <v>0</v>
      </c>
      <c r="AV57" s="23">
        <f>+TRUNC('D-PDP'!AV57,0)</f>
        <v>0</v>
      </c>
      <c r="AW57" s="23">
        <f>+TRUNC('D-PDP'!AW57,0)</f>
        <v>0</v>
      </c>
      <c r="AX57" s="23">
        <f>+TRUNC('D-PDP'!AX57,0)</f>
        <v>0</v>
      </c>
      <c r="AY57" s="23">
        <f>+TRUNC('D-PDP'!AY57,0)</f>
        <v>0</v>
      </c>
      <c r="AZ57" s="23">
        <f>+TRUNC('D-PDP'!AZ57,3)</f>
        <v>0</v>
      </c>
      <c r="BA57" s="23">
        <f>+TRUNC('D-PDP'!BA57,0)</f>
        <v>0</v>
      </c>
      <c r="BB57" s="23">
        <f>+TRUNC('D-PDP'!BB57,0)</f>
        <v>0</v>
      </c>
      <c r="BC57" s="23">
        <f>+TRUNC('D-PDP'!BC57,0)</f>
        <v>0</v>
      </c>
      <c r="BD57" s="23">
        <f>+TRUNC('D-PDP'!BD57,3)</f>
        <v>0</v>
      </c>
      <c r="BE57" s="23">
        <f>+TRUNC('D-PDP'!BE57,3)</f>
        <v>0</v>
      </c>
      <c r="BF57" s="23">
        <f>+TRUNC('D-PDP'!BF57,0)</f>
        <v>0</v>
      </c>
      <c r="BG57" s="23">
        <f>+TRUNC('D-PDP'!BG57,0)</f>
        <v>0</v>
      </c>
      <c r="BH57" s="23">
        <f>+TRUNC('D-PDP'!BH57,0)</f>
        <v>0</v>
      </c>
      <c r="BI57" s="23">
        <f>+TRUNC('D-PDP'!BI57,0)</f>
        <v>0</v>
      </c>
      <c r="BJ57" s="23">
        <f>+TRUNC('D-PDP'!BJ57,3)</f>
        <v>98.739000000000004</v>
      </c>
      <c r="BK57" s="23">
        <f>+TRUNC('D-PDP'!BK57,3)</f>
        <v>1.8420000000000001</v>
      </c>
      <c r="BL57" s="23">
        <f>+TRUNC('D-PDP'!BL57,3)</f>
        <v>-1.0569999999999999</v>
      </c>
      <c r="BM57" s="23">
        <f>+TRUNC('D-PDP'!BM57,3)</f>
        <v>0.876</v>
      </c>
      <c r="BN57" s="23">
        <f>+TRUNC('D-PDP'!BN57,3)</f>
        <v>6.0419999999999998</v>
      </c>
      <c r="BO57" s="23">
        <f>+TRUNC('D-PDP'!BO57,3)</f>
        <v>6.0419999999999998</v>
      </c>
      <c r="BP57" s="23">
        <f>+TRUNC('D-PDP'!BP57,3)</f>
        <v>0</v>
      </c>
      <c r="BQ57" s="23">
        <f>+TRUNC('D-PDP'!BQ57,3)</f>
        <v>37.502000000000002</v>
      </c>
      <c r="BR57" s="23">
        <f>+TRUNC('D-PDP'!BR57,3)</f>
        <v>37.502000000000002</v>
      </c>
      <c r="BS57" s="23">
        <f>+TRUNC('D-PDP'!BS57,3)</f>
        <v>98.739000000000004</v>
      </c>
      <c r="BT57" s="23">
        <f>+TRUNC('D-PDP'!BT57,0)</f>
        <v>0</v>
      </c>
      <c r="BU57" s="23">
        <f>+TRUNC('D-PDP'!BU57,0)</f>
        <v>0</v>
      </c>
      <c r="BV57" s="23">
        <f>+TRUNC('D-PDP'!BV57,6)</f>
        <v>0</v>
      </c>
      <c r="BW57" s="23">
        <f>+TRUNC('D-PDP'!BW57,0)</f>
        <v>0</v>
      </c>
      <c r="BX57" s="23">
        <f>+TRUNC('D-PDP'!BX57,0)</f>
        <v>0</v>
      </c>
      <c r="BY57" s="23">
        <f>+TRUNC('D-PDP'!BY57,0)</f>
        <v>0</v>
      </c>
      <c r="BZ57" s="23">
        <f>+TRUNC('D-PDP'!BZ57,3)</f>
        <v>0</v>
      </c>
      <c r="CA57" s="23">
        <f>+TRUNC('D-PDP'!CA57,3)</f>
        <v>0.13</v>
      </c>
      <c r="CB57" s="23">
        <f>+TRUNC('D-PDP'!CB57,3)</f>
        <v>0.42199999999999999</v>
      </c>
      <c r="CC57" s="23">
        <f>+TRUNC('D-PDP'!CC57,3)</f>
        <v>0.10299999999999999</v>
      </c>
      <c r="CD57" s="23">
        <f>+TRUNC('D-PDP'!CD57,3)</f>
        <v>8.6999999999999994E-2</v>
      </c>
      <c r="CE57" s="23">
        <f>+TRUNC('D-PDP'!CE57,3)</f>
        <v>0</v>
      </c>
      <c r="CF57" s="23">
        <f>+TRUNC('D-PDP'!CF57,3)</f>
        <v>0</v>
      </c>
      <c r="CG57" s="23">
        <f>+TRUNC('D-PDP'!CG57,3)</f>
        <v>0</v>
      </c>
      <c r="CH57" s="23">
        <f>+TRUNC('D-PDP'!CH57,3)</f>
        <v>0</v>
      </c>
      <c r="CI57" s="23">
        <f>+TRUNC('D-PDP'!CI57,3)</f>
        <v>47099.114999999998</v>
      </c>
      <c r="CJ57" s="23">
        <f>+TRUNC('D-PDP'!CJ57,3)</f>
        <v>1499.7370000000001</v>
      </c>
      <c r="CK57" s="23">
        <f>+TRUNC('D-PDP'!CK57,3)</f>
        <v>0</v>
      </c>
      <c r="CL57" s="23">
        <f>+TRUNC('D-PDP'!CL57,3)</f>
        <v>0</v>
      </c>
      <c r="CM57" s="23">
        <f>+TRUNC('D-PDP'!CM57,3)</f>
        <v>0</v>
      </c>
      <c r="CN57" s="23">
        <f>+TRUNC('D-PDP'!CN57,0)</f>
        <v>0</v>
      </c>
      <c r="CO57" s="23">
        <f>+TRUNC('D-PDP'!CO57,3)</f>
        <v>0</v>
      </c>
      <c r="CP57" s="23">
        <f>+TRUNC('D-PDP'!CP57,0)</f>
        <v>0</v>
      </c>
      <c r="CQ57" s="23">
        <f>+TRUNC('D-PDP'!CQ57,0)</f>
        <v>0</v>
      </c>
      <c r="CR57" s="23">
        <f>+TRUNC('D-PDP'!CR57,0)</f>
        <v>0</v>
      </c>
      <c r="CS57" s="23">
        <f>+TRUNC('D-PDP'!CS57,0)</f>
        <v>0</v>
      </c>
      <c r="CT57" s="23">
        <f>+TRUNC('D-PDP'!CT57,0)</f>
        <v>0</v>
      </c>
      <c r="CU57" s="23">
        <f>+TRUNC('D-PDP'!CU57,6)</f>
        <v>0</v>
      </c>
      <c r="CV57" s="23">
        <f>+TRUNC('D-PDP'!CV57,0)</f>
        <v>0</v>
      </c>
      <c r="CW57" s="23">
        <f>+TRUNC('D-PDP'!CW57,0)</f>
        <v>0</v>
      </c>
      <c r="CX57" s="23">
        <f>+TRUNC('D-PDP'!CX57,0)</f>
        <v>0</v>
      </c>
      <c r="CY57" s="23">
        <f>+TRUNC('D-PDP'!CY57,0)</f>
        <v>0</v>
      </c>
      <c r="CZ57" s="23">
        <f>+TRUNC('D-PDP'!CZ57,0)</f>
        <v>0</v>
      </c>
      <c r="DA57" s="23">
        <f>+TRUNC('D-PDP'!DA57,0)</f>
        <v>0</v>
      </c>
      <c r="DB57" s="23">
        <f>+TRUNC('D-PDP'!DB57,0)</f>
        <v>0</v>
      </c>
      <c r="DC57" s="23">
        <f>+TRUNC('D-PDP'!DC57,0)</f>
        <v>0</v>
      </c>
      <c r="DD57" s="23">
        <f>+TRUNC('D-PDP'!DD57,0)</f>
        <v>0</v>
      </c>
      <c r="DE57" s="23">
        <f>+TRUNC('D-PDP'!DE57,0)</f>
        <v>0</v>
      </c>
      <c r="DF57" s="23">
        <f>+TRUNC('D-PDP'!DF57,0)</f>
        <v>0</v>
      </c>
      <c r="DG57" s="23">
        <f>+TRUNC('D-PDP'!DG57,0)</f>
        <v>0</v>
      </c>
      <c r="DH57" s="23">
        <f>+TRUNC('D-PDP'!DH57,0)</f>
        <v>0</v>
      </c>
      <c r="DI57" s="23">
        <f>+TRUNC('D-PDP'!DI57,0)</f>
        <v>29744978</v>
      </c>
      <c r="DJ57" s="23">
        <f>+TRUNC('D-PDP'!DJ57,6)</f>
        <v>100</v>
      </c>
      <c r="DK57" s="23">
        <f>+TRUNC('D-PDP'!DK57,0)</f>
        <v>0</v>
      </c>
      <c r="DL57" s="23">
        <f>+TRUNC('D-PDP'!DL57,0)</f>
        <v>0</v>
      </c>
      <c r="DM57" s="23">
        <f>+TRUNC('D-PDP'!DM57,0)</f>
        <v>0</v>
      </c>
      <c r="DN57" s="23">
        <f>+TRUNC('D-PDP'!DN57,0)</f>
        <v>0</v>
      </c>
      <c r="DO57" s="23">
        <f>+TRUNC('D-PDP'!DO57,0)</f>
        <v>-29744978</v>
      </c>
      <c r="DP57" s="23">
        <f>+TRUNC('D-PDP'!DP57,0)</f>
        <v>-3832400</v>
      </c>
    </row>
    <row r="58" spans="3:120" x14ac:dyDescent="0.2">
      <c r="C58" s="12">
        <f>+'D-PDP'!C58</f>
        <v>2045</v>
      </c>
      <c r="D58" s="23">
        <f>+TRUNC('D-PDP'!D58,0)</f>
        <v>0</v>
      </c>
      <c r="E58" s="23">
        <f>+TRUNC('D-PDP'!E58,0)</f>
        <v>0</v>
      </c>
      <c r="F58" s="23">
        <f>+TRUNC('D-PDP'!F58,0)</f>
        <v>0</v>
      </c>
      <c r="G58" s="23">
        <f>+TRUNC('D-PDP'!G58,0)</f>
        <v>0</v>
      </c>
      <c r="H58" s="23">
        <f>+TRUNC('D-PDP'!H58,0)</f>
        <v>0</v>
      </c>
      <c r="I58" s="23">
        <f>+TRUNC('D-PDP'!I58,0)</f>
        <v>0</v>
      </c>
      <c r="J58" s="23">
        <f>+TRUNC('D-PDP'!J58,0)</f>
        <v>0</v>
      </c>
      <c r="K58" s="23">
        <f>+TRUNC('D-PDP'!K58,0)</f>
        <v>68561</v>
      </c>
      <c r="L58" s="23">
        <f>+TRUNC('D-PDP'!L58,0)</f>
        <v>0</v>
      </c>
      <c r="M58" s="23">
        <f>+TRUNC('D-PDP'!M58,3)</f>
        <v>20203.303</v>
      </c>
      <c r="N58" s="23">
        <f>+TRUNC('D-PDP'!N58,3)</f>
        <v>3876.4119999999998</v>
      </c>
      <c r="O58" s="23">
        <f>+TRUNC('D-PDP'!O58,3)</f>
        <v>0</v>
      </c>
      <c r="P58" s="23">
        <f>+TRUNC('D-PDP'!P58,3)</f>
        <v>16939.82</v>
      </c>
      <c r="Q58" s="23">
        <f>+TRUNC('D-PDP'!Q58,3)</f>
        <v>15121.522999999999</v>
      </c>
      <c r="R58" s="23">
        <f>+TRUNC('D-PDP'!R58,3)</f>
        <v>0</v>
      </c>
      <c r="S58" s="23">
        <f>+TRUNC('D-PDP'!S58,0)</f>
        <v>0</v>
      </c>
      <c r="T58" s="23">
        <f>+TRUNC('D-PDP'!T58,0)</f>
        <v>0</v>
      </c>
      <c r="U58" s="23">
        <f>+TRUNC('D-PDP'!U58,0)</f>
        <v>0</v>
      </c>
      <c r="V58" s="23">
        <f>+TRUNC('D-PDP'!V58,0)</f>
        <v>0</v>
      </c>
      <c r="W58" s="23">
        <f>+TRUNC('D-PDP'!W58,0)</f>
        <v>2487953</v>
      </c>
      <c r="X58" s="23">
        <f>+TRUNC('D-PDP'!X58,0)</f>
        <v>2969623</v>
      </c>
      <c r="Y58" s="23">
        <f>+TRUNC('D-PDP'!Y58,0)</f>
        <v>0</v>
      </c>
      <c r="Z58" s="23">
        <f>+TRUNC('D-PDP'!Z58,0)</f>
        <v>0</v>
      </c>
      <c r="AA58" s="23">
        <f>+TRUNC('D-PDP'!AA58,0)</f>
        <v>0</v>
      </c>
      <c r="AB58" s="23">
        <f>+TRUNC('D-PDP'!AB58,0)</f>
        <v>0</v>
      </c>
      <c r="AC58" s="23">
        <f>+TRUNC('D-PDP'!AC58,0)</f>
        <v>0</v>
      </c>
      <c r="AD58" s="23">
        <f>+TRUNC('D-PDP'!AD58,3)</f>
        <v>0</v>
      </c>
      <c r="AE58" s="23">
        <f>+TRUNC('D-PDP'!AE58,3)</f>
        <v>0</v>
      </c>
      <c r="AF58" s="23">
        <f>+TRUNC('D-PDP'!AF58,0)</f>
        <v>0</v>
      </c>
      <c r="AG58" s="23">
        <f>+TRUNC('D-PDP'!AG58,0)</f>
        <v>0</v>
      </c>
      <c r="AH58" s="23">
        <f>+TRUNC('D-PDP'!AH58,0)</f>
        <v>0</v>
      </c>
      <c r="AI58" s="23">
        <f>+TRUNC('D-PDP'!AI58,0)</f>
        <v>0</v>
      </c>
      <c r="AJ58" s="23">
        <f>+TRUNC('D-PDP'!AJ58,6)</f>
        <v>0</v>
      </c>
      <c r="AK58" s="23">
        <f>+TRUNC('D-PDP'!AK58,6)</f>
        <v>0</v>
      </c>
      <c r="AL58" s="23">
        <f>+TRUNC('D-PDP'!AL58,6)</f>
        <v>0</v>
      </c>
      <c r="AM58" s="23">
        <f>+TRUNC('D-PDP'!AM58,0)</f>
        <v>0</v>
      </c>
      <c r="AN58" s="23">
        <f>+TRUNC('D-PDP'!AN58,3)</f>
        <v>0</v>
      </c>
      <c r="AO58" s="23">
        <f>+TRUNC('D-PDP'!AO58,0)</f>
        <v>0</v>
      </c>
      <c r="AP58" s="23">
        <f>+TRUNC('D-PDP'!AP58,6)</f>
        <v>0</v>
      </c>
      <c r="AQ58" s="23">
        <f>+TRUNC('D-PDP'!AQ58,0)</f>
        <v>0</v>
      </c>
      <c r="AR58" s="23">
        <f>+TRUNC('D-PDP'!AR58,0)</f>
        <v>0</v>
      </c>
      <c r="AS58" s="23">
        <f>+TRUNC('D-PDP'!AS58,3)</f>
        <v>0</v>
      </c>
      <c r="AT58" s="23">
        <f>+TRUNC('D-PDP'!AT58,3)</f>
        <v>0</v>
      </c>
      <c r="AU58" s="23">
        <f>+TRUNC('D-PDP'!AU58,0)</f>
        <v>0</v>
      </c>
      <c r="AV58" s="23">
        <f>+TRUNC('D-PDP'!AV58,0)</f>
        <v>0</v>
      </c>
      <c r="AW58" s="23">
        <f>+TRUNC('D-PDP'!AW58,0)</f>
        <v>0</v>
      </c>
      <c r="AX58" s="23">
        <f>+TRUNC('D-PDP'!AX58,0)</f>
        <v>0</v>
      </c>
      <c r="AY58" s="23">
        <f>+TRUNC('D-PDP'!AY58,0)</f>
        <v>0</v>
      </c>
      <c r="AZ58" s="23">
        <f>+TRUNC('D-PDP'!AZ58,3)</f>
        <v>0</v>
      </c>
      <c r="BA58" s="23">
        <f>+TRUNC('D-PDP'!BA58,0)</f>
        <v>0</v>
      </c>
      <c r="BB58" s="23">
        <f>+TRUNC('D-PDP'!BB58,0)</f>
        <v>0</v>
      </c>
      <c r="BC58" s="23">
        <f>+TRUNC('D-PDP'!BC58,0)</f>
        <v>0</v>
      </c>
      <c r="BD58" s="23">
        <f>+TRUNC('D-PDP'!BD58,3)</f>
        <v>0</v>
      </c>
      <c r="BE58" s="23">
        <f>+TRUNC('D-PDP'!BE58,3)</f>
        <v>0</v>
      </c>
      <c r="BF58" s="23">
        <f>+TRUNC('D-PDP'!BF58,0)</f>
        <v>0</v>
      </c>
      <c r="BG58" s="23">
        <f>+TRUNC('D-PDP'!BG58,0)</f>
        <v>0</v>
      </c>
      <c r="BH58" s="23">
        <f>+TRUNC('D-PDP'!BH58,0)</f>
        <v>0</v>
      </c>
      <c r="BI58" s="23">
        <f>+TRUNC('D-PDP'!BI58,0)</f>
        <v>0</v>
      </c>
      <c r="BJ58" s="23">
        <f>+TRUNC('D-PDP'!BJ58,3)</f>
        <v>98.739000000000004</v>
      </c>
      <c r="BK58" s="23">
        <f>+TRUNC('D-PDP'!BK58,3)</f>
        <v>1.8420000000000001</v>
      </c>
      <c r="BL58" s="23">
        <f>+TRUNC('D-PDP'!BL58,3)</f>
        <v>-1.0569999999999999</v>
      </c>
      <c r="BM58" s="23">
        <f>+TRUNC('D-PDP'!BM58,3)</f>
        <v>0.876</v>
      </c>
      <c r="BN58" s="23">
        <f>+TRUNC('D-PDP'!BN58,3)</f>
        <v>6.0419999999999998</v>
      </c>
      <c r="BO58" s="23">
        <f>+TRUNC('D-PDP'!BO58,3)</f>
        <v>6.0419999999999998</v>
      </c>
      <c r="BP58" s="23">
        <f>+TRUNC('D-PDP'!BP58,3)</f>
        <v>0</v>
      </c>
      <c r="BQ58" s="23">
        <f>+TRUNC('D-PDP'!BQ58,3)</f>
        <v>37.502000000000002</v>
      </c>
      <c r="BR58" s="23">
        <f>+TRUNC('D-PDP'!BR58,3)</f>
        <v>37.502000000000002</v>
      </c>
      <c r="BS58" s="23">
        <f>+TRUNC('D-PDP'!BS58,3)</f>
        <v>98.739000000000004</v>
      </c>
      <c r="BT58" s="23">
        <f>+TRUNC('D-PDP'!BT58,0)</f>
        <v>0</v>
      </c>
      <c r="BU58" s="23">
        <f>+TRUNC('D-PDP'!BU58,0)</f>
        <v>0</v>
      </c>
      <c r="BV58" s="23">
        <f>+TRUNC('D-PDP'!BV58,6)</f>
        <v>0</v>
      </c>
      <c r="BW58" s="23">
        <f>+TRUNC('D-PDP'!BW58,0)</f>
        <v>0</v>
      </c>
      <c r="BX58" s="23">
        <f>+TRUNC('D-PDP'!BX58,0)</f>
        <v>0</v>
      </c>
      <c r="BY58" s="23">
        <f>+TRUNC('D-PDP'!BY58,0)</f>
        <v>0</v>
      </c>
      <c r="BZ58" s="23">
        <f>+TRUNC('D-PDP'!BZ58,3)</f>
        <v>0</v>
      </c>
      <c r="CA58" s="23">
        <f>+TRUNC('D-PDP'!CA58,3)</f>
        <v>0.13</v>
      </c>
      <c r="CB58" s="23">
        <f>+TRUNC('D-PDP'!CB58,3)</f>
        <v>0.42199999999999999</v>
      </c>
      <c r="CC58" s="23">
        <f>+TRUNC('D-PDP'!CC58,3)</f>
        <v>0.10299999999999999</v>
      </c>
      <c r="CD58" s="23">
        <f>+TRUNC('D-PDP'!CD58,3)</f>
        <v>8.6999999999999994E-2</v>
      </c>
      <c r="CE58" s="23">
        <f>+TRUNC('D-PDP'!CE58,3)</f>
        <v>0</v>
      </c>
      <c r="CF58" s="23">
        <f>+TRUNC('D-PDP'!CF58,3)</f>
        <v>0</v>
      </c>
      <c r="CG58" s="23">
        <f>+TRUNC('D-PDP'!CG58,3)</f>
        <v>0</v>
      </c>
      <c r="CH58" s="23">
        <f>+TRUNC('D-PDP'!CH58,3)</f>
        <v>0</v>
      </c>
      <c r="CI58" s="23">
        <f>+TRUNC('D-PDP'!CI58,3)</f>
        <v>47099.114999999998</v>
      </c>
      <c r="CJ58" s="23">
        <f>+TRUNC('D-PDP'!CJ58,3)</f>
        <v>1499.7370000000001</v>
      </c>
      <c r="CK58" s="23">
        <f>+TRUNC('D-PDP'!CK58,3)</f>
        <v>0</v>
      </c>
      <c r="CL58" s="23">
        <f>+TRUNC('D-PDP'!CL58,3)</f>
        <v>0</v>
      </c>
      <c r="CM58" s="23">
        <f>+TRUNC('D-PDP'!CM58,3)</f>
        <v>0</v>
      </c>
      <c r="CN58" s="23">
        <f>+TRUNC('D-PDP'!CN58,0)</f>
        <v>0</v>
      </c>
      <c r="CO58" s="23">
        <f>+TRUNC('D-PDP'!CO58,3)</f>
        <v>0</v>
      </c>
      <c r="CP58" s="23">
        <f>+TRUNC('D-PDP'!CP58,0)</f>
        <v>0</v>
      </c>
      <c r="CQ58" s="23">
        <f>+TRUNC('D-PDP'!CQ58,0)</f>
        <v>0</v>
      </c>
      <c r="CR58" s="23">
        <f>+TRUNC('D-PDP'!CR58,0)</f>
        <v>0</v>
      </c>
      <c r="CS58" s="23">
        <f>+TRUNC('D-PDP'!CS58,0)</f>
        <v>0</v>
      </c>
      <c r="CT58" s="23">
        <f>+TRUNC('D-PDP'!CT58,0)</f>
        <v>0</v>
      </c>
      <c r="CU58" s="23">
        <f>+TRUNC('D-PDP'!CU58,6)</f>
        <v>0</v>
      </c>
      <c r="CV58" s="23">
        <f>+TRUNC('D-PDP'!CV58,0)</f>
        <v>0</v>
      </c>
      <c r="CW58" s="23">
        <f>+TRUNC('D-PDP'!CW58,0)</f>
        <v>0</v>
      </c>
      <c r="CX58" s="23">
        <f>+TRUNC('D-PDP'!CX58,0)</f>
        <v>0</v>
      </c>
      <c r="CY58" s="23">
        <f>+TRUNC('D-PDP'!CY58,0)</f>
        <v>0</v>
      </c>
      <c r="CZ58" s="23">
        <f>+TRUNC('D-PDP'!CZ58,0)</f>
        <v>0</v>
      </c>
      <c r="DA58" s="23">
        <f>+TRUNC('D-PDP'!DA58,0)</f>
        <v>0</v>
      </c>
      <c r="DB58" s="23">
        <f>+TRUNC('D-PDP'!DB58,0)</f>
        <v>0</v>
      </c>
      <c r="DC58" s="23">
        <f>+TRUNC('D-PDP'!DC58,0)</f>
        <v>0</v>
      </c>
      <c r="DD58" s="23">
        <f>+TRUNC('D-PDP'!DD58,0)</f>
        <v>0</v>
      </c>
      <c r="DE58" s="23">
        <f>+TRUNC('D-PDP'!DE58,0)</f>
        <v>0</v>
      </c>
      <c r="DF58" s="23">
        <f>+TRUNC('D-PDP'!DF58,0)</f>
        <v>0</v>
      </c>
      <c r="DG58" s="23">
        <f>+TRUNC('D-PDP'!DG58,0)</f>
        <v>0</v>
      </c>
      <c r="DH58" s="23">
        <f>+TRUNC('D-PDP'!DH58,0)</f>
        <v>0</v>
      </c>
      <c r="DI58" s="23">
        <f>+TRUNC('D-PDP'!DI58,0)</f>
        <v>0</v>
      </c>
      <c r="DJ58" s="23">
        <f>+TRUNC('D-PDP'!DJ58,6)</f>
        <v>0</v>
      </c>
      <c r="DK58" s="23">
        <f>+TRUNC('D-PDP'!DK58,0)</f>
        <v>0</v>
      </c>
      <c r="DL58" s="23">
        <f>+TRUNC('D-PDP'!DL58,0)</f>
        <v>0</v>
      </c>
      <c r="DM58" s="23">
        <f>+TRUNC('D-PDP'!DM58,0)</f>
        <v>0</v>
      </c>
      <c r="DN58" s="23">
        <f>+TRUNC('D-PDP'!DN58,0)</f>
        <v>0</v>
      </c>
      <c r="DO58" s="23">
        <f>+TRUNC('D-PDP'!DO58,0)</f>
        <v>0</v>
      </c>
      <c r="DP58" s="23">
        <f>+TRUNC('D-PDP'!DP58,0)</f>
        <v>0</v>
      </c>
    </row>
    <row r="59" spans="3:120" x14ac:dyDescent="0.2">
      <c r="C59" s="12">
        <f>+'D-PDP'!C59</f>
        <v>2046</v>
      </c>
      <c r="D59" s="23">
        <f>+TRUNC('D-PDP'!D59,0)</f>
        <v>0</v>
      </c>
      <c r="E59" s="23">
        <f>+TRUNC('D-PDP'!E59,0)</f>
        <v>0</v>
      </c>
      <c r="F59" s="23">
        <f>+TRUNC('D-PDP'!F59,0)</f>
        <v>0</v>
      </c>
      <c r="G59" s="23">
        <f>+TRUNC('D-PDP'!G59,0)</f>
        <v>0</v>
      </c>
      <c r="H59" s="23">
        <f>+TRUNC('D-PDP'!H59,0)</f>
        <v>0</v>
      </c>
      <c r="I59" s="23">
        <f>+TRUNC('D-PDP'!I59,0)</f>
        <v>0</v>
      </c>
      <c r="J59" s="23">
        <f>+TRUNC('D-PDP'!J59,0)</f>
        <v>0</v>
      </c>
      <c r="K59" s="23">
        <f>+TRUNC('D-PDP'!K59,0)</f>
        <v>62894</v>
      </c>
      <c r="L59" s="23">
        <f>+TRUNC('D-PDP'!L59,0)</f>
        <v>0</v>
      </c>
      <c r="M59" s="23">
        <f>+TRUNC('D-PDP'!M59,3)</f>
        <v>18210.069</v>
      </c>
      <c r="N59" s="23">
        <f>+TRUNC('D-PDP'!N59,3)</f>
        <v>2088.8200000000002</v>
      </c>
      <c r="O59" s="23">
        <f>+TRUNC('D-PDP'!O59,3)</f>
        <v>0</v>
      </c>
      <c r="P59" s="23">
        <f>+TRUNC('D-PDP'!P59,3)</f>
        <v>16674.439999999999</v>
      </c>
      <c r="Q59" s="23">
        <f>+TRUNC('D-PDP'!Q59,3)</f>
        <v>15035.532999999999</v>
      </c>
      <c r="R59" s="23">
        <f>+TRUNC('D-PDP'!R59,3)</f>
        <v>0</v>
      </c>
      <c r="S59" s="23">
        <f>+TRUNC('D-PDP'!S59,0)</f>
        <v>0</v>
      </c>
      <c r="T59" s="23">
        <f>+TRUNC('D-PDP'!T59,0)</f>
        <v>0</v>
      </c>
      <c r="U59" s="23">
        <f>+TRUNC('D-PDP'!U59,0)</f>
        <v>0</v>
      </c>
      <c r="V59" s="23">
        <f>+TRUNC('D-PDP'!V59,0)</f>
        <v>0</v>
      </c>
      <c r="W59" s="23">
        <f>+TRUNC('D-PDP'!W59,0)</f>
        <v>2197217</v>
      </c>
      <c r="X59" s="23">
        <f>+TRUNC('D-PDP'!X59,0)</f>
        <v>2679918</v>
      </c>
      <c r="Y59" s="23">
        <f>+TRUNC('D-PDP'!Y59,0)</f>
        <v>0</v>
      </c>
      <c r="Z59" s="23">
        <f>+TRUNC('D-PDP'!Z59,0)</f>
        <v>0</v>
      </c>
      <c r="AA59" s="23">
        <f>+TRUNC('D-PDP'!AA59,0)</f>
        <v>0</v>
      </c>
      <c r="AB59" s="23">
        <f>+TRUNC('D-PDP'!AB59,0)</f>
        <v>0</v>
      </c>
      <c r="AC59" s="23">
        <f>+TRUNC('D-PDP'!AC59,0)</f>
        <v>0</v>
      </c>
      <c r="AD59" s="23">
        <f>+TRUNC('D-PDP'!AD59,3)</f>
        <v>0</v>
      </c>
      <c r="AE59" s="23">
        <f>+TRUNC('D-PDP'!AE59,3)</f>
        <v>0</v>
      </c>
      <c r="AF59" s="23">
        <f>+TRUNC('D-PDP'!AF59,0)</f>
        <v>0</v>
      </c>
      <c r="AG59" s="23">
        <f>+TRUNC('D-PDP'!AG59,0)</f>
        <v>0</v>
      </c>
      <c r="AH59" s="23">
        <f>+TRUNC('D-PDP'!AH59,0)</f>
        <v>0</v>
      </c>
      <c r="AI59" s="23">
        <f>+TRUNC('D-PDP'!AI59,0)</f>
        <v>0</v>
      </c>
      <c r="AJ59" s="23">
        <f>+TRUNC('D-PDP'!AJ59,6)</f>
        <v>0</v>
      </c>
      <c r="AK59" s="23">
        <f>+TRUNC('D-PDP'!AK59,6)</f>
        <v>0</v>
      </c>
      <c r="AL59" s="23">
        <f>+TRUNC('D-PDP'!AL59,6)</f>
        <v>0</v>
      </c>
      <c r="AM59" s="23">
        <f>+TRUNC('D-PDP'!AM59,0)</f>
        <v>0</v>
      </c>
      <c r="AN59" s="23">
        <f>+TRUNC('D-PDP'!AN59,3)</f>
        <v>0</v>
      </c>
      <c r="AO59" s="23">
        <f>+TRUNC('D-PDP'!AO59,0)</f>
        <v>0</v>
      </c>
      <c r="AP59" s="23">
        <f>+TRUNC('D-PDP'!AP59,6)</f>
        <v>0</v>
      </c>
      <c r="AQ59" s="23">
        <f>+TRUNC('D-PDP'!AQ59,0)</f>
        <v>0</v>
      </c>
      <c r="AR59" s="23">
        <f>+TRUNC('D-PDP'!AR59,0)</f>
        <v>0</v>
      </c>
      <c r="AS59" s="23">
        <f>+TRUNC('D-PDP'!AS59,3)</f>
        <v>0</v>
      </c>
      <c r="AT59" s="23">
        <f>+TRUNC('D-PDP'!AT59,3)</f>
        <v>0</v>
      </c>
      <c r="AU59" s="23">
        <f>+TRUNC('D-PDP'!AU59,0)</f>
        <v>0</v>
      </c>
      <c r="AV59" s="23">
        <f>+TRUNC('D-PDP'!AV59,0)</f>
        <v>0</v>
      </c>
      <c r="AW59" s="23">
        <f>+TRUNC('D-PDP'!AW59,0)</f>
        <v>0</v>
      </c>
      <c r="AX59" s="23">
        <f>+TRUNC('D-PDP'!AX59,0)</f>
        <v>0</v>
      </c>
      <c r="AY59" s="23">
        <f>+TRUNC('D-PDP'!AY59,0)</f>
        <v>0</v>
      </c>
      <c r="AZ59" s="23">
        <f>+TRUNC('D-PDP'!AZ59,3)</f>
        <v>0</v>
      </c>
      <c r="BA59" s="23">
        <f>+TRUNC('D-PDP'!BA59,0)</f>
        <v>0</v>
      </c>
      <c r="BB59" s="23">
        <f>+TRUNC('D-PDP'!BB59,0)</f>
        <v>0</v>
      </c>
      <c r="BC59" s="23">
        <f>+TRUNC('D-PDP'!BC59,0)</f>
        <v>0</v>
      </c>
      <c r="BD59" s="23">
        <f>+TRUNC('D-PDP'!BD59,3)</f>
        <v>0</v>
      </c>
      <c r="BE59" s="23">
        <f>+TRUNC('D-PDP'!BE59,3)</f>
        <v>0</v>
      </c>
      <c r="BF59" s="23">
        <f>+TRUNC('D-PDP'!BF59,0)</f>
        <v>0</v>
      </c>
      <c r="BG59" s="23">
        <f>+TRUNC('D-PDP'!BG59,0)</f>
        <v>0</v>
      </c>
      <c r="BH59" s="23">
        <f>+TRUNC('D-PDP'!BH59,0)</f>
        <v>0</v>
      </c>
      <c r="BI59" s="23">
        <f>+TRUNC('D-PDP'!BI59,0)</f>
        <v>0</v>
      </c>
      <c r="BJ59" s="23">
        <f>+TRUNC('D-PDP'!BJ59,3)</f>
        <v>98.739000000000004</v>
      </c>
      <c r="BK59" s="23">
        <f>+TRUNC('D-PDP'!BK59,3)</f>
        <v>1.8420000000000001</v>
      </c>
      <c r="BL59" s="23">
        <f>+TRUNC('D-PDP'!BL59,3)</f>
        <v>-1.0569999999999999</v>
      </c>
      <c r="BM59" s="23">
        <f>+TRUNC('D-PDP'!BM59,3)</f>
        <v>0.876</v>
      </c>
      <c r="BN59" s="23">
        <f>+TRUNC('D-PDP'!BN59,3)</f>
        <v>6.0419999999999998</v>
      </c>
      <c r="BO59" s="23">
        <f>+TRUNC('D-PDP'!BO59,3)</f>
        <v>6.0419999999999998</v>
      </c>
      <c r="BP59" s="23">
        <f>+TRUNC('D-PDP'!BP59,3)</f>
        <v>0</v>
      </c>
      <c r="BQ59" s="23">
        <f>+TRUNC('D-PDP'!BQ59,3)</f>
        <v>37.502000000000002</v>
      </c>
      <c r="BR59" s="23">
        <f>+TRUNC('D-PDP'!BR59,3)</f>
        <v>37.502000000000002</v>
      </c>
      <c r="BS59" s="23">
        <f>+TRUNC('D-PDP'!BS59,3)</f>
        <v>98.739000000000004</v>
      </c>
      <c r="BT59" s="23">
        <f>+TRUNC('D-PDP'!BT59,0)</f>
        <v>0</v>
      </c>
      <c r="BU59" s="23">
        <f>+TRUNC('D-PDP'!BU59,0)</f>
        <v>0</v>
      </c>
      <c r="BV59" s="23">
        <f>+TRUNC('D-PDP'!BV59,6)</f>
        <v>0</v>
      </c>
      <c r="BW59" s="23">
        <f>+TRUNC('D-PDP'!BW59,0)</f>
        <v>0</v>
      </c>
      <c r="BX59" s="23">
        <f>+TRUNC('D-PDP'!BX59,0)</f>
        <v>0</v>
      </c>
      <c r="BY59" s="23">
        <f>+TRUNC('D-PDP'!BY59,0)</f>
        <v>0</v>
      </c>
      <c r="BZ59" s="23">
        <f>+TRUNC('D-PDP'!BZ59,3)</f>
        <v>0</v>
      </c>
      <c r="CA59" s="23">
        <f>+TRUNC('D-PDP'!CA59,3)</f>
        <v>0.13</v>
      </c>
      <c r="CB59" s="23">
        <f>+TRUNC('D-PDP'!CB59,3)</f>
        <v>0.42199999999999999</v>
      </c>
      <c r="CC59" s="23">
        <f>+TRUNC('D-PDP'!CC59,3)</f>
        <v>0.10299999999999999</v>
      </c>
      <c r="CD59" s="23">
        <f>+TRUNC('D-PDP'!CD59,3)</f>
        <v>8.6999999999999994E-2</v>
      </c>
      <c r="CE59" s="23">
        <f>+TRUNC('D-PDP'!CE59,3)</f>
        <v>0</v>
      </c>
      <c r="CF59" s="23">
        <f>+TRUNC('D-PDP'!CF59,3)</f>
        <v>0</v>
      </c>
      <c r="CG59" s="23">
        <f>+TRUNC('D-PDP'!CG59,3)</f>
        <v>0</v>
      </c>
      <c r="CH59" s="23">
        <f>+TRUNC('D-PDP'!CH59,3)</f>
        <v>0</v>
      </c>
      <c r="CI59" s="23">
        <f>+TRUNC('D-PDP'!CI59,3)</f>
        <v>47099.114999999998</v>
      </c>
      <c r="CJ59" s="23">
        <f>+TRUNC('D-PDP'!CJ59,3)</f>
        <v>1499.7370000000001</v>
      </c>
      <c r="CK59" s="23">
        <f>+TRUNC('D-PDP'!CK59,3)</f>
        <v>0</v>
      </c>
      <c r="CL59" s="23">
        <f>+TRUNC('D-PDP'!CL59,3)</f>
        <v>0</v>
      </c>
      <c r="CM59" s="23">
        <f>+TRUNC('D-PDP'!CM59,3)</f>
        <v>0</v>
      </c>
      <c r="CN59" s="23">
        <f>+TRUNC('D-PDP'!CN59,0)</f>
        <v>0</v>
      </c>
      <c r="CO59" s="23">
        <f>+TRUNC('D-PDP'!CO59,3)</f>
        <v>0</v>
      </c>
      <c r="CP59" s="23">
        <f>+TRUNC('D-PDP'!CP59,0)</f>
        <v>0</v>
      </c>
      <c r="CQ59" s="23">
        <f>+TRUNC('D-PDP'!CQ59,0)</f>
        <v>0</v>
      </c>
      <c r="CR59" s="23">
        <f>+TRUNC('D-PDP'!CR59,0)</f>
        <v>0</v>
      </c>
      <c r="CS59" s="23">
        <f>+TRUNC('D-PDP'!CS59,0)</f>
        <v>0</v>
      </c>
      <c r="CT59" s="23">
        <f>+TRUNC('D-PDP'!CT59,0)</f>
        <v>0</v>
      </c>
      <c r="CU59" s="23">
        <f>+TRUNC('D-PDP'!CU59,6)</f>
        <v>0</v>
      </c>
      <c r="CV59" s="23">
        <f>+TRUNC('D-PDP'!CV59,0)</f>
        <v>0</v>
      </c>
      <c r="CW59" s="23">
        <f>+TRUNC('D-PDP'!CW59,0)</f>
        <v>0</v>
      </c>
      <c r="CX59" s="23">
        <f>+TRUNC('D-PDP'!CX59,0)</f>
        <v>0</v>
      </c>
      <c r="CY59" s="23">
        <f>+TRUNC('D-PDP'!CY59,0)</f>
        <v>0</v>
      </c>
      <c r="CZ59" s="23">
        <f>+TRUNC('D-PDP'!CZ59,0)</f>
        <v>0</v>
      </c>
      <c r="DA59" s="23">
        <f>+TRUNC('D-PDP'!DA59,0)</f>
        <v>0</v>
      </c>
      <c r="DB59" s="23">
        <f>+TRUNC('D-PDP'!DB59,0)</f>
        <v>0</v>
      </c>
      <c r="DC59" s="23">
        <f>+TRUNC('D-PDP'!DC59,0)</f>
        <v>0</v>
      </c>
      <c r="DD59" s="23">
        <f>+TRUNC('D-PDP'!DD59,0)</f>
        <v>0</v>
      </c>
      <c r="DE59" s="23">
        <f>+TRUNC('D-PDP'!DE59,0)</f>
        <v>0</v>
      </c>
      <c r="DF59" s="23">
        <f>+TRUNC('D-PDP'!DF59,0)</f>
        <v>0</v>
      </c>
      <c r="DG59" s="23">
        <f>+TRUNC('D-PDP'!DG59,0)</f>
        <v>0</v>
      </c>
      <c r="DH59" s="23">
        <f>+TRUNC('D-PDP'!DH59,0)</f>
        <v>0</v>
      </c>
      <c r="DI59" s="23">
        <f>+TRUNC('D-PDP'!DI59,0)</f>
        <v>0</v>
      </c>
      <c r="DJ59" s="23">
        <f>+TRUNC('D-PDP'!DJ59,6)</f>
        <v>0</v>
      </c>
      <c r="DK59" s="23">
        <f>+TRUNC('D-PDP'!DK59,0)</f>
        <v>0</v>
      </c>
      <c r="DL59" s="23">
        <f>+TRUNC('D-PDP'!DL59,0)</f>
        <v>0</v>
      </c>
      <c r="DM59" s="23">
        <f>+TRUNC('D-PDP'!DM59,0)</f>
        <v>0</v>
      </c>
      <c r="DN59" s="23">
        <f>+TRUNC('D-PDP'!DN59,0)</f>
        <v>0</v>
      </c>
      <c r="DO59" s="23">
        <f>+TRUNC('D-PDP'!DO59,0)</f>
        <v>0</v>
      </c>
      <c r="DP59" s="23">
        <f>+TRUNC('D-PDP'!DP59,0)</f>
        <v>0</v>
      </c>
    </row>
    <row r="60" spans="3:120" x14ac:dyDescent="0.2">
      <c r="C60" s="12">
        <f>+'D-PDP'!C60</f>
        <v>2047</v>
      </c>
      <c r="D60" s="23">
        <f>+TRUNC('D-PDP'!D60,0)</f>
        <v>0</v>
      </c>
      <c r="E60" s="23">
        <f>+TRUNC('D-PDP'!E60,0)</f>
        <v>0</v>
      </c>
      <c r="F60" s="23">
        <f>+TRUNC('D-PDP'!F60,0)</f>
        <v>0</v>
      </c>
      <c r="G60" s="23">
        <f>+TRUNC('D-PDP'!G60,0)</f>
        <v>0</v>
      </c>
      <c r="H60" s="23">
        <f>+TRUNC('D-PDP'!H60,0)</f>
        <v>0</v>
      </c>
      <c r="I60" s="23">
        <f>+TRUNC('D-PDP'!I60,0)</f>
        <v>0</v>
      </c>
      <c r="J60" s="23">
        <f>+TRUNC('D-PDP'!J60,0)</f>
        <v>0</v>
      </c>
      <c r="K60" s="23">
        <f>+TRUNC('D-PDP'!K60,0)</f>
        <v>58088</v>
      </c>
      <c r="L60" s="23">
        <f>+TRUNC('D-PDP'!L60,0)</f>
        <v>0</v>
      </c>
      <c r="M60" s="23">
        <f>+TRUNC('D-PDP'!M60,3)</f>
        <v>16671.433000000001</v>
      </c>
      <c r="N60" s="23">
        <f>+TRUNC('D-PDP'!N60,3)</f>
        <v>326.81700000000001</v>
      </c>
      <c r="O60" s="23">
        <f>+TRUNC('D-PDP'!O60,3)</f>
        <v>0</v>
      </c>
      <c r="P60" s="23">
        <f>+TRUNC('D-PDP'!P60,3)</f>
        <v>16844.146000000001</v>
      </c>
      <c r="Q60" s="23">
        <f>+TRUNC('D-PDP'!Q60,3)</f>
        <v>15343.717000000001</v>
      </c>
      <c r="R60" s="23">
        <f>+TRUNC('D-PDP'!R60,3)</f>
        <v>0</v>
      </c>
      <c r="S60" s="23">
        <f>+TRUNC('D-PDP'!S60,0)</f>
        <v>0</v>
      </c>
      <c r="T60" s="23">
        <f>+TRUNC('D-PDP'!T60,0)</f>
        <v>0</v>
      </c>
      <c r="U60" s="23">
        <f>+TRUNC('D-PDP'!U60,0)</f>
        <v>0</v>
      </c>
      <c r="V60" s="23">
        <f>+TRUNC('D-PDP'!V60,0)</f>
        <v>0</v>
      </c>
      <c r="W60" s="23">
        <f>+TRUNC('D-PDP'!W60,0)</f>
        <v>2158007</v>
      </c>
      <c r="X60" s="23">
        <f>+TRUNC('D-PDP'!X60,0)</f>
        <v>2641672</v>
      </c>
      <c r="Y60" s="23">
        <f>+TRUNC('D-PDP'!Y60,0)</f>
        <v>0</v>
      </c>
      <c r="Z60" s="23">
        <f>+TRUNC('D-PDP'!Z60,0)</f>
        <v>0</v>
      </c>
      <c r="AA60" s="23">
        <f>+TRUNC('D-PDP'!AA60,0)</f>
        <v>0</v>
      </c>
      <c r="AB60" s="23">
        <f>+TRUNC('D-PDP'!AB60,0)</f>
        <v>0</v>
      </c>
      <c r="AC60" s="23">
        <f>+TRUNC('D-PDP'!AC60,0)</f>
        <v>0</v>
      </c>
      <c r="AD60" s="23">
        <f>+TRUNC('D-PDP'!AD60,3)</f>
        <v>0</v>
      </c>
      <c r="AE60" s="23">
        <f>+TRUNC('D-PDP'!AE60,3)</f>
        <v>0</v>
      </c>
      <c r="AF60" s="23">
        <f>+TRUNC('D-PDP'!AF60,0)</f>
        <v>0</v>
      </c>
      <c r="AG60" s="23">
        <f>+TRUNC('D-PDP'!AG60,0)</f>
        <v>0</v>
      </c>
      <c r="AH60" s="23">
        <f>+TRUNC('D-PDP'!AH60,0)</f>
        <v>0</v>
      </c>
      <c r="AI60" s="23">
        <f>+TRUNC('D-PDP'!AI60,0)</f>
        <v>0</v>
      </c>
      <c r="AJ60" s="23">
        <f>+TRUNC('D-PDP'!AJ60,6)</f>
        <v>0</v>
      </c>
      <c r="AK60" s="23">
        <f>+TRUNC('D-PDP'!AK60,6)</f>
        <v>0</v>
      </c>
      <c r="AL60" s="23">
        <f>+TRUNC('D-PDP'!AL60,6)</f>
        <v>0</v>
      </c>
      <c r="AM60" s="23">
        <f>+TRUNC('D-PDP'!AM60,0)</f>
        <v>0</v>
      </c>
      <c r="AN60" s="23">
        <f>+TRUNC('D-PDP'!AN60,3)</f>
        <v>0</v>
      </c>
      <c r="AO60" s="23">
        <f>+TRUNC('D-PDP'!AO60,0)</f>
        <v>0</v>
      </c>
      <c r="AP60" s="23">
        <f>+TRUNC('D-PDP'!AP60,6)</f>
        <v>0</v>
      </c>
      <c r="AQ60" s="23">
        <f>+TRUNC('D-PDP'!AQ60,0)</f>
        <v>0</v>
      </c>
      <c r="AR60" s="23">
        <f>+TRUNC('D-PDP'!AR60,0)</f>
        <v>0</v>
      </c>
      <c r="AS60" s="23">
        <f>+TRUNC('D-PDP'!AS60,3)</f>
        <v>0</v>
      </c>
      <c r="AT60" s="23">
        <f>+TRUNC('D-PDP'!AT60,3)</f>
        <v>0</v>
      </c>
      <c r="AU60" s="23">
        <f>+TRUNC('D-PDP'!AU60,0)</f>
        <v>0</v>
      </c>
      <c r="AV60" s="23">
        <f>+TRUNC('D-PDP'!AV60,0)</f>
        <v>0</v>
      </c>
      <c r="AW60" s="23">
        <f>+TRUNC('D-PDP'!AW60,0)</f>
        <v>0</v>
      </c>
      <c r="AX60" s="23">
        <f>+TRUNC('D-PDP'!AX60,0)</f>
        <v>0</v>
      </c>
      <c r="AY60" s="23">
        <f>+TRUNC('D-PDP'!AY60,0)</f>
        <v>0</v>
      </c>
      <c r="AZ60" s="23">
        <f>+TRUNC('D-PDP'!AZ60,3)</f>
        <v>0</v>
      </c>
      <c r="BA60" s="23">
        <f>+TRUNC('D-PDP'!BA60,0)</f>
        <v>0</v>
      </c>
      <c r="BB60" s="23">
        <f>+TRUNC('D-PDP'!BB60,0)</f>
        <v>0</v>
      </c>
      <c r="BC60" s="23">
        <f>+TRUNC('D-PDP'!BC60,0)</f>
        <v>0</v>
      </c>
      <c r="BD60" s="23">
        <f>+TRUNC('D-PDP'!BD60,3)</f>
        <v>0</v>
      </c>
      <c r="BE60" s="23">
        <f>+TRUNC('D-PDP'!BE60,3)</f>
        <v>0</v>
      </c>
      <c r="BF60" s="23">
        <f>+TRUNC('D-PDP'!BF60,0)</f>
        <v>0</v>
      </c>
      <c r="BG60" s="23">
        <f>+TRUNC('D-PDP'!BG60,0)</f>
        <v>0</v>
      </c>
      <c r="BH60" s="23">
        <f>+TRUNC('D-PDP'!BH60,0)</f>
        <v>0</v>
      </c>
      <c r="BI60" s="23">
        <f>+TRUNC('D-PDP'!BI60,0)</f>
        <v>0</v>
      </c>
      <c r="BJ60" s="23">
        <f>+TRUNC('D-PDP'!BJ60,3)</f>
        <v>98.739000000000004</v>
      </c>
      <c r="BK60" s="23">
        <f>+TRUNC('D-PDP'!BK60,3)</f>
        <v>1.8420000000000001</v>
      </c>
      <c r="BL60" s="23">
        <f>+TRUNC('D-PDP'!BL60,3)</f>
        <v>-1.0569999999999999</v>
      </c>
      <c r="BM60" s="23">
        <f>+TRUNC('D-PDP'!BM60,3)</f>
        <v>0.876</v>
      </c>
      <c r="BN60" s="23">
        <f>+TRUNC('D-PDP'!BN60,3)</f>
        <v>6.0419999999999998</v>
      </c>
      <c r="BO60" s="23">
        <f>+TRUNC('D-PDP'!BO60,3)</f>
        <v>6.0419999999999998</v>
      </c>
      <c r="BP60" s="23">
        <f>+TRUNC('D-PDP'!BP60,3)</f>
        <v>0</v>
      </c>
      <c r="BQ60" s="23">
        <f>+TRUNC('D-PDP'!BQ60,3)</f>
        <v>37.502000000000002</v>
      </c>
      <c r="BR60" s="23">
        <f>+TRUNC('D-PDP'!BR60,3)</f>
        <v>37.502000000000002</v>
      </c>
      <c r="BS60" s="23">
        <f>+TRUNC('D-PDP'!BS60,3)</f>
        <v>98.739000000000004</v>
      </c>
      <c r="BT60" s="23">
        <f>+TRUNC('D-PDP'!BT60,0)</f>
        <v>0</v>
      </c>
      <c r="BU60" s="23">
        <f>+TRUNC('D-PDP'!BU60,0)</f>
        <v>0</v>
      </c>
      <c r="BV60" s="23">
        <f>+TRUNC('D-PDP'!BV60,6)</f>
        <v>0</v>
      </c>
      <c r="BW60" s="23">
        <f>+TRUNC('D-PDP'!BW60,0)</f>
        <v>0</v>
      </c>
      <c r="BX60" s="23">
        <f>+TRUNC('D-PDP'!BX60,0)</f>
        <v>0</v>
      </c>
      <c r="BY60" s="23">
        <f>+TRUNC('D-PDP'!BY60,0)</f>
        <v>0</v>
      </c>
      <c r="BZ60" s="23">
        <f>+TRUNC('D-PDP'!BZ60,3)</f>
        <v>0</v>
      </c>
      <c r="CA60" s="23">
        <f>+TRUNC('D-PDP'!CA60,3)</f>
        <v>0.13</v>
      </c>
      <c r="CB60" s="23">
        <f>+TRUNC('D-PDP'!CB60,3)</f>
        <v>0.42199999999999999</v>
      </c>
      <c r="CC60" s="23">
        <f>+TRUNC('D-PDP'!CC60,3)</f>
        <v>0.10299999999999999</v>
      </c>
      <c r="CD60" s="23">
        <f>+TRUNC('D-PDP'!CD60,3)</f>
        <v>8.6999999999999994E-2</v>
      </c>
      <c r="CE60" s="23">
        <f>+TRUNC('D-PDP'!CE60,3)</f>
        <v>0</v>
      </c>
      <c r="CF60" s="23">
        <f>+TRUNC('D-PDP'!CF60,3)</f>
        <v>0</v>
      </c>
      <c r="CG60" s="23">
        <f>+TRUNC('D-PDP'!CG60,3)</f>
        <v>0</v>
      </c>
      <c r="CH60" s="23">
        <f>+TRUNC('D-PDP'!CH60,3)</f>
        <v>0</v>
      </c>
      <c r="CI60" s="23">
        <f>+TRUNC('D-PDP'!CI60,3)</f>
        <v>47099.114999999998</v>
      </c>
      <c r="CJ60" s="23">
        <f>+TRUNC('D-PDP'!CJ60,3)</f>
        <v>1499.7370000000001</v>
      </c>
      <c r="CK60" s="23">
        <f>+TRUNC('D-PDP'!CK60,3)</f>
        <v>0</v>
      </c>
      <c r="CL60" s="23">
        <f>+TRUNC('D-PDP'!CL60,3)</f>
        <v>0</v>
      </c>
      <c r="CM60" s="23">
        <f>+TRUNC('D-PDP'!CM60,3)</f>
        <v>0</v>
      </c>
      <c r="CN60" s="23">
        <f>+TRUNC('D-PDP'!CN60,0)</f>
        <v>0</v>
      </c>
      <c r="CO60" s="23">
        <f>+TRUNC('D-PDP'!CO60,3)</f>
        <v>0</v>
      </c>
      <c r="CP60" s="23">
        <f>+TRUNC('D-PDP'!CP60,0)</f>
        <v>0</v>
      </c>
      <c r="CQ60" s="23">
        <f>+TRUNC('D-PDP'!CQ60,0)</f>
        <v>0</v>
      </c>
      <c r="CR60" s="23">
        <f>+TRUNC('D-PDP'!CR60,0)</f>
        <v>0</v>
      </c>
      <c r="CS60" s="23">
        <f>+TRUNC('D-PDP'!CS60,0)</f>
        <v>0</v>
      </c>
      <c r="CT60" s="23">
        <f>+TRUNC('D-PDP'!CT60,0)</f>
        <v>0</v>
      </c>
      <c r="CU60" s="23">
        <f>+TRUNC('D-PDP'!CU60,6)</f>
        <v>0</v>
      </c>
      <c r="CV60" s="23">
        <f>+TRUNC('D-PDP'!CV60,0)</f>
        <v>0</v>
      </c>
      <c r="CW60" s="23">
        <f>+TRUNC('D-PDP'!CW60,0)</f>
        <v>0</v>
      </c>
      <c r="CX60" s="23">
        <f>+TRUNC('D-PDP'!CX60,0)</f>
        <v>0</v>
      </c>
      <c r="CY60" s="23">
        <f>+TRUNC('D-PDP'!CY60,0)</f>
        <v>0</v>
      </c>
      <c r="CZ60" s="23">
        <f>+TRUNC('D-PDP'!CZ60,0)</f>
        <v>0</v>
      </c>
      <c r="DA60" s="23">
        <f>+TRUNC('D-PDP'!DA60,0)</f>
        <v>0</v>
      </c>
      <c r="DB60" s="23">
        <f>+TRUNC('D-PDP'!DB60,0)</f>
        <v>0</v>
      </c>
      <c r="DC60" s="23">
        <f>+TRUNC('D-PDP'!DC60,0)</f>
        <v>0</v>
      </c>
      <c r="DD60" s="23">
        <f>+TRUNC('D-PDP'!DD60,0)</f>
        <v>0</v>
      </c>
      <c r="DE60" s="23">
        <f>+TRUNC('D-PDP'!DE60,0)</f>
        <v>0</v>
      </c>
      <c r="DF60" s="23">
        <f>+TRUNC('D-PDP'!DF60,0)</f>
        <v>0</v>
      </c>
      <c r="DG60" s="23">
        <f>+TRUNC('D-PDP'!DG60,0)</f>
        <v>0</v>
      </c>
      <c r="DH60" s="23">
        <f>+TRUNC('D-PDP'!DH60,0)</f>
        <v>0</v>
      </c>
      <c r="DI60" s="23">
        <f>+TRUNC('D-PDP'!DI60,0)</f>
        <v>0</v>
      </c>
      <c r="DJ60" s="23">
        <f>+TRUNC('D-PDP'!DJ60,6)</f>
        <v>0</v>
      </c>
      <c r="DK60" s="23">
        <f>+TRUNC('D-PDP'!DK60,0)</f>
        <v>0</v>
      </c>
      <c r="DL60" s="23">
        <f>+TRUNC('D-PDP'!DL60,0)</f>
        <v>0</v>
      </c>
      <c r="DM60" s="23">
        <f>+TRUNC('D-PDP'!DM60,0)</f>
        <v>0</v>
      </c>
      <c r="DN60" s="23">
        <f>+TRUNC('D-PDP'!DN60,0)</f>
        <v>0</v>
      </c>
      <c r="DO60" s="23">
        <f>+TRUNC('D-PDP'!DO60,0)</f>
        <v>0</v>
      </c>
      <c r="DP60" s="23">
        <f>+TRUNC('D-PDP'!DP60,0)</f>
        <v>0</v>
      </c>
    </row>
    <row r="61" spans="3:120" x14ac:dyDescent="0.2">
      <c r="C61" s="12">
        <f>+'D-PDP'!C61</f>
        <v>2048</v>
      </c>
      <c r="D61" s="23">
        <f>+TRUNC('D-PDP'!D61,0)</f>
        <v>0</v>
      </c>
      <c r="E61" s="23">
        <f>+TRUNC('D-PDP'!E61,0)</f>
        <v>0</v>
      </c>
      <c r="F61" s="23">
        <f>+TRUNC('D-PDP'!F61,0)</f>
        <v>0</v>
      </c>
      <c r="G61" s="23">
        <f>+TRUNC('D-PDP'!G61,0)</f>
        <v>0</v>
      </c>
      <c r="H61" s="23">
        <f>+TRUNC('D-PDP'!H61,0)</f>
        <v>0</v>
      </c>
      <c r="I61" s="23">
        <f>+TRUNC('D-PDP'!I61,0)</f>
        <v>0</v>
      </c>
      <c r="J61" s="23">
        <f>+TRUNC('D-PDP'!J61,0)</f>
        <v>0</v>
      </c>
      <c r="K61" s="23">
        <f>+TRUNC('D-PDP'!K61,0)</f>
        <v>53935</v>
      </c>
      <c r="L61" s="23">
        <f>+TRUNC('D-PDP'!L61,0)</f>
        <v>0</v>
      </c>
      <c r="M61" s="23">
        <f>+TRUNC('D-PDP'!M61,3)</f>
        <v>15370.019</v>
      </c>
      <c r="N61" s="23">
        <f>+TRUNC('D-PDP'!N61,3)</f>
        <v>0</v>
      </c>
      <c r="O61" s="23">
        <f>+TRUNC('D-PDP'!O61,3)</f>
        <v>0</v>
      </c>
      <c r="P61" s="23">
        <f>+TRUNC('D-PDP'!P61,3)</f>
        <v>15792.203</v>
      </c>
      <c r="Q61" s="23">
        <f>+TRUNC('D-PDP'!Q61,3)</f>
        <v>14408.901</v>
      </c>
      <c r="R61" s="23">
        <f>+TRUNC('D-PDP'!R61,3)</f>
        <v>0</v>
      </c>
      <c r="S61" s="23">
        <f>+TRUNC('D-PDP'!S61,0)</f>
        <v>0</v>
      </c>
      <c r="T61" s="23">
        <f>+TRUNC('D-PDP'!T61,0)</f>
        <v>0</v>
      </c>
      <c r="U61" s="23">
        <f>+TRUNC('D-PDP'!U61,0)</f>
        <v>0</v>
      </c>
      <c r="V61" s="23">
        <f>+TRUNC('D-PDP'!V61,0)</f>
        <v>0</v>
      </c>
      <c r="W61" s="23">
        <f>+TRUNC('D-PDP'!W61,0)</f>
        <v>2151550</v>
      </c>
      <c r="X61" s="23">
        <f>+TRUNC('D-PDP'!X61,0)</f>
        <v>2612608</v>
      </c>
      <c r="Y61" s="23">
        <f>+TRUNC('D-PDP'!Y61,0)</f>
        <v>0</v>
      </c>
      <c r="Z61" s="23">
        <f>+TRUNC('D-PDP'!Z61,0)</f>
        <v>0</v>
      </c>
      <c r="AA61" s="23">
        <f>+TRUNC('D-PDP'!AA61,0)</f>
        <v>0</v>
      </c>
      <c r="AB61" s="23">
        <f>+TRUNC('D-PDP'!AB61,0)</f>
        <v>0</v>
      </c>
      <c r="AC61" s="23">
        <f>+TRUNC('D-PDP'!AC61,0)</f>
        <v>0</v>
      </c>
      <c r="AD61" s="23">
        <f>+TRUNC('D-PDP'!AD61,3)</f>
        <v>0</v>
      </c>
      <c r="AE61" s="23">
        <f>+TRUNC('D-PDP'!AE61,3)</f>
        <v>0</v>
      </c>
      <c r="AF61" s="23">
        <f>+TRUNC('D-PDP'!AF61,0)</f>
        <v>0</v>
      </c>
      <c r="AG61" s="23">
        <f>+TRUNC('D-PDP'!AG61,0)</f>
        <v>0</v>
      </c>
      <c r="AH61" s="23">
        <f>+TRUNC('D-PDP'!AH61,0)</f>
        <v>0</v>
      </c>
      <c r="AI61" s="23">
        <f>+TRUNC('D-PDP'!AI61,0)</f>
        <v>0</v>
      </c>
      <c r="AJ61" s="23">
        <f>+TRUNC('D-PDP'!AJ61,6)</f>
        <v>0</v>
      </c>
      <c r="AK61" s="23">
        <f>+TRUNC('D-PDP'!AK61,6)</f>
        <v>0</v>
      </c>
      <c r="AL61" s="23">
        <f>+TRUNC('D-PDP'!AL61,6)</f>
        <v>0</v>
      </c>
      <c r="AM61" s="23">
        <f>+TRUNC('D-PDP'!AM61,0)</f>
        <v>0</v>
      </c>
      <c r="AN61" s="23">
        <f>+TRUNC('D-PDP'!AN61,3)</f>
        <v>0</v>
      </c>
      <c r="AO61" s="23">
        <f>+TRUNC('D-PDP'!AO61,0)</f>
        <v>0</v>
      </c>
      <c r="AP61" s="23">
        <f>+TRUNC('D-PDP'!AP61,6)</f>
        <v>0</v>
      </c>
      <c r="AQ61" s="23">
        <f>+TRUNC('D-PDP'!AQ61,0)</f>
        <v>0</v>
      </c>
      <c r="AR61" s="23">
        <f>+TRUNC('D-PDP'!AR61,0)</f>
        <v>0</v>
      </c>
      <c r="AS61" s="23">
        <f>+TRUNC('D-PDP'!AS61,3)</f>
        <v>0</v>
      </c>
      <c r="AT61" s="23">
        <f>+TRUNC('D-PDP'!AT61,3)</f>
        <v>0</v>
      </c>
      <c r="AU61" s="23">
        <f>+TRUNC('D-PDP'!AU61,0)</f>
        <v>0</v>
      </c>
      <c r="AV61" s="23">
        <f>+TRUNC('D-PDP'!AV61,0)</f>
        <v>0</v>
      </c>
      <c r="AW61" s="23">
        <f>+TRUNC('D-PDP'!AW61,0)</f>
        <v>0</v>
      </c>
      <c r="AX61" s="23">
        <f>+TRUNC('D-PDP'!AX61,0)</f>
        <v>0</v>
      </c>
      <c r="AY61" s="23">
        <f>+TRUNC('D-PDP'!AY61,0)</f>
        <v>0</v>
      </c>
      <c r="AZ61" s="23">
        <f>+TRUNC('D-PDP'!AZ61,3)</f>
        <v>0</v>
      </c>
      <c r="BA61" s="23">
        <f>+TRUNC('D-PDP'!BA61,0)</f>
        <v>0</v>
      </c>
      <c r="BB61" s="23">
        <f>+TRUNC('D-PDP'!BB61,0)</f>
        <v>0</v>
      </c>
      <c r="BC61" s="23">
        <f>+TRUNC('D-PDP'!BC61,0)</f>
        <v>0</v>
      </c>
      <c r="BD61" s="23">
        <f>+TRUNC('D-PDP'!BD61,3)</f>
        <v>0</v>
      </c>
      <c r="BE61" s="23">
        <f>+TRUNC('D-PDP'!BE61,3)</f>
        <v>0</v>
      </c>
      <c r="BF61" s="23">
        <f>+TRUNC('D-PDP'!BF61,0)</f>
        <v>0</v>
      </c>
      <c r="BG61" s="23">
        <f>+TRUNC('D-PDP'!BG61,0)</f>
        <v>0</v>
      </c>
      <c r="BH61" s="23">
        <f>+TRUNC('D-PDP'!BH61,0)</f>
        <v>0</v>
      </c>
      <c r="BI61" s="23">
        <f>+TRUNC('D-PDP'!BI61,0)</f>
        <v>0</v>
      </c>
      <c r="BJ61" s="23">
        <f>+TRUNC('D-PDP'!BJ61,3)</f>
        <v>98.739000000000004</v>
      </c>
      <c r="BK61" s="23">
        <f>+TRUNC('D-PDP'!BK61,3)</f>
        <v>1.8420000000000001</v>
      </c>
      <c r="BL61" s="23">
        <f>+TRUNC('D-PDP'!BL61,3)</f>
        <v>-1.0569999999999999</v>
      </c>
      <c r="BM61" s="23">
        <f>+TRUNC('D-PDP'!BM61,3)</f>
        <v>0.876</v>
      </c>
      <c r="BN61" s="23">
        <f>+TRUNC('D-PDP'!BN61,3)</f>
        <v>6.0419999999999998</v>
      </c>
      <c r="BO61" s="23">
        <f>+TRUNC('D-PDP'!BO61,3)</f>
        <v>6.0419999999999998</v>
      </c>
      <c r="BP61" s="23">
        <f>+TRUNC('D-PDP'!BP61,3)</f>
        <v>0</v>
      </c>
      <c r="BQ61" s="23">
        <f>+TRUNC('D-PDP'!BQ61,3)</f>
        <v>37.502000000000002</v>
      </c>
      <c r="BR61" s="23">
        <f>+TRUNC('D-PDP'!BR61,3)</f>
        <v>37.502000000000002</v>
      </c>
      <c r="BS61" s="23">
        <f>+TRUNC('D-PDP'!BS61,3)</f>
        <v>98.739000000000004</v>
      </c>
      <c r="BT61" s="23">
        <f>+TRUNC('D-PDP'!BT61,0)</f>
        <v>0</v>
      </c>
      <c r="BU61" s="23">
        <f>+TRUNC('D-PDP'!BU61,0)</f>
        <v>0</v>
      </c>
      <c r="BV61" s="23">
        <f>+TRUNC('D-PDP'!BV61,6)</f>
        <v>0</v>
      </c>
      <c r="BW61" s="23">
        <f>+TRUNC('D-PDP'!BW61,0)</f>
        <v>0</v>
      </c>
      <c r="BX61" s="23">
        <f>+TRUNC('D-PDP'!BX61,0)</f>
        <v>0</v>
      </c>
      <c r="BY61" s="23">
        <f>+TRUNC('D-PDP'!BY61,0)</f>
        <v>0</v>
      </c>
      <c r="BZ61" s="23">
        <f>+TRUNC('D-PDP'!BZ61,3)</f>
        <v>0</v>
      </c>
      <c r="CA61" s="23">
        <f>+TRUNC('D-PDP'!CA61,3)</f>
        <v>0.13</v>
      </c>
      <c r="CB61" s="23">
        <f>+TRUNC('D-PDP'!CB61,3)</f>
        <v>0.42199999999999999</v>
      </c>
      <c r="CC61" s="23">
        <f>+TRUNC('D-PDP'!CC61,3)</f>
        <v>0.10299999999999999</v>
      </c>
      <c r="CD61" s="23">
        <f>+TRUNC('D-PDP'!CD61,3)</f>
        <v>8.6999999999999994E-2</v>
      </c>
      <c r="CE61" s="23">
        <f>+TRUNC('D-PDP'!CE61,3)</f>
        <v>0</v>
      </c>
      <c r="CF61" s="23">
        <f>+TRUNC('D-PDP'!CF61,3)</f>
        <v>0</v>
      </c>
      <c r="CG61" s="23">
        <f>+TRUNC('D-PDP'!CG61,3)</f>
        <v>0</v>
      </c>
      <c r="CH61" s="23">
        <f>+TRUNC('D-PDP'!CH61,3)</f>
        <v>0</v>
      </c>
      <c r="CI61" s="23">
        <f>+TRUNC('D-PDP'!CI61,3)</f>
        <v>47099.114999999998</v>
      </c>
      <c r="CJ61" s="23">
        <f>+TRUNC('D-PDP'!CJ61,3)</f>
        <v>1499.7370000000001</v>
      </c>
      <c r="CK61" s="23">
        <f>+TRUNC('D-PDP'!CK61,3)</f>
        <v>0</v>
      </c>
      <c r="CL61" s="23">
        <f>+TRUNC('D-PDP'!CL61,3)</f>
        <v>0</v>
      </c>
      <c r="CM61" s="23">
        <f>+TRUNC('D-PDP'!CM61,3)</f>
        <v>0</v>
      </c>
      <c r="CN61" s="23">
        <f>+TRUNC('D-PDP'!CN61,0)</f>
        <v>0</v>
      </c>
      <c r="CO61" s="23">
        <f>+TRUNC('D-PDP'!CO61,3)</f>
        <v>0</v>
      </c>
      <c r="CP61" s="23">
        <f>+TRUNC('D-PDP'!CP61,0)</f>
        <v>0</v>
      </c>
      <c r="CQ61" s="23">
        <f>+TRUNC('D-PDP'!CQ61,0)</f>
        <v>0</v>
      </c>
      <c r="CR61" s="23">
        <f>+TRUNC('D-PDP'!CR61,0)</f>
        <v>0</v>
      </c>
      <c r="CS61" s="23">
        <f>+TRUNC('D-PDP'!CS61,0)</f>
        <v>0</v>
      </c>
      <c r="CT61" s="23">
        <f>+TRUNC('D-PDP'!CT61,0)</f>
        <v>0</v>
      </c>
      <c r="CU61" s="23">
        <f>+TRUNC('D-PDP'!CU61,6)</f>
        <v>0</v>
      </c>
      <c r="CV61" s="23">
        <f>+TRUNC('D-PDP'!CV61,0)</f>
        <v>0</v>
      </c>
      <c r="CW61" s="23">
        <f>+TRUNC('D-PDP'!CW61,0)</f>
        <v>0</v>
      </c>
      <c r="CX61" s="23">
        <f>+TRUNC('D-PDP'!CX61,0)</f>
        <v>0</v>
      </c>
      <c r="CY61" s="23">
        <f>+TRUNC('D-PDP'!CY61,0)</f>
        <v>0</v>
      </c>
      <c r="CZ61" s="23">
        <f>+TRUNC('D-PDP'!CZ61,0)</f>
        <v>0</v>
      </c>
      <c r="DA61" s="23">
        <f>+TRUNC('D-PDP'!DA61,0)</f>
        <v>0</v>
      </c>
      <c r="DB61" s="23">
        <f>+TRUNC('D-PDP'!DB61,0)</f>
        <v>0</v>
      </c>
      <c r="DC61" s="23">
        <f>+TRUNC('D-PDP'!DC61,0)</f>
        <v>0</v>
      </c>
      <c r="DD61" s="23">
        <f>+TRUNC('D-PDP'!DD61,0)</f>
        <v>0</v>
      </c>
      <c r="DE61" s="23">
        <f>+TRUNC('D-PDP'!DE61,0)</f>
        <v>0</v>
      </c>
      <c r="DF61" s="23">
        <f>+TRUNC('D-PDP'!DF61,0)</f>
        <v>0</v>
      </c>
      <c r="DG61" s="23">
        <f>+TRUNC('D-PDP'!DG61,0)</f>
        <v>0</v>
      </c>
      <c r="DH61" s="23">
        <f>+TRUNC('D-PDP'!DH61,0)</f>
        <v>0</v>
      </c>
      <c r="DI61" s="23">
        <f>+TRUNC('D-PDP'!DI61,0)</f>
        <v>0</v>
      </c>
      <c r="DJ61" s="23">
        <f>+TRUNC('D-PDP'!DJ61,6)</f>
        <v>0</v>
      </c>
      <c r="DK61" s="23">
        <f>+TRUNC('D-PDP'!DK61,0)</f>
        <v>0</v>
      </c>
      <c r="DL61" s="23">
        <f>+TRUNC('D-PDP'!DL61,0)</f>
        <v>0</v>
      </c>
      <c r="DM61" s="23">
        <f>+TRUNC('D-PDP'!DM61,0)</f>
        <v>0</v>
      </c>
      <c r="DN61" s="23">
        <f>+TRUNC('D-PDP'!DN61,0)</f>
        <v>0</v>
      </c>
      <c r="DO61" s="23">
        <f>+TRUNC('D-PDP'!DO61,0)</f>
        <v>0</v>
      </c>
      <c r="DP61" s="23">
        <f>+TRUNC('D-PDP'!DP61,0)</f>
        <v>0</v>
      </c>
    </row>
    <row r="62" spans="3:120" x14ac:dyDescent="0.2">
      <c r="C62" s="12">
        <f>+'D-PDP'!C62</f>
        <v>2049</v>
      </c>
      <c r="D62" s="23">
        <f>+TRUNC('D-PDP'!D62,0)</f>
        <v>0</v>
      </c>
      <c r="E62" s="23">
        <f>+TRUNC('D-PDP'!E62,0)</f>
        <v>0</v>
      </c>
      <c r="F62" s="23">
        <f>+TRUNC('D-PDP'!F62,0)</f>
        <v>0</v>
      </c>
      <c r="G62" s="23">
        <f>+TRUNC('D-PDP'!G62,0)</f>
        <v>0</v>
      </c>
      <c r="H62" s="23">
        <f>+TRUNC('D-PDP'!H62,0)</f>
        <v>0</v>
      </c>
      <c r="I62" s="23">
        <f>+TRUNC('D-PDP'!I62,0)</f>
        <v>0</v>
      </c>
      <c r="J62" s="23">
        <f>+TRUNC('D-PDP'!J62,0)</f>
        <v>0</v>
      </c>
      <c r="K62" s="23">
        <f>+TRUNC('D-PDP'!K62,0)</f>
        <v>50127</v>
      </c>
      <c r="L62" s="23">
        <f>+TRUNC('D-PDP'!L62,0)</f>
        <v>0</v>
      </c>
      <c r="M62" s="23">
        <f>+TRUNC('D-PDP'!M62,3)</f>
        <v>14216.855</v>
      </c>
      <c r="N62" s="23">
        <f>+TRUNC('D-PDP'!N62,3)</f>
        <v>0</v>
      </c>
      <c r="O62" s="23">
        <f>+TRUNC('D-PDP'!O62,3)</f>
        <v>0</v>
      </c>
      <c r="P62" s="23">
        <f>+TRUNC('D-PDP'!P62,3)</f>
        <v>14375.409</v>
      </c>
      <c r="Q62" s="23">
        <f>+TRUNC('D-PDP'!Q62,3)</f>
        <v>13095.892</v>
      </c>
      <c r="R62" s="23">
        <f>+TRUNC('D-PDP'!R62,3)</f>
        <v>0</v>
      </c>
      <c r="S62" s="23">
        <f>+TRUNC('D-PDP'!S62,0)</f>
        <v>0</v>
      </c>
      <c r="T62" s="23">
        <f>+TRUNC('D-PDP'!T62,0)</f>
        <v>0</v>
      </c>
      <c r="U62" s="23">
        <f>+TRUNC('D-PDP'!U62,0)</f>
        <v>0</v>
      </c>
      <c r="V62" s="23">
        <f>+TRUNC('D-PDP'!V62,0)</f>
        <v>0</v>
      </c>
      <c r="W62" s="23">
        <f>+TRUNC('D-PDP'!W62,0)</f>
        <v>2148455</v>
      </c>
      <c r="X62" s="23">
        <f>+TRUNC('D-PDP'!X62,0)</f>
        <v>2355572</v>
      </c>
      <c r="Y62" s="23">
        <f>+TRUNC('D-PDP'!Y62,0)</f>
        <v>0</v>
      </c>
      <c r="Z62" s="23">
        <f>+TRUNC('D-PDP'!Z62,0)</f>
        <v>0</v>
      </c>
      <c r="AA62" s="23">
        <f>+TRUNC('D-PDP'!AA62,0)</f>
        <v>0</v>
      </c>
      <c r="AB62" s="23">
        <f>+TRUNC('D-PDP'!AB62,0)</f>
        <v>0</v>
      </c>
      <c r="AC62" s="23">
        <f>+TRUNC('D-PDP'!AC62,0)</f>
        <v>0</v>
      </c>
      <c r="AD62" s="23">
        <f>+TRUNC('D-PDP'!AD62,3)</f>
        <v>0</v>
      </c>
      <c r="AE62" s="23">
        <f>+TRUNC('D-PDP'!AE62,3)</f>
        <v>0</v>
      </c>
      <c r="AF62" s="23">
        <f>+TRUNC('D-PDP'!AF62,0)</f>
        <v>0</v>
      </c>
      <c r="AG62" s="23">
        <f>+TRUNC('D-PDP'!AG62,0)</f>
        <v>0</v>
      </c>
      <c r="AH62" s="23">
        <f>+TRUNC('D-PDP'!AH62,0)</f>
        <v>0</v>
      </c>
      <c r="AI62" s="23">
        <f>+TRUNC('D-PDP'!AI62,0)</f>
        <v>0</v>
      </c>
      <c r="AJ62" s="23">
        <f>+TRUNC('D-PDP'!AJ62,6)</f>
        <v>0</v>
      </c>
      <c r="AK62" s="23">
        <f>+TRUNC('D-PDP'!AK62,6)</f>
        <v>0</v>
      </c>
      <c r="AL62" s="23">
        <f>+TRUNC('D-PDP'!AL62,6)</f>
        <v>0</v>
      </c>
      <c r="AM62" s="23">
        <f>+TRUNC('D-PDP'!AM62,0)</f>
        <v>0</v>
      </c>
      <c r="AN62" s="23">
        <f>+TRUNC('D-PDP'!AN62,3)</f>
        <v>0</v>
      </c>
      <c r="AO62" s="23">
        <f>+TRUNC('D-PDP'!AO62,0)</f>
        <v>0</v>
      </c>
      <c r="AP62" s="23">
        <f>+TRUNC('D-PDP'!AP62,6)</f>
        <v>0</v>
      </c>
      <c r="AQ62" s="23">
        <f>+TRUNC('D-PDP'!AQ62,0)</f>
        <v>0</v>
      </c>
      <c r="AR62" s="23">
        <f>+TRUNC('D-PDP'!AR62,0)</f>
        <v>0</v>
      </c>
      <c r="AS62" s="23">
        <f>+TRUNC('D-PDP'!AS62,3)</f>
        <v>0</v>
      </c>
      <c r="AT62" s="23">
        <f>+TRUNC('D-PDP'!AT62,3)</f>
        <v>0</v>
      </c>
      <c r="AU62" s="23">
        <f>+TRUNC('D-PDP'!AU62,0)</f>
        <v>0</v>
      </c>
      <c r="AV62" s="23">
        <f>+TRUNC('D-PDP'!AV62,0)</f>
        <v>0</v>
      </c>
      <c r="AW62" s="23">
        <f>+TRUNC('D-PDP'!AW62,0)</f>
        <v>0</v>
      </c>
      <c r="AX62" s="23">
        <f>+TRUNC('D-PDP'!AX62,0)</f>
        <v>0</v>
      </c>
      <c r="AY62" s="23">
        <f>+TRUNC('D-PDP'!AY62,0)</f>
        <v>0</v>
      </c>
      <c r="AZ62" s="23">
        <f>+TRUNC('D-PDP'!AZ62,3)</f>
        <v>0</v>
      </c>
      <c r="BA62" s="23">
        <f>+TRUNC('D-PDP'!BA62,0)</f>
        <v>0</v>
      </c>
      <c r="BB62" s="23">
        <f>+TRUNC('D-PDP'!BB62,0)</f>
        <v>0</v>
      </c>
      <c r="BC62" s="23">
        <f>+TRUNC('D-PDP'!BC62,0)</f>
        <v>0</v>
      </c>
      <c r="BD62" s="23">
        <f>+TRUNC('D-PDP'!BD62,3)</f>
        <v>0</v>
      </c>
      <c r="BE62" s="23">
        <f>+TRUNC('D-PDP'!BE62,3)</f>
        <v>0</v>
      </c>
      <c r="BF62" s="23">
        <f>+TRUNC('D-PDP'!BF62,0)</f>
        <v>0</v>
      </c>
      <c r="BG62" s="23">
        <f>+TRUNC('D-PDP'!BG62,0)</f>
        <v>0</v>
      </c>
      <c r="BH62" s="23">
        <f>+TRUNC('D-PDP'!BH62,0)</f>
        <v>0</v>
      </c>
      <c r="BI62" s="23">
        <f>+TRUNC('D-PDP'!BI62,0)</f>
        <v>0</v>
      </c>
      <c r="BJ62" s="23">
        <f>+TRUNC('D-PDP'!BJ62,3)</f>
        <v>98.739000000000004</v>
      </c>
      <c r="BK62" s="23">
        <f>+TRUNC('D-PDP'!BK62,3)</f>
        <v>1.8420000000000001</v>
      </c>
      <c r="BL62" s="23">
        <f>+TRUNC('D-PDP'!BL62,3)</f>
        <v>-1.0569999999999999</v>
      </c>
      <c r="BM62" s="23">
        <f>+TRUNC('D-PDP'!BM62,3)</f>
        <v>0.876</v>
      </c>
      <c r="BN62" s="23">
        <f>+TRUNC('D-PDP'!BN62,3)</f>
        <v>6.0419999999999998</v>
      </c>
      <c r="BO62" s="23">
        <f>+TRUNC('D-PDP'!BO62,3)</f>
        <v>6.0419999999999998</v>
      </c>
      <c r="BP62" s="23">
        <f>+TRUNC('D-PDP'!BP62,3)</f>
        <v>0</v>
      </c>
      <c r="BQ62" s="23">
        <f>+TRUNC('D-PDP'!BQ62,3)</f>
        <v>37.502000000000002</v>
      </c>
      <c r="BR62" s="23">
        <f>+TRUNC('D-PDP'!BR62,3)</f>
        <v>37.502000000000002</v>
      </c>
      <c r="BS62" s="23">
        <f>+TRUNC('D-PDP'!BS62,3)</f>
        <v>98.739000000000004</v>
      </c>
      <c r="BT62" s="23">
        <f>+TRUNC('D-PDP'!BT62,0)</f>
        <v>0</v>
      </c>
      <c r="BU62" s="23">
        <f>+TRUNC('D-PDP'!BU62,0)</f>
        <v>0</v>
      </c>
      <c r="BV62" s="23">
        <f>+TRUNC('D-PDP'!BV62,6)</f>
        <v>0</v>
      </c>
      <c r="BW62" s="23">
        <f>+TRUNC('D-PDP'!BW62,0)</f>
        <v>0</v>
      </c>
      <c r="BX62" s="23">
        <f>+TRUNC('D-PDP'!BX62,0)</f>
        <v>0</v>
      </c>
      <c r="BY62" s="23">
        <f>+TRUNC('D-PDP'!BY62,0)</f>
        <v>0</v>
      </c>
      <c r="BZ62" s="23">
        <f>+TRUNC('D-PDP'!BZ62,3)</f>
        <v>0</v>
      </c>
      <c r="CA62" s="23">
        <f>+TRUNC('D-PDP'!CA62,3)</f>
        <v>0.13</v>
      </c>
      <c r="CB62" s="23">
        <f>+TRUNC('D-PDP'!CB62,3)</f>
        <v>0.42199999999999999</v>
      </c>
      <c r="CC62" s="23">
        <f>+TRUNC('D-PDP'!CC62,3)</f>
        <v>0.10299999999999999</v>
      </c>
      <c r="CD62" s="23">
        <f>+TRUNC('D-PDP'!CD62,3)</f>
        <v>8.6999999999999994E-2</v>
      </c>
      <c r="CE62" s="23">
        <f>+TRUNC('D-PDP'!CE62,3)</f>
        <v>0</v>
      </c>
      <c r="CF62" s="23">
        <f>+TRUNC('D-PDP'!CF62,3)</f>
        <v>0</v>
      </c>
      <c r="CG62" s="23">
        <f>+TRUNC('D-PDP'!CG62,3)</f>
        <v>0</v>
      </c>
      <c r="CH62" s="23">
        <f>+TRUNC('D-PDP'!CH62,3)</f>
        <v>0</v>
      </c>
      <c r="CI62" s="23">
        <f>+TRUNC('D-PDP'!CI62,3)</f>
        <v>47099.114999999998</v>
      </c>
      <c r="CJ62" s="23">
        <f>+TRUNC('D-PDP'!CJ62,3)</f>
        <v>1499.7370000000001</v>
      </c>
      <c r="CK62" s="23">
        <f>+TRUNC('D-PDP'!CK62,3)</f>
        <v>0</v>
      </c>
      <c r="CL62" s="23">
        <f>+TRUNC('D-PDP'!CL62,3)</f>
        <v>0</v>
      </c>
      <c r="CM62" s="23">
        <f>+TRUNC('D-PDP'!CM62,3)</f>
        <v>0</v>
      </c>
      <c r="CN62" s="23">
        <f>+TRUNC('D-PDP'!CN62,0)</f>
        <v>0</v>
      </c>
      <c r="CO62" s="23">
        <f>+TRUNC('D-PDP'!CO62,3)</f>
        <v>0</v>
      </c>
      <c r="CP62" s="23">
        <f>+TRUNC('D-PDP'!CP62,0)</f>
        <v>0</v>
      </c>
      <c r="CQ62" s="23">
        <f>+TRUNC('D-PDP'!CQ62,0)</f>
        <v>0</v>
      </c>
      <c r="CR62" s="23">
        <f>+TRUNC('D-PDP'!CR62,0)</f>
        <v>0</v>
      </c>
      <c r="CS62" s="23">
        <f>+TRUNC('D-PDP'!CS62,0)</f>
        <v>0</v>
      </c>
      <c r="CT62" s="23">
        <f>+TRUNC('D-PDP'!CT62,0)</f>
        <v>0</v>
      </c>
      <c r="CU62" s="23">
        <f>+TRUNC('D-PDP'!CU62,6)</f>
        <v>0</v>
      </c>
      <c r="CV62" s="23">
        <f>+TRUNC('D-PDP'!CV62,0)</f>
        <v>0</v>
      </c>
      <c r="CW62" s="23">
        <f>+TRUNC('D-PDP'!CW62,0)</f>
        <v>0</v>
      </c>
      <c r="CX62" s="23">
        <f>+TRUNC('D-PDP'!CX62,0)</f>
        <v>0</v>
      </c>
      <c r="CY62" s="23">
        <f>+TRUNC('D-PDP'!CY62,0)</f>
        <v>0</v>
      </c>
      <c r="CZ62" s="23">
        <f>+TRUNC('D-PDP'!CZ62,0)</f>
        <v>0</v>
      </c>
      <c r="DA62" s="23">
        <f>+TRUNC('D-PDP'!DA62,0)</f>
        <v>0</v>
      </c>
      <c r="DB62" s="23">
        <f>+TRUNC('D-PDP'!DB62,0)</f>
        <v>0</v>
      </c>
      <c r="DC62" s="23">
        <f>+TRUNC('D-PDP'!DC62,0)</f>
        <v>0</v>
      </c>
      <c r="DD62" s="23">
        <f>+TRUNC('D-PDP'!DD62,0)</f>
        <v>0</v>
      </c>
      <c r="DE62" s="23">
        <f>+TRUNC('D-PDP'!DE62,0)</f>
        <v>0</v>
      </c>
      <c r="DF62" s="23">
        <f>+TRUNC('D-PDP'!DF62,0)</f>
        <v>0</v>
      </c>
      <c r="DG62" s="23">
        <f>+TRUNC('D-PDP'!DG62,0)</f>
        <v>0</v>
      </c>
      <c r="DH62" s="23">
        <f>+TRUNC('D-PDP'!DH62,0)</f>
        <v>0</v>
      </c>
      <c r="DI62" s="23">
        <f>+TRUNC('D-PDP'!DI62,0)</f>
        <v>0</v>
      </c>
      <c r="DJ62" s="23">
        <f>+TRUNC('D-PDP'!DJ62,6)</f>
        <v>0</v>
      </c>
      <c r="DK62" s="23">
        <f>+TRUNC('D-PDP'!DK62,0)</f>
        <v>0</v>
      </c>
      <c r="DL62" s="23">
        <f>+TRUNC('D-PDP'!DL62,0)</f>
        <v>0</v>
      </c>
      <c r="DM62" s="23">
        <f>+TRUNC('D-PDP'!DM62,0)</f>
        <v>0</v>
      </c>
      <c r="DN62" s="23">
        <f>+TRUNC('D-PDP'!DN62,0)</f>
        <v>0</v>
      </c>
      <c r="DO62" s="23">
        <f>+TRUNC('D-PDP'!DO62,0)</f>
        <v>0</v>
      </c>
      <c r="DP62" s="23">
        <f>+TRUNC('D-PDP'!DP62,0)</f>
        <v>0</v>
      </c>
    </row>
    <row r="63" spans="3:120" x14ac:dyDescent="0.2">
      <c r="C63" s="12">
        <f>+'D-PDP'!C63</f>
        <v>2050</v>
      </c>
      <c r="D63" s="23">
        <f>+TRUNC('D-PDP'!D63,0)</f>
        <v>0</v>
      </c>
      <c r="E63" s="23">
        <f>+TRUNC('D-PDP'!E63,0)</f>
        <v>0</v>
      </c>
      <c r="F63" s="23">
        <f>+TRUNC('D-PDP'!F63,0)</f>
        <v>0</v>
      </c>
      <c r="G63" s="23">
        <f>+TRUNC('D-PDP'!G63,0)</f>
        <v>0</v>
      </c>
      <c r="H63" s="23">
        <f>+TRUNC('D-PDP'!H63,0)</f>
        <v>0</v>
      </c>
      <c r="I63" s="23">
        <f>+TRUNC('D-PDP'!I63,0)</f>
        <v>0</v>
      </c>
      <c r="J63" s="23">
        <f>+TRUNC('D-PDP'!J63,0)</f>
        <v>0</v>
      </c>
      <c r="K63" s="23">
        <f>+TRUNC('D-PDP'!K63,0)</f>
        <v>46736</v>
      </c>
      <c r="L63" s="23">
        <f>+TRUNC('D-PDP'!L63,0)</f>
        <v>0</v>
      </c>
      <c r="M63" s="23">
        <f>+TRUNC('D-PDP'!M63,3)</f>
        <v>13196.039000000001</v>
      </c>
      <c r="N63" s="23">
        <f>+TRUNC('D-PDP'!N63,3)</f>
        <v>0</v>
      </c>
      <c r="O63" s="23">
        <f>+TRUNC('D-PDP'!O63,3)</f>
        <v>0</v>
      </c>
      <c r="P63" s="23">
        <f>+TRUNC('D-PDP'!P63,3)</f>
        <v>13338.204</v>
      </c>
      <c r="Q63" s="23">
        <f>+TRUNC('D-PDP'!Q63,3)</f>
        <v>12150.56</v>
      </c>
      <c r="R63" s="23">
        <f>+TRUNC('D-PDP'!R63,3)</f>
        <v>0</v>
      </c>
      <c r="S63" s="23">
        <f>+TRUNC('D-PDP'!S63,0)</f>
        <v>0</v>
      </c>
      <c r="T63" s="23">
        <f>+TRUNC('D-PDP'!T63,0)</f>
        <v>0</v>
      </c>
      <c r="U63" s="23">
        <f>+TRUNC('D-PDP'!U63,0)</f>
        <v>0</v>
      </c>
      <c r="V63" s="23">
        <f>+TRUNC('D-PDP'!V63,0)</f>
        <v>0</v>
      </c>
      <c r="W63" s="23">
        <f>+TRUNC('D-PDP'!W63,0)</f>
        <v>2150980</v>
      </c>
      <c r="X63" s="23">
        <f>+TRUNC('D-PDP'!X63,0)</f>
        <v>2349489</v>
      </c>
      <c r="Y63" s="23">
        <f>+TRUNC('D-PDP'!Y63,0)</f>
        <v>0</v>
      </c>
      <c r="Z63" s="23">
        <f>+TRUNC('D-PDP'!Z63,0)</f>
        <v>0</v>
      </c>
      <c r="AA63" s="23">
        <f>+TRUNC('D-PDP'!AA63,0)</f>
        <v>0</v>
      </c>
      <c r="AB63" s="23">
        <f>+TRUNC('D-PDP'!AB63,0)</f>
        <v>0</v>
      </c>
      <c r="AC63" s="23">
        <f>+TRUNC('D-PDP'!AC63,0)</f>
        <v>0</v>
      </c>
      <c r="AD63" s="23">
        <f>+TRUNC('D-PDP'!AD63,3)</f>
        <v>0</v>
      </c>
      <c r="AE63" s="23">
        <f>+TRUNC('D-PDP'!AE63,3)</f>
        <v>0</v>
      </c>
      <c r="AF63" s="23">
        <f>+TRUNC('D-PDP'!AF63,0)</f>
        <v>0</v>
      </c>
      <c r="AG63" s="23">
        <f>+TRUNC('D-PDP'!AG63,0)</f>
        <v>0</v>
      </c>
      <c r="AH63" s="23">
        <f>+TRUNC('D-PDP'!AH63,0)</f>
        <v>0</v>
      </c>
      <c r="AI63" s="23">
        <f>+TRUNC('D-PDP'!AI63,0)</f>
        <v>0</v>
      </c>
      <c r="AJ63" s="23">
        <f>+TRUNC('D-PDP'!AJ63,6)</f>
        <v>0</v>
      </c>
      <c r="AK63" s="23">
        <f>+TRUNC('D-PDP'!AK63,6)</f>
        <v>0</v>
      </c>
      <c r="AL63" s="23">
        <f>+TRUNC('D-PDP'!AL63,6)</f>
        <v>0</v>
      </c>
      <c r="AM63" s="23">
        <f>+TRUNC('D-PDP'!AM63,0)</f>
        <v>0</v>
      </c>
      <c r="AN63" s="23">
        <f>+TRUNC('D-PDP'!AN63,3)</f>
        <v>0</v>
      </c>
      <c r="AO63" s="23">
        <f>+TRUNC('D-PDP'!AO63,0)</f>
        <v>0</v>
      </c>
      <c r="AP63" s="23">
        <f>+TRUNC('D-PDP'!AP63,6)</f>
        <v>0</v>
      </c>
      <c r="AQ63" s="23">
        <f>+TRUNC('D-PDP'!AQ63,0)</f>
        <v>0</v>
      </c>
      <c r="AR63" s="23">
        <f>+TRUNC('D-PDP'!AR63,0)</f>
        <v>0</v>
      </c>
      <c r="AS63" s="23">
        <f>+TRUNC('D-PDP'!AS63,3)</f>
        <v>0</v>
      </c>
      <c r="AT63" s="23">
        <f>+TRUNC('D-PDP'!AT63,3)</f>
        <v>0</v>
      </c>
      <c r="AU63" s="23">
        <f>+TRUNC('D-PDP'!AU63,0)</f>
        <v>0</v>
      </c>
      <c r="AV63" s="23">
        <f>+TRUNC('D-PDP'!AV63,0)</f>
        <v>0</v>
      </c>
      <c r="AW63" s="23">
        <f>+TRUNC('D-PDP'!AW63,0)</f>
        <v>0</v>
      </c>
      <c r="AX63" s="23">
        <f>+TRUNC('D-PDP'!AX63,0)</f>
        <v>0</v>
      </c>
      <c r="AY63" s="23">
        <f>+TRUNC('D-PDP'!AY63,0)</f>
        <v>0</v>
      </c>
      <c r="AZ63" s="23">
        <f>+TRUNC('D-PDP'!AZ63,3)</f>
        <v>0</v>
      </c>
      <c r="BA63" s="23">
        <f>+TRUNC('D-PDP'!BA63,0)</f>
        <v>0</v>
      </c>
      <c r="BB63" s="23">
        <f>+TRUNC('D-PDP'!BB63,0)</f>
        <v>0</v>
      </c>
      <c r="BC63" s="23">
        <f>+TRUNC('D-PDP'!BC63,0)</f>
        <v>0</v>
      </c>
      <c r="BD63" s="23">
        <f>+TRUNC('D-PDP'!BD63,3)</f>
        <v>0</v>
      </c>
      <c r="BE63" s="23">
        <f>+TRUNC('D-PDP'!BE63,3)</f>
        <v>0</v>
      </c>
      <c r="BF63" s="23">
        <f>+TRUNC('D-PDP'!BF63,0)</f>
        <v>0</v>
      </c>
      <c r="BG63" s="23">
        <f>+TRUNC('D-PDP'!BG63,0)</f>
        <v>0</v>
      </c>
      <c r="BH63" s="23">
        <f>+TRUNC('D-PDP'!BH63,0)</f>
        <v>0</v>
      </c>
      <c r="BI63" s="23">
        <f>+TRUNC('D-PDP'!BI63,0)</f>
        <v>0</v>
      </c>
      <c r="BJ63" s="23">
        <f>+TRUNC('D-PDP'!BJ63,3)</f>
        <v>98.739000000000004</v>
      </c>
      <c r="BK63" s="23">
        <f>+TRUNC('D-PDP'!BK63,3)</f>
        <v>1.8420000000000001</v>
      </c>
      <c r="BL63" s="23">
        <f>+TRUNC('D-PDP'!BL63,3)</f>
        <v>-1.0569999999999999</v>
      </c>
      <c r="BM63" s="23">
        <f>+TRUNC('D-PDP'!BM63,3)</f>
        <v>0.876</v>
      </c>
      <c r="BN63" s="23">
        <f>+TRUNC('D-PDP'!BN63,3)</f>
        <v>6.0419999999999998</v>
      </c>
      <c r="BO63" s="23">
        <f>+TRUNC('D-PDP'!BO63,3)</f>
        <v>6.0419999999999998</v>
      </c>
      <c r="BP63" s="23">
        <f>+TRUNC('D-PDP'!BP63,3)</f>
        <v>0</v>
      </c>
      <c r="BQ63" s="23">
        <f>+TRUNC('D-PDP'!BQ63,3)</f>
        <v>37.502000000000002</v>
      </c>
      <c r="BR63" s="23">
        <f>+TRUNC('D-PDP'!BR63,3)</f>
        <v>37.502000000000002</v>
      </c>
      <c r="BS63" s="23">
        <f>+TRUNC('D-PDP'!BS63,3)</f>
        <v>98.739000000000004</v>
      </c>
      <c r="BT63" s="23">
        <f>+TRUNC('D-PDP'!BT63,0)</f>
        <v>0</v>
      </c>
      <c r="BU63" s="23">
        <f>+TRUNC('D-PDP'!BU63,0)</f>
        <v>0</v>
      </c>
      <c r="BV63" s="23">
        <f>+TRUNC('D-PDP'!BV63,6)</f>
        <v>0</v>
      </c>
      <c r="BW63" s="23">
        <f>+TRUNC('D-PDP'!BW63,0)</f>
        <v>0</v>
      </c>
      <c r="BX63" s="23">
        <f>+TRUNC('D-PDP'!BX63,0)</f>
        <v>0</v>
      </c>
      <c r="BY63" s="23">
        <f>+TRUNC('D-PDP'!BY63,0)</f>
        <v>0</v>
      </c>
      <c r="BZ63" s="23">
        <f>+TRUNC('D-PDP'!BZ63,3)</f>
        <v>0</v>
      </c>
      <c r="CA63" s="23">
        <f>+TRUNC('D-PDP'!CA63,3)</f>
        <v>0.13</v>
      </c>
      <c r="CB63" s="23">
        <f>+TRUNC('D-PDP'!CB63,3)</f>
        <v>0.42199999999999999</v>
      </c>
      <c r="CC63" s="23">
        <f>+TRUNC('D-PDP'!CC63,3)</f>
        <v>0.10299999999999999</v>
      </c>
      <c r="CD63" s="23">
        <f>+TRUNC('D-PDP'!CD63,3)</f>
        <v>8.6999999999999994E-2</v>
      </c>
      <c r="CE63" s="23">
        <f>+TRUNC('D-PDP'!CE63,3)</f>
        <v>0</v>
      </c>
      <c r="CF63" s="23">
        <f>+TRUNC('D-PDP'!CF63,3)</f>
        <v>0</v>
      </c>
      <c r="CG63" s="23">
        <f>+TRUNC('D-PDP'!CG63,3)</f>
        <v>0</v>
      </c>
      <c r="CH63" s="23">
        <f>+TRUNC('D-PDP'!CH63,3)</f>
        <v>0</v>
      </c>
      <c r="CI63" s="23">
        <f>+TRUNC('D-PDP'!CI63,3)</f>
        <v>47099.114999999998</v>
      </c>
      <c r="CJ63" s="23">
        <f>+TRUNC('D-PDP'!CJ63,3)</f>
        <v>1499.7370000000001</v>
      </c>
      <c r="CK63" s="23">
        <f>+TRUNC('D-PDP'!CK63,3)</f>
        <v>0</v>
      </c>
      <c r="CL63" s="23">
        <f>+TRUNC('D-PDP'!CL63,3)</f>
        <v>0</v>
      </c>
      <c r="CM63" s="23">
        <f>+TRUNC('D-PDP'!CM63,3)</f>
        <v>0</v>
      </c>
      <c r="CN63" s="23">
        <f>+TRUNC('D-PDP'!CN63,0)</f>
        <v>0</v>
      </c>
      <c r="CO63" s="23">
        <f>+TRUNC('D-PDP'!CO63,3)</f>
        <v>0</v>
      </c>
      <c r="CP63" s="23">
        <f>+TRUNC('D-PDP'!CP63,0)</f>
        <v>0</v>
      </c>
      <c r="CQ63" s="23">
        <f>+TRUNC('D-PDP'!CQ63,0)</f>
        <v>0</v>
      </c>
      <c r="CR63" s="23">
        <f>+TRUNC('D-PDP'!CR63,0)</f>
        <v>0</v>
      </c>
      <c r="CS63" s="23">
        <f>+TRUNC('D-PDP'!CS63,0)</f>
        <v>0</v>
      </c>
      <c r="CT63" s="23">
        <f>+TRUNC('D-PDP'!CT63,0)</f>
        <v>0</v>
      </c>
      <c r="CU63" s="23">
        <f>+TRUNC('D-PDP'!CU63,6)</f>
        <v>0</v>
      </c>
      <c r="CV63" s="23">
        <f>+TRUNC('D-PDP'!CV63,0)</f>
        <v>0</v>
      </c>
      <c r="CW63" s="23">
        <f>+TRUNC('D-PDP'!CW63,0)</f>
        <v>0</v>
      </c>
      <c r="CX63" s="23">
        <f>+TRUNC('D-PDP'!CX63,0)</f>
        <v>0</v>
      </c>
      <c r="CY63" s="23">
        <f>+TRUNC('D-PDP'!CY63,0)</f>
        <v>0</v>
      </c>
      <c r="CZ63" s="23">
        <f>+TRUNC('D-PDP'!CZ63,0)</f>
        <v>0</v>
      </c>
      <c r="DA63" s="23">
        <f>+TRUNC('D-PDP'!DA63,0)</f>
        <v>0</v>
      </c>
      <c r="DB63" s="23">
        <f>+TRUNC('D-PDP'!DB63,0)</f>
        <v>0</v>
      </c>
      <c r="DC63" s="23">
        <f>+TRUNC('D-PDP'!DC63,0)</f>
        <v>0</v>
      </c>
      <c r="DD63" s="23">
        <f>+TRUNC('D-PDP'!DD63,0)</f>
        <v>0</v>
      </c>
      <c r="DE63" s="23">
        <f>+TRUNC('D-PDP'!DE63,0)</f>
        <v>0</v>
      </c>
      <c r="DF63" s="23">
        <f>+TRUNC('D-PDP'!DF63,0)</f>
        <v>0</v>
      </c>
      <c r="DG63" s="23">
        <f>+TRUNC('D-PDP'!DG63,0)</f>
        <v>0</v>
      </c>
      <c r="DH63" s="23">
        <f>+TRUNC('D-PDP'!DH63,0)</f>
        <v>0</v>
      </c>
      <c r="DI63" s="23">
        <f>+TRUNC('D-PDP'!DI63,0)</f>
        <v>0</v>
      </c>
      <c r="DJ63" s="23">
        <f>+TRUNC('D-PDP'!DJ63,6)</f>
        <v>0</v>
      </c>
      <c r="DK63" s="23">
        <f>+TRUNC('D-PDP'!DK63,0)</f>
        <v>0</v>
      </c>
      <c r="DL63" s="23">
        <f>+TRUNC('D-PDP'!DL63,0)</f>
        <v>0</v>
      </c>
      <c r="DM63" s="23">
        <f>+TRUNC('D-PDP'!DM63,0)</f>
        <v>0</v>
      </c>
      <c r="DN63" s="23">
        <f>+TRUNC('D-PDP'!DN63,0)</f>
        <v>0</v>
      </c>
      <c r="DO63" s="23">
        <f>+TRUNC('D-PDP'!DO63,0)</f>
        <v>0</v>
      </c>
      <c r="DP63" s="23">
        <f>+TRUNC('D-PDP'!DP63,0)</f>
        <v>0</v>
      </c>
    </row>
    <row r="64" spans="3:120" x14ac:dyDescent="0.2">
      <c r="C64" s="12">
        <f>+'D-PDP'!C64</f>
        <v>2051</v>
      </c>
      <c r="D64" s="23">
        <f>+TRUNC('D-PDP'!D64,0)</f>
        <v>0</v>
      </c>
      <c r="E64" s="23">
        <f>+TRUNC('D-PDP'!E64,0)</f>
        <v>0</v>
      </c>
      <c r="F64" s="23">
        <f>+TRUNC('D-PDP'!F64,0)</f>
        <v>0</v>
      </c>
      <c r="G64" s="23">
        <f>+TRUNC('D-PDP'!G64,0)</f>
        <v>0</v>
      </c>
      <c r="H64" s="23">
        <f>+TRUNC('D-PDP'!H64,0)</f>
        <v>0</v>
      </c>
      <c r="I64" s="23">
        <f>+TRUNC('D-PDP'!I64,0)</f>
        <v>0</v>
      </c>
      <c r="J64" s="23">
        <f>+TRUNC('D-PDP'!J64,0)</f>
        <v>0</v>
      </c>
      <c r="K64" s="23">
        <f>+TRUNC('D-PDP'!K64,0)</f>
        <v>43556</v>
      </c>
      <c r="L64" s="23">
        <f>+TRUNC('D-PDP'!L64,0)</f>
        <v>0</v>
      </c>
      <c r="M64" s="23">
        <f>+TRUNC('D-PDP'!M64,3)</f>
        <v>12202.165999999999</v>
      </c>
      <c r="N64" s="23">
        <f>+TRUNC('D-PDP'!N64,3)</f>
        <v>0</v>
      </c>
      <c r="O64" s="23">
        <f>+TRUNC('D-PDP'!O64,3)</f>
        <v>0</v>
      </c>
      <c r="P64" s="23">
        <f>+TRUNC('D-PDP'!P64,3)</f>
        <v>12334.62</v>
      </c>
      <c r="Q64" s="23">
        <f>+TRUNC('D-PDP'!Q64,3)</f>
        <v>11236.424999999999</v>
      </c>
      <c r="R64" s="23">
        <f>+TRUNC('D-PDP'!R64,3)</f>
        <v>0</v>
      </c>
      <c r="S64" s="23">
        <f>+TRUNC('D-PDP'!S64,0)</f>
        <v>0</v>
      </c>
      <c r="T64" s="23">
        <f>+TRUNC('D-PDP'!T64,0)</f>
        <v>0</v>
      </c>
      <c r="U64" s="23">
        <f>+TRUNC('D-PDP'!U64,0)</f>
        <v>0</v>
      </c>
      <c r="V64" s="23">
        <f>+TRUNC('D-PDP'!V64,0)</f>
        <v>0</v>
      </c>
      <c r="W64" s="23">
        <f>+TRUNC('D-PDP'!W64,0)</f>
        <v>2119234</v>
      </c>
      <c r="X64" s="23">
        <f>+TRUNC('D-PDP'!X64,0)</f>
        <v>2318416</v>
      </c>
      <c r="Y64" s="23">
        <f>+TRUNC('D-PDP'!Y64,0)</f>
        <v>0</v>
      </c>
      <c r="Z64" s="23">
        <f>+TRUNC('D-PDP'!Z64,0)</f>
        <v>0</v>
      </c>
      <c r="AA64" s="23">
        <f>+TRUNC('D-PDP'!AA64,0)</f>
        <v>0</v>
      </c>
      <c r="AB64" s="23">
        <f>+TRUNC('D-PDP'!AB64,0)</f>
        <v>0</v>
      </c>
      <c r="AC64" s="23">
        <f>+TRUNC('D-PDP'!AC64,0)</f>
        <v>0</v>
      </c>
      <c r="AD64" s="23">
        <f>+TRUNC('D-PDP'!AD64,3)</f>
        <v>0</v>
      </c>
      <c r="AE64" s="23">
        <f>+TRUNC('D-PDP'!AE64,3)</f>
        <v>0</v>
      </c>
      <c r="AF64" s="23">
        <f>+TRUNC('D-PDP'!AF64,0)</f>
        <v>0</v>
      </c>
      <c r="AG64" s="23">
        <f>+TRUNC('D-PDP'!AG64,0)</f>
        <v>0</v>
      </c>
      <c r="AH64" s="23">
        <f>+TRUNC('D-PDP'!AH64,0)</f>
        <v>0</v>
      </c>
      <c r="AI64" s="23">
        <f>+TRUNC('D-PDP'!AI64,0)</f>
        <v>0</v>
      </c>
      <c r="AJ64" s="23">
        <f>+TRUNC('D-PDP'!AJ64,6)</f>
        <v>0</v>
      </c>
      <c r="AK64" s="23">
        <f>+TRUNC('D-PDP'!AK64,6)</f>
        <v>0</v>
      </c>
      <c r="AL64" s="23">
        <f>+TRUNC('D-PDP'!AL64,6)</f>
        <v>0</v>
      </c>
      <c r="AM64" s="23">
        <f>+TRUNC('D-PDP'!AM64,0)</f>
        <v>0</v>
      </c>
      <c r="AN64" s="23">
        <f>+TRUNC('D-PDP'!AN64,3)</f>
        <v>0</v>
      </c>
      <c r="AO64" s="23">
        <f>+TRUNC('D-PDP'!AO64,0)</f>
        <v>0</v>
      </c>
      <c r="AP64" s="23">
        <f>+TRUNC('D-PDP'!AP64,6)</f>
        <v>0</v>
      </c>
      <c r="AQ64" s="23">
        <f>+TRUNC('D-PDP'!AQ64,0)</f>
        <v>0</v>
      </c>
      <c r="AR64" s="23">
        <f>+TRUNC('D-PDP'!AR64,0)</f>
        <v>0</v>
      </c>
      <c r="AS64" s="23">
        <f>+TRUNC('D-PDP'!AS64,3)</f>
        <v>0</v>
      </c>
      <c r="AT64" s="23">
        <f>+TRUNC('D-PDP'!AT64,3)</f>
        <v>0</v>
      </c>
      <c r="AU64" s="23">
        <f>+TRUNC('D-PDP'!AU64,0)</f>
        <v>0</v>
      </c>
      <c r="AV64" s="23">
        <f>+TRUNC('D-PDP'!AV64,0)</f>
        <v>0</v>
      </c>
      <c r="AW64" s="23">
        <f>+TRUNC('D-PDP'!AW64,0)</f>
        <v>0</v>
      </c>
      <c r="AX64" s="23">
        <f>+TRUNC('D-PDP'!AX64,0)</f>
        <v>0</v>
      </c>
      <c r="AY64" s="23">
        <f>+TRUNC('D-PDP'!AY64,0)</f>
        <v>0</v>
      </c>
      <c r="AZ64" s="23">
        <f>+TRUNC('D-PDP'!AZ64,3)</f>
        <v>0</v>
      </c>
      <c r="BA64" s="23">
        <f>+TRUNC('D-PDP'!BA64,0)</f>
        <v>0</v>
      </c>
      <c r="BB64" s="23">
        <f>+TRUNC('D-PDP'!BB64,0)</f>
        <v>0</v>
      </c>
      <c r="BC64" s="23">
        <f>+TRUNC('D-PDP'!BC64,0)</f>
        <v>0</v>
      </c>
      <c r="BD64" s="23">
        <f>+TRUNC('D-PDP'!BD64,3)</f>
        <v>0</v>
      </c>
      <c r="BE64" s="23">
        <f>+TRUNC('D-PDP'!BE64,3)</f>
        <v>0</v>
      </c>
      <c r="BF64" s="23">
        <f>+TRUNC('D-PDP'!BF64,0)</f>
        <v>0</v>
      </c>
      <c r="BG64" s="23">
        <f>+TRUNC('D-PDP'!BG64,0)</f>
        <v>0</v>
      </c>
      <c r="BH64" s="23">
        <f>+TRUNC('D-PDP'!BH64,0)</f>
        <v>0</v>
      </c>
      <c r="BI64" s="23">
        <f>+TRUNC('D-PDP'!BI64,0)</f>
        <v>0</v>
      </c>
      <c r="BJ64" s="23">
        <f>+TRUNC('D-PDP'!BJ64,3)</f>
        <v>98.739000000000004</v>
      </c>
      <c r="BK64" s="23">
        <f>+TRUNC('D-PDP'!BK64,3)</f>
        <v>1.8420000000000001</v>
      </c>
      <c r="BL64" s="23">
        <f>+TRUNC('D-PDP'!BL64,3)</f>
        <v>-1.0569999999999999</v>
      </c>
      <c r="BM64" s="23">
        <f>+TRUNC('D-PDP'!BM64,3)</f>
        <v>0.876</v>
      </c>
      <c r="BN64" s="23">
        <f>+TRUNC('D-PDP'!BN64,3)</f>
        <v>6.0419999999999998</v>
      </c>
      <c r="BO64" s="23">
        <f>+TRUNC('D-PDP'!BO64,3)</f>
        <v>6.0419999999999998</v>
      </c>
      <c r="BP64" s="23">
        <f>+TRUNC('D-PDP'!BP64,3)</f>
        <v>0</v>
      </c>
      <c r="BQ64" s="23">
        <f>+TRUNC('D-PDP'!BQ64,3)</f>
        <v>37.502000000000002</v>
      </c>
      <c r="BR64" s="23">
        <f>+TRUNC('D-PDP'!BR64,3)</f>
        <v>37.502000000000002</v>
      </c>
      <c r="BS64" s="23">
        <f>+TRUNC('D-PDP'!BS64,3)</f>
        <v>98.739000000000004</v>
      </c>
      <c r="BT64" s="23">
        <f>+TRUNC('D-PDP'!BT64,0)</f>
        <v>0</v>
      </c>
      <c r="BU64" s="23">
        <f>+TRUNC('D-PDP'!BU64,0)</f>
        <v>0</v>
      </c>
      <c r="BV64" s="23">
        <f>+TRUNC('D-PDP'!BV64,6)</f>
        <v>0</v>
      </c>
      <c r="BW64" s="23">
        <f>+TRUNC('D-PDP'!BW64,0)</f>
        <v>0</v>
      </c>
      <c r="BX64" s="23">
        <f>+TRUNC('D-PDP'!BX64,0)</f>
        <v>0</v>
      </c>
      <c r="BY64" s="23">
        <f>+TRUNC('D-PDP'!BY64,0)</f>
        <v>0</v>
      </c>
      <c r="BZ64" s="23">
        <f>+TRUNC('D-PDP'!BZ64,3)</f>
        <v>0</v>
      </c>
      <c r="CA64" s="23">
        <f>+TRUNC('D-PDP'!CA64,3)</f>
        <v>0.13</v>
      </c>
      <c r="CB64" s="23">
        <f>+TRUNC('D-PDP'!CB64,3)</f>
        <v>0.42199999999999999</v>
      </c>
      <c r="CC64" s="23">
        <f>+TRUNC('D-PDP'!CC64,3)</f>
        <v>0.10299999999999999</v>
      </c>
      <c r="CD64" s="23">
        <f>+TRUNC('D-PDP'!CD64,3)</f>
        <v>8.6999999999999994E-2</v>
      </c>
      <c r="CE64" s="23">
        <f>+TRUNC('D-PDP'!CE64,3)</f>
        <v>0</v>
      </c>
      <c r="CF64" s="23">
        <f>+TRUNC('D-PDP'!CF64,3)</f>
        <v>0</v>
      </c>
      <c r="CG64" s="23">
        <f>+TRUNC('D-PDP'!CG64,3)</f>
        <v>0</v>
      </c>
      <c r="CH64" s="23">
        <f>+TRUNC('D-PDP'!CH64,3)</f>
        <v>0</v>
      </c>
      <c r="CI64" s="23">
        <f>+TRUNC('D-PDP'!CI64,3)</f>
        <v>47099.114999999998</v>
      </c>
      <c r="CJ64" s="23">
        <f>+TRUNC('D-PDP'!CJ64,3)</f>
        <v>1499.7370000000001</v>
      </c>
      <c r="CK64" s="23">
        <f>+TRUNC('D-PDP'!CK64,3)</f>
        <v>0</v>
      </c>
      <c r="CL64" s="23">
        <f>+TRUNC('D-PDP'!CL64,3)</f>
        <v>0</v>
      </c>
      <c r="CM64" s="23">
        <f>+TRUNC('D-PDP'!CM64,3)</f>
        <v>0</v>
      </c>
      <c r="CN64" s="23">
        <f>+TRUNC('D-PDP'!CN64,0)</f>
        <v>0</v>
      </c>
      <c r="CO64" s="23">
        <f>+TRUNC('D-PDP'!CO64,3)</f>
        <v>0</v>
      </c>
      <c r="CP64" s="23">
        <f>+TRUNC('D-PDP'!CP64,0)</f>
        <v>0</v>
      </c>
      <c r="CQ64" s="23">
        <f>+TRUNC('D-PDP'!CQ64,0)</f>
        <v>0</v>
      </c>
      <c r="CR64" s="23">
        <f>+TRUNC('D-PDP'!CR64,0)</f>
        <v>0</v>
      </c>
      <c r="CS64" s="23">
        <f>+TRUNC('D-PDP'!CS64,0)</f>
        <v>0</v>
      </c>
      <c r="CT64" s="23">
        <f>+TRUNC('D-PDP'!CT64,0)</f>
        <v>0</v>
      </c>
      <c r="CU64" s="23">
        <f>+TRUNC('D-PDP'!CU64,6)</f>
        <v>0</v>
      </c>
      <c r="CV64" s="23">
        <f>+TRUNC('D-PDP'!CV64,0)</f>
        <v>0</v>
      </c>
      <c r="CW64" s="23">
        <f>+TRUNC('D-PDP'!CW64,0)</f>
        <v>0</v>
      </c>
      <c r="CX64" s="23">
        <f>+TRUNC('D-PDP'!CX64,0)</f>
        <v>0</v>
      </c>
      <c r="CY64" s="23">
        <f>+TRUNC('D-PDP'!CY64,0)</f>
        <v>0</v>
      </c>
      <c r="CZ64" s="23">
        <f>+TRUNC('D-PDP'!CZ64,0)</f>
        <v>0</v>
      </c>
      <c r="DA64" s="23">
        <f>+TRUNC('D-PDP'!DA64,0)</f>
        <v>0</v>
      </c>
      <c r="DB64" s="23">
        <f>+TRUNC('D-PDP'!DB64,0)</f>
        <v>0</v>
      </c>
      <c r="DC64" s="23">
        <f>+TRUNC('D-PDP'!DC64,0)</f>
        <v>0</v>
      </c>
      <c r="DD64" s="23">
        <f>+TRUNC('D-PDP'!DD64,0)</f>
        <v>0</v>
      </c>
      <c r="DE64" s="23">
        <f>+TRUNC('D-PDP'!DE64,0)</f>
        <v>0</v>
      </c>
      <c r="DF64" s="23">
        <f>+TRUNC('D-PDP'!DF64,0)</f>
        <v>0</v>
      </c>
      <c r="DG64" s="23">
        <f>+TRUNC('D-PDP'!DG64,0)</f>
        <v>0</v>
      </c>
      <c r="DH64" s="23">
        <f>+TRUNC('D-PDP'!DH64,0)</f>
        <v>0</v>
      </c>
      <c r="DI64" s="23">
        <f>+TRUNC('D-PDP'!DI64,0)</f>
        <v>0</v>
      </c>
      <c r="DJ64" s="23">
        <f>+TRUNC('D-PDP'!DJ64,6)</f>
        <v>0</v>
      </c>
      <c r="DK64" s="23">
        <f>+TRUNC('D-PDP'!DK64,0)</f>
        <v>0</v>
      </c>
      <c r="DL64" s="23">
        <f>+TRUNC('D-PDP'!DL64,0)</f>
        <v>0</v>
      </c>
      <c r="DM64" s="23">
        <f>+TRUNC('D-PDP'!DM64,0)</f>
        <v>0</v>
      </c>
      <c r="DN64" s="23">
        <f>+TRUNC('D-PDP'!DN64,0)</f>
        <v>0</v>
      </c>
      <c r="DO64" s="23">
        <f>+TRUNC('D-PDP'!DO64,0)</f>
        <v>0</v>
      </c>
      <c r="DP64" s="23">
        <f>+TRUNC('D-PDP'!DP64,0)</f>
        <v>0</v>
      </c>
    </row>
    <row r="65" spans="3:120" x14ac:dyDescent="0.2">
      <c r="C65" s="12">
        <f>+'D-PDP'!C65</f>
        <v>2052</v>
      </c>
      <c r="D65" s="23">
        <f>+TRUNC('D-PDP'!D65,0)</f>
        <v>0</v>
      </c>
      <c r="E65" s="23">
        <f>+TRUNC('D-PDP'!E65,0)</f>
        <v>0</v>
      </c>
      <c r="F65" s="23">
        <f>+TRUNC('D-PDP'!F65,0)</f>
        <v>0</v>
      </c>
      <c r="G65" s="23">
        <f>+TRUNC('D-PDP'!G65,0)</f>
        <v>0</v>
      </c>
      <c r="H65" s="23">
        <f>+TRUNC('D-PDP'!H65,0)</f>
        <v>0</v>
      </c>
      <c r="I65" s="23">
        <f>+TRUNC('D-PDP'!I65,0)</f>
        <v>0</v>
      </c>
      <c r="J65" s="23">
        <f>+TRUNC('D-PDP'!J65,0)</f>
        <v>0</v>
      </c>
      <c r="K65" s="23">
        <f>+TRUNC('D-PDP'!K65,0)</f>
        <v>39724</v>
      </c>
      <c r="L65" s="23">
        <f>+TRUNC('D-PDP'!L65,0)</f>
        <v>0</v>
      </c>
      <c r="M65" s="23">
        <f>+TRUNC('D-PDP'!M65,3)</f>
        <v>10736.531000000001</v>
      </c>
      <c r="N65" s="23">
        <f>+TRUNC('D-PDP'!N65,3)</f>
        <v>0</v>
      </c>
      <c r="O65" s="23">
        <f>+TRUNC('D-PDP'!O65,3)</f>
        <v>0</v>
      </c>
      <c r="P65" s="23">
        <f>+TRUNC('D-PDP'!P65,3)</f>
        <v>10861.456</v>
      </c>
      <c r="Q65" s="23">
        <f>+TRUNC('D-PDP'!Q65,3)</f>
        <v>9895.1679999999997</v>
      </c>
      <c r="R65" s="23">
        <f>+TRUNC('D-PDP'!R65,3)</f>
        <v>0</v>
      </c>
      <c r="S65" s="23">
        <f>+TRUNC('D-PDP'!S65,0)</f>
        <v>0</v>
      </c>
      <c r="T65" s="23">
        <f>+TRUNC('D-PDP'!T65,0)</f>
        <v>0</v>
      </c>
      <c r="U65" s="23">
        <f>+TRUNC('D-PDP'!U65,0)</f>
        <v>0</v>
      </c>
      <c r="V65" s="23">
        <f>+TRUNC('D-PDP'!V65,0)</f>
        <v>0</v>
      </c>
      <c r="W65" s="23">
        <f>+TRUNC('D-PDP'!W65,0)</f>
        <v>2028467</v>
      </c>
      <c r="X65" s="23">
        <f>+TRUNC('D-PDP'!X65,0)</f>
        <v>2228855</v>
      </c>
      <c r="Y65" s="23">
        <f>+TRUNC('D-PDP'!Y65,0)</f>
        <v>0</v>
      </c>
      <c r="Z65" s="23">
        <f>+TRUNC('D-PDP'!Z65,0)</f>
        <v>0</v>
      </c>
      <c r="AA65" s="23">
        <f>+TRUNC('D-PDP'!AA65,0)</f>
        <v>0</v>
      </c>
      <c r="AB65" s="23">
        <f>+TRUNC('D-PDP'!AB65,0)</f>
        <v>0</v>
      </c>
      <c r="AC65" s="23">
        <f>+TRUNC('D-PDP'!AC65,0)</f>
        <v>0</v>
      </c>
      <c r="AD65" s="23">
        <f>+TRUNC('D-PDP'!AD65,3)</f>
        <v>0</v>
      </c>
      <c r="AE65" s="23">
        <f>+TRUNC('D-PDP'!AE65,3)</f>
        <v>0</v>
      </c>
      <c r="AF65" s="23">
        <f>+TRUNC('D-PDP'!AF65,0)</f>
        <v>0</v>
      </c>
      <c r="AG65" s="23">
        <f>+TRUNC('D-PDP'!AG65,0)</f>
        <v>0</v>
      </c>
      <c r="AH65" s="23">
        <f>+TRUNC('D-PDP'!AH65,0)</f>
        <v>0</v>
      </c>
      <c r="AI65" s="23">
        <f>+TRUNC('D-PDP'!AI65,0)</f>
        <v>0</v>
      </c>
      <c r="AJ65" s="23">
        <f>+TRUNC('D-PDP'!AJ65,6)</f>
        <v>0</v>
      </c>
      <c r="AK65" s="23">
        <f>+TRUNC('D-PDP'!AK65,6)</f>
        <v>0</v>
      </c>
      <c r="AL65" s="23">
        <f>+TRUNC('D-PDP'!AL65,6)</f>
        <v>0</v>
      </c>
      <c r="AM65" s="23">
        <f>+TRUNC('D-PDP'!AM65,0)</f>
        <v>0</v>
      </c>
      <c r="AN65" s="23">
        <f>+TRUNC('D-PDP'!AN65,3)</f>
        <v>0</v>
      </c>
      <c r="AO65" s="23">
        <f>+TRUNC('D-PDP'!AO65,0)</f>
        <v>0</v>
      </c>
      <c r="AP65" s="23">
        <f>+TRUNC('D-PDP'!AP65,6)</f>
        <v>0</v>
      </c>
      <c r="AQ65" s="23">
        <f>+TRUNC('D-PDP'!AQ65,0)</f>
        <v>0</v>
      </c>
      <c r="AR65" s="23">
        <f>+TRUNC('D-PDP'!AR65,0)</f>
        <v>0</v>
      </c>
      <c r="AS65" s="23">
        <f>+TRUNC('D-PDP'!AS65,3)</f>
        <v>0</v>
      </c>
      <c r="AT65" s="23">
        <f>+TRUNC('D-PDP'!AT65,3)</f>
        <v>0</v>
      </c>
      <c r="AU65" s="23">
        <f>+TRUNC('D-PDP'!AU65,0)</f>
        <v>0</v>
      </c>
      <c r="AV65" s="23">
        <f>+TRUNC('D-PDP'!AV65,0)</f>
        <v>0</v>
      </c>
      <c r="AW65" s="23">
        <f>+TRUNC('D-PDP'!AW65,0)</f>
        <v>0</v>
      </c>
      <c r="AX65" s="23">
        <f>+TRUNC('D-PDP'!AX65,0)</f>
        <v>0</v>
      </c>
      <c r="AY65" s="23">
        <f>+TRUNC('D-PDP'!AY65,0)</f>
        <v>0</v>
      </c>
      <c r="AZ65" s="23">
        <f>+TRUNC('D-PDP'!AZ65,3)</f>
        <v>0</v>
      </c>
      <c r="BA65" s="23">
        <f>+TRUNC('D-PDP'!BA65,0)</f>
        <v>0</v>
      </c>
      <c r="BB65" s="23">
        <f>+TRUNC('D-PDP'!BB65,0)</f>
        <v>0</v>
      </c>
      <c r="BC65" s="23">
        <f>+TRUNC('D-PDP'!BC65,0)</f>
        <v>0</v>
      </c>
      <c r="BD65" s="23">
        <f>+TRUNC('D-PDP'!BD65,3)</f>
        <v>0</v>
      </c>
      <c r="BE65" s="23">
        <f>+TRUNC('D-PDP'!BE65,3)</f>
        <v>0</v>
      </c>
      <c r="BF65" s="23">
        <f>+TRUNC('D-PDP'!BF65,0)</f>
        <v>0</v>
      </c>
      <c r="BG65" s="23">
        <f>+TRUNC('D-PDP'!BG65,0)</f>
        <v>0</v>
      </c>
      <c r="BH65" s="23">
        <f>+TRUNC('D-PDP'!BH65,0)</f>
        <v>0</v>
      </c>
      <c r="BI65" s="23">
        <f>+TRUNC('D-PDP'!BI65,0)</f>
        <v>0</v>
      </c>
      <c r="BJ65" s="23">
        <f>+TRUNC('D-PDP'!BJ65,3)</f>
        <v>98.739000000000004</v>
      </c>
      <c r="BK65" s="23">
        <f>+TRUNC('D-PDP'!BK65,3)</f>
        <v>1.8420000000000001</v>
      </c>
      <c r="BL65" s="23">
        <f>+TRUNC('D-PDP'!BL65,3)</f>
        <v>-1.0569999999999999</v>
      </c>
      <c r="BM65" s="23">
        <f>+TRUNC('D-PDP'!BM65,3)</f>
        <v>0.876</v>
      </c>
      <c r="BN65" s="23">
        <f>+TRUNC('D-PDP'!BN65,3)</f>
        <v>6.0419999999999998</v>
      </c>
      <c r="BO65" s="23">
        <f>+TRUNC('D-PDP'!BO65,3)</f>
        <v>6.0419999999999998</v>
      </c>
      <c r="BP65" s="23">
        <f>+TRUNC('D-PDP'!BP65,3)</f>
        <v>0</v>
      </c>
      <c r="BQ65" s="23">
        <f>+TRUNC('D-PDP'!BQ65,3)</f>
        <v>37.502000000000002</v>
      </c>
      <c r="BR65" s="23">
        <f>+TRUNC('D-PDP'!BR65,3)</f>
        <v>37.502000000000002</v>
      </c>
      <c r="BS65" s="23">
        <f>+TRUNC('D-PDP'!BS65,3)</f>
        <v>98.739000000000004</v>
      </c>
      <c r="BT65" s="23">
        <f>+TRUNC('D-PDP'!BT65,0)</f>
        <v>0</v>
      </c>
      <c r="BU65" s="23">
        <f>+TRUNC('D-PDP'!BU65,0)</f>
        <v>0</v>
      </c>
      <c r="BV65" s="23">
        <f>+TRUNC('D-PDP'!BV65,6)</f>
        <v>0</v>
      </c>
      <c r="BW65" s="23">
        <f>+TRUNC('D-PDP'!BW65,0)</f>
        <v>0</v>
      </c>
      <c r="BX65" s="23">
        <f>+TRUNC('D-PDP'!BX65,0)</f>
        <v>0</v>
      </c>
      <c r="BY65" s="23">
        <f>+TRUNC('D-PDP'!BY65,0)</f>
        <v>0</v>
      </c>
      <c r="BZ65" s="23">
        <f>+TRUNC('D-PDP'!BZ65,3)</f>
        <v>0</v>
      </c>
      <c r="CA65" s="23">
        <f>+TRUNC('D-PDP'!CA65,3)</f>
        <v>0.13</v>
      </c>
      <c r="CB65" s="23">
        <f>+TRUNC('D-PDP'!CB65,3)</f>
        <v>0.42199999999999999</v>
      </c>
      <c r="CC65" s="23">
        <f>+TRUNC('D-PDP'!CC65,3)</f>
        <v>0.10299999999999999</v>
      </c>
      <c r="CD65" s="23">
        <f>+TRUNC('D-PDP'!CD65,3)</f>
        <v>8.6999999999999994E-2</v>
      </c>
      <c r="CE65" s="23">
        <f>+TRUNC('D-PDP'!CE65,3)</f>
        <v>0</v>
      </c>
      <c r="CF65" s="23">
        <f>+TRUNC('D-PDP'!CF65,3)</f>
        <v>0</v>
      </c>
      <c r="CG65" s="23">
        <f>+TRUNC('D-PDP'!CG65,3)</f>
        <v>0</v>
      </c>
      <c r="CH65" s="23">
        <f>+TRUNC('D-PDP'!CH65,3)</f>
        <v>0</v>
      </c>
      <c r="CI65" s="23">
        <f>+TRUNC('D-PDP'!CI65,3)</f>
        <v>47099.114999999998</v>
      </c>
      <c r="CJ65" s="23">
        <f>+TRUNC('D-PDP'!CJ65,3)</f>
        <v>1499.7370000000001</v>
      </c>
      <c r="CK65" s="23">
        <f>+TRUNC('D-PDP'!CK65,3)</f>
        <v>0</v>
      </c>
      <c r="CL65" s="23">
        <f>+TRUNC('D-PDP'!CL65,3)</f>
        <v>0</v>
      </c>
      <c r="CM65" s="23">
        <f>+TRUNC('D-PDP'!CM65,3)</f>
        <v>0</v>
      </c>
      <c r="CN65" s="23">
        <f>+TRUNC('D-PDP'!CN65,0)</f>
        <v>0</v>
      </c>
      <c r="CO65" s="23">
        <f>+TRUNC('D-PDP'!CO65,3)</f>
        <v>0</v>
      </c>
      <c r="CP65" s="23">
        <f>+TRUNC('D-PDP'!CP65,0)</f>
        <v>0</v>
      </c>
      <c r="CQ65" s="23">
        <f>+TRUNC('D-PDP'!CQ65,0)</f>
        <v>0</v>
      </c>
      <c r="CR65" s="23">
        <f>+TRUNC('D-PDP'!CR65,0)</f>
        <v>0</v>
      </c>
      <c r="CS65" s="23">
        <f>+TRUNC('D-PDP'!CS65,0)</f>
        <v>0</v>
      </c>
      <c r="CT65" s="23">
        <f>+TRUNC('D-PDP'!CT65,0)</f>
        <v>0</v>
      </c>
      <c r="CU65" s="23">
        <f>+TRUNC('D-PDP'!CU65,6)</f>
        <v>0</v>
      </c>
      <c r="CV65" s="23">
        <f>+TRUNC('D-PDP'!CV65,0)</f>
        <v>0</v>
      </c>
      <c r="CW65" s="23">
        <f>+TRUNC('D-PDP'!CW65,0)</f>
        <v>0</v>
      </c>
      <c r="CX65" s="23">
        <f>+TRUNC('D-PDP'!CX65,0)</f>
        <v>0</v>
      </c>
      <c r="CY65" s="23">
        <f>+TRUNC('D-PDP'!CY65,0)</f>
        <v>0</v>
      </c>
      <c r="CZ65" s="23">
        <f>+TRUNC('D-PDP'!CZ65,0)</f>
        <v>0</v>
      </c>
      <c r="DA65" s="23">
        <f>+TRUNC('D-PDP'!DA65,0)</f>
        <v>0</v>
      </c>
      <c r="DB65" s="23">
        <f>+TRUNC('D-PDP'!DB65,0)</f>
        <v>0</v>
      </c>
      <c r="DC65" s="23">
        <f>+TRUNC('D-PDP'!DC65,0)</f>
        <v>0</v>
      </c>
      <c r="DD65" s="23">
        <f>+TRUNC('D-PDP'!DD65,0)</f>
        <v>0</v>
      </c>
      <c r="DE65" s="23">
        <f>+TRUNC('D-PDP'!DE65,0)</f>
        <v>0</v>
      </c>
      <c r="DF65" s="23">
        <f>+TRUNC('D-PDP'!DF65,0)</f>
        <v>0</v>
      </c>
      <c r="DG65" s="23">
        <f>+TRUNC('D-PDP'!DG65,0)</f>
        <v>0</v>
      </c>
      <c r="DH65" s="23">
        <f>+TRUNC('D-PDP'!DH65,0)</f>
        <v>0</v>
      </c>
      <c r="DI65" s="23">
        <f>+TRUNC('D-PDP'!DI65,0)</f>
        <v>0</v>
      </c>
      <c r="DJ65" s="23">
        <f>+TRUNC('D-PDP'!DJ65,6)</f>
        <v>0</v>
      </c>
      <c r="DK65" s="23">
        <f>+TRUNC('D-PDP'!DK65,0)</f>
        <v>0</v>
      </c>
      <c r="DL65" s="23">
        <f>+TRUNC('D-PDP'!DL65,0)</f>
        <v>0</v>
      </c>
      <c r="DM65" s="23">
        <f>+TRUNC('D-PDP'!DM65,0)</f>
        <v>0</v>
      </c>
      <c r="DN65" s="23">
        <f>+TRUNC('D-PDP'!DN65,0)</f>
        <v>0</v>
      </c>
      <c r="DO65" s="23">
        <f>+TRUNC('D-PDP'!DO65,0)</f>
        <v>0</v>
      </c>
      <c r="DP65" s="23">
        <f>+TRUNC('D-PDP'!DP65,0)</f>
        <v>0</v>
      </c>
    </row>
    <row r="66" spans="3:120" x14ac:dyDescent="0.2">
      <c r="C66" s="12">
        <f>+'D-PDP'!C66</f>
        <v>2053</v>
      </c>
      <c r="D66" s="23">
        <f>+TRUNC('D-PDP'!D66,0)</f>
        <v>0</v>
      </c>
      <c r="E66" s="23">
        <f>+TRUNC('D-PDP'!E66,0)</f>
        <v>0</v>
      </c>
      <c r="F66" s="23">
        <f>+TRUNC('D-PDP'!F66,0)</f>
        <v>0</v>
      </c>
      <c r="G66" s="23">
        <f>+TRUNC('D-PDP'!G66,0)</f>
        <v>0</v>
      </c>
      <c r="H66" s="23">
        <f>+TRUNC('D-PDP'!H66,0)</f>
        <v>0</v>
      </c>
      <c r="I66" s="23">
        <f>+TRUNC('D-PDP'!I66,0)</f>
        <v>0</v>
      </c>
      <c r="J66" s="23">
        <f>+TRUNC('D-PDP'!J66,0)</f>
        <v>0</v>
      </c>
      <c r="K66" s="23">
        <f>+TRUNC('D-PDP'!K66,0)</f>
        <v>35882</v>
      </c>
      <c r="L66" s="23">
        <f>+TRUNC('D-PDP'!L66,0)</f>
        <v>0</v>
      </c>
      <c r="M66" s="23">
        <f>+TRUNC('D-PDP'!M66,3)</f>
        <v>9242.1450000000004</v>
      </c>
      <c r="N66" s="23">
        <f>+TRUNC('D-PDP'!N66,3)</f>
        <v>0</v>
      </c>
      <c r="O66" s="23">
        <f>+TRUNC('D-PDP'!O66,3)</f>
        <v>0</v>
      </c>
      <c r="P66" s="23">
        <f>+TRUNC('D-PDP'!P66,3)</f>
        <v>9356.991</v>
      </c>
      <c r="Q66" s="23">
        <f>+TRUNC('D-PDP'!Q66,3)</f>
        <v>8525.1980000000003</v>
      </c>
      <c r="R66" s="23">
        <f>+TRUNC('D-PDP'!R66,3)</f>
        <v>0</v>
      </c>
      <c r="S66" s="23">
        <f>+TRUNC('D-PDP'!S66,0)</f>
        <v>0</v>
      </c>
      <c r="T66" s="23">
        <f>+TRUNC('D-PDP'!T66,0)</f>
        <v>0</v>
      </c>
      <c r="U66" s="23">
        <f>+TRUNC('D-PDP'!U66,0)</f>
        <v>0</v>
      </c>
      <c r="V66" s="23">
        <f>+TRUNC('D-PDP'!V66,0)</f>
        <v>0</v>
      </c>
      <c r="W66" s="23">
        <f>+TRUNC('D-PDP'!W66,0)</f>
        <v>1832236</v>
      </c>
      <c r="X66" s="23">
        <f>+TRUNC('D-PDP'!X66,0)</f>
        <v>2032647</v>
      </c>
      <c r="Y66" s="23">
        <f>+TRUNC('D-PDP'!Y66,0)</f>
        <v>0</v>
      </c>
      <c r="Z66" s="23">
        <f>+TRUNC('D-PDP'!Z66,0)</f>
        <v>0</v>
      </c>
      <c r="AA66" s="23">
        <f>+TRUNC('D-PDP'!AA66,0)</f>
        <v>0</v>
      </c>
      <c r="AB66" s="23">
        <f>+TRUNC('D-PDP'!AB66,0)</f>
        <v>0</v>
      </c>
      <c r="AC66" s="23">
        <f>+TRUNC('D-PDP'!AC66,0)</f>
        <v>0</v>
      </c>
      <c r="AD66" s="23">
        <f>+TRUNC('D-PDP'!AD66,3)</f>
        <v>0</v>
      </c>
      <c r="AE66" s="23">
        <f>+TRUNC('D-PDP'!AE66,3)</f>
        <v>0</v>
      </c>
      <c r="AF66" s="23">
        <f>+TRUNC('D-PDP'!AF66,0)</f>
        <v>0</v>
      </c>
      <c r="AG66" s="23">
        <f>+TRUNC('D-PDP'!AG66,0)</f>
        <v>0</v>
      </c>
      <c r="AH66" s="23">
        <f>+TRUNC('D-PDP'!AH66,0)</f>
        <v>0</v>
      </c>
      <c r="AI66" s="23">
        <f>+TRUNC('D-PDP'!AI66,0)</f>
        <v>0</v>
      </c>
      <c r="AJ66" s="23">
        <f>+TRUNC('D-PDP'!AJ66,6)</f>
        <v>0</v>
      </c>
      <c r="AK66" s="23">
        <f>+TRUNC('D-PDP'!AK66,6)</f>
        <v>0</v>
      </c>
      <c r="AL66" s="23">
        <f>+TRUNC('D-PDP'!AL66,6)</f>
        <v>0</v>
      </c>
      <c r="AM66" s="23">
        <f>+TRUNC('D-PDP'!AM66,0)</f>
        <v>0</v>
      </c>
      <c r="AN66" s="23">
        <f>+TRUNC('D-PDP'!AN66,3)</f>
        <v>0</v>
      </c>
      <c r="AO66" s="23">
        <f>+TRUNC('D-PDP'!AO66,0)</f>
        <v>0</v>
      </c>
      <c r="AP66" s="23">
        <f>+TRUNC('D-PDP'!AP66,6)</f>
        <v>0</v>
      </c>
      <c r="AQ66" s="23">
        <f>+TRUNC('D-PDP'!AQ66,0)</f>
        <v>0</v>
      </c>
      <c r="AR66" s="23">
        <f>+TRUNC('D-PDP'!AR66,0)</f>
        <v>0</v>
      </c>
      <c r="AS66" s="23">
        <f>+TRUNC('D-PDP'!AS66,3)</f>
        <v>0</v>
      </c>
      <c r="AT66" s="23">
        <f>+TRUNC('D-PDP'!AT66,3)</f>
        <v>0</v>
      </c>
      <c r="AU66" s="23">
        <f>+TRUNC('D-PDP'!AU66,0)</f>
        <v>0</v>
      </c>
      <c r="AV66" s="23">
        <f>+TRUNC('D-PDP'!AV66,0)</f>
        <v>0</v>
      </c>
      <c r="AW66" s="23">
        <f>+TRUNC('D-PDP'!AW66,0)</f>
        <v>0</v>
      </c>
      <c r="AX66" s="23">
        <f>+TRUNC('D-PDP'!AX66,0)</f>
        <v>0</v>
      </c>
      <c r="AY66" s="23">
        <f>+TRUNC('D-PDP'!AY66,0)</f>
        <v>0</v>
      </c>
      <c r="AZ66" s="23">
        <f>+TRUNC('D-PDP'!AZ66,3)</f>
        <v>0</v>
      </c>
      <c r="BA66" s="23">
        <f>+TRUNC('D-PDP'!BA66,0)</f>
        <v>0</v>
      </c>
      <c r="BB66" s="23">
        <f>+TRUNC('D-PDP'!BB66,0)</f>
        <v>0</v>
      </c>
      <c r="BC66" s="23">
        <f>+TRUNC('D-PDP'!BC66,0)</f>
        <v>0</v>
      </c>
      <c r="BD66" s="23">
        <f>+TRUNC('D-PDP'!BD66,3)</f>
        <v>0</v>
      </c>
      <c r="BE66" s="23">
        <f>+TRUNC('D-PDP'!BE66,3)</f>
        <v>0</v>
      </c>
      <c r="BF66" s="23">
        <f>+TRUNC('D-PDP'!BF66,0)</f>
        <v>0</v>
      </c>
      <c r="BG66" s="23">
        <f>+TRUNC('D-PDP'!BG66,0)</f>
        <v>0</v>
      </c>
      <c r="BH66" s="23">
        <f>+TRUNC('D-PDP'!BH66,0)</f>
        <v>0</v>
      </c>
      <c r="BI66" s="23">
        <f>+TRUNC('D-PDP'!BI66,0)</f>
        <v>0</v>
      </c>
      <c r="BJ66" s="23">
        <f>+TRUNC('D-PDP'!BJ66,3)</f>
        <v>98.739000000000004</v>
      </c>
      <c r="BK66" s="23">
        <f>+TRUNC('D-PDP'!BK66,3)</f>
        <v>1.8420000000000001</v>
      </c>
      <c r="BL66" s="23">
        <f>+TRUNC('D-PDP'!BL66,3)</f>
        <v>-1.0569999999999999</v>
      </c>
      <c r="BM66" s="23">
        <f>+TRUNC('D-PDP'!BM66,3)</f>
        <v>0.876</v>
      </c>
      <c r="BN66" s="23">
        <f>+TRUNC('D-PDP'!BN66,3)</f>
        <v>6.0419999999999998</v>
      </c>
      <c r="BO66" s="23">
        <f>+TRUNC('D-PDP'!BO66,3)</f>
        <v>6.0419999999999998</v>
      </c>
      <c r="BP66" s="23">
        <f>+TRUNC('D-PDP'!BP66,3)</f>
        <v>0</v>
      </c>
      <c r="BQ66" s="23">
        <f>+TRUNC('D-PDP'!BQ66,3)</f>
        <v>37.502000000000002</v>
      </c>
      <c r="BR66" s="23">
        <f>+TRUNC('D-PDP'!BR66,3)</f>
        <v>37.502000000000002</v>
      </c>
      <c r="BS66" s="23">
        <f>+TRUNC('D-PDP'!BS66,3)</f>
        <v>98.739000000000004</v>
      </c>
      <c r="BT66" s="23">
        <f>+TRUNC('D-PDP'!BT66,0)</f>
        <v>0</v>
      </c>
      <c r="BU66" s="23">
        <f>+TRUNC('D-PDP'!BU66,0)</f>
        <v>0</v>
      </c>
      <c r="BV66" s="23">
        <f>+TRUNC('D-PDP'!BV66,6)</f>
        <v>0</v>
      </c>
      <c r="BW66" s="23">
        <f>+TRUNC('D-PDP'!BW66,0)</f>
        <v>0</v>
      </c>
      <c r="BX66" s="23">
        <f>+TRUNC('D-PDP'!BX66,0)</f>
        <v>0</v>
      </c>
      <c r="BY66" s="23">
        <f>+TRUNC('D-PDP'!BY66,0)</f>
        <v>0</v>
      </c>
      <c r="BZ66" s="23">
        <f>+TRUNC('D-PDP'!BZ66,3)</f>
        <v>0</v>
      </c>
      <c r="CA66" s="23">
        <f>+TRUNC('D-PDP'!CA66,3)</f>
        <v>0.13</v>
      </c>
      <c r="CB66" s="23">
        <f>+TRUNC('D-PDP'!CB66,3)</f>
        <v>0.42199999999999999</v>
      </c>
      <c r="CC66" s="23">
        <f>+TRUNC('D-PDP'!CC66,3)</f>
        <v>0.10299999999999999</v>
      </c>
      <c r="CD66" s="23">
        <f>+TRUNC('D-PDP'!CD66,3)</f>
        <v>8.6999999999999994E-2</v>
      </c>
      <c r="CE66" s="23">
        <f>+TRUNC('D-PDP'!CE66,3)</f>
        <v>0</v>
      </c>
      <c r="CF66" s="23">
        <f>+TRUNC('D-PDP'!CF66,3)</f>
        <v>0</v>
      </c>
      <c r="CG66" s="23">
        <f>+TRUNC('D-PDP'!CG66,3)</f>
        <v>0</v>
      </c>
      <c r="CH66" s="23">
        <f>+TRUNC('D-PDP'!CH66,3)</f>
        <v>0</v>
      </c>
      <c r="CI66" s="23">
        <f>+TRUNC('D-PDP'!CI66,3)</f>
        <v>47099.114999999998</v>
      </c>
      <c r="CJ66" s="23">
        <f>+TRUNC('D-PDP'!CJ66,3)</f>
        <v>1499.7370000000001</v>
      </c>
      <c r="CK66" s="23">
        <f>+TRUNC('D-PDP'!CK66,3)</f>
        <v>0</v>
      </c>
      <c r="CL66" s="23">
        <f>+TRUNC('D-PDP'!CL66,3)</f>
        <v>0</v>
      </c>
      <c r="CM66" s="23">
        <f>+TRUNC('D-PDP'!CM66,3)</f>
        <v>0</v>
      </c>
      <c r="CN66" s="23">
        <f>+TRUNC('D-PDP'!CN66,0)</f>
        <v>0</v>
      </c>
      <c r="CO66" s="23">
        <f>+TRUNC('D-PDP'!CO66,3)</f>
        <v>0</v>
      </c>
      <c r="CP66" s="23">
        <f>+TRUNC('D-PDP'!CP66,0)</f>
        <v>0</v>
      </c>
      <c r="CQ66" s="23">
        <f>+TRUNC('D-PDP'!CQ66,0)</f>
        <v>0</v>
      </c>
      <c r="CR66" s="23">
        <f>+TRUNC('D-PDP'!CR66,0)</f>
        <v>0</v>
      </c>
      <c r="CS66" s="23">
        <f>+TRUNC('D-PDP'!CS66,0)</f>
        <v>0</v>
      </c>
      <c r="CT66" s="23">
        <f>+TRUNC('D-PDP'!CT66,0)</f>
        <v>0</v>
      </c>
      <c r="CU66" s="23">
        <f>+TRUNC('D-PDP'!CU66,6)</f>
        <v>0</v>
      </c>
      <c r="CV66" s="23">
        <f>+TRUNC('D-PDP'!CV66,0)</f>
        <v>0</v>
      </c>
      <c r="CW66" s="23">
        <f>+TRUNC('D-PDP'!CW66,0)</f>
        <v>0</v>
      </c>
      <c r="CX66" s="23">
        <f>+TRUNC('D-PDP'!CX66,0)</f>
        <v>0</v>
      </c>
      <c r="CY66" s="23">
        <f>+TRUNC('D-PDP'!CY66,0)</f>
        <v>0</v>
      </c>
      <c r="CZ66" s="23">
        <f>+TRUNC('D-PDP'!CZ66,0)</f>
        <v>0</v>
      </c>
      <c r="DA66" s="23">
        <f>+TRUNC('D-PDP'!DA66,0)</f>
        <v>0</v>
      </c>
      <c r="DB66" s="23">
        <f>+TRUNC('D-PDP'!DB66,0)</f>
        <v>0</v>
      </c>
      <c r="DC66" s="23">
        <f>+TRUNC('D-PDP'!DC66,0)</f>
        <v>0</v>
      </c>
      <c r="DD66" s="23">
        <f>+TRUNC('D-PDP'!DD66,0)</f>
        <v>0</v>
      </c>
      <c r="DE66" s="23">
        <f>+TRUNC('D-PDP'!DE66,0)</f>
        <v>0</v>
      </c>
      <c r="DF66" s="23">
        <f>+TRUNC('D-PDP'!DF66,0)</f>
        <v>0</v>
      </c>
      <c r="DG66" s="23">
        <f>+TRUNC('D-PDP'!DG66,0)</f>
        <v>0</v>
      </c>
      <c r="DH66" s="23">
        <f>+TRUNC('D-PDP'!DH66,0)</f>
        <v>0</v>
      </c>
      <c r="DI66" s="23">
        <f>+TRUNC('D-PDP'!DI66,0)</f>
        <v>0</v>
      </c>
      <c r="DJ66" s="23">
        <f>+TRUNC('D-PDP'!DJ66,6)</f>
        <v>0</v>
      </c>
      <c r="DK66" s="23">
        <f>+TRUNC('D-PDP'!DK66,0)</f>
        <v>0</v>
      </c>
      <c r="DL66" s="23">
        <f>+TRUNC('D-PDP'!DL66,0)</f>
        <v>0</v>
      </c>
      <c r="DM66" s="23">
        <f>+TRUNC('D-PDP'!DM66,0)</f>
        <v>0</v>
      </c>
      <c r="DN66" s="23">
        <f>+TRUNC('D-PDP'!DN66,0)</f>
        <v>0</v>
      </c>
      <c r="DO66" s="23">
        <f>+TRUNC('D-PDP'!DO66,0)</f>
        <v>0</v>
      </c>
      <c r="DP66" s="23">
        <f>+TRUNC('D-PDP'!DP66,0)</f>
        <v>0</v>
      </c>
    </row>
    <row r="67" spans="3:120" x14ac:dyDescent="0.2">
      <c r="C67" s="12">
        <f>+'D-PDP'!C67</f>
        <v>2054</v>
      </c>
      <c r="D67" s="23">
        <f>+TRUNC('D-PDP'!D67,0)</f>
        <v>0</v>
      </c>
      <c r="E67" s="23">
        <f>+TRUNC('D-PDP'!E67,0)</f>
        <v>0</v>
      </c>
      <c r="F67" s="23">
        <f>+TRUNC('D-PDP'!F67,0)</f>
        <v>0</v>
      </c>
      <c r="G67" s="23">
        <f>+TRUNC('D-PDP'!G67,0)</f>
        <v>0</v>
      </c>
      <c r="H67" s="23">
        <f>+TRUNC('D-PDP'!H67,0)</f>
        <v>0</v>
      </c>
      <c r="I67" s="23">
        <f>+TRUNC('D-PDP'!I67,0)</f>
        <v>0</v>
      </c>
      <c r="J67" s="23">
        <f>+TRUNC('D-PDP'!J67,0)</f>
        <v>0</v>
      </c>
      <c r="K67" s="23">
        <f>+TRUNC('D-PDP'!K67,0)</f>
        <v>32479</v>
      </c>
      <c r="L67" s="23">
        <f>+TRUNC('D-PDP'!L67,0)</f>
        <v>0</v>
      </c>
      <c r="M67" s="23">
        <f>+TRUNC('D-PDP'!M67,3)</f>
        <v>8053.2209999999995</v>
      </c>
      <c r="N67" s="23">
        <f>+TRUNC('D-PDP'!N67,3)</f>
        <v>0</v>
      </c>
      <c r="O67" s="23">
        <f>+TRUNC('D-PDP'!O67,3)</f>
        <v>0</v>
      </c>
      <c r="P67" s="23">
        <f>+TRUNC('D-PDP'!P67,3)</f>
        <v>8160.1859999999997</v>
      </c>
      <c r="Q67" s="23">
        <f>+TRUNC('D-PDP'!Q67,3)</f>
        <v>7435.3959999999997</v>
      </c>
      <c r="R67" s="23">
        <f>+TRUNC('D-PDP'!R67,3)</f>
        <v>0</v>
      </c>
      <c r="S67" s="23">
        <f>+TRUNC('D-PDP'!S67,0)</f>
        <v>0</v>
      </c>
      <c r="T67" s="23">
        <f>+TRUNC('D-PDP'!T67,0)</f>
        <v>0</v>
      </c>
      <c r="U67" s="23">
        <f>+TRUNC('D-PDP'!U67,0)</f>
        <v>0</v>
      </c>
      <c r="V67" s="23">
        <f>+TRUNC('D-PDP'!V67,0)</f>
        <v>0</v>
      </c>
      <c r="W67" s="23">
        <f>+TRUNC('D-PDP'!W67,0)</f>
        <v>1572362</v>
      </c>
      <c r="X67" s="23">
        <f>+TRUNC('D-PDP'!X67,0)</f>
        <v>1773336</v>
      </c>
      <c r="Y67" s="23">
        <f>+TRUNC('D-PDP'!Y67,0)</f>
        <v>0</v>
      </c>
      <c r="Z67" s="23">
        <f>+TRUNC('D-PDP'!Z67,0)</f>
        <v>0</v>
      </c>
      <c r="AA67" s="23">
        <f>+TRUNC('D-PDP'!AA67,0)</f>
        <v>0</v>
      </c>
      <c r="AB67" s="23">
        <f>+TRUNC('D-PDP'!AB67,0)</f>
        <v>0</v>
      </c>
      <c r="AC67" s="23">
        <f>+TRUNC('D-PDP'!AC67,0)</f>
        <v>0</v>
      </c>
      <c r="AD67" s="23">
        <f>+TRUNC('D-PDP'!AD67,3)</f>
        <v>0</v>
      </c>
      <c r="AE67" s="23">
        <f>+TRUNC('D-PDP'!AE67,3)</f>
        <v>0</v>
      </c>
      <c r="AF67" s="23">
        <f>+TRUNC('D-PDP'!AF67,0)</f>
        <v>0</v>
      </c>
      <c r="AG67" s="23">
        <f>+TRUNC('D-PDP'!AG67,0)</f>
        <v>0</v>
      </c>
      <c r="AH67" s="23">
        <f>+TRUNC('D-PDP'!AH67,0)</f>
        <v>0</v>
      </c>
      <c r="AI67" s="23">
        <f>+TRUNC('D-PDP'!AI67,0)</f>
        <v>0</v>
      </c>
      <c r="AJ67" s="23">
        <f>+TRUNC('D-PDP'!AJ67,6)</f>
        <v>0</v>
      </c>
      <c r="AK67" s="23">
        <f>+TRUNC('D-PDP'!AK67,6)</f>
        <v>0</v>
      </c>
      <c r="AL67" s="23">
        <f>+TRUNC('D-PDP'!AL67,6)</f>
        <v>0</v>
      </c>
      <c r="AM67" s="23">
        <f>+TRUNC('D-PDP'!AM67,0)</f>
        <v>0</v>
      </c>
      <c r="AN67" s="23">
        <f>+TRUNC('D-PDP'!AN67,3)</f>
        <v>0</v>
      </c>
      <c r="AO67" s="23">
        <f>+TRUNC('D-PDP'!AO67,0)</f>
        <v>0</v>
      </c>
      <c r="AP67" s="23">
        <f>+TRUNC('D-PDP'!AP67,6)</f>
        <v>0</v>
      </c>
      <c r="AQ67" s="23">
        <f>+TRUNC('D-PDP'!AQ67,0)</f>
        <v>0</v>
      </c>
      <c r="AR67" s="23">
        <f>+TRUNC('D-PDP'!AR67,0)</f>
        <v>0</v>
      </c>
      <c r="AS67" s="23">
        <f>+TRUNC('D-PDP'!AS67,3)</f>
        <v>0</v>
      </c>
      <c r="AT67" s="23">
        <f>+TRUNC('D-PDP'!AT67,3)</f>
        <v>0</v>
      </c>
      <c r="AU67" s="23">
        <f>+TRUNC('D-PDP'!AU67,0)</f>
        <v>0</v>
      </c>
      <c r="AV67" s="23">
        <f>+TRUNC('D-PDP'!AV67,0)</f>
        <v>0</v>
      </c>
      <c r="AW67" s="23">
        <f>+TRUNC('D-PDP'!AW67,0)</f>
        <v>0</v>
      </c>
      <c r="AX67" s="23">
        <f>+TRUNC('D-PDP'!AX67,0)</f>
        <v>0</v>
      </c>
      <c r="AY67" s="23">
        <f>+TRUNC('D-PDP'!AY67,0)</f>
        <v>0</v>
      </c>
      <c r="AZ67" s="23">
        <f>+TRUNC('D-PDP'!AZ67,3)</f>
        <v>0</v>
      </c>
      <c r="BA67" s="23">
        <f>+TRUNC('D-PDP'!BA67,0)</f>
        <v>0</v>
      </c>
      <c r="BB67" s="23">
        <f>+TRUNC('D-PDP'!BB67,0)</f>
        <v>0</v>
      </c>
      <c r="BC67" s="23">
        <f>+TRUNC('D-PDP'!BC67,0)</f>
        <v>0</v>
      </c>
      <c r="BD67" s="23">
        <f>+TRUNC('D-PDP'!BD67,3)</f>
        <v>0</v>
      </c>
      <c r="BE67" s="23">
        <f>+TRUNC('D-PDP'!BE67,3)</f>
        <v>0</v>
      </c>
      <c r="BF67" s="23">
        <f>+TRUNC('D-PDP'!BF67,0)</f>
        <v>0</v>
      </c>
      <c r="BG67" s="23">
        <f>+TRUNC('D-PDP'!BG67,0)</f>
        <v>0</v>
      </c>
      <c r="BH67" s="23">
        <f>+TRUNC('D-PDP'!BH67,0)</f>
        <v>0</v>
      </c>
      <c r="BI67" s="23">
        <f>+TRUNC('D-PDP'!BI67,0)</f>
        <v>0</v>
      </c>
      <c r="BJ67" s="23">
        <f>+TRUNC('D-PDP'!BJ67,3)</f>
        <v>98.739000000000004</v>
      </c>
      <c r="BK67" s="23">
        <f>+TRUNC('D-PDP'!BK67,3)</f>
        <v>1.8420000000000001</v>
      </c>
      <c r="BL67" s="23">
        <f>+TRUNC('D-PDP'!BL67,3)</f>
        <v>-1.0569999999999999</v>
      </c>
      <c r="BM67" s="23">
        <f>+TRUNC('D-PDP'!BM67,3)</f>
        <v>0.876</v>
      </c>
      <c r="BN67" s="23">
        <f>+TRUNC('D-PDP'!BN67,3)</f>
        <v>6.0419999999999998</v>
      </c>
      <c r="BO67" s="23">
        <f>+TRUNC('D-PDP'!BO67,3)</f>
        <v>6.0419999999999998</v>
      </c>
      <c r="BP67" s="23">
        <f>+TRUNC('D-PDP'!BP67,3)</f>
        <v>0</v>
      </c>
      <c r="BQ67" s="23">
        <f>+TRUNC('D-PDP'!BQ67,3)</f>
        <v>37.502000000000002</v>
      </c>
      <c r="BR67" s="23">
        <f>+TRUNC('D-PDP'!BR67,3)</f>
        <v>37.502000000000002</v>
      </c>
      <c r="BS67" s="23">
        <f>+TRUNC('D-PDP'!BS67,3)</f>
        <v>98.739000000000004</v>
      </c>
      <c r="BT67" s="23">
        <f>+TRUNC('D-PDP'!BT67,0)</f>
        <v>0</v>
      </c>
      <c r="BU67" s="23">
        <f>+TRUNC('D-PDP'!BU67,0)</f>
        <v>0</v>
      </c>
      <c r="BV67" s="23">
        <f>+TRUNC('D-PDP'!BV67,6)</f>
        <v>0</v>
      </c>
      <c r="BW67" s="23">
        <f>+TRUNC('D-PDP'!BW67,0)</f>
        <v>0</v>
      </c>
      <c r="BX67" s="23">
        <f>+TRUNC('D-PDP'!BX67,0)</f>
        <v>0</v>
      </c>
      <c r="BY67" s="23">
        <f>+TRUNC('D-PDP'!BY67,0)</f>
        <v>0</v>
      </c>
      <c r="BZ67" s="23">
        <f>+TRUNC('D-PDP'!BZ67,3)</f>
        <v>0</v>
      </c>
      <c r="CA67" s="23">
        <f>+TRUNC('D-PDP'!CA67,3)</f>
        <v>0.13</v>
      </c>
      <c r="CB67" s="23">
        <f>+TRUNC('D-PDP'!CB67,3)</f>
        <v>0.42199999999999999</v>
      </c>
      <c r="CC67" s="23">
        <f>+TRUNC('D-PDP'!CC67,3)</f>
        <v>0.10299999999999999</v>
      </c>
      <c r="CD67" s="23">
        <f>+TRUNC('D-PDP'!CD67,3)</f>
        <v>8.6999999999999994E-2</v>
      </c>
      <c r="CE67" s="23">
        <f>+TRUNC('D-PDP'!CE67,3)</f>
        <v>0</v>
      </c>
      <c r="CF67" s="23">
        <f>+TRUNC('D-PDP'!CF67,3)</f>
        <v>0</v>
      </c>
      <c r="CG67" s="23">
        <f>+TRUNC('D-PDP'!CG67,3)</f>
        <v>0</v>
      </c>
      <c r="CH67" s="23">
        <f>+TRUNC('D-PDP'!CH67,3)</f>
        <v>0</v>
      </c>
      <c r="CI67" s="23">
        <f>+TRUNC('D-PDP'!CI67,3)</f>
        <v>47099.114999999998</v>
      </c>
      <c r="CJ67" s="23">
        <f>+TRUNC('D-PDP'!CJ67,3)</f>
        <v>1499.7370000000001</v>
      </c>
      <c r="CK67" s="23">
        <f>+TRUNC('D-PDP'!CK67,3)</f>
        <v>0</v>
      </c>
      <c r="CL67" s="23">
        <f>+TRUNC('D-PDP'!CL67,3)</f>
        <v>0</v>
      </c>
      <c r="CM67" s="23">
        <f>+TRUNC('D-PDP'!CM67,3)</f>
        <v>0</v>
      </c>
      <c r="CN67" s="23">
        <f>+TRUNC('D-PDP'!CN67,0)</f>
        <v>0</v>
      </c>
      <c r="CO67" s="23">
        <f>+TRUNC('D-PDP'!CO67,3)</f>
        <v>0</v>
      </c>
      <c r="CP67" s="23">
        <f>+TRUNC('D-PDP'!CP67,0)</f>
        <v>0</v>
      </c>
      <c r="CQ67" s="23">
        <f>+TRUNC('D-PDP'!CQ67,0)</f>
        <v>0</v>
      </c>
      <c r="CR67" s="23">
        <f>+TRUNC('D-PDP'!CR67,0)</f>
        <v>0</v>
      </c>
      <c r="CS67" s="23">
        <f>+TRUNC('D-PDP'!CS67,0)</f>
        <v>0</v>
      </c>
      <c r="CT67" s="23">
        <f>+TRUNC('D-PDP'!CT67,0)</f>
        <v>0</v>
      </c>
      <c r="CU67" s="23">
        <f>+TRUNC('D-PDP'!CU67,6)</f>
        <v>0</v>
      </c>
      <c r="CV67" s="23">
        <f>+TRUNC('D-PDP'!CV67,0)</f>
        <v>0</v>
      </c>
      <c r="CW67" s="23">
        <f>+TRUNC('D-PDP'!CW67,0)</f>
        <v>0</v>
      </c>
      <c r="CX67" s="23">
        <f>+TRUNC('D-PDP'!CX67,0)</f>
        <v>0</v>
      </c>
      <c r="CY67" s="23">
        <f>+TRUNC('D-PDP'!CY67,0)</f>
        <v>0</v>
      </c>
      <c r="CZ67" s="23">
        <f>+TRUNC('D-PDP'!CZ67,0)</f>
        <v>0</v>
      </c>
      <c r="DA67" s="23">
        <f>+TRUNC('D-PDP'!DA67,0)</f>
        <v>0</v>
      </c>
      <c r="DB67" s="23">
        <f>+TRUNC('D-PDP'!DB67,0)</f>
        <v>0</v>
      </c>
      <c r="DC67" s="23">
        <f>+TRUNC('D-PDP'!DC67,0)</f>
        <v>0</v>
      </c>
      <c r="DD67" s="23">
        <f>+TRUNC('D-PDP'!DD67,0)</f>
        <v>0</v>
      </c>
      <c r="DE67" s="23">
        <f>+TRUNC('D-PDP'!DE67,0)</f>
        <v>0</v>
      </c>
      <c r="DF67" s="23">
        <f>+TRUNC('D-PDP'!DF67,0)</f>
        <v>0</v>
      </c>
      <c r="DG67" s="23">
        <f>+TRUNC('D-PDP'!DG67,0)</f>
        <v>0</v>
      </c>
      <c r="DH67" s="23">
        <f>+TRUNC('D-PDP'!DH67,0)</f>
        <v>0</v>
      </c>
      <c r="DI67" s="23">
        <f>+TRUNC('D-PDP'!DI67,0)</f>
        <v>0</v>
      </c>
      <c r="DJ67" s="23">
        <f>+TRUNC('D-PDP'!DJ67,6)</f>
        <v>0</v>
      </c>
      <c r="DK67" s="23">
        <f>+TRUNC('D-PDP'!DK67,0)</f>
        <v>0</v>
      </c>
      <c r="DL67" s="23">
        <f>+TRUNC('D-PDP'!DL67,0)</f>
        <v>0</v>
      </c>
      <c r="DM67" s="23">
        <f>+TRUNC('D-PDP'!DM67,0)</f>
        <v>0</v>
      </c>
      <c r="DN67" s="23">
        <f>+TRUNC('D-PDP'!DN67,0)</f>
        <v>0</v>
      </c>
      <c r="DO67" s="23">
        <f>+TRUNC('D-PDP'!DO67,0)</f>
        <v>0</v>
      </c>
      <c r="DP67" s="23">
        <f>+TRUNC('D-PDP'!DP67,0)</f>
        <v>0</v>
      </c>
    </row>
    <row r="68" spans="3:120" x14ac:dyDescent="0.2">
      <c r="C68" s="12">
        <f>+'D-PDP'!C68</f>
        <v>2055</v>
      </c>
      <c r="D68" s="23">
        <f>+TRUNC('D-PDP'!D68,0)</f>
        <v>0</v>
      </c>
      <c r="E68" s="23">
        <f>+TRUNC('D-PDP'!E68,0)</f>
        <v>0</v>
      </c>
      <c r="F68" s="23">
        <f>+TRUNC('D-PDP'!F68,0)</f>
        <v>0</v>
      </c>
      <c r="G68" s="23">
        <f>+TRUNC('D-PDP'!G68,0)</f>
        <v>0</v>
      </c>
      <c r="H68" s="23">
        <f>+TRUNC('D-PDP'!H68,0)</f>
        <v>0</v>
      </c>
      <c r="I68" s="23">
        <f>+TRUNC('D-PDP'!I68,0)</f>
        <v>0</v>
      </c>
      <c r="J68" s="23">
        <f>+TRUNC('D-PDP'!J68,0)</f>
        <v>0</v>
      </c>
      <c r="K68" s="23">
        <f>+TRUNC('D-PDP'!K68,0)</f>
        <v>29892</v>
      </c>
      <c r="L68" s="23">
        <f>+TRUNC('D-PDP'!L68,0)</f>
        <v>0</v>
      </c>
      <c r="M68" s="23">
        <f>+TRUNC('D-PDP'!M68,3)</f>
        <v>7424.4480000000003</v>
      </c>
      <c r="N68" s="23">
        <f>+TRUNC('D-PDP'!N68,3)</f>
        <v>0</v>
      </c>
      <c r="O68" s="23">
        <f>+TRUNC('D-PDP'!O68,3)</f>
        <v>0</v>
      </c>
      <c r="P68" s="23">
        <f>+TRUNC('D-PDP'!P68,3)</f>
        <v>7524.0619999999999</v>
      </c>
      <c r="Q68" s="23">
        <f>+TRUNC('D-PDP'!Q68,3)</f>
        <v>6855.8620000000001</v>
      </c>
      <c r="R68" s="23">
        <f>+TRUNC('D-PDP'!R68,3)</f>
        <v>0</v>
      </c>
      <c r="S68" s="23">
        <f>+TRUNC('D-PDP'!S68,0)</f>
        <v>0</v>
      </c>
      <c r="T68" s="23">
        <f>+TRUNC('D-PDP'!T68,0)</f>
        <v>0</v>
      </c>
      <c r="U68" s="23">
        <f>+TRUNC('D-PDP'!U68,0)</f>
        <v>0</v>
      </c>
      <c r="V68" s="23">
        <f>+TRUNC('D-PDP'!V68,0)</f>
        <v>0</v>
      </c>
      <c r="W68" s="23">
        <f>+TRUNC('D-PDP'!W68,0)</f>
        <v>1441653</v>
      </c>
      <c r="X68" s="23">
        <f>+TRUNC('D-PDP'!X68,0)</f>
        <v>1643157</v>
      </c>
      <c r="Y68" s="23">
        <f>+TRUNC('D-PDP'!Y68,0)</f>
        <v>0</v>
      </c>
      <c r="Z68" s="23">
        <f>+TRUNC('D-PDP'!Z68,0)</f>
        <v>0</v>
      </c>
      <c r="AA68" s="23">
        <f>+TRUNC('D-PDP'!AA68,0)</f>
        <v>0</v>
      </c>
      <c r="AB68" s="23">
        <f>+TRUNC('D-PDP'!AB68,0)</f>
        <v>0</v>
      </c>
      <c r="AC68" s="23">
        <f>+TRUNC('D-PDP'!AC68,0)</f>
        <v>0</v>
      </c>
      <c r="AD68" s="23">
        <f>+TRUNC('D-PDP'!AD68,3)</f>
        <v>0</v>
      </c>
      <c r="AE68" s="23">
        <f>+TRUNC('D-PDP'!AE68,3)</f>
        <v>0</v>
      </c>
      <c r="AF68" s="23">
        <f>+TRUNC('D-PDP'!AF68,0)</f>
        <v>0</v>
      </c>
      <c r="AG68" s="23">
        <f>+TRUNC('D-PDP'!AG68,0)</f>
        <v>0</v>
      </c>
      <c r="AH68" s="23">
        <f>+TRUNC('D-PDP'!AH68,0)</f>
        <v>0</v>
      </c>
      <c r="AI68" s="23">
        <f>+TRUNC('D-PDP'!AI68,0)</f>
        <v>0</v>
      </c>
      <c r="AJ68" s="23">
        <f>+TRUNC('D-PDP'!AJ68,6)</f>
        <v>0</v>
      </c>
      <c r="AK68" s="23">
        <f>+TRUNC('D-PDP'!AK68,6)</f>
        <v>0</v>
      </c>
      <c r="AL68" s="23">
        <f>+TRUNC('D-PDP'!AL68,6)</f>
        <v>0</v>
      </c>
      <c r="AM68" s="23">
        <f>+TRUNC('D-PDP'!AM68,0)</f>
        <v>0</v>
      </c>
      <c r="AN68" s="23">
        <f>+TRUNC('D-PDP'!AN68,3)</f>
        <v>0</v>
      </c>
      <c r="AO68" s="23">
        <f>+TRUNC('D-PDP'!AO68,0)</f>
        <v>0</v>
      </c>
      <c r="AP68" s="23">
        <f>+TRUNC('D-PDP'!AP68,6)</f>
        <v>0</v>
      </c>
      <c r="AQ68" s="23">
        <f>+TRUNC('D-PDP'!AQ68,0)</f>
        <v>0</v>
      </c>
      <c r="AR68" s="23">
        <f>+TRUNC('D-PDP'!AR68,0)</f>
        <v>0</v>
      </c>
      <c r="AS68" s="23">
        <f>+TRUNC('D-PDP'!AS68,3)</f>
        <v>0</v>
      </c>
      <c r="AT68" s="23">
        <f>+TRUNC('D-PDP'!AT68,3)</f>
        <v>0</v>
      </c>
      <c r="AU68" s="23">
        <f>+TRUNC('D-PDP'!AU68,0)</f>
        <v>0</v>
      </c>
      <c r="AV68" s="23">
        <f>+TRUNC('D-PDP'!AV68,0)</f>
        <v>0</v>
      </c>
      <c r="AW68" s="23">
        <f>+TRUNC('D-PDP'!AW68,0)</f>
        <v>0</v>
      </c>
      <c r="AX68" s="23">
        <f>+TRUNC('D-PDP'!AX68,0)</f>
        <v>0</v>
      </c>
      <c r="AY68" s="23">
        <f>+TRUNC('D-PDP'!AY68,0)</f>
        <v>0</v>
      </c>
      <c r="AZ68" s="23">
        <f>+TRUNC('D-PDP'!AZ68,3)</f>
        <v>0</v>
      </c>
      <c r="BA68" s="23">
        <f>+TRUNC('D-PDP'!BA68,0)</f>
        <v>0</v>
      </c>
      <c r="BB68" s="23">
        <f>+TRUNC('D-PDP'!BB68,0)</f>
        <v>0</v>
      </c>
      <c r="BC68" s="23">
        <f>+TRUNC('D-PDP'!BC68,0)</f>
        <v>0</v>
      </c>
      <c r="BD68" s="23">
        <f>+TRUNC('D-PDP'!BD68,3)</f>
        <v>0</v>
      </c>
      <c r="BE68" s="23">
        <f>+TRUNC('D-PDP'!BE68,3)</f>
        <v>0</v>
      </c>
      <c r="BF68" s="23">
        <f>+TRUNC('D-PDP'!BF68,0)</f>
        <v>0</v>
      </c>
      <c r="BG68" s="23">
        <f>+TRUNC('D-PDP'!BG68,0)</f>
        <v>0</v>
      </c>
      <c r="BH68" s="23">
        <f>+TRUNC('D-PDP'!BH68,0)</f>
        <v>0</v>
      </c>
      <c r="BI68" s="23">
        <f>+TRUNC('D-PDP'!BI68,0)</f>
        <v>0</v>
      </c>
      <c r="BJ68" s="23">
        <f>+TRUNC('D-PDP'!BJ68,3)</f>
        <v>98.739000000000004</v>
      </c>
      <c r="BK68" s="23">
        <f>+TRUNC('D-PDP'!BK68,3)</f>
        <v>1.8420000000000001</v>
      </c>
      <c r="BL68" s="23">
        <f>+TRUNC('D-PDP'!BL68,3)</f>
        <v>-1.0569999999999999</v>
      </c>
      <c r="BM68" s="23">
        <f>+TRUNC('D-PDP'!BM68,3)</f>
        <v>0.876</v>
      </c>
      <c r="BN68" s="23">
        <f>+TRUNC('D-PDP'!BN68,3)</f>
        <v>6.0419999999999998</v>
      </c>
      <c r="BO68" s="23">
        <f>+TRUNC('D-PDP'!BO68,3)</f>
        <v>6.0419999999999998</v>
      </c>
      <c r="BP68" s="23">
        <f>+TRUNC('D-PDP'!BP68,3)</f>
        <v>0</v>
      </c>
      <c r="BQ68" s="23">
        <f>+TRUNC('D-PDP'!BQ68,3)</f>
        <v>37.502000000000002</v>
      </c>
      <c r="BR68" s="23">
        <f>+TRUNC('D-PDP'!BR68,3)</f>
        <v>37.502000000000002</v>
      </c>
      <c r="BS68" s="23">
        <f>+TRUNC('D-PDP'!BS68,3)</f>
        <v>98.739000000000004</v>
      </c>
      <c r="BT68" s="23">
        <f>+TRUNC('D-PDP'!BT68,0)</f>
        <v>0</v>
      </c>
      <c r="BU68" s="23">
        <f>+TRUNC('D-PDP'!BU68,0)</f>
        <v>0</v>
      </c>
      <c r="BV68" s="23">
        <f>+TRUNC('D-PDP'!BV68,6)</f>
        <v>0</v>
      </c>
      <c r="BW68" s="23">
        <f>+TRUNC('D-PDP'!BW68,0)</f>
        <v>0</v>
      </c>
      <c r="BX68" s="23">
        <f>+TRUNC('D-PDP'!BX68,0)</f>
        <v>0</v>
      </c>
      <c r="BY68" s="23">
        <f>+TRUNC('D-PDP'!BY68,0)</f>
        <v>0</v>
      </c>
      <c r="BZ68" s="23">
        <f>+TRUNC('D-PDP'!BZ68,3)</f>
        <v>0</v>
      </c>
      <c r="CA68" s="23">
        <f>+TRUNC('D-PDP'!CA68,3)</f>
        <v>0.13</v>
      </c>
      <c r="CB68" s="23">
        <f>+TRUNC('D-PDP'!CB68,3)</f>
        <v>0.42199999999999999</v>
      </c>
      <c r="CC68" s="23">
        <f>+TRUNC('D-PDP'!CC68,3)</f>
        <v>0.10299999999999999</v>
      </c>
      <c r="CD68" s="23">
        <f>+TRUNC('D-PDP'!CD68,3)</f>
        <v>8.6999999999999994E-2</v>
      </c>
      <c r="CE68" s="23">
        <f>+TRUNC('D-PDP'!CE68,3)</f>
        <v>0</v>
      </c>
      <c r="CF68" s="23">
        <f>+TRUNC('D-PDP'!CF68,3)</f>
        <v>0</v>
      </c>
      <c r="CG68" s="23">
        <f>+TRUNC('D-PDP'!CG68,3)</f>
        <v>0</v>
      </c>
      <c r="CH68" s="23">
        <f>+TRUNC('D-PDP'!CH68,3)</f>
        <v>0</v>
      </c>
      <c r="CI68" s="23">
        <f>+TRUNC('D-PDP'!CI68,3)</f>
        <v>47099.114999999998</v>
      </c>
      <c r="CJ68" s="23">
        <f>+TRUNC('D-PDP'!CJ68,3)</f>
        <v>1499.7370000000001</v>
      </c>
      <c r="CK68" s="23">
        <f>+TRUNC('D-PDP'!CK68,3)</f>
        <v>0</v>
      </c>
      <c r="CL68" s="23">
        <f>+TRUNC('D-PDP'!CL68,3)</f>
        <v>0</v>
      </c>
      <c r="CM68" s="23">
        <f>+TRUNC('D-PDP'!CM68,3)</f>
        <v>0</v>
      </c>
      <c r="CN68" s="23">
        <f>+TRUNC('D-PDP'!CN68,0)</f>
        <v>0</v>
      </c>
      <c r="CO68" s="23">
        <f>+TRUNC('D-PDP'!CO68,3)</f>
        <v>0</v>
      </c>
      <c r="CP68" s="23">
        <f>+TRUNC('D-PDP'!CP68,0)</f>
        <v>0</v>
      </c>
      <c r="CQ68" s="23">
        <f>+TRUNC('D-PDP'!CQ68,0)</f>
        <v>0</v>
      </c>
      <c r="CR68" s="23">
        <f>+TRUNC('D-PDP'!CR68,0)</f>
        <v>0</v>
      </c>
      <c r="CS68" s="23">
        <f>+TRUNC('D-PDP'!CS68,0)</f>
        <v>0</v>
      </c>
      <c r="CT68" s="23">
        <f>+TRUNC('D-PDP'!CT68,0)</f>
        <v>0</v>
      </c>
      <c r="CU68" s="23">
        <f>+TRUNC('D-PDP'!CU68,6)</f>
        <v>0</v>
      </c>
      <c r="CV68" s="23">
        <f>+TRUNC('D-PDP'!CV68,0)</f>
        <v>0</v>
      </c>
      <c r="CW68" s="23">
        <f>+TRUNC('D-PDP'!CW68,0)</f>
        <v>0</v>
      </c>
      <c r="CX68" s="23">
        <f>+TRUNC('D-PDP'!CX68,0)</f>
        <v>0</v>
      </c>
      <c r="CY68" s="23">
        <f>+TRUNC('D-PDP'!CY68,0)</f>
        <v>0</v>
      </c>
      <c r="CZ68" s="23">
        <f>+TRUNC('D-PDP'!CZ68,0)</f>
        <v>0</v>
      </c>
      <c r="DA68" s="23">
        <f>+TRUNC('D-PDP'!DA68,0)</f>
        <v>0</v>
      </c>
      <c r="DB68" s="23">
        <f>+TRUNC('D-PDP'!DB68,0)</f>
        <v>0</v>
      </c>
      <c r="DC68" s="23">
        <f>+TRUNC('D-PDP'!DC68,0)</f>
        <v>0</v>
      </c>
      <c r="DD68" s="23">
        <f>+TRUNC('D-PDP'!DD68,0)</f>
        <v>0</v>
      </c>
      <c r="DE68" s="23">
        <f>+TRUNC('D-PDP'!DE68,0)</f>
        <v>0</v>
      </c>
      <c r="DF68" s="23">
        <f>+TRUNC('D-PDP'!DF68,0)</f>
        <v>0</v>
      </c>
      <c r="DG68" s="23">
        <f>+TRUNC('D-PDP'!DG68,0)</f>
        <v>0</v>
      </c>
      <c r="DH68" s="23">
        <f>+TRUNC('D-PDP'!DH68,0)</f>
        <v>0</v>
      </c>
      <c r="DI68" s="23">
        <f>+TRUNC('D-PDP'!DI68,0)</f>
        <v>0</v>
      </c>
      <c r="DJ68" s="23">
        <f>+TRUNC('D-PDP'!DJ68,6)</f>
        <v>0</v>
      </c>
      <c r="DK68" s="23">
        <f>+TRUNC('D-PDP'!DK68,0)</f>
        <v>0</v>
      </c>
      <c r="DL68" s="23">
        <f>+TRUNC('D-PDP'!DL68,0)</f>
        <v>0</v>
      </c>
      <c r="DM68" s="23">
        <f>+TRUNC('D-PDP'!DM68,0)</f>
        <v>0</v>
      </c>
      <c r="DN68" s="23">
        <f>+TRUNC('D-PDP'!DN68,0)</f>
        <v>0</v>
      </c>
      <c r="DO68" s="23">
        <f>+TRUNC('D-PDP'!DO68,0)</f>
        <v>0</v>
      </c>
      <c r="DP68" s="23">
        <f>+TRUNC('D-PDP'!DP68,0)</f>
        <v>0</v>
      </c>
    </row>
    <row r="69" spans="3:120" x14ac:dyDescent="0.2">
      <c r="C69" s="12">
        <f>+'D-PDP'!C69</f>
        <v>2056</v>
      </c>
      <c r="D69" s="23">
        <f>+TRUNC('D-PDP'!D69,0)</f>
        <v>0</v>
      </c>
      <c r="E69" s="23">
        <f>+TRUNC('D-PDP'!E69,0)</f>
        <v>0</v>
      </c>
      <c r="F69" s="23">
        <f>+TRUNC('D-PDP'!F69,0)</f>
        <v>0</v>
      </c>
      <c r="G69" s="23">
        <f>+TRUNC('D-PDP'!G69,0)</f>
        <v>0</v>
      </c>
      <c r="H69" s="23">
        <f>+TRUNC('D-PDP'!H69,0)</f>
        <v>0</v>
      </c>
      <c r="I69" s="23">
        <f>+TRUNC('D-PDP'!I69,0)</f>
        <v>0</v>
      </c>
      <c r="J69" s="23">
        <f>+TRUNC('D-PDP'!J69,0)</f>
        <v>0</v>
      </c>
      <c r="K69" s="23">
        <f>+TRUNC('D-PDP'!K69,0)</f>
        <v>26667</v>
      </c>
      <c r="L69" s="23">
        <f>+TRUNC('D-PDP'!L69,0)</f>
        <v>0</v>
      </c>
      <c r="M69" s="23">
        <f>+TRUNC('D-PDP'!M69,3)</f>
        <v>6472.518</v>
      </c>
      <c r="N69" s="23">
        <f>+TRUNC('D-PDP'!N69,3)</f>
        <v>0</v>
      </c>
      <c r="O69" s="23">
        <f>+TRUNC('D-PDP'!O69,3)</f>
        <v>0</v>
      </c>
      <c r="P69" s="23">
        <f>+TRUNC('D-PDP'!P69,3)</f>
        <v>6566.473</v>
      </c>
      <c r="Q69" s="23">
        <f>+TRUNC('D-PDP'!Q69,3)</f>
        <v>5983.9459999999999</v>
      </c>
      <c r="R69" s="23">
        <f>+TRUNC('D-PDP'!R69,3)</f>
        <v>0</v>
      </c>
      <c r="S69" s="23">
        <f>+TRUNC('D-PDP'!S69,0)</f>
        <v>0</v>
      </c>
      <c r="T69" s="23">
        <f>+TRUNC('D-PDP'!T69,0)</f>
        <v>0</v>
      </c>
      <c r="U69" s="23">
        <f>+TRUNC('D-PDP'!U69,0)</f>
        <v>0</v>
      </c>
      <c r="V69" s="23">
        <f>+TRUNC('D-PDP'!V69,0)</f>
        <v>0</v>
      </c>
      <c r="W69" s="23">
        <f>+TRUNC('D-PDP'!W69,0)</f>
        <v>1076409</v>
      </c>
      <c r="X69" s="23">
        <f>+TRUNC('D-PDP'!X69,0)</f>
        <v>1278987</v>
      </c>
      <c r="Y69" s="23">
        <f>+TRUNC('D-PDP'!Y69,0)</f>
        <v>0</v>
      </c>
      <c r="Z69" s="23">
        <f>+TRUNC('D-PDP'!Z69,0)</f>
        <v>0</v>
      </c>
      <c r="AA69" s="23">
        <f>+TRUNC('D-PDP'!AA69,0)</f>
        <v>0</v>
      </c>
      <c r="AB69" s="23">
        <f>+TRUNC('D-PDP'!AB69,0)</f>
        <v>0</v>
      </c>
      <c r="AC69" s="23">
        <f>+TRUNC('D-PDP'!AC69,0)</f>
        <v>0</v>
      </c>
      <c r="AD69" s="23">
        <f>+TRUNC('D-PDP'!AD69,3)</f>
        <v>0</v>
      </c>
      <c r="AE69" s="23">
        <f>+TRUNC('D-PDP'!AE69,3)</f>
        <v>0</v>
      </c>
      <c r="AF69" s="23">
        <f>+TRUNC('D-PDP'!AF69,0)</f>
        <v>0</v>
      </c>
      <c r="AG69" s="23">
        <f>+TRUNC('D-PDP'!AG69,0)</f>
        <v>0</v>
      </c>
      <c r="AH69" s="23">
        <f>+TRUNC('D-PDP'!AH69,0)</f>
        <v>0</v>
      </c>
      <c r="AI69" s="23">
        <f>+TRUNC('D-PDP'!AI69,0)</f>
        <v>0</v>
      </c>
      <c r="AJ69" s="23">
        <f>+TRUNC('D-PDP'!AJ69,6)</f>
        <v>0</v>
      </c>
      <c r="AK69" s="23">
        <f>+TRUNC('D-PDP'!AK69,6)</f>
        <v>0</v>
      </c>
      <c r="AL69" s="23">
        <f>+TRUNC('D-PDP'!AL69,6)</f>
        <v>0</v>
      </c>
      <c r="AM69" s="23">
        <f>+TRUNC('D-PDP'!AM69,0)</f>
        <v>0</v>
      </c>
      <c r="AN69" s="23">
        <f>+TRUNC('D-PDP'!AN69,3)</f>
        <v>0</v>
      </c>
      <c r="AO69" s="23">
        <f>+TRUNC('D-PDP'!AO69,0)</f>
        <v>0</v>
      </c>
      <c r="AP69" s="23">
        <f>+TRUNC('D-PDP'!AP69,6)</f>
        <v>0</v>
      </c>
      <c r="AQ69" s="23">
        <f>+TRUNC('D-PDP'!AQ69,0)</f>
        <v>0</v>
      </c>
      <c r="AR69" s="23">
        <f>+TRUNC('D-PDP'!AR69,0)</f>
        <v>0</v>
      </c>
      <c r="AS69" s="23">
        <f>+TRUNC('D-PDP'!AS69,3)</f>
        <v>0</v>
      </c>
      <c r="AT69" s="23">
        <f>+TRUNC('D-PDP'!AT69,3)</f>
        <v>0</v>
      </c>
      <c r="AU69" s="23">
        <f>+TRUNC('D-PDP'!AU69,0)</f>
        <v>0</v>
      </c>
      <c r="AV69" s="23">
        <f>+TRUNC('D-PDP'!AV69,0)</f>
        <v>0</v>
      </c>
      <c r="AW69" s="23">
        <f>+TRUNC('D-PDP'!AW69,0)</f>
        <v>0</v>
      </c>
      <c r="AX69" s="23">
        <f>+TRUNC('D-PDP'!AX69,0)</f>
        <v>0</v>
      </c>
      <c r="AY69" s="23">
        <f>+TRUNC('D-PDP'!AY69,0)</f>
        <v>0</v>
      </c>
      <c r="AZ69" s="23">
        <f>+TRUNC('D-PDP'!AZ69,3)</f>
        <v>0</v>
      </c>
      <c r="BA69" s="23">
        <f>+TRUNC('D-PDP'!BA69,0)</f>
        <v>0</v>
      </c>
      <c r="BB69" s="23">
        <f>+TRUNC('D-PDP'!BB69,0)</f>
        <v>0</v>
      </c>
      <c r="BC69" s="23">
        <f>+TRUNC('D-PDP'!BC69,0)</f>
        <v>0</v>
      </c>
      <c r="BD69" s="23">
        <f>+TRUNC('D-PDP'!BD69,3)</f>
        <v>0</v>
      </c>
      <c r="BE69" s="23">
        <f>+TRUNC('D-PDP'!BE69,3)</f>
        <v>0</v>
      </c>
      <c r="BF69" s="23">
        <f>+TRUNC('D-PDP'!BF69,0)</f>
        <v>0</v>
      </c>
      <c r="BG69" s="23">
        <f>+TRUNC('D-PDP'!BG69,0)</f>
        <v>0</v>
      </c>
      <c r="BH69" s="23">
        <f>+TRUNC('D-PDP'!BH69,0)</f>
        <v>0</v>
      </c>
      <c r="BI69" s="23">
        <f>+TRUNC('D-PDP'!BI69,0)</f>
        <v>0</v>
      </c>
      <c r="BJ69" s="23">
        <f>+TRUNC('D-PDP'!BJ69,3)</f>
        <v>98.739000000000004</v>
      </c>
      <c r="BK69" s="23">
        <f>+TRUNC('D-PDP'!BK69,3)</f>
        <v>1.8420000000000001</v>
      </c>
      <c r="BL69" s="23">
        <f>+TRUNC('D-PDP'!BL69,3)</f>
        <v>-1.0569999999999999</v>
      </c>
      <c r="BM69" s="23">
        <f>+TRUNC('D-PDP'!BM69,3)</f>
        <v>0.876</v>
      </c>
      <c r="BN69" s="23">
        <f>+TRUNC('D-PDP'!BN69,3)</f>
        <v>6.0419999999999998</v>
      </c>
      <c r="BO69" s="23">
        <f>+TRUNC('D-PDP'!BO69,3)</f>
        <v>6.0419999999999998</v>
      </c>
      <c r="BP69" s="23">
        <f>+TRUNC('D-PDP'!BP69,3)</f>
        <v>0</v>
      </c>
      <c r="BQ69" s="23">
        <f>+TRUNC('D-PDP'!BQ69,3)</f>
        <v>37.502000000000002</v>
      </c>
      <c r="BR69" s="23">
        <f>+TRUNC('D-PDP'!BR69,3)</f>
        <v>37.502000000000002</v>
      </c>
      <c r="BS69" s="23">
        <f>+TRUNC('D-PDP'!BS69,3)</f>
        <v>98.739000000000004</v>
      </c>
      <c r="BT69" s="23">
        <f>+TRUNC('D-PDP'!BT69,0)</f>
        <v>0</v>
      </c>
      <c r="BU69" s="23">
        <f>+TRUNC('D-PDP'!BU69,0)</f>
        <v>0</v>
      </c>
      <c r="BV69" s="23">
        <f>+TRUNC('D-PDP'!BV69,6)</f>
        <v>0</v>
      </c>
      <c r="BW69" s="23">
        <f>+TRUNC('D-PDP'!BW69,0)</f>
        <v>0</v>
      </c>
      <c r="BX69" s="23">
        <f>+TRUNC('D-PDP'!BX69,0)</f>
        <v>0</v>
      </c>
      <c r="BY69" s="23">
        <f>+TRUNC('D-PDP'!BY69,0)</f>
        <v>0</v>
      </c>
      <c r="BZ69" s="23">
        <f>+TRUNC('D-PDP'!BZ69,3)</f>
        <v>0</v>
      </c>
      <c r="CA69" s="23">
        <f>+TRUNC('D-PDP'!CA69,3)</f>
        <v>0.13</v>
      </c>
      <c r="CB69" s="23">
        <f>+TRUNC('D-PDP'!CB69,3)</f>
        <v>0.42199999999999999</v>
      </c>
      <c r="CC69" s="23">
        <f>+TRUNC('D-PDP'!CC69,3)</f>
        <v>0.10299999999999999</v>
      </c>
      <c r="CD69" s="23">
        <f>+TRUNC('D-PDP'!CD69,3)</f>
        <v>8.6999999999999994E-2</v>
      </c>
      <c r="CE69" s="23">
        <f>+TRUNC('D-PDP'!CE69,3)</f>
        <v>0</v>
      </c>
      <c r="CF69" s="23">
        <f>+TRUNC('D-PDP'!CF69,3)</f>
        <v>0</v>
      </c>
      <c r="CG69" s="23">
        <f>+TRUNC('D-PDP'!CG69,3)</f>
        <v>0</v>
      </c>
      <c r="CH69" s="23">
        <f>+TRUNC('D-PDP'!CH69,3)</f>
        <v>0</v>
      </c>
      <c r="CI69" s="23">
        <f>+TRUNC('D-PDP'!CI69,3)</f>
        <v>47099.114999999998</v>
      </c>
      <c r="CJ69" s="23">
        <f>+TRUNC('D-PDP'!CJ69,3)</f>
        <v>1499.7370000000001</v>
      </c>
      <c r="CK69" s="23">
        <f>+TRUNC('D-PDP'!CK69,3)</f>
        <v>0</v>
      </c>
      <c r="CL69" s="23">
        <f>+TRUNC('D-PDP'!CL69,3)</f>
        <v>0</v>
      </c>
      <c r="CM69" s="23">
        <f>+TRUNC('D-PDP'!CM69,3)</f>
        <v>0</v>
      </c>
      <c r="CN69" s="23">
        <f>+TRUNC('D-PDP'!CN69,0)</f>
        <v>0</v>
      </c>
      <c r="CO69" s="23">
        <f>+TRUNC('D-PDP'!CO69,3)</f>
        <v>0</v>
      </c>
      <c r="CP69" s="23">
        <f>+TRUNC('D-PDP'!CP69,0)</f>
        <v>0</v>
      </c>
      <c r="CQ69" s="23">
        <f>+TRUNC('D-PDP'!CQ69,0)</f>
        <v>0</v>
      </c>
      <c r="CR69" s="23">
        <f>+TRUNC('D-PDP'!CR69,0)</f>
        <v>0</v>
      </c>
      <c r="CS69" s="23">
        <f>+TRUNC('D-PDP'!CS69,0)</f>
        <v>0</v>
      </c>
      <c r="CT69" s="23">
        <f>+TRUNC('D-PDP'!CT69,0)</f>
        <v>0</v>
      </c>
      <c r="CU69" s="23">
        <f>+TRUNC('D-PDP'!CU69,6)</f>
        <v>0</v>
      </c>
      <c r="CV69" s="23">
        <f>+TRUNC('D-PDP'!CV69,0)</f>
        <v>0</v>
      </c>
      <c r="CW69" s="23">
        <f>+TRUNC('D-PDP'!CW69,0)</f>
        <v>0</v>
      </c>
      <c r="CX69" s="23">
        <f>+TRUNC('D-PDP'!CX69,0)</f>
        <v>0</v>
      </c>
      <c r="CY69" s="23">
        <f>+TRUNC('D-PDP'!CY69,0)</f>
        <v>0</v>
      </c>
      <c r="CZ69" s="23">
        <f>+TRUNC('D-PDP'!CZ69,0)</f>
        <v>0</v>
      </c>
      <c r="DA69" s="23">
        <f>+TRUNC('D-PDP'!DA69,0)</f>
        <v>0</v>
      </c>
      <c r="DB69" s="23">
        <f>+TRUNC('D-PDP'!DB69,0)</f>
        <v>0</v>
      </c>
      <c r="DC69" s="23">
        <f>+TRUNC('D-PDP'!DC69,0)</f>
        <v>0</v>
      </c>
      <c r="DD69" s="23">
        <f>+TRUNC('D-PDP'!DD69,0)</f>
        <v>0</v>
      </c>
      <c r="DE69" s="23">
        <f>+TRUNC('D-PDP'!DE69,0)</f>
        <v>0</v>
      </c>
      <c r="DF69" s="23">
        <f>+TRUNC('D-PDP'!DF69,0)</f>
        <v>0</v>
      </c>
      <c r="DG69" s="23">
        <f>+TRUNC('D-PDP'!DG69,0)</f>
        <v>0</v>
      </c>
      <c r="DH69" s="23">
        <f>+TRUNC('D-PDP'!DH69,0)</f>
        <v>0</v>
      </c>
      <c r="DI69" s="23">
        <f>+TRUNC('D-PDP'!DI69,0)</f>
        <v>0</v>
      </c>
      <c r="DJ69" s="23">
        <f>+TRUNC('D-PDP'!DJ69,6)</f>
        <v>0</v>
      </c>
      <c r="DK69" s="23">
        <f>+TRUNC('D-PDP'!DK69,0)</f>
        <v>0</v>
      </c>
      <c r="DL69" s="23">
        <f>+TRUNC('D-PDP'!DL69,0)</f>
        <v>0</v>
      </c>
      <c r="DM69" s="23">
        <f>+TRUNC('D-PDP'!DM69,0)</f>
        <v>0</v>
      </c>
      <c r="DN69" s="23">
        <f>+TRUNC('D-PDP'!DN69,0)</f>
        <v>0</v>
      </c>
      <c r="DO69" s="23">
        <f>+TRUNC('D-PDP'!DO69,0)</f>
        <v>0</v>
      </c>
      <c r="DP69" s="23">
        <f>+TRUNC('D-PDP'!DP69,0)</f>
        <v>0</v>
      </c>
    </row>
    <row r="70" spans="3:120" x14ac:dyDescent="0.2">
      <c r="C70" s="12">
        <f>+'D-PDP'!C70</f>
        <v>2057</v>
      </c>
      <c r="D70" s="23">
        <f>+TRUNC('D-PDP'!D70,0)</f>
        <v>0</v>
      </c>
      <c r="E70" s="23">
        <f>+TRUNC('D-PDP'!E70,0)</f>
        <v>0</v>
      </c>
      <c r="F70" s="23">
        <f>+TRUNC('D-PDP'!F70,0)</f>
        <v>0</v>
      </c>
      <c r="G70" s="23">
        <f>+TRUNC('D-PDP'!G70,0)</f>
        <v>0</v>
      </c>
      <c r="H70" s="23">
        <f>+TRUNC('D-PDP'!H70,0)</f>
        <v>0</v>
      </c>
      <c r="I70" s="23">
        <f>+TRUNC('D-PDP'!I70,0)</f>
        <v>0</v>
      </c>
      <c r="J70" s="23">
        <f>+TRUNC('D-PDP'!J70,0)</f>
        <v>0</v>
      </c>
      <c r="K70" s="23">
        <f>+TRUNC('D-PDP'!K70,0)</f>
        <v>24284</v>
      </c>
      <c r="L70" s="23">
        <f>+TRUNC('D-PDP'!L70,0)</f>
        <v>0</v>
      </c>
      <c r="M70" s="23">
        <f>+TRUNC('D-PDP'!M70,3)</f>
        <v>5890.049</v>
      </c>
      <c r="N70" s="23">
        <f>+TRUNC('D-PDP'!N70,3)</f>
        <v>0</v>
      </c>
      <c r="O70" s="23">
        <f>+TRUNC('D-PDP'!O70,3)</f>
        <v>0</v>
      </c>
      <c r="P70" s="23">
        <f>+TRUNC('D-PDP'!P70,3)</f>
        <v>5976.3389999999999</v>
      </c>
      <c r="Q70" s="23">
        <f>+TRUNC('D-PDP'!Q70,3)</f>
        <v>5446.2349999999997</v>
      </c>
      <c r="R70" s="23">
        <f>+TRUNC('D-PDP'!R70,3)</f>
        <v>0</v>
      </c>
      <c r="S70" s="23">
        <f>+TRUNC('D-PDP'!S70,0)</f>
        <v>0</v>
      </c>
      <c r="T70" s="23">
        <f>+TRUNC('D-PDP'!T70,0)</f>
        <v>0</v>
      </c>
      <c r="U70" s="23">
        <f>+TRUNC('D-PDP'!U70,0)</f>
        <v>0</v>
      </c>
      <c r="V70" s="23">
        <f>+TRUNC('D-PDP'!V70,0)</f>
        <v>0</v>
      </c>
      <c r="W70" s="23">
        <f>+TRUNC('D-PDP'!W70,0)</f>
        <v>966967</v>
      </c>
      <c r="X70" s="23">
        <f>+TRUNC('D-PDP'!X70,0)</f>
        <v>1169441</v>
      </c>
      <c r="Y70" s="23">
        <f>+TRUNC('D-PDP'!Y70,0)</f>
        <v>0</v>
      </c>
      <c r="Z70" s="23">
        <f>+TRUNC('D-PDP'!Z70,0)</f>
        <v>0</v>
      </c>
      <c r="AA70" s="23">
        <f>+TRUNC('D-PDP'!AA70,0)</f>
        <v>0</v>
      </c>
      <c r="AB70" s="23">
        <f>+TRUNC('D-PDP'!AB70,0)</f>
        <v>0</v>
      </c>
      <c r="AC70" s="23">
        <f>+TRUNC('D-PDP'!AC70,0)</f>
        <v>0</v>
      </c>
      <c r="AD70" s="23">
        <f>+TRUNC('D-PDP'!AD70,3)</f>
        <v>0</v>
      </c>
      <c r="AE70" s="23">
        <f>+TRUNC('D-PDP'!AE70,3)</f>
        <v>0</v>
      </c>
      <c r="AF70" s="23">
        <f>+TRUNC('D-PDP'!AF70,0)</f>
        <v>0</v>
      </c>
      <c r="AG70" s="23">
        <f>+TRUNC('D-PDP'!AG70,0)</f>
        <v>0</v>
      </c>
      <c r="AH70" s="23">
        <f>+TRUNC('D-PDP'!AH70,0)</f>
        <v>0</v>
      </c>
      <c r="AI70" s="23">
        <f>+TRUNC('D-PDP'!AI70,0)</f>
        <v>0</v>
      </c>
      <c r="AJ70" s="23">
        <f>+TRUNC('D-PDP'!AJ70,6)</f>
        <v>0</v>
      </c>
      <c r="AK70" s="23">
        <f>+TRUNC('D-PDP'!AK70,6)</f>
        <v>0</v>
      </c>
      <c r="AL70" s="23">
        <f>+TRUNC('D-PDP'!AL70,6)</f>
        <v>0</v>
      </c>
      <c r="AM70" s="23">
        <f>+TRUNC('D-PDP'!AM70,0)</f>
        <v>0</v>
      </c>
      <c r="AN70" s="23">
        <f>+TRUNC('D-PDP'!AN70,3)</f>
        <v>0</v>
      </c>
      <c r="AO70" s="23">
        <f>+TRUNC('D-PDP'!AO70,0)</f>
        <v>0</v>
      </c>
      <c r="AP70" s="23">
        <f>+TRUNC('D-PDP'!AP70,6)</f>
        <v>0</v>
      </c>
      <c r="AQ70" s="23">
        <f>+TRUNC('D-PDP'!AQ70,0)</f>
        <v>0</v>
      </c>
      <c r="AR70" s="23">
        <f>+TRUNC('D-PDP'!AR70,0)</f>
        <v>0</v>
      </c>
      <c r="AS70" s="23">
        <f>+TRUNC('D-PDP'!AS70,3)</f>
        <v>0</v>
      </c>
      <c r="AT70" s="23">
        <f>+TRUNC('D-PDP'!AT70,3)</f>
        <v>0</v>
      </c>
      <c r="AU70" s="23">
        <f>+TRUNC('D-PDP'!AU70,0)</f>
        <v>0</v>
      </c>
      <c r="AV70" s="23">
        <f>+TRUNC('D-PDP'!AV70,0)</f>
        <v>0</v>
      </c>
      <c r="AW70" s="23">
        <f>+TRUNC('D-PDP'!AW70,0)</f>
        <v>0</v>
      </c>
      <c r="AX70" s="23">
        <f>+TRUNC('D-PDP'!AX70,0)</f>
        <v>0</v>
      </c>
      <c r="AY70" s="23">
        <f>+TRUNC('D-PDP'!AY70,0)</f>
        <v>0</v>
      </c>
      <c r="AZ70" s="23">
        <f>+TRUNC('D-PDP'!AZ70,3)</f>
        <v>0</v>
      </c>
      <c r="BA70" s="23">
        <f>+TRUNC('D-PDP'!BA70,0)</f>
        <v>0</v>
      </c>
      <c r="BB70" s="23">
        <f>+TRUNC('D-PDP'!BB70,0)</f>
        <v>0</v>
      </c>
      <c r="BC70" s="23">
        <f>+TRUNC('D-PDP'!BC70,0)</f>
        <v>0</v>
      </c>
      <c r="BD70" s="23">
        <f>+TRUNC('D-PDP'!BD70,3)</f>
        <v>0</v>
      </c>
      <c r="BE70" s="23">
        <f>+TRUNC('D-PDP'!BE70,3)</f>
        <v>0</v>
      </c>
      <c r="BF70" s="23">
        <f>+TRUNC('D-PDP'!BF70,0)</f>
        <v>0</v>
      </c>
      <c r="BG70" s="23">
        <f>+TRUNC('D-PDP'!BG70,0)</f>
        <v>0</v>
      </c>
      <c r="BH70" s="23">
        <f>+TRUNC('D-PDP'!BH70,0)</f>
        <v>0</v>
      </c>
      <c r="BI70" s="23">
        <f>+TRUNC('D-PDP'!BI70,0)</f>
        <v>0</v>
      </c>
      <c r="BJ70" s="23">
        <f>+TRUNC('D-PDP'!BJ70,3)</f>
        <v>98.739000000000004</v>
      </c>
      <c r="BK70" s="23">
        <f>+TRUNC('D-PDP'!BK70,3)</f>
        <v>1.8420000000000001</v>
      </c>
      <c r="BL70" s="23">
        <f>+TRUNC('D-PDP'!BL70,3)</f>
        <v>-1.0569999999999999</v>
      </c>
      <c r="BM70" s="23">
        <f>+TRUNC('D-PDP'!BM70,3)</f>
        <v>0.876</v>
      </c>
      <c r="BN70" s="23">
        <f>+TRUNC('D-PDP'!BN70,3)</f>
        <v>6.0419999999999998</v>
      </c>
      <c r="BO70" s="23">
        <f>+TRUNC('D-PDP'!BO70,3)</f>
        <v>6.0419999999999998</v>
      </c>
      <c r="BP70" s="23">
        <f>+TRUNC('D-PDP'!BP70,3)</f>
        <v>0</v>
      </c>
      <c r="BQ70" s="23">
        <f>+TRUNC('D-PDP'!BQ70,3)</f>
        <v>37.502000000000002</v>
      </c>
      <c r="BR70" s="23">
        <f>+TRUNC('D-PDP'!BR70,3)</f>
        <v>37.502000000000002</v>
      </c>
      <c r="BS70" s="23">
        <f>+TRUNC('D-PDP'!BS70,3)</f>
        <v>98.739000000000004</v>
      </c>
      <c r="BT70" s="23">
        <f>+TRUNC('D-PDP'!BT70,0)</f>
        <v>0</v>
      </c>
      <c r="BU70" s="23">
        <f>+TRUNC('D-PDP'!BU70,0)</f>
        <v>0</v>
      </c>
      <c r="BV70" s="23">
        <f>+TRUNC('D-PDP'!BV70,6)</f>
        <v>0</v>
      </c>
      <c r="BW70" s="23">
        <f>+TRUNC('D-PDP'!BW70,0)</f>
        <v>0</v>
      </c>
      <c r="BX70" s="23">
        <f>+TRUNC('D-PDP'!BX70,0)</f>
        <v>0</v>
      </c>
      <c r="BY70" s="23">
        <f>+TRUNC('D-PDP'!BY70,0)</f>
        <v>0</v>
      </c>
      <c r="BZ70" s="23">
        <f>+TRUNC('D-PDP'!BZ70,3)</f>
        <v>0</v>
      </c>
      <c r="CA70" s="23">
        <f>+TRUNC('D-PDP'!CA70,3)</f>
        <v>0.13</v>
      </c>
      <c r="CB70" s="23">
        <f>+TRUNC('D-PDP'!CB70,3)</f>
        <v>0.42199999999999999</v>
      </c>
      <c r="CC70" s="23">
        <f>+TRUNC('D-PDP'!CC70,3)</f>
        <v>0.10299999999999999</v>
      </c>
      <c r="CD70" s="23">
        <f>+TRUNC('D-PDP'!CD70,3)</f>
        <v>8.6999999999999994E-2</v>
      </c>
      <c r="CE70" s="23">
        <f>+TRUNC('D-PDP'!CE70,3)</f>
        <v>0</v>
      </c>
      <c r="CF70" s="23">
        <f>+TRUNC('D-PDP'!CF70,3)</f>
        <v>0</v>
      </c>
      <c r="CG70" s="23">
        <f>+TRUNC('D-PDP'!CG70,3)</f>
        <v>0</v>
      </c>
      <c r="CH70" s="23">
        <f>+TRUNC('D-PDP'!CH70,3)</f>
        <v>0</v>
      </c>
      <c r="CI70" s="23">
        <f>+TRUNC('D-PDP'!CI70,3)</f>
        <v>47099.114999999998</v>
      </c>
      <c r="CJ70" s="23">
        <f>+TRUNC('D-PDP'!CJ70,3)</f>
        <v>1499.7370000000001</v>
      </c>
      <c r="CK70" s="23">
        <f>+TRUNC('D-PDP'!CK70,3)</f>
        <v>0</v>
      </c>
      <c r="CL70" s="23">
        <f>+TRUNC('D-PDP'!CL70,3)</f>
        <v>0</v>
      </c>
      <c r="CM70" s="23">
        <f>+TRUNC('D-PDP'!CM70,3)</f>
        <v>0</v>
      </c>
      <c r="CN70" s="23">
        <f>+TRUNC('D-PDP'!CN70,0)</f>
        <v>0</v>
      </c>
      <c r="CO70" s="23">
        <f>+TRUNC('D-PDP'!CO70,3)</f>
        <v>0</v>
      </c>
      <c r="CP70" s="23">
        <f>+TRUNC('D-PDP'!CP70,0)</f>
        <v>0</v>
      </c>
      <c r="CQ70" s="23">
        <f>+TRUNC('D-PDP'!CQ70,0)</f>
        <v>0</v>
      </c>
      <c r="CR70" s="23">
        <f>+TRUNC('D-PDP'!CR70,0)</f>
        <v>0</v>
      </c>
      <c r="CS70" s="23">
        <f>+TRUNC('D-PDP'!CS70,0)</f>
        <v>0</v>
      </c>
      <c r="CT70" s="23">
        <f>+TRUNC('D-PDP'!CT70,0)</f>
        <v>0</v>
      </c>
      <c r="CU70" s="23">
        <f>+TRUNC('D-PDP'!CU70,6)</f>
        <v>0</v>
      </c>
      <c r="CV70" s="23">
        <f>+TRUNC('D-PDP'!CV70,0)</f>
        <v>0</v>
      </c>
      <c r="CW70" s="23">
        <f>+TRUNC('D-PDP'!CW70,0)</f>
        <v>0</v>
      </c>
      <c r="CX70" s="23">
        <f>+TRUNC('D-PDP'!CX70,0)</f>
        <v>0</v>
      </c>
      <c r="CY70" s="23">
        <f>+TRUNC('D-PDP'!CY70,0)</f>
        <v>0</v>
      </c>
      <c r="CZ70" s="23">
        <f>+TRUNC('D-PDP'!CZ70,0)</f>
        <v>0</v>
      </c>
      <c r="DA70" s="23">
        <f>+TRUNC('D-PDP'!DA70,0)</f>
        <v>0</v>
      </c>
      <c r="DB70" s="23">
        <f>+TRUNC('D-PDP'!DB70,0)</f>
        <v>0</v>
      </c>
      <c r="DC70" s="23">
        <f>+TRUNC('D-PDP'!DC70,0)</f>
        <v>0</v>
      </c>
      <c r="DD70" s="23">
        <f>+TRUNC('D-PDP'!DD70,0)</f>
        <v>0</v>
      </c>
      <c r="DE70" s="23">
        <f>+TRUNC('D-PDP'!DE70,0)</f>
        <v>0</v>
      </c>
      <c r="DF70" s="23">
        <f>+TRUNC('D-PDP'!DF70,0)</f>
        <v>0</v>
      </c>
      <c r="DG70" s="23">
        <f>+TRUNC('D-PDP'!DG70,0)</f>
        <v>0</v>
      </c>
      <c r="DH70" s="23">
        <f>+TRUNC('D-PDP'!DH70,0)</f>
        <v>0</v>
      </c>
      <c r="DI70" s="23">
        <f>+TRUNC('D-PDP'!DI70,0)</f>
        <v>0</v>
      </c>
      <c r="DJ70" s="23">
        <f>+TRUNC('D-PDP'!DJ70,6)</f>
        <v>0</v>
      </c>
      <c r="DK70" s="23">
        <f>+TRUNC('D-PDP'!DK70,0)</f>
        <v>0</v>
      </c>
      <c r="DL70" s="23">
        <f>+TRUNC('D-PDP'!DL70,0)</f>
        <v>0</v>
      </c>
      <c r="DM70" s="23">
        <f>+TRUNC('D-PDP'!DM70,0)</f>
        <v>0</v>
      </c>
      <c r="DN70" s="23">
        <f>+TRUNC('D-PDP'!DN70,0)</f>
        <v>0</v>
      </c>
      <c r="DO70" s="23">
        <f>+TRUNC('D-PDP'!DO70,0)</f>
        <v>0</v>
      </c>
      <c r="DP70" s="23">
        <f>+TRUNC('D-PDP'!DP70,0)</f>
        <v>0</v>
      </c>
    </row>
    <row r="71" spans="3:120" x14ac:dyDescent="0.2">
      <c r="C71" s="12">
        <f>+'D-PDP'!C71</f>
        <v>2058</v>
      </c>
      <c r="D71" s="23">
        <f>+TRUNC('D-PDP'!D71,0)</f>
        <v>0</v>
      </c>
      <c r="E71" s="23">
        <f>+TRUNC('D-PDP'!E71,0)</f>
        <v>0</v>
      </c>
      <c r="F71" s="23">
        <f>+TRUNC('D-PDP'!F71,0)</f>
        <v>0</v>
      </c>
      <c r="G71" s="23">
        <f>+TRUNC('D-PDP'!G71,0)</f>
        <v>0</v>
      </c>
      <c r="H71" s="23">
        <f>+TRUNC('D-PDP'!H71,0)</f>
        <v>0</v>
      </c>
      <c r="I71" s="23">
        <f>+TRUNC('D-PDP'!I71,0)</f>
        <v>0</v>
      </c>
      <c r="J71" s="23">
        <f>+TRUNC('D-PDP'!J71,0)</f>
        <v>0</v>
      </c>
      <c r="K71" s="23">
        <f>+TRUNC('D-PDP'!K71,0)</f>
        <v>21857</v>
      </c>
      <c r="L71" s="23">
        <f>+TRUNC('D-PDP'!L71,0)</f>
        <v>0</v>
      </c>
      <c r="M71" s="23">
        <f>+TRUNC('D-PDP'!M71,3)</f>
        <v>5326.4870000000001</v>
      </c>
      <c r="N71" s="23">
        <f>+TRUNC('D-PDP'!N71,3)</f>
        <v>0</v>
      </c>
      <c r="O71" s="23">
        <f>+TRUNC('D-PDP'!O71,3)</f>
        <v>0</v>
      </c>
      <c r="P71" s="23">
        <f>+TRUNC('D-PDP'!P71,3)</f>
        <v>5298.7579999999998</v>
      </c>
      <c r="Q71" s="23">
        <f>+TRUNC('D-PDP'!Q71,3)</f>
        <v>4819.375</v>
      </c>
      <c r="R71" s="23">
        <f>+TRUNC('D-PDP'!R71,3)</f>
        <v>0</v>
      </c>
      <c r="S71" s="23">
        <f>+TRUNC('D-PDP'!S71,0)</f>
        <v>0</v>
      </c>
      <c r="T71" s="23">
        <f>+TRUNC('D-PDP'!T71,0)</f>
        <v>0</v>
      </c>
      <c r="U71" s="23">
        <f>+TRUNC('D-PDP'!U71,0)</f>
        <v>0</v>
      </c>
      <c r="V71" s="23">
        <f>+TRUNC('D-PDP'!V71,0)</f>
        <v>0</v>
      </c>
      <c r="W71" s="23">
        <f>+TRUNC('D-PDP'!W71,0)</f>
        <v>931584</v>
      </c>
      <c r="X71" s="23">
        <f>+TRUNC('D-PDP'!X71,0)</f>
        <v>1075952</v>
      </c>
      <c r="Y71" s="23">
        <f>+TRUNC('D-PDP'!Y71,0)</f>
        <v>0</v>
      </c>
      <c r="Z71" s="23">
        <f>+TRUNC('D-PDP'!Z71,0)</f>
        <v>0</v>
      </c>
      <c r="AA71" s="23">
        <f>+TRUNC('D-PDP'!AA71,0)</f>
        <v>0</v>
      </c>
      <c r="AB71" s="23">
        <f>+TRUNC('D-PDP'!AB71,0)</f>
        <v>0</v>
      </c>
      <c r="AC71" s="23">
        <f>+TRUNC('D-PDP'!AC71,0)</f>
        <v>0</v>
      </c>
      <c r="AD71" s="23">
        <f>+TRUNC('D-PDP'!AD71,3)</f>
        <v>0</v>
      </c>
      <c r="AE71" s="23">
        <f>+TRUNC('D-PDP'!AE71,3)</f>
        <v>0</v>
      </c>
      <c r="AF71" s="23">
        <f>+TRUNC('D-PDP'!AF71,0)</f>
        <v>0</v>
      </c>
      <c r="AG71" s="23">
        <f>+TRUNC('D-PDP'!AG71,0)</f>
        <v>0</v>
      </c>
      <c r="AH71" s="23">
        <f>+TRUNC('D-PDP'!AH71,0)</f>
        <v>0</v>
      </c>
      <c r="AI71" s="23">
        <f>+TRUNC('D-PDP'!AI71,0)</f>
        <v>0</v>
      </c>
      <c r="AJ71" s="23">
        <f>+TRUNC('D-PDP'!AJ71,6)</f>
        <v>0</v>
      </c>
      <c r="AK71" s="23">
        <f>+TRUNC('D-PDP'!AK71,6)</f>
        <v>0</v>
      </c>
      <c r="AL71" s="23">
        <f>+TRUNC('D-PDP'!AL71,6)</f>
        <v>0</v>
      </c>
      <c r="AM71" s="23">
        <f>+TRUNC('D-PDP'!AM71,0)</f>
        <v>0</v>
      </c>
      <c r="AN71" s="23">
        <f>+TRUNC('D-PDP'!AN71,3)</f>
        <v>0</v>
      </c>
      <c r="AO71" s="23">
        <f>+TRUNC('D-PDP'!AO71,0)</f>
        <v>0</v>
      </c>
      <c r="AP71" s="23">
        <f>+TRUNC('D-PDP'!AP71,6)</f>
        <v>0</v>
      </c>
      <c r="AQ71" s="23">
        <f>+TRUNC('D-PDP'!AQ71,0)</f>
        <v>0</v>
      </c>
      <c r="AR71" s="23">
        <f>+TRUNC('D-PDP'!AR71,0)</f>
        <v>0</v>
      </c>
      <c r="AS71" s="23">
        <f>+TRUNC('D-PDP'!AS71,3)</f>
        <v>0</v>
      </c>
      <c r="AT71" s="23">
        <f>+TRUNC('D-PDP'!AT71,3)</f>
        <v>0</v>
      </c>
      <c r="AU71" s="23">
        <f>+TRUNC('D-PDP'!AU71,0)</f>
        <v>0</v>
      </c>
      <c r="AV71" s="23">
        <f>+TRUNC('D-PDP'!AV71,0)</f>
        <v>0</v>
      </c>
      <c r="AW71" s="23">
        <f>+TRUNC('D-PDP'!AW71,0)</f>
        <v>0</v>
      </c>
      <c r="AX71" s="23">
        <f>+TRUNC('D-PDP'!AX71,0)</f>
        <v>0</v>
      </c>
      <c r="AY71" s="23">
        <f>+TRUNC('D-PDP'!AY71,0)</f>
        <v>0</v>
      </c>
      <c r="AZ71" s="23">
        <f>+TRUNC('D-PDP'!AZ71,3)</f>
        <v>0</v>
      </c>
      <c r="BA71" s="23">
        <f>+TRUNC('D-PDP'!BA71,0)</f>
        <v>0</v>
      </c>
      <c r="BB71" s="23">
        <f>+TRUNC('D-PDP'!BB71,0)</f>
        <v>0</v>
      </c>
      <c r="BC71" s="23">
        <f>+TRUNC('D-PDP'!BC71,0)</f>
        <v>0</v>
      </c>
      <c r="BD71" s="23">
        <f>+TRUNC('D-PDP'!BD71,3)</f>
        <v>0</v>
      </c>
      <c r="BE71" s="23">
        <f>+TRUNC('D-PDP'!BE71,3)</f>
        <v>0</v>
      </c>
      <c r="BF71" s="23">
        <f>+TRUNC('D-PDP'!BF71,0)</f>
        <v>0</v>
      </c>
      <c r="BG71" s="23">
        <f>+TRUNC('D-PDP'!BG71,0)</f>
        <v>0</v>
      </c>
      <c r="BH71" s="23">
        <f>+TRUNC('D-PDP'!BH71,0)</f>
        <v>0</v>
      </c>
      <c r="BI71" s="23">
        <f>+TRUNC('D-PDP'!BI71,0)</f>
        <v>0</v>
      </c>
      <c r="BJ71" s="23">
        <f>+TRUNC('D-PDP'!BJ71,3)</f>
        <v>98.739000000000004</v>
      </c>
      <c r="BK71" s="23">
        <f>+TRUNC('D-PDP'!BK71,3)</f>
        <v>1.8420000000000001</v>
      </c>
      <c r="BL71" s="23">
        <f>+TRUNC('D-PDP'!BL71,3)</f>
        <v>-1.0569999999999999</v>
      </c>
      <c r="BM71" s="23">
        <f>+TRUNC('D-PDP'!BM71,3)</f>
        <v>0.876</v>
      </c>
      <c r="BN71" s="23">
        <f>+TRUNC('D-PDP'!BN71,3)</f>
        <v>6.0419999999999998</v>
      </c>
      <c r="BO71" s="23">
        <f>+TRUNC('D-PDP'!BO71,3)</f>
        <v>6.0419999999999998</v>
      </c>
      <c r="BP71" s="23">
        <f>+TRUNC('D-PDP'!BP71,3)</f>
        <v>0</v>
      </c>
      <c r="BQ71" s="23">
        <f>+TRUNC('D-PDP'!BQ71,3)</f>
        <v>37.502000000000002</v>
      </c>
      <c r="BR71" s="23">
        <f>+TRUNC('D-PDP'!BR71,3)</f>
        <v>37.502000000000002</v>
      </c>
      <c r="BS71" s="23">
        <f>+TRUNC('D-PDP'!BS71,3)</f>
        <v>98.739000000000004</v>
      </c>
      <c r="BT71" s="23">
        <f>+TRUNC('D-PDP'!BT71,0)</f>
        <v>0</v>
      </c>
      <c r="BU71" s="23">
        <f>+TRUNC('D-PDP'!BU71,0)</f>
        <v>0</v>
      </c>
      <c r="BV71" s="23">
        <f>+TRUNC('D-PDP'!BV71,6)</f>
        <v>0</v>
      </c>
      <c r="BW71" s="23">
        <f>+TRUNC('D-PDP'!BW71,0)</f>
        <v>0</v>
      </c>
      <c r="BX71" s="23">
        <f>+TRUNC('D-PDP'!BX71,0)</f>
        <v>0</v>
      </c>
      <c r="BY71" s="23">
        <f>+TRUNC('D-PDP'!BY71,0)</f>
        <v>0</v>
      </c>
      <c r="BZ71" s="23">
        <f>+TRUNC('D-PDP'!BZ71,3)</f>
        <v>0</v>
      </c>
      <c r="CA71" s="23">
        <f>+TRUNC('D-PDP'!CA71,3)</f>
        <v>0.13</v>
      </c>
      <c r="CB71" s="23">
        <f>+TRUNC('D-PDP'!CB71,3)</f>
        <v>0.42199999999999999</v>
      </c>
      <c r="CC71" s="23">
        <f>+TRUNC('D-PDP'!CC71,3)</f>
        <v>0.10299999999999999</v>
      </c>
      <c r="CD71" s="23">
        <f>+TRUNC('D-PDP'!CD71,3)</f>
        <v>8.6999999999999994E-2</v>
      </c>
      <c r="CE71" s="23">
        <f>+TRUNC('D-PDP'!CE71,3)</f>
        <v>0</v>
      </c>
      <c r="CF71" s="23">
        <f>+TRUNC('D-PDP'!CF71,3)</f>
        <v>0</v>
      </c>
      <c r="CG71" s="23">
        <f>+TRUNC('D-PDP'!CG71,3)</f>
        <v>0</v>
      </c>
      <c r="CH71" s="23">
        <f>+TRUNC('D-PDP'!CH71,3)</f>
        <v>0</v>
      </c>
      <c r="CI71" s="23">
        <f>+TRUNC('D-PDP'!CI71,3)</f>
        <v>47099.114999999998</v>
      </c>
      <c r="CJ71" s="23">
        <f>+TRUNC('D-PDP'!CJ71,3)</f>
        <v>1499.7370000000001</v>
      </c>
      <c r="CK71" s="23">
        <f>+TRUNC('D-PDP'!CK71,3)</f>
        <v>0</v>
      </c>
      <c r="CL71" s="23">
        <f>+TRUNC('D-PDP'!CL71,3)</f>
        <v>0</v>
      </c>
      <c r="CM71" s="23">
        <f>+TRUNC('D-PDP'!CM71,3)</f>
        <v>0</v>
      </c>
      <c r="CN71" s="23">
        <f>+TRUNC('D-PDP'!CN71,0)</f>
        <v>0</v>
      </c>
      <c r="CO71" s="23">
        <f>+TRUNC('D-PDP'!CO71,3)</f>
        <v>0</v>
      </c>
      <c r="CP71" s="23">
        <f>+TRUNC('D-PDP'!CP71,0)</f>
        <v>0</v>
      </c>
      <c r="CQ71" s="23">
        <f>+TRUNC('D-PDP'!CQ71,0)</f>
        <v>0</v>
      </c>
      <c r="CR71" s="23">
        <f>+TRUNC('D-PDP'!CR71,0)</f>
        <v>0</v>
      </c>
      <c r="CS71" s="23">
        <f>+TRUNC('D-PDP'!CS71,0)</f>
        <v>0</v>
      </c>
      <c r="CT71" s="23">
        <f>+TRUNC('D-PDP'!CT71,0)</f>
        <v>0</v>
      </c>
      <c r="CU71" s="23">
        <f>+TRUNC('D-PDP'!CU71,6)</f>
        <v>0</v>
      </c>
      <c r="CV71" s="23">
        <f>+TRUNC('D-PDP'!CV71,0)</f>
        <v>0</v>
      </c>
      <c r="CW71" s="23">
        <f>+TRUNC('D-PDP'!CW71,0)</f>
        <v>0</v>
      </c>
      <c r="CX71" s="23">
        <f>+TRUNC('D-PDP'!CX71,0)</f>
        <v>0</v>
      </c>
      <c r="CY71" s="23">
        <f>+TRUNC('D-PDP'!CY71,0)</f>
        <v>0</v>
      </c>
      <c r="CZ71" s="23">
        <f>+TRUNC('D-PDP'!CZ71,0)</f>
        <v>0</v>
      </c>
      <c r="DA71" s="23">
        <f>+TRUNC('D-PDP'!DA71,0)</f>
        <v>0</v>
      </c>
      <c r="DB71" s="23">
        <f>+TRUNC('D-PDP'!DB71,0)</f>
        <v>0</v>
      </c>
      <c r="DC71" s="23">
        <f>+TRUNC('D-PDP'!DC71,0)</f>
        <v>0</v>
      </c>
      <c r="DD71" s="23">
        <f>+TRUNC('D-PDP'!DD71,0)</f>
        <v>0</v>
      </c>
      <c r="DE71" s="23">
        <f>+TRUNC('D-PDP'!DE71,0)</f>
        <v>0</v>
      </c>
      <c r="DF71" s="23">
        <f>+TRUNC('D-PDP'!DF71,0)</f>
        <v>0</v>
      </c>
      <c r="DG71" s="23">
        <f>+TRUNC('D-PDP'!DG71,0)</f>
        <v>0</v>
      </c>
      <c r="DH71" s="23">
        <f>+TRUNC('D-PDP'!DH71,0)</f>
        <v>0</v>
      </c>
      <c r="DI71" s="23">
        <f>+TRUNC('D-PDP'!DI71,0)</f>
        <v>0</v>
      </c>
      <c r="DJ71" s="23">
        <f>+TRUNC('D-PDP'!DJ71,6)</f>
        <v>0</v>
      </c>
      <c r="DK71" s="23">
        <f>+TRUNC('D-PDP'!DK71,0)</f>
        <v>0</v>
      </c>
      <c r="DL71" s="23">
        <f>+TRUNC('D-PDP'!DL71,0)</f>
        <v>0</v>
      </c>
      <c r="DM71" s="23">
        <f>+TRUNC('D-PDP'!DM71,0)</f>
        <v>0</v>
      </c>
      <c r="DN71" s="23">
        <f>+TRUNC('D-PDP'!DN71,0)</f>
        <v>0</v>
      </c>
      <c r="DO71" s="23">
        <f>+TRUNC('D-PDP'!DO71,0)</f>
        <v>0</v>
      </c>
      <c r="DP71" s="23">
        <f>+TRUNC('D-PDP'!DP71,0)</f>
        <v>0</v>
      </c>
    </row>
    <row r="72" spans="3:120" x14ac:dyDescent="0.2">
      <c r="C72" s="13">
        <f>+'D-PDP'!C72</f>
        <v>2059</v>
      </c>
      <c r="D72" s="23">
        <f>+TRUNC('D-PDP'!D72,0)</f>
        <v>0</v>
      </c>
      <c r="E72" s="23">
        <f>+TRUNC('D-PDP'!E72,0)</f>
        <v>0</v>
      </c>
      <c r="F72" s="23">
        <f>+TRUNC('D-PDP'!F72,0)</f>
        <v>0</v>
      </c>
      <c r="G72" s="23">
        <f>+TRUNC('D-PDP'!G72,0)</f>
        <v>0</v>
      </c>
      <c r="H72" s="23">
        <f>+TRUNC('D-PDP'!H72,0)</f>
        <v>0</v>
      </c>
      <c r="I72" s="23">
        <f>+TRUNC('D-PDP'!I72,0)</f>
        <v>0</v>
      </c>
      <c r="J72" s="23">
        <f>+TRUNC('D-PDP'!J72,0)</f>
        <v>0</v>
      </c>
      <c r="K72" s="23">
        <f>+TRUNC('D-PDP'!K72,0)</f>
        <v>17736</v>
      </c>
      <c r="L72" s="23">
        <f>+TRUNC('D-PDP'!L72,0)</f>
        <v>0</v>
      </c>
      <c r="M72" s="23">
        <f>+TRUNC('D-PDP'!M72,3)</f>
        <v>13307.609</v>
      </c>
      <c r="N72" s="23">
        <f>+TRUNC('D-PDP'!N72,3)</f>
        <v>0</v>
      </c>
      <c r="O72" s="23">
        <f>+TRUNC('D-PDP'!O72,3)</f>
        <v>0</v>
      </c>
      <c r="P72" s="23">
        <f>+TRUNC('D-PDP'!P72,3)</f>
        <v>9434.74</v>
      </c>
      <c r="Q72" s="23">
        <f>+TRUNC('D-PDP'!Q72,3)</f>
        <v>11154.653</v>
      </c>
      <c r="R72" s="23">
        <f>+TRUNC('D-PDP'!R72,3)</f>
        <v>0</v>
      </c>
      <c r="S72" s="23">
        <f>+TRUNC('D-PDP'!S72,0)</f>
        <v>0</v>
      </c>
      <c r="T72" s="23">
        <f>+TRUNC('D-PDP'!T72,0)</f>
        <v>0</v>
      </c>
      <c r="U72" s="23">
        <f>+TRUNC('D-PDP'!U72,0)</f>
        <v>0</v>
      </c>
      <c r="V72" s="23">
        <f>+TRUNC('D-PDP'!V72,0)</f>
        <v>0</v>
      </c>
      <c r="W72" s="23">
        <f>+TRUNC('D-PDP'!W72,0)</f>
        <v>1169324</v>
      </c>
      <c r="X72" s="23">
        <f>+TRUNC('D-PDP'!X72,0)</f>
        <v>1089278</v>
      </c>
      <c r="Y72" s="23">
        <f>+TRUNC('D-PDP'!Y72,0)</f>
        <v>0</v>
      </c>
      <c r="Z72" s="23">
        <f>+TRUNC('D-PDP'!Z72,0)</f>
        <v>0</v>
      </c>
      <c r="AA72" s="23">
        <f>+TRUNC('D-PDP'!AA72,0)</f>
        <v>0</v>
      </c>
      <c r="AB72" s="23">
        <f>+TRUNC('D-PDP'!AB72,0)</f>
        <v>0</v>
      </c>
      <c r="AC72" s="23">
        <f>+TRUNC('D-PDP'!AC72,0)</f>
        <v>0</v>
      </c>
      <c r="AD72" s="23">
        <f>+TRUNC('D-PDP'!AD72,3)</f>
        <v>0</v>
      </c>
      <c r="AE72" s="23">
        <f>+TRUNC('D-PDP'!AE72,3)</f>
        <v>0</v>
      </c>
      <c r="AF72" s="23">
        <f>+TRUNC('D-PDP'!AF72,0)</f>
        <v>0</v>
      </c>
      <c r="AG72" s="23">
        <f>+TRUNC('D-PDP'!AG72,0)</f>
        <v>0</v>
      </c>
      <c r="AH72" s="23">
        <f>+TRUNC('D-PDP'!AH72,0)</f>
        <v>0</v>
      </c>
      <c r="AI72" s="23">
        <f>+TRUNC('D-PDP'!AI72,0)</f>
        <v>0</v>
      </c>
      <c r="AJ72" s="23">
        <f>+TRUNC('D-PDP'!AJ72,6)</f>
        <v>0</v>
      </c>
      <c r="AK72" s="23">
        <f>+TRUNC('D-PDP'!AK72,6)</f>
        <v>0</v>
      </c>
      <c r="AL72" s="23">
        <f>+TRUNC('D-PDP'!AL72,6)</f>
        <v>0</v>
      </c>
      <c r="AM72" s="23">
        <f>+TRUNC('D-PDP'!AM72,0)</f>
        <v>0</v>
      </c>
      <c r="AN72" s="23">
        <f>+TRUNC('D-PDP'!AN72,3)</f>
        <v>0</v>
      </c>
      <c r="AO72" s="23">
        <f>+TRUNC('D-PDP'!AO72,0)</f>
        <v>0</v>
      </c>
      <c r="AP72" s="23">
        <f>+TRUNC('D-PDP'!AP72,6)</f>
        <v>0</v>
      </c>
      <c r="AQ72" s="23">
        <f>+TRUNC('D-PDP'!AQ72,0)</f>
        <v>0</v>
      </c>
      <c r="AR72" s="23">
        <f>+TRUNC('D-PDP'!AR72,0)</f>
        <v>0</v>
      </c>
      <c r="AS72" s="23">
        <f>+TRUNC('D-PDP'!AS72,3)</f>
        <v>0</v>
      </c>
      <c r="AT72" s="23">
        <f>+TRUNC('D-PDP'!AT72,3)</f>
        <v>0</v>
      </c>
      <c r="AU72" s="23">
        <f>+TRUNC('D-PDP'!AU72,0)</f>
        <v>0</v>
      </c>
      <c r="AV72" s="23">
        <f>+TRUNC('D-PDP'!AV72,0)</f>
        <v>0</v>
      </c>
      <c r="AW72" s="23">
        <f>+TRUNC('D-PDP'!AW72,0)</f>
        <v>0</v>
      </c>
      <c r="AX72" s="23">
        <f>+TRUNC('D-PDP'!AX72,0)</f>
        <v>0</v>
      </c>
      <c r="AY72" s="23">
        <f>+TRUNC('D-PDP'!AY72,0)</f>
        <v>0</v>
      </c>
      <c r="AZ72" s="23">
        <f>+TRUNC('D-PDP'!AZ72,3)</f>
        <v>0</v>
      </c>
      <c r="BA72" s="23">
        <f>+TRUNC('D-PDP'!BA72,0)</f>
        <v>0</v>
      </c>
      <c r="BB72" s="23">
        <f>+TRUNC('D-PDP'!BB72,0)</f>
        <v>0</v>
      </c>
      <c r="BC72" s="23">
        <f>+TRUNC('D-PDP'!BC72,0)</f>
        <v>0</v>
      </c>
      <c r="BD72" s="23">
        <f>+TRUNC('D-PDP'!BD72,3)</f>
        <v>0</v>
      </c>
      <c r="BE72" s="23">
        <f>+TRUNC('D-PDP'!BE72,3)</f>
        <v>0</v>
      </c>
      <c r="BF72" s="23">
        <f>+TRUNC('D-PDP'!BF72,0)</f>
        <v>0</v>
      </c>
      <c r="BG72" s="23">
        <f>+TRUNC('D-PDP'!BG72,0)</f>
        <v>0</v>
      </c>
      <c r="BH72" s="23">
        <f>+TRUNC('D-PDP'!BH72,0)</f>
        <v>0</v>
      </c>
      <c r="BI72" s="23">
        <f>+TRUNC('D-PDP'!BI72,0)</f>
        <v>0</v>
      </c>
      <c r="BJ72" s="23">
        <f>+TRUNC('D-PDP'!BJ72,3)</f>
        <v>98.739000000000004</v>
      </c>
      <c r="BK72" s="23">
        <f>+TRUNC('D-PDP'!BK72,3)</f>
        <v>1.8420000000000001</v>
      </c>
      <c r="BL72" s="23">
        <f>+TRUNC('D-PDP'!BL72,3)</f>
        <v>-1.0569999999999999</v>
      </c>
      <c r="BM72" s="23">
        <f>+TRUNC('D-PDP'!BM72,3)</f>
        <v>0.876</v>
      </c>
      <c r="BN72" s="23">
        <f>+TRUNC('D-PDP'!BN72,3)</f>
        <v>6.0419999999999998</v>
      </c>
      <c r="BO72" s="23">
        <f>+TRUNC('D-PDP'!BO72,3)</f>
        <v>6.0419999999999998</v>
      </c>
      <c r="BP72" s="23">
        <f>+TRUNC('D-PDP'!BP72,3)</f>
        <v>0</v>
      </c>
      <c r="BQ72" s="23">
        <f>+TRUNC('D-PDP'!BQ72,3)</f>
        <v>37.502000000000002</v>
      </c>
      <c r="BR72" s="23">
        <f>+TRUNC('D-PDP'!BR72,3)</f>
        <v>37.502000000000002</v>
      </c>
      <c r="BS72" s="23">
        <f>+TRUNC('D-PDP'!BS72,3)</f>
        <v>98.739000000000004</v>
      </c>
      <c r="BT72" s="23">
        <f>+TRUNC('D-PDP'!BT72,0)</f>
        <v>0</v>
      </c>
      <c r="BU72" s="23">
        <f>+TRUNC('D-PDP'!BU72,0)</f>
        <v>0</v>
      </c>
      <c r="BV72" s="23">
        <f>+TRUNC('D-PDP'!BV72,6)</f>
        <v>0</v>
      </c>
      <c r="BW72" s="23">
        <f>+TRUNC('D-PDP'!BW72,0)</f>
        <v>0</v>
      </c>
      <c r="BX72" s="23">
        <f>+TRUNC('D-PDP'!BX72,0)</f>
        <v>0</v>
      </c>
      <c r="BY72" s="23">
        <f>+TRUNC('D-PDP'!BY72,0)</f>
        <v>0</v>
      </c>
      <c r="BZ72" s="23">
        <f>+TRUNC('D-PDP'!BZ72,3)</f>
        <v>0</v>
      </c>
      <c r="CA72" s="23">
        <f>+TRUNC('D-PDP'!CA72,3)</f>
        <v>0.13</v>
      </c>
      <c r="CB72" s="23">
        <f>+TRUNC('D-PDP'!CB72,3)</f>
        <v>0.42199999999999999</v>
      </c>
      <c r="CC72" s="23">
        <f>+TRUNC('D-PDP'!CC72,3)</f>
        <v>0.10299999999999999</v>
      </c>
      <c r="CD72" s="23">
        <f>+TRUNC('D-PDP'!CD72,3)</f>
        <v>8.6999999999999994E-2</v>
      </c>
      <c r="CE72" s="23">
        <f>+TRUNC('D-PDP'!CE72,3)</f>
        <v>0</v>
      </c>
      <c r="CF72" s="23">
        <f>+TRUNC('D-PDP'!CF72,3)</f>
        <v>0</v>
      </c>
      <c r="CG72" s="23">
        <f>+TRUNC('D-PDP'!CG72,3)</f>
        <v>0</v>
      </c>
      <c r="CH72" s="23">
        <f>+TRUNC('D-PDP'!CH72,3)</f>
        <v>0</v>
      </c>
      <c r="CI72" s="23">
        <f>+TRUNC('D-PDP'!CI72,3)</f>
        <v>47099.114999999998</v>
      </c>
      <c r="CJ72" s="23">
        <f>+TRUNC('D-PDP'!CJ72,3)</f>
        <v>1499.7370000000001</v>
      </c>
      <c r="CK72" s="23">
        <f>+TRUNC('D-PDP'!CK72,3)</f>
        <v>0</v>
      </c>
      <c r="CL72" s="23">
        <f>+TRUNC('D-PDP'!CL72,3)</f>
        <v>0</v>
      </c>
      <c r="CM72" s="23">
        <f>+TRUNC('D-PDP'!CM72,3)</f>
        <v>0</v>
      </c>
      <c r="CN72" s="23">
        <f>+TRUNC('D-PDP'!CN72,0)</f>
        <v>0</v>
      </c>
      <c r="CO72" s="23">
        <f>+TRUNC('D-PDP'!CO72,3)</f>
        <v>0</v>
      </c>
      <c r="CP72" s="23">
        <f>+TRUNC('D-PDP'!CP72,0)</f>
        <v>0</v>
      </c>
      <c r="CQ72" s="23">
        <f>+TRUNC('D-PDP'!CQ72,0)</f>
        <v>0</v>
      </c>
      <c r="CR72" s="23">
        <f>+TRUNC('D-PDP'!CR72,0)</f>
        <v>0</v>
      </c>
      <c r="CS72" s="23">
        <f>+TRUNC('D-PDP'!CS72,0)</f>
        <v>0</v>
      </c>
      <c r="CT72" s="23">
        <f>+TRUNC('D-PDP'!CT72,0)</f>
        <v>0</v>
      </c>
      <c r="CU72" s="23">
        <f>+TRUNC('D-PDP'!CU72,6)</f>
        <v>0</v>
      </c>
      <c r="CV72" s="23">
        <f>+TRUNC('D-PDP'!CV72,0)</f>
        <v>0</v>
      </c>
      <c r="CW72" s="23">
        <f>+TRUNC('D-PDP'!CW72,0)</f>
        <v>0</v>
      </c>
      <c r="CX72" s="23">
        <f>+TRUNC('D-PDP'!CX72,0)</f>
        <v>0</v>
      </c>
      <c r="CY72" s="23">
        <f>+TRUNC('D-PDP'!CY72,0)</f>
        <v>0</v>
      </c>
      <c r="CZ72" s="23">
        <f>+TRUNC('D-PDP'!CZ72,0)</f>
        <v>0</v>
      </c>
      <c r="DA72" s="23">
        <f>+TRUNC('D-PDP'!DA72,0)</f>
        <v>0</v>
      </c>
      <c r="DB72" s="23">
        <f>+TRUNC('D-PDP'!DB72,0)</f>
        <v>0</v>
      </c>
      <c r="DC72" s="23">
        <f>+TRUNC('D-PDP'!DC72,0)</f>
        <v>0</v>
      </c>
      <c r="DD72" s="23">
        <f>+TRUNC('D-PDP'!DD72,0)</f>
        <v>0</v>
      </c>
      <c r="DE72" s="23">
        <f>+TRUNC('D-PDP'!DE72,0)</f>
        <v>0</v>
      </c>
      <c r="DF72" s="23">
        <f>+TRUNC('D-PDP'!DF72,0)</f>
        <v>0</v>
      </c>
      <c r="DG72" s="23">
        <f>+TRUNC('D-PDP'!DG72,0)</f>
        <v>0</v>
      </c>
      <c r="DH72" s="23">
        <f>+TRUNC('D-PDP'!DH72,0)</f>
        <v>0</v>
      </c>
      <c r="DI72" s="23">
        <f>+TRUNC('D-PDP'!DI72,0)</f>
        <v>0</v>
      </c>
      <c r="DJ72" s="23">
        <f>+TRUNC('D-PDP'!DJ72,6)</f>
        <v>0</v>
      </c>
      <c r="DK72" s="23">
        <f>+TRUNC('D-PDP'!DK72,0)</f>
        <v>0</v>
      </c>
      <c r="DL72" s="23">
        <f>+TRUNC('D-PDP'!DL72,0)</f>
        <v>0</v>
      </c>
      <c r="DM72" s="23">
        <f>+TRUNC('D-PDP'!DM72,0)</f>
        <v>0</v>
      </c>
      <c r="DN72" s="23">
        <f>+TRUNC('D-PDP'!DN72,0)</f>
        <v>0</v>
      </c>
      <c r="DO72" s="23">
        <f>+TRUNC('D-PDP'!DO72,0)</f>
        <v>0</v>
      </c>
      <c r="DP72" s="23">
        <f>+TRUNC('D-PDP'!DP72,0)</f>
        <v>0</v>
      </c>
    </row>
    <row r="73" spans="3:120" ht="4.5" customHeight="1" x14ac:dyDescent="0.2">
      <c r="C73" s="1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row>
    <row r="74" spans="3:120" x14ac:dyDescent="0.2">
      <c r="C74" s="15" t="s">
        <v>142</v>
      </c>
      <c r="D74" s="37">
        <f t="shared" ref="D74:BQ74" si="3">SUM(D36:D72)</f>
        <v>1252</v>
      </c>
      <c r="E74" s="37">
        <f t="shared" si="3"/>
        <v>470</v>
      </c>
      <c r="F74" s="37">
        <f t="shared" si="3"/>
        <v>1105</v>
      </c>
      <c r="G74" s="37">
        <f t="shared" si="3"/>
        <v>0</v>
      </c>
      <c r="H74" s="37">
        <f t="shared" si="3"/>
        <v>147</v>
      </c>
      <c r="I74" s="37">
        <f t="shared" si="3"/>
        <v>0</v>
      </c>
      <c r="J74" s="37">
        <f t="shared" si="3"/>
        <v>131</v>
      </c>
      <c r="K74" s="37">
        <f t="shared" si="3"/>
        <v>6224637</v>
      </c>
      <c r="L74" s="37">
        <f t="shared" si="3"/>
        <v>0</v>
      </c>
      <c r="M74" s="37">
        <f t="shared" si="3"/>
        <v>2289481.5290000006</v>
      </c>
      <c r="N74" s="37">
        <f t="shared" si="3"/>
        <v>1090702.0769999998</v>
      </c>
      <c r="O74" s="37">
        <f t="shared" si="3"/>
        <v>0</v>
      </c>
      <c r="P74" s="37">
        <f t="shared" si="3"/>
        <v>596418.74900000007</v>
      </c>
      <c r="Q74" s="37">
        <f t="shared" ref="Q74:R74" si="4">SUM(Q36:Q72)</f>
        <v>393283.00599999994</v>
      </c>
      <c r="R74" s="37">
        <f t="shared" si="4"/>
        <v>357781.84399999992</v>
      </c>
      <c r="S74" s="37">
        <f t="shared" si="3"/>
        <v>0</v>
      </c>
      <c r="T74" s="37">
        <f t="shared" si="3"/>
        <v>20771</v>
      </c>
      <c r="U74" s="37">
        <f t="shared" si="3"/>
        <v>14355</v>
      </c>
      <c r="V74" s="37">
        <f t="shared" si="3"/>
        <v>13561</v>
      </c>
      <c r="W74" s="37">
        <f t="shared" si="3"/>
        <v>125051633</v>
      </c>
      <c r="X74" s="37">
        <f t="shared" si="3"/>
        <v>141624063</v>
      </c>
      <c r="Y74" s="37">
        <f t="shared" si="3"/>
        <v>0</v>
      </c>
      <c r="Z74" s="37">
        <f t="shared" si="3"/>
        <v>0</v>
      </c>
      <c r="AA74" s="37">
        <f t="shared" si="3"/>
        <v>0</v>
      </c>
      <c r="AB74" s="37">
        <f t="shared" si="3"/>
        <v>5537243</v>
      </c>
      <c r="AC74" s="37">
        <f t="shared" si="3"/>
        <v>0</v>
      </c>
      <c r="AD74" s="37">
        <f t="shared" si="3"/>
        <v>357781.84399999992</v>
      </c>
      <c r="AE74" s="37">
        <f t="shared" si="3"/>
        <v>1078323.6459999997</v>
      </c>
      <c r="AF74" s="37">
        <f t="shared" si="3"/>
        <v>0</v>
      </c>
      <c r="AG74" s="37">
        <f t="shared" si="3"/>
        <v>20771</v>
      </c>
      <c r="AH74" s="37">
        <f t="shared" si="3"/>
        <v>14355</v>
      </c>
      <c r="AI74" s="37">
        <f t="shared" si="3"/>
        <v>13561</v>
      </c>
      <c r="AJ74" s="37">
        <f t="shared" si="3"/>
        <v>173.00779199999999</v>
      </c>
      <c r="AK74" s="37">
        <f t="shared" si="3"/>
        <v>70.399999999999991</v>
      </c>
      <c r="AL74" s="37">
        <f t="shared" si="3"/>
        <v>83.2</v>
      </c>
      <c r="AM74" s="37">
        <f t="shared" si="3"/>
        <v>479474</v>
      </c>
      <c r="AN74" s="37">
        <f t="shared" si="3"/>
        <v>36779.434000000008</v>
      </c>
      <c r="AO74" s="37">
        <f t="shared" si="3"/>
        <v>0</v>
      </c>
      <c r="AP74" s="37">
        <f t="shared" si="3"/>
        <v>2077.4604840000002</v>
      </c>
      <c r="AQ74" s="37">
        <f t="shared" si="3"/>
        <v>5372945</v>
      </c>
      <c r="AR74" s="37">
        <f t="shared" si="3"/>
        <v>0</v>
      </c>
      <c r="AS74" s="37">
        <f t="shared" si="3"/>
        <v>331763.02099999995</v>
      </c>
      <c r="AT74" s="37">
        <f t="shared" si="3"/>
        <v>1056683.3190000001</v>
      </c>
      <c r="AU74" s="37">
        <f t="shared" si="3"/>
        <v>0</v>
      </c>
      <c r="AV74" s="37">
        <f t="shared" si="3"/>
        <v>19690</v>
      </c>
      <c r="AW74" s="37">
        <f t="shared" si="3"/>
        <v>13608</v>
      </c>
      <c r="AX74" s="37">
        <f t="shared" si="3"/>
        <v>12855</v>
      </c>
      <c r="AY74" s="37">
        <f t="shared" si="3"/>
        <v>458102</v>
      </c>
      <c r="AZ74" s="37">
        <f t="shared" si="3"/>
        <v>34391.587000000007</v>
      </c>
      <c r="BA74" s="37">
        <f t="shared" si="3"/>
        <v>0</v>
      </c>
      <c r="BB74" s="37">
        <f t="shared" si="3"/>
        <v>4914833</v>
      </c>
      <c r="BC74" s="37">
        <f t="shared" si="3"/>
        <v>0</v>
      </c>
      <c r="BD74" s="37">
        <f t="shared" si="3"/>
        <v>331763.02099999995</v>
      </c>
      <c r="BE74" s="37">
        <f t="shared" si="3"/>
        <v>1056683.3190000001</v>
      </c>
      <c r="BF74" s="37">
        <f t="shared" si="3"/>
        <v>0</v>
      </c>
      <c r="BG74" s="37">
        <f t="shared" si="3"/>
        <v>19690</v>
      </c>
      <c r="BH74" s="37">
        <f t="shared" si="3"/>
        <v>13608</v>
      </c>
      <c r="BI74" s="37">
        <f t="shared" si="3"/>
        <v>12855</v>
      </c>
      <c r="BJ74" s="37">
        <f t="shared" si="3"/>
        <v>3653.3430000000008</v>
      </c>
      <c r="BK74" s="37">
        <f t="shared" si="3"/>
        <v>68.153999999999968</v>
      </c>
      <c r="BL74" s="37">
        <f t="shared" si="3"/>
        <v>-39.108999999999995</v>
      </c>
      <c r="BM74" s="37">
        <f t="shared" si="3"/>
        <v>32.41200000000002</v>
      </c>
      <c r="BN74" s="37">
        <f t="shared" si="3"/>
        <v>223.55400000000003</v>
      </c>
      <c r="BO74" s="37">
        <f t="shared" ref="BO74" si="5">SUM(BO36:BO72)</f>
        <v>223.55400000000003</v>
      </c>
      <c r="BP74" s="37">
        <f t="shared" si="3"/>
        <v>0</v>
      </c>
      <c r="BQ74" s="37">
        <f t="shared" si="3"/>
        <v>1387.5739999999989</v>
      </c>
      <c r="BR74" s="37">
        <f t="shared" ref="BR74:BS74" si="6">SUM(BR36:BR72)</f>
        <v>1387.5739999999989</v>
      </c>
      <c r="BS74" s="37">
        <f t="shared" si="6"/>
        <v>3653.3430000000008</v>
      </c>
      <c r="BT74" s="37">
        <f t="shared" ref="BT74:DP74" si="7">SUM(BT36:BT72)</f>
        <v>489564050</v>
      </c>
      <c r="BU74" s="37">
        <f t="shared" si="7"/>
        <v>177282061</v>
      </c>
      <c r="BV74" s="37">
        <f t="shared" si="7"/>
        <v>2077.4604840000002</v>
      </c>
      <c r="BW74" s="37">
        <f t="shared" si="7"/>
        <v>105872529</v>
      </c>
      <c r="BX74" s="37">
        <f t="shared" si="7"/>
        <v>0</v>
      </c>
      <c r="BY74" s="37">
        <f t="shared" si="7"/>
        <v>73734472</v>
      </c>
      <c r="BZ74" s="37">
        <f t="shared" si="7"/>
        <v>359.9799999999999</v>
      </c>
      <c r="CA74" s="37">
        <f t="shared" si="7"/>
        <v>4.8099999999999969</v>
      </c>
      <c r="CB74" s="37">
        <f t="shared" si="7"/>
        <v>15.61400000000001</v>
      </c>
      <c r="CC74" s="37">
        <f t="shared" si="7"/>
        <v>3.8110000000000035</v>
      </c>
      <c r="CD74" s="37">
        <f t="shared" si="7"/>
        <v>3.2190000000000021</v>
      </c>
      <c r="CE74" s="37">
        <f t="shared" si="7"/>
        <v>0</v>
      </c>
      <c r="CF74" s="37">
        <f t="shared" si="7"/>
        <v>0</v>
      </c>
      <c r="CG74" s="37">
        <f t="shared" si="7"/>
        <v>0</v>
      </c>
      <c r="CH74" s="37">
        <f t="shared" si="7"/>
        <v>0</v>
      </c>
      <c r="CI74" s="37">
        <f t="shared" si="7"/>
        <v>1742667.2549999999</v>
      </c>
      <c r="CJ74" s="37">
        <f t="shared" si="7"/>
        <v>55490.269000000029</v>
      </c>
      <c r="CK74" s="37">
        <f t="shared" si="7"/>
        <v>0</v>
      </c>
      <c r="CL74" s="37">
        <f t="shared" si="7"/>
        <v>0</v>
      </c>
      <c r="CM74" s="37">
        <f t="shared" si="7"/>
        <v>0</v>
      </c>
      <c r="CN74" s="37">
        <f t="shared" si="7"/>
        <v>0</v>
      </c>
      <c r="CO74" s="37">
        <f t="shared" si="7"/>
        <v>0</v>
      </c>
      <c r="CP74" s="37">
        <f t="shared" si="7"/>
        <v>0</v>
      </c>
      <c r="CQ74" s="37">
        <f t="shared" si="7"/>
        <v>0</v>
      </c>
      <c r="CR74" s="37">
        <f t="shared" si="7"/>
        <v>0</v>
      </c>
      <c r="CS74" s="37">
        <f t="shared" si="7"/>
        <v>0</v>
      </c>
      <c r="CT74" s="37">
        <f t="shared" si="7"/>
        <v>255403</v>
      </c>
      <c r="CU74" s="37">
        <f t="shared" si="7"/>
        <v>100</v>
      </c>
      <c r="CV74" s="37">
        <f>SUM(CV36:CV72)</f>
        <v>0</v>
      </c>
      <c r="CW74" s="37">
        <f t="shared" si="7"/>
        <v>0</v>
      </c>
      <c r="CX74" s="37">
        <f t="shared" si="7"/>
        <v>0</v>
      </c>
      <c r="CY74" s="37">
        <f t="shared" si="7"/>
        <v>0</v>
      </c>
      <c r="CZ74" s="37">
        <f t="shared" si="7"/>
        <v>0</v>
      </c>
      <c r="DA74" s="37">
        <f t="shared" si="7"/>
        <v>0</v>
      </c>
      <c r="DB74" s="37">
        <f t="shared" si="7"/>
        <v>0</v>
      </c>
      <c r="DC74" s="37">
        <f t="shared" si="7"/>
        <v>0</v>
      </c>
      <c r="DD74" s="37">
        <f t="shared" si="7"/>
        <v>255403</v>
      </c>
      <c r="DE74" s="37">
        <f t="shared" si="7"/>
        <v>0</v>
      </c>
      <c r="DF74" s="37">
        <f t="shared" si="7"/>
        <v>0</v>
      </c>
      <c r="DG74" s="37">
        <f t="shared" si="7"/>
        <v>0</v>
      </c>
      <c r="DH74" s="37">
        <f t="shared" si="7"/>
        <v>0</v>
      </c>
      <c r="DI74" s="37">
        <f t="shared" si="7"/>
        <v>29744978</v>
      </c>
      <c r="DJ74" s="37">
        <f t="shared" si="7"/>
        <v>100</v>
      </c>
      <c r="DK74" s="37">
        <f t="shared" ref="DK74:DL74" si="8">SUM(DK36:DK72)</f>
        <v>182207</v>
      </c>
      <c r="DL74" s="37">
        <f t="shared" si="8"/>
        <v>75035</v>
      </c>
      <c r="DM74" s="37">
        <f t="shared" si="7"/>
        <v>0</v>
      </c>
      <c r="DN74" s="37">
        <f t="shared" si="7"/>
        <v>312281978</v>
      </c>
      <c r="DO74" s="37">
        <f t="shared" si="7"/>
        <v>282024339</v>
      </c>
      <c r="DP74" s="37">
        <f t="shared" si="7"/>
        <v>200502801</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8"/>
  </sheetPr>
  <dimension ref="A2:DP74"/>
  <sheetViews>
    <sheetView zoomScale="70" zoomScaleNormal="70" workbookViewId="0">
      <selection activeCell="B8" sqref="B8"/>
    </sheetView>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OPERACIONES HUILA-TOLIMA</v>
      </c>
    </row>
    <row r="3" spans="1:120" x14ac:dyDescent="0.2">
      <c r="A3" s="2" t="str">
        <f>+'D-PDP'!A3</f>
        <v>Campo:</v>
      </c>
      <c r="B3" s="35" t="str">
        <f>+'D-PDP'!B3</f>
        <v>DINA TERCIARIOS</v>
      </c>
      <c r="C3" s="2" t="str">
        <f>+'D-PDP'!C3</f>
        <v>Contrato:</v>
      </c>
      <c r="D3" s="1" t="str">
        <f>+'D-PDP'!D3</f>
        <v>PIJAO - POTRERILLO</v>
      </c>
      <c r="E3" s="2" t="str">
        <f>+'D-PDP'!E3</f>
        <v>Departamento:</v>
      </c>
      <c r="F3" s="1" t="str">
        <f>+'D-PDP'!F3</f>
        <v>HUILA</v>
      </c>
    </row>
    <row r="4" spans="1:120" x14ac:dyDescent="0.2">
      <c r="A4" s="2" t="str">
        <f>+'D-PDP'!A4</f>
        <v>Fecha:</v>
      </c>
      <c r="B4" s="1" t="str">
        <f>+'D-PDP'!B4</f>
        <v>31.12.2022</v>
      </c>
      <c r="C4" s="2" t="str">
        <f>+'D-PDP'!C4</f>
        <v>UGE:</v>
      </c>
      <c r="D4" s="1" t="str">
        <f>+'D-PDP'!D4</f>
        <v>NEIVA CPI</v>
      </c>
      <c r="E4" s="2" t="str">
        <f>+'D-PDP'!E4</f>
        <v>País:</v>
      </c>
      <c r="F4" s="1" t="str">
        <f>+'D-PDP'!F4</f>
        <v>COLOMBIA</v>
      </c>
    </row>
    <row r="5" spans="1:120" x14ac:dyDescent="0.2">
      <c r="A5" s="2" t="str">
        <f>+'D-PDP'!A5</f>
        <v>Vice:</v>
      </c>
      <c r="B5" s="1" t="str">
        <f>+'D-PDP'!B5</f>
        <v>VAO</v>
      </c>
      <c r="C5" s="2" t="str">
        <f>+'D-PDP'!C5</f>
        <v>Id Int :</v>
      </c>
      <c r="D5" s="1">
        <f>+'D-PDP'!D5</f>
        <v>0</v>
      </c>
      <c r="E5" s="2" t="str">
        <f>+'D-PDP'!E5</f>
        <v>Operación:</v>
      </c>
      <c r="F5" s="1" t="str">
        <f>+'D-PDP'!F5</f>
        <v>DIRECTA</v>
      </c>
    </row>
    <row r="6" spans="1:120" x14ac:dyDescent="0.2">
      <c r="A6" s="2" t="str">
        <f>+'D-PDP'!A6</f>
        <v>Gerencia:</v>
      </c>
      <c r="B6" s="1" t="str">
        <f>+'D-PDP'!B6</f>
        <v>GPA</v>
      </c>
      <c r="C6" s="2" t="str">
        <f>+'D-PDP'!C6</f>
        <v>Año:</v>
      </c>
      <c r="D6" s="1">
        <f>+'D-PDP'!D6</f>
        <v>2022</v>
      </c>
      <c r="E6" s="2" t="str">
        <f>+'D-PDP'!E6</f>
        <v>Negocio:</v>
      </c>
      <c r="F6" s="1" t="str">
        <f>+'D-PDP'!F6</f>
        <v>VEP</v>
      </c>
    </row>
    <row r="7" spans="1:120" x14ac:dyDescent="0.2">
      <c r="A7" s="2" t="str">
        <f>+'D-PDP'!A7</f>
        <v>Clase Reserva:</v>
      </c>
      <c r="B7" s="1" t="str">
        <f>+'D-PNP'!B7</f>
        <v>PNP</v>
      </c>
      <c r="C7" s="2" t="str">
        <f>+'D-PDP'!C7</f>
        <v>Cuenca:</v>
      </c>
      <c r="D7" s="1" t="str">
        <f>+'D-PDP'!D7</f>
        <v>VSM</v>
      </c>
      <c r="E7" s="2" t="str">
        <f>+'D-PDP'!E7</f>
        <v>Auditor:</v>
      </c>
      <c r="F7" s="1" t="str">
        <f>+'D-PDP'!F7</f>
        <v>GaffneyCline</v>
      </c>
    </row>
    <row r="8" spans="1:120" x14ac:dyDescent="0.2">
      <c r="A8" s="2" t="str">
        <f>+'D-PDP'!A8</f>
        <v>Limite E:</v>
      </c>
      <c r="B8" s="1">
        <f>'D-PNP'!B8</f>
        <v>2043</v>
      </c>
      <c r="C8" s="2"/>
    </row>
    <row r="9" spans="1:12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6">
        <f>+TRUNC('D-PNP'!D12,0)</f>
        <v>7</v>
      </c>
      <c r="E12" s="36">
        <f>+TRUNC('D-PNP'!E12,0)</f>
        <v>0</v>
      </c>
      <c r="F12" s="36">
        <f>+TRUNC('D-PNP'!F12,0)</f>
        <v>7</v>
      </c>
      <c r="G12" s="36">
        <f>+TRUNC('D-PNP'!G12,0)</f>
        <v>0</v>
      </c>
      <c r="H12" s="36">
        <f>+TRUNC('D-PNP'!H12,0)</f>
        <v>0</v>
      </c>
      <c r="I12" s="36">
        <f>+TRUNC('D-PNP'!I12,0)</f>
        <v>0</v>
      </c>
      <c r="J12" s="36">
        <f>+TRUNC('D-PNP'!J12,0)</f>
        <v>0</v>
      </c>
      <c r="K12" s="36">
        <f>+TRUNC('D-PNP'!K12,0)</f>
        <v>0</v>
      </c>
      <c r="L12" s="36">
        <f>+TRUNC('D-PNP'!L12,0)</f>
        <v>0</v>
      </c>
      <c r="M12" s="36">
        <f>+TRUNC('D-PNP'!M12,3)</f>
        <v>0</v>
      </c>
      <c r="N12" s="36">
        <f>+TRUNC('D-PNP'!N12,3)</f>
        <v>0</v>
      </c>
      <c r="O12" s="36">
        <f>+TRUNC('D-PNP'!O12,3)</f>
        <v>0</v>
      </c>
      <c r="P12" s="36">
        <f>+TRUNC('D-PNP'!P12,3)</f>
        <v>0</v>
      </c>
      <c r="Q12" s="36">
        <f>+TRUNC('D-PNP'!Q12,3)</f>
        <v>0</v>
      </c>
      <c r="R12" s="36">
        <f>+TRUNC('D-PNP'!R12,3)</f>
        <v>0</v>
      </c>
      <c r="S12" s="36">
        <f>+TRUNC('D-PNP'!S12,0)</f>
        <v>0</v>
      </c>
      <c r="T12" s="36">
        <f>+TRUNC('D-PNP'!T12,0)</f>
        <v>0</v>
      </c>
      <c r="U12" s="36">
        <f>+TRUNC('D-PNP'!U12,0)</f>
        <v>0</v>
      </c>
      <c r="V12" s="36">
        <f>+TRUNC('D-PNP'!V12,0)</f>
        <v>0</v>
      </c>
      <c r="W12" s="36">
        <f>+TRUNC('D-PNP'!W12,0)</f>
        <v>119015</v>
      </c>
      <c r="X12" s="36">
        <f>+TRUNC('D-PNP'!X12,0)</f>
        <v>0</v>
      </c>
      <c r="Y12" s="36">
        <f>+TRUNC('D-PNP'!Y12,0)</f>
        <v>0</v>
      </c>
      <c r="Z12" s="36">
        <f>+TRUNC('D-PNP'!Z12,0)</f>
        <v>0</v>
      </c>
      <c r="AA12" s="36">
        <f>+TRUNC('D-PNP'!AA12,0)</f>
        <v>0</v>
      </c>
      <c r="AB12" s="36">
        <f>+TRUNC('D-PNP'!AB12,0)</f>
        <v>0</v>
      </c>
      <c r="AC12" s="36">
        <f>+TRUNC('D-PNP'!AC12,0)</f>
        <v>0</v>
      </c>
      <c r="AD12" s="36">
        <f>+TRUNC('D-PNP'!AD12,3)</f>
        <v>0</v>
      </c>
      <c r="AE12" s="36">
        <f>+TRUNC('D-PNP'!AE12,3)</f>
        <v>0</v>
      </c>
      <c r="AF12" s="36">
        <f>+TRUNC('D-PNP'!AF12,0)</f>
        <v>0</v>
      </c>
      <c r="AG12" s="36">
        <f>+TRUNC('D-PNP'!AG12,0)</f>
        <v>0</v>
      </c>
      <c r="AH12" s="36">
        <f>+TRUNC('D-PNP'!AH12,0)</f>
        <v>0</v>
      </c>
      <c r="AI12" s="36">
        <f>+TRUNC('D-PNP'!AI12,0)</f>
        <v>0</v>
      </c>
      <c r="AJ12" s="36">
        <f>+TRUNC('D-PNP'!AJ12,6)</f>
        <v>0</v>
      </c>
      <c r="AK12" s="36">
        <f>+TRUNC('D-PNP'!AK12,6)</f>
        <v>0</v>
      </c>
      <c r="AL12" s="36">
        <f>+TRUNC('D-PNP'!AL12,6)</f>
        <v>9.1934360000000002</v>
      </c>
      <c r="AM12" s="36">
        <f>+TRUNC('D-PNP'!AM12,0)</f>
        <v>0</v>
      </c>
      <c r="AN12" s="36">
        <f>+TRUNC('D-PNP'!AN12,3)</f>
        <v>0</v>
      </c>
      <c r="AO12" s="36">
        <f>+TRUNC('D-PNP'!AO12,0)</f>
        <v>0</v>
      </c>
      <c r="AP12" s="36">
        <f>+TRUNC('D-PNP'!AP12,6)</f>
        <v>77.460483999999994</v>
      </c>
      <c r="AQ12" s="36">
        <f>+TRUNC('D-PNP'!AQ12,0)</f>
        <v>0</v>
      </c>
      <c r="AR12" s="36">
        <f>+TRUNC('D-PNP'!AR12,0)</f>
        <v>0</v>
      </c>
      <c r="AS12" s="36">
        <f>+TRUNC('D-PNP'!AS12,3)</f>
        <v>0</v>
      </c>
      <c r="AT12" s="36">
        <f>+TRUNC('D-PNP'!AT12,3)</f>
        <v>0</v>
      </c>
      <c r="AU12" s="36">
        <f>+TRUNC('D-PNP'!AU12,0)</f>
        <v>0</v>
      </c>
      <c r="AV12" s="36">
        <f>+TRUNC('D-PNP'!AV12,0)</f>
        <v>0</v>
      </c>
      <c r="AW12" s="36">
        <f>+TRUNC('D-PNP'!AW12,0)</f>
        <v>0</v>
      </c>
      <c r="AX12" s="36">
        <f>+TRUNC('D-PNP'!AX12,0)</f>
        <v>0</v>
      </c>
      <c r="AY12" s="36">
        <f>+TRUNC('D-PNP'!AY12,0)</f>
        <v>0</v>
      </c>
      <c r="AZ12" s="36">
        <f>+TRUNC('D-PNP'!AZ12,3)</f>
        <v>0</v>
      </c>
      <c r="BA12" s="36">
        <f>+TRUNC('D-PNP'!BA12,0)</f>
        <v>0</v>
      </c>
      <c r="BB12" s="36">
        <f>+TRUNC('D-PNP'!BB12,0)</f>
        <v>0</v>
      </c>
      <c r="BC12" s="36">
        <f>+TRUNC('D-PNP'!BC12,0)</f>
        <v>0</v>
      </c>
      <c r="BD12" s="36">
        <f>+TRUNC('D-PNP'!BD12,3)</f>
        <v>0</v>
      </c>
      <c r="BE12" s="36">
        <f>+TRUNC('D-PNP'!BE12,3)</f>
        <v>0</v>
      </c>
      <c r="BF12" s="36">
        <f>+TRUNC('D-PNP'!BF12,0)</f>
        <v>0</v>
      </c>
      <c r="BG12" s="36">
        <f>+TRUNC('D-PNP'!BG12,0)</f>
        <v>0</v>
      </c>
      <c r="BH12" s="36">
        <f>+TRUNC('D-PNP'!BH12,0)</f>
        <v>0</v>
      </c>
      <c r="BI12" s="36">
        <f>+TRUNC('D-PNP'!BI12,0)</f>
        <v>0</v>
      </c>
      <c r="BJ12" s="36">
        <f>+TRUNC('D-PNP'!BJ12,3)</f>
        <v>98.739000000000004</v>
      </c>
      <c r="BK12" s="36">
        <f>+TRUNC('D-PNP'!BK12,3)</f>
        <v>1.8420000000000001</v>
      </c>
      <c r="BL12" s="36">
        <f>+TRUNC('D-PNP'!BL12,3)</f>
        <v>-1.0569999999999999</v>
      </c>
      <c r="BM12" s="36">
        <f>+TRUNC('D-PNP'!BM12,3)</f>
        <v>0.876</v>
      </c>
      <c r="BN12" s="36">
        <f>+TRUNC('D-PNP'!BN12,3)</f>
        <v>6.0419999999999998</v>
      </c>
      <c r="BO12" s="36">
        <f>+TRUNC('D-PNP'!BO12,3)</f>
        <v>6.0419999999999998</v>
      </c>
      <c r="BP12" s="36">
        <f>+TRUNC('D-PNP'!BP12,3)</f>
        <v>0</v>
      </c>
      <c r="BQ12" s="36">
        <f>+TRUNC('D-PNP'!BQ12,3)</f>
        <v>37.502000000000002</v>
      </c>
      <c r="BR12" s="36">
        <f>+TRUNC('D-PNP'!BR12,3)</f>
        <v>37.502000000000002</v>
      </c>
      <c r="BS12" s="36">
        <f>+TRUNC('D-PNP'!BS12,3)</f>
        <v>98.739000000000004</v>
      </c>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row>
    <row r="13" spans="1:120" x14ac:dyDescent="0.2">
      <c r="C13" s="7">
        <f>+'D-PDP'!C13</f>
        <v>44958</v>
      </c>
      <c r="D13" s="36">
        <f>+TRUNC('D-PNP'!D13,0)</f>
        <v>7</v>
      </c>
      <c r="E13" s="36">
        <f>+TRUNC('D-PNP'!E13,0)</f>
        <v>0</v>
      </c>
      <c r="F13" s="36">
        <f>+TRUNC('D-PNP'!F13,0)</f>
        <v>7</v>
      </c>
      <c r="G13" s="36">
        <f>+TRUNC('D-PNP'!G13,0)</f>
        <v>0</v>
      </c>
      <c r="H13" s="36">
        <f>+TRUNC('D-PNP'!H13,0)</f>
        <v>0</v>
      </c>
      <c r="I13" s="36">
        <f>+TRUNC('D-PNP'!I13,0)</f>
        <v>0</v>
      </c>
      <c r="J13" s="36">
        <f>+TRUNC('D-PNP'!J13,0)</f>
        <v>0</v>
      </c>
      <c r="K13" s="36">
        <f>+TRUNC('D-PNP'!K13,0)</f>
        <v>0</v>
      </c>
      <c r="L13" s="36">
        <f>+TRUNC('D-PNP'!L13,0)</f>
        <v>0</v>
      </c>
      <c r="M13" s="36">
        <f>+TRUNC('D-PNP'!M13,3)</f>
        <v>0</v>
      </c>
      <c r="N13" s="36">
        <f>+TRUNC('D-PNP'!N13,3)</f>
        <v>0</v>
      </c>
      <c r="O13" s="36">
        <f>+TRUNC('D-PNP'!O13,3)</f>
        <v>0</v>
      </c>
      <c r="P13" s="36">
        <f>+TRUNC('D-PNP'!P13,3)</f>
        <v>0</v>
      </c>
      <c r="Q13" s="36">
        <f>+TRUNC('D-PNP'!Q13,3)</f>
        <v>0</v>
      </c>
      <c r="R13" s="36">
        <f>+TRUNC('D-PNP'!R13,3)</f>
        <v>0</v>
      </c>
      <c r="S13" s="36">
        <f>+TRUNC('D-PNP'!S13,0)</f>
        <v>0</v>
      </c>
      <c r="T13" s="36">
        <f>+TRUNC('D-PNP'!T13,0)</f>
        <v>0</v>
      </c>
      <c r="U13" s="36">
        <f>+TRUNC('D-PNP'!U13,0)</f>
        <v>0</v>
      </c>
      <c r="V13" s="36">
        <f>+TRUNC('D-PNP'!V13,0)</f>
        <v>0</v>
      </c>
      <c r="W13" s="36">
        <f>+TRUNC('D-PNP'!W13,0)</f>
        <v>123681</v>
      </c>
      <c r="X13" s="36">
        <f>+TRUNC('D-PNP'!X13,0)</f>
        <v>0</v>
      </c>
      <c r="Y13" s="36">
        <f>+TRUNC('D-PNP'!Y13,0)</f>
        <v>0</v>
      </c>
      <c r="Z13" s="36">
        <f>+TRUNC('D-PNP'!Z13,0)</f>
        <v>0</v>
      </c>
      <c r="AA13" s="36">
        <f>+TRUNC('D-PNP'!AA13,0)</f>
        <v>0</v>
      </c>
      <c r="AB13" s="36">
        <f>+TRUNC('D-PNP'!AB13,0)</f>
        <v>0</v>
      </c>
      <c r="AC13" s="36">
        <f>+TRUNC('D-PNP'!AC13,0)</f>
        <v>0</v>
      </c>
      <c r="AD13" s="36">
        <f>+TRUNC('D-PNP'!AD13,3)</f>
        <v>0</v>
      </c>
      <c r="AE13" s="36">
        <f>+TRUNC('D-PNP'!AE13,3)</f>
        <v>0</v>
      </c>
      <c r="AF13" s="36">
        <f>+TRUNC('D-PNP'!AF13,0)</f>
        <v>0</v>
      </c>
      <c r="AG13" s="36">
        <f>+TRUNC('D-PNP'!AG13,0)</f>
        <v>0</v>
      </c>
      <c r="AH13" s="36">
        <f>+TRUNC('D-PNP'!AH13,0)</f>
        <v>0</v>
      </c>
      <c r="AI13" s="36">
        <f>+TRUNC('D-PNP'!AI13,0)</f>
        <v>0</v>
      </c>
      <c r="AJ13" s="36">
        <f>+TRUNC('D-PNP'!AJ13,6)</f>
        <v>0</v>
      </c>
      <c r="AK13" s="36">
        <f>+TRUNC('D-PNP'!AK13,6)</f>
        <v>0</v>
      </c>
      <c r="AL13" s="36">
        <f>+TRUNC('D-PNP'!AL13,6)</f>
        <v>9.1934360000000002</v>
      </c>
      <c r="AM13" s="36">
        <f>+TRUNC('D-PNP'!AM13,0)</f>
        <v>0</v>
      </c>
      <c r="AN13" s="36">
        <f>+TRUNC('D-PNP'!AN13,3)</f>
        <v>0</v>
      </c>
      <c r="AO13" s="36">
        <f>+TRUNC('D-PNP'!AO13,0)</f>
        <v>0</v>
      </c>
      <c r="AP13" s="36">
        <f>+TRUNC('D-PNP'!AP13,6)</f>
        <v>77.460483999999994</v>
      </c>
      <c r="AQ13" s="36">
        <f>+TRUNC('D-PNP'!AQ13,0)</f>
        <v>0</v>
      </c>
      <c r="AR13" s="36">
        <f>+TRUNC('D-PNP'!AR13,0)</f>
        <v>0</v>
      </c>
      <c r="AS13" s="36">
        <f>+TRUNC('D-PNP'!AS13,3)</f>
        <v>0</v>
      </c>
      <c r="AT13" s="36">
        <f>+TRUNC('D-PNP'!AT13,3)</f>
        <v>0</v>
      </c>
      <c r="AU13" s="36">
        <f>+TRUNC('D-PNP'!AU13,0)</f>
        <v>0</v>
      </c>
      <c r="AV13" s="36">
        <f>+TRUNC('D-PNP'!AV13,0)</f>
        <v>0</v>
      </c>
      <c r="AW13" s="36">
        <f>+TRUNC('D-PNP'!AW13,0)</f>
        <v>0</v>
      </c>
      <c r="AX13" s="36">
        <f>+TRUNC('D-PNP'!AX13,0)</f>
        <v>0</v>
      </c>
      <c r="AY13" s="36">
        <f>+TRUNC('D-PNP'!AY13,0)</f>
        <v>0</v>
      </c>
      <c r="AZ13" s="36">
        <f>+TRUNC('D-PNP'!AZ13,3)</f>
        <v>0</v>
      </c>
      <c r="BA13" s="36">
        <f>+TRUNC('D-PNP'!BA13,0)</f>
        <v>0</v>
      </c>
      <c r="BB13" s="36">
        <f>+TRUNC('D-PNP'!BB13,0)</f>
        <v>0</v>
      </c>
      <c r="BC13" s="36">
        <f>+TRUNC('D-PNP'!BC13,0)</f>
        <v>0</v>
      </c>
      <c r="BD13" s="36">
        <f>+TRUNC('D-PNP'!BD13,3)</f>
        <v>0</v>
      </c>
      <c r="BE13" s="36">
        <f>+TRUNC('D-PNP'!BE13,3)</f>
        <v>0</v>
      </c>
      <c r="BF13" s="36">
        <f>+TRUNC('D-PNP'!BF13,0)</f>
        <v>0</v>
      </c>
      <c r="BG13" s="36">
        <f>+TRUNC('D-PNP'!BG13,0)</f>
        <v>0</v>
      </c>
      <c r="BH13" s="36">
        <f>+TRUNC('D-PNP'!BH13,0)</f>
        <v>0</v>
      </c>
      <c r="BI13" s="36">
        <f>+TRUNC('D-PNP'!BI13,0)</f>
        <v>0</v>
      </c>
      <c r="BJ13" s="36">
        <f>+TRUNC('D-PNP'!BJ13,3)</f>
        <v>98.739000000000004</v>
      </c>
      <c r="BK13" s="36">
        <f>+TRUNC('D-PNP'!BK13,3)</f>
        <v>1.8420000000000001</v>
      </c>
      <c r="BL13" s="36">
        <f>+TRUNC('D-PNP'!BL13,3)</f>
        <v>-1.0569999999999999</v>
      </c>
      <c r="BM13" s="36">
        <f>+TRUNC('D-PNP'!BM13,3)</f>
        <v>0.876</v>
      </c>
      <c r="BN13" s="36">
        <f>+TRUNC('D-PNP'!BN13,3)</f>
        <v>6.0419999999999998</v>
      </c>
      <c r="BO13" s="36">
        <f>+TRUNC('D-PNP'!BO13,3)</f>
        <v>6.0419999999999998</v>
      </c>
      <c r="BP13" s="36">
        <f>+TRUNC('D-PNP'!BP13,3)</f>
        <v>0</v>
      </c>
      <c r="BQ13" s="36">
        <f>+TRUNC('D-PNP'!BQ13,3)</f>
        <v>37.502000000000002</v>
      </c>
      <c r="BR13" s="36">
        <f>+TRUNC('D-PNP'!BR13,3)</f>
        <v>37.502000000000002</v>
      </c>
      <c r="BS13" s="36">
        <f>+TRUNC('D-PNP'!BS13,3)</f>
        <v>98.739000000000004</v>
      </c>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row>
    <row r="14" spans="1:120" x14ac:dyDescent="0.2">
      <c r="C14" s="7">
        <f>+'D-PDP'!C14</f>
        <v>44986</v>
      </c>
      <c r="D14" s="36">
        <f>+TRUNC('D-PNP'!D14,0)</f>
        <v>7</v>
      </c>
      <c r="E14" s="36">
        <f>+TRUNC('D-PNP'!E14,0)</f>
        <v>0</v>
      </c>
      <c r="F14" s="36">
        <f>+TRUNC('D-PNP'!F14,0)</f>
        <v>7</v>
      </c>
      <c r="G14" s="36">
        <f>+TRUNC('D-PNP'!G14,0)</f>
        <v>0</v>
      </c>
      <c r="H14" s="36">
        <f>+TRUNC('D-PNP'!H14,0)</f>
        <v>0</v>
      </c>
      <c r="I14" s="36">
        <f>+TRUNC('D-PNP'!I14,0)</f>
        <v>0</v>
      </c>
      <c r="J14" s="36">
        <f>+TRUNC('D-PNP'!J14,0)</f>
        <v>0</v>
      </c>
      <c r="K14" s="36">
        <f>+TRUNC('D-PNP'!K14,0)</f>
        <v>3894</v>
      </c>
      <c r="L14" s="36">
        <f>+TRUNC('D-PNP'!L14,0)</f>
        <v>0</v>
      </c>
      <c r="M14" s="36">
        <f>+TRUNC('D-PNP'!M14,3)</f>
        <v>2919.5360000000001</v>
      </c>
      <c r="N14" s="36">
        <f>+TRUNC('D-PNP'!N14,3)</f>
        <v>862.39099999999996</v>
      </c>
      <c r="O14" s="36">
        <f>+TRUNC('D-PNP'!O14,3)</f>
        <v>0</v>
      </c>
      <c r="P14" s="36">
        <f>+TRUNC('D-PNP'!P14,3)</f>
        <v>275.50799999999998</v>
      </c>
      <c r="Q14" s="36">
        <f>+TRUNC('D-PNP'!Q14,3)</f>
        <v>12.75</v>
      </c>
      <c r="R14" s="36">
        <f>+TRUNC('D-PNP'!R14,3)</f>
        <v>1134.069</v>
      </c>
      <c r="S14" s="36">
        <f>+TRUNC('D-PNP'!S14,0)</f>
        <v>0</v>
      </c>
      <c r="T14" s="36">
        <f>+TRUNC('D-PNP'!T14,0)</f>
        <v>45</v>
      </c>
      <c r="U14" s="36">
        <f>+TRUNC('D-PNP'!U14,0)</f>
        <v>31</v>
      </c>
      <c r="V14" s="36">
        <f>+TRUNC('D-PNP'!V14,0)</f>
        <v>30</v>
      </c>
      <c r="W14" s="36">
        <f>+TRUNC('D-PNP'!W14,0)</f>
        <v>133038</v>
      </c>
      <c r="X14" s="36">
        <f>+TRUNC('D-PNP'!X14,0)</f>
        <v>0</v>
      </c>
      <c r="Y14" s="36">
        <f>+TRUNC('D-PNP'!Y14,0)</f>
        <v>0</v>
      </c>
      <c r="Z14" s="36">
        <f>+TRUNC('D-PNP'!Z14,0)</f>
        <v>0</v>
      </c>
      <c r="AA14" s="36">
        <f>+TRUNC('D-PNP'!AA14,0)</f>
        <v>0</v>
      </c>
      <c r="AB14" s="36">
        <f>+TRUNC('D-PNP'!AB14,0)</f>
        <v>3894</v>
      </c>
      <c r="AC14" s="36">
        <f>+TRUNC('D-PNP'!AC14,0)</f>
        <v>0</v>
      </c>
      <c r="AD14" s="36">
        <f>+TRUNC('D-PNP'!AD14,3)</f>
        <v>1134.069</v>
      </c>
      <c r="AE14" s="36">
        <f>+TRUNC('D-PNP'!AE14,3)</f>
        <v>862.39099999999996</v>
      </c>
      <c r="AF14" s="36">
        <f>+TRUNC('D-PNP'!AF14,0)</f>
        <v>0</v>
      </c>
      <c r="AG14" s="36">
        <f>+TRUNC('D-PNP'!AG14,0)</f>
        <v>45</v>
      </c>
      <c r="AH14" s="36">
        <f>+TRUNC('D-PNP'!AH14,0)</f>
        <v>31</v>
      </c>
      <c r="AI14" s="36">
        <f>+TRUNC('D-PNP'!AI14,0)</f>
        <v>30</v>
      </c>
      <c r="AJ14" s="36">
        <f>+TRUNC('D-PNP'!AJ14,6)</f>
        <v>8</v>
      </c>
      <c r="AK14" s="36">
        <f>+TRUNC('D-PNP'!AK14,6)</f>
        <v>6.4</v>
      </c>
      <c r="AL14" s="36">
        <f>+TRUNC('D-PNP'!AL14,6)</f>
        <v>9.1934360000000002</v>
      </c>
      <c r="AM14" s="36">
        <f>+TRUNC('D-PNP'!AM14,0)</f>
        <v>311</v>
      </c>
      <c r="AN14" s="36">
        <f>+TRUNC('D-PNP'!AN14,3)</f>
        <v>104.259</v>
      </c>
      <c r="AO14" s="36">
        <f>+TRUNC('D-PNP'!AO14,0)</f>
        <v>0</v>
      </c>
      <c r="AP14" s="36">
        <f>+TRUNC('D-PNP'!AP14,6)</f>
        <v>77.460483999999994</v>
      </c>
      <c r="AQ14" s="36">
        <f>+TRUNC('D-PNP'!AQ14,0)</f>
        <v>3016</v>
      </c>
      <c r="AR14" s="36">
        <f>+TRUNC('D-PNP'!AR14,0)</f>
        <v>0</v>
      </c>
      <c r="AS14" s="36">
        <f>+TRUNC('D-PNP'!AS14,3)</f>
        <v>878.45500000000004</v>
      </c>
      <c r="AT14" s="36">
        <f>+TRUNC('D-PNP'!AT14,3)</f>
        <v>668.01199999999994</v>
      </c>
      <c r="AU14" s="36">
        <f>+TRUNC('D-PNP'!AU14,0)</f>
        <v>0</v>
      </c>
      <c r="AV14" s="36">
        <f>+TRUNC('D-PNP'!AV14,0)</f>
        <v>35</v>
      </c>
      <c r="AW14" s="36">
        <f>+TRUNC('D-PNP'!AW14,0)</f>
        <v>24</v>
      </c>
      <c r="AX14" s="36">
        <f>+TRUNC('D-PNP'!AX14,0)</f>
        <v>23</v>
      </c>
      <c r="AY14" s="36">
        <f>+TRUNC('D-PNP'!AY14,0)</f>
        <v>241</v>
      </c>
      <c r="AZ14" s="36">
        <f>+TRUNC('D-PNP'!AZ14,3)</f>
        <v>80.760000000000005</v>
      </c>
      <c r="BA14" s="36">
        <f>+TRUNC('D-PNP'!BA14,0)</f>
        <v>0</v>
      </c>
      <c r="BB14" s="36">
        <f>+TRUNC('D-PNP'!BB14,0)</f>
        <v>2775</v>
      </c>
      <c r="BC14" s="36">
        <f>+TRUNC('D-PNP'!BC14,0)</f>
        <v>0</v>
      </c>
      <c r="BD14" s="36">
        <f>+TRUNC('D-PNP'!BD14,3)</f>
        <v>878.45500000000004</v>
      </c>
      <c r="BE14" s="36">
        <f>+TRUNC('D-PNP'!BE14,3)</f>
        <v>668.01199999999994</v>
      </c>
      <c r="BF14" s="36">
        <f>+TRUNC('D-PNP'!BF14,0)</f>
        <v>0</v>
      </c>
      <c r="BG14" s="36">
        <f>+TRUNC('D-PNP'!BG14,0)</f>
        <v>35</v>
      </c>
      <c r="BH14" s="36">
        <f>+TRUNC('D-PNP'!BH14,0)</f>
        <v>24</v>
      </c>
      <c r="BI14" s="36">
        <f>+TRUNC('D-PNP'!BI14,0)</f>
        <v>23</v>
      </c>
      <c r="BJ14" s="36">
        <f>+TRUNC('D-PNP'!BJ14,3)</f>
        <v>98.739000000000004</v>
      </c>
      <c r="BK14" s="36">
        <f>+TRUNC('D-PNP'!BK14,3)</f>
        <v>1.8420000000000001</v>
      </c>
      <c r="BL14" s="36">
        <f>+TRUNC('D-PNP'!BL14,3)</f>
        <v>-1.0569999999999999</v>
      </c>
      <c r="BM14" s="36">
        <f>+TRUNC('D-PNP'!BM14,3)</f>
        <v>0.876</v>
      </c>
      <c r="BN14" s="36">
        <f>+TRUNC('D-PNP'!BN14,3)</f>
        <v>6.0419999999999998</v>
      </c>
      <c r="BO14" s="36">
        <f>+TRUNC('D-PNP'!BO14,3)</f>
        <v>6.0419999999999998</v>
      </c>
      <c r="BP14" s="36">
        <f>+TRUNC('D-PNP'!BP14,3)</f>
        <v>0</v>
      </c>
      <c r="BQ14" s="36">
        <f>+TRUNC('D-PNP'!BQ14,3)</f>
        <v>37.502000000000002</v>
      </c>
      <c r="BR14" s="36">
        <f>+TRUNC('D-PNP'!BR14,3)</f>
        <v>37.502000000000002</v>
      </c>
      <c r="BS14" s="36">
        <f>+TRUNC('D-PNP'!BS14,3)</f>
        <v>98.739000000000004</v>
      </c>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row>
    <row r="15" spans="1:120" x14ac:dyDescent="0.2">
      <c r="C15" s="7">
        <f>+'D-PDP'!C15</f>
        <v>45017</v>
      </c>
      <c r="D15" s="36">
        <f>+TRUNC('D-PNP'!D15,0)</f>
        <v>7</v>
      </c>
      <c r="E15" s="36">
        <f>+TRUNC('D-PNP'!E15,0)</f>
        <v>0</v>
      </c>
      <c r="F15" s="36">
        <f>+TRUNC('D-PNP'!F15,0)</f>
        <v>7</v>
      </c>
      <c r="G15" s="36">
        <f>+TRUNC('D-PNP'!G15,0)</f>
        <v>0</v>
      </c>
      <c r="H15" s="36">
        <f>+TRUNC('D-PNP'!H15,0)</f>
        <v>0</v>
      </c>
      <c r="I15" s="36">
        <f>+TRUNC('D-PNP'!I15,0)</f>
        <v>0</v>
      </c>
      <c r="J15" s="36">
        <f>+TRUNC('D-PNP'!J15,0)</f>
        <v>0</v>
      </c>
      <c r="K15" s="36">
        <f>+TRUNC('D-PNP'!K15,0)</f>
        <v>7106</v>
      </c>
      <c r="L15" s="36">
        <f>+TRUNC('D-PNP'!L15,0)</f>
        <v>0</v>
      </c>
      <c r="M15" s="36">
        <f>+TRUNC('D-PNP'!M15,3)</f>
        <v>4397.5550000000003</v>
      </c>
      <c r="N15" s="36">
        <f>+TRUNC('D-PNP'!N15,3)</f>
        <v>1273.1759999999999</v>
      </c>
      <c r="O15" s="36">
        <f>+TRUNC('D-PNP'!O15,3)</f>
        <v>0</v>
      </c>
      <c r="P15" s="36">
        <f>+TRUNC('D-PNP'!P15,3)</f>
        <v>407.53699999999998</v>
      </c>
      <c r="Q15" s="36">
        <f>+TRUNC('D-PNP'!Q15,3)</f>
        <v>11.757</v>
      </c>
      <c r="R15" s="36">
        <f>+TRUNC('D-PNP'!R15,3)</f>
        <v>1732.886</v>
      </c>
      <c r="S15" s="36">
        <f>+TRUNC('D-PNP'!S15,0)</f>
        <v>0</v>
      </c>
      <c r="T15" s="36">
        <f>+TRUNC('D-PNP'!T15,0)</f>
        <v>69</v>
      </c>
      <c r="U15" s="36">
        <f>+TRUNC('D-PNP'!U15,0)</f>
        <v>48</v>
      </c>
      <c r="V15" s="36">
        <f>+TRUNC('D-PNP'!V15,0)</f>
        <v>45</v>
      </c>
      <c r="W15" s="36">
        <f>+TRUNC('D-PNP'!W15,0)</f>
        <v>125409</v>
      </c>
      <c r="X15" s="36">
        <f>+TRUNC('D-PNP'!X15,0)</f>
        <v>0</v>
      </c>
      <c r="Y15" s="36">
        <f>+TRUNC('D-PNP'!Y15,0)</f>
        <v>0</v>
      </c>
      <c r="Z15" s="36">
        <f>+TRUNC('D-PNP'!Z15,0)</f>
        <v>0</v>
      </c>
      <c r="AA15" s="36">
        <f>+TRUNC('D-PNP'!AA15,0)</f>
        <v>0</v>
      </c>
      <c r="AB15" s="36">
        <f>+TRUNC('D-PNP'!AB15,0)</f>
        <v>7106</v>
      </c>
      <c r="AC15" s="36">
        <f>+TRUNC('D-PNP'!AC15,0)</f>
        <v>0</v>
      </c>
      <c r="AD15" s="36">
        <f>+TRUNC('D-PNP'!AD15,3)</f>
        <v>1732.886</v>
      </c>
      <c r="AE15" s="36">
        <f>+TRUNC('D-PNP'!AE15,3)</f>
        <v>1273.1759999999999</v>
      </c>
      <c r="AF15" s="36">
        <f>+TRUNC('D-PNP'!AF15,0)</f>
        <v>0</v>
      </c>
      <c r="AG15" s="36">
        <f>+TRUNC('D-PNP'!AG15,0)</f>
        <v>69</v>
      </c>
      <c r="AH15" s="36">
        <f>+TRUNC('D-PNP'!AH15,0)</f>
        <v>48</v>
      </c>
      <c r="AI15" s="36">
        <f>+TRUNC('D-PNP'!AI15,0)</f>
        <v>45</v>
      </c>
      <c r="AJ15" s="36">
        <f>+TRUNC('D-PNP'!AJ15,6)</f>
        <v>8</v>
      </c>
      <c r="AK15" s="36">
        <f>+TRUNC('D-PNP'!AK15,6)</f>
        <v>6.4</v>
      </c>
      <c r="AL15" s="36">
        <f>+TRUNC('D-PNP'!AL15,6)</f>
        <v>9.1934360000000002</v>
      </c>
      <c r="AM15" s="36">
        <f>+TRUNC('D-PNP'!AM15,0)</f>
        <v>568</v>
      </c>
      <c r="AN15" s="36">
        <f>+TRUNC('D-PNP'!AN15,3)</f>
        <v>159.31100000000001</v>
      </c>
      <c r="AO15" s="36">
        <f>+TRUNC('D-PNP'!AO15,0)</f>
        <v>0</v>
      </c>
      <c r="AP15" s="36">
        <f>+TRUNC('D-PNP'!AP15,6)</f>
        <v>77.460483999999994</v>
      </c>
      <c r="AQ15" s="36">
        <f>+TRUNC('D-PNP'!AQ15,0)</f>
        <v>5504</v>
      </c>
      <c r="AR15" s="36">
        <f>+TRUNC('D-PNP'!AR15,0)</f>
        <v>0</v>
      </c>
      <c r="AS15" s="36">
        <f>+TRUNC('D-PNP'!AS15,3)</f>
        <v>1342.3019999999999</v>
      </c>
      <c r="AT15" s="36">
        <f>+TRUNC('D-PNP'!AT15,3)</f>
        <v>986.20799999999997</v>
      </c>
      <c r="AU15" s="36">
        <f>+TRUNC('D-PNP'!AU15,0)</f>
        <v>0</v>
      </c>
      <c r="AV15" s="36">
        <f>+TRUNC('D-PNP'!AV15,0)</f>
        <v>54</v>
      </c>
      <c r="AW15" s="36">
        <f>+TRUNC('D-PNP'!AW15,0)</f>
        <v>37</v>
      </c>
      <c r="AX15" s="36">
        <f>+TRUNC('D-PNP'!AX15,0)</f>
        <v>35</v>
      </c>
      <c r="AY15" s="36">
        <f>+TRUNC('D-PNP'!AY15,0)</f>
        <v>440</v>
      </c>
      <c r="AZ15" s="36">
        <f>+TRUNC('D-PNP'!AZ15,3)</f>
        <v>123.40300000000001</v>
      </c>
      <c r="BA15" s="36">
        <f>+TRUNC('D-PNP'!BA15,0)</f>
        <v>0</v>
      </c>
      <c r="BB15" s="36">
        <f>+TRUNC('D-PNP'!BB15,0)</f>
        <v>5064</v>
      </c>
      <c r="BC15" s="36">
        <f>+TRUNC('D-PNP'!BC15,0)</f>
        <v>0</v>
      </c>
      <c r="BD15" s="36">
        <f>+TRUNC('D-PNP'!BD15,3)</f>
        <v>1342.3019999999999</v>
      </c>
      <c r="BE15" s="36">
        <f>+TRUNC('D-PNP'!BE15,3)</f>
        <v>986.20799999999997</v>
      </c>
      <c r="BF15" s="36">
        <f>+TRUNC('D-PNP'!BF15,0)</f>
        <v>0</v>
      </c>
      <c r="BG15" s="36">
        <f>+TRUNC('D-PNP'!BG15,0)</f>
        <v>54</v>
      </c>
      <c r="BH15" s="36">
        <f>+TRUNC('D-PNP'!BH15,0)</f>
        <v>37</v>
      </c>
      <c r="BI15" s="36">
        <f>+TRUNC('D-PNP'!BI15,0)</f>
        <v>35</v>
      </c>
      <c r="BJ15" s="36">
        <f>+TRUNC('D-PNP'!BJ15,3)</f>
        <v>98.739000000000004</v>
      </c>
      <c r="BK15" s="36">
        <f>+TRUNC('D-PNP'!BK15,3)</f>
        <v>1.8420000000000001</v>
      </c>
      <c r="BL15" s="36">
        <f>+TRUNC('D-PNP'!BL15,3)</f>
        <v>-1.0569999999999999</v>
      </c>
      <c r="BM15" s="36">
        <f>+TRUNC('D-PNP'!BM15,3)</f>
        <v>0.876</v>
      </c>
      <c r="BN15" s="36">
        <f>+TRUNC('D-PNP'!BN15,3)</f>
        <v>6.0419999999999998</v>
      </c>
      <c r="BO15" s="36">
        <f>+TRUNC('D-PNP'!BO15,3)</f>
        <v>6.0419999999999998</v>
      </c>
      <c r="BP15" s="36">
        <f>+TRUNC('D-PNP'!BP15,3)</f>
        <v>0</v>
      </c>
      <c r="BQ15" s="36">
        <f>+TRUNC('D-PNP'!BQ15,3)</f>
        <v>37.502000000000002</v>
      </c>
      <c r="BR15" s="36">
        <f>+TRUNC('D-PNP'!BR15,3)</f>
        <v>37.502000000000002</v>
      </c>
      <c r="BS15" s="36">
        <f>+TRUNC('D-PNP'!BS15,3)</f>
        <v>98.739000000000004</v>
      </c>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row>
    <row r="16" spans="1:120" x14ac:dyDescent="0.2">
      <c r="C16" s="7">
        <f>+'D-PDP'!C16</f>
        <v>45047</v>
      </c>
      <c r="D16" s="36">
        <f>+TRUNC('D-PNP'!D16,0)</f>
        <v>7</v>
      </c>
      <c r="E16" s="36">
        <f>+TRUNC('D-PNP'!E16,0)</f>
        <v>0</v>
      </c>
      <c r="F16" s="36">
        <f>+TRUNC('D-PNP'!F16,0)</f>
        <v>7</v>
      </c>
      <c r="G16" s="36">
        <f>+TRUNC('D-PNP'!G16,0)</f>
        <v>0</v>
      </c>
      <c r="H16" s="36">
        <f>+TRUNC('D-PNP'!H16,0)</f>
        <v>0</v>
      </c>
      <c r="I16" s="36">
        <f>+TRUNC('D-PNP'!I16,0)</f>
        <v>0</v>
      </c>
      <c r="J16" s="36">
        <f>+TRUNC('D-PNP'!J16,0)</f>
        <v>0</v>
      </c>
      <c r="K16" s="36">
        <f>+TRUNC('D-PNP'!K16,0)</f>
        <v>7222</v>
      </c>
      <c r="L16" s="36">
        <f>+TRUNC('D-PNP'!L16,0)</f>
        <v>0</v>
      </c>
      <c r="M16" s="36">
        <f>+TRUNC('D-PNP'!M16,3)</f>
        <v>4412.7129999999997</v>
      </c>
      <c r="N16" s="36">
        <f>+TRUNC('D-PNP'!N16,3)</f>
        <v>1300.08</v>
      </c>
      <c r="O16" s="36">
        <f>+TRUNC('D-PNP'!O16,3)</f>
        <v>0</v>
      </c>
      <c r="P16" s="36">
        <f>+TRUNC('D-PNP'!P16,3)</f>
        <v>412.26600000000002</v>
      </c>
      <c r="Q16" s="36">
        <f>+TRUNC('D-PNP'!Q16,3)</f>
        <v>15.122</v>
      </c>
      <c r="R16" s="36">
        <f>+TRUNC('D-PNP'!R16,3)</f>
        <v>1716.8389999999999</v>
      </c>
      <c r="S16" s="36">
        <f>+TRUNC('D-PNP'!S16,0)</f>
        <v>0</v>
      </c>
      <c r="T16" s="36">
        <f>+TRUNC('D-PNP'!T16,0)</f>
        <v>69</v>
      </c>
      <c r="U16" s="36">
        <f>+TRUNC('D-PNP'!U16,0)</f>
        <v>48</v>
      </c>
      <c r="V16" s="36">
        <f>+TRUNC('D-PNP'!V16,0)</f>
        <v>45</v>
      </c>
      <c r="W16" s="36">
        <f>+TRUNC('D-PNP'!W16,0)</f>
        <v>129710</v>
      </c>
      <c r="X16" s="36">
        <f>+TRUNC('D-PNP'!X16,0)</f>
        <v>0</v>
      </c>
      <c r="Y16" s="36">
        <f>+TRUNC('D-PNP'!Y16,0)</f>
        <v>0</v>
      </c>
      <c r="Z16" s="36">
        <f>+TRUNC('D-PNP'!Z16,0)</f>
        <v>0</v>
      </c>
      <c r="AA16" s="36">
        <f>+TRUNC('D-PNP'!AA16,0)</f>
        <v>0</v>
      </c>
      <c r="AB16" s="36">
        <f>+TRUNC('D-PNP'!AB16,0)</f>
        <v>7222</v>
      </c>
      <c r="AC16" s="36">
        <f>+TRUNC('D-PNP'!AC16,0)</f>
        <v>0</v>
      </c>
      <c r="AD16" s="36">
        <f>+TRUNC('D-PNP'!AD16,3)</f>
        <v>1716.8389999999999</v>
      </c>
      <c r="AE16" s="36">
        <f>+TRUNC('D-PNP'!AE16,3)</f>
        <v>1300.08</v>
      </c>
      <c r="AF16" s="36">
        <f>+TRUNC('D-PNP'!AF16,0)</f>
        <v>0</v>
      </c>
      <c r="AG16" s="36">
        <f>+TRUNC('D-PNP'!AG16,0)</f>
        <v>69</v>
      </c>
      <c r="AH16" s="36">
        <f>+TRUNC('D-PNP'!AH16,0)</f>
        <v>48</v>
      </c>
      <c r="AI16" s="36">
        <f>+TRUNC('D-PNP'!AI16,0)</f>
        <v>45</v>
      </c>
      <c r="AJ16" s="36">
        <f>+TRUNC('D-PNP'!AJ16,6)</f>
        <v>8</v>
      </c>
      <c r="AK16" s="36">
        <f>+TRUNC('D-PNP'!AK16,6)</f>
        <v>6.4</v>
      </c>
      <c r="AL16" s="36">
        <f>+TRUNC('D-PNP'!AL16,6)</f>
        <v>9.1934360000000002</v>
      </c>
      <c r="AM16" s="36">
        <f>+TRUNC('D-PNP'!AM16,0)</f>
        <v>577</v>
      </c>
      <c r="AN16" s="36">
        <f>+TRUNC('D-PNP'!AN16,3)</f>
        <v>157.83600000000001</v>
      </c>
      <c r="AO16" s="36">
        <f>+TRUNC('D-PNP'!AO16,0)</f>
        <v>0</v>
      </c>
      <c r="AP16" s="36">
        <f>+TRUNC('D-PNP'!AP16,6)</f>
        <v>77.460483999999994</v>
      </c>
      <c r="AQ16" s="36">
        <f>+TRUNC('D-PNP'!AQ16,0)</f>
        <v>5594</v>
      </c>
      <c r="AR16" s="36">
        <f>+TRUNC('D-PNP'!AR16,0)</f>
        <v>0</v>
      </c>
      <c r="AS16" s="36">
        <f>+TRUNC('D-PNP'!AS16,3)</f>
        <v>1329.8720000000001</v>
      </c>
      <c r="AT16" s="36">
        <f>+TRUNC('D-PNP'!AT16,3)</f>
        <v>1007.048</v>
      </c>
      <c r="AU16" s="36">
        <f>+TRUNC('D-PNP'!AU16,0)</f>
        <v>0</v>
      </c>
      <c r="AV16" s="36">
        <f>+TRUNC('D-PNP'!AV16,0)</f>
        <v>54</v>
      </c>
      <c r="AW16" s="36">
        <f>+TRUNC('D-PNP'!AW16,0)</f>
        <v>37</v>
      </c>
      <c r="AX16" s="36">
        <f>+TRUNC('D-PNP'!AX16,0)</f>
        <v>35</v>
      </c>
      <c r="AY16" s="36">
        <f>+TRUNC('D-PNP'!AY16,0)</f>
        <v>447</v>
      </c>
      <c r="AZ16" s="36">
        <f>+TRUNC('D-PNP'!AZ16,3)</f>
        <v>122.26</v>
      </c>
      <c r="BA16" s="36">
        <f>+TRUNC('D-PNP'!BA16,0)</f>
        <v>0</v>
      </c>
      <c r="BB16" s="36">
        <f>+TRUNC('D-PNP'!BB16,0)</f>
        <v>5147</v>
      </c>
      <c r="BC16" s="36">
        <f>+TRUNC('D-PNP'!BC16,0)</f>
        <v>0</v>
      </c>
      <c r="BD16" s="36">
        <f>+TRUNC('D-PNP'!BD16,3)</f>
        <v>1329.8720000000001</v>
      </c>
      <c r="BE16" s="36">
        <f>+TRUNC('D-PNP'!BE16,3)</f>
        <v>1007.048</v>
      </c>
      <c r="BF16" s="36">
        <f>+TRUNC('D-PNP'!BF16,0)</f>
        <v>0</v>
      </c>
      <c r="BG16" s="36">
        <f>+TRUNC('D-PNP'!BG16,0)</f>
        <v>54</v>
      </c>
      <c r="BH16" s="36">
        <f>+TRUNC('D-PNP'!BH16,0)</f>
        <v>37</v>
      </c>
      <c r="BI16" s="36">
        <f>+TRUNC('D-PNP'!BI16,0)</f>
        <v>35</v>
      </c>
      <c r="BJ16" s="36">
        <f>+TRUNC('D-PNP'!BJ16,3)</f>
        <v>98.739000000000004</v>
      </c>
      <c r="BK16" s="36">
        <f>+TRUNC('D-PNP'!BK16,3)</f>
        <v>1.8420000000000001</v>
      </c>
      <c r="BL16" s="36">
        <f>+TRUNC('D-PNP'!BL16,3)</f>
        <v>-1.0569999999999999</v>
      </c>
      <c r="BM16" s="36">
        <f>+TRUNC('D-PNP'!BM16,3)</f>
        <v>0.876</v>
      </c>
      <c r="BN16" s="36">
        <f>+TRUNC('D-PNP'!BN16,3)</f>
        <v>6.0419999999999998</v>
      </c>
      <c r="BO16" s="36">
        <f>+TRUNC('D-PNP'!BO16,3)</f>
        <v>6.0419999999999998</v>
      </c>
      <c r="BP16" s="36">
        <f>+TRUNC('D-PNP'!BP16,3)</f>
        <v>0</v>
      </c>
      <c r="BQ16" s="36">
        <f>+TRUNC('D-PNP'!BQ16,3)</f>
        <v>37.502000000000002</v>
      </c>
      <c r="BR16" s="36">
        <f>+TRUNC('D-PNP'!BR16,3)</f>
        <v>37.502000000000002</v>
      </c>
      <c r="BS16" s="36">
        <f>+TRUNC('D-PNP'!BS16,3)</f>
        <v>98.739000000000004</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row>
    <row r="17" spans="3:120" x14ac:dyDescent="0.2">
      <c r="C17" s="7">
        <f>+'D-PDP'!C17</f>
        <v>45078</v>
      </c>
      <c r="D17" s="36">
        <f>+TRUNC('D-PNP'!D17,0)</f>
        <v>7</v>
      </c>
      <c r="E17" s="36">
        <f>+TRUNC('D-PNP'!E17,0)</f>
        <v>0</v>
      </c>
      <c r="F17" s="36">
        <f>+TRUNC('D-PNP'!F17,0)</f>
        <v>7</v>
      </c>
      <c r="G17" s="36">
        <f>+TRUNC('D-PNP'!G17,0)</f>
        <v>0</v>
      </c>
      <c r="H17" s="36">
        <f>+TRUNC('D-PNP'!H17,0)</f>
        <v>0</v>
      </c>
      <c r="I17" s="36">
        <f>+TRUNC('D-PNP'!I17,0)</f>
        <v>0</v>
      </c>
      <c r="J17" s="36">
        <f>+TRUNC('D-PNP'!J17,0)</f>
        <v>0</v>
      </c>
      <c r="K17" s="36">
        <f>+TRUNC('D-PNP'!K17,0)</f>
        <v>6878</v>
      </c>
      <c r="L17" s="36">
        <f>+TRUNC('D-PNP'!L17,0)</f>
        <v>0</v>
      </c>
      <c r="M17" s="36">
        <f>+TRUNC('D-PNP'!M17,3)</f>
        <v>4151.1589999999997</v>
      </c>
      <c r="N17" s="36">
        <f>+TRUNC('D-PNP'!N17,3)</f>
        <v>1252.0029999999999</v>
      </c>
      <c r="O17" s="36">
        <f>+TRUNC('D-PNP'!O17,3)</f>
        <v>0</v>
      </c>
      <c r="P17" s="36">
        <f>+TRUNC('D-PNP'!P17,3)</f>
        <v>393.06599999999997</v>
      </c>
      <c r="Q17" s="36">
        <f>+TRUNC('D-PNP'!Q17,3)</f>
        <v>19.462</v>
      </c>
      <c r="R17" s="36">
        <f>+TRUNC('D-PNP'!R17,3)</f>
        <v>1586.875</v>
      </c>
      <c r="S17" s="36">
        <f>+TRUNC('D-PNP'!S17,0)</f>
        <v>0</v>
      </c>
      <c r="T17" s="36">
        <f>+TRUNC('D-PNP'!T17,0)</f>
        <v>65</v>
      </c>
      <c r="U17" s="36">
        <f>+TRUNC('D-PNP'!U17,0)</f>
        <v>45</v>
      </c>
      <c r="V17" s="36">
        <f>+TRUNC('D-PNP'!V17,0)</f>
        <v>42</v>
      </c>
      <c r="W17" s="36">
        <f>+TRUNC('D-PNP'!W17,0)</f>
        <v>125637</v>
      </c>
      <c r="X17" s="36">
        <f>+TRUNC('D-PNP'!X17,0)</f>
        <v>0</v>
      </c>
      <c r="Y17" s="36">
        <f>+TRUNC('D-PNP'!Y17,0)</f>
        <v>0</v>
      </c>
      <c r="Z17" s="36">
        <f>+TRUNC('D-PNP'!Z17,0)</f>
        <v>0</v>
      </c>
      <c r="AA17" s="36">
        <f>+TRUNC('D-PNP'!AA17,0)</f>
        <v>0</v>
      </c>
      <c r="AB17" s="36">
        <f>+TRUNC('D-PNP'!AB17,0)</f>
        <v>6878</v>
      </c>
      <c r="AC17" s="36">
        <f>+TRUNC('D-PNP'!AC17,0)</f>
        <v>0</v>
      </c>
      <c r="AD17" s="36">
        <f>+TRUNC('D-PNP'!AD17,3)</f>
        <v>1586.875</v>
      </c>
      <c r="AE17" s="36">
        <f>+TRUNC('D-PNP'!AE17,3)</f>
        <v>1252.0029999999999</v>
      </c>
      <c r="AF17" s="36">
        <f>+TRUNC('D-PNP'!AF17,0)</f>
        <v>0</v>
      </c>
      <c r="AG17" s="36">
        <f>+TRUNC('D-PNP'!AG17,0)</f>
        <v>65</v>
      </c>
      <c r="AH17" s="36">
        <f>+TRUNC('D-PNP'!AH17,0)</f>
        <v>45</v>
      </c>
      <c r="AI17" s="36">
        <f>+TRUNC('D-PNP'!AI17,0)</f>
        <v>42</v>
      </c>
      <c r="AJ17" s="36">
        <f>+TRUNC('D-PNP'!AJ17,6)</f>
        <v>8</v>
      </c>
      <c r="AK17" s="36">
        <f>+TRUNC('D-PNP'!AK17,6)</f>
        <v>6.4</v>
      </c>
      <c r="AL17" s="36">
        <f>+TRUNC('D-PNP'!AL17,6)</f>
        <v>9.1934360000000002</v>
      </c>
      <c r="AM17" s="36">
        <f>+TRUNC('D-PNP'!AM17,0)</f>
        <v>550</v>
      </c>
      <c r="AN17" s="36">
        <f>+TRUNC('D-PNP'!AN17,3)</f>
        <v>145.88800000000001</v>
      </c>
      <c r="AO17" s="36">
        <f>+TRUNC('D-PNP'!AO17,0)</f>
        <v>0</v>
      </c>
      <c r="AP17" s="36">
        <f>+TRUNC('D-PNP'!AP17,6)</f>
        <v>77.460483999999994</v>
      </c>
      <c r="AQ17" s="36">
        <f>+TRUNC('D-PNP'!AQ17,0)</f>
        <v>5327</v>
      </c>
      <c r="AR17" s="36">
        <f>+TRUNC('D-PNP'!AR17,0)</f>
        <v>0</v>
      </c>
      <c r="AS17" s="36">
        <f>+TRUNC('D-PNP'!AS17,3)</f>
        <v>1229.201</v>
      </c>
      <c r="AT17" s="36">
        <f>+TRUNC('D-PNP'!AT17,3)</f>
        <v>969.80700000000002</v>
      </c>
      <c r="AU17" s="36">
        <f>+TRUNC('D-PNP'!AU17,0)</f>
        <v>0</v>
      </c>
      <c r="AV17" s="36">
        <f>+TRUNC('D-PNP'!AV17,0)</f>
        <v>50</v>
      </c>
      <c r="AW17" s="36">
        <f>+TRUNC('D-PNP'!AW17,0)</f>
        <v>34</v>
      </c>
      <c r="AX17" s="36">
        <f>+TRUNC('D-PNP'!AX17,0)</f>
        <v>32</v>
      </c>
      <c r="AY17" s="36">
        <f>+TRUNC('D-PNP'!AY17,0)</f>
        <v>426</v>
      </c>
      <c r="AZ17" s="36">
        <f>+TRUNC('D-PNP'!AZ17,3)</f>
        <v>113.005</v>
      </c>
      <c r="BA17" s="36">
        <f>+TRUNC('D-PNP'!BA17,0)</f>
        <v>0</v>
      </c>
      <c r="BB17" s="36">
        <f>+TRUNC('D-PNP'!BB17,0)</f>
        <v>4901</v>
      </c>
      <c r="BC17" s="36">
        <f>+TRUNC('D-PNP'!BC17,0)</f>
        <v>0</v>
      </c>
      <c r="BD17" s="36">
        <f>+TRUNC('D-PNP'!BD17,3)</f>
        <v>1229.201</v>
      </c>
      <c r="BE17" s="36">
        <f>+TRUNC('D-PNP'!BE17,3)</f>
        <v>969.80700000000002</v>
      </c>
      <c r="BF17" s="36">
        <f>+TRUNC('D-PNP'!BF17,0)</f>
        <v>0</v>
      </c>
      <c r="BG17" s="36">
        <f>+TRUNC('D-PNP'!BG17,0)</f>
        <v>50</v>
      </c>
      <c r="BH17" s="36">
        <f>+TRUNC('D-PNP'!BH17,0)</f>
        <v>34</v>
      </c>
      <c r="BI17" s="36">
        <f>+TRUNC('D-PNP'!BI17,0)</f>
        <v>32</v>
      </c>
      <c r="BJ17" s="36">
        <f>+TRUNC('D-PNP'!BJ17,3)</f>
        <v>98.739000000000004</v>
      </c>
      <c r="BK17" s="36">
        <f>+TRUNC('D-PNP'!BK17,3)</f>
        <v>1.8420000000000001</v>
      </c>
      <c r="BL17" s="36">
        <f>+TRUNC('D-PNP'!BL17,3)</f>
        <v>-1.0569999999999999</v>
      </c>
      <c r="BM17" s="36">
        <f>+TRUNC('D-PNP'!BM17,3)</f>
        <v>0.876</v>
      </c>
      <c r="BN17" s="36">
        <f>+TRUNC('D-PNP'!BN17,3)</f>
        <v>6.0419999999999998</v>
      </c>
      <c r="BO17" s="36">
        <f>+TRUNC('D-PNP'!BO17,3)</f>
        <v>6.0419999999999998</v>
      </c>
      <c r="BP17" s="36">
        <f>+TRUNC('D-PNP'!BP17,3)</f>
        <v>0</v>
      </c>
      <c r="BQ17" s="36">
        <f>+TRUNC('D-PNP'!BQ17,3)</f>
        <v>37.502000000000002</v>
      </c>
      <c r="BR17" s="36">
        <f>+TRUNC('D-PNP'!BR17,3)</f>
        <v>37.502000000000002</v>
      </c>
      <c r="BS17" s="36">
        <f>+TRUNC('D-PNP'!BS17,3)</f>
        <v>98.739000000000004</v>
      </c>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row>
    <row r="18" spans="3:120" x14ac:dyDescent="0.2">
      <c r="C18" s="7">
        <f>+'D-PDP'!C18</f>
        <v>45108</v>
      </c>
      <c r="D18" s="36">
        <f>+TRUNC('D-PNP'!D18,0)</f>
        <v>7</v>
      </c>
      <c r="E18" s="36">
        <f>+TRUNC('D-PNP'!E18,0)</f>
        <v>0</v>
      </c>
      <c r="F18" s="36">
        <f>+TRUNC('D-PNP'!F18,0)</f>
        <v>7</v>
      </c>
      <c r="G18" s="36">
        <f>+TRUNC('D-PNP'!G18,0)</f>
        <v>0</v>
      </c>
      <c r="H18" s="36">
        <f>+TRUNC('D-PNP'!H18,0)</f>
        <v>0</v>
      </c>
      <c r="I18" s="36">
        <f>+TRUNC('D-PNP'!I18,0)</f>
        <v>0</v>
      </c>
      <c r="J18" s="36">
        <f>+TRUNC('D-PNP'!J18,0)</f>
        <v>0</v>
      </c>
      <c r="K18" s="36">
        <f>+TRUNC('D-PNP'!K18,0)</f>
        <v>6996</v>
      </c>
      <c r="L18" s="36">
        <f>+TRUNC('D-PNP'!L18,0)</f>
        <v>0</v>
      </c>
      <c r="M18" s="36">
        <f>+TRUNC('D-PNP'!M18,3)</f>
        <v>4174.0159999999996</v>
      </c>
      <c r="N18" s="36">
        <f>+TRUNC('D-PNP'!N18,3)</f>
        <v>1302.021</v>
      </c>
      <c r="O18" s="36">
        <f>+TRUNC('D-PNP'!O18,3)</f>
        <v>0</v>
      </c>
      <c r="P18" s="36">
        <f>+TRUNC('D-PNP'!P18,3)</f>
        <v>405.65699999999998</v>
      </c>
      <c r="Q18" s="36">
        <f>+TRUNC('D-PNP'!Q18,3)</f>
        <v>29.995999999999999</v>
      </c>
      <c r="R18" s="36">
        <f>+TRUNC('D-PNP'!R18,3)</f>
        <v>1554.0419999999999</v>
      </c>
      <c r="S18" s="36">
        <f>+TRUNC('D-PNP'!S18,0)</f>
        <v>0</v>
      </c>
      <c r="T18" s="36">
        <f>+TRUNC('D-PNP'!T18,0)</f>
        <v>64</v>
      </c>
      <c r="U18" s="36">
        <f>+TRUNC('D-PNP'!U18,0)</f>
        <v>44</v>
      </c>
      <c r="V18" s="36">
        <f>+TRUNC('D-PNP'!V18,0)</f>
        <v>42</v>
      </c>
      <c r="W18" s="36">
        <f>+TRUNC('D-PNP'!W18,0)</f>
        <v>129936</v>
      </c>
      <c r="X18" s="36">
        <f>+TRUNC('D-PNP'!X18,0)</f>
        <v>0</v>
      </c>
      <c r="Y18" s="36">
        <f>+TRUNC('D-PNP'!Y18,0)</f>
        <v>0</v>
      </c>
      <c r="Z18" s="36">
        <f>+TRUNC('D-PNP'!Z18,0)</f>
        <v>0</v>
      </c>
      <c r="AA18" s="36">
        <f>+TRUNC('D-PNP'!AA18,0)</f>
        <v>0</v>
      </c>
      <c r="AB18" s="36">
        <f>+TRUNC('D-PNP'!AB18,0)</f>
        <v>6996</v>
      </c>
      <c r="AC18" s="36">
        <f>+TRUNC('D-PNP'!AC18,0)</f>
        <v>0</v>
      </c>
      <c r="AD18" s="36">
        <f>+TRUNC('D-PNP'!AD18,3)</f>
        <v>1554.0419999999999</v>
      </c>
      <c r="AE18" s="36">
        <f>+TRUNC('D-PNP'!AE18,3)</f>
        <v>1302.021</v>
      </c>
      <c r="AF18" s="36">
        <f>+TRUNC('D-PNP'!AF18,0)</f>
        <v>0</v>
      </c>
      <c r="AG18" s="36">
        <f>+TRUNC('D-PNP'!AG18,0)</f>
        <v>64</v>
      </c>
      <c r="AH18" s="36">
        <f>+TRUNC('D-PNP'!AH18,0)</f>
        <v>44</v>
      </c>
      <c r="AI18" s="36">
        <f>+TRUNC('D-PNP'!AI18,0)</f>
        <v>42</v>
      </c>
      <c r="AJ18" s="36">
        <f>+TRUNC('D-PNP'!AJ18,6)</f>
        <v>8</v>
      </c>
      <c r="AK18" s="36">
        <f>+TRUNC('D-PNP'!AK18,6)</f>
        <v>6.4</v>
      </c>
      <c r="AL18" s="36">
        <f>+TRUNC('D-PNP'!AL18,6)</f>
        <v>9.1934360000000002</v>
      </c>
      <c r="AM18" s="36">
        <f>+TRUNC('D-PNP'!AM18,0)</f>
        <v>559</v>
      </c>
      <c r="AN18" s="36">
        <f>+TRUNC('D-PNP'!AN18,3)</f>
        <v>142.869</v>
      </c>
      <c r="AO18" s="36">
        <f>+TRUNC('D-PNP'!AO18,0)</f>
        <v>0</v>
      </c>
      <c r="AP18" s="36">
        <f>+TRUNC('D-PNP'!AP18,6)</f>
        <v>77.460483999999994</v>
      </c>
      <c r="AQ18" s="36">
        <f>+TRUNC('D-PNP'!AQ18,0)</f>
        <v>5419</v>
      </c>
      <c r="AR18" s="36">
        <f>+TRUNC('D-PNP'!AR18,0)</f>
        <v>0</v>
      </c>
      <c r="AS18" s="36">
        <f>+TRUNC('D-PNP'!AS18,3)</f>
        <v>1203.768</v>
      </c>
      <c r="AT18" s="36">
        <f>+TRUNC('D-PNP'!AT18,3)</f>
        <v>1008.552</v>
      </c>
      <c r="AU18" s="36">
        <f>+TRUNC('D-PNP'!AU18,0)</f>
        <v>0</v>
      </c>
      <c r="AV18" s="36">
        <f>+TRUNC('D-PNP'!AV18,0)</f>
        <v>50</v>
      </c>
      <c r="AW18" s="36">
        <f>+TRUNC('D-PNP'!AW18,0)</f>
        <v>34</v>
      </c>
      <c r="AX18" s="36">
        <f>+TRUNC('D-PNP'!AX18,0)</f>
        <v>32</v>
      </c>
      <c r="AY18" s="36">
        <f>+TRUNC('D-PNP'!AY18,0)</f>
        <v>433</v>
      </c>
      <c r="AZ18" s="36">
        <f>+TRUNC('D-PNP'!AZ18,3)</f>
        <v>110.667</v>
      </c>
      <c r="BA18" s="36">
        <f>+TRUNC('D-PNP'!BA18,0)</f>
        <v>0</v>
      </c>
      <c r="BB18" s="36">
        <f>+TRUNC('D-PNP'!BB18,0)</f>
        <v>4986</v>
      </c>
      <c r="BC18" s="36">
        <f>+TRUNC('D-PNP'!BC18,0)</f>
        <v>0</v>
      </c>
      <c r="BD18" s="36">
        <f>+TRUNC('D-PNP'!BD18,3)</f>
        <v>1203.768</v>
      </c>
      <c r="BE18" s="36">
        <f>+TRUNC('D-PNP'!BE18,3)</f>
        <v>1008.552</v>
      </c>
      <c r="BF18" s="36">
        <f>+TRUNC('D-PNP'!BF18,0)</f>
        <v>0</v>
      </c>
      <c r="BG18" s="36">
        <f>+TRUNC('D-PNP'!BG18,0)</f>
        <v>50</v>
      </c>
      <c r="BH18" s="36">
        <f>+TRUNC('D-PNP'!BH18,0)</f>
        <v>34</v>
      </c>
      <c r="BI18" s="36">
        <f>+TRUNC('D-PNP'!BI18,0)</f>
        <v>32</v>
      </c>
      <c r="BJ18" s="36">
        <f>+TRUNC('D-PNP'!BJ18,3)</f>
        <v>98.739000000000004</v>
      </c>
      <c r="BK18" s="36">
        <f>+TRUNC('D-PNP'!BK18,3)</f>
        <v>1.8420000000000001</v>
      </c>
      <c r="BL18" s="36">
        <f>+TRUNC('D-PNP'!BL18,3)</f>
        <v>-1.0569999999999999</v>
      </c>
      <c r="BM18" s="36">
        <f>+TRUNC('D-PNP'!BM18,3)</f>
        <v>0.876</v>
      </c>
      <c r="BN18" s="36">
        <f>+TRUNC('D-PNP'!BN18,3)</f>
        <v>6.0419999999999998</v>
      </c>
      <c r="BO18" s="36">
        <f>+TRUNC('D-PNP'!BO18,3)</f>
        <v>6.0419999999999998</v>
      </c>
      <c r="BP18" s="36">
        <f>+TRUNC('D-PNP'!BP18,3)</f>
        <v>0</v>
      </c>
      <c r="BQ18" s="36">
        <f>+TRUNC('D-PNP'!BQ18,3)</f>
        <v>37.502000000000002</v>
      </c>
      <c r="BR18" s="36">
        <f>+TRUNC('D-PNP'!BR18,3)</f>
        <v>37.502000000000002</v>
      </c>
      <c r="BS18" s="36">
        <f>+TRUNC('D-PNP'!BS18,3)</f>
        <v>98.739000000000004</v>
      </c>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row>
    <row r="19" spans="3:120" x14ac:dyDescent="0.2">
      <c r="C19" s="7">
        <f>+'D-PDP'!C19</f>
        <v>45139</v>
      </c>
      <c r="D19" s="36">
        <f>+TRUNC('D-PNP'!D19,0)</f>
        <v>7</v>
      </c>
      <c r="E19" s="36">
        <f>+TRUNC('D-PNP'!E19,0)</f>
        <v>0</v>
      </c>
      <c r="F19" s="36">
        <f>+TRUNC('D-PNP'!F19,0)</f>
        <v>7</v>
      </c>
      <c r="G19" s="36">
        <f>+TRUNC('D-PNP'!G19,0)</f>
        <v>0</v>
      </c>
      <c r="H19" s="36">
        <f>+TRUNC('D-PNP'!H19,0)</f>
        <v>0</v>
      </c>
      <c r="I19" s="36">
        <f>+TRUNC('D-PNP'!I19,0)</f>
        <v>0</v>
      </c>
      <c r="J19" s="36">
        <f>+TRUNC('D-PNP'!J19,0)</f>
        <v>0</v>
      </c>
      <c r="K19" s="36">
        <f>+TRUNC('D-PNP'!K19,0)</f>
        <v>6888</v>
      </c>
      <c r="L19" s="36">
        <f>+TRUNC('D-PNP'!L19,0)</f>
        <v>0</v>
      </c>
      <c r="M19" s="36">
        <f>+TRUNC('D-PNP'!M19,3)</f>
        <v>4063.7750000000001</v>
      </c>
      <c r="N19" s="36">
        <f>+TRUNC('D-PNP'!N19,3)</f>
        <v>1288.441</v>
      </c>
      <c r="O19" s="36">
        <f>+TRUNC('D-PNP'!O19,3)</f>
        <v>0</v>
      </c>
      <c r="P19" s="36">
        <f>+TRUNC('D-PNP'!P19,3)</f>
        <v>398.01499999999999</v>
      </c>
      <c r="Q19" s="36">
        <f>+TRUNC('D-PNP'!Q19,3)</f>
        <v>32.274999999999999</v>
      </c>
      <c r="R19" s="36">
        <f>+TRUNC('D-PNP'!R19,3)</f>
        <v>1492.6469999999999</v>
      </c>
      <c r="S19" s="36">
        <f>+TRUNC('D-PNP'!S19,0)</f>
        <v>0</v>
      </c>
      <c r="T19" s="36">
        <f>+TRUNC('D-PNP'!T19,0)</f>
        <v>62</v>
      </c>
      <c r="U19" s="36">
        <f>+TRUNC('D-PNP'!U19,0)</f>
        <v>43</v>
      </c>
      <c r="V19" s="36">
        <f>+TRUNC('D-PNP'!V19,0)</f>
        <v>41</v>
      </c>
      <c r="W19" s="36">
        <f>+TRUNC('D-PNP'!W19,0)</f>
        <v>130044</v>
      </c>
      <c r="X19" s="36">
        <f>+TRUNC('D-PNP'!X19,0)</f>
        <v>0</v>
      </c>
      <c r="Y19" s="36">
        <f>+TRUNC('D-PNP'!Y19,0)</f>
        <v>0</v>
      </c>
      <c r="Z19" s="36">
        <f>+TRUNC('D-PNP'!Z19,0)</f>
        <v>0</v>
      </c>
      <c r="AA19" s="36">
        <f>+TRUNC('D-PNP'!AA19,0)</f>
        <v>0</v>
      </c>
      <c r="AB19" s="36">
        <f>+TRUNC('D-PNP'!AB19,0)</f>
        <v>6888</v>
      </c>
      <c r="AC19" s="36">
        <f>+TRUNC('D-PNP'!AC19,0)</f>
        <v>0</v>
      </c>
      <c r="AD19" s="36">
        <f>+TRUNC('D-PNP'!AD19,3)</f>
        <v>1492.6469999999999</v>
      </c>
      <c r="AE19" s="36">
        <f>+TRUNC('D-PNP'!AE19,3)</f>
        <v>1288.441</v>
      </c>
      <c r="AF19" s="36">
        <f>+TRUNC('D-PNP'!AF19,0)</f>
        <v>0</v>
      </c>
      <c r="AG19" s="36">
        <f>+TRUNC('D-PNP'!AG19,0)</f>
        <v>62</v>
      </c>
      <c r="AH19" s="36">
        <f>+TRUNC('D-PNP'!AH19,0)</f>
        <v>43</v>
      </c>
      <c r="AI19" s="36">
        <f>+TRUNC('D-PNP'!AI19,0)</f>
        <v>41</v>
      </c>
      <c r="AJ19" s="36">
        <f>+TRUNC('D-PNP'!AJ19,6)</f>
        <v>8</v>
      </c>
      <c r="AK19" s="36">
        <f>+TRUNC('D-PNP'!AK19,6)</f>
        <v>6.4</v>
      </c>
      <c r="AL19" s="36">
        <f>+TRUNC('D-PNP'!AL19,6)</f>
        <v>9.1934360000000002</v>
      </c>
      <c r="AM19" s="36">
        <f>+TRUNC('D-PNP'!AM19,0)</f>
        <v>551</v>
      </c>
      <c r="AN19" s="36">
        <f>+TRUNC('D-PNP'!AN19,3)</f>
        <v>137.22499999999999</v>
      </c>
      <c r="AO19" s="36">
        <f>+TRUNC('D-PNP'!AO19,0)</f>
        <v>0</v>
      </c>
      <c r="AP19" s="36">
        <f>+TRUNC('D-PNP'!AP19,6)</f>
        <v>77.460483999999994</v>
      </c>
      <c r="AQ19" s="36">
        <f>+TRUNC('D-PNP'!AQ19,0)</f>
        <v>5335</v>
      </c>
      <c r="AR19" s="36">
        <f>+TRUNC('D-PNP'!AR19,0)</f>
        <v>0</v>
      </c>
      <c r="AS19" s="36">
        <f>+TRUNC('D-PNP'!AS19,3)</f>
        <v>1156.212</v>
      </c>
      <c r="AT19" s="36">
        <f>+TRUNC('D-PNP'!AT19,3)</f>
        <v>998.03300000000002</v>
      </c>
      <c r="AU19" s="36">
        <f>+TRUNC('D-PNP'!AU19,0)</f>
        <v>0</v>
      </c>
      <c r="AV19" s="36">
        <f>+TRUNC('D-PNP'!AV19,0)</f>
        <v>48</v>
      </c>
      <c r="AW19" s="36">
        <f>+TRUNC('D-PNP'!AW19,0)</f>
        <v>33</v>
      </c>
      <c r="AX19" s="36">
        <f>+TRUNC('D-PNP'!AX19,0)</f>
        <v>31</v>
      </c>
      <c r="AY19" s="36">
        <f>+TRUNC('D-PNP'!AY19,0)</f>
        <v>426</v>
      </c>
      <c r="AZ19" s="36">
        <f>+TRUNC('D-PNP'!AZ19,3)</f>
        <v>106.295</v>
      </c>
      <c r="BA19" s="36">
        <f>+TRUNC('D-PNP'!BA19,0)</f>
        <v>0</v>
      </c>
      <c r="BB19" s="36">
        <f>+TRUNC('D-PNP'!BB19,0)</f>
        <v>4908</v>
      </c>
      <c r="BC19" s="36">
        <f>+TRUNC('D-PNP'!BC19,0)</f>
        <v>0</v>
      </c>
      <c r="BD19" s="36">
        <f>+TRUNC('D-PNP'!BD19,3)</f>
        <v>1156.212</v>
      </c>
      <c r="BE19" s="36">
        <f>+TRUNC('D-PNP'!BE19,3)</f>
        <v>998.03300000000002</v>
      </c>
      <c r="BF19" s="36">
        <f>+TRUNC('D-PNP'!BF19,0)</f>
        <v>0</v>
      </c>
      <c r="BG19" s="36">
        <f>+TRUNC('D-PNP'!BG19,0)</f>
        <v>48</v>
      </c>
      <c r="BH19" s="36">
        <f>+TRUNC('D-PNP'!BH19,0)</f>
        <v>33</v>
      </c>
      <c r="BI19" s="36">
        <f>+TRUNC('D-PNP'!BI19,0)</f>
        <v>31</v>
      </c>
      <c r="BJ19" s="36">
        <f>+TRUNC('D-PNP'!BJ19,3)</f>
        <v>98.739000000000004</v>
      </c>
      <c r="BK19" s="36">
        <f>+TRUNC('D-PNP'!BK19,3)</f>
        <v>1.8420000000000001</v>
      </c>
      <c r="BL19" s="36">
        <f>+TRUNC('D-PNP'!BL19,3)</f>
        <v>-1.0569999999999999</v>
      </c>
      <c r="BM19" s="36">
        <f>+TRUNC('D-PNP'!BM19,3)</f>
        <v>0.876</v>
      </c>
      <c r="BN19" s="36">
        <f>+TRUNC('D-PNP'!BN19,3)</f>
        <v>6.0419999999999998</v>
      </c>
      <c r="BO19" s="36">
        <f>+TRUNC('D-PNP'!BO19,3)</f>
        <v>6.0419999999999998</v>
      </c>
      <c r="BP19" s="36">
        <f>+TRUNC('D-PNP'!BP19,3)</f>
        <v>0</v>
      </c>
      <c r="BQ19" s="36">
        <f>+TRUNC('D-PNP'!BQ19,3)</f>
        <v>37.502000000000002</v>
      </c>
      <c r="BR19" s="36">
        <f>+TRUNC('D-PNP'!BR19,3)</f>
        <v>37.502000000000002</v>
      </c>
      <c r="BS19" s="36">
        <f>+TRUNC('D-PNP'!BS19,3)</f>
        <v>98.739000000000004</v>
      </c>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row>
    <row r="20" spans="3:120" x14ac:dyDescent="0.2">
      <c r="C20" s="7">
        <f>+'D-PDP'!C20</f>
        <v>45170</v>
      </c>
      <c r="D20" s="36">
        <f>+TRUNC('D-PNP'!D20,0)</f>
        <v>7</v>
      </c>
      <c r="E20" s="36">
        <f>+TRUNC('D-PNP'!E20,0)</f>
        <v>0</v>
      </c>
      <c r="F20" s="36">
        <f>+TRUNC('D-PNP'!F20,0)</f>
        <v>7</v>
      </c>
      <c r="G20" s="36">
        <f>+TRUNC('D-PNP'!G20,0)</f>
        <v>0</v>
      </c>
      <c r="H20" s="36">
        <f>+TRUNC('D-PNP'!H20,0)</f>
        <v>0</v>
      </c>
      <c r="I20" s="36">
        <f>+TRUNC('D-PNP'!I20,0)</f>
        <v>0</v>
      </c>
      <c r="J20" s="36">
        <f>+TRUNC('D-PNP'!J20,0)</f>
        <v>0</v>
      </c>
      <c r="K20" s="36">
        <f>+TRUNC('D-PNP'!K20,0)</f>
        <v>6566</v>
      </c>
      <c r="L20" s="36">
        <f>+TRUNC('D-PNP'!L20,0)</f>
        <v>0</v>
      </c>
      <c r="M20" s="36">
        <f>+TRUNC('D-PNP'!M20,3)</f>
        <v>3834.0039999999999</v>
      </c>
      <c r="N20" s="36">
        <f>+TRUNC('D-PNP'!N20,3)</f>
        <v>1234.9469999999999</v>
      </c>
      <c r="O20" s="36">
        <f>+TRUNC('D-PNP'!O20,3)</f>
        <v>0</v>
      </c>
      <c r="P20" s="36">
        <f>+TRUNC('D-PNP'!P20,3)</f>
        <v>378.35599999999999</v>
      </c>
      <c r="Q20" s="36">
        <f>+TRUNC('D-PNP'!Q20,3)</f>
        <v>33.295999999999999</v>
      </c>
      <c r="R20" s="36">
        <f>+TRUNC('D-PNP'!R20,3)</f>
        <v>1389.32</v>
      </c>
      <c r="S20" s="36">
        <f>+TRUNC('D-PNP'!S20,0)</f>
        <v>0</v>
      </c>
      <c r="T20" s="36">
        <f>+TRUNC('D-PNP'!T20,0)</f>
        <v>59</v>
      </c>
      <c r="U20" s="36">
        <f>+TRUNC('D-PNP'!U20,0)</f>
        <v>40</v>
      </c>
      <c r="V20" s="36">
        <f>+TRUNC('D-PNP'!V20,0)</f>
        <v>38</v>
      </c>
      <c r="W20" s="36">
        <f>+TRUNC('D-PNP'!W20,0)</f>
        <v>125949</v>
      </c>
      <c r="X20" s="36">
        <f>+TRUNC('D-PNP'!X20,0)</f>
        <v>0</v>
      </c>
      <c r="Y20" s="36">
        <f>+TRUNC('D-PNP'!Y20,0)</f>
        <v>0</v>
      </c>
      <c r="Z20" s="36">
        <f>+TRUNC('D-PNP'!Z20,0)</f>
        <v>0</v>
      </c>
      <c r="AA20" s="36">
        <f>+TRUNC('D-PNP'!AA20,0)</f>
        <v>0</v>
      </c>
      <c r="AB20" s="36">
        <f>+TRUNC('D-PNP'!AB20,0)</f>
        <v>6566</v>
      </c>
      <c r="AC20" s="36">
        <f>+TRUNC('D-PNP'!AC20,0)</f>
        <v>0</v>
      </c>
      <c r="AD20" s="36">
        <f>+TRUNC('D-PNP'!AD20,3)</f>
        <v>1389.32</v>
      </c>
      <c r="AE20" s="36">
        <f>+TRUNC('D-PNP'!AE20,3)</f>
        <v>1234.9469999999999</v>
      </c>
      <c r="AF20" s="36">
        <f>+TRUNC('D-PNP'!AF20,0)</f>
        <v>0</v>
      </c>
      <c r="AG20" s="36">
        <f>+TRUNC('D-PNP'!AG20,0)</f>
        <v>59</v>
      </c>
      <c r="AH20" s="36">
        <f>+TRUNC('D-PNP'!AH20,0)</f>
        <v>40</v>
      </c>
      <c r="AI20" s="36">
        <f>+TRUNC('D-PNP'!AI20,0)</f>
        <v>38</v>
      </c>
      <c r="AJ20" s="36">
        <f>+TRUNC('D-PNP'!AJ20,6)</f>
        <v>8</v>
      </c>
      <c r="AK20" s="36">
        <f>+TRUNC('D-PNP'!AK20,6)</f>
        <v>6.4</v>
      </c>
      <c r="AL20" s="36">
        <f>+TRUNC('D-PNP'!AL20,6)</f>
        <v>9.1934360000000002</v>
      </c>
      <c r="AM20" s="36">
        <f>+TRUNC('D-PNP'!AM20,0)</f>
        <v>525</v>
      </c>
      <c r="AN20" s="36">
        <f>+TRUNC('D-PNP'!AN20,3)</f>
        <v>127.726</v>
      </c>
      <c r="AO20" s="36">
        <f>+TRUNC('D-PNP'!AO20,0)</f>
        <v>0</v>
      </c>
      <c r="AP20" s="36">
        <f>+TRUNC('D-PNP'!AP20,6)</f>
        <v>77.460483999999994</v>
      </c>
      <c r="AQ20" s="36">
        <f>+TRUNC('D-PNP'!AQ20,0)</f>
        <v>5086</v>
      </c>
      <c r="AR20" s="36">
        <f>+TRUNC('D-PNP'!AR20,0)</f>
        <v>0</v>
      </c>
      <c r="AS20" s="36">
        <f>+TRUNC('D-PNP'!AS20,3)</f>
        <v>1076.174</v>
      </c>
      <c r="AT20" s="36">
        <f>+TRUNC('D-PNP'!AT20,3)</f>
        <v>956.59500000000003</v>
      </c>
      <c r="AU20" s="36">
        <f>+TRUNC('D-PNP'!AU20,0)</f>
        <v>0</v>
      </c>
      <c r="AV20" s="36">
        <f>+TRUNC('D-PNP'!AV20,0)</f>
        <v>45</v>
      </c>
      <c r="AW20" s="36">
        <f>+TRUNC('D-PNP'!AW20,0)</f>
        <v>31</v>
      </c>
      <c r="AX20" s="36">
        <f>+TRUNC('D-PNP'!AX20,0)</f>
        <v>29</v>
      </c>
      <c r="AY20" s="36">
        <f>+TRUNC('D-PNP'!AY20,0)</f>
        <v>406</v>
      </c>
      <c r="AZ20" s="36">
        <f>+TRUNC('D-PNP'!AZ20,3)</f>
        <v>98.936999999999998</v>
      </c>
      <c r="BA20" s="36">
        <f>+TRUNC('D-PNP'!BA20,0)</f>
        <v>0</v>
      </c>
      <c r="BB20" s="36">
        <f>+TRUNC('D-PNP'!BB20,0)</f>
        <v>4679</v>
      </c>
      <c r="BC20" s="36">
        <f>+TRUNC('D-PNP'!BC20,0)</f>
        <v>0</v>
      </c>
      <c r="BD20" s="36">
        <f>+TRUNC('D-PNP'!BD20,3)</f>
        <v>1076.174</v>
      </c>
      <c r="BE20" s="36">
        <f>+TRUNC('D-PNP'!BE20,3)</f>
        <v>956.59500000000003</v>
      </c>
      <c r="BF20" s="36">
        <f>+TRUNC('D-PNP'!BF20,0)</f>
        <v>0</v>
      </c>
      <c r="BG20" s="36">
        <f>+TRUNC('D-PNP'!BG20,0)</f>
        <v>45</v>
      </c>
      <c r="BH20" s="36">
        <f>+TRUNC('D-PNP'!BH20,0)</f>
        <v>31</v>
      </c>
      <c r="BI20" s="36">
        <f>+TRUNC('D-PNP'!BI20,0)</f>
        <v>29</v>
      </c>
      <c r="BJ20" s="36">
        <f>+TRUNC('D-PNP'!BJ20,3)</f>
        <v>98.739000000000004</v>
      </c>
      <c r="BK20" s="36">
        <f>+TRUNC('D-PNP'!BK20,3)</f>
        <v>1.8420000000000001</v>
      </c>
      <c r="BL20" s="36">
        <f>+TRUNC('D-PNP'!BL20,3)</f>
        <v>-1.0569999999999999</v>
      </c>
      <c r="BM20" s="36">
        <f>+TRUNC('D-PNP'!BM20,3)</f>
        <v>0.876</v>
      </c>
      <c r="BN20" s="36">
        <f>+TRUNC('D-PNP'!BN20,3)</f>
        <v>6.0419999999999998</v>
      </c>
      <c r="BO20" s="36">
        <f>+TRUNC('D-PNP'!BO20,3)</f>
        <v>6.0419999999999998</v>
      </c>
      <c r="BP20" s="36">
        <f>+TRUNC('D-PNP'!BP20,3)</f>
        <v>0</v>
      </c>
      <c r="BQ20" s="36">
        <f>+TRUNC('D-PNP'!BQ20,3)</f>
        <v>37.502000000000002</v>
      </c>
      <c r="BR20" s="36">
        <f>+TRUNC('D-PNP'!BR20,3)</f>
        <v>37.502000000000002</v>
      </c>
      <c r="BS20" s="36">
        <f>+TRUNC('D-PNP'!BS20,3)</f>
        <v>98.739000000000004</v>
      </c>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row>
    <row r="21" spans="3:120" x14ac:dyDescent="0.2">
      <c r="C21" s="7">
        <f>+'D-PDP'!C21</f>
        <v>45200</v>
      </c>
      <c r="D21" s="36">
        <f>+TRUNC('D-PNP'!D21,0)</f>
        <v>7</v>
      </c>
      <c r="E21" s="36">
        <f>+TRUNC('D-PNP'!E21,0)</f>
        <v>0</v>
      </c>
      <c r="F21" s="36">
        <f>+TRUNC('D-PNP'!F21,0)</f>
        <v>7</v>
      </c>
      <c r="G21" s="36">
        <f>+TRUNC('D-PNP'!G21,0)</f>
        <v>0</v>
      </c>
      <c r="H21" s="36">
        <f>+TRUNC('D-PNP'!H21,0)</f>
        <v>0</v>
      </c>
      <c r="I21" s="36">
        <f>+TRUNC('D-PNP'!I21,0)</f>
        <v>0</v>
      </c>
      <c r="J21" s="36">
        <f>+TRUNC('D-PNP'!J21,0)</f>
        <v>0</v>
      </c>
      <c r="K21" s="36">
        <f>+TRUNC('D-PNP'!K21,0)</f>
        <v>6686</v>
      </c>
      <c r="L21" s="36">
        <f>+TRUNC('D-PNP'!L21,0)</f>
        <v>0</v>
      </c>
      <c r="M21" s="36">
        <f>+TRUNC('D-PNP'!M21,3)</f>
        <v>3865.808</v>
      </c>
      <c r="N21" s="36">
        <f>+TRUNC('D-PNP'!N21,3)</f>
        <v>1264.6590000000001</v>
      </c>
      <c r="O21" s="36">
        <f>+TRUNC('D-PNP'!O21,3)</f>
        <v>0</v>
      </c>
      <c r="P21" s="36">
        <f>+TRUNC('D-PNP'!P21,3)</f>
        <v>384.36099999999999</v>
      </c>
      <c r="Q21" s="36">
        <f>+TRUNC('D-PNP'!Q21,3)</f>
        <v>36.438000000000002</v>
      </c>
      <c r="R21" s="36">
        <f>+TRUNC('D-PNP'!R21,3)</f>
        <v>1381.8040000000001</v>
      </c>
      <c r="S21" s="36">
        <f>+TRUNC('D-PNP'!S21,0)</f>
        <v>0</v>
      </c>
      <c r="T21" s="36">
        <f>+TRUNC('D-PNP'!T21,0)</f>
        <v>59</v>
      </c>
      <c r="U21" s="36">
        <f>+TRUNC('D-PNP'!U21,0)</f>
        <v>40</v>
      </c>
      <c r="V21" s="36">
        <f>+TRUNC('D-PNP'!V21,0)</f>
        <v>39</v>
      </c>
      <c r="W21" s="36">
        <f>+TRUNC('D-PNP'!W21,0)</f>
        <v>130246</v>
      </c>
      <c r="X21" s="36">
        <f>+TRUNC('D-PNP'!X21,0)</f>
        <v>0</v>
      </c>
      <c r="Y21" s="36">
        <f>+TRUNC('D-PNP'!Y21,0)</f>
        <v>0</v>
      </c>
      <c r="Z21" s="36">
        <f>+TRUNC('D-PNP'!Z21,0)</f>
        <v>0</v>
      </c>
      <c r="AA21" s="36">
        <f>+TRUNC('D-PNP'!AA21,0)</f>
        <v>0</v>
      </c>
      <c r="AB21" s="36">
        <f>+TRUNC('D-PNP'!AB21,0)</f>
        <v>6686</v>
      </c>
      <c r="AC21" s="36">
        <f>+TRUNC('D-PNP'!AC21,0)</f>
        <v>0</v>
      </c>
      <c r="AD21" s="36">
        <f>+TRUNC('D-PNP'!AD21,3)</f>
        <v>1381.8040000000001</v>
      </c>
      <c r="AE21" s="36">
        <f>+TRUNC('D-PNP'!AE21,3)</f>
        <v>1264.6590000000001</v>
      </c>
      <c r="AF21" s="36">
        <f>+TRUNC('D-PNP'!AF21,0)</f>
        <v>0</v>
      </c>
      <c r="AG21" s="36">
        <f>+TRUNC('D-PNP'!AG21,0)</f>
        <v>59</v>
      </c>
      <c r="AH21" s="36">
        <f>+TRUNC('D-PNP'!AH21,0)</f>
        <v>40</v>
      </c>
      <c r="AI21" s="36">
        <f>+TRUNC('D-PNP'!AI21,0)</f>
        <v>39</v>
      </c>
      <c r="AJ21" s="36">
        <f>+TRUNC('D-PNP'!AJ21,6)</f>
        <v>8</v>
      </c>
      <c r="AK21" s="36">
        <f>+TRUNC('D-PNP'!AK21,6)</f>
        <v>6.4</v>
      </c>
      <c r="AL21" s="36">
        <f>+TRUNC('D-PNP'!AL21,6)</f>
        <v>9.1934360000000002</v>
      </c>
      <c r="AM21" s="36">
        <f>+TRUNC('D-PNP'!AM21,0)</f>
        <v>534</v>
      </c>
      <c r="AN21" s="36">
        <f>+TRUNC('D-PNP'!AN21,3)</f>
        <v>127.035</v>
      </c>
      <c r="AO21" s="36">
        <f>+TRUNC('D-PNP'!AO21,0)</f>
        <v>0</v>
      </c>
      <c r="AP21" s="36">
        <f>+TRUNC('D-PNP'!AP21,6)</f>
        <v>77.460483999999994</v>
      </c>
      <c r="AQ21" s="36">
        <f>+TRUNC('D-PNP'!AQ21,0)</f>
        <v>5179</v>
      </c>
      <c r="AR21" s="36">
        <f>+TRUNC('D-PNP'!AR21,0)</f>
        <v>0</v>
      </c>
      <c r="AS21" s="36">
        <f>+TRUNC('D-PNP'!AS21,3)</f>
        <v>1070.3520000000001</v>
      </c>
      <c r="AT21" s="36">
        <f>+TRUNC('D-PNP'!AT21,3)</f>
        <v>979.61099999999999</v>
      </c>
      <c r="AU21" s="36">
        <f>+TRUNC('D-PNP'!AU21,0)</f>
        <v>0</v>
      </c>
      <c r="AV21" s="36">
        <f>+TRUNC('D-PNP'!AV21,0)</f>
        <v>45</v>
      </c>
      <c r="AW21" s="36">
        <f>+TRUNC('D-PNP'!AW21,0)</f>
        <v>31</v>
      </c>
      <c r="AX21" s="36">
        <f>+TRUNC('D-PNP'!AX21,0)</f>
        <v>30</v>
      </c>
      <c r="AY21" s="36">
        <f>+TRUNC('D-PNP'!AY21,0)</f>
        <v>414</v>
      </c>
      <c r="AZ21" s="36">
        <f>+TRUNC('D-PNP'!AZ21,3)</f>
        <v>98.402000000000001</v>
      </c>
      <c r="BA21" s="36">
        <f>+TRUNC('D-PNP'!BA21,0)</f>
        <v>0</v>
      </c>
      <c r="BB21" s="36">
        <f>+TRUNC('D-PNP'!BB21,0)</f>
        <v>4764</v>
      </c>
      <c r="BC21" s="36">
        <f>+TRUNC('D-PNP'!BC21,0)</f>
        <v>0</v>
      </c>
      <c r="BD21" s="36">
        <f>+TRUNC('D-PNP'!BD21,3)</f>
        <v>1070.3520000000001</v>
      </c>
      <c r="BE21" s="36">
        <f>+TRUNC('D-PNP'!BE21,3)</f>
        <v>979.61099999999999</v>
      </c>
      <c r="BF21" s="36">
        <f>+TRUNC('D-PNP'!BF21,0)</f>
        <v>0</v>
      </c>
      <c r="BG21" s="36">
        <f>+TRUNC('D-PNP'!BG21,0)</f>
        <v>45</v>
      </c>
      <c r="BH21" s="36">
        <f>+TRUNC('D-PNP'!BH21,0)</f>
        <v>31</v>
      </c>
      <c r="BI21" s="36">
        <f>+TRUNC('D-PNP'!BI21,0)</f>
        <v>30</v>
      </c>
      <c r="BJ21" s="36">
        <f>+TRUNC('D-PNP'!BJ21,3)</f>
        <v>98.739000000000004</v>
      </c>
      <c r="BK21" s="36">
        <f>+TRUNC('D-PNP'!BK21,3)</f>
        <v>1.8420000000000001</v>
      </c>
      <c r="BL21" s="36">
        <f>+TRUNC('D-PNP'!BL21,3)</f>
        <v>-1.0569999999999999</v>
      </c>
      <c r="BM21" s="36">
        <f>+TRUNC('D-PNP'!BM21,3)</f>
        <v>0.876</v>
      </c>
      <c r="BN21" s="36">
        <f>+TRUNC('D-PNP'!BN21,3)</f>
        <v>6.0419999999999998</v>
      </c>
      <c r="BO21" s="36">
        <f>+TRUNC('D-PNP'!BO21,3)</f>
        <v>6.0419999999999998</v>
      </c>
      <c r="BP21" s="36">
        <f>+TRUNC('D-PNP'!BP21,3)</f>
        <v>0</v>
      </c>
      <c r="BQ21" s="36">
        <f>+TRUNC('D-PNP'!BQ21,3)</f>
        <v>37.502000000000002</v>
      </c>
      <c r="BR21" s="36">
        <f>+TRUNC('D-PNP'!BR21,3)</f>
        <v>37.502000000000002</v>
      </c>
      <c r="BS21" s="36">
        <f>+TRUNC('D-PNP'!BS21,3)</f>
        <v>98.739000000000004</v>
      </c>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row>
    <row r="22" spans="3:120" x14ac:dyDescent="0.2">
      <c r="C22" s="7">
        <f>+'D-PDP'!C22</f>
        <v>45231</v>
      </c>
      <c r="D22" s="36">
        <f>+TRUNC('D-PNP'!D22,0)</f>
        <v>7</v>
      </c>
      <c r="E22" s="36">
        <f>+TRUNC('D-PNP'!E22,0)</f>
        <v>0</v>
      </c>
      <c r="F22" s="36">
        <f>+TRUNC('D-PNP'!F22,0)</f>
        <v>7</v>
      </c>
      <c r="G22" s="36">
        <f>+TRUNC('D-PNP'!G22,0)</f>
        <v>0</v>
      </c>
      <c r="H22" s="36">
        <f>+TRUNC('D-PNP'!H22,0)</f>
        <v>0</v>
      </c>
      <c r="I22" s="36">
        <f>+TRUNC('D-PNP'!I22,0)</f>
        <v>0</v>
      </c>
      <c r="J22" s="36">
        <f>+TRUNC('D-PNP'!J22,0)</f>
        <v>0</v>
      </c>
      <c r="K22" s="36">
        <f>+TRUNC('D-PNP'!K22,0)</f>
        <v>6378</v>
      </c>
      <c r="L22" s="36">
        <f>+TRUNC('D-PNP'!L22,0)</f>
        <v>0</v>
      </c>
      <c r="M22" s="36">
        <f>+TRUNC('D-PNP'!M22,3)</f>
        <v>3653.4760000000001</v>
      </c>
      <c r="N22" s="36">
        <f>+TRUNC('D-PNP'!N22,3)</f>
        <v>1215.884</v>
      </c>
      <c r="O22" s="36">
        <f>+TRUNC('D-PNP'!O22,3)</f>
        <v>0</v>
      </c>
      <c r="P22" s="36">
        <f>+TRUNC('D-PNP'!P22,3)</f>
        <v>366.63</v>
      </c>
      <c r="Q22" s="36">
        <f>+TRUNC('D-PNP'!Q22,3)</f>
        <v>37.817999999999998</v>
      </c>
      <c r="R22" s="36">
        <f>+TRUNC('D-PNP'!R22,3)</f>
        <v>1285.7239999999999</v>
      </c>
      <c r="S22" s="36">
        <f>+TRUNC('D-PNP'!S22,0)</f>
        <v>0</v>
      </c>
      <c r="T22" s="36">
        <f>+TRUNC('D-PNP'!T22,0)</f>
        <v>55</v>
      </c>
      <c r="U22" s="36">
        <f>+TRUNC('D-PNP'!U22,0)</f>
        <v>38</v>
      </c>
      <c r="V22" s="36">
        <f>+TRUNC('D-PNP'!V22,0)</f>
        <v>36</v>
      </c>
      <c r="W22" s="36">
        <f>+TRUNC('D-PNP'!W22,0)</f>
        <v>126137</v>
      </c>
      <c r="X22" s="36">
        <f>+TRUNC('D-PNP'!X22,0)</f>
        <v>0</v>
      </c>
      <c r="Y22" s="36">
        <f>+TRUNC('D-PNP'!Y22,0)</f>
        <v>0</v>
      </c>
      <c r="Z22" s="36">
        <f>+TRUNC('D-PNP'!Z22,0)</f>
        <v>0</v>
      </c>
      <c r="AA22" s="36">
        <f>+TRUNC('D-PNP'!AA22,0)</f>
        <v>0</v>
      </c>
      <c r="AB22" s="36">
        <f>+TRUNC('D-PNP'!AB22,0)</f>
        <v>6378</v>
      </c>
      <c r="AC22" s="36">
        <f>+TRUNC('D-PNP'!AC22,0)</f>
        <v>0</v>
      </c>
      <c r="AD22" s="36">
        <f>+TRUNC('D-PNP'!AD22,3)</f>
        <v>1285.7239999999999</v>
      </c>
      <c r="AE22" s="36">
        <f>+TRUNC('D-PNP'!AE22,3)</f>
        <v>1215.884</v>
      </c>
      <c r="AF22" s="36">
        <f>+TRUNC('D-PNP'!AF22,0)</f>
        <v>0</v>
      </c>
      <c r="AG22" s="36">
        <f>+TRUNC('D-PNP'!AG22,0)</f>
        <v>55</v>
      </c>
      <c r="AH22" s="36">
        <f>+TRUNC('D-PNP'!AH22,0)</f>
        <v>38</v>
      </c>
      <c r="AI22" s="36">
        <f>+TRUNC('D-PNP'!AI22,0)</f>
        <v>36</v>
      </c>
      <c r="AJ22" s="36">
        <f>+TRUNC('D-PNP'!AJ22,6)</f>
        <v>8</v>
      </c>
      <c r="AK22" s="36">
        <f>+TRUNC('D-PNP'!AK22,6)</f>
        <v>6.4</v>
      </c>
      <c r="AL22" s="36">
        <f>+TRUNC('D-PNP'!AL22,6)</f>
        <v>9.1934360000000002</v>
      </c>
      <c r="AM22" s="36">
        <f>+TRUNC('D-PNP'!AM22,0)</f>
        <v>510</v>
      </c>
      <c r="AN22" s="36">
        <f>+TRUNC('D-PNP'!AN22,3)</f>
        <v>118.202</v>
      </c>
      <c r="AO22" s="36">
        <f>+TRUNC('D-PNP'!AO22,0)</f>
        <v>0</v>
      </c>
      <c r="AP22" s="36">
        <f>+TRUNC('D-PNP'!AP22,6)</f>
        <v>77.460483999999994</v>
      </c>
      <c r="AQ22" s="36">
        <f>+TRUNC('D-PNP'!AQ22,0)</f>
        <v>4940</v>
      </c>
      <c r="AR22" s="36">
        <f>+TRUNC('D-PNP'!AR22,0)</f>
        <v>0</v>
      </c>
      <c r="AS22" s="36">
        <f>+TRUNC('D-PNP'!AS22,3)</f>
        <v>995.928</v>
      </c>
      <c r="AT22" s="36">
        <f>+TRUNC('D-PNP'!AT22,3)</f>
        <v>941.82899999999995</v>
      </c>
      <c r="AU22" s="36">
        <f>+TRUNC('D-PNP'!AU22,0)</f>
        <v>0</v>
      </c>
      <c r="AV22" s="36">
        <f>+TRUNC('D-PNP'!AV22,0)</f>
        <v>43</v>
      </c>
      <c r="AW22" s="36">
        <f>+TRUNC('D-PNP'!AW22,0)</f>
        <v>29</v>
      </c>
      <c r="AX22" s="36">
        <f>+TRUNC('D-PNP'!AX22,0)</f>
        <v>27</v>
      </c>
      <c r="AY22" s="36">
        <f>+TRUNC('D-PNP'!AY22,0)</f>
        <v>395</v>
      </c>
      <c r="AZ22" s="36">
        <f>+TRUNC('D-PNP'!AZ22,3)</f>
        <v>91.56</v>
      </c>
      <c r="BA22" s="36">
        <f>+TRUNC('D-PNP'!BA22,0)</f>
        <v>0</v>
      </c>
      <c r="BB22" s="36">
        <f>+TRUNC('D-PNP'!BB22,0)</f>
        <v>4545</v>
      </c>
      <c r="BC22" s="36">
        <f>+TRUNC('D-PNP'!BC22,0)</f>
        <v>0</v>
      </c>
      <c r="BD22" s="36">
        <f>+TRUNC('D-PNP'!BD22,3)</f>
        <v>995.928</v>
      </c>
      <c r="BE22" s="36">
        <f>+TRUNC('D-PNP'!BE22,3)</f>
        <v>941.82899999999995</v>
      </c>
      <c r="BF22" s="36">
        <f>+TRUNC('D-PNP'!BF22,0)</f>
        <v>0</v>
      </c>
      <c r="BG22" s="36">
        <f>+TRUNC('D-PNP'!BG22,0)</f>
        <v>43</v>
      </c>
      <c r="BH22" s="36">
        <f>+TRUNC('D-PNP'!BH22,0)</f>
        <v>29</v>
      </c>
      <c r="BI22" s="36">
        <f>+TRUNC('D-PNP'!BI22,0)</f>
        <v>27</v>
      </c>
      <c r="BJ22" s="36">
        <f>+TRUNC('D-PNP'!BJ22,3)</f>
        <v>98.739000000000004</v>
      </c>
      <c r="BK22" s="36">
        <f>+TRUNC('D-PNP'!BK22,3)</f>
        <v>1.8420000000000001</v>
      </c>
      <c r="BL22" s="36">
        <f>+TRUNC('D-PNP'!BL22,3)</f>
        <v>-1.0569999999999999</v>
      </c>
      <c r="BM22" s="36">
        <f>+TRUNC('D-PNP'!BM22,3)</f>
        <v>0.876</v>
      </c>
      <c r="BN22" s="36">
        <f>+TRUNC('D-PNP'!BN22,3)</f>
        <v>6.0419999999999998</v>
      </c>
      <c r="BO22" s="36">
        <f>+TRUNC('D-PNP'!BO22,3)</f>
        <v>6.0419999999999998</v>
      </c>
      <c r="BP22" s="36">
        <f>+TRUNC('D-PNP'!BP22,3)</f>
        <v>0</v>
      </c>
      <c r="BQ22" s="36">
        <f>+TRUNC('D-PNP'!BQ22,3)</f>
        <v>37.502000000000002</v>
      </c>
      <c r="BR22" s="36">
        <f>+TRUNC('D-PNP'!BR22,3)</f>
        <v>37.502000000000002</v>
      </c>
      <c r="BS22" s="36">
        <f>+TRUNC('D-PNP'!BS22,3)</f>
        <v>98.739000000000004</v>
      </c>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row>
    <row r="23" spans="3:120" x14ac:dyDescent="0.2">
      <c r="C23" s="7">
        <f>+'D-PDP'!C23</f>
        <v>45261</v>
      </c>
      <c r="D23" s="36">
        <f>+TRUNC('D-PNP'!D23,0)</f>
        <v>7</v>
      </c>
      <c r="E23" s="36">
        <f>+TRUNC('D-PNP'!E23,0)</f>
        <v>0</v>
      </c>
      <c r="F23" s="36">
        <f>+TRUNC('D-PNP'!F23,0)</f>
        <v>7</v>
      </c>
      <c r="G23" s="36">
        <f>+TRUNC('D-PNP'!G23,0)</f>
        <v>0</v>
      </c>
      <c r="H23" s="36">
        <f>+TRUNC('D-PNP'!H23,0)</f>
        <v>0</v>
      </c>
      <c r="I23" s="36">
        <f>+TRUNC('D-PNP'!I23,0)</f>
        <v>0</v>
      </c>
      <c r="J23" s="36">
        <f>+TRUNC('D-PNP'!J23,0)</f>
        <v>0</v>
      </c>
      <c r="K23" s="36">
        <f>+TRUNC('D-PNP'!K23,0)</f>
        <v>6498</v>
      </c>
      <c r="L23" s="36">
        <f>+TRUNC('D-PNP'!L23,0)</f>
        <v>0</v>
      </c>
      <c r="M23" s="36">
        <f>+TRUNC('D-PNP'!M23,3)</f>
        <v>3689.7829999999999</v>
      </c>
      <c r="N23" s="36">
        <f>+TRUNC('D-PNP'!N23,3)</f>
        <v>1246.8209999999999</v>
      </c>
      <c r="O23" s="36">
        <f>+TRUNC('D-PNP'!O23,3)</f>
        <v>0</v>
      </c>
      <c r="P23" s="36">
        <f>+TRUNC('D-PNP'!P23,3)</f>
        <v>373.11500000000001</v>
      </c>
      <c r="Q23" s="36">
        <f>+TRUNC('D-PNP'!Q23,3)</f>
        <v>41.033999999999999</v>
      </c>
      <c r="R23" s="36">
        <f>+TRUNC('D-PNP'!R23,3)</f>
        <v>1280.07</v>
      </c>
      <c r="S23" s="36">
        <f>+TRUNC('D-PNP'!S23,0)</f>
        <v>0</v>
      </c>
      <c r="T23" s="36">
        <f>+TRUNC('D-PNP'!T23,0)</f>
        <v>56</v>
      </c>
      <c r="U23" s="36">
        <f>+TRUNC('D-PNP'!U23,0)</f>
        <v>38</v>
      </c>
      <c r="V23" s="36">
        <f>+TRUNC('D-PNP'!V23,0)</f>
        <v>37</v>
      </c>
      <c r="W23" s="36">
        <f>+TRUNC('D-PNP'!W23,0)</f>
        <v>130434</v>
      </c>
      <c r="X23" s="36">
        <f>+TRUNC('D-PNP'!X23,0)</f>
        <v>0</v>
      </c>
      <c r="Y23" s="36">
        <f>+TRUNC('D-PNP'!Y23,0)</f>
        <v>0</v>
      </c>
      <c r="Z23" s="36">
        <f>+TRUNC('D-PNP'!Z23,0)</f>
        <v>0</v>
      </c>
      <c r="AA23" s="36">
        <f>+TRUNC('D-PNP'!AA23,0)</f>
        <v>0</v>
      </c>
      <c r="AB23" s="36">
        <f>+TRUNC('D-PNP'!AB23,0)</f>
        <v>6498</v>
      </c>
      <c r="AC23" s="36">
        <f>+TRUNC('D-PNP'!AC23,0)</f>
        <v>0</v>
      </c>
      <c r="AD23" s="36">
        <f>+TRUNC('D-PNP'!AD23,3)</f>
        <v>1280.07</v>
      </c>
      <c r="AE23" s="36">
        <f>+TRUNC('D-PNP'!AE23,3)</f>
        <v>1246.8209999999999</v>
      </c>
      <c r="AF23" s="36">
        <f>+TRUNC('D-PNP'!AF23,0)</f>
        <v>0</v>
      </c>
      <c r="AG23" s="36">
        <f>+TRUNC('D-PNP'!AG23,0)</f>
        <v>56</v>
      </c>
      <c r="AH23" s="36">
        <f>+TRUNC('D-PNP'!AH23,0)</f>
        <v>38</v>
      </c>
      <c r="AI23" s="36">
        <f>+TRUNC('D-PNP'!AI23,0)</f>
        <v>37</v>
      </c>
      <c r="AJ23" s="36">
        <f>+TRUNC('D-PNP'!AJ23,6)</f>
        <v>8</v>
      </c>
      <c r="AK23" s="36">
        <f>+TRUNC('D-PNP'!AK23,6)</f>
        <v>6.4</v>
      </c>
      <c r="AL23" s="36">
        <f>+TRUNC('D-PNP'!AL23,6)</f>
        <v>9.1934360000000002</v>
      </c>
      <c r="AM23" s="36">
        <f>+TRUNC('D-PNP'!AM23,0)</f>
        <v>519</v>
      </c>
      <c r="AN23" s="36">
        <f>+TRUNC('D-PNP'!AN23,3)</f>
        <v>117.682</v>
      </c>
      <c r="AO23" s="36">
        <f>+TRUNC('D-PNP'!AO23,0)</f>
        <v>0</v>
      </c>
      <c r="AP23" s="36">
        <f>+TRUNC('D-PNP'!AP23,6)</f>
        <v>77.460483999999994</v>
      </c>
      <c r="AQ23" s="36">
        <f>+TRUNC('D-PNP'!AQ23,0)</f>
        <v>5033</v>
      </c>
      <c r="AR23" s="36">
        <f>+TRUNC('D-PNP'!AR23,0)</f>
        <v>0</v>
      </c>
      <c r="AS23" s="36">
        <f>+TRUNC('D-PNP'!AS23,3)</f>
        <v>991.54899999999998</v>
      </c>
      <c r="AT23" s="36">
        <f>+TRUNC('D-PNP'!AT23,3)</f>
        <v>965.79300000000001</v>
      </c>
      <c r="AU23" s="36">
        <f>+TRUNC('D-PNP'!AU23,0)</f>
        <v>0</v>
      </c>
      <c r="AV23" s="36">
        <f>+TRUNC('D-PNP'!AV23,0)</f>
        <v>43</v>
      </c>
      <c r="AW23" s="36">
        <f>+TRUNC('D-PNP'!AW23,0)</f>
        <v>30</v>
      </c>
      <c r="AX23" s="36">
        <f>+TRUNC('D-PNP'!AX23,0)</f>
        <v>28</v>
      </c>
      <c r="AY23" s="36">
        <f>+TRUNC('D-PNP'!AY23,0)</f>
        <v>402</v>
      </c>
      <c r="AZ23" s="36">
        <f>+TRUNC('D-PNP'!AZ23,3)</f>
        <v>91.156999999999996</v>
      </c>
      <c r="BA23" s="36">
        <f>+TRUNC('D-PNP'!BA23,0)</f>
        <v>0</v>
      </c>
      <c r="BB23" s="36">
        <f>+TRUNC('D-PNP'!BB23,0)</f>
        <v>4630</v>
      </c>
      <c r="BC23" s="36">
        <f>+TRUNC('D-PNP'!BC23,0)</f>
        <v>0</v>
      </c>
      <c r="BD23" s="36">
        <f>+TRUNC('D-PNP'!BD23,3)</f>
        <v>991.54899999999998</v>
      </c>
      <c r="BE23" s="36">
        <f>+TRUNC('D-PNP'!BE23,3)</f>
        <v>965.79300000000001</v>
      </c>
      <c r="BF23" s="36">
        <f>+TRUNC('D-PNP'!BF23,0)</f>
        <v>0</v>
      </c>
      <c r="BG23" s="36">
        <f>+TRUNC('D-PNP'!BG23,0)</f>
        <v>43</v>
      </c>
      <c r="BH23" s="36">
        <f>+TRUNC('D-PNP'!BH23,0)</f>
        <v>30</v>
      </c>
      <c r="BI23" s="36">
        <f>+TRUNC('D-PNP'!BI23,0)</f>
        <v>28</v>
      </c>
      <c r="BJ23" s="36">
        <f>+TRUNC('D-PNP'!BJ23,3)</f>
        <v>98.739000000000004</v>
      </c>
      <c r="BK23" s="36">
        <f>+TRUNC('D-PNP'!BK23,3)</f>
        <v>1.8420000000000001</v>
      </c>
      <c r="BL23" s="36">
        <f>+TRUNC('D-PNP'!BL23,3)</f>
        <v>-1.0569999999999999</v>
      </c>
      <c r="BM23" s="36">
        <f>+TRUNC('D-PNP'!BM23,3)</f>
        <v>0.876</v>
      </c>
      <c r="BN23" s="36">
        <f>+TRUNC('D-PNP'!BN23,3)</f>
        <v>6.0419999999999998</v>
      </c>
      <c r="BO23" s="36">
        <f>+TRUNC('D-PNP'!BO23,3)</f>
        <v>6.0419999999999998</v>
      </c>
      <c r="BP23" s="36">
        <f>+TRUNC('D-PNP'!BP23,3)</f>
        <v>0</v>
      </c>
      <c r="BQ23" s="36">
        <f>+TRUNC('D-PNP'!BQ23,3)</f>
        <v>37.502000000000002</v>
      </c>
      <c r="BR23" s="36">
        <f>+TRUNC('D-PNP'!BR23,3)</f>
        <v>37.502000000000002</v>
      </c>
      <c r="BS23" s="36">
        <f>+TRUNC('D-PNP'!BS23,3)</f>
        <v>98.739000000000004</v>
      </c>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row>
    <row r="24" spans="3:120" x14ac:dyDescent="0.2">
      <c r="C24" s="8">
        <f>+'D-PDP'!C24</f>
        <v>45292</v>
      </c>
      <c r="D24" s="36">
        <f>+TRUNC('D-PNP'!D24,0)</f>
        <v>7</v>
      </c>
      <c r="E24" s="36">
        <f>+TRUNC('D-PNP'!E24,0)</f>
        <v>0</v>
      </c>
      <c r="F24" s="36">
        <f>+TRUNC('D-PNP'!F24,0)</f>
        <v>7</v>
      </c>
      <c r="G24" s="36">
        <f>+TRUNC('D-PNP'!G24,0)</f>
        <v>0</v>
      </c>
      <c r="H24" s="36">
        <f>+TRUNC('D-PNP'!H24,0)</f>
        <v>0</v>
      </c>
      <c r="I24" s="36">
        <f>+TRUNC('D-PNP'!I24,0)</f>
        <v>0</v>
      </c>
      <c r="J24" s="36">
        <f>+TRUNC('D-PNP'!J24,0)</f>
        <v>0</v>
      </c>
      <c r="K24" s="36">
        <f>+TRUNC('D-PNP'!K24,0)</f>
        <v>6407</v>
      </c>
      <c r="L24" s="36">
        <f>+TRUNC('D-PNP'!L24,0)</f>
        <v>0</v>
      </c>
      <c r="M24" s="36">
        <f>+TRUNC('D-PNP'!M24,3)</f>
        <v>3607.66</v>
      </c>
      <c r="N24" s="36">
        <f>+TRUNC('D-PNP'!N24,3)</f>
        <v>1250.22</v>
      </c>
      <c r="O24" s="36">
        <f>+TRUNC('D-PNP'!O24,3)</f>
        <v>0</v>
      </c>
      <c r="P24" s="36">
        <f>+TRUNC('D-PNP'!P24,3)</f>
        <v>371.34800000000001</v>
      </c>
      <c r="Q24" s="36">
        <f>+TRUNC('D-PNP'!Q24,3)</f>
        <v>46.658999999999999</v>
      </c>
      <c r="R24" s="36">
        <f>+TRUNC('D-PNP'!R24,3)</f>
        <v>1221.405</v>
      </c>
      <c r="S24" s="36">
        <f>+TRUNC('D-PNP'!S24,0)</f>
        <v>0</v>
      </c>
      <c r="T24" s="36">
        <f>+TRUNC('D-PNP'!T24,0)</f>
        <v>54</v>
      </c>
      <c r="U24" s="36">
        <f>+TRUNC('D-PNP'!U24,0)</f>
        <v>37</v>
      </c>
      <c r="V24" s="36">
        <f>+TRUNC('D-PNP'!V24,0)</f>
        <v>35</v>
      </c>
      <c r="W24" s="36">
        <f>+TRUNC('D-PNP'!W24,0)</f>
        <v>130525</v>
      </c>
      <c r="X24" s="36">
        <f>+TRUNC('D-PNP'!X24,0)</f>
        <v>0</v>
      </c>
      <c r="Y24" s="36">
        <f>+TRUNC('D-PNP'!Y24,0)</f>
        <v>0</v>
      </c>
      <c r="Z24" s="36">
        <f>+TRUNC('D-PNP'!Z24,0)</f>
        <v>0</v>
      </c>
      <c r="AA24" s="36">
        <f>+TRUNC('D-PNP'!AA24,0)</f>
        <v>0</v>
      </c>
      <c r="AB24" s="36">
        <f>+TRUNC('D-PNP'!AB24,0)</f>
        <v>6407</v>
      </c>
      <c r="AC24" s="36">
        <f>+TRUNC('D-PNP'!AC24,0)</f>
        <v>0</v>
      </c>
      <c r="AD24" s="36">
        <f>+TRUNC('D-PNP'!AD24,3)</f>
        <v>1221.405</v>
      </c>
      <c r="AE24" s="36">
        <f>+TRUNC('D-PNP'!AE24,3)</f>
        <v>1250.22</v>
      </c>
      <c r="AF24" s="36">
        <f>+TRUNC('D-PNP'!AF24,0)</f>
        <v>0</v>
      </c>
      <c r="AG24" s="36">
        <f>+TRUNC('D-PNP'!AG24,0)</f>
        <v>54</v>
      </c>
      <c r="AH24" s="36">
        <f>+TRUNC('D-PNP'!AH24,0)</f>
        <v>37</v>
      </c>
      <c r="AI24" s="36">
        <f>+TRUNC('D-PNP'!AI24,0)</f>
        <v>35</v>
      </c>
      <c r="AJ24" s="36">
        <f>+TRUNC('D-PNP'!AJ24,6)</f>
        <v>8</v>
      </c>
      <c r="AK24" s="36">
        <f>+TRUNC('D-PNP'!AK24,6)</f>
        <v>6.4</v>
      </c>
      <c r="AL24" s="36">
        <f>+TRUNC('D-PNP'!AL24,6)</f>
        <v>9.5476749999999999</v>
      </c>
      <c r="AM24" s="36">
        <f>+TRUNC('D-PNP'!AM24,0)</f>
        <v>512</v>
      </c>
      <c r="AN24" s="36">
        <f>+TRUNC('D-PNP'!AN24,3)</f>
        <v>116.61499999999999</v>
      </c>
      <c r="AO24" s="36">
        <f>+TRUNC('D-PNP'!AO24,0)</f>
        <v>0</v>
      </c>
      <c r="AP24" s="36">
        <f>+TRUNC('D-PNP'!AP24,6)</f>
        <v>100</v>
      </c>
      <c r="AQ24" s="36">
        <f>+TRUNC('D-PNP'!AQ24,0)</f>
        <v>6407</v>
      </c>
      <c r="AR24" s="36">
        <f>+TRUNC('D-PNP'!AR24,0)</f>
        <v>0</v>
      </c>
      <c r="AS24" s="36">
        <f>+TRUNC('D-PNP'!AS24,3)</f>
        <v>1221.405</v>
      </c>
      <c r="AT24" s="36">
        <f>+TRUNC('D-PNP'!AT24,3)</f>
        <v>1250.22</v>
      </c>
      <c r="AU24" s="36">
        <f>+TRUNC('D-PNP'!AU24,0)</f>
        <v>0</v>
      </c>
      <c r="AV24" s="36">
        <f>+TRUNC('D-PNP'!AV24,0)</f>
        <v>54</v>
      </c>
      <c r="AW24" s="36">
        <f>+TRUNC('D-PNP'!AW24,0)</f>
        <v>37</v>
      </c>
      <c r="AX24" s="36">
        <f>+TRUNC('D-PNP'!AX24,0)</f>
        <v>35</v>
      </c>
      <c r="AY24" s="36">
        <f>+TRUNC('D-PNP'!AY24,0)</f>
        <v>512</v>
      </c>
      <c r="AZ24" s="36">
        <f>+TRUNC('D-PNP'!AZ24,3)</f>
        <v>116.61499999999999</v>
      </c>
      <c r="BA24" s="36">
        <f>+TRUNC('D-PNP'!BA24,0)</f>
        <v>0</v>
      </c>
      <c r="BB24" s="36">
        <f>+TRUNC('D-PNP'!BB24,0)</f>
        <v>5894</v>
      </c>
      <c r="BC24" s="36">
        <f>+TRUNC('D-PNP'!BC24,0)</f>
        <v>0</v>
      </c>
      <c r="BD24" s="36">
        <f>+TRUNC('D-PNP'!BD24,3)</f>
        <v>1221.405</v>
      </c>
      <c r="BE24" s="36">
        <f>+TRUNC('D-PNP'!BE24,3)</f>
        <v>1250.22</v>
      </c>
      <c r="BF24" s="36">
        <f>+TRUNC('D-PNP'!BF24,0)</f>
        <v>0</v>
      </c>
      <c r="BG24" s="36">
        <f>+TRUNC('D-PNP'!BG24,0)</f>
        <v>54</v>
      </c>
      <c r="BH24" s="36">
        <f>+TRUNC('D-PNP'!BH24,0)</f>
        <v>37</v>
      </c>
      <c r="BI24" s="36">
        <f>+TRUNC('D-PNP'!BI24,0)</f>
        <v>35</v>
      </c>
      <c r="BJ24" s="36">
        <f>+TRUNC('D-PNP'!BJ24,3)</f>
        <v>98.739000000000004</v>
      </c>
      <c r="BK24" s="36">
        <f>+TRUNC('D-PNP'!BK24,3)</f>
        <v>1.8420000000000001</v>
      </c>
      <c r="BL24" s="36">
        <f>+TRUNC('D-PNP'!BL24,3)</f>
        <v>-1.0569999999999999</v>
      </c>
      <c r="BM24" s="36">
        <f>+TRUNC('D-PNP'!BM24,3)</f>
        <v>0.876</v>
      </c>
      <c r="BN24" s="36">
        <f>+TRUNC('D-PNP'!BN24,3)</f>
        <v>6.0419999999999998</v>
      </c>
      <c r="BO24" s="36">
        <f>+TRUNC('D-PNP'!BO24,3)</f>
        <v>6.0419999999999998</v>
      </c>
      <c r="BP24" s="36">
        <f>+TRUNC('D-PNP'!BP24,3)</f>
        <v>0</v>
      </c>
      <c r="BQ24" s="36">
        <f>+TRUNC('D-PNP'!BQ24,3)</f>
        <v>37.502000000000002</v>
      </c>
      <c r="BR24" s="36">
        <f>+TRUNC('D-PNP'!BR24,3)</f>
        <v>37.502000000000002</v>
      </c>
      <c r="BS24" s="36">
        <f>+TRUNC('D-PNP'!BS24,3)</f>
        <v>98.739000000000004</v>
      </c>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row>
    <row r="25" spans="3:120" x14ac:dyDescent="0.2">
      <c r="C25" s="8">
        <f>+'D-PDP'!C25</f>
        <v>45323</v>
      </c>
      <c r="D25" s="36">
        <f>+TRUNC('D-PNP'!D25,0)</f>
        <v>7</v>
      </c>
      <c r="E25" s="36">
        <f>+TRUNC('D-PNP'!E25,0)</f>
        <v>0</v>
      </c>
      <c r="F25" s="36">
        <f>+TRUNC('D-PNP'!F25,0)</f>
        <v>7</v>
      </c>
      <c r="G25" s="36">
        <f>+TRUNC('D-PNP'!G25,0)</f>
        <v>0</v>
      </c>
      <c r="H25" s="36">
        <f>+TRUNC('D-PNP'!H25,0)</f>
        <v>0</v>
      </c>
      <c r="I25" s="36">
        <f>+TRUNC('D-PNP'!I25,0)</f>
        <v>0</v>
      </c>
      <c r="J25" s="36">
        <f>+TRUNC('D-PNP'!J25,0)</f>
        <v>0</v>
      </c>
      <c r="K25" s="36">
        <f>+TRUNC('D-PNP'!K25,0)</f>
        <v>5914</v>
      </c>
      <c r="L25" s="36">
        <f>+TRUNC('D-PNP'!L25,0)</f>
        <v>0</v>
      </c>
      <c r="M25" s="36">
        <f>+TRUNC('D-PNP'!M25,3)</f>
        <v>3304.4920000000002</v>
      </c>
      <c r="N25" s="36">
        <f>+TRUNC('D-PNP'!N25,3)</f>
        <v>1161.482</v>
      </c>
      <c r="O25" s="36">
        <f>+TRUNC('D-PNP'!O25,3)</f>
        <v>0</v>
      </c>
      <c r="P25" s="36">
        <f>+TRUNC('D-PNP'!P25,3)</f>
        <v>342.58</v>
      </c>
      <c r="Q25" s="36">
        <f>+TRUNC('D-PNP'!Q25,3)</f>
        <v>45.174999999999997</v>
      </c>
      <c r="R25" s="36">
        <f>+TRUNC('D-PNP'!R25,3)</f>
        <v>1102.8040000000001</v>
      </c>
      <c r="S25" s="36">
        <f>+TRUNC('D-PNP'!S25,0)</f>
        <v>0</v>
      </c>
      <c r="T25" s="36">
        <f>+TRUNC('D-PNP'!T25,0)</f>
        <v>49</v>
      </c>
      <c r="U25" s="36">
        <f>+TRUNC('D-PNP'!U25,0)</f>
        <v>34</v>
      </c>
      <c r="V25" s="36">
        <f>+TRUNC('D-PNP'!V25,0)</f>
        <v>32</v>
      </c>
      <c r="W25" s="36">
        <f>+TRUNC('D-PNP'!W25,0)</f>
        <v>122184</v>
      </c>
      <c r="X25" s="36">
        <f>+TRUNC('D-PNP'!X25,0)</f>
        <v>0</v>
      </c>
      <c r="Y25" s="36">
        <f>+TRUNC('D-PNP'!Y25,0)</f>
        <v>0</v>
      </c>
      <c r="Z25" s="36">
        <f>+TRUNC('D-PNP'!Z25,0)</f>
        <v>0</v>
      </c>
      <c r="AA25" s="36">
        <f>+TRUNC('D-PNP'!AA25,0)</f>
        <v>0</v>
      </c>
      <c r="AB25" s="36">
        <f>+TRUNC('D-PNP'!AB25,0)</f>
        <v>5914</v>
      </c>
      <c r="AC25" s="36">
        <f>+TRUNC('D-PNP'!AC25,0)</f>
        <v>0</v>
      </c>
      <c r="AD25" s="36">
        <f>+TRUNC('D-PNP'!AD25,3)</f>
        <v>1102.8040000000001</v>
      </c>
      <c r="AE25" s="36">
        <f>+TRUNC('D-PNP'!AE25,3)</f>
        <v>1161.482</v>
      </c>
      <c r="AF25" s="36">
        <f>+TRUNC('D-PNP'!AF25,0)</f>
        <v>0</v>
      </c>
      <c r="AG25" s="36">
        <f>+TRUNC('D-PNP'!AG25,0)</f>
        <v>49</v>
      </c>
      <c r="AH25" s="36">
        <f>+TRUNC('D-PNP'!AH25,0)</f>
        <v>34</v>
      </c>
      <c r="AI25" s="36">
        <f>+TRUNC('D-PNP'!AI25,0)</f>
        <v>32</v>
      </c>
      <c r="AJ25" s="36">
        <f>+TRUNC('D-PNP'!AJ25,6)</f>
        <v>8</v>
      </c>
      <c r="AK25" s="36">
        <f>+TRUNC('D-PNP'!AK25,6)</f>
        <v>6.4</v>
      </c>
      <c r="AL25" s="36">
        <f>+TRUNC('D-PNP'!AL25,6)</f>
        <v>9.5476749999999999</v>
      </c>
      <c r="AM25" s="36">
        <f>+TRUNC('D-PNP'!AM25,0)</f>
        <v>473</v>
      </c>
      <c r="AN25" s="36">
        <f>+TRUNC('D-PNP'!AN25,3)</f>
        <v>105.292</v>
      </c>
      <c r="AO25" s="36">
        <f>+TRUNC('D-PNP'!AO25,0)</f>
        <v>0</v>
      </c>
      <c r="AP25" s="36">
        <f>+TRUNC('D-PNP'!AP25,6)</f>
        <v>100</v>
      </c>
      <c r="AQ25" s="36">
        <f>+TRUNC('D-PNP'!AQ25,0)</f>
        <v>5914</v>
      </c>
      <c r="AR25" s="36">
        <f>+TRUNC('D-PNP'!AR25,0)</f>
        <v>0</v>
      </c>
      <c r="AS25" s="36">
        <f>+TRUNC('D-PNP'!AS25,3)</f>
        <v>1102.8040000000001</v>
      </c>
      <c r="AT25" s="36">
        <f>+TRUNC('D-PNP'!AT25,3)</f>
        <v>1161.482</v>
      </c>
      <c r="AU25" s="36">
        <f>+TRUNC('D-PNP'!AU25,0)</f>
        <v>0</v>
      </c>
      <c r="AV25" s="36">
        <f>+TRUNC('D-PNP'!AV25,0)</f>
        <v>49</v>
      </c>
      <c r="AW25" s="36">
        <f>+TRUNC('D-PNP'!AW25,0)</f>
        <v>34</v>
      </c>
      <c r="AX25" s="36">
        <f>+TRUNC('D-PNP'!AX25,0)</f>
        <v>32</v>
      </c>
      <c r="AY25" s="36">
        <f>+TRUNC('D-PNP'!AY25,0)</f>
        <v>473</v>
      </c>
      <c r="AZ25" s="36">
        <f>+TRUNC('D-PNP'!AZ25,3)</f>
        <v>105.292</v>
      </c>
      <c r="BA25" s="36">
        <f>+TRUNC('D-PNP'!BA25,0)</f>
        <v>0</v>
      </c>
      <c r="BB25" s="36">
        <f>+TRUNC('D-PNP'!BB25,0)</f>
        <v>5440</v>
      </c>
      <c r="BC25" s="36">
        <f>+TRUNC('D-PNP'!BC25,0)</f>
        <v>0</v>
      </c>
      <c r="BD25" s="36">
        <f>+TRUNC('D-PNP'!BD25,3)</f>
        <v>1102.8040000000001</v>
      </c>
      <c r="BE25" s="36">
        <f>+TRUNC('D-PNP'!BE25,3)</f>
        <v>1161.482</v>
      </c>
      <c r="BF25" s="36">
        <f>+TRUNC('D-PNP'!BF25,0)</f>
        <v>0</v>
      </c>
      <c r="BG25" s="36">
        <f>+TRUNC('D-PNP'!BG25,0)</f>
        <v>49</v>
      </c>
      <c r="BH25" s="36">
        <f>+TRUNC('D-PNP'!BH25,0)</f>
        <v>34</v>
      </c>
      <c r="BI25" s="36">
        <f>+TRUNC('D-PNP'!BI25,0)</f>
        <v>32</v>
      </c>
      <c r="BJ25" s="36">
        <f>+TRUNC('D-PNP'!BJ25,3)</f>
        <v>98.739000000000004</v>
      </c>
      <c r="BK25" s="36">
        <f>+TRUNC('D-PNP'!BK25,3)</f>
        <v>1.8420000000000001</v>
      </c>
      <c r="BL25" s="36">
        <f>+TRUNC('D-PNP'!BL25,3)</f>
        <v>-1.0569999999999999</v>
      </c>
      <c r="BM25" s="36">
        <f>+TRUNC('D-PNP'!BM25,3)</f>
        <v>0.876</v>
      </c>
      <c r="BN25" s="36">
        <f>+TRUNC('D-PNP'!BN25,3)</f>
        <v>6.0419999999999998</v>
      </c>
      <c r="BO25" s="36">
        <f>+TRUNC('D-PNP'!BO25,3)</f>
        <v>6.0419999999999998</v>
      </c>
      <c r="BP25" s="36">
        <f>+TRUNC('D-PNP'!BP25,3)</f>
        <v>0</v>
      </c>
      <c r="BQ25" s="36">
        <f>+TRUNC('D-PNP'!BQ25,3)</f>
        <v>37.502000000000002</v>
      </c>
      <c r="BR25" s="36">
        <f>+TRUNC('D-PNP'!BR25,3)</f>
        <v>37.502000000000002</v>
      </c>
      <c r="BS25" s="36">
        <f>+TRUNC('D-PNP'!BS25,3)</f>
        <v>98.739000000000004</v>
      </c>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row>
    <row r="26" spans="3:120" x14ac:dyDescent="0.2">
      <c r="C26" s="8">
        <f>+'D-PDP'!C26</f>
        <v>45352</v>
      </c>
      <c r="D26" s="36">
        <f>+TRUNC('D-PNP'!D26,0)</f>
        <v>7</v>
      </c>
      <c r="E26" s="36">
        <f>+TRUNC('D-PNP'!E26,0)</f>
        <v>0</v>
      </c>
      <c r="F26" s="36">
        <f>+TRUNC('D-PNP'!F26,0)</f>
        <v>7</v>
      </c>
      <c r="G26" s="36">
        <f>+TRUNC('D-PNP'!G26,0)</f>
        <v>0</v>
      </c>
      <c r="H26" s="36">
        <f>+TRUNC('D-PNP'!H26,0)</f>
        <v>0</v>
      </c>
      <c r="I26" s="36">
        <f>+TRUNC('D-PNP'!I26,0)</f>
        <v>0</v>
      </c>
      <c r="J26" s="36">
        <f>+TRUNC('D-PNP'!J26,0)</f>
        <v>0</v>
      </c>
      <c r="K26" s="36">
        <f>+TRUNC('D-PNP'!K26,0)</f>
        <v>6239</v>
      </c>
      <c r="L26" s="36">
        <f>+TRUNC('D-PNP'!L26,0)</f>
        <v>0</v>
      </c>
      <c r="M26" s="36">
        <f>+TRUNC('D-PNP'!M26,3)</f>
        <v>3460.9929999999999</v>
      </c>
      <c r="N26" s="36">
        <f>+TRUNC('D-PNP'!N26,3)</f>
        <v>1233.566</v>
      </c>
      <c r="O26" s="36">
        <f>+TRUNC('D-PNP'!O26,3)</f>
        <v>0</v>
      </c>
      <c r="P26" s="36">
        <f>+TRUNC('D-PNP'!P26,3)</f>
        <v>361.36200000000002</v>
      </c>
      <c r="Q26" s="36">
        <f>+TRUNC('D-PNP'!Q26,3)</f>
        <v>49.872999999999998</v>
      </c>
      <c r="R26" s="36">
        <f>+TRUNC('D-PNP'!R26,3)</f>
        <v>1138.338</v>
      </c>
      <c r="S26" s="36">
        <f>+TRUNC('D-PNP'!S26,0)</f>
        <v>0</v>
      </c>
      <c r="T26" s="36">
        <f>+TRUNC('D-PNP'!T26,0)</f>
        <v>51</v>
      </c>
      <c r="U26" s="36">
        <f>+TRUNC('D-PNP'!U26,0)</f>
        <v>35</v>
      </c>
      <c r="V26" s="36">
        <f>+TRUNC('D-PNP'!V26,0)</f>
        <v>34</v>
      </c>
      <c r="W26" s="36">
        <f>+TRUNC('D-PNP'!W26,0)</f>
        <v>130694</v>
      </c>
      <c r="X26" s="36">
        <f>+TRUNC('D-PNP'!X26,0)</f>
        <v>0</v>
      </c>
      <c r="Y26" s="36">
        <f>+TRUNC('D-PNP'!Y26,0)</f>
        <v>0</v>
      </c>
      <c r="Z26" s="36">
        <f>+TRUNC('D-PNP'!Z26,0)</f>
        <v>0</v>
      </c>
      <c r="AA26" s="36">
        <f>+TRUNC('D-PNP'!AA26,0)</f>
        <v>0</v>
      </c>
      <c r="AB26" s="36">
        <f>+TRUNC('D-PNP'!AB26,0)</f>
        <v>6239</v>
      </c>
      <c r="AC26" s="36">
        <f>+TRUNC('D-PNP'!AC26,0)</f>
        <v>0</v>
      </c>
      <c r="AD26" s="36">
        <f>+TRUNC('D-PNP'!AD26,3)</f>
        <v>1138.338</v>
      </c>
      <c r="AE26" s="36">
        <f>+TRUNC('D-PNP'!AE26,3)</f>
        <v>1233.566</v>
      </c>
      <c r="AF26" s="36">
        <f>+TRUNC('D-PNP'!AF26,0)</f>
        <v>0</v>
      </c>
      <c r="AG26" s="36">
        <f>+TRUNC('D-PNP'!AG26,0)</f>
        <v>51</v>
      </c>
      <c r="AH26" s="36">
        <f>+TRUNC('D-PNP'!AH26,0)</f>
        <v>35</v>
      </c>
      <c r="AI26" s="36">
        <f>+TRUNC('D-PNP'!AI26,0)</f>
        <v>34</v>
      </c>
      <c r="AJ26" s="36">
        <f>+TRUNC('D-PNP'!AJ26,6)</f>
        <v>8</v>
      </c>
      <c r="AK26" s="36">
        <f>+TRUNC('D-PNP'!AK26,6)</f>
        <v>6.4</v>
      </c>
      <c r="AL26" s="36">
        <f>+TRUNC('D-PNP'!AL26,6)</f>
        <v>9.5476749999999999</v>
      </c>
      <c r="AM26" s="36">
        <f>+TRUNC('D-PNP'!AM26,0)</f>
        <v>499</v>
      </c>
      <c r="AN26" s="36">
        <f>+TRUNC('D-PNP'!AN26,3)</f>
        <v>108.684</v>
      </c>
      <c r="AO26" s="36">
        <f>+TRUNC('D-PNP'!AO26,0)</f>
        <v>0</v>
      </c>
      <c r="AP26" s="36">
        <f>+TRUNC('D-PNP'!AP26,6)</f>
        <v>100</v>
      </c>
      <c r="AQ26" s="36">
        <f>+TRUNC('D-PNP'!AQ26,0)</f>
        <v>6239</v>
      </c>
      <c r="AR26" s="36">
        <f>+TRUNC('D-PNP'!AR26,0)</f>
        <v>0</v>
      </c>
      <c r="AS26" s="36">
        <f>+TRUNC('D-PNP'!AS26,3)</f>
        <v>1138.338</v>
      </c>
      <c r="AT26" s="36">
        <f>+TRUNC('D-PNP'!AT26,3)</f>
        <v>1233.566</v>
      </c>
      <c r="AU26" s="36">
        <f>+TRUNC('D-PNP'!AU26,0)</f>
        <v>0</v>
      </c>
      <c r="AV26" s="36">
        <f>+TRUNC('D-PNP'!AV26,0)</f>
        <v>51</v>
      </c>
      <c r="AW26" s="36">
        <f>+TRUNC('D-PNP'!AW26,0)</f>
        <v>35</v>
      </c>
      <c r="AX26" s="36">
        <f>+TRUNC('D-PNP'!AX26,0)</f>
        <v>34</v>
      </c>
      <c r="AY26" s="36">
        <f>+TRUNC('D-PNP'!AY26,0)</f>
        <v>499</v>
      </c>
      <c r="AZ26" s="36">
        <f>+TRUNC('D-PNP'!AZ26,3)</f>
        <v>108.684</v>
      </c>
      <c r="BA26" s="36">
        <f>+TRUNC('D-PNP'!BA26,0)</f>
        <v>0</v>
      </c>
      <c r="BB26" s="36">
        <f>+TRUNC('D-PNP'!BB26,0)</f>
        <v>5739</v>
      </c>
      <c r="BC26" s="36">
        <f>+TRUNC('D-PNP'!BC26,0)</f>
        <v>0</v>
      </c>
      <c r="BD26" s="36">
        <f>+TRUNC('D-PNP'!BD26,3)</f>
        <v>1138.338</v>
      </c>
      <c r="BE26" s="36">
        <f>+TRUNC('D-PNP'!BE26,3)</f>
        <v>1233.566</v>
      </c>
      <c r="BF26" s="36">
        <f>+TRUNC('D-PNP'!BF26,0)</f>
        <v>0</v>
      </c>
      <c r="BG26" s="36">
        <f>+TRUNC('D-PNP'!BG26,0)</f>
        <v>51</v>
      </c>
      <c r="BH26" s="36">
        <f>+TRUNC('D-PNP'!BH26,0)</f>
        <v>35</v>
      </c>
      <c r="BI26" s="36">
        <f>+TRUNC('D-PNP'!BI26,0)</f>
        <v>34</v>
      </c>
      <c r="BJ26" s="36">
        <f>+TRUNC('D-PNP'!BJ26,3)</f>
        <v>98.739000000000004</v>
      </c>
      <c r="BK26" s="36">
        <f>+TRUNC('D-PNP'!BK26,3)</f>
        <v>1.8420000000000001</v>
      </c>
      <c r="BL26" s="36">
        <f>+TRUNC('D-PNP'!BL26,3)</f>
        <v>-1.0569999999999999</v>
      </c>
      <c r="BM26" s="36">
        <f>+TRUNC('D-PNP'!BM26,3)</f>
        <v>0.876</v>
      </c>
      <c r="BN26" s="36">
        <f>+TRUNC('D-PNP'!BN26,3)</f>
        <v>6.0419999999999998</v>
      </c>
      <c r="BO26" s="36">
        <f>+TRUNC('D-PNP'!BO26,3)</f>
        <v>6.0419999999999998</v>
      </c>
      <c r="BP26" s="36">
        <f>+TRUNC('D-PNP'!BP26,3)</f>
        <v>0</v>
      </c>
      <c r="BQ26" s="36">
        <f>+TRUNC('D-PNP'!BQ26,3)</f>
        <v>37.502000000000002</v>
      </c>
      <c r="BR26" s="36">
        <f>+TRUNC('D-PNP'!BR26,3)</f>
        <v>37.502000000000002</v>
      </c>
      <c r="BS26" s="36">
        <f>+TRUNC('D-PNP'!BS26,3)</f>
        <v>98.739000000000004</v>
      </c>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row>
    <row r="27" spans="3:120" x14ac:dyDescent="0.2">
      <c r="C27" s="8">
        <f>+'D-PDP'!C27</f>
        <v>45383</v>
      </c>
      <c r="D27" s="36">
        <f>+TRUNC('D-PNP'!D27,0)</f>
        <v>7</v>
      </c>
      <c r="E27" s="36">
        <f>+TRUNC('D-PNP'!E27,0)</f>
        <v>0</v>
      </c>
      <c r="F27" s="36">
        <f>+TRUNC('D-PNP'!F27,0)</f>
        <v>7</v>
      </c>
      <c r="G27" s="36">
        <f>+TRUNC('D-PNP'!G27,0)</f>
        <v>0</v>
      </c>
      <c r="H27" s="36">
        <f>+TRUNC('D-PNP'!H27,0)</f>
        <v>0</v>
      </c>
      <c r="I27" s="36">
        <f>+TRUNC('D-PNP'!I27,0)</f>
        <v>0</v>
      </c>
      <c r="J27" s="36">
        <f>+TRUNC('D-PNP'!J27,0)</f>
        <v>0</v>
      </c>
      <c r="K27" s="36">
        <f>+TRUNC('D-PNP'!K27,0)</f>
        <v>5958</v>
      </c>
      <c r="L27" s="36">
        <f>+TRUNC('D-PNP'!L27,0)</f>
        <v>0</v>
      </c>
      <c r="M27" s="36">
        <f>+TRUNC('D-PNP'!M27,3)</f>
        <v>3282.5940000000001</v>
      </c>
      <c r="N27" s="36">
        <f>+TRUNC('D-PNP'!N27,3)</f>
        <v>1186.347</v>
      </c>
      <c r="O27" s="36">
        <f>+TRUNC('D-PNP'!O27,3)</f>
        <v>0</v>
      </c>
      <c r="P27" s="36">
        <f>+TRUNC('D-PNP'!P27,3)</f>
        <v>345.20800000000003</v>
      </c>
      <c r="Q27" s="36">
        <f>+TRUNC('D-PNP'!Q27,3)</f>
        <v>49.774999999999999</v>
      </c>
      <c r="R27" s="36">
        <f>+TRUNC('D-PNP'!R27,3)</f>
        <v>1063.665</v>
      </c>
      <c r="S27" s="36">
        <f>+TRUNC('D-PNP'!S27,0)</f>
        <v>0</v>
      </c>
      <c r="T27" s="36">
        <f>+TRUNC('D-PNP'!T27,0)</f>
        <v>48</v>
      </c>
      <c r="U27" s="36">
        <f>+TRUNC('D-PNP'!U27,0)</f>
        <v>33</v>
      </c>
      <c r="V27" s="36">
        <f>+TRUNC('D-PNP'!V27,0)</f>
        <v>32</v>
      </c>
      <c r="W27" s="36">
        <f>+TRUNC('D-PNP'!W27,0)</f>
        <v>126557</v>
      </c>
      <c r="X27" s="36">
        <f>+TRUNC('D-PNP'!X27,0)</f>
        <v>0</v>
      </c>
      <c r="Y27" s="36">
        <f>+TRUNC('D-PNP'!Y27,0)</f>
        <v>0</v>
      </c>
      <c r="Z27" s="36">
        <f>+TRUNC('D-PNP'!Z27,0)</f>
        <v>0</v>
      </c>
      <c r="AA27" s="36">
        <f>+TRUNC('D-PNP'!AA27,0)</f>
        <v>0</v>
      </c>
      <c r="AB27" s="36">
        <f>+TRUNC('D-PNP'!AB27,0)</f>
        <v>5958</v>
      </c>
      <c r="AC27" s="36">
        <f>+TRUNC('D-PNP'!AC27,0)</f>
        <v>0</v>
      </c>
      <c r="AD27" s="36">
        <f>+TRUNC('D-PNP'!AD27,3)</f>
        <v>1063.665</v>
      </c>
      <c r="AE27" s="36">
        <f>+TRUNC('D-PNP'!AE27,3)</f>
        <v>1186.347</v>
      </c>
      <c r="AF27" s="36">
        <f>+TRUNC('D-PNP'!AF27,0)</f>
        <v>0</v>
      </c>
      <c r="AG27" s="36">
        <f>+TRUNC('D-PNP'!AG27,0)</f>
        <v>48</v>
      </c>
      <c r="AH27" s="36">
        <f>+TRUNC('D-PNP'!AH27,0)</f>
        <v>33</v>
      </c>
      <c r="AI27" s="36">
        <f>+TRUNC('D-PNP'!AI27,0)</f>
        <v>32</v>
      </c>
      <c r="AJ27" s="36">
        <f>+TRUNC('D-PNP'!AJ27,6)</f>
        <v>8</v>
      </c>
      <c r="AK27" s="36">
        <f>+TRUNC('D-PNP'!AK27,6)</f>
        <v>6.4</v>
      </c>
      <c r="AL27" s="36">
        <f>+TRUNC('D-PNP'!AL27,6)</f>
        <v>9.5476749999999999</v>
      </c>
      <c r="AM27" s="36">
        <f>+TRUNC('D-PNP'!AM27,0)</f>
        <v>476</v>
      </c>
      <c r="AN27" s="36">
        <f>+TRUNC('D-PNP'!AN27,3)</f>
        <v>101.55500000000001</v>
      </c>
      <c r="AO27" s="36">
        <f>+TRUNC('D-PNP'!AO27,0)</f>
        <v>0</v>
      </c>
      <c r="AP27" s="36">
        <f>+TRUNC('D-PNP'!AP27,6)</f>
        <v>100</v>
      </c>
      <c r="AQ27" s="36">
        <f>+TRUNC('D-PNP'!AQ27,0)</f>
        <v>5958</v>
      </c>
      <c r="AR27" s="36">
        <f>+TRUNC('D-PNP'!AR27,0)</f>
        <v>0</v>
      </c>
      <c r="AS27" s="36">
        <f>+TRUNC('D-PNP'!AS27,3)</f>
        <v>1063.665</v>
      </c>
      <c r="AT27" s="36">
        <f>+TRUNC('D-PNP'!AT27,3)</f>
        <v>1186.347</v>
      </c>
      <c r="AU27" s="36">
        <f>+TRUNC('D-PNP'!AU27,0)</f>
        <v>0</v>
      </c>
      <c r="AV27" s="36">
        <f>+TRUNC('D-PNP'!AV27,0)</f>
        <v>48</v>
      </c>
      <c r="AW27" s="36">
        <f>+TRUNC('D-PNP'!AW27,0)</f>
        <v>33</v>
      </c>
      <c r="AX27" s="36">
        <f>+TRUNC('D-PNP'!AX27,0)</f>
        <v>32</v>
      </c>
      <c r="AY27" s="36">
        <f>+TRUNC('D-PNP'!AY27,0)</f>
        <v>476</v>
      </c>
      <c r="AZ27" s="36">
        <f>+TRUNC('D-PNP'!AZ27,3)</f>
        <v>101.55500000000001</v>
      </c>
      <c r="BA27" s="36">
        <f>+TRUNC('D-PNP'!BA27,0)</f>
        <v>0</v>
      </c>
      <c r="BB27" s="36">
        <f>+TRUNC('D-PNP'!BB27,0)</f>
        <v>5482</v>
      </c>
      <c r="BC27" s="36">
        <f>+TRUNC('D-PNP'!BC27,0)</f>
        <v>0</v>
      </c>
      <c r="BD27" s="36">
        <f>+TRUNC('D-PNP'!BD27,3)</f>
        <v>1063.665</v>
      </c>
      <c r="BE27" s="36">
        <f>+TRUNC('D-PNP'!BE27,3)</f>
        <v>1186.347</v>
      </c>
      <c r="BF27" s="36">
        <f>+TRUNC('D-PNP'!BF27,0)</f>
        <v>0</v>
      </c>
      <c r="BG27" s="36">
        <f>+TRUNC('D-PNP'!BG27,0)</f>
        <v>48</v>
      </c>
      <c r="BH27" s="36">
        <f>+TRUNC('D-PNP'!BH27,0)</f>
        <v>33</v>
      </c>
      <c r="BI27" s="36">
        <f>+TRUNC('D-PNP'!BI27,0)</f>
        <v>32</v>
      </c>
      <c r="BJ27" s="36">
        <f>+TRUNC('D-PNP'!BJ27,3)</f>
        <v>98.739000000000004</v>
      </c>
      <c r="BK27" s="36">
        <f>+TRUNC('D-PNP'!BK27,3)</f>
        <v>1.8420000000000001</v>
      </c>
      <c r="BL27" s="36">
        <f>+TRUNC('D-PNP'!BL27,3)</f>
        <v>-1.0569999999999999</v>
      </c>
      <c r="BM27" s="36">
        <f>+TRUNC('D-PNP'!BM27,3)</f>
        <v>0.876</v>
      </c>
      <c r="BN27" s="36">
        <f>+TRUNC('D-PNP'!BN27,3)</f>
        <v>6.0419999999999998</v>
      </c>
      <c r="BO27" s="36">
        <f>+TRUNC('D-PNP'!BO27,3)</f>
        <v>6.0419999999999998</v>
      </c>
      <c r="BP27" s="36">
        <f>+TRUNC('D-PNP'!BP27,3)</f>
        <v>0</v>
      </c>
      <c r="BQ27" s="36">
        <f>+TRUNC('D-PNP'!BQ27,3)</f>
        <v>37.502000000000002</v>
      </c>
      <c r="BR27" s="36">
        <f>+TRUNC('D-PNP'!BR27,3)</f>
        <v>37.502000000000002</v>
      </c>
      <c r="BS27" s="36">
        <f>+TRUNC('D-PNP'!BS27,3)</f>
        <v>98.739000000000004</v>
      </c>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row>
    <row r="28" spans="3:120" x14ac:dyDescent="0.2">
      <c r="C28" s="8">
        <f>+'D-PDP'!C28</f>
        <v>45413</v>
      </c>
      <c r="D28" s="36">
        <f>+TRUNC('D-PNP'!D28,0)</f>
        <v>7</v>
      </c>
      <c r="E28" s="36">
        <f>+TRUNC('D-PNP'!E28,0)</f>
        <v>0</v>
      </c>
      <c r="F28" s="36">
        <f>+TRUNC('D-PNP'!F28,0)</f>
        <v>7</v>
      </c>
      <c r="G28" s="36">
        <f>+TRUNC('D-PNP'!G28,0)</f>
        <v>0</v>
      </c>
      <c r="H28" s="36">
        <f>+TRUNC('D-PNP'!H28,0)</f>
        <v>0</v>
      </c>
      <c r="I28" s="36">
        <f>+TRUNC('D-PNP'!I28,0)</f>
        <v>0</v>
      </c>
      <c r="J28" s="36">
        <f>+TRUNC('D-PNP'!J28,0)</f>
        <v>0</v>
      </c>
      <c r="K28" s="36">
        <f>+TRUNC('D-PNP'!K28,0)</f>
        <v>6077</v>
      </c>
      <c r="L28" s="36">
        <f>+TRUNC('D-PNP'!L28,0)</f>
        <v>0</v>
      </c>
      <c r="M28" s="36">
        <f>+TRUNC('D-PNP'!M28,3)</f>
        <v>3326.4409999999998</v>
      </c>
      <c r="N28" s="36">
        <f>+TRUNC('D-PNP'!N28,3)</f>
        <v>1218.7670000000001</v>
      </c>
      <c r="O28" s="36">
        <f>+TRUNC('D-PNP'!O28,3)</f>
        <v>0</v>
      </c>
      <c r="P28" s="36">
        <f>+TRUNC('D-PNP'!P28,3)</f>
        <v>352.33199999999999</v>
      </c>
      <c r="Q28" s="36">
        <f>+TRUNC('D-PNP'!Q28,3)</f>
        <v>52.951999999999998</v>
      </c>
      <c r="R28" s="36">
        <f>+TRUNC('D-PNP'!R28,3)</f>
        <v>1061.673</v>
      </c>
      <c r="S28" s="36">
        <f>+TRUNC('D-PNP'!S28,0)</f>
        <v>0</v>
      </c>
      <c r="T28" s="36">
        <f>+TRUNC('D-PNP'!T28,0)</f>
        <v>49</v>
      </c>
      <c r="U28" s="36">
        <f>+TRUNC('D-PNP'!U28,0)</f>
        <v>34</v>
      </c>
      <c r="V28" s="36">
        <f>+TRUNC('D-PNP'!V28,0)</f>
        <v>32</v>
      </c>
      <c r="W28" s="36">
        <f>+TRUNC('D-PNP'!W28,0)</f>
        <v>130855</v>
      </c>
      <c r="X28" s="36">
        <f>+TRUNC('D-PNP'!X28,0)</f>
        <v>0</v>
      </c>
      <c r="Y28" s="36">
        <f>+TRUNC('D-PNP'!Y28,0)</f>
        <v>0</v>
      </c>
      <c r="Z28" s="36">
        <f>+TRUNC('D-PNP'!Z28,0)</f>
        <v>0</v>
      </c>
      <c r="AA28" s="36">
        <f>+TRUNC('D-PNP'!AA28,0)</f>
        <v>0</v>
      </c>
      <c r="AB28" s="36">
        <f>+TRUNC('D-PNP'!AB28,0)</f>
        <v>6077</v>
      </c>
      <c r="AC28" s="36">
        <f>+TRUNC('D-PNP'!AC28,0)</f>
        <v>0</v>
      </c>
      <c r="AD28" s="36">
        <f>+TRUNC('D-PNP'!AD28,3)</f>
        <v>1061.673</v>
      </c>
      <c r="AE28" s="36">
        <f>+TRUNC('D-PNP'!AE28,3)</f>
        <v>1218.7670000000001</v>
      </c>
      <c r="AF28" s="36">
        <f>+TRUNC('D-PNP'!AF28,0)</f>
        <v>0</v>
      </c>
      <c r="AG28" s="36">
        <f>+TRUNC('D-PNP'!AG28,0)</f>
        <v>49</v>
      </c>
      <c r="AH28" s="36">
        <f>+TRUNC('D-PNP'!AH28,0)</f>
        <v>34</v>
      </c>
      <c r="AI28" s="36">
        <f>+TRUNC('D-PNP'!AI28,0)</f>
        <v>32</v>
      </c>
      <c r="AJ28" s="36">
        <f>+TRUNC('D-PNP'!AJ28,6)</f>
        <v>8</v>
      </c>
      <c r="AK28" s="36">
        <f>+TRUNC('D-PNP'!AK28,6)</f>
        <v>6.4</v>
      </c>
      <c r="AL28" s="36">
        <f>+TRUNC('D-PNP'!AL28,6)</f>
        <v>9.5476749999999999</v>
      </c>
      <c r="AM28" s="36">
        <f>+TRUNC('D-PNP'!AM28,0)</f>
        <v>486</v>
      </c>
      <c r="AN28" s="36">
        <f>+TRUNC('D-PNP'!AN28,3)</f>
        <v>101.36499999999999</v>
      </c>
      <c r="AO28" s="36">
        <f>+TRUNC('D-PNP'!AO28,0)</f>
        <v>0</v>
      </c>
      <c r="AP28" s="36">
        <f>+TRUNC('D-PNP'!AP28,6)</f>
        <v>100</v>
      </c>
      <c r="AQ28" s="36">
        <f>+TRUNC('D-PNP'!AQ28,0)</f>
        <v>6077</v>
      </c>
      <c r="AR28" s="36">
        <f>+TRUNC('D-PNP'!AR28,0)</f>
        <v>0</v>
      </c>
      <c r="AS28" s="36">
        <f>+TRUNC('D-PNP'!AS28,3)</f>
        <v>1061.673</v>
      </c>
      <c r="AT28" s="36">
        <f>+TRUNC('D-PNP'!AT28,3)</f>
        <v>1218.7670000000001</v>
      </c>
      <c r="AU28" s="36">
        <f>+TRUNC('D-PNP'!AU28,0)</f>
        <v>0</v>
      </c>
      <c r="AV28" s="36">
        <f>+TRUNC('D-PNP'!AV28,0)</f>
        <v>49</v>
      </c>
      <c r="AW28" s="36">
        <f>+TRUNC('D-PNP'!AW28,0)</f>
        <v>34</v>
      </c>
      <c r="AX28" s="36">
        <f>+TRUNC('D-PNP'!AX28,0)</f>
        <v>32</v>
      </c>
      <c r="AY28" s="36">
        <f>+TRUNC('D-PNP'!AY28,0)</f>
        <v>486</v>
      </c>
      <c r="AZ28" s="36">
        <f>+TRUNC('D-PNP'!AZ28,3)</f>
        <v>101.36499999999999</v>
      </c>
      <c r="BA28" s="36">
        <f>+TRUNC('D-PNP'!BA28,0)</f>
        <v>0</v>
      </c>
      <c r="BB28" s="36">
        <f>+TRUNC('D-PNP'!BB28,0)</f>
        <v>5591</v>
      </c>
      <c r="BC28" s="36">
        <f>+TRUNC('D-PNP'!BC28,0)</f>
        <v>0</v>
      </c>
      <c r="BD28" s="36">
        <f>+TRUNC('D-PNP'!BD28,3)</f>
        <v>1061.673</v>
      </c>
      <c r="BE28" s="36">
        <f>+TRUNC('D-PNP'!BE28,3)</f>
        <v>1218.7670000000001</v>
      </c>
      <c r="BF28" s="36">
        <f>+TRUNC('D-PNP'!BF28,0)</f>
        <v>0</v>
      </c>
      <c r="BG28" s="36">
        <f>+TRUNC('D-PNP'!BG28,0)</f>
        <v>49</v>
      </c>
      <c r="BH28" s="36">
        <f>+TRUNC('D-PNP'!BH28,0)</f>
        <v>34</v>
      </c>
      <c r="BI28" s="36">
        <f>+TRUNC('D-PNP'!BI28,0)</f>
        <v>32</v>
      </c>
      <c r="BJ28" s="36">
        <f>+TRUNC('D-PNP'!BJ28,3)</f>
        <v>98.739000000000004</v>
      </c>
      <c r="BK28" s="36">
        <f>+TRUNC('D-PNP'!BK28,3)</f>
        <v>1.8420000000000001</v>
      </c>
      <c r="BL28" s="36">
        <f>+TRUNC('D-PNP'!BL28,3)</f>
        <v>-1.0569999999999999</v>
      </c>
      <c r="BM28" s="36">
        <f>+TRUNC('D-PNP'!BM28,3)</f>
        <v>0.876</v>
      </c>
      <c r="BN28" s="36">
        <f>+TRUNC('D-PNP'!BN28,3)</f>
        <v>6.0419999999999998</v>
      </c>
      <c r="BO28" s="36">
        <f>+TRUNC('D-PNP'!BO28,3)</f>
        <v>6.0419999999999998</v>
      </c>
      <c r="BP28" s="36">
        <f>+TRUNC('D-PNP'!BP28,3)</f>
        <v>0</v>
      </c>
      <c r="BQ28" s="36">
        <f>+TRUNC('D-PNP'!BQ28,3)</f>
        <v>37.502000000000002</v>
      </c>
      <c r="BR28" s="36">
        <f>+TRUNC('D-PNP'!BR28,3)</f>
        <v>37.502000000000002</v>
      </c>
      <c r="BS28" s="36">
        <f>+TRUNC('D-PNP'!BS28,3)</f>
        <v>98.739000000000004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row>
    <row r="29" spans="3:120" x14ac:dyDescent="0.2">
      <c r="C29" s="8">
        <f>+'D-PDP'!C29</f>
        <v>45444</v>
      </c>
      <c r="D29" s="36">
        <f>+TRUNC('D-PNP'!D29,0)</f>
        <v>7</v>
      </c>
      <c r="E29" s="36">
        <f>+TRUNC('D-PNP'!E29,0)</f>
        <v>0</v>
      </c>
      <c r="F29" s="36">
        <f>+TRUNC('D-PNP'!F29,0)</f>
        <v>7</v>
      </c>
      <c r="G29" s="36">
        <f>+TRUNC('D-PNP'!G29,0)</f>
        <v>0</v>
      </c>
      <c r="H29" s="36">
        <f>+TRUNC('D-PNP'!H29,0)</f>
        <v>0</v>
      </c>
      <c r="I29" s="36">
        <f>+TRUNC('D-PNP'!I29,0)</f>
        <v>0</v>
      </c>
      <c r="J29" s="36">
        <f>+TRUNC('D-PNP'!J29,0)</f>
        <v>0</v>
      </c>
      <c r="K29" s="36">
        <f>+TRUNC('D-PNP'!K29,0)</f>
        <v>5807</v>
      </c>
      <c r="L29" s="36">
        <f>+TRUNC('D-PNP'!L29,0)</f>
        <v>0</v>
      </c>
      <c r="M29" s="36">
        <f>+TRUNC('D-PNP'!M29,3)</f>
        <v>3158.6959999999999</v>
      </c>
      <c r="N29" s="36">
        <f>+TRUNC('D-PNP'!N29,3)</f>
        <v>1173.037</v>
      </c>
      <c r="O29" s="36">
        <f>+TRUNC('D-PNP'!O29,3)</f>
        <v>0</v>
      </c>
      <c r="P29" s="36">
        <f>+TRUNC('D-PNP'!P29,3)</f>
        <v>336.95800000000003</v>
      </c>
      <c r="Q29" s="36">
        <f>+TRUNC('D-PNP'!Q29,3)</f>
        <v>52.674999999999997</v>
      </c>
      <c r="R29" s="36">
        <f>+TRUNC('D-PNP'!R29,3)</f>
        <v>992.76199999999994</v>
      </c>
      <c r="S29" s="36">
        <f>+TRUNC('D-PNP'!S29,0)</f>
        <v>0</v>
      </c>
      <c r="T29" s="36">
        <f>+TRUNC('D-PNP'!T29,0)</f>
        <v>46</v>
      </c>
      <c r="U29" s="36">
        <f>+TRUNC('D-PNP'!U29,0)</f>
        <v>32</v>
      </c>
      <c r="V29" s="36">
        <f>+TRUNC('D-PNP'!V29,0)</f>
        <v>31</v>
      </c>
      <c r="W29" s="36">
        <f>+TRUNC('D-PNP'!W29,0)</f>
        <v>126708</v>
      </c>
      <c r="X29" s="36">
        <f>+TRUNC('D-PNP'!X29,0)</f>
        <v>0</v>
      </c>
      <c r="Y29" s="36">
        <f>+TRUNC('D-PNP'!Y29,0)</f>
        <v>0</v>
      </c>
      <c r="Z29" s="36">
        <f>+TRUNC('D-PNP'!Z29,0)</f>
        <v>0</v>
      </c>
      <c r="AA29" s="36">
        <f>+TRUNC('D-PNP'!AA29,0)</f>
        <v>0</v>
      </c>
      <c r="AB29" s="36">
        <f>+TRUNC('D-PNP'!AB29,0)</f>
        <v>5807</v>
      </c>
      <c r="AC29" s="36">
        <f>+TRUNC('D-PNP'!AC29,0)</f>
        <v>0</v>
      </c>
      <c r="AD29" s="36">
        <f>+TRUNC('D-PNP'!AD29,3)</f>
        <v>992.76199999999994</v>
      </c>
      <c r="AE29" s="36">
        <f>+TRUNC('D-PNP'!AE29,3)</f>
        <v>1173.037</v>
      </c>
      <c r="AF29" s="36">
        <f>+TRUNC('D-PNP'!AF29,0)</f>
        <v>0</v>
      </c>
      <c r="AG29" s="36">
        <f>+TRUNC('D-PNP'!AG29,0)</f>
        <v>46</v>
      </c>
      <c r="AH29" s="36">
        <f>+TRUNC('D-PNP'!AH29,0)</f>
        <v>32</v>
      </c>
      <c r="AI29" s="36">
        <f>+TRUNC('D-PNP'!AI29,0)</f>
        <v>31</v>
      </c>
      <c r="AJ29" s="36">
        <f>+TRUNC('D-PNP'!AJ29,6)</f>
        <v>8</v>
      </c>
      <c r="AK29" s="36">
        <f>+TRUNC('D-PNP'!AK29,6)</f>
        <v>6.4</v>
      </c>
      <c r="AL29" s="36">
        <f>+TRUNC('D-PNP'!AL29,6)</f>
        <v>9.5476749999999999</v>
      </c>
      <c r="AM29" s="36">
        <f>+TRUNC('D-PNP'!AM29,0)</f>
        <v>464</v>
      </c>
      <c r="AN29" s="36">
        <f>+TRUNC('D-PNP'!AN29,3)</f>
        <v>94.784999999999997</v>
      </c>
      <c r="AO29" s="36">
        <f>+TRUNC('D-PNP'!AO29,0)</f>
        <v>0</v>
      </c>
      <c r="AP29" s="36">
        <f>+TRUNC('D-PNP'!AP29,6)</f>
        <v>100</v>
      </c>
      <c r="AQ29" s="36">
        <f>+TRUNC('D-PNP'!AQ29,0)</f>
        <v>5807</v>
      </c>
      <c r="AR29" s="36">
        <f>+TRUNC('D-PNP'!AR29,0)</f>
        <v>0</v>
      </c>
      <c r="AS29" s="36">
        <f>+TRUNC('D-PNP'!AS29,3)</f>
        <v>992.76199999999994</v>
      </c>
      <c r="AT29" s="36">
        <f>+TRUNC('D-PNP'!AT29,3)</f>
        <v>1173.037</v>
      </c>
      <c r="AU29" s="36">
        <f>+TRUNC('D-PNP'!AU29,0)</f>
        <v>0</v>
      </c>
      <c r="AV29" s="36">
        <f>+TRUNC('D-PNP'!AV29,0)</f>
        <v>46</v>
      </c>
      <c r="AW29" s="36">
        <f>+TRUNC('D-PNP'!AW29,0)</f>
        <v>32</v>
      </c>
      <c r="AX29" s="36">
        <f>+TRUNC('D-PNP'!AX29,0)</f>
        <v>31</v>
      </c>
      <c r="AY29" s="36">
        <f>+TRUNC('D-PNP'!AY29,0)</f>
        <v>464</v>
      </c>
      <c r="AZ29" s="36">
        <f>+TRUNC('D-PNP'!AZ29,3)</f>
        <v>94.784999999999997</v>
      </c>
      <c r="BA29" s="36">
        <f>+TRUNC('D-PNP'!BA29,0)</f>
        <v>0</v>
      </c>
      <c r="BB29" s="36">
        <f>+TRUNC('D-PNP'!BB29,0)</f>
        <v>5342</v>
      </c>
      <c r="BC29" s="36">
        <f>+TRUNC('D-PNP'!BC29,0)</f>
        <v>0</v>
      </c>
      <c r="BD29" s="36">
        <f>+TRUNC('D-PNP'!BD29,3)</f>
        <v>992.76199999999994</v>
      </c>
      <c r="BE29" s="36">
        <f>+TRUNC('D-PNP'!BE29,3)</f>
        <v>1173.037</v>
      </c>
      <c r="BF29" s="36">
        <f>+TRUNC('D-PNP'!BF29,0)</f>
        <v>0</v>
      </c>
      <c r="BG29" s="36">
        <f>+TRUNC('D-PNP'!BG29,0)</f>
        <v>46</v>
      </c>
      <c r="BH29" s="36">
        <f>+TRUNC('D-PNP'!BH29,0)</f>
        <v>32</v>
      </c>
      <c r="BI29" s="36">
        <f>+TRUNC('D-PNP'!BI29,0)</f>
        <v>31</v>
      </c>
      <c r="BJ29" s="36">
        <f>+TRUNC('D-PNP'!BJ29,3)</f>
        <v>98.739000000000004</v>
      </c>
      <c r="BK29" s="36">
        <f>+TRUNC('D-PNP'!BK29,3)</f>
        <v>1.8420000000000001</v>
      </c>
      <c r="BL29" s="36">
        <f>+TRUNC('D-PNP'!BL29,3)</f>
        <v>-1.0569999999999999</v>
      </c>
      <c r="BM29" s="36">
        <f>+TRUNC('D-PNP'!BM29,3)</f>
        <v>0.876</v>
      </c>
      <c r="BN29" s="36">
        <f>+TRUNC('D-PNP'!BN29,3)</f>
        <v>6.0419999999999998</v>
      </c>
      <c r="BO29" s="36">
        <f>+TRUNC('D-PNP'!BO29,3)</f>
        <v>6.0419999999999998</v>
      </c>
      <c r="BP29" s="36">
        <f>+TRUNC('D-PNP'!BP29,3)</f>
        <v>0</v>
      </c>
      <c r="BQ29" s="36">
        <f>+TRUNC('D-PNP'!BQ29,3)</f>
        <v>37.502000000000002</v>
      </c>
      <c r="BR29" s="36">
        <f>+TRUNC('D-PNP'!BR29,3)</f>
        <v>37.502000000000002</v>
      </c>
      <c r="BS29" s="36">
        <f>+TRUNC('D-PNP'!BS29,3)</f>
        <v>98.739000000000004</v>
      </c>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row>
    <row r="30" spans="3:120" x14ac:dyDescent="0.2">
      <c r="C30" s="8">
        <f>+'D-PDP'!C30</f>
        <v>45474</v>
      </c>
      <c r="D30" s="36">
        <f>+TRUNC('D-PNP'!D30,0)</f>
        <v>7</v>
      </c>
      <c r="E30" s="36">
        <f>+TRUNC('D-PNP'!E30,0)</f>
        <v>0</v>
      </c>
      <c r="F30" s="36">
        <f>+TRUNC('D-PNP'!F30,0)</f>
        <v>7</v>
      </c>
      <c r="G30" s="36">
        <f>+TRUNC('D-PNP'!G30,0)</f>
        <v>0</v>
      </c>
      <c r="H30" s="36">
        <f>+TRUNC('D-PNP'!H30,0)</f>
        <v>0</v>
      </c>
      <c r="I30" s="36">
        <f>+TRUNC('D-PNP'!I30,0)</f>
        <v>0</v>
      </c>
      <c r="J30" s="36">
        <f>+TRUNC('D-PNP'!J30,0)</f>
        <v>0</v>
      </c>
      <c r="K30" s="36">
        <f>+TRUNC('D-PNP'!K30,0)</f>
        <v>5925</v>
      </c>
      <c r="L30" s="36">
        <f>+TRUNC('D-PNP'!L30,0)</f>
        <v>0</v>
      </c>
      <c r="M30" s="36">
        <f>+TRUNC('D-PNP'!M30,3)</f>
        <v>3204.4470000000001</v>
      </c>
      <c r="N30" s="36">
        <f>+TRUNC('D-PNP'!N30,3)</f>
        <v>1209.9390000000001</v>
      </c>
      <c r="O30" s="36">
        <f>+TRUNC('D-PNP'!O30,3)</f>
        <v>0</v>
      </c>
      <c r="P30" s="36">
        <f>+TRUNC('D-PNP'!P30,3)</f>
        <v>345.51</v>
      </c>
      <c r="Q30" s="36">
        <f>+TRUNC('D-PNP'!Q30,3)</f>
        <v>57.11</v>
      </c>
      <c r="R30" s="36">
        <f>+TRUNC('D-PNP'!R30,3)</f>
        <v>987.77800000000002</v>
      </c>
      <c r="S30" s="36">
        <f>+TRUNC('D-PNP'!S30,0)</f>
        <v>0</v>
      </c>
      <c r="T30" s="36">
        <f>+TRUNC('D-PNP'!T30,0)</f>
        <v>46</v>
      </c>
      <c r="U30" s="36">
        <f>+TRUNC('D-PNP'!U30,0)</f>
        <v>32</v>
      </c>
      <c r="V30" s="36">
        <f>+TRUNC('D-PNP'!V30,0)</f>
        <v>30</v>
      </c>
      <c r="W30" s="36">
        <f>+TRUNC('D-PNP'!W30,0)</f>
        <v>131007</v>
      </c>
      <c r="X30" s="36">
        <f>+TRUNC('D-PNP'!X30,0)</f>
        <v>0</v>
      </c>
      <c r="Y30" s="36">
        <f>+TRUNC('D-PNP'!Y30,0)</f>
        <v>0</v>
      </c>
      <c r="Z30" s="36">
        <f>+TRUNC('D-PNP'!Z30,0)</f>
        <v>0</v>
      </c>
      <c r="AA30" s="36">
        <f>+TRUNC('D-PNP'!AA30,0)</f>
        <v>0</v>
      </c>
      <c r="AB30" s="36">
        <f>+TRUNC('D-PNP'!AB30,0)</f>
        <v>5925</v>
      </c>
      <c r="AC30" s="36">
        <f>+TRUNC('D-PNP'!AC30,0)</f>
        <v>0</v>
      </c>
      <c r="AD30" s="36">
        <f>+TRUNC('D-PNP'!AD30,3)</f>
        <v>987.77800000000002</v>
      </c>
      <c r="AE30" s="36">
        <f>+TRUNC('D-PNP'!AE30,3)</f>
        <v>1209.9390000000001</v>
      </c>
      <c r="AF30" s="36">
        <f>+TRUNC('D-PNP'!AF30,0)</f>
        <v>0</v>
      </c>
      <c r="AG30" s="36">
        <f>+TRUNC('D-PNP'!AG30,0)</f>
        <v>46</v>
      </c>
      <c r="AH30" s="36">
        <f>+TRUNC('D-PNP'!AH30,0)</f>
        <v>32</v>
      </c>
      <c r="AI30" s="36">
        <f>+TRUNC('D-PNP'!AI30,0)</f>
        <v>30</v>
      </c>
      <c r="AJ30" s="36">
        <f>+TRUNC('D-PNP'!AJ30,6)</f>
        <v>8</v>
      </c>
      <c r="AK30" s="36">
        <f>+TRUNC('D-PNP'!AK30,6)</f>
        <v>6.4</v>
      </c>
      <c r="AL30" s="36">
        <f>+TRUNC('D-PNP'!AL30,6)</f>
        <v>9.5476749999999999</v>
      </c>
      <c r="AM30" s="36">
        <f>+TRUNC('D-PNP'!AM30,0)</f>
        <v>474</v>
      </c>
      <c r="AN30" s="36">
        <f>+TRUNC('D-PNP'!AN30,3)</f>
        <v>94.308999999999997</v>
      </c>
      <c r="AO30" s="36">
        <f>+TRUNC('D-PNP'!AO30,0)</f>
        <v>0</v>
      </c>
      <c r="AP30" s="36">
        <f>+TRUNC('D-PNP'!AP30,6)</f>
        <v>100</v>
      </c>
      <c r="AQ30" s="36">
        <f>+TRUNC('D-PNP'!AQ30,0)</f>
        <v>5925</v>
      </c>
      <c r="AR30" s="36">
        <f>+TRUNC('D-PNP'!AR30,0)</f>
        <v>0</v>
      </c>
      <c r="AS30" s="36">
        <f>+TRUNC('D-PNP'!AS30,3)</f>
        <v>987.77800000000002</v>
      </c>
      <c r="AT30" s="36">
        <f>+TRUNC('D-PNP'!AT30,3)</f>
        <v>1209.9390000000001</v>
      </c>
      <c r="AU30" s="36">
        <f>+TRUNC('D-PNP'!AU30,0)</f>
        <v>0</v>
      </c>
      <c r="AV30" s="36">
        <f>+TRUNC('D-PNP'!AV30,0)</f>
        <v>46</v>
      </c>
      <c r="AW30" s="36">
        <f>+TRUNC('D-PNP'!AW30,0)</f>
        <v>32</v>
      </c>
      <c r="AX30" s="36">
        <f>+TRUNC('D-PNP'!AX30,0)</f>
        <v>30</v>
      </c>
      <c r="AY30" s="36">
        <f>+TRUNC('D-PNP'!AY30,0)</f>
        <v>474</v>
      </c>
      <c r="AZ30" s="36">
        <f>+TRUNC('D-PNP'!AZ30,3)</f>
        <v>94.308999999999997</v>
      </c>
      <c r="BA30" s="36">
        <f>+TRUNC('D-PNP'!BA30,0)</f>
        <v>0</v>
      </c>
      <c r="BB30" s="36">
        <f>+TRUNC('D-PNP'!BB30,0)</f>
        <v>5451</v>
      </c>
      <c r="BC30" s="36">
        <f>+TRUNC('D-PNP'!BC30,0)</f>
        <v>0</v>
      </c>
      <c r="BD30" s="36">
        <f>+TRUNC('D-PNP'!BD30,3)</f>
        <v>987.77800000000002</v>
      </c>
      <c r="BE30" s="36">
        <f>+TRUNC('D-PNP'!BE30,3)</f>
        <v>1209.9390000000001</v>
      </c>
      <c r="BF30" s="36">
        <f>+TRUNC('D-PNP'!BF30,0)</f>
        <v>0</v>
      </c>
      <c r="BG30" s="36">
        <f>+TRUNC('D-PNP'!BG30,0)</f>
        <v>46</v>
      </c>
      <c r="BH30" s="36">
        <f>+TRUNC('D-PNP'!BH30,0)</f>
        <v>32</v>
      </c>
      <c r="BI30" s="36">
        <f>+TRUNC('D-PNP'!BI30,0)</f>
        <v>30</v>
      </c>
      <c r="BJ30" s="36">
        <f>+TRUNC('D-PNP'!BJ30,3)</f>
        <v>98.739000000000004</v>
      </c>
      <c r="BK30" s="36">
        <f>+TRUNC('D-PNP'!BK30,3)</f>
        <v>1.8420000000000001</v>
      </c>
      <c r="BL30" s="36">
        <f>+TRUNC('D-PNP'!BL30,3)</f>
        <v>-1.0569999999999999</v>
      </c>
      <c r="BM30" s="36">
        <f>+TRUNC('D-PNP'!BM30,3)</f>
        <v>0.876</v>
      </c>
      <c r="BN30" s="36">
        <f>+TRUNC('D-PNP'!BN30,3)</f>
        <v>6.0419999999999998</v>
      </c>
      <c r="BO30" s="36">
        <f>+TRUNC('D-PNP'!BO30,3)</f>
        <v>6.0419999999999998</v>
      </c>
      <c r="BP30" s="36">
        <f>+TRUNC('D-PNP'!BP30,3)</f>
        <v>0</v>
      </c>
      <c r="BQ30" s="36">
        <f>+TRUNC('D-PNP'!BQ30,3)</f>
        <v>37.502000000000002</v>
      </c>
      <c r="BR30" s="36">
        <f>+TRUNC('D-PNP'!BR30,3)</f>
        <v>37.502000000000002</v>
      </c>
      <c r="BS30" s="36">
        <f>+TRUNC('D-PNP'!BS30,3)</f>
        <v>98.739000000000004</v>
      </c>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row>
    <row r="31" spans="3:120" x14ac:dyDescent="0.2">
      <c r="C31" s="8">
        <f>+'D-PDP'!C31</f>
        <v>45505</v>
      </c>
      <c r="D31" s="36">
        <f>+TRUNC('D-PNP'!D31,0)</f>
        <v>7</v>
      </c>
      <c r="E31" s="36">
        <f>+TRUNC('D-PNP'!E31,0)</f>
        <v>0</v>
      </c>
      <c r="F31" s="36">
        <f>+TRUNC('D-PNP'!F31,0)</f>
        <v>7</v>
      </c>
      <c r="G31" s="36">
        <f>+TRUNC('D-PNP'!G31,0)</f>
        <v>0</v>
      </c>
      <c r="H31" s="36">
        <f>+TRUNC('D-PNP'!H31,0)</f>
        <v>0</v>
      </c>
      <c r="I31" s="36">
        <f>+TRUNC('D-PNP'!I31,0)</f>
        <v>0</v>
      </c>
      <c r="J31" s="36">
        <f>+TRUNC('D-PNP'!J31,0)</f>
        <v>0</v>
      </c>
      <c r="K31" s="36">
        <f>+TRUNC('D-PNP'!K31,0)</f>
        <v>5850</v>
      </c>
      <c r="L31" s="36">
        <f>+TRUNC('D-PNP'!L31,0)</f>
        <v>0</v>
      </c>
      <c r="M31" s="36">
        <f>+TRUNC('D-PNP'!M31,3)</f>
        <v>3146.6750000000002</v>
      </c>
      <c r="N31" s="36">
        <f>+TRUNC('D-PNP'!N31,3)</f>
        <v>1203.877</v>
      </c>
      <c r="O31" s="36">
        <f>+TRUNC('D-PNP'!O31,3)</f>
        <v>0</v>
      </c>
      <c r="P31" s="36">
        <f>+TRUNC('D-PNP'!P31,3)</f>
        <v>341.74700000000001</v>
      </c>
      <c r="Q31" s="36">
        <f>+TRUNC('D-PNP'!Q31,3)</f>
        <v>58.545999999999999</v>
      </c>
      <c r="R31" s="36">
        <f>+TRUNC('D-PNP'!R31,3)</f>
        <v>954.58399999999995</v>
      </c>
      <c r="S31" s="36">
        <f>+TRUNC('D-PNP'!S31,0)</f>
        <v>0</v>
      </c>
      <c r="T31" s="36">
        <f>+TRUNC('D-PNP'!T31,0)</f>
        <v>45</v>
      </c>
      <c r="U31" s="36">
        <f>+TRUNC('D-PNP'!U31,0)</f>
        <v>31</v>
      </c>
      <c r="V31" s="36">
        <f>+TRUNC('D-PNP'!V31,0)</f>
        <v>30</v>
      </c>
      <c r="W31" s="36">
        <f>+TRUNC('D-PNP'!W31,0)</f>
        <v>131082</v>
      </c>
      <c r="X31" s="36">
        <f>+TRUNC('D-PNP'!X31,0)</f>
        <v>0</v>
      </c>
      <c r="Y31" s="36">
        <f>+TRUNC('D-PNP'!Y31,0)</f>
        <v>0</v>
      </c>
      <c r="Z31" s="36">
        <f>+TRUNC('D-PNP'!Z31,0)</f>
        <v>0</v>
      </c>
      <c r="AA31" s="36">
        <f>+TRUNC('D-PNP'!AA31,0)</f>
        <v>0</v>
      </c>
      <c r="AB31" s="36">
        <f>+TRUNC('D-PNP'!AB31,0)</f>
        <v>5850</v>
      </c>
      <c r="AC31" s="36">
        <f>+TRUNC('D-PNP'!AC31,0)</f>
        <v>0</v>
      </c>
      <c r="AD31" s="36">
        <f>+TRUNC('D-PNP'!AD31,3)</f>
        <v>954.58399999999995</v>
      </c>
      <c r="AE31" s="36">
        <f>+TRUNC('D-PNP'!AE31,3)</f>
        <v>1203.877</v>
      </c>
      <c r="AF31" s="36">
        <f>+TRUNC('D-PNP'!AF31,0)</f>
        <v>0</v>
      </c>
      <c r="AG31" s="36">
        <f>+TRUNC('D-PNP'!AG31,0)</f>
        <v>45</v>
      </c>
      <c r="AH31" s="36">
        <f>+TRUNC('D-PNP'!AH31,0)</f>
        <v>31</v>
      </c>
      <c r="AI31" s="36">
        <f>+TRUNC('D-PNP'!AI31,0)</f>
        <v>30</v>
      </c>
      <c r="AJ31" s="36">
        <f>+TRUNC('D-PNP'!AJ31,6)</f>
        <v>8</v>
      </c>
      <c r="AK31" s="36">
        <f>+TRUNC('D-PNP'!AK31,6)</f>
        <v>6.4</v>
      </c>
      <c r="AL31" s="36">
        <f>+TRUNC('D-PNP'!AL31,6)</f>
        <v>9.5476749999999999</v>
      </c>
      <c r="AM31" s="36">
        <f>+TRUNC('D-PNP'!AM31,0)</f>
        <v>468</v>
      </c>
      <c r="AN31" s="36">
        <f>+TRUNC('D-PNP'!AN31,3)</f>
        <v>91.14</v>
      </c>
      <c r="AO31" s="36">
        <f>+TRUNC('D-PNP'!AO31,0)</f>
        <v>0</v>
      </c>
      <c r="AP31" s="36">
        <f>+TRUNC('D-PNP'!AP31,6)</f>
        <v>100</v>
      </c>
      <c r="AQ31" s="36">
        <f>+TRUNC('D-PNP'!AQ31,0)</f>
        <v>5850</v>
      </c>
      <c r="AR31" s="36">
        <f>+TRUNC('D-PNP'!AR31,0)</f>
        <v>0</v>
      </c>
      <c r="AS31" s="36">
        <f>+TRUNC('D-PNP'!AS31,3)</f>
        <v>954.58399999999995</v>
      </c>
      <c r="AT31" s="36">
        <f>+TRUNC('D-PNP'!AT31,3)</f>
        <v>1203.877</v>
      </c>
      <c r="AU31" s="36">
        <f>+TRUNC('D-PNP'!AU31,0)</f>
        <v>0</v>
      </c>
      <c r="AV31" s="36">
        <f>+TRUNC('D-PNP'!AV31,0)</f>
        <v>45</v>
      </c>
      <c r="AW31" s="36">
        <f>+TRUNC('D-PNP'!AW31,0)</f>
        <v>31</v>
      </c>
      <c r="AX31" s="36">
        <f>+TRUNC('D-PNP'!AX31,0)</f>
        <v>30</v>
      </c>
      <c r="AY31" s="36">
        <f>+TRUNC('D-PNP'!AY31,0)</f>
        <v>468</v>
      </c>
      <c r="AZ31" s="36">
        <f>+TRUNC('D-PNP'!AZ31,3)</f>
        <v>91.14</v>
      </c>
      <c r="BA31" s="36">
        <f>+TRUNC('D-PNP'!BA31,0)</f>
        <v>0</v>
      </c>
      <c r="BB31" s="36">
        <f>+TRUNC('D-PNP'!BB31,0)</f>
        <v>5382</v>
      </c>
      <c r="BC31" s="36">
        <f>+TRUNC('D-PNP'!BC31,0)</f>
        <v>0</v>
      </c>
      <c r="BD31" s="36">
        <f>+TRUNC('D-PNP'!BD31,3)</f>
        <v>954.58399999999995</v>
      </c>
      <c r="BE31" s="36">
        <f>+TRUNC('D-PNP'!BE31,3)</f>
        <v>1203.877</v>
      </c>
      <c r="BF31" s="36">
        <f>+TRUNC('D-PNP'!BF31,0)</f>
        <v>0</v>
      </c>
      <c r="BG31" s="36">
        <f>+TRUNC('D-PNP'!BG31,0)</f>
        <v>45</v>
      </c>
      <c r="BH31" s="36">
        <f>+TRUNC('D-PNP'!BH31,0)</f>
        <v>31</v>
      </c>
      <c r="BI31" s="36">
        <f>+TRUNC('D-PNP'!BI31,0)</f>
        <v>30</v>
      </c>
      <c r="BJ31" s="36">
        <f>+TRUNC('D-PNP'!BJ31,3)</f>
        <v>98.739000000000004</v>
      </c>
      <c r="BK31" s="36">
        <f>+TRUNC('D-PNP'!BK31,3)</f>
        <v>1.8420000000000001</v>
      </c>
      <c r="BL31" s="36">
        <f>+TRUNC('D-PNP'!BL31,3)</f>
        <v>-1.0569999999999999</v>
      </c>
      <c r="BM31" s="36">
        <f>+TRUNC('D-PNP'!BM31,3)</f>
        <v>0.876</v>
      </c>
      <c r="BN31" s="36">
        <f>+TRUNC('D-PNP'!BN31,3)</f>
        <v>6.0419999999999998</v>
      </c>
      <c r="BO31" s="36">
        <f>+TRUNC('D-PNP'!BO31,3)</f>
        <v>6.0419999999999998</v>
      </c>
      <c r="BP31" s="36">
        <f>+TRUNC('D-PNP'!BP31,3)</f>
        <v>0</v>
      </c>
      <c r="BQ31" s="36">
        <f>+TRUNC('D-PNP'!BQ31,3)</f>
        <v>37.502000000000002</v>
      </c>
      <c r="BR31" s="36">
        <f>+TRUNC('D-PNP'!BR31,3)</f>
        <v>37.502000000000002</v>
      </c>
      <c r="BS31" s="36">
        <f>+TRUNC('D-PNP'!BS31,3)</f>
        <v>98.739000000000004</v>
      </c>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row>
    <row r="32" spans="3:120" x14ac:dyDescent="0.2">
      <c r="C32" s="8">
        <f>+'D-PDP'!C32</f>
        <v>45536</v>
      </c>
      <c r="D32" s="36">
        <f>+TRUNC('D-PNP'!D32,0)</f>
        <v>7</v>
      </c>
      <c r="E32" s="36">
        <f>+TRUNC('D-PNP'!E32,0)</f>
        <v>0</v>
      </c>
      <c r="F32" s="36">
        <f>+TRUNC('D-PNP'!F32,0)</f>
        <v>7</v>
      </c>
      <c r="G32" s="36">
        <f>+TRUNC('D-PNP'!G32,0)</f>
        <v>0</v>
      </c>
      <c r="H32" s="36">
        <f>+TRUNC('D-PNP'!H32,0)</f>
        <v>0</v>
      </c>
      <c r="I32" s="36">
        <f>+TRUNC('D-PNP'!I32,0)</f>
        <v>0</v>
      </c>
      <c r="J32" s="36">
        <f>+TRUNC('D-PNP'!J32,0)</f>
        <v>0</v>
      </c>
      <c r="K32" s="36">
        <f>+TRUNC('D-PNP'!K32,0)</f>
        <v>5592</v>
      </c>
      <c r="L32" s="36">
        <f>+TRUNC('D-PNP'!L32,0)</f>
        <v>0</v>
      </c>
      <c r="M32" s="36">
        <f>+TRUNC('D-PNP'!M32,3)</f>
        <v>2992.5830000000001</v>
      </c>
      <c r="N32" s="36">
        <f>+TRUNC('D-PNP'!N32,3)</f>
        <v>1165.828</v>
      </c>
      <c r="O32" s="36">
        <f>+TRUNC('D-PNP'!O32,3)</f>
        <v>0</v>
      </c>
      <c r="P32" s="36">
        <f>+TRUNC('D-PNP'!P32,3)</f>
        <v>329.35500000000002</v>
      </c>
      <c r="Q32" s="36">
        <f>+TRUNC('D-PNP'!Q32,3)</f>
        <v>60.021999999999998</v>
      </c>
      <c r="R32" s="36">
        <f>+TRUNC('D-PNP'!R32,3)</f>
        <v>887.58199999999999</v>
      </c>
      <c r="S32" s="36">
        <f>+TRUNC('D-PNP'!S32,0)</f>
        <v>0</v>
      </c>
      <c r="T32" s="36">
        <f>+TRUNC('D-PNP'!T32,0)</f>
        <v>43</v>
      </c>
      <c r="U32" s="36">
        <f>+TRUNC('D-PNP'!U32,0)</f>
        <v>29</v>
      </c>
      <c r="V32" s="36">
        <f>+TRUNC('D-PNP'!V32,0)</f>
        <v>28</v>
      </c>
      <c r="W32" s="36">
        <f>+TRUNC('D-PNP'!W32,0)</f>
        <v>126923</v>
      </c>
      <c r="X32" s="36">
        <f>+TRUNC('D-PNP'!X32,0)</f>
        <v>0</v>
      </c>
      <c r="Y32" s="36">
        <f>+TRUNC('D-PNP'!Y32,0)</f>
        <v>0</v>
      </c>
      <c r="Z32" s="36">
        <f>+TRUNC('D-PNP'!Z32,0)</f>
        <v>0</v>
      </c>
      <c r="AA32" s="36">
        <f>+TRUNC('D-PNP'!AA32,0)</f>
        <v>0</v>
      </c>
      <c r="AB32" s="36">
        <f>+TRUNC('D-PNP'!AB32,0)</f>
        <v>5592</v>
      </c>
      <c r="AC32" s="36">
        <f>+TRUNC('D-PNP'!AC32,0)</f>
        <v>0</v>
      </c>
      <c r="AD32" s="36">
        <f>+TRUNC('D-PNP'!AD32,3)</f>
        <v>887.58199999999999</v>
      </c>
      <c r="AE32" s="36">
        <f>+TRUNC('D-PNP'!AE32,3)</f>
        <v>1165.828</v>
      </c>
      <c r="AF32" s="36">
        <f>+TRUNC('D-PNP'!AF32,0)</f>
        <v>0</v>
      </c>
      <c r="AG32" s="36">
        <f>+TRUNC('D-PNP'!AG32,0)</f>
        <v>43</v>
      </c>
      <c r="AH32" s="36">
        <f>+TRUNC('D-PNP'!AH32,0)</f>
        <v>29</v>
      </c>
      <c r="AI32" s="36">
        <f>+TRUNC('D-PNP'!AI32,0)</f>
        <v>28</v>
      </c>
      <c r="AJ32" s="36">
        <f>+TRUNC('D-PNP'!AJ32,6)</f>
        <v>8</v>
      </c>
      <c r="AK32" s="36">
        <f>+TRUNC('D-PNP'!AK32,6)</f>
        <v>6.4</v>
      </c>
      <c r="AL32" s="36">
        <f>+TRUNC('D-PNP'!AL32,6)</f>
        <v>9.5476749999999999</v>
      </c>
      <c r="AM32" s="36">
        <f>+TRUNC('D-PNP'!AM32,0)</f>
        <v>447</v>
      </c>
      <c r="AN32" s="36">
        <f>+TRUNC('D-PNP'!AN32,3)</f>
        <v>84.742999999999995</v>
      </c>
      <c r="AO32" s="36">
        <f>+TRUNC('D-PNP'!AO32,0)</f>
        <v>0</v>
      </c>
      <c r="AP32" s="36">
        <f>+TRUNC('D-PNP'!AP32,6)</f>
        <v>100</v>
      </c>
      <c r="AQ32" s="36">
        <f>+TRUNC('D-PNP'!AQ32,0)</f>
        <v>5592</v>
      </c>
      <c r="AR32" s="36">
        <f>+TRUNC('D-PNP'!AR32,0)</f>
        <v>0</v>
      </c>
      <c r="AS32" s="36">
        <f>+TRUNC('D-PNP'!AS32,3)</f>
        <v>887.58199999999999</v>
      </c>
      <c r="AT32" s="36">
        <f>+TRUNC('D-PNP'!AT32,3)</f>
        <v>1165.828</v>
      </c>
      <c r="AU32" s="36">
        <f>+TRUNC('D-PNP'!AU32,0)</f>
        <v>0</v>
      </c>
      <c r="AV32" s="36">
        <f>+TRUNC('D-PNP'!AV32,0)</f>
        <v>43</v>
      </c>
      <c r="AW32" s="36">
        <f>+TRUNC('D-PNP'!AW32,0)</f>
        <v>29</v>
      </c>
      <c r="AX32" s="36">
        <f>+TRUNC('D-PNP'!AX32,0)</f>
        <v>28</v>
      </c>
      <c r="AY32" s="36">
        <f>+TRUNC('D-PNP'!AY32,0)</f>
        <v>447</v>
      </c>
      <c r="AZ32" s="36">
        <f>+TRUNC('D-PNP'!AZ32,3)</f>
        <v>84.742999999999995</v>
      </c>
      <c r="BA32" s="36">
        <f>+TRUNC('D-PNP'!BA32,0)</f>
        <v>0</v>
      </c>
      <c r="BB32" s="36">
        <f>+TRUNC('D-PNP'!BB32,0)</f>
        <v>5145</v>
      </c>
      <c r="BC32" s="36">
        <f>+TRUNC('D-PNP'!BC32,0)</f>
        <v>0</v>
      </c>
      <c r="BD32" s="36">
        <f>+TRUNC('D-PNP'!BD32,3)</f>
        <v>887.58199999999999</v>
      </c>
      <c r="BE32" s="36">
        <f>+TRUNC('D-PNP'!BE32,3)</f>
        <v>1165.828</v>
      </c>
      <c r="BF32" s="36">
        <f>+TRUNC('D-PNP'!BF32,0)</f>
        <v>0</v>
      </c>
      <c r="BG32" s="36">
        <f>+TRUNC('D-PNP'!BG32,0)</f>
        <v>43</v>
      </c>
      <c r="BH32" s="36">
        <f>+TRUNC('D-PNP'!BH32,0)</f>
        <v>29</v>
      </c>
      <c r="BI32" s="36">
        <f>+TRUNC('D-PNP'!BI32,0)</f>
        <v>28</v>
      </c>
      <c r="BJ32" s="36">
        <f>+TRUNC('D-PNP'!BJ32,3)</f>
        <v>98.739000000000004</v>
      </c>
      <c r="BK32" s="36">
        <f>+TRUNC('D-PNP'!BK32,3)</f>
        <v>1.8420000000000001</v>
      </c>
      <c r="BL32" s="36">
        <f>+TRUNC('D-PNP'!BL32,3)</f>
        <v>-1.0569999999999999</v>
      </c>
      <c r="BM32" s="36">
        <f>+TRUNC('D-PNP'!BM32,3)</f>
        <v>0.876</v>
      </c>
      <c r="BN32" s="36">
        <f>+TRUNC('D-PNP'!BN32,3)</f>
        <v>6.0419999999999998</v>
      </c>
      <c r="BO32" s="36">
        <f>+TRUNC('D-PNP'!BO32,3)</f>
        <v>6.0419999999999998</v>
      </c>
      <c r="BP32" s="36">
        <f>+TRUNC('D-PNP'!BP32,3)</f>
        <v>0</v>
      </c>
      <c r="BQ32" s="36">
        <f>+TRUNC('D-PNP'!BQ32,3)</f>
        <v>37.502000000000002</v>
      </c>
      <c r="BR32" s="36">
        <f>+TRUNC('D-PNP'!BR32,3)</f>
        <v>37.502000000000002</v>
      </c>
      <c r="BS32" s="36">
        <f>+TRUNC('D-PNP'!BS32,3)</f>
        <v>98.739000000000004</v>
      </c>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row>
    <row r="33" spans="3:120" x14ac:dyDescent="0.2">
      <c r="C33" s="8">
        <f>+'D-PDP'!C33</f>
        <v>45566</v>
      </c>
      <c r="D33" s="36">
        <f>+TRUNC('D-PNP'!D33,0)</f>
        <v>7</v>
      </c>
      <c r="E33" s="36">
        <f>+TRUNC('D-PNP'!E33,0)</f>
        <v>0</v>
      </c>
      <c r="F33" s="36">
        <f>+TRUNC('D-PNP'!F33,0)</f>
        <v>7</v>
      </c>
      <c r="G33" s="36">
        <f>+TRUNC('D-PNP'!G33,0)</f>
        <v>0</v>
      </c>
      <c r="H33" s="36">
        <f>+TRUNC('D-PNP'!H33,0)</f>
        <v>0</v>
      </c>
      <c r="I33" s="36">
        <f>+TRUNC('D-PNP'!I33,0)</f>
        <v>0</v>
      </c>
      <c r="J33" s="36">
        <f>+TRUNC('D-PNP'!J33,0)</f>
        <v>0</v>
      </c>
      <c r="K33" s="36">
        <f>+TRUNC('D-PNP'!K33,0)</f>
        <v>5709</v>
      </c>
      <c r="L33" s="36">
        <f>+TRUNC('D-PNP'!L33,0)</f>
        <v>0</v>
      </c>
      <c r="M33" s="36">
        <f>+TRUNC('D-PNP'!M33,3)</f>
        <v>3040.3139999999999</v>
      </c>
      <c r="N33" s="36">
        <f>+TRUNC('D-PNP'!N33,3)</f>
        <v>1199.2760000000001</v>
      </c>
      <c r="O33" s="36">
        <f>+TRUNC('D-PNP'!O33,3)</f>
        <v>0</v>
      </c>
      <c r="P33" s="36">
        <f>+TRUNC('D-PNP'!P33,3)</f>
        <v>337.00599999999997</v>
      </c>
      <c r="Q33" s="36">
        <f>+TRUNC('D-PNP'!Q33,3)</f>
        <v>63.378</v>
      </c>
      <c r="R33" s="36">
        <f>+TRUNC('D-PNP'!R33,3)</f>
        <v>887.24300000000005</v>
      </c>
      <c r="S33" s="36">
        <f>+TRUNC('D-PNP'!S33,0)</f>
        <v>0</v>
      </c>
      <c r="T33" s="36">
        <f>+TRUNC('D-PNP'!T33,0)</f>
        <v>43</v>
      </c>
      <c r="U33" s="36">
        <f>+TRUNC('D-PNP'!U33,0)</f>
        <v>30</v>
      </c>
      <c r="V33" s="36">
        <f>+TRUNC('D-PNP'!V33,0)</f>
        <v>28</v>
      </c>
      <c r="W33" s="36">
        <f>+TRUNC('D-PNP'!W33,0)</f>
        <v>131223</v>
      </c>
      <c r="X33" s="36">
        <f>+TRUNC('D-PNP'!X33,0)</f>
        <v>0</v>
      </c>
      <c r="Y33" s="36">
        <f>+TRUNC('D-PNP'!Y33,0)</f>
        <v>0</v>
      </c>
      <c r="Z33" s="36">
        <f>+TRUNC('D-PNP'!Z33,0)</f>
        <v>0</v>
      </c>
      <c r="AA33" s="36">
        <f>+TRUNC('D-PNP'!AA33,0)</f>
        <v>0</v>
      </c>
      <c r="AB33" s="36">
        <f>+TRUNC('D-PNP'!AB33,0)</f>
        <v>5709</v>
      </c>
      <c r="AC33" s="36">
        <f>+TRUNC('D-PNP'!AC33,0)</f>
        <v>0</v>
      </c>
      <c r="AD33" s="36">
        <f>+TRUNC('D-PNP'!AD33,3)</f>
        <v>887.24300000000005</v>
      </c>
      <c r="AE33" s="36">
        <f>+TRUNC('D-PNP'!AE33,3)</f>
        <v>1199.2760000000001</v>
      </c>
      <c r="AF33" s="36">
        <f>+TRUNC('D-PNP'!AF33,0)</f>
        <v>0</v>
      </c>
      <c r="AG33" s="36">
        <f>+TRUNC('D-PNP'!AG33,0)</f>
        <v>43</v>
      </c>
      <c r="AH33" s="36">
        <f>+TRUNC('D-PNP'!AH33,0)</f>
        <v>30</v>
      </c>
      <c r="AI33" s="36">
        <f>+TRUNC('D-PNP'!AI33,0)</f>
        <v>28</v>
      </c>
      <c r="AJ33" s="36">
        <f>+TRUNC('D-PNP'!AJ33,6)</f>
        <v>8</v>
      </c>
      <c r="AK33" s="36">
        <f>+TRUNC('D-PNP'!AK33,6)</f>
        <v>6.4</v>
      </c>
      <c r="AL33" s="36">
        <f>+TRUNC('D-PNP'!AL33,6)</f>
        <v>9.5476749999999999</v>
      </c>
      <c r="AM33" s="36">
        <f>+TRUNC('D-PNP'!AM33,0)</f>
        <v>456</v>
      </c>
      <c r="AN33" s="36">
        <f>+TRUNC('D-PNP'!AN33,3)</f>
        <v>84.710999999999999</v>
      </c>
      <c r="AO33" s="36">
        <f>+TRUNC('D-PNP'!AO33,0)</f>
        <v>0</v>
      </c>
      <c r="AP33" s="36">
        <f>+TRUNC('D-PNP'!AP33,6)</f>
        <v>100</v>
      </c>
      <c r="AQ33" s="36">
        <f>+TRUNC('D-PNP'!AQ33,0)</f>
        <v>5709</v>
      </c>
      <c r="AR33" s="36">
        <f>+TRUNC('D-PNP'!AR33,0)</f>
        <v>0</v>
      </c>
      <c r="AS33" s="36">
        <f>+TRUNC('D-PNP'!AS33,3)</f>
        <v>887.24300000000005</v>
      </c>
      <c r="AT33" s="36">
        <f>+TRUNC('D-PNP'!AT33,3)</f>
        <v>1199.2760000000001</v>
      </c>
      <c r="AU33" s="36">
        <f>+TRUNC('D-PNP'!AU33,0)</f>
        <v>0</v>
      </c>
      <c r="AV33" s="36">
        <f>+TRUNC('D-PNP'!AV33,0)</f>
        <v>43</v>
      </c>
      <c r="AW33" s="36">
        <f>+TRUNC('D-PNP'!AW33,0)</f>
        <v>30</v>
      </c>
      <c r="AX33" s="36">
        <f>+TRUNC('D-PNP'!AX33,0)</f>
        <v>28</v>
      </c>
      <c r="AY33" s="36">
        <f>+TRUNC('D-PNP'!AY33,0)</f>
        <v>456</v>
      </c>
      <c r="AZ33" s="36">
        <f>+TRUNC('D-PNP'!AZ33,3)</f>
        <v>84.710999999999999</v>
      </c>
      <c r="BA33" s="36">
        <f>+TRUNC('D-PNP'!BA33,0)</f>
        <v>0</v>
      </c>
      <c r="BB33" s="36">
        <f>+TRUNC('D-PNP'!BB33,0)</f>
        <v>5252</v>
      </c>
      <c r="BC33" s="36">
        <f>+TRUNC('D-PNP'!BC33,0)</f>
        <v>0</v>
      </c>
      <c r="BD33" s="36">
        <f>+TRUNC('D-PNP'!BD33,3)</f>
        <v>887.24300000000005</v>
      </c>
      <c r="BE33" s="36">
        <f>+TRUNC('D-PNP'!BE33,3)</f>
        <v>1199.2760000000001</v>
      </c>
      <c r="BF33" s="36">
        <f>+TRUNC('D-PNP'!BF33,0)</f>
        <v>0</v>
      </c>
      <c r="BG33" s="36">
        <f>+TRUNC('D-PNP'!BG33,0)</f>
        <v>43</v>
      </c>
      <c r="BH33" s="36">
        <f>+TRUNC('D-PNP'!BH33,0)</f>
        <v>30</v>
      </c>
      <c r="BI33" s="36">
        <f>+TRUNC('D-PNP'!BI33,0)</f>
        <v>28</v>
      </c>
      <c r="BJ33" s="36">
        <f>+TRUNC('D-PNP'!BJ33,3)</f>
        <v>98.739000000000004</v>
      </c>
      <c r="BK33" s="36">
        <f>+TRUNC('D-PNP'!BK33,3)</f>
        <v>1.8420000000000001</v>
      </c>
      <c r="BL33" s="36">
        <f>+TRUNC('D-PNP'!BL33,3)</f>
        <v>-1.0569999999999999</v>
      </c>
      <c r="BM33" s="36">
        <f>+TRUNC('D-PNP'!BM33,3)</f>
        <v>0.876</v>
      </c>
      <c r="BN33" s="36">
        <f>+TRUNC('D-PNP'!BN33,3)</f>
        <v>6.0419999999999998</v>
      </c>
      <c r="BO33" s="36">
        <f>+TRUNC('D-PNP'!BO33,3)</f>
        <v>6.0419999999999998</v>
      </c>
      <c r="BP33" s="36">
        <f>+TRUNC('D-PNP'!BP33,3)</f>
        <v>0</v>
      </c>
      <c r="BQ33" s="36">
        <f>+TRUNC('D-PNP'!BQ33,3)</f>
        <v>37.502000000000002</v>
      </c>
      <c r="BR33" s="36">
        <f>+TRUNC('D-PNP'!BR33,3)</f>
        <v>37.502000000000002</v>
      </c>
      <c r="BS33" s="36">
        <f>+TRUNC('D-PNP'!BS33,3)</f>
        <v>98.739000000000004</v>
      </c>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row>
    <row r="34" spans="3:120" x14ac:dyDescent="0.2">
      <c r="C34" s="8">
        <f>+'D-PDP'!C34</f>
        <v>45597</v>
      </c>
      <c r="D34" s="36">
        <f>+TRUNC('D-PNP'!D34,0)</f>
        <v>7</v>
      </c>
      <c r="E34" s="36">
        <f>+TRUNC('D-PNP'!E34,0)</f>
        <v>0</v>
      </c>
      <c r="F34" s="36">
        <f>+TRUNC('D-PNP'!F34,0)</f>
        <v>7</v>
      </c>
      <c r="G34" s="36">
        <f>+TRUNC('D-PNP'!G34,0)</f>
        <v>0</v>
      </c>
      <c r="H34" s="36">
        <f>+TRUNC('D-PNP'!H34,0)</f>
        <v>0</v>
      </c>
      <c r="I34" s="36">
        <f>+TRUNC('D-PNP'!I34,0)</f>
        <v>0</v>
      </c>
      <c r="J34" s="36">
        <f>+TRUNC('D-PNP'!J34,0)</f>
        <v>0</v>
      </c>
      <c r="K34" s="36">
        <f>+TRUNC('D-PNP'!K34,0)</f>
        <v>5459</v>
      </c>
      <c r="L34" s="36">
        <f>+TRUNC('D-PNP'!L34,0)</f>
        <v>0</v>
      </c>
      <c r="M34" s="36">
        <f>+TRUNC('D-PNP'!M34,3)</f>
        <v>2893.9560000000001</v>
      </c>
      <c r="N34" s="36">
        <f>+TRUNC('D-PNP'!N34,3)</f>
        <v>1155.6780000000001</v>
      </c>
      <c r="O34" s="36">
        <f>+TRUNC('D-PNP'!O34,3)</f>
        <v>0</v>
      </c>
      <c r="P34" s="36">
        <f>+TRUNC('D-PNP'!P34,3)</f>
        <v>323.07600000000002</v>
      </c>
      <c r="Q34" s="36">
        <f>+TRUNC('D-PNP'!Q34,3)</f>
        <v>62.62</v>
      </c>
      <c r="R34" s="36">
        <f>+TRUNC('D-PNP'!R34,3)</f>
        <v>830.73900000000003</v>
      </c>
      <c r="S34" s="36">
        <f>+TRUNC('D-PNP'!S34,0)</f>
        <v>0</v>
      </c>
      <c r="T34" s="36">
        <f>+TRUNC('D-PNP'!T34,0)</f>
        <v>41</v>
      </c>
      <c r="U34" s="36">
        <f>+TRUNC('D-PNP'!U34,0)</f>
        <v>28</v>
      </c>
      <c r="V34" s="36">
        <f>+TRUNC('D-PNP'!V34,0)</f>
        <v>27</v>
      </c>
      <c r="W34" s="36">
        <f>+TRUNC('D-PNP'!W34,0)</f>
        <v>127056</v>
      </c>
      <c r="X34" s="36">
        <f>+TRUNC('D-PNP'!X34,0)</f>
        <v>0</v>
      </c>
      <c r="Y34" s="36">
        <f>+TRUNC('D-PNP'!Y34,0)</f>
        <v>0</v>
      </c>
      <c r="Z34" s="36">
        <f>+TRUNC('D-PNP'!Z34,0)</f>
        <v>0</v>
      </c>
      <c r="AA34" s="36">
        <f>+TRUNC('D-PNP'!AA34,0)</f>
        <v>0</v>
      </c>
      <c r="AB34" s="36">
        <f>+TRUNC('D-PNP'!AB34,0)</f>
        <v>5459</v>
      </c>
      <c r="AC34" s="36">
        <f>+TRUNC('D-PNP'!AC34,0)</f>
        <v>0</v>
      </c>
      <c r="AD34" s="36">
        <f>+TRUNC('D-PNP'!AD34,3)</f>
        <v>830.73900000000003</v>
      </c>
      <c r="AE34" s="36">
        <f>+TRUNC('D-PNP'!AE34,3)</f>
        <v>1155.6780000000001</v>
      </c>
      <c r="AF34" s="36">
        <f>+TRUNC('D-PNP'!AF34,0)</f>
        <v>0</v>
      </c>
      <c r="AG34" s="36">
        <f>+TRUNC('D-PNP'!AG34,0)</f>
        <v>41</v>
      </c>
      <c r="AH34" s="36">
        <f>+TRUNC('D-PNP'!AH34,0)</f>
        <v>28</v>
      </c>
      <c r="AI34" s="36">
        <f>+TRUNC('D-PNP'!AI34,0)</f>
        <v>27</v>
      </c>
      <c r="AJ34" s="36">
        <f>+TRUNC('D-PNP'!AJ34,6)</f>
        <v>8</v>
      </c>
      <c r="AK34" s="36">
        <f>+TRUNC('D-PNP'!AK34,6)</f>
        <v>6.4</v>
      </c>
      <c r="AL34" s="36">
        <f>+TRUNC('D-PNP'!AL34,6)</f>
        <v>9.5476749999999999</v>
      </c>
      <c r="AM34" s="36">
        <f>+TRUNC('D-PNP'!AM34,0)</f>
        <v>436</v>
      </c>
      <c r="AN34" s="36">
        <f>+TRUNC('D-PNP'!AN34,3)</f>
        <v>79.316000000000003</v>
      </c>
      <c r="AO34" s="36">
        <f>+TRUNC('D-PNP'!AO34,0)</f>
        <v>0</v>
      </c>
      <c r="AP34" s="36">
        <f>+TRUNC('D-PNP'!AP34,6)</f>
        <v>100</v>
      </c>
      <c r="AQ34" s="36">
        <f>+TRUNC('D-PNP'!AQ34,0)</f>
        <v>5459</v>
      </c>
      <c r="AR34" s="36">
        <f>+TRUNC('D-PNP'!AR34,0)</f>
        <v>0</v>
      </c>
      <c r="AS34" s="36">
        <f>+TRUNC('D-PNP'!AS34,3)</f>
        <v>830.73900000000003</v>
      </c>
      <c r="AT34" s="36">
        <f>+TRUNC('D-PNP'!AT34,3)</f>
        <v>1155.6780000000001</v>
      </c>
      <c r="AU34" s="36">
        <f>+TRUNC('D-PNP'!AU34,0)</f>
        <v>0</v>
      </c>
      <c r="AV34" s="36">
        <f>+TRUNC('D-PNP'!AV34,0)</f>
        <v>41</v>
      </c>
      <c r="AW34" s="36">
        <f>+TRUNC('D-PNP'!AW34,0)</f>
        <v>28</v>
      </c>
      <c r="AX34" s="36">
        <f>+TRUNC('D-PNP'!AX34,0)</f>
        <v>27</v>
      </c>
      <c r="AY34" s="36">
        <f>+TRUNC('D-PNP'!AY34,0)</f>
        <v>436</v>
      </c>
      <c r="AZ34" s="36">
        <f>+TRUNC('D-PNP'!AZ34,3)</f>
        <v>79.316000000000003</v>
      </c>
      <c r="BA34" s="36">
        <f>+TRUNC('D-PNP'!BA34,0)</f>
        <v>0</v>
      </c>
      <c r="BB34" s="36">
        <f>+TRUNC('D-PNP'!BB34,0)</f>
        <v>5022</v>
      </c>
      <c r="BC34" s="36">
        <f>+TRUNC('D-PNP'!BC34,0)</f>
        <v>0</v>
      </c>
      <c r="BD34" s="36">
        <f>+TRUNC('D-PNP'!BD34,3)</f>
        <v>830.73900000000003</v>
      </c>
      <c r="BE34" s="36">
        <f>+TRUNC('D-PNP'!BE34,3)</f>
        <v>1155.6780000000001</v>
      </c>
      <c r="BF34" s="36">
        <f>+TRUNC('D-PNP'!BF34,0)</f>
        <v>0</v>
      </c>
      <c r="BG34" s="36">
        <f>+TRUNC('D-PNP'!BG34,0)</f>
        <v>41</v>
      </c>
      <c r="BH34" s="36">
        <f>+TRUNC('D-PNP'!BH34,0)</f>
        <v>28</v>
      </c>
      <c r="BI34" s="36">
        <f>+TRUNC('D-PNP'!BI34,0)</f>
        <v>27</v>
      </c>
      <c r="BJ34" s="36">
        <f>+TRUNC('D-PNP'!BJ34,3)</f>
        <v>98.739000000000004</v>
      </c>
      <c r="BK34" s="36">
        <f>+TRUNC('D-PNP'!BK34,3)</f>
        <v>1.8420000000000001</v>
      </c>
      <c r="BL34" s="36">
        <f>+TRUNC('D-PNP'!BL34,3)</f>
        <v>-1.0569999999999999</v>
      </c>
      <c r="BM34" s="36">
        <f>+TRUNC('D-PNP'!BM34,3)</f>
        <v>0.876</v>
      </c>
      <c r="BN34" s="36">
        <f>+TRUNC('D-PNP'!BN34,3)</f>
        <v>6.0419999999999998</v>
      </c>
      <c r="BO34" s="36">
        <f>+TRUNC('D-PNP'!BO34,3)</f>
        <v>6.0419999999999998</v>
      </c>
      <c r="BP34" s="36">
        <f>+TRUNC('D-PNP'!BP34,3)</f>
        <v>0</v>
      </c>
      <c r="BQ34" s="36">
        <f>+TRUNC('D-PNP'!BQ34,3)</f>
        <v>37.502000000000002</v>
      </c>
      <c r="BR34" s="36">
        <f>+TRUNC('D-PNP'!BR34,3)</f>
        <v>37.502000000000002</v>
      </c>
      <c r="BS34" s="36">
        <f>+TRUNC('D-PNP'!BS34,3)</f>
        <v>98.739000000000004</v>
      </c>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row>
    <row r="35" spans="3:120" x14ac:dyDescent="0.2">
      <c r="C35" s="9">
        <f>+'D-PDP'!C35</f>
        <v>45627</v>
      </c>
      <c r="D35" s="36">
        <f>+TRUNC('D-PNP'!D35,0)</f>
        <v>7</v>
      </c>
      <c r="E35" s="36">
        <f>+TRUNC('D-PNP'!E35,0)</f>
        <v>0</v>
      </c>
      <c r="F35" s="36">
        <f>+TRUNC('D-PNP'!F35,0)</f>
        <v>7</v>
      </c>
      <c r="G35" s="36">
        <f>+TRUNC('D-PNP'!G35,0)</f>
        <v>0</v>
      </c>
      <c r="H35" s="36">
        <f>+TRUNC('D-PNP'!H35,0)</f>
        <v>0</v>
      </c>
      <c r="I35" s="36">
        <f>+TRUNC('D-PNP'!I35,0)</f>
        <v>0</v>
      </c>
      <c r="J35" s="36">
        <f>+TRUNC('D-PNP'!J35,0)</f>
        <v>0</v>
      </c>
      <c r="K35" s="36">
        <f>+TRUNC('D-PNP'!K35,0)</f>
        <v>5574</v>
      </c>
      <c r="L35" s="36">
        <f>+TRUNC('D-PNP'!L35,0)</f>
        <v>0</v>
      </c>
      <c r="M35" s="36">
        <f>+TRUNC('D-PNP'!M35,3)</f>
        <v>2942.5259999999998</v>
      </c>
      <c r="N35" s="36">
        <f>+TRUNC('D-PNP'!N35,3)</f>
        <v>1189.5319999999999</v>
      </c>
      <c r="O35" s="36">
        <f>+TRUNC('D-PNP'!O35,3)</f>
        <v>0</v>
      </c>
      <c r="P35" s="36">
        <f>+TRUNC('D-PNP'!P35,3)</f>
        <v>330.86799999999999</v>
      </c>
      <c r="Q35" s="36">
        <f>+TRUNC('D-PNP'!Q35,3)</f>
        <v>66.040999999999997</v>
      </c>
      <c r="R35" s="36">
        <f>+TRUNC('D-PNP'!R35,3)</f>
        <v>830.577</v>
      </c>
      <c r="S35" s="36">
        <f>+TRUNC('D-PNP'!S35,0)</f>
        <v>0</v>
      </c>
      <c r="T35" s="36">
        <f>+TRUNC('D-PNP'!T35,0)</f>
        <v>41</v>
      </c>
      <c r="U35" s="36">
        <f>+TRUNC('D-PNP'!U35,0)</f>
        <v>29</v>
      </c>
      <c r="V35" s="36">
        <f>+TRUNC('D-PNP'!V35,0)</f>
        <v>28</v>
      </c>
      <c r="W35" s="36">
        <f>+TRUNC('D-PNP'!W35,0)</f>
        <v>131358</v>
      </c>
      <c r="X35" s="36">
        <f>+TRUNC('D-PNP'!X35,0)</f>
        <v>0</v>
      </c>
      <c r="Y35" s="36">
        <f>+TRUNC('D-PNP'!Y35,0)</f>
        <v>0</v>
      </c>
      <c r="Z35" s="36">
        <f>+TRUNC('D-PNP'!Z35,0)</f>
        <v>0</v>
      </c>
      <c r="AA35" s="36">
        <f>+TRUNC('D-PNP'!AA35,0)</f>
        <v>0</v>
      </c>
      <c r="AB35" s="36">
        <f>+TRUNC('D-PNP'!AB35,0)</f>
        <v>5574</v>
      </c>
      <c r="AC35" s="36">
        <f>+TRUNC('D-PNP'!AC35,0)</f>
        <v>0</v>
      </c>
      <c r="AD35" s="36">
        <f>+TRUNC('D-PNP'!AD35,3)</f>
        <v>830.577</v>
      </c>
      <c r="AE35" s="36">
        <f>+TRUNC('D-PNP'!AE35,3)</f>
        <v>1189.5319999999999</v>
      </c>
      <c r="AF35" s="36">
        <f>+TRUNC('D-PNP'!AF35,0)</f>
        <v>0</v>
      </c>
      <c r="AG35" s="36">
        <f>+TRUNC('D-PNP'!AG35,0)</f>
        <v>41</v>
      </c>
      <c r="AH35" s="36">
        <f>+TRUNC('D-PNP'!AH35,0)</f>
        <v>29</v>
      </c>
      <c r="AI35" s="36">
        <f>+TRUNC('D-PNP'!AI35,0)</f>
        <v>28</v>
      </c>
      <c r="AJ35" s="36">
        <f>+TRUNC('D-PNP'!AJ35,6)</f>
        <v>8</v>
      </c>
      <c r="AK35" s="36">
        <f>+TRUNC('D-PNP'!AK35,6)</f>
        <v>6.4</v>
      </c>
      <c r="AL35" s="36">
        <f>+TRUNC('D-PNP'!AL35,6)</f>
        <v>9.5476749999999999</v>
      </c>
      <c r="AM35" s="36">
        <f>+TRUNC('D-PNP'!AM35,0)</f>
        <v>445</v>
      </c>
      <c r="AN35" s="36">
        <f>+TRUNC('D-PNP'!AN35,3)</f>
        <v>79.3</v>
      </c>
      <c r="AO35" s="36">
        <f>+TRUNC('D-PNP'!AO35,0)</f>
        <v>0</v>
      </c>
      <c r="AP35" s="36">
        <f>+TRUNC('D-PNP'!AP35,6)</f>
        <v>100</v>
      </c>
      <c r="AQ35" s="36">
        <f>+TRUNC('D-PNP'!AQ35,0)</f>
        <v>5574</v>
      </c>
      <c r="AR35" s="36">
        <f>+TRUNC('D-PNP'!AR35,0)</f>
        <v>0</v>
      </c>
      <c r="AS35" s="36">
        <f>+TRUNC('D-PNP'!AS35,3)</f>
        <v>830.577</v>
      </c>
      <c r="AT35" s="36">
        <f>+TRUNC('D-PNP'!AT35,3)</f>
        <v>1189.5319999999999</v>
      </c>
      <c r="AU35" s="36">
        <f>+TRUNC('D-PNP'!AU35,0)</f>
        <v>0</v>
      </c>
      <c r="AV35" s="36">
        <f>+TRUNC('D-PNP'!AV35,0)</f>
        <v>41</v>
      </c>
      <c r="AW35" s="36">
        <f>+TRUNC('D-PNP'!AW35,0)</f>
        <v>29</v>
      </c>
      <c r="AX35" s="36">
        <f>+TRUNC('D-PNP'!AX35,0)</f>
        <v>28</v>
      </c>
      <c r="AY35" s="36">
        <f>+TRUNC('D-PNP'!AY35,0)</f>
        <v>445</v>
      </c>
      <c r="AZ35" s="36">
        <f>+TRUNC('D-PNP'!AZ35,3)</f>
        <v>79.3</v>
      </c>
      <c r="BA35" s="36">
        <f>+TRUNC('D-PNP'!BA35,0)</f>
        <v>0</v>
      </c>
      <c r="BB35" s="36">
        <f>+TRUNC('D-PNP'!BB35,0)</f>
        <v>5128</v>
      </c>
      <c r="BC35" s="36">
        <f>+TRUNC('D-PNP'!BC35,0)</f>
        <v>0</v>
      </c>
      <c r="BD35" s="36">
        <f>+TRUNC('D-PNP'!BD35,3)</f>
        <v>830.577</v>
      </c>
      <c r="BE35" s="36">
        <f>+TRUNC('D-PNP'!BE35,3)</f>
        <v>1189.5319999999999</v>
      </c>
      <c r="BF35" s="36">
        <f>+TRUNC('D-PNP'!BF35,0)</f>
        <v>0</v>
      </c>
      <c r="BG35" s="36">
        <f>+TRUNC('D-PNP'!BG35,0)</f>
        <v>41</v>
      </c>
      <c r="BH35" s="36">
        <f>+TRUNC('D-PNP'!BH35,0)</f>
        <v>29</v>
      </c>
      <c r="BI35" s="36">
        <f>+TRUNC('D-PNP'!BI35,0)</f>
        <v>28</v>
      </c>
      <c r="BJ35" s="36">
        <f>+TRUNC('D-PNP'!BJ35,3)</f>
        <v>98.739000000000004</v>
      </c>
      <c r="BK35" s="36">
        <f>+TRUNC('D-PNP'!BK35,3)</f>
        <v>1.8420000000000001</v>
      </c>
      <c r="BL35" s="36">
        <f>+TRUNC('D-PNP'!BL35,3)</f>
        <v>-1.0569999999999999</v>
      </c>
      <c r="BM35" s="36">
        <f>+TRUNC('D-PNP'!BM35,3)</f>
        <v>0.876</v>
      </c>
      <c r="BN35" s="36">
        <f>+TRUNC('D-PNP'!BN35,3)</f>
        <v>6.0419999999999998</v>
      </c>
      <c r="BO35" s="36">
        <f>+TRUNC('D-PNP'!BO35,3)</f>
        <v>6.0419999999999998</v>
      </c>
      <c r="BP35" s="36">
        <f>+TRUNC('D-PNP'!BP35,3)</f>
        <v>0</v>
      </c>
      <c r="BQ35" s="36">
        <f>+TRUNC('D-PNP'!BQ35,3)</f>
        <v>37.502000000000002</v>
      </c>
      <c r="BR35" s="36">
        <f>+TRUNC('D-PNP'!BR35,3)</f>
        <v>37.502000000000002</v>
      </c>
      <c r="BS35" s="36">
        <f>+TRUNC('D-PNP'!BS35,3)</f>
        <v>98.739000000000004</v>
      </c>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row>
    <row r="36" spans="3:120" x14ac:dyDescent="0.2">
      <c r="C36" s="10">
        <f>+'D-PDP'!C36</f>
        <v>2023</v>
      </c>
      <c r="D36" s="19">
        <f>+TRUNC('D-PNP'!D36,0)</f>
        <v>7</v>
      </c>
      <c r="E36" s="19">
        <f>+TRUNC('D-PNP'!E36,0)</f>
        <v>0</v>
      </c>
      <c r="F36" s="19">
        <f>+TRUNC('D-PNP'!F36,0)</f>
        <v>7</v>
      </c>
      <c r="G36" s="19">
        <f>+TRUNC('D-PNP'!G36,0)</f>
        <v>0</v>
      </c>
      <c r="H36" s="19">
        <f>+TRUNC('D-PNP'!H36,0)</f>
        <v>0</v>
      </c>
      <c r="I36" s="19">
        <f>+TRUNC('D-PNP'!I36,0)</f>
        <v>0</v>
      </c>
      <c r="J36" s="19">
        <f>+TRUNC('D-PNP'!J36,0)</f>
        <v>0</v>
      </c>
      <c r="K36" s="19">
        <f>+TRUNC('D-PNP'!K36,0)</f>
        <v>65116</v>
      </c>
      <c r="L36" s="19">
        <f>+TRUNC('D-PNP'!L36,0)</f>
        <v>0</v>
      </c>
      <c r="M36" s="19">
        <f>+TRUNC('D-PNP'!M36,3)</f>
        <v>39161.828000000001</v>
      </c>
      <c r="N36" s="19">
        <f>+TRUNC('D-PNP'!N36,3)</f>
        <v>12240.427</v>
      </c>
      <c r="O36" s="19">
        <f>+TRUNC('D-PNP'!O36,3)</f>
        <v>0</v>
      </c>
      <c r="P36" s="19">
        <f>+TRUNC('D-PNP'!P36,3)</f>
        <v>3794.5160000000001</v>
      </c>
      <c r="Q36" s="19">
        <f>+TRUNC('D-PNP'!Q36,3)</f>
        <v>269.95100000000002</v>
      </c>
      <c r="R36" s="19">
        <f>+TRUNC('D-PNP'!R36,3)</f>
        <v>14554.281000000001</v>
      </c>
      <c r="S36" s="19">
        <f>+TRUNC('D-PNP'!S36,0)</f>
        <v>0</v>
      </c>
      <c r="T36" s="19">
        <f>+TRUNC('D-PNP'!T36,0)</f>
        <v>608</v>
      </c>
      <c r="U36" s="19">
        <f>+TRUNC('D-PNP'!U36,0)</f>
        <v>420</v>
      </c>
      <c r="V36" s="19">
        <f>+TRUNC('D-PNP'!V36,0)</f>
        <v>397</v>
      </c>
      <c r="W36" s="19">
        <f>+TRUNC('D-PNP'!W36,0)</f>
        <v>1529243</v>
      </c>
      <c r="X36" s="19">
        <f>+TRUNC('D-PNP'!X36,0)</f>
        <v>0</v>
      </c>
      <c r="Y36" s="19">
        <f>+TRUNC('D-PNP'!Y36,0)</f>
        <v>0</v>
      </c>
      <c r="Z36" s="19">
        <f>+TRUNC('D-PNP'!Z36,0)</f>
        <v>0</v>
      </c>
      <c r="AA36" s="19">
        <f>+TRUNC('D-PNP'!AA36,0)</f>
        <v>0</v>
      </c>
      <c r="AB36" s="19">
        <f>+TRUNC('D-PNP'!AB36,0)</f>
        <v>65116</v>
      </c>
      <c r="AC36" s="19">
        <f>+TRUNC('D-PNP'!AC36,0)</f>
        <v>0</v>
      </c>
      <c r="AD36" s="19">
        <f>+TRUNC('D-PNP'!AD36,3)</f>
        <v>14554.281000000001</v>
      </c>
      <c r="AE36" s="19">
        <f>+TRUNC('D-PNP'!AE36,3)</f>
        <v>12240.427</v>
      </c>
      <c r="AF36" s="19">
        <f>+TRUNC('D-PNP'!AF36,0)</f>
        <v>0</v>
      </c>
      <c r="AG36" s="19">
        <f>+TRUNC('D-PNP'!AG36,0)</f>
        <v>608</v>
      </c>
      <c r="AH36" s="19">
        <f>+TRUNC('D-PNP'!AH36,0)</f>
        <v>420</v>
      </c>
      <c r="AI36" s="19">
        <f>+TRUNC('D-PNP'!AI36,0)</f>
        <v>397</v>
      </c>
      <c r="AJ36" s="19">
        <f>+TRUNC('D-PNP'!AJ36,6)</f>
        <v>8</v>
      </c>
      <c r="AK36" s="19">
        <f>+TRUNC('D-PNP'!AK36,6)</f>
        <v>6.4</v>
      </c>
      <c r="AL36" s="19">
        <f>+TRUNC('D-PNP'!AL36,6)</f>
        <v>9.1934360000000002</v>
      </c>
      <c r="AM36" s="19">
        <f>+TRUNC('D-PNP'!AM36,0)</f>
        <v>5209</v>
      </c>
      <c r="AN36" s="19">
        <f>+TRUNC('D-PNP'!AN36,3)</f>
        <v>1338.038</v>
      </c>
      <c r="AO36" s="19">
        <f>+TRUNC('D-PNP'!AO36,0)</f>
        <v>0</v>
      </c>
      <c r="AP36" s="19">
        <f>+TRUNC('D-PNP'!AP36,6)</f>
        <v>77.460483999999994</v>
      </c>
      <c r="AQ36" s="19">
        <f>+TRUNC('D-PNP'!AQ36,0)</f>
        <v>50439</v>
      </c>
      <c r="AR36" s="19">
        <f>+TRUNC('D-PNP'!AR36,0)</f>
        <v>0</v>
      </c>
      <c r="AS36" s="19">
        <f>+TRUNC('D-PNP'!AS36,3)</f>
        <v>11273.816000000001</v>
      </c>
      <c r="AT36" s="19">
        <f>+TRUNC('D-PNP'!AT36,3)</f>
        <v>9481.4940000000006</v>
      </c>
      <c r="AU36" s="19">
        <f>+TRUNC('D-PNP'!AU36,0)</f>
        <v>0</v>
      </c>
      <c r="AV36" s="19">
        <f>+TRUNC('D-PNP'!AV36,0)</f>
        <v>471</v>
      </c>
      <c r="AW36" s="19">
        <f>+TRUNC('D-PNP'!AW36,0)</f>
        <v>325</v>
      </c>
      <c r="AX36" s="19">
        <f>+TRUNC('D-PNP'!AX36,0)</f>
        <v>307</v>
      </c>
      <c r="AY36" s="19">
        <f>+TRUNC('D-PNP'!AY36,0)</f>
        <v>4035</v>
      </c>
      <c r="AZ36" s="19">
        <f>+TRUNC('D-PNP'!AZ36,3)</f>
        <v>1036.451</v>
      </c>
      <c r="BA36" s="19">
        <f>+TRUNC('D-PNP'!BA36,0)</f>
        <v>0</v>
      </c>
      <c r="BB36" s="19">
        <f>+TRUNC('D-PNP'!BB36,0)</f>
        <v>46404</v>
      </c>
      <c r="BC36" s="19">
        <f>+TRUNC('D-PNP'!BC36,0)</f>
        <v>0</v>
      </c>
      <c r="BD36" s="19">
        <f>+TRUNC('D-PNP'!BD36,3)</f>
        <v>11273.816000000001</v>
      </c>
      <c r="BE36" s="19">
        <f>+TRUNC('D-PNP'!BE36,3)</f>
        <v>9481.4940000000006</v>
      </c>
      <c r="BF36" s="19">
        <f>+TRUNC('D-PNP'!BF36,0)</f>
        <v>0</v>
      </c>
      <c r="BG36" s="19">
        <f>+TRUNC('D-PNP'!BG36,0)</f>
        <v>471</v>
      </c>
      <c r="BH36" s="19">
        <f>+TRUNC('D-PNP'!BH36,0)</f>
        <v>325</v>
      </c>
      <c r="BI36" s="19">
        <f>+TRUNC('D-PNP'!BI36,0)</f>
        <v>307</v>
      </c>
      <c r="BJ36" s="19">
        <f>+TRUNC('D-PNP'!BJ36,3)</f>
        <v>98.739000000000004</v>
      </c>
      <c r="BK36" s="19">
        <f>+TRUNC('D-PNP'!BK36,3)</f>
        <v>1.8420000000000001</v>
      </c>
      <c r="BL36" s="19">
        <f>+TRUNC('D-PNP'!BL36,3)</f>
        <v>-1.0569999999999999</v>
      </c>
      <c r="BM36" s="19">
        <f>+TRUNC('D-PNP'!BM36,3)</f>
        <v>0.876</v>
      </c>
      <c r="BN36" s="19">
        <f>+TRUNC('D-PNP'!BN36,3)</f>
        <v>6.0419999999999998</v>
      </c>
      <c r="BO36" s="19">
        <f>+TRUNC('D-PNP'!BO36,3)</f>
        <v>6.0419999999999998</v>
      </c>
      <c r="BP36" s="19">
        <f>+TRUNC('D-PNP'!BP36,3)</f>
        <v>0</v>
      </c>
      <c r="BQ36" s="19">
        <f>+TRUNC('D-PNP'!BQ36,3)</f>
        <v>37.502000000000002</v>
      </c>
      <c r="BR36" s="19">
        <f>+TRUNC('D-PNP'!BR36,3)</f>
        <v>37.502000000000002</v>
      </c>
      <c r="BS36" s="19">
        <f>+TRUNC('D-PNP'!BS36,3)</f>
        <v>98.739000000000004</v>
      </c>
      <c r="BT36" s="19">
        <f>+TRUNC('D-PNP'!BT36,0)</f>
        <v>4701942</v>
      </c>
      <c r="BU36" s="19">
        <f>+TRUNC('D-PNP'!BU36,0)</f>
        <v>402587</v>
      </c>
      <c r="BV36" s="19">
        <f>+TRUNC('D-PNP'!BV36,6)</f>
        <v>77.460483999999994</v>
      </c>
      <c r="BW36" s="19">
        <f>+TRUNC('D-PNP'!BW36,0)</f>
        <v>0</v>
      </c>
      <c r="BX36" s="19">
        <f>+TRUNC('D-PNP'!BX36,0)</f>
        <v>0</v>
      </c>
      <c r="BY36" s="19">
        <f>+TRUNC('D-PNP'!BY36,0)</f>
        <v>519732</v>
      </c>
      <c r="BZ36" s="19">
        <f>+TRUNC('D-PNP'!BZ36,3)</f>
        <v>7.9809999999999999</v>
      </c>
      <c r="CA36" s="19">
        <f>+TRUNC('D-PNP'!CA36,3)</f>
        <v>0.13</v>
      </c>
      <c r="CB36" s="19">
        <f>+TRUNC('D-PNP'!CB36,3)</f>
        <v>0.42199999999999999</v>
      </c>
      <c r="CC36" s="19">
        <f>+TRUNC('D-PNP'!CC36,3)</f>
        <v>0.10299999999999999</v>
      </c>
      <c r="CD36" s="19">
        <f>+TRUNC('D-PNP'!CD36,3)</f>
        <v>8.6999999999999994E-2</v>
      </c>
      <c r="CE36" s="19">
        <f>+TRUNC('D-PNP'!CE36,3)</f>
        <v>0</v>
      </c>
      <c r="CF36" s="19">
        <f>+TRUNC('D-PNP'!CF36,3)</f>
        <v>0</v>
      </c>
      <c r="CG36" s="19">
        <f>+TRUNC('D-PNP'!CG36,3)</f>
        <v>0</v>
      </c>
      <c r="CH36" s="19">
        <f>+TRUNC('D-PNP'!CH36,3)</f>
        <v>0</v>
      </c>
      <c r="CI36" s="19">
        <f>+TRUNC('D-PNP'!CI36,3)</f>
        <v>47099.114999999998</v>
      </c>
      <c r="CJ36" s="19">
        <f>+TRUNC('D-PNP'!CJ36,3)</f>
        <v>1499.7370000000001</v>
      </c>
      <c r="CK36" s="19">
        <f>+TRUNC('D-PNP'!CK36,3)</f>
        <v>0</v>
      </c>
      <c r="CL36" s="19">
        <f>+TRUNC('D-PNP'!CL36,3)</f>
        <v>0</v>
      </c>
      <c r="CM36" s="19">
        <f>+TRUNC('D-PNP'!CM36,3)</f>
        <v>0</v>
      </c>
      <c r="CN36" s="19">
        <f>+TRUNC('D-PNP'!CN36,0)</f>
        <v>0</v>
      </c>
      <c r="CO36" s="19">
        <f>+TRUNC('D-PNP'!CO36,3)</f>
        <v>0</v>
      </c>
      <c r="CP36" s="19">
        <f>+TRUNC('D-PNP'!CP36,0)</f>
        <v>0</v>
      </c>
      <c r="CQ36" s="19">
        <f>+TRUNC('D-PNP'!CQ36,0)</f>
        <v>0</v>
      </c>
      <c r="CR36" s="19">
        <f>+TRUNC('D-PNP'!CR36,0)</f>
        <v>0</v>
      </c>
      <c r="CS36" s="19">
        <f>+TRUNC('D-PNP'!CS36,0)</f>
        <v>0</v>
      </c>
      <c r="CT36" s="19">
        <f>+TRUNC('D-PNP'!CT36,0)</f>
        <v>0</v>
      </c>
      <c r="CU36" s="19">
        <f>+TRUNC('D-PNP'!CU36,6)</f>
        <v>0</v>
      </c>
      <c r="CV36" s="19">
        <f>+TRUNC('D-PNP'!CV36,0)</f>
        <v>0</v>
      </c>
      <c r="CW36" s="19">
        <f>+TRUNC('D-PNP'!CW36,0)</f>
        <v>0</v>
      </c>
      <c r="CX36" s="19">
        <f>+TRUNC('D-PNP'!CX36,0)</f>
        <v>0</v>
      </c>
      <c r="CY36" s="19">
        <f>+TRUNC('D-PNP'!CY36,0)</f>
        <v>0</v>
      </c>
      <c r="CZ36" s="19">
        <f>+TRUNC('D-PNP'!CZ36,0)</f>
        <v>0</v>
      </c>
      <c r="DA36" s="19">
        <f>+TRUNC('D-PNP'!DA36,0)</f>
        <v>0</v>
      </c>
      <c r="DB36" s="19">
        <f>+TRUNC('D-PNP'!DB36,0)</f>
        <v>0</v>
      </c>
      <c r="DC36" s="19">
        <f>+TRUNC('D-PNP'!DC36,0)</f>
        <v>0</v>
      </c>
      <c r="DD36" s="19">
        <f>+TRUNC('D-PNP'!DD36,0)</f>
        <v>0</v>
      </c>
      <c r="DE36" s="19">
        <f>+TRUNC('D-PNP'!DE36,0)</f>
        <v>0</v>
      </c>
      <c r="DF36" s="19">
        <f>+TRUNC('D-PNP'!DF36,0)</f>
        <v>0</v>
      </c>
      <c r="DG36" s="19">
        <f>+TRUNC('D-PNP'!DG36,0)</f>
        <v>0</v>
      </c>
      <c r="DH36" s="19">
        <f>+TRUNC('D-PNP'!DH36,0)</f>
        <v>0</v>
      </c>
      <c r="DI36" s="19">
        <f>+TRUNC('D-PNP'!DI36,0)</f>
        <v>0</v>
      </c>
      <c r="DJ36" s="19">
        <f>+TRUNC('D-PNP'!DJ36,6)</f>
        <v>0</v>
      </c>
      <c r="DK36" s="19">
        <f>+TRUNC('D-PNP'!DK36,0)</f>
        <v>5491</v>
      </c>
      <c r="DL36" s="19">
        <f>+TRUNC('D-PNP'!DL36,0)</f>
        <v>70</v>
      </c>
      <c r="DM36" s="19">
        <f>+TRUNC('D-PNP'!DM36,0)</f>
        <v>0</v>
      </c>
      <c r="DN36" s="19">
        <f>+TRUNC('D-PNP'!DN36,0)</f>
        <v>4299355</v>
      </c>
      <c r="DO36" s="19">
        <f>+TRUNC('D-PNP'!DO36,0)</f>
        <v>4293792</v>
      </c>
      <c r="DP36" s="19">
        <f>+TRUNC('D-PNP'!DP36,0)</f>
        <v>4093970</v>
      </c>
    </row>
    <row r="37" spans="3:120" x14ac:dyDescent="0.2">
      <c r="C37" s="11">
        <f>+'D-PDP'!C37</f>
        <v>2024</v>
      </c>
      <c r="D37" s="21">
        <f>+TRUNC('D-PNP'!D37,0)</f>
        <v>7</v>
      </c>
      <c r="E37" s="21">
        <f>+TRUNC('D-PNP'!E37,0)</f>
        <v>0</v>
      </c>
      <c r="F37" s="21">
        <f>+TRUNC('D-PNP'!F37,0)</f>
        <v>7</v>
      </c>
      <c r="G37" s="21">
        <f>+TRUNC('D-PNP'!G37,0)</f>
        <v>0</v>
      </c>
      <c r="H37" s="21">
        <f>+TRUNC('D-PNP'!H37,0)</f>
        <v>0</v>
      </c>
      <c r="I37" s="21">
        <f>+TRUNC('D-PNP'!I37,0)</f>
        <v>0</v>
      </c>
      <c r="J37" s="21">
        <f>+TRUNC('D-PNP'!J37,0)</f>
        <v>0</v>
      </c>
      <c r="K37" s="21">
        <f>+TRUNC('D-PNP'!K37,0)</f>
        <v>70516</v>
      </c>
      <c r="L37" s="21">
        <f>+TRUNC('D-PNP'!L37,0)</f>
        <v>0</v>
      </c>
      <c r="M37" s="21">
        <f>+TRUNC('D-PNP'!M37,3)</f>
        <v>38361.381999999998</v>
      </c>
      <c r="N37" s="21">
        <f>+TRUNC('D-PNP'!N37,3)</f>
        <v>14347.554</v>
      </c>
      <c r="O37" s="21">
        <f>+TRUNC('D-PNP'!O37,3)</f>
        <v>0</v>
      </c>
      <c r="P37" s="21">
        <f>+TRUNC('D-PNP'!P37,3)</f>
        <v>4117.3549999999996</v>
      </c>
      <c r="Q37" s="21">
        <f>+TRUNC('D-PNP'!Q37,3)</f>
        <v>664.83</v>
      </c>
      <c r="R37" s="21">
        <f>+TRUNC('D-PNP'!R37,3)</f>
        <v>11959.155000000001</v>
      </c>
      <c r="S37" s="21">
        <f>+TRUNC('D-PNP'!S37,0)</f>
        <v>0</v>
      </c>
      <c r="T37" s="21">
        <f>+TRUNC('D-PNP'!T37,0)</f>
        <v>563</v>
      </c>
      <c r="U37" s="21">
        <f>+TRUNC('D-PNP'!U37,0)</f>
        <v>389</v>
      </c>
      <c r="V37" s="21">
        <f>+TRUNC('D-PNP'!V37,0)</f>
        <v>367</v>
      </c>
      <c r="W37" s="21">
        <f>+TRUNC('D-PNP'!W37,0)</f>
        <v>1546177</v>
      </c>
      <c r="X37" s="21">
        <f>+TRUNC('D-PNP'!X37,0)</f>
        <v>0</v>
      </c>
      <c r="Y37" s="21">
        <f>+TRUNC('D-PNP'!Y37,0)</f>
        <v>0</v>
      </c>
      <c r="Z37" s="21">
        <f>+TRUNC('D-PNP'!Z37,0)</f>
        <v>0</v>
      </c>
      <c r="AA37" s="21">
        <f>+TRUNC('D-PNP'!AA37,0)</f>
        <v>0</v>
      </c>
      <c r="AB37" s="21">
        <f>+TRUNC('D-PNP'!AB37,0)</f>
        <v>70516</v>
      </c>
      <c r="AC37" s="21">
        <f>+TRUNC('D-PNP'!AC37,0)</f>
        <v>0</v>
      </c>
      <c r="AD37" s="21">
        <f>+TRUNC('D-PNP'!AD37,3)</f>
        <v>11959.155000000001</v>
      </c>
      <c r="AE37" s="21">
        <f>+TRUNC('D-PNP'!AE37,3)</f>
        <v>14347.554</v>
      </c>
      <c r="AF37" s="21">
        <f>+TRUNC('D-PNP'!AF37,0)</f>
        <v>0</v>
      </c>
      <c r="AG37" s="21">
        <f>+TRUNC('D-PNP'!AG37,0)</f>
        <v>563</v>
      </c>
      <c r="AH37" s="21">
        <f>+TRUNC('D-PNP'!AH37,0)</f>
        <v>389</v>
      </c>
      <c r="AI37" s="21">
        <f>+TRUNC('D-PNP'!AI37,0)</f>
        <v>367</v>
      </c>
      <c r="AJ37" s="21">
        <f>+TRUNC('D-PNP'!AJ37,6)</f>
        <v>8</v>
      </c>
      <c r="AK37" s="21">
        <f>+TRUNC('D-PNP'!AK37,6)</f>
        <v>6.4</v>
      </c>
      <c r="AL37" s="21">
        <f>+TRUNC('D-PNP'!AL37,6)</f>
        <v>9.5476749999999999</v>
      </c>
      <c r="AM37" s="21">
        <f>+TRUNC('D-PNP'!AM37,0)</f>
        <v>5641</v>
      </c>
      <c r="AN37" s="21">
        <f>+TRUNC('D-PNP'!AN37,3)</f>
        <v>1141.8209999999999</v>
      </c>
      <c r="AO37" s="21">
        <f>+TRUNC('D-PNP'!AO37,0)</f>
        <v>0</v>
      </c>
      <c r="AP37" s="21">
        <f>+TRUNC('D-PNP'!AP37,6)</f>
        <v>100</v>
      </c>
      <c r="AQ37" s="21">
        <f>+TRUNC('D-PNP'!AQ37,0)</f>
        <v>70516</v>
      </c>
      <c r="AR37" s="21">
        <f>+TRUNC('D-PNP'!AR37,0)</f>
        <v>0</v>
      </c>
      <c r="AS37" s="21">
        <f>+TRUNC('D-PNP'!AS37,3)</f>
        <v>11959.155000000001</v>
      </c>
      <c r="AT37" s="21">
        <f>+TRUNC('D-PNP'!AT37,3)</f>
        <v>14347.554</v>
      </c>
      <c r="AU37" s="21">
        <f>+TRUNC('D-PNP'!AU37,0)</f>
        <v>0</v>
      </c>
      <c r="AV37" s="21">
        <f>+TRUNC('D-PNP'!AV37,0)</f>
        <v>563</v>
      </c>
      <c r="AW37" s="21">
        <f>+TRUNC('D-PNP'!AW37,0)</f>
        <v>389</v>
      </c>
      <c r="AX37" s="21">
        <f>+TRUNC('D-PNP'!AX37,0)</f>
        <v>367</v>
      </c>
      <c r="AY37" s="21">
        <f>+TRUNC('D-PNP'!AY37,0)</f>
        <v>5641</v>
      </c>
      <c r="AZ37" s="21">
        <f>+TRUNC('D-PNP'!AZ37,3)</f>
        <v>1141.8209999999999</v>
      </c>
      <c r="BA37" s="21">
        <f>+TRUNC('D-PNP'!BA37,0)</f>
        <v>0</v>
      </c>
      <c r="BB37" s="21">
        <f>+TRUNC('D-PNP'!BB37,0)</f>
        <v>64875</v>
      </c>
      <c r="BC37" s="21">
        <f>+TRUNC('D-PNP'!BC37,0)</f>
        <v>0</v>
      </c>
      <c r="BD37" s="21">
        <f>+TRUNC('D-PNP'!BD37,3)</f>
        <v>11959.155000000001</v>
      </c>
      <c r="BE37" s="21">
        <f>+TRUNC('D-PNP'!BE37,3)</f>
        <v>14347.554</v>
      </c>
      <c r="BF37" s="21">
        <f>+TRUNC('D-PNP'!BF37,0)</f>
        <v>0</v>
      </c>
      <c r="BG37" s="21">
        <f>+TRUNC('D-PNP'!BG37,0)</f>
        <v>563</v>
      </c>
      <c r="BH37" s="21">
        <f>+TRUNC('D-PNP'!BH37,0)</f>
        <v>389</v>
      </c>
      <c r="BI37" s="21">
        <f>+TRUNC('D-PNP'!BI37,0)</f>
        <v>367</v>
      </c>
      <c r="BJ37" s="21">
        <f>+TRUNC('D-PNP'!BJ37,3)</f>
        <v>98.739000000000004</v>
      </c>
      <c r="BK37" s="21">
        <f>+TRUNC('D-PNP'!BK37,3)</f>
        <v>1.8420000000000001</v>
      </c>
      <c r="BL37" s="21">
        <f>+TRUNC('D-PNP'!BL37,3)</f>
        <v>-1.0569999999999999</v>
      </c>
      <c r="BM37" s="21">
        <f>+TRUNC('D-PNP'!BM37,3)</f>
        <v>0.876</v>
      </c>
      <c r="BN37" s="21">
        <f>+TRUNC('D-PNP'!BN37,3)</f>
        <v>6.0419999999999998</v>
      </c>
      <c r="BO37" s="21">
        <f>+TRUNC('D-PNP'!BO37,3)</f>
        <v>6.0419999999999998</v>
      </c>
      <c r="BP37" s="21">
        <f>+TRUNC('D-PNP'!BP37,3)</f>
        <v>0</v>
      </c>
      <c r="BQ37" s="21">
        <f>+TRUNC('D-PNP'!BQ37,3)</f>
        <v>37.502000000000002</v>
      </c>
      <c r="BR37" s="21">
        <f>+TRUNC('D-PNP'!BR37,3)</f>
        <v>37.502000000000002</v>
      </c>
      <c r="BS37" s="21">
        <f>+TRUNC('D-PNP'!BS37,3)</f>
        <v>98.739000000000004</v>
      </c>
      <c r="BT37" s="21">
        <f>+TRUNC('D-PNP'!BT37,0)</f>
        <v>6541156</v>
      </c>
      <c r="BU37" s="21">
        <f>+TRUNC('D-PNP'!BU37,0)</f>
        <v>522411</v>
      </c>
      <c r="BV37" s="21">
        <f>+TRUNC('D-PNP'!BV37,6)</f>
        <v>100</v>
      </c>
      <c r="BW37" s="21">
        <f>+TRUNC('D-PNP'!BW37,0)</f>
        <v>0</v>
      </c>
      <c r="BX37" s="21">
        <f>+TRUNC('D-PNP'!BX37,0)</f>
        <v>0</v>
      </c>
      <c r="BY37" s="21">
        <f>+TRUNC('D-PNP'!BY37,0)</f>
        <v>522411</v>
      </c>
      <c r="BZ37" s="21">
        <f>+TRUNC('D-PNP'!BZ37,3)</f>
        <v>7.4080000000000004</v>
      </c>
      <c r="CA37" s="21">
        <f>+TRUNC('D-PNP'!CA37,3)</f>
        <v>0.13</v>
      </c>
      <c r="CB37" s="21">
        <f>+TRUNC('D-PNP'!CB37,3)</f>
        <v>0.42199999999999999</v>
      </c>
      <c r="CC37" s="21">
        <f>+TRUNC('D-PNP'!CC37,3)</f>
        <v>0.10299999999999999</v>
      </c>
      <c r="CD37" s="21">
        <f>+TRUNC('D-PNP'!CD37,3)</f>
        <v>8.6999999999999994E-2</v>
      </c>
      <c r="CE37" s="21">
        <f>+TRUNC('D-PNP'!CE37,3)</f>
        <v>0</v>
      </c>
      <c r="CF37" s="21">
        <f>+TRUNC('D-PNP'!CF37,3)</f>
        <v>0</v>
      </c>
      <c r="CG37" s="21">
        <f>+TRUNC('D-PNP'!CG37,3)</f>
        <v>0</v>
      </c>
      <c r="CH37" s="21">
        <f>+TRUNC('D-PNP'!CH37,3)</f>
        <v>0</v>
      </c>
      <c r="CI37" s="21">
        <f>+TRUNC('D-PNP'!CI37,3)</f>
        <v>47099.114999999998</v>
      </c>
      <c r="CJ37" s="21">
        <f>+TRUNC('D-PNP'!CJ37,3)</f>
        <v>1499.7370000000001</v>
      </c>
      <c r="CK37" s="21">
        <f>+TRUNC('D-PNP'!CK37,3)</f>
        <v>0</v>
      </c>
      <c r="CL37" s="21">
        <f>+TRUNC('D-PNP'!CL37,3)</f>
        <v>0</v>
      </c>
      <c r="CM37" s="21">
        <f>+TRUNC('D-PNP'!CM37,3)</f>
        <v>0</v>
      </c>
      <c r="CN37" s="21">
        <f>+TRUNC('D-PNP'!CN37,0)</f>
        <v>0</v>
      </c>
      <c r="CO37" s="21">
        <f>+TRUNC('D-PNP'!CO37,3)</f>
        <v>0</v>
      </c>
      <c r="CP37" s="21">
        <f>+TRUNC('D-PNP'!CP37,0)</f>
        <v>0</v>
      </c>
      <c r="CQ37" s="21">
        <f>+TRUNC('D-PNP'!CQ37,0)</f>
        <v>0</v>
      </c>
      <c r="CR37" s="21">
        <f>+TRUNC('D-PNP'!CR37,0)</f>
        <v>0</v>
      </c>
      <c r="CS37" s="21">
        <f>+TRUNC('D-PNP'!CS37,0)</f>
        <v>0</v>
      </c>
      <c r="CT37" s="21">
        <f>+TRUNC('D-PNP'!CT37,0)</f>
        <v>0</v>
      </c>
      <c r="CU37" s="21">
        <f>+TRUNC('D-PNP'!CU37,6)</f>
        <v>0</v>
      </c>
      <c r="CV37" s="21">
        <f>+TRUNC('D-PNP'!CV37,0)</f>
        <v>0</v>
      </c>
      <c r="CW37" s="21">
        <f>+TRUNC('D-PNP'!CW37,0)</f>
        <v>0</v>
      </c>
      <c r="CX37" s="21">
        <f>+TRUNC('D-PNP'!CX37,0)</f>
        <v>0</v>
      </c>
      <c r="CY37" s="21">
        <f>+TRUNC('D-PNP'!CY37,0)</f>
        <v>0</v>
      </c>
      <c r="CZ37" s="21">
        <f>+TRUNC('D-PNP'!CZ37,0)</f>
        <v>0</v>
      </c>
      <c r="DA37" s="21">
        <f>+TRUNC('D-PNP'!DA37,0)</f>
        <v>0</v>
      </c>
      <c r="DB37" s="21">
        <f>+TRUNC('D-PNP'!DB37,0)</f>
        <v>0</v>
      </c>
      <c r="DC37" s="21">
        <f>+TRUNC('D-PNP'!DC37,0)</f>
        <v>0</v>
      </c>
      <c r="DD37" s="21">
        <f>+TRUNC('D-PNP'!DD37,0)</f>
        <v>0</v>
      </c>
      <c r="DE37" s="21">
        <f>+TRUNC('D-PNP'!DE37,0)</f>
        <v>0</v>
      </c>
      <c r="DF37" s="21">
        <f>+TRUNC('D-PNP'!DF37,0)</f>
        <v>0</v>
      </c>
      <c r="DG37" s="21">
        <f>+TRUNC('D-PNP'!DG37,0)</f>
        <v>0</v>
      </c>
      <c r="DH37" s="21">
        <f>+TRUNC('D-PNP'!DH37,0)</f>
        <v>0</v>
      </c>
      <c r="DI37" s="21">
        <f>+TRUNC('D-PNP'!DI37,0)</f>
        <v>0</v>
      </c>
      <c r="DJ37" s="21">
        <f>+TRUNC('D-PNP'!DJ37,6)</f>
        <v>0</v>
      </c>
      <c r="DK37" s="21">
        <f>+TRUNC('D-PNP'!DK37,0)</f>
        <v>6049</v>
      </c>
      <c r="DL37" s="21">
        <f>+TRUNC('D-PNP'!DL37,0)</f>
        <v>225</v>
      </c>
      <c r="DM37" s="21">
        <f>+TRUNC('D-PNP'!DM37,0)</f>
        <v>0</v>
      </c>
      <c r="DN37" s="21">
        <f>+TRUNC('D-PNP'!DN37,0)</f>
        <v>6018745</v>
      </c>
      <c r="DO37" s="21">
        <f>+TRUNC('D-PNP'!DO37,0)</f>
        <v>6012470</v>
      </c>
      <c r="DP37" s="21">
        <f>+TRUNC('D-PNP'!DP37,0)</f>
        <v>5211514</v>
      </c>
    </row>
    <row r="38" spans="3:120" x14ac:dyDescent="0.2">
      <c r="C38" s="12">
        <f>+'D-PDP'!C38</f>
        <v>2025</v>
      </c>
      <c r="D38" s="23">
        <f>+TRUNC('D-PNP'!D38,0)</f>
        <v>6</v>
      </c>
      <c r="E38" s="23">
        <f>+TRUNC('D-PNP'!E38,0)</f>
        <v>0</v>
      </c>
      <c r="F38" s="23">
        <f>+TRUNC('D-PNP'!F38,0)</f>
        <v>6</v>
      </c>
      <c r="G38" s="23">
        <f>+TRUNC('D-PNP'!G38,0)</f>
        <v>0</v>
      </c>
      <c r="H38" s="23">
        <f>+TRUNC('D-PNP'!H38,0)</f>
        <v>0</v>
      </c>
      <c r="I38" s="23">
        <f>+TRUNC('D-PNP'!I38,0)</f>
        <v>0</v>
      </c>
      <c r="J38" s="23">
        <f>+TRUNC('D-PNP'!J38,0)</f>
        <v>0</v>
      </c>
      <c r="K38" s="23">
        <f>+TRUNC('D-PNP'!K38,0)</f>
        <v>52689</v>
      </c>
      <c r="L38" s="23">
        <f>+TRUNC('D-PNP'!L38,0)</f>
        <v>0</v>
      </c>
      <c r="M38" s="23">
        <f>+TRUNC('D-PNP'!M38,3)</f>
        <v>28625.062000000002</v>
      </c>
      <c r="N38" s="23">
        <f>+TRUNC('D-PNP'!N38,3)</f>
        <v>13733.111999999999</v>
      </c>
      <c r="O38" s="23">
        <f>+TRUNC('D-PNP'!O38,3)</f>
        <v>0</v>
      </c>
      <c r="P38" s="23">
        <f>+TRUNC('D-PNP'!P38,3)</f>
        <v>3711.5990000000002</v>
      </c>
      <c r="Q38" s="23">
        <f>+TRUNC('D-PNP'!Q38,3)</f>
        <v>1135.3430000000001</v>
      </c>
      <c r="R38" s="23">
        <f>+TRUNC('D-PNP'!R38,3)</f>
        <v>7941.3649999999998</v>
      </c>
      <c r="S38" s="23">
        <f>+TRUNC('D-PNP'!S38,0)</f>
        <v>0</v>
      </c>
      <c r="T38" s="23">
        <f>+TRUNC('D-PNP'!T38,0)</f>
        <v>436</v>
      </c>
      <c r="U38" s="23">
        <f>+TRUNC('D-PNP'!U38,0)</f>
        <v>301</v>
      </c>
      <c r="V38" s="23">
        <f>+TRUNC('D-PNP'!V38,0)</f>
        <v>285</v>
      </c>
      <c r="W38" s="23">
        <f>+TRUNC('D-PNP'!W38,0)</f>
        <v>1526246</v>
      </c>
      <c r="X38" s="23">
        <f>+TRUNC('D-PNP'!X38,0)</f>
        <v>0</v>
      </c>
      <c r="Y38" s="23">
        <f>+TRUNC('D-PNP'!Y38,0)</f>
        <v>0</v>
      </c>
      <c r="Z38" s="23">
        <f>+TRUNC('D-PNP'!Z38,0)</f>
        <v>0</v>
      </c>
      <c r="AA38" s="23">
        <f>+TRUNC('D-PNP'!AA38,0)</f>
        <v>0</v>
      </c>
      <c r="AB38" s="23">
        <f>+TRUNC('D-PNP'!AB38,0)</f>
        <v>52689</v>
      </c>
      <c r="AC38" s="23">
        <f>+TRUNC('D-PNP'!AC38,0)</f>
        <v>0</v>
      </c>
      <c r="AD38" s="23">
        <f>+TRUNC('D-PNP'!AD38,3)</f>
        <v>7941.3649999999998</v>
      </c>
      <c r="AE38" s="23">
        <f>+TRUNC('D-PNP'!AE38,3)</f>
        <v>13733.111999999999</v>
      </c>
      <c r="AF38" s="23">
        <f>+TRUNC('D-PNP'!AF38,0)</f>
        <v>0</v>
      </c>
      <c r="AG38" s="23">
        <f>+TRUNC('D-PNP'!AG38,0)</f>
        <v>436</v>
      </c>
      <c r="AH38" s="23">
        <f>+TRUNC('D-PNP'!AH38,0)</f>
        <v>301</v>
      </c>
      <c r="AI38" s="23">
        <f>+TRUNC('D-PNP'!AI38,0)</f>
        <v>285</v>
      </c>
      <c r="AJ38" s="23">
        <f>+TRUNC('D-PNP'!AJ38,6)</f>
        <v>8</v>
      </c>
      <c r="AK38" s="23">
        <f>+TRUNC('D-PNP'!AK38,6)</f>
        <v>6.4</v>
      </c>
      <c r="AL38" s="23">
        <f>+TRUNC('D-PNP'!AL38,6)</f>
        <v>10.072425000000001</v>
      </c>
      <c r="AM38" s="23">
        <f>+TRUNC('D-PNP'!AM38,0)</f>
        <v>4215</v>
      </c>
      <c r="AN38" s="23">
        <f>+TRUNC('D-PNP'!AN38,3)</f>
        <v>799.88800000000003</v>
      </c>
      <c r="AO38" s="23">
        <f>+TRUNC('D-PNP'!AO38,0)</f>
        <v>0</v>
      </c>
      <c r="AP38" s="23">
        <f>+TRUNC('D-PNP'!AP38,6)</f>
        <v>100</v>
      </c>
      <c r="AQ38" s="23">
        <f>+TRUNC('D-PNP'!AQ38,0)</f>
        <v>52689</v>
      </c>
      <c r="AR38" s="23">
        <f>+TRUNC('D-PNP'!AR38,0)</f>
        <v>0</v>
      </c>
      <c r="AS38" s="23">
        <f>+TRUNC('D-PNP'!AS38,3)</f>
        <v>7941.3649999999998</v>
      </c>
      <c r="AT38" s="23">
        <f>+TRUNC('D-PNP'!AT38,3)</f>
        <v>13733.111999999999</v>
      </c>
      <c r="AU38" s="23">
        <f>+TRUNC('D-PNP'!AU38,0)</f>
        <v>0</v>
      </c>
      <c r="AV38" s="23">
        <f>+TRUNC('D-PNP'!AV38,0)</f>
        <v>436</v>
      </c>
      <c r="AW38" s="23">
        <f>+TRUNC('D-PNP'!AW38,0)</f>
        <v>301</v>
      </c>
      <c r="AX38" s="23">
        <f>+TRUNC('D-PNP'!AX38,0)</f>
        <v>285</v>
      </c>
      <c r="AY38" s="23">
        <f>+TRUNC('D-PNP'!AY38,0)</f>
        <v>4215</v>
      </c>
      <c r="AZ38" s="23">
        <f>+TRUNC('D-PNP'!AZ38,3)</f>
        <v>799.88800000000003</v>
      </c>
      <c r="BA38" s="23">
        <f>+TRUNC('D-PNP'!BA38,0)</f>
        <v>0</v>
      </c>
      <c r="BB38" s="23">
        <f>+TRUNC('D-PNP'!BB38,0)</f>
        <v>48474</v>
      </c>
      <c r="BC38" s="23">
        <f>+TRUNC('D-PNP'!BC38,0)</f>
        <v>0</v>
      </c>
      <c r="BD38" s="23">
        <f>+TRUNC('D-PNP'!BD38,3)</f>
        <v>7941.3649999999998</v>
      </c>
      <c r="BE38" s="23">
        <f>+TRUNC('D-PNP'!BE38,3)</f>
        <v>13733.111999999999</v>
      </c>
      <c r="BF38" s="23">
        <f>+TRUNC('D-PNP'!BF38,0)</f>
        <v>0</v>
      </c>
      <c r="BG38" s="23">
        <f>+TRUNC('D-PNP'!BG38,0)</f>
        <v>436</v>
      </c>
      <c r="BH38" s="23">
        <f>+TRUNC('D-PNP'!BH38,0)</f>
        <v>301</v>
      </c>
      <c r="BI38" s="23">
        <f>+TRUNC('D-PNP'!BI38,0)</f>
        <v>285</v>
      </c>
      <c r="BJ38" s="23">
        <f>+TRUNC('D-PNP'!BJ38,3)</f>
        <v>98.739000000000004</v>
      </c>
      <c r="BK38" s="23">
        <f>+TRUNC('D-PNP'!BK38,3)</f>
        <v>1.8420000000000001</v>
      </c>
      <c r="BL38" s="23">
        <f>+TRUNC('D-PNP'!BL38,3)</f>
        <v>-1.0569999999999999</v>
      </c>
      <c r="BM38" s="23">
        <f>+TRUNC('D-PNP'!BM38,3)</f>
        <v>0.876</v>
      </c>
      <c r="BN38" s="23">
        <f>+TRUNC('D-PNP'!BN38,3)</f>
        <v>6.0419999999999998</v>
      </c>
      <c r="BO38" s="23">
        <f>+TRUNC('D-PNP'!BO38,3)</f>
        <v>6.0419999999999998</v>
      </c>
      <c r="BP38" s="23">
        <f>+TRUNC('D-PNP'!BP38,3)</f>
        <v>0</v>
      </c>
      <c r="BQ38" s="23">
        <f>+TRUNC('D-PNP'!BQ38,3)</f>
        <v>37.502000000000002</v>
      </c>
      <c r="BR38" s="23">
        <f>+TRUNC('D-PNP'!BR38,3)</f>
        <v>37.502000000000002</v>
      </c>
      <c r="BS38" s="23">
        <f>+TRUNC('D-PNP'!BS38,3)</f>
        <v>98.739000000000004</v>
      </c>
      <c r="BT38" s="23">
        <f>+TRUNC('D-PNP'!BT38,0)</f>
        <v>4884191</v>
      </c>
      <c r="BU38" s="23">
        <f>+TRUNC('D-PNP'!BU38,0)</f>
        <v>472807</v>
      </c>
      <c r="BV38" s="23">
        <f>+TRUNC('D-PNP'!BV38,6)</f>
        <v>100</v>
      </c>
      <c r="BW38" s="23">
        <f>+TRUNC('D-PNP'!BW38,0)</f>
        <v>0</v>
      </c>
      <c r="BX38" s="23">
        <f>+TRUNC('D-PNP'!BX38,0)</f>
        <v>0</v>
      </c>
      <c r="BY38" s="23">
        <f>+TRUNC('D-PNP'!BY38,0)</f>
        <v>472807</v>
      </c>
      <c r="BZ38" s="23">
        <f>+TRUNC('D-PNP'!BZ38,3)</f>
        <v>8.9730000000000008</v>
      </c>
      <c r="CA38" s="23">
        <f>+TRUNC('D-PNP'!CA38,3)</f>
        <v>0.13</v>
      </c>
      <c r="CB38" s="23">
        <f>+TRUNC('D-PNP'!CB38,3)</f>
        <v>0.42199999999999999</v>
      </c>
      <c r="CC38" s="23">
        <f>+TRUNC('D-PNP'!CC38,3)</f>
        <v>0.10299999999999999</v>
      </c>
      <c r="CD38" s="23">
        <f>+TRUNC('D-PNP'!CD38,3)</f>
        <v>8.6999999999999994E-2</v>
      </c>
      <c r="CE38" s="23">
        <f>+TRUNC('D-PNP'!CE38,3)</f>
        <v>0</v>
      </c>
      <c r="CF38" s="23">
        <f>+TRUNC('D-PNP'!CF38,3)</f>
        <v>0</v>
      </c>
      <c r="CG38" s="23">
        <f>+TRUNC('D-PNP'!CG38,3)</f>
        <v>0</v>
      </c>
      <c r="CH38" s="23">
        <f>+TRUNC('D-PNP'!CH38,3)</f>
        <v>0</v>
      </c>
      <c r="CI38" s="23">
        <f>+TRUNC('D-PNP'!CI38,3)</f>
        <v>47099.114999999998</v>
      </c>
      <c r="CJ38" s="23">
        <f>+TRUNC('D-PNP'!CJ38,3)</f>
        <v>1499.7370000000001</v>
      </c>
      <c r="CK38" s="23">
        <f>+TRUNC('D-PNP'!CK38,3)</f>
        <v>0</v>
      </c>
      <c r="CL38" s="23">
        <f>+TRUNC('D-PNP'!CL38,3)</f>
        <v>0</v>
      </c>
      <c r="CM38" s="23">
        <f>+TRUNC('D-PNP'!CM38,3)</f>
        <v>0</v>
      </c>
      <c r="CN38" s="23">
        <f>+TRUNC('D-PNP'!CN38,0)</f>
        <v>0</v>
      </c>
      <c r="CO38" s="23">
        <f>+TRUNC('D-PNP'!CO38,3)</f>
        <v>0</v>
      </c>
      <c r="CP38" s="23">
        <f>+TRUNC('D-PNP'!CP38,0)</f>
        <v>0</v>
      </c>
      <c r="CQ38" s="23">
        <f>+TRUNC('D-PNP'!CQ38,0)</f>
        <v>0</v>
      </c>
      <c r="CR38" s="23">
        <f>+TRUNC('D-PNP'!CR38,0)</f>
        <v>0</v>
      </c>
      <c r="CS38" s="23">
        <f>+TRUNC('D-PNP'!CS38,0)</f>
        <v>0</v>
      </c>
      <c r="CT38" s="23">
        <f>+TRUNC('D-PNP'!CT38,0)</f>
        <v>0</v>
      </c>
      <c r="CU38" s="23">
        <f>+TRUNC('D-PNP'!CU38,6)</f>
        <v>0</v>
      </c>
      <c r="CV38" s="23">
        <f>+TRUNC('D-PNP'!CV38,0)</f>
        <v>0</v>
      </c>
      <c r="CW38" s="23">
        <f>+TRUNC('D-PNP'!CW38,0)</f>
        <v>0</v>
      </c>
      <c r="CX38" s="23">
        <f>+TRUNC('D-PNP'!CX38,0)</f>
        <v>0</v>
      </c>
      <c r="CY38" s="23">
        <f>+TRUNC('D-PNP'!CY38,0)</f>
        <v>0</v>
      </c>
      <c r="CZ38" s="23">
        <f>+TRUNC('D-PNP'!CZ38,0)</f>
        <v>0</v>
      </c>
      <c r="DA38" s="23">
        <f>+TRUNC('D-PNP'!DA38,0)</f>
        <v>0</v>
      </c>
      <c r="DB38" s="23">
        <f>+TRUNC('D-PNP'!DB38,0)</f>
        <v>0</v>
      </c>
      <c r="DC38" s="23">
        <f>+TRUNC('D-PNP'!DC38,0)</f>
        <v>0</v>
      </c>
      <c r="DD38" s="23">
        <f>+TRUNC('D-PNP'!DD38,0)</f>
        <v>0</v>
      </c>
      <c r="DE38" s="23">
        <f>+TRUNC('D-PNP'!DE38,0)</f>
        <v>0</v>
      </c>
      <c r="DF38" s="23">
        <f>+TRUNC('D-PNP'!DF38,0)</f>
        <v>0</v>
      </c>
      <c r="DG38" s="23">
        <f>+TRUNC('D-PNP'!DG38,0)</f>
        <v>0</v>
      </c>
      <c r="DH38" s="23">
        <f>+TRUNC('D-PNP'!DH38,0)</f>
        <v>0</v>
      </c>
      <c r="DI38" s="23">
        <f>+TRUNC('D-PNP'!DI38,0)</f>
        <v>0</v>
      </c>
      <c r="DJ38" s="23">
        <f>+TRUNC('D-PNP'!DJ38,6)</f>
        <v>0</v>
      </c>
      <c r="DK38" s="23">
        <f>+TRUNC('D-PNP'!DK38,0)</f>
        <v>4237</v>
      </c>
      <c r="DL38" s="23">
        <f>+TRUNC('D-PNP'!DL38,0)</f>
        <v>384</v>
      </c>
      <c r="DM38" s="23">
        <f>+TRUNC('D-PNP'!DM38,0)</f>
        <v>0</v>
      </c>
      <c r="DN38" s="23">
        <f>+TRUNC('D-PNP'!DN38,0)</f>
        <v>4411384</v>
      </c>
      <c r="DO38" s="23">
        <f>+TRUNC('D-PNP'!DO38,0)</f>
        <v>4406761</v>
      </c>
      <c r="DP38" s="23">
        <f>+TRUNC('D-PNP'!DP38,0)</f>
        <v>3472464</v>
      </c>
    </row>
    <row r="39" spans="3:120" x14ac:dyDescent="0.2">
      <c r="C39" s="12">
        <f>+'D-PDP'!C39</f>
        <v>2026</v>
      </c>
      <c r="D39" s="23">
        <f>+TRUNC('D-PNP'!D39,0)</f>
        <v>6</v>
      </c>
      <c r="E39" s="23">
        <f>+TRUNC('D-PNP'!E39,0)</f>
        <v>0</v>
      </c>
      <c r="F39" s="23">
        <f>+TRUNC('D-PNP'!F39,0)</f>
        <v>6</v>
      </c>
      <c r="G39" s="23">
        <f>+TRUNC('D-PNP'!G39,0)</f>
        <v>0</v>
      </c>
      <c r="H39" s="23">
        <f>+TRUNC('D-PNP'!H39,0)</f>
        <v>0</v>
      </c>
      <c r="I39" s="23">
        <f>+TRUNC('D-PNP'!I39,0)</f>
        <v>0</v>
      </c>
      <c r="J39" s="23">
        <f>+TRUNC('D-PNP'!J39,0)</f>
        <v>0</v>
      </c>
      <c r="K39" s="23">
        <f>+TRUNC('D-PNP'!K39,0)</f>
        <v>44607</v>
      </c>
      <c r="L39" s="23">
        <f>+TRUNC('D-PNP'!L39,0)</f>
        <v>0</v>
      </c>
      <c r="M39" s="23">
        <f>+TRUNC('D-PNP'!M39,3)</f>
        <v>23867.424999999999</v>
      </c>
      <c r="N39" s="23">
        <f>+TRUNC('D-PNP'!N39,3)</f>
        <v>13354.942999999999</v>
      </c>
      <c r="O39" s="23">
        <f>+TRUNC('D-PNP'!O39,3)</f>
        <v>0</v>
      </c>
      <c r="P39" s="23">
        <f>+TRUNC('D-PNP'!P39,3)</f>
        <v>3459.5259999999998</v>
      </c>
      <c r="Q39" s="23">
        <f>+TRUNC('D-PNP'!Q39,3)</f>
        <v>1311.4580000000001</v>
      </c>
      <c r="R39" s="23">
        <f>+TRUNC('D-PNP'!R39,3)</f>
        <v>5258.9620000000004</v>
      </c>
      <c r="S39" s="23">
        <f>+TRUNC('D-PNP'!S39,0)</f>
        <v>0</v>
      </c>
      <c r="T39" s="23">
        <f>+TRUNC('D-PNP'!T39,0)</f>
        <v>351</v>
      </c>
      <c r="U39" s="23">
        <f>+TRUNC('D-PNP'!U39,0)</f>
        <v>242</v>
      </c>
      <c r="V39" s="23">
        <f>+TRUNC('D-PNP'!V39,0)</f>
        <v>229</v>
      </c>
      <c r="W39" s="23">
        <f>+TRUNC('D-PNP'!W39,0)</f>
        <v>1527899</v>
      </c>
      <c r="X39" s="23">
        <f>+TRUNC('D-PNP'!X39,0)</f>
        <v>0</v>
      </c>
      <c r="Y39" s="23">
        <f>+TRUNC('D-PNP'!Y39,0)</f>
        <v>0</v>
      </c>
      <c r="Z39" s="23">
        <f>+TRUNC('D-PNP'!Z39,0)</f>
        <v>0</v>
      </c>
      <c r="AA39" s="23">
        <f>+TRUNC('D-PNP'!AA39,0)</f>
        <v>0</v>
      </c>
      <c r="AB39" s="23">
        <f>+TRUNC('D-PNP'!AB39,0)</f>
        <v>44607</v>
      </c>
      <c r="AC39" s="23">
        <f>+TRUNC('D-PNP'!AC39,0)</f>
        <v>0</v>
      </c>
      <c r="AD39" s="23">
        <f>+TRUNC('D-PNP'!AD39,3)</f>
        <v>5258.9620000000004</v>
      </c>
      <c r="AE39" s="23">
        <f>+TRUNC('D-PNP'!AE39,3)</f>
        <v>13354.942999999999</v>
      </c>
      <c r="AF39" s="23">
        <f>+TRUNC('D-PNP'!AF39,0)</f>
        <v>0</v>
      </c>
      <c r="AG39" s="23">
        <f>+TRUNC('D-PNP'!AG39,0)</f>
        <v>351</v>
      </c>
      <c r="AH39" s="23">
        <f>+TRUNC('D-PNP'!AH39,0)</f>
        <v>242</v>
      </c>
      <c r="AI39" s="23">
        <f>+TRUNC('D-PNP'!AI39,0)</f>
        <v>229</v>
      </c>
      <c r="AJ39" s="23">
        <f>+TRUNC('D-PNP'!AJ39,6)</f>
        <v>7.9999989999999999</v>
      </c>
      <c r="AK39" s="23">
        <f>+TRUNC('D-PNP'!AK39,6)</f>
        <v>6.4</v>
      </c>
      <c r="AL39" s="23">
        <f>+TRUNC('D-PNP'!AL39,6)</f>
        <v>10.862617</v>
      </c>
      <c r="AM39" s="23">
        <f>+TRUNC('D-PNP'!AM39,0)</f>
        <v>3568</v>
      </c>
      <c r="AN39" s="23">
        <f>+TRUNC('D-PNP'!AN39,3)</f>
        <v>571.26</v>
      </c>
      <c r="AO39" s="23">
        <f>+TRUNC('D-PNP'!AO39,0)</f>
        <v>0</v>
      </c>
      <c r="AP39" s="23">
        <f>+TRUNC('D-PNP'!AP39,6)</f>
        <v>100</v>
      </c>
      <c r="AQ39" s="23">
        <f>+TRUNC('D-PNP'!AQ39,0)</f>
        <v>44607</v>
      </c>
      <c r="AR39" s="23">
        <f>+TRUNC('D-PNP'!AR39,0)</f>
        <v>0</v>
      </c>
      <c r="AS39" s="23">
        <f>+TRUNC('D-PNP'!AS39,3)</f>
        <v>5258.9620000000004</v>
      </c>
      <c r="AT39" s="23">
        <f>+TRUNC('D-PNP'!AT39,3)</f>
        <v>13354.942999999999</v>
      </c>
      <c r="AU39" s="23">
        <f>+TRUNC('D-PNP'!AU39,0)</f>
        <v>0</v>
      </c>
      <c r="AV39" s="23">
        <f>+TRUNC('D-PNP'!AV39,0)</f>
        <v>351</v>
      </c>
      <c r="AW39" s="23">
        <f>+TRUNC('D-PNP'!AW39,0)</f>
        <v>242</v>
      </c>
      <c r="AX39" s="23">
        <f>+TRUNC('D-PNP'!AX39,0)</f>
        <v>229</v>
      </c>
      <c r="AY39" s="23">
        <f>+TRUNC('D-PNP'!AY39,0)</f>
        <v>3568</v>
      </c>
      <c r="AZ39" s="23">
        <f>+TRUNC('D-PNP'!AZ39,3)</f>
        <v>571.26</v>
      </c>
      <c r="BA39" s="23">
        <f>+TRUNC('D-PNP'!BA39,0)</f>
        <v>0</v>
      </c>
      <c r="BB39" s="23">
        <f>+TRUNC('D-PNP'!BB39,0)</f>
        <v>41038</v>
      </c>
      <c r="BC39" s="23">
        <f>+TRUNC('D-PNP'!BC39,0)</f>
        <v>0</v>
      </c>
      <c r="BD39" s="23">
        <f>+TRUNC('D-PNP'!BD39,3)</f>
        <v>5258.9620000000004</v>
      </c>
      <c r="BE39" s="23">
        <f>+TRUNC('D-PNP'!BE39,3)</f>
        <v>13354.942999999999</v>
      </c>
      <c r="BF39" s="23">
        <f>+TRUNC('D-PNP'!BF39,0)</f>
        <v>0</v>
      </c>
      <c r="BG39" s="23">
        <f>+TRUNC('D-PNP'!BG39,0)</f>
        <v>351</v>
      </c>
      <c r="BH39" s="23">
        <f>+TRUNC('D-PNP'!BH39,0)</f>
        <v>242</v>
      </c>
      <c r="BI39" s="23">
        <f>+TRUNC('D-PNP'!BI39,0)</f>
        <v>229</v>
      </c>
      <c r="BJ39" s="23">
        <f>+TRUNC('D-PNP'!BJ39,3)</f>
        <v>98.739000000000004</v>
      </c>
      <c r="BK39" s="23">
        <f>+TRUNC('D-PNP'!BK39,3)</f>
        <v>1.8420000000000001</v>
      </c>
      <c r="BL39" s="23">
        <f>+TRUNC('D-PNP'!BL39,3)</f>
        <v>-1.0569999999999999</v>
      </c>
      <c r="BM39" s="23">
        <f>+TRUNC('D-PNP'!BM39,3)</f>
        <v>0.876</v>
      </c>
      <c r="BN39" s="23">
        <f>+TRUNC('D-PNP'!BN39,3)</f>
        <v>6.0419999999999998</v>
      </c>
      <c r="BO39" s="23">
        <f>+TRUNC('D-PNP'!BO39,3)</f>
        <v>6.0419999999999998</v>
      </c>
      <c r="BP39" s="23">
        <f>+TRUNC('D-PNP'!BP39,3)</f>
        <v>0</v>
      </c>
      <c r="BQ39" s="23">
        <f>+TRUNC('D-PNP'!BQ39,3)</f>
        <v>37.502000000000002</v>
      </c>
      <c r="BR39" s="23">
        <f>+TRUNC('D-PNP'!BR39,3)</f>
        <v>37.502000000000002</v>
      </c>
      <c r="BS39" s="23">
        <f>+TRUNC('D-PNP'!BS39,3)</f>
        <v>98.739000000000004</v>
      </c>
      <c r="BT39" s="23">
        <f>+TRUNC('D-PNP'!BT39,0)</f>
        <v>4124940</v>
      </c>
      <c r="BU39" s="23">
        <f>+TRUNC('D-PNP'!BU39,0)</f>
        <v>461224</v>
      </c>
      <c r="BV39" s="23">
        <f>+TRUNC('D-PNP'!BV39,6)</f>
        <v>100</v>
      </c>
      <c r="BW39" s="23">
        <f>+TRUNC('D-PNP'!BW39,0)</f>
        <v>0</v>
      </c>
      <c r="BX39" s="23">
        <f>+TRUNC('D-PNP'!BX39,0)</f>
        <v>0</v>
      </c>
      <c r="BY39" s="23">
        <f>+TRUNC('D-PNP'!BY39,0)</f>
        <v>461224</v>
      </c>
      <c r="BZ39" s="23">
        <f>+TRUNC('D-PNP'!BZ39,3)</f>
        <v>10.339</v>
      </c>
      <c r="CA39" s="23">
        <f>+TRUNC('D-PNP'!CA39,3)</f>
        <v>0.13</v>
      </c>
      <c r="CB39" s="23">
        <f>+TRUNC('D-PNP'!CB39,3)</f>
        <v>0.42199999999999999</v>
      </c>
      <c r="CC39" s="23">
        <f>+TRUNC('D-PNP'!CC39,3)</f>
        <v>0.10299999999999999</v>
      </c>
      <c r="CD39" s="23">
        <f>+TRUNC('D-PNP'!CD39,3)</f>
        <v>8.6999999999999994E-2</v>
      </c>
      <c r="CE39" s="23">
        <f>+TRUNC('D-PNP'!CE39,3)</f>
        <v>0</v>
      </c>
      <c r="CF39" s="23">
        <f>+TRUNC('D-PNP'!CF39,3)</f>
        <v>0</v>
      </c>
      <c r="CG39" s="23">
        <f>+TRUNC('D-PNP'!CG39,3)</f>
        <v>0</v>
      </c>
      <c r="CH39" s="23">
        <f>+TRUNC('D-PNP'!CH39,3)</f>
        <v>0</v>
      </c>
      <c r="CI39" s="23">
        <f>+TRUNC('D-PNP'!CI39,3)</f>
        <v>47099.114999999998</v>
      </c>
      <c r="CJ39" s="23">
        <f>+TRUNC('D-PNP'!CJ39,3)</f>
        <v>1499.7370000000001</v>
      </c>
      <c r="CK39" s="23">
        <f>+TRUNC('D-PNP'!CK39,3)</f>
        <v>0</v>
      </c>
      <c r="CL39" s="23">
        <f>+TRUNC('D-PNP'!CL39,3)</f>
        <v>0</v>
      </c>
      <c r="CM39" s="23">
        <f>+TRUNC('D-PNP'!CM39,3)</f>
        <v>0</v>
      </c>
      <c r="CN39" s="23">
        <f>+TRUNC('D-PNP'!CN39,0)</f>
        <v>0</v>
      </c>
      <c r="CO39" s="23">
        <f>+TRUNC('D-PNP'!CO39,3)</f>
        <v>0</v>
      </c>
      <c r="CP39" s="23">
        <f>+TRUNC('D-PNP'!CP39,0)</f>
        <v>0</v>
      </c>
      <c r="CQ39" s="23">
        <f>+TRUNC('D-PNP'!CQ39,0)</f>
        <v>0</v>
      </c>
      <c r="CR39" s="23">
        <f>+TRUNC('D-PNP'!CR39,0)</f>
        <v>0</v>
      </c>
      <c r="CS39" s="23">
        <f>+TRUNC('D-PNP'!CS39,0)</f>
        <v>0</v>
      </c>
      <c r="CT39" s="23">
        <f>+TRUNC('D-PNP'!CT39,0)</f>
        <v>0</v>
      </c>
      <c r="CU39" s="23">
        <f>+TRUNC('D-PNP'!CU39,6)</f>
        <v>0</v>
      </c>
      <c r="CV39" s="23">
        <f>+TRUNC('D-PNP'!CV39,0)</f>
        <v>0</v>
      </c>
      <c r="CW39" s="23">
        <f>+TRUNC('D-PNP'!CW39,0)</f>
        <v>0</v>
      </c>
      <c r="CX39" s="23">
        <f>+TRUNC('D-PNP'!CX39,0)</f>
        <v>0</v>
      </c>
      <c r="CY39" s="23">
        <f>+TRUNC('D-PNP'!CY39,0)</f>
        <v>0</v>
      </c>
      <c r="CZ39" s="23">
        <f>+TRUNC('D-PNP'!CZ39,0)</f>
        <v>0</v>
      </c>
      <c r="DA39" s="23">
        <f>+TRUNC('D-PNP'!DA39,0)</f>
        <v>0</v>
      </c>
      <c r="DB39" s="23">
        <f>+TRUNC('D-PNP'!DB39,0)</f>
        <v>0</v>
      </c>
      <c r="DC39" s="23">
        <f>+TRUNC('D-PNP'!DC39,0)</f>
        <v>0</v>
      </c>
      <c r="DD39" s="23">
        <f>+TRUNC('D-PNP'!DD39,0)</f>
        <v>0</v>
      </c>
      <c r="DE39" s="23">
        <f>+TRUNC('D-PNP'!DE39,0)</f>
        <v>0</v>
      </c>
      <c r="DF39" s="23">
        <f>+TRUNC('D-PNP'!DF39,0)</f>
        <v>0</v>
      </c>
      <c r="DG39" s="23">
        <f>+TRUNC('D-PNP'!DG39,0)</f>
        <v>0</v>
      </c>
      <c r="DH39" s="23">
        <f>+TRUNC('D-PNP'!DH39,0)</f>
        <v>0</v>
      </c>
      <c r="DI39" s="23">
        <f>+TRUNC('D-PNP'!DI39,0)</f>
        <v>0</v>
      </c>
      <c r="DJ39" s="23">
        <f>+TRUNC('D-PNP'!DJ39,6)</f>
        <v>0</v>
      </c>
      <c r="DK39" s="23">
        <f>+TRUNC('D-PNP'!DK39,0)</f>
        <v>3026</v>
      </c>
      <c r="DL39" s="23">
        <f>+TRUNC('D-PNP'!DL39,0)</f>
        <v>444</v>
      </c>
      <c r="DM39" s="23">
        <f>+TRUNC('D-PNP'!DM39,0)</f>
        <v>0</v>
      </c>
      <c r="DN39" s="23">
        <f>+TRUNC('D-PNP'!DN39,0)</f>
        <v>3663715</v>
      </c>
      <c r="DO39" s="23">
        <f>+TRUNC('D-PNP'!DO39,0)</f>
        <v>3660244</v>
      </c>
      <c r="DP39" s="23">
        <f>+TRUNC('D-PNP'!DP39,0)</f>
        <v>2622018</v>
      </c>
    </row>
    <row r="40" spans="3:120" x14ac:dyDescent="0.2">
      <c r="C40" s="12">
        <f>+'D-PDP'!C40</f>
        <v>2027</v>
      </c>
      <c r="D40" s="23">
        <f>+TRUNC('D-PNP'!D40,0)</f>
        <v>6</v>
      </c>
      <c r="E40" s="23">
        <f>+TRUNC('D-PNP'!E40,0)</f>
        <v>0</v>
      </c>
      <c r="F40" s="23">
        <f>+TRUNC('D-PNP'!F40,0)</f>
        <v>6</v>
      </c>
      <c r="G40" s="23">
        <f>+TRUNC('D-PNP'!G40,0)</f>
        <v>0</v>
      </c>
      <c r="H40" s="23">
        <f>+TRUNC('D-PNP'!H40,0)</f>
        <v>0</v>
      </c>
      <c r="I40" s="23">
        <f>+TRUNC('D-PNP'!I40,0)</f>
        <v>0</v>
      </c>
      <c r="J40" s="23">
        <f>+TRUNC('D-PNP'!J40,0)</f>
        <v>0</v>
      </c>
      <c r="K40" s="23">
        <f>+TRUNC('D-PNP'!K40,0)</f>
        <v>39338</v>
      </c>
      <c r="L40" s="23">
        <f>+TRUNC('D-PNP'!L40,0)</f>
        <v>0</v>
      </c>
      <c r="M40" s="23">
        <f>+TRUNC('D-PNP'!M40,3)</f>
        <v>20732.019</v>
      </c>
      <c r="N40" s="23">
        <f>+TRUNC('D-PNP'!N40,3)</f>
        <v>13029.308999999999</v>
      </c>
      <c r="O40" s="23">
        <f>+TRUNC('D-PNP'!O40,3)</f>
        <v>0</v>
      </c>
      <c r="P40" s="23">
        <f>+TRUNC('D-PNP'!P40,3)</f>
        <v>3286.6019999999999</v>
      </c>
      <c r="Q40" s="23">
        <f>+TRUNC('D-PNP'!Q40,3)</f>
        <v>1420.72</v>
      </c>
      <c r="R40" s="23">
        <f>+TRUNC('D-PNP'!R40,3)</f>
        <v>3249.5059999999999</v>
      </c>
      <c r="S40" s="23">
        <f>+TRUNC('D-PNP'!S40,0)</f>
        <v>0</v>
      </c>
      <c r="T40" s="23">
        <f>+TRUNC('D-PNP'!T40,0)</f>
        <v>284</v>
      </c>
      <c r="U40" s="23">
        <f>+TRUNC('D-PNP'!U40,0)</f>
        <v>196</v>
      </c>
      <c r="V40" s="23">
        <f>+TRUNC('D-PNP'!V40,0)</f>
        <v>185</v>
      </c>
      <c r="W40" s="23">
        <f>+TRUNC('D-PNP'!W40,0)</f>
        <v>1533167</v>
      </c>
      <c r="X40" s="23">
        <f>+TRUNC('D-PNP'!X40,0)</f>
        <v>0</v>
      </c>
      <c r="Y40" s="23">
        <f>+TRUNC('D-PNP'!Y40,0)</f>
        <v>0</v>
      </c>
      <c r="Z40" s="23">
        <f>+TRUNC('D-PNP'!Z40,0)</f>
        <v>0</v>
      </c>
      <c r="AA40" s="23">
        <f>+TRUNC('D-PNP'!AA40,0)</f>
        <v>0</v>
      </c>
      <c r="AB40" s="23">
        <f>+TRUNC('D-PNP'!AB40,0)</f>
        <v>39338</v>
      </c>
      <c r="AC40" s="23">
        <f>+TRUNC('D-PNP'!AC40,0)</f>
        <v>0</v>
      </c>
      <c r="AD40" s="23">
        <f>+TRUNC('D-PNP'!AD40,3)</f>
        <v>3249.5059999999999</v>
      </c>
      <c r="AE40" s="23">
        <f>+TRUNC('D-PNP'!AE40,3)</f>
        <v>13029.308999999999</v>
      </c>
      <c r="AF40" s="23">
        <f>+TRUNC('D-PNP'!AF40,0)</f>
        <v>0</v>
      </c>
      <c r="AG40" s="23">
        <f>+TRUNC('D-PNP'!AG40,0)</f>
        <v>284</v>
      </c>
      <c r="AH40" s="23">
        <f>+TRUNC('D-PNP'!AH40,0)</f>
        <v>196</v>
      </c>
      <c r="AI40" s="23">
        <f>+TRUNC('D-PNP'!AI40,0)</f>
        <v>185</v>
      </c>
      <c r="AJ40" s="23">
        <f>+TRUNC('D-PNP'!AJ40,6)</f>
        <v>8</v>
      </c>
      <c r="AK40" s="23">
        <f>+TRUNC('D-PNP'!AK40,6)</f>
        <v>6.4</v>
      </c>
      <c r="AL40" s="23">
        <f>+TRUNC('D-PNP'!AL40,6)</f>
        <v>12.250416</v>
      </c>
      <c r="AM40" s="23">
        <f>+TRUNC('D-PNP'!AM40,0)</f>
        <v>3147</v>
      </c>
      <c r="AN40" s="23">
        <f>+TRUNC('D-PNP'!AN40,3)</f>
        <v>398.07799999999997</v>
      </c>
      <c r="AO40" s="23">
        <f>+TRUNC('D-PNP'!AO40,0)</f>
        <v>0</v>
      </c>
      <c r="AP40" s="23">
        <f>+TRUNC('D-PNP'!AP40,6)</f>
        <v>100</v>
      </c>
      <c r="AQ40" s="23">
        <f>+TRUNC('D-PNP'!AQ40,0)</f>
        <v>39338</v>
      </c>
      <c r="AR40" s="23">
        <f>+TRUNC('D-PNP'!AR40,0)</f>
        <v>0</v>
      </c>
      <c r="AS40" s="23">
        <f>+TRUNC('D-PNP'!AS40,3)</f>
        <v>3249.5059999999999</v>
      </c>
      <c r="AT40" s="23">
        <f>+TRUNC('D-PNP'!AT40,3)</f>
        <v>13029.308999999999</v>
      </c>
      <c r="AU40" s="23">
        <f>+TRUNC('D-PNP'!AU40,0)</f>
        <v>0</v>
      </c>
      <c r="AV40" s="23">
        <f>+TRUNC('D-PNP'!AV40,0)</f>
        <v>284</v>
      </c>
      <c r="AW40" s="23">
        <f>+TRUNC('D-PNP'!AW40,0)</f>
        <v>196</v>
      </c>
      <c r="AX40" s="23">
        <f>+TRUNC('D-PNP'!AX40,0)</f>
        <v>185</v>
      </c>
      <c r="AY40" s="23">
        <f>+TRUNC('D-PNP'!AY40,0)</f>
        <v>3147</v>
      </c>
      <c r="AZ40" s="23">
        <f>+TRUNC('D-PNP'!AZ40,3)</f>
        <v>398.07799999999997</v>
      </c>
      <c r="BA40" s="23">
        <f>+TRUNC('D-PNP'!BA40,0)</f>
        <v>0</v>
      </c>
      <c r="BB40" s="23">
        <f>+TRUNC('D-PNP'!BB40,0)</f>
        <v>36191</v>
      </c>
      <c r="BC40" s="23">
        <f>+TRUNC('D-PNP'!BC40,0)</f>
        <v>0</v>
      </c>
      <c r="BD40" s="23">
        <f>+TRUNC('D-PNP'!BD40,3)</f>
        <v>3249.5059999999999</v>
      </c>
      <c r="BE40" s="23">
        <f>+TRUNC('D-PNP'!BE40,3)</f>
        <v>13029.308999999999</v>
      </c>
      <c r="BF40" s="23">
        <f>+TRUNC('D-PNP'!BF40,0)</f>
        <v>0</v>
      </c>
      <c r="BG40" s="23">
        <f>+TRUNC('D-PNP'!BG40,0)</f>
        <v>284</v>
      </c>
      <c r="BH40" s="23">
        <f>+TRUNC('D-PNP'!BH40,0)</f>
        <v>196</v>
      </c>
      <c r="BI40" s="23">
        <f>+TRUNC('D-PNP'!BI40,0)</f>
        <v>185</v>
      </c>
      <c r="BJ40" s="23">
        <f>+TRUNC('D-PNP'!BJ40,3)</f>
        <v>98.739000000000004</v>
      </c>
      <c r="BK40" s="23">
        <f>+TRUNC('D-PNP'!BK40,3)</f>
        <v>1.8420000000000001</v>
      </c>
      <c r="BL40" s="23">
        <f>+TRUNC('D-PNP'!BL40,3)</f>
        <v>-1.0569999999999999</v>
      </c>
      <c r="BM40" s="23">
        <f>+TRUNC('D-PNP'!BM40,3)</f>
        <v>0.876</v>
      </c>
      <c r="BN40" s="23">
        <f>+TRUNC('D-PNP'!BN40,3)</f>
        <v>6.0419999999999998</v>
      </c>
      <c r="BO40" s="23">
        <f>+TRUNC('D-PNP'!BO40,3)</f>
        <v>6.0419999999999998</v>
      </c>
      <c r="BP40" s="23">
        <f>+TRUNC('D-PNP'!BP40,3)</f>
        <v>0</v>
      </c>
      <c r="BQ40" s="23">
        <f>+TRUNC('D-PNP'!BQ40,3)</f>
        <v>37.502000000000002</v>
      </c>
      <c r="BR40" s="23">
        <f>+TRUNC('D-PNP'!BR40,3)</f>
        <v>37.502000000000002</v>
      </c>
      <c r="BS40" s="23">
        <f>+TRUNC('D-PNP'!BS40,3)</f>
        <v>98.739000000000004</v>
      </c>
      <c r="BT40" s="23">
        <f>+TRUNC('D-PNP'!BT40,0)</f>
        <v>3627162</v>
      </c>
      <c r="BU40" s="23">
        <f>+TRUNC('D-PNP'!BU40,0)</f>
        <v>459210</v>
      </c>
      <c r="BV40" s="23">
        <f>+TRUNC('D-PNP'!BV40,6)</f>
        <v>100</v>
      </c>
      <c r="BW40" s="23">
        <f>+TRUNC('D-PNP'!BW40,0)</f>
        <v>0</v>
      </c>
      <c r="BX40" s="23">
        <f>+TRUNC('D-PNP'!BX40,0)</f>
        <v>0</v>
      </c>
      <c r="BY40" s="23">
        <f>+TRUNC('D-PNP'!BY40,0)</f>
        <v>459210</v>
      </c>
      <c r="BZ40" s="23">
        <f>+TRUNC('D-PNP'!BZ40,3)</f>
        <v>11.673</v>
      </c>
      <c r="CA40" s="23">
        <f>+TRUNC('D-PNP'!CA40,3)</f>
        <v>0.13</v>
      </c>
      <c r="CB40" s="23">
        <f>+TRUNC('D-PNP'!CB40,3)</f>
        <v>0.42199999999999999</v>
      </c>
      <c r="CC40" s="23">
        <f>+TRUNC('D-PNP'!CC40,3)</f>
        <v>0.10299999999999999</v>
      </c>
      <c r="CD40" s="23">
        <f>+TRUNC('D-PNP'!CD40,3)</f>
        <v>8.6999999999999994E-2</v>
      </c>
      <c r="CE40" s="23">
        <f>+TRUNC('D-PNP'!CE40,3)</f>
        <v>0</v>
      </c>
      <c r="CF40" s="23">
        <f>+TRUNC('D-PNP'!CF40,3)</f>
        <v>0</v>
      </c>
      <c r="CG40" s="23">
        <f>+TRUNC('D-PNP'!CG40,3)</f>
        <v>0</v>
      </c>
      <c r="CH40" s="23">
        <f>+TRUNC('D-PNP'!CH40,3)</f>
        <v>0</v>
      </c>
      <c r="CI40" s="23">
        <f>+TRUNC('D-PNP'!CI40,3)</f>
        <v>47099.114999999998</v>
      </c>
      <c r="CJ40" s="23">
        <f>+TRUNC('D-PNP'!CJ40,3)</f>
        <v>1499.7370000000001</v>
      </c>
      <c r="CK40" s="23">
        <f>+TRUNC('D-PNP'!CK40,3)</f>
        <v>0</v>
      </c>
      <c r="CL40" s="23">
        <f>+TRUNC('D-PNP'!CL40,3)</f>
        <v>0</v>
      </c>
      <c r="CM40" s="23">
        <f>+TRUNC('D-PNP'!CM40,3)</f>
        <v>0</v>
      </c>
      <c r="CN40" s="23">
        <f>+TRUNC('D-PNP'!CN40,0)</f>
        <v>0</v>
      </c>
      <c r="CO40" s="23">
        <f>+TRUNC('D-PNP'!CO40,3)</f>
        <v>0</v>
      </c>
      <c r="CP40" s="23">
        <f>+TRUNC('D-PNP'!CP40,0)</f>
        <v>0</v>
      </c>
      <c r="CQ40" s="23">
        <f>+TRUNC('D-PNP'!CQ40,0)</f>
        <v>0</v>
      </c>
      <c r="CR40" s="23">
        <f>+TRUNC('D-PNP'!CR40,0)</f>
        <v>0</v>
      </c>
      <c r="CS40" s="23">
        <f>+TRUNC('D-PNP'!CS40,0)</f>
        <v>0</v>
      </c>
      <c r="CT40" s="23">
        <f>+TRUNC('D-PNP'!CT40,0)</f>
        <v>0</v>
      </c>
      <c r="CU40" s="23">
        <f>+TRUNC('D-PNP'!CU40,6)</f>
        <v>0</v>
      </c>
      <c r="CV40" s="23">
        <f>+TRUNC('D-PNP'!CV40,0)</f>
        <v>0</v>
      </c>
      <c r="CW40" s="23">
        <f>+TRUNC('D-PNP'!CW40,0)</f>
        <v>0</v>
      </c>
      <c r="CX40" s="23">
        <f>+TRUNC('D-PNP'!CX40,0)</f>
        <v>0</v>
      </c>
      <c r="CY40" s="23">
        <f>+TRUNC('D-PNP'!CY40,0)</f>
        <v>0</v>
      </c>
      <c r="CZ40" s="23">
        <f>+TRUNC('D-PNP'!CZ40,0)</f>
        <v>0</v>
      </c>
      <c r="DA40" s="23">
        <f>+TRUNC('D-PNP'!DA40,0)</f>
        <v>0</v>
      </c>
      <c r="DB40" s="23">
        <f>+TRUNC('D-PNP'!DB40,0)</f>
        <v>0</v>
      </c>
      <c r="DC40" s="23">
        <f>+TRUNC('D-PNP'!DC40,0)</f>
        <v>0</v>
      </c>
      <c r="DD40" s="23">
        <f>+TRUNC('D-PNP'!DD40,0)</f>
        <v>0</v>
      </c>
      <c r="DE40" s="23">
        <f>+TRUNC('D-PNP'!DE40,0)</f>
        <v>0</v>
      </c>
      <c r="DF40" s="23">
        <f>+TRUNC('D-PNP'!DF40,0)</f>
        <v>0</v>
      </c>
      <c r="DG40" s="23">
        <f>+TRUNC('D-PNP'!DG40,0)</f>
        <v>0</v>
      </c>
      <c r="DH40" s="23">
        <f>+TRUNC('D-PNP'!DH40,0)</f>
        <v>0</v>
      </c>
      <c r="DI40" s="23">
        <f>+TRUNC('D-PNP'!DI40,0)</f>
        <v>0</v>
      </c>
      <c r="DJ40" s="23">
        <f>+TRUNC('D-PNP'!DJ40,6)</f>
        <v>0</v>
      </c>
      <c r="DK40" s="23">
        <f>+TRUNC('D-PNP'!DK40,0)</f>
        <v>2109</v>
      </c>
      <c r="DL40" s="23">
        <f>+TRUNC('D-PNP'!DL40,0)</f>
        <v>481</v>
      </c>
      <c r="DM40" s="23">
        <f>+TRUNC('D-PNP'!DM40,0)</f>
        <v>0</v>
      </c>
      <c r="DN40" s="23">
        <f>+TRUNC('D-PNP'!DN40,0)</f>
        <v>3167952</v>
      </c>
      <c r="DO40" s="23">
        <f>+TRUNC('D-PNP'!DO40,0)</f>
        <v>3165361</v>
      </c>
      <c r="DP40" s="23">
        <f>+TRUNC('D-PNP'!DP40,0)</f>
        <v>2061371</v>
      </c>
    </row>
    <row r="41" spans="3:120" x14ac:dyDescent="0.2">
      <c r="C41" s="12">
        <f>+'D-PDP'!C41</f>
        <v>2028</v>
      </c>
      <c r="D41" s="23">
        <f>+TRUNC('D-PNP'!D41,0)</f>
        <v>5</v>
      </c>
      <c r="E41" s="23">
        <f>+TRUNC('D-PNP'!E41,0)</f>
        <v>1</v>
      </c>
      <c r="F41" s="23">
        <f>+TRUNC('D-PNP'!F41,0)</f>
        <v>5</v>
      </c>
      <c r="G41" s="23">
        <f>+TRUNC('D-PNP'!G41,0)</f>
        <v>0</v>
      </c>
      <c r="H41" s="23">
        <f>+TRUNC('D-PNP'!H41,0)</f>
        <v>0</v>
      </c>
      <c r="I41" s="23">
        <f>+TRUNC('D-PNP'!I41,0)</f>
        <v>0</v>
      </c>
      <c r="J41" s="23">
        <f>+TRUNC('D-PNP'!J41,0)</f>
        <v>0</v>
      </c>
      <c r="K41" s="23">
        <f>+TRUNC('D-PNP'!K41,0)</f>
        <v>34945</v>
      </c>
      <c r="L41" s="23">
        <f>+TRUNC('D-PNP'!L41,0)</f>
        <v>0</v>
      </c>
      <c r="M41" s="23">
        <f>+TRUNC('D-PNP'!M41,3)</f>
        <v>18197.273000000001</v>
      </c>
      <c r="N41" s="23">
        <f>+TRUNC('D-PNP'!N41,3)</f>
        <v>12263.282999999999</v>
      </c>
      <c r="O41" s="23">
        <f>+TRUNC('D-PNP'!O41,3)</f>
        <v>0</v>
      </c>
      <c r="P41" s="23">
        <f>+TRUNC('D-PNP'!P41,3)</f>
        <v>3152.5940000000001</v>
      </c>
      <c r="Q41" s="23">
        <f>+TRUNC('D-PNP'!Q41,3)</f>
        <v>1514.8389999999999</v>
      </c>
      <c r="R41" s="23">
        <f>+TRUNC('D-PNP'!R41,3)</f>
        <v>2113.7420000000002</v>
      </c>
      <c r="S41" s="23">
        <f>+TRUNC('D-PNP'!S41,0)</f>
        <v>0</v>
      </c>
      <c r="T41" s="23">
        <f>+TRUNC('D-PNP'!T41,0)</f>
        <v>229</v>
      </c>
      <c r="U41" s="23">
        <f>+TRUNC('D-PNP'!U41,0)</f>
        <v>158</v>
      </c>
      <c r="V41" s="23">
        <f>+TRUNC('D-PNP'!V41,0)</f>
        <v>149</v>
      </c>
      <c r="W41" s="23">
        <f>+TRUNC('D-PNP'!W41,0)</f>
        <v>1152809</v>
      </c>
      <c r="X41" s="23">
        <f>+TRUNC('D-PNP'!X41,0)</f>
        <v>0</v>
      </c>
      <c r="Y41" s="23">
        <f>+TRUNC('D-PNP'!Y41,0)</f>
        <v>0</v>
      </c>
      <c r="Z41" s="23">
        <f>+TRUNC('D-PNP'!Z41,0)</f>
        <v>0</v>
      </c>
      <c r="AA41" s="23">
        <f>+TRUNC('D-PNP'!AA41,0)</f>
        <v>0</v>
      </c>
      <c r="AB41" s="23">
        <f>+TRUNC('D-PNP'!AB41,0)</f>
        <v>34945</v>
      </c>
      <c r="AC41" s="23">
        <f>+TRUNC('D-PNP'!AC41,0)</f>
        <v>0</v>
      </c>
      <c r="AD41" s="23">
        <f>+TRUNC('D-PNP'!AD41,3)</f>
        <v>2113.7420000000002</v>
      </c>
      <c r="AE41" s="23">
        <f>+TRUNC('D-PNP'!AE41,3)</f>
        <v>12263.282999999999</v>
      </c>
      <c r="AF41" s="23">
        <f>+TRUNC('D-PNP'!AF41,0)</f>
        <v>0</v>
      </c>
      <c r="AG41" s="23">
        <f>+TRUNC('D-PNP'!AG41,0)</f>
        <v>229</v>
      </c>
      <c r="AH41" s="23">
        <f>+TRUNC('D-PNP'!AH41,0)</f>
        <v>158</v>
      </c>
      <c r="AI41" s="23">
        <f>+TRUNC('D-PNP'!AI41,0)</f>
        <v>149</v>
      </c>
      <c r="AJ41" s="23">
        <f>+TRUNC('D-PNP'!AJ41,6)</f>
        <v>8</v>
      </c>
      <c r="AK41" s="23">
        <f>+TRUNC('D-PNP'!AK41,6)</f>
        <v>6.4</v>
      </c>
      <c r="AL41" s="23">
        <f>+TRUNC('D-PNP'!AL41,6)</f>
        <v>13.657643999999999</v>
      </c>
      <c r="AM41" s="23">
        <f>+TRUNC('D-PNP'!AM41,0)</f>
        <v>2795</v>
      </c>
      <c r="AN41" s="23">
        <f>+TRUNC('D-PNP'!AN41,3)</f>
        <v>288.68700000000001</v>
      </c>
      <c r="AO41" s="23">
        <f>+TRUNC('D-PNP'!AO41,0)</f>
        <v>0</v>
      </c>
      <c r="AP41" s="23">
        <f>+TRUNC('D-PNP'!AP41,6)</f>
        <v>100</v>
      </c>
      <c r="AQ41" s="23">
        <f>+TRUNC('D-PNP'!AQ41,0)</f>
        <v>34945</v>
      </c>
      <c r="AR41" s="23">
        <f>+TRUNC('D-PNP'!AR41,0)</f>
        <v>0</v>
      </c>
      <c r="AS41" s="23">
        <f>+TRUNC('D-PNP'!AS41,3)</f>
        <v>2113.7420000000002</v>
      </c>
      <c r="AT41" s="23">
        <f>+TRUNC('D-PNP'!AT41,3)</f>
        <v>12263.282999999999</v>
      </c>
      <c r="AU41" s="23">
        <f>+TRUNC('D-PNP'!AU41,0)</f>
        <v>0</v>
      </c>
      <c r="AV41" s="23">
        <f>+TRUNC('D-PNP'!AV41,0)</f>
        <v>229</v>
      </c>
      <c r="AW41" s="23">
        <f>+TRUNC('D-PNP'!AW41,0)</f>
        <v>158</v>
      </c>
      <c r="AX41" s="23">
        <f>+TRUNC('D-PNP'!AX41,0)</f>
        <v>149</v>
      </c>
      <c r="AY41" s="23">
        <f>+TRUNC('D-PNP'!AY41,0)</f>
        <v>2795</v>
      </c>
      <c r="AZ41" s="23">
        <f>+TRUNC('D-PNP'!AZ41,3)</f>
        <v>288.68700000000001</v>
      </c>
      <c r="BA41" s="23">
        <f>+TRUNC('D-PNP'!BA41,0)</f>
        <v>0</v>
      </c>
      <c r="BB41" s="23">
        <f>+TRUNC('D-PNP'!BB41,0)</f>
        <v>32150</v>
      </c>
      <c r="BC41" s="23">
        <f>+TRUNC('D-PNP'!BC41,0)</f>
        <v>0</v>
      </c>
      <c r="BD41" s="23">
        <f>+TRUNC('D-PNP'!BD41,3)</f>
        <v>2113.7420000000002</v>
      </c>
      <c r="BE41" s="23">
        <f>+TRUNC('D-PNP'!BE41,3)</f>
        <v>12263.282999999999</v>
      </c>
      <c r="BF41" s="23">
        <f>+TRUNC('D-PNP'!BF41,0)</f>
        <v>0</v>
      </c>
      <c r="BG41" s="23">
        <f>+TRUNC('D-PNP'!BG41,0)</f>
        <v>229</v>
      </c>
      <c r="BH41" s="23">
        <f>+TRUNC('D-PNP'!BH41,0)</f>
        <v>158</v>
      </c>
      <c r="BI41" s="23">
        <f>+TRUNC('D-PNP'!BI41,0)</f>
        <v>149</v>
      </c>
      <c r="BJ41" s="23">
        <f>+TRUNC('D-PNP'!BJ41,3)</f>
        <v>98.739000000000004</v>
      </c>
      <c r="BK41" s="23">
        <f>+TRUNC('D-PNP'!BK41,3)</f>
        <v>1.8420000000000001</v>
      </c>
      <c r="BL41" s="23">
        <f>+TRUNC('D-PNP'!BL41,3)</f>
        <v>-1.0569999999999999</v>
      </c>
      <c r="BM41" s="23">
        <f>+TRUNC('D-PNP'!BM41,3)</f>
        <v>0.876</v>
      </c>
      <c r="BN41" s="23">
        <f>+TRUNC('D-PNP'!BN41,3)</f>
        <v>6.0419999999999998</v>
      </c>
      <c r="BO41" s="23">
        <f>+TRUNC('D-PNP'!BO41,3)</f>
        <v>6.0419999999999998</v>
      </c>
      <c r="BP41" s="23">
        <f>+TRUNC('D-PNP'!BP41,3)</f>
        <v>0</v>
      </c>
      <c r="BQ41" s="23">
        <f>+TRUNC('D-PNP'!BQ41,3)</f>
        <v>37.502000000000002</v>
      </c>
      <c r="BR41" s="23">
        <f>+TRUNC('D-PNP'!BR41,3)</f>
        <v>37.502000000000002</v>
      </c>
      <c r="BS41" s="23">
        <f>+TRUNC('D-PNP'!BS41,3)</f>
        <v>98.739000000000004</v>
      </c>
      <c r="BT41" s="23">
        <f>+TRUNC('D-PNP'!BT41,0)</f>
        <v>3215040</v>
      </c>
      <c r="BU41" s="23">
        <f>+TRUNC('D-PNP'!BU41,0)</f>
        <v>382429</v>
      </c>
      <c r="BV41" s="23">
        <f>+TRUNC('D-PNP'!BV41,6)</f>
        <v>100</v>
      </c>
      <c r="BW41" s="23">
        <f>+TRUNC('D-PNP'!BW41,0)</f>
        <v>0</v>
      </c>
      <c r="BX41" s="23">
        <f>+TRUNC('D-PNP'!BX41,0)</f>
        <v>0</v>
      </c>
      <c r="BY41" s="23">
        <f>+TRUNC('D-PNP'!BY41,0)</f>
        <v>382429</v>
      </c>
      <c r="BZ41" s="23">
        <f>+TRUNC('D-PNP'!BZ41,3)</f>
        <v>10.943</v>
      </c>
      <c r="CA41" s="23">
        <f>+TRUNC('D-PNP'!CA41,3)</f>
        <v>0.13</v>
      </c>
      <c r="CB41" s="23">
        <f>+TRUNC('D-PNP'!CB41,3)</f>
        <v>0.42199999999999999</v>
      </c>
      <c r="CC41" s="23">
        <f>+TRUNC('D-PNP'!CC41,3)</f>
        <v>0.10299999999999999</v>
      </c>
      <c r="CD41" s="23">
        <f>+TRUNC('D-PNP'!CD41,3)</f>
        <v>8.6999999999999994E-2</v>
      </c>
      <c r="CE41" s="23">
        <f>+TRUNC('D-PNP'!CE41,3)</f>
        <v>0</v>
      </c>
      <c r="CF41" s="23">
        <f>+TRUNC('D-PNP'!CF41,3)</f>
        <v>0</v>
      </c>
      <c r="CG41" s="23">
        <f>+TRUNC('D-PNP'!CG41,3)</f>
        <v>0</v>
      </c>
      <c r="CH41" s="23">
        <f>+TRUNC('D-PNP'!CH41,3)</f>
        <v>0</v>
      </c>
      <c r="CI41" s="23">
        <f>+TRUNC('D-PNP'!CI41,3)</f>
        <v>47099.114999999998</v>
      </c>
      <c r="CJ41" s="23">
        <f>+TRUNC('D-PNP'!CJ41,3)</f>
        <v>1499.7370000000001</v>
      </c>
      <c r="CK41" s="23">
        <f>+TRUNC('D-PNP'!CK41,3)</f>
        <v>0</v>
      </c>
      <c r="CL41" s="23">
        <f>+TRUNC('D-PNP'!CL41,3)</f>
        <v>0</v>
      </c>
      <c r="CM41" s="23">
        <f>+TRUNC('D-PNP'!CM41,3)</f>
        <v>0</v>
      </c>
      <c r="CN41" s="23">
        <f>+TRUNC('D-PNP'!CN41,0)</f>
        <v>0</v>
      </c>
      <c r="CO41" s="23">
        <f>+TRUNC('D-PNP'!CO41,3)</f>
        <v>0</v>
      </c>
      <c r="CP41" s="23">
        <f>+TRUNC('D-PNP'!CP41,0)</f>
        <v>0</v>
      </c>
      <c r="CQ41" s="23">
        <f>+TRUNC('D-PNP'!CQ41,0)</f>
        <v>0</v>
      </c>
      <c r="CR41" s="23">
        <f>+TRUNC('D-PNP'!CR41,0)</f>
        <v>0</v>
      </c>
      <c r="CS41" s="23">
        <f>+TRUNC('D-PNP'!CS41,0)</f>
        <v>0</v>
      </c>
      <c r="CT41" s="23">
        <f>+TRUNC('D-PNP'!CT41,0)</f>
        <v>0</v>
      </c>
      <c r="CU41" s="23">
        <f>+TRUNC('D-PNP'!CU41,6)</f>
        <v>0</v>
      </c>
      <c r="CV41" s="23">
        <f>+TRUNC('D-PNP'!CV41,0)</f>
        <v>0</v>
      </c>
      <c r="CW41" s="23">
        <f>+TRUNC('D-PNP'!CW41,0)</f>
        <v>0</v>
      </c>
      <c r="CX41" s="23">
        <f>+TRUNC('D-PNP'!CX41,0)</f>
        <v>0</v>
      </c>
      <c r="CY41" s="23">
        <f>+TRUNC('D-PNP'!CY41,0)</f>
        <v>0</v>
      </c>
      <c r="CZ41" s="23">
        <f>+TRUNC('D-PNP'!CZ41,0)</f>
        <v>0</v>
      </c>
      <c r="DA41" s="23">
        <f>+TRUNC('D-PNP'!DA41,0)</f>
        <v>0</v>
      </c>
      <c r="DB41" s="23">
        <f>+TRUNC('D-PNP'!DB41,0)</f>
        <v>0</v>
      </c>
      <c r="DC41" s="23">
        <f>+TRUNC('D-PNP'!DC41,0)</f>
        <v>0</v>
      </c>
      <c r="DD41" s="23">
        <f>+TRUNC('D-PNP'!DD41,0)</f>
        <v>0</v>
      </c>
      <c r="DE41" s="23">
        <f>+TRUNC('D-PNP'!DE41,0)</f>
        <v>0</v>
      </c>
      <c r="DF41" s="23">
        <f>+TRUNC('D-PNP'!DF41,0)</f>
        <v>0</v>
      </c>
      <c r="DG41" s="23">
        <f>+TRUNC('D-PNP'!DG41,0)</f>
        <v>0</v>
      </c>
      <c r="DH41" s="23">
        <f>+TRUNC('D-PNP'!DH41,0)</f>
        <v>0</v>
      </c>
      <c r="DI41" s="23">
        <f>+TRUNC('D-PNP'!DI41,0)</f>
        <v>0</v>
      </c>
      <c r="DJ41" s="23">
        <f>+TRUNC('D-PNP'!DJ41,6)</f>
        <v>0</v>
      </c>
      <c r="DK41" s="23">
        <f>+TRUNC('D-PNP'!DK41,0)</f>
        <v>1529</v>
      </c>
      <c r="DL41" s="23">
        <f>+TRUNC('D-PNP'!DL41,0)</f>
        <v>513</v>
      </c>
      <c r="DM41" s="23">
        <f>+TRUNC('D-PNP'!DM41,0)</f>
        <v>0</v>
      </c>
      <c r="DN41" s="23">
        <f>+TRUNC('D-PNP'!DN41,0)</f>
        <v>2832611</v>
      </c>
      <c r="DO41" s="23">
        <f>+TRUNC('D-PNP'!DO41,0)</f>
        <v>2830568</v>
      </c>
      <c r="DP41" s="23">
        <f>+TRUNC('D-PNP'!DP41,0)</f>
        <v>1675767</v>
      </c>
    </row>
    <row r="42" spans="3:120" x14ac:dyDescent="0.2">
      <c r="C42" s="12">
        <f>+'D-PDP'!C42</f>
        <v>2029</v>
      </c>
      <c r="D42" s="23">
        <f>+TRUNC('D-PNP'!D42,0)</f>
        <v>5</v>
      </c>
      <c r="E42" s="23">
        <f>+TRUNC('D-PNP'!E42,0)</f>
        <v>1</v>
      </c>
      <c r="F42" s="23">
        <f>+TRUNC('D-PNP'!F42,0)</f>
        <v>5</v>
      </c>
      <c r="G42" s="23">
        <f>+TRUNC('D-PNP'!G42,0)</f>
        <v>0</v>
      </c>
      <c r="H42" s="23">
        <f>+TRUNC('D-PNP'!H42,0)</f>
        <v>0</v>
      </c>
      <c r="I42" s="23">
        <f>+TRUNC('D-PNP'!I42,0)</f>
        <v>0</v>
      </c>
      <c r="J42" s="23">
        <f>+TRUNC('D-PNP'!J42,0)</f>
        <v>0</v>
      </c>
      <c r="K42" s="23">
        <f>+TRUNC('D-PNP'!K42,0)</f>
        <v>31022</v>
      </c>
      <c r="L42" s="23">
        <f>+TRUNC('D-PNP'!L42,0)</f>
        <v>0</v>
      </c>
      <c r="M42" s="23">
        <f>+TRUNC('D-PNP'!M42,3)</f>
        <v>16030.57</v>
      </c>
      <c r="N42" s="23">
        <f>+TRUNC('D-PNP'!N42,3)</f>
        <v>10876.843999999999</v>
      </c>
      <c r="O42" s="23">
        <f>+TRUNC('D-PNP'!O42,3)</f>
        <v>0</v>
      </c>
      <c r="P42" s="23">
        <f>+TRUNC('D-PNP'!P42,3)</f>
        <v>3034.924</v>
      </c>
      <c r="Q42" s="23">
        <f>+TRUNC('D-PNP'!Q42,3)</f>
        <v>1592.173</v>
      </c>
      <c r="R42" s="23">
        <f>+TRUNC('D-PNP'!R42,3)</f>
        <v>1856.6569999999999</v>
      </c>
      <c r="S42" s="23">
        <f>+TRUNC('D-PNP'!S42,0)</f>
        <v>0</v>
      </c>
      <c r="T42" s="23">
        <f>+TRUNC('D-PNP'!T42,0)</f>
        <v>182</v>
      </c>
      <c r="U42" s="23">
        <f>+TRUNC('D-PNP'!U42,0)</f>
        <v>126</v>
      </c>
      <c r="V42" s="23">
        <f>+TRUNC('D-PNP'!V42,0)</f>
        <v>119</v>
      </c>
      <c r="W42" s="23">
        <f>+TRUNC('D-PNP'!W42,0)</f>
        <v>1074356</v>
      </c>
      <c r="X42" s="23">
        <f>+TRUNC('D-PNP'!X42,0)</f>
        <v>0</v>
      </c>
      <c r="Y42" s="23">
        <f>+TRUNC('D-PNP'!Y42,0)</f>
        <v>0</v>
      </c>
      <c r="Z42" s="23">
        <f>+TRUNC('D-PNP'!Z42,0)</f>
        <v>0</v>
      </c>
      <c r="AA42" s="23">
        <f>+TRUNC('D-PNP'!AA42,0)</f>
        <v>0</v>
      </c>
      <c r="AB42" s="23">
        <f>+TRUNC('D-PNP'!AB42,0)</f>
        <v>31022</v>
      </c>
      <c r="AC42" s="23">
        <f>+TRUNC('D-PNP'!AC42,0)</f>
        <v>0</v>
      </c>
      <c r="AD42" s="23">
        <f>+TRUNC('D-PNP'!AD42,3)</f>
        <v>1856.6569999999999</v>
      </c>
      <c r="AE42" s="23">
        <f>+TRUNC('D-PNP'!AE42,3)</f>
        <v>10876.843999999999</v>
      </c>
      <c r="AF42" s="23">
        <f>+TRUNC('D-PNP'!AF42,0)</f>
        <v>0</v>
      </c>
      <c r="AG42" s="23">
        <f>+TRUNC('D-PNP'!AG42,0)</f>
        <v>182</v>
      </c>
      <c r="AH42" s="23">
        <f>+TRUNC('D-PNP'!AH42,0)</f>
        <v>126</v>
      </c>
      <c r="AI42" s="23">
        <f>+TRUNC('D-PNP'!AI42,0)</f>
        <v>119</v>
      </c>
      <c r="AJ42" s="23">
        <f>+TRUNC('D-PNP'!AJ42,6)</f>
        <v>8</v>
      </c>
      <c r="AK42" s="23">
        <f>+TRUNC('D-PNP'!AK42,6)</f>
        <v>6.4</v>
      </c>
      <c r="AL42" s="23">
        <f>+TRUNC('D-PNP'!AL42,6)</f>
        <v>12.960077999999999</v>
      </c>
      <c r="AM42" s="23">
        <f>+TRUNC('D-PNP'!AM42,0)</f>
        <v>2481</v>
      </c>
      <c r="AN42" s="23">
        <f>+TRUNC('D-PNP'!AN42,3)</f>
        <v>240.624</v>
      </c>
      <c r="AO42" s="23">
        <f>+TRUNC('D-PNP'!AO42,0)</f>
        <v>0</v>
      </c>
      <c r="AP42" s="23">
        <f>+TRUNC('D-PNP'!AP42,6)</f>
        <v>100</v>
      </c>
      <c r="AQ42" s="23">
        <f>+TRUNC('D-PNP'!AQ42,0)</f>
        <v>31022</v>
      </c>
      <c r="AR42" s="23">
        <f>+TRUNC('D-PNP'!AR42,0)</f>
        <v>0</v>
      </c>
      <c r="AS42" s="23">
        <f>+TRUNC('D-PNP'!AS42,3)</f>
        <v>1856.6569999999999</v>
      </c>
      <c r="AT42" s="23">
        <f>+TRUNC('D-PNP'!AT42,3)</f>
        <v>10876.843999999999</v>
      </c>
      <c r="AU42" s="23">
        <f>+TRUNC('D-PNP'!AU42,0)</f>
        <v>0</v>
      </c>
      <c r="AV42" s="23">
        <f>+TRUNC('D-PNP'!AV42,0)</f>
        <v>182</v>
      </c>
      <c r="AW42" s="23">
        <f>+TRUNC('D-PNP'!AW42,0)</f>
        <v>126</v>
      </c>
      <c r="AX42" s="23">
        <f>+TRUNC('D-PNP'!AX42,0)</f>
        <v>119</v>
      </c>
      <c r="AY42" s="23">
        <f>+TRUNC('D-PNP'!AY42,0)</f>
        <v>2481</v>
      </c>
      <c r="AZ42" s="23">
        <f>+TRUNC('D-PNP'!AZ42,3)</f>
        <v>240.624</v>
      </c>
      <c r="BA42" s="23">
        <f>+TRUNC('D-PNP'!BA42,0)</f>
        <v>0</v>
      </c>
      <c r="BB42" s="23">
        <f>+TRUNC('D-PNP'!BB42,0)</f>
        <v>28540</v>
      </c>
      <c r="BC42" s="23">
        <f>+TRUNC('D-PNP'!BC42,0)</f>
        <v>0</v>
      </c>
      <c r="BD42" s="23">
        <f>+TRUNC('D-PNP'!BD42,3)</f>
        <v>1856.6569999999999</v>
      </c>
      <c r="BE42" s="23">
        <f>+TRUNC('D-PNP'!BE42,3)</f>
        <v>10876.843999999999</v>
      </c>
      <c r="BF42" s="23">
        <f>+TRUNC('D-PNP'!BF42,0)</f>
        <v>0</v>
      </c>
      <c r="BG42" s="23">
        <f>+TRUNC('D-PNP'!BG42,0)</f>
        <v>182</v>
      </c>
      <c r="BH42" s="23">
        <f>+TRUNC('D-PNP'!BH42,0)</f>
        <v>126</v>
      </c>
      <c r="BI42" s="23">
        <f>+TRUNC('D-PNP'!BI42,0)</f>
        <v>119</v>
      </c>
      <c r="BJ42" s="23">
        <f>+TRUNC('D-PNP'!BJ42,3)</f>
        <v>98.739000000000004</v>
      </c>
      <c r="BK42" s="23">
        <f>+TRUNC('D-PNP'!BK42,3)</f>
        <v>1.8420000000000001</v>
      </c>
      <c r="BL42" s="23">
        <f>+TRUNC('D-PNP'!BL42,3)</f>
        <v>-1.0569999999999999</v>
      </c>
      <c r="BM42" s="23">
        <f>+TRUNC('D-PNP'!BM42,3)</f>
        <v>0.876</v>
      </c>
      <c r="BN42" s="23">
        <f>+TRUNC('D-PNP'!BN42,3)</f>
        <v>6.0419999999999998</v>
      </c>
      <c r="BO42" s="23">
        <f>+TRUNC('D-PNP'!BO42,3)</f>
        <v>6.0419999999999998</v>
      </c>
      <c r="BP42" s="23">
        <f>+TRUNC('D-PNP'!BP42,3)</f>
        <v>0</v>
      </c>
      <c r="BQ42" s="23">
        <f>+TRUNC('D-PNP'!BQ42,3)</f>
        <v>37.502000000000002</v>
      </c>
      <c r="BR42" s="23">
        <f>+TRUNC('D-PNP'!BR42,3)</f>
        <v>37.502000000000002</v>
      </c>
      <c r="BS42" s="23">
        <f>+TRUNC('D-PNP'!BS42,3)</f>
        <v>98.739000000000004</v>
      </c>
      <c r="BT42" s="23">
        <f>+TRUNC('D-PNP'!BT42,0)</f>
        <v>2851258</v>
      </c>
      <c r="BU42" s="23">
        <f>+TRUNC('D-PNP'!BU42,0)</f>
        <v>360702</v>
      </c>
      <c r="BV42" s="23">
        <f>+TRUNC('D-PNP'!BV42,6)</f>
        <v>100</v>
      </c>
      <c r="BW42" s="23">
        <f>+TRUNC('D-PNP'!BW42,0)</f>
        <v>0</v>
      </c>
      <c r="BX42" s="23">
        <f>+TRUNC('D-PNP'!BX42,0)</f>
        <v>0</v>
      </c>
      <c r="BY42" s="23">
        <f>+TRUNC('D-PNP'!BY42,0)</f>
        <v>360702</v>
      </c>
      <c r="BZ42" s="23">
        <f>+TRUNC('D-PNP'!BZ42,3)</f>
        <v>11.627000000000001</v>
      </c>
      <c r="CA42" s="23">
        <f>+TRUNC('D-PNP'!CA42,3)</f>
        <v>0.13</v>
      </c>
      <c r="CB42" s="23">
        <f>+TRUNC('D-PNP'!CB42,3)</f>
        <v>0.42199999999999999</v>
      </c>
      <c r="CC42" s="23">
        <f>+TRUNC('D-PNP'!CC42,3)</f>
        <v>0.10299999999999999</v>
      </c>
      <c r="CD42" s="23">
        <f>+TRUNC('D-PNP'!CD42,3)</f>
        <v>8.6999999999999994E-2</v>
      </c>
      <c r="CE42" s="23">
        <f>+TRUNC('D-PNP'!CE42,3)</f>
        <v>0</v>
      </c>
      <c r="CF42" s="23">
        <f>+TRUNC('D-PNP'!CF42,3)</f>
        <v>0</v>
      </c>
      <c r="CG42" s="23">
        <f>+TRUNC('D-PNP'!CG42,3)</f>
        <v>0</v>
      </c>
      <c r="CH42" s="23">
        <f>+TRUNC('D-PNP'!CH42,3)</f>
        <v>0</v>
      </c>
      <c r="CI42" s="23">
        <f>+TRUNC('D-PNP'!CI42,3)</f>
        <v>47099.114999999998</v>
      </c>
      <c r="CJ42" s="23">
        <f>+TRUNC('D-PNP'!CJ42,3)</f>
        <v>1499.7370000000001</v>
      </c>
      <c r="CK42" s="23">
        <f>+TRUNC('D-PNP'!CK42,3)</f>
        <v>0</v>
      </c>
      <c r="CL42" s="23">
        <f>+TRUNC('D-PNP'!CL42,3)</f>
        <v>0</v>
      </c>
      <c r="CM42" s="23">
        <f>+TRUNC('D-PNP'!CM42,3)</f>
        <v>0</v>
      </c>
      <c r="CN42" s="23">
        <f>+TRUNC('D-PNP'!CN42,0)</f>
        <v>0</v>
      </c>
      <c r="CO42" s="23">
        <f>+TRUNC('D-PNP'!CO42,3)</f>
        <v>0</v>
      </c>
      <c r="CP42" s="23">
        <f>+TRUNC('D-PNP'!CP42,0)</f>
        <v>0</v>
      </c>
      <c r="CQ42" s="23">
        <f>+TRUNC('D-PNP'!CQ42,0)</f>
        <v>0</v>
      </c>
      <c r="CR42" s="23">
        <f>+TRUNC('D-PNP'!CR42,0)</f>
        <v>0</v>
      </c>
      <c r="CS42" s="23">
        <f>+TRUNC('D-PNP'!CS42,0)</f>
        <v>0</v>
      </c>
      <c r="CT42" s="23">
        <f>+TRUNC('D-PNP'!CT42,0)</f>
        <v>0</v>
      </c>
      <c r="CU42" s="23">
        <f>+TRUNC('D-PNP'!CU42,6)</f>
        <v>0</v>
      </c>
      <c r="CV42" s="23">
        <f>+TRUNC('D-PNP'!CV42,0)</f>
        <v>0</v>
      </c>
      <c r="CW42" s="23">
        <f>+TRUNC('D-PNP'!CW42,0)</f>
        <v>0</v>
      </c>
      <c r="CX42" s="23">
        <f>+TRUNC('D-PNP'!CX42,0)</f>
        <v>0</v>
      </c>
      <c r="CY42" s="23">
        <f>+TRUNC('D-PNP'!CY42,0)</f>
        <v>0</v>
      </c>
      <c r="CZ42" s="23">
        <f>+TRUNC('D-PNP'!CZ42,0)</f>
        <v>0</v>
      </c>
      <c r="DA42" s="23">
        <f>+TRUNC('D-PNP'!DA42,0)</f>
        <v>0</v>
      </c>
      <c r="DB42" s="23">
        <f>+TRUNC('D-PNP'!DB42,0)</f>
        <v>0</v>
      </c>
      <c r="DC42" s="23">
        <f>+TRUNC('D-PNP'!DC42,0)</f>
        <v>0</v>
      </c>
      <c r="DD42" s="23">
        <f>+TRUNC('D-PNP'!DD42,0)</f>
        <v>0</v>
      </c>
      <c r="DE42" s="23">
        <f>+TRUNC('D-PNP'!DE42,0)</f>
        <v>0</v>
      </c>
      <c r="DF42" s="23">
        <f>+TRUNC('D-PNP'!DF42,0)</f>
        <v>0</v>
      </c>
      <c r="DG42" s="23">
        <f>+TRUNC('D-PNP'!DG42,0)</f>
        <v>0</v>
      </c>
      <c r="DH42" s="23">
        <f>+TRUNC('D-PNP'!DH42,0)</f>
        <v>0</v>
      </c>
      <c r="DI42" s="23">
        <f>+TRUNC('D-PNP'!DI42,0)</f>
        <v>0</v>
      </c>
      <c r="DJ42" s="23">
        <f>+TRUNC('D-PNP'!DJ42,6)</f>
        <v>0</v>
      </c>
      <c r="DK42" s="23">
        <f>+TRUNC('D-PNP'!DK42,0)</f>
        <v>1274</v>
      </c>
      <c r="DL42" s="23">
        <f>+TRUNC('D-PNP'!DL42,0)</f>
        <v>539</v>
      </c>
      <c r="DM42" s="23">
        <f>+TRUNC('D-PNP'!DM42,0)</f>
        <v>0</v>
      </c>
      <c r="DN42" s="23">
        <f>+TRUNC('D-PNP'!DN42,0)</f>
        <v>2490555</v>
      </c>
      <c r="DO42" s="23">
        <f>+TRUNC('D-PNP'!DO42,0)</f>
        <v>2488740</v>
      </c>
      <c r="DP42" s="23">
        <f>+TRUNC('D-PNP'!DP42,0)</f>
        <v>1339452</v>
      </c>
    </row>
    <row r="43" spans="3:120" x14ac:dyDescent="0.2">
      <c r="C43" s="12">
        <f>+'D-PDP'!C43</f>
        <v>2030</v>
      </c>
      <c r="D43" s="23">
        <f>+TRUNC('D-PNP'!D43,0)</f>
        <v>5</v>
      </c>
      <c r="E43" s="23">
        <f>+TRUNC('D-PNP'!E43,0)</f>
        <v>1</v>
      </c>
      <c r="F43" s="23">
        <f>+TRUNC('D-PNP'!F43,0)</f>
        <v>5</v>
      </c>
      <c r="G43" s="23">
        <f>+TRUNC('D-PNP'!G43,0)</f>
        <v>0</v>
      </c>
      <c r="H43" s="23">
        <f>+TRUNC('D-PNP'!H43,0)</f>
        <v>0</v>
      </c>
      <c r="I43" s="23">
        <f>+TRUNC('D-PNP'!I43,0)</f>
        <v>0</v>
      </c>
      <c r="J43" s="23">
        <f>+TRUNC('D-PNP'!J43,0)</f>
        <v>0</v>
      </c>
      <c r="K43" s="23">
        <f>+TRUNC('D-PNP'!K43,0)</f>
        <v>27709</v>
      </c>
      <c r="L43" s="23">
        <f>+TRUNC('D-PNP'!L43,0)</f>
        <v>0</v>
      </c>
      <c r="M43" s="23">
        <f>+TRUNC('D-PNP'!M43,3)</f>
        <v>14215.277</v>
      </c>
      <c r="N43" s="23">
        <f>+TRUNC('D-PNP'!N43,3)</f>
        <v>9739.1270000000004</v>
      </c>
      <c r="O43" s="23">
        <f>+TRUNC('D-PNP'!O43,3)</f>
        <v>0</v>
      </c>
      <c r="P43" s="23">
        <f>+TRUNC('D-PNP'!P43,3)</f>
        <v>2939.7269999999999</v>
      </c>
      <c r="Q43" s="23">
        <f>+TRUNC('D-PNP'!Q43,3)</f>
        <v>1660.3520000000001</v>
      </c>
      <c r="R43" s="23">
        <f>+TRUNC('D-PNP'!R43,3)</f>
        <v>1611.3389999999999</v>
      </c>
      <c r="S43" s="23">
        <f>+TRUNC('D-PNP'!S43,0)</f>
        <v>0</v>
      </c>
      <c r="T43" s="23">
        <f>+TRUNC('D-PNP'!T43,0)</f>
        <v>142</v>
      </c>
      <c r="U43" s="23">
        <f>+TRUNC('D-PNP'!U43,0)</f>
        <v>98</v>
      </c>
      <c r="V43" s="23">
        <f>+TRUNC('D-PNP'!V43,0)</f>
        <v>92</v>
      </c>
      <c r="W43" s="23">
        <f>+TRUNC('D-PNP'!W43,0)</f>
        <v>1077669</v>
      </c>
      <c r="X43" s="23">
        <f>+TRUNC('D-PNP'!X43,0)</f>
        <v>0</v>
      </c>
      <c r="Y43" s="23">
        <f>+TRUNC('D-PNP'!Y43,0)</f>
        <v>0</v>
      </c>
      <c r="Z43" s="23">
        <f>+TRUNC('D-PNP'!Z43,0)</f>
        <v>0</v>
      </c>
      <c r="AA43" s="23">
        <f>+TRUNC('D-PNP'!AA43,0)</f>
        <v>0</v>
      </c>
      <c r="AB43" s="23">
        <f>+TRUNC('D-PNP'!AB43,0)</f>
        <v>27709</v>
      </c>
      <c r="AC43" s="23">
        <f>+TRUNC('D-PNP'!AC43,0)</f>
        <v>0</v>
      </c>
      <c r="AD43" s="23">
        <f>+TRUNC('D-PNP'!AD43,3)</f>
        <v>1611.3389999999999</v>
      </c>
      <c r="AE43" s="23">
        <f>+TRUNC('D-PNP'!AE43,3)</f>
        <v>9739.1270000000004</v>
      </c>
      <c r="AF43" s="23">
        <f>+TRUNC('D-PNP'!AF43,0)</f>
        <v>0</v>
      </c>
      <c r="AG43" s="23">
        <f>+TRUNC('D-PNP'!AG43,0)</f>
        <v>142</v>
      </c>
      <c r="AH43" s="23">
        <f>+TRUNC('D-PNP'!AH43,0)</f>
        <v>98</v>
      </c>
      <c r="AI43" s="23">
        <f>+TRUNC('D-PNP'!AI43,0)</f>
        <v>92</v>
      </c>
      <c r="AJ43" s="23">
        <f>+TRUNC('D-PNP'!AJ43,6)</f>
        <v>8</v>
      </c>
      <c r="AK43" s="23">
        <f>+TRUNC('D-PNP'!AK43,6)</f>
        <v>6.4</v>
      </c>
      <c r="AL43" s="23">
        <f>+TRUNC('D-PNP'!AL43,6)</f>
        <v>12.294271999999999</v>
      </c>
      <c r="AM43" s="23">
        <f>+TRUNC('D-PNP'!AM43,0)</f>
        <v>2216</v>
      </c>
      <c r="AN43" s="23">
        <f>+TRUNC('D-PNP'!AN43,3)</f>
        <v>198.102</v>
      </c>
      <c r="AO43" s="23">
        <f>+TRUNC('D-PNP'!AO43,0)</f>
        <v>0</v>
      </c>
      <c r="AP43" s="23">
        <f>+TRUNC('D-PNP'!AP43,6)</f>
        <v>100</v>
      </c>
      <c r="AQ43" s="23">
        <f>+TRUNC('D-PNP'!AQ43,0)</f>
        <v>27709</v>
      </c>
      <c r="AR43" s="23">
        <f>+TRUNC('D-PNP'!AR43,0)</f>
        <v>0</v>
      </c>
      <c r="AS43" s="23">
        <f>+TRUNC('D-PNP'!AS43,3)</f>
        <v>1611.3389999999999</v>
      </c>
      <c r="AT43" s="23">
        <f>+TRUNC('D-PNP'!AT43,3)</f>
        <v>9739.1270000000004</v>
      </c>
      <c r="AU43" s="23">
        <f>+TRUNC('D-PNP'!AU43,0)</f>
        <v>0</v>
      </c>
      <c r="AV43" s="23">
        <f>+TRUNC('D-PNP'!AV43,0)</f>
        <v>142</v>
      </c>
      <c r="AW43" s="23">
        <f>+TRUNC('D-PNP'!AW43,0)</f>
        <v>98</v>
      </c>
      <c r="AX43" s="23">
        <f>+TRUNC('D-PNP'!AX43,0)</f>
        <v>92</v>
      </c>
      <c r="AY43" s="23">
        <f>+TRUNC('D-PNP'!AY43,0)</f>
        <v>2216</v>
      </c>
      <c r="AZ43" s="23">
        <f>+TRUNC('D-PNP'!AZ43,3)</f>
        <v>198.102</v>
      </c>
      <c r="BA43" s="23">
        <f>+TRUNC('D-PNP'!BA43,0)</f>
        <v>0</v>
      </c>
      <c r="BB43" s="23">
        <f>+TRUNC('D-PNP'!BB43,0)</f>
        <v>25492</v>
      </c>
      <c r="BC43" s="23">
        <f>+TRUNC('D-PNP'!BC43,0)</f>
        <v>0</v>
      </c>
      <c r="BD43" s="23">
        <f>+TRUNC('D-PNP'!BD43,3)</f>
        <v>1611.3389999999999</v>
      </c>
      <c r="BE43" s="23">
        <f>+TRUNC('D-PNP'!BE43,3)</f>
        <v>9739.1270000000004</v>
      </c>
      <c r="BF43" s="23">
        <f>+TRUNC('D-PNP'!BF43,0)</f>
        <v>0</v>
      </c>
      <c r="BG43" s="23">
        <f>+TRUNC('D-PNP'!BG43,0)</f>
        <v>142</v>
      </c>
      <c r="BH43" s="23">
        <f>+TRUNC('D-PNP'!BH43,0)</f>
        <v>98</v>
      </c>
      <c r="BI43" s="23">
        <f>+TRUNC('D-PNP'!BI43,0)</f>
        <v>92</v>
      </c>
      <c r="BJ43" s="23">
        <f>+TRUNC('D-PNP'!BJ43,3)</f>
        <v>98.739000000000004</v>
      </c>
      <c r="BK43" s="23">
        <f>+TRUNC('D-PNP'!BK43,3)</f>
        <v>1.8420000000000001</v>
      </c>
      <c r="BL43" s="23">
        <f>+TRUNC('D-PNP'!BL43,3)</f>
        <v>-1.0569999999999999</v>
      </c>
      <c r="BM43" s="23">
        <f>+TRUNC('D-PNP'!BM43,3)</f>
        <v>0.876</v>
      </c>
      <c r="BN43" s="23">
        <f>+TRUNC('D-PNP'!BN43,3)</f>
        <v>6.0419999999999998</v>
      </c>
      <c r="BO43" s="23">
        <f>+TRUNC('D-PNP'!BO43,3)</f>
        <v>6.0419999999999998</v>
      </c>
      <c r="BP43" s="23">
        <f>+TRUNC('D-PNP'!BP43,3)</f>
        <v>0</v>
      </c>
      <c r="BQ43" s="23">
        <f>+TRUNC('D-PNP'!BQ43,3)</f>
        <v>37.502000000000002</v>
      </c>
      <c r="BR43" s="23">
        <f>+TRUNC('D-PNP'!BR43,3)</f>
        <v>37.502000000000002</v>
      </c>
      <c r="BS43" s="23">
        <f>+TRUNC('D-PNP'!BS43,3)</f>
        <v>98.739000000000004</v>
      </c>
      <c r="BT43" s="23">
        <f>+TRUNC('D-PNP'!BT43,0)</f>
        <v>2543842</v>
      </c>
      <c r="BU43" s="23">
        <f>+TRUNC('D-PNP'!BU43,0)</f>
        <v>359501</v>
      </c>
      <c r="BV43" s="23">
        <f>+TRUNC('D-PNP'!BV43,6)</f>
        <v>100</v>
      </c>
      <c r="BW43" s="23">
        <f>+TRUNC('D-PNP'!BW43,0)</f>
        <v>0</v>
      </c>
      <c r="BX43" s="23">
        <f>+TRUNC('D-PNP'!BX43,0)</f>
        <v>0</v>
      </c>
      <c r="BY43" s="23">
        <f>+TRUNC('D-PNP'!BY43,0)</f>
        <v>359501</v>
      </c>
      <c r="BZ43" s="23">
        <f>+TRUNC('D-PNP'!BZ43,3)</f>
        <v>12.973000000000001</v>
      </c>
      <c r="CA43" s="23">
        <f>+TRUNC('D-PNP'!CA43,3)</f>
        <v>0.13</v>
      </c>
      <c r="CB43" s="23">
        <f>+TRUNC('D-PNP'!CB43,3)</f>
        <v>0.42199999999999999</v>
      </c>
      <c r="CC43" s="23">
        <f>+TRUNC('D-PNP'!CC43,3)</f>
        <v>0.10299999999999999</v>
      </c>
      <c r="CD43" s="23">
        <f>+TRUNC('D-PNP'!CD43,3)</f>
        <v>8.6999999999999994E-2</v>
      </c>
      <c r="CE43" s="23">
        <f>+TRUNC('D-PNP'!CE43,3)</f>
        <v>0</v>
      </c>
      <c r="CF43" s="23">
        <f>+TRUNC('D-PNP'!CF43,3)</f>
        <v>0</v>
      </c>
      <c r="CG43" s="23">
        <f>+TRUNC('D-PNP'!CG43,3)</f>
        <v>0</v>
      </c>
      <c r="CH43" s="23">
        <f>+TRUNC('D-PNP'!CH43,3)</f>
        <v>0</v>
      </c>
      <c r="CI43" s="23">
        <f>+TRUNC('D-PNP'!CI43,3)</f>
        <v>47099.114999999998</v>
      </c>
      <c r="CJ43" s="23">
        <f>+TRUNC('D-PNP'!CJ43,3)</f>
        <v>1499.7370000000001</v>
      </c>
      <c r="CK43" s="23">
        <f>+TRUNC('D-PNP'!CK43,3)</f>
        <v>0</v>
      </c>
      <c r="CL43" s="23">
        <f>+TRUNC('D-PNP'!CL43,3)</f>
        <v>0</v>
      </c>
      <c r="CM43" s="23">
        <f>+TRUNC('D-PNP'!CM43,3)</f>
        <v>0</v>
      </c>
      <c r="CN43" s="23">
        <f>+TRUNC('D-PNP'!CN43,0)</f>
        <v>0</v>
      </c>
      <c r="CO43" s="23">
        <f>+TRUNC('D-PNP'!CO43,3)</f>
        <v>0</v>
      </c>
      <c r="CP43" s="23">
        <f>+TRUNC('D-PNP'!CP43,0)</f>
        <v>0</v>
      </c>
      <c r="CQ43" s="23">
        <f>+TRUNC('D-PNP'!CQ43,0)</f>
        <v>0</v>
      </c>
      <c r="CR43" s="23">
        <f>+TRUNC('D-PNP'!CR43,0)</f>
        <v>0</v>
      </c>
      <c r="CS43" s="23">
        <f>+TRUNC('D-PNP'!CS43,0)</f>
        <v>0</v>
      </c>
      <c r="CT43" s="23">
        <f>+TRUNC('D-PNP'!CT43,0)</f>
        <v>0</v>
      </c>
      <c r="CU43" s="23">
        <f>+TRUNC('D-PNP'!CU43,6)</f>
        <v>0</v>
      </c>
      <c r="CV43" s="23">
        <f>+TRUNC('D-PNP'!CV43,0)</f>
        <v>0</v>
      </c>
      <c r="CW43" s="23">
        <f>+TRUNC('D-PNP'!CW43,0)</f>
        <v>0</v>
      </c>
      <c r="CX43" s="23">
        <f>+TRUNC('D-PNP'!CX43,0)</f>
        <v>0</v>
      </c>
      <c r="CY43" s="23">
        <f>+TRUNC('D-PNP'!CY43,0)</f>
        <v>0</v>
      </c>
      <c r="CZ43" s="23">
        <f>+TRUNC('D-PNP'!CZ43,0)</f>
        <v>0</v>
      </c>
      <c r="DA43" s="23">
        <f>+TRUNC('D-PNP'!DA43,0)</f>
        <v>0</v>
      </c>
      <c r="DB43" s="23">
        <f>+TRUNC('D-PNP'!DB43,0)</f>
        <v>0</v>
      </c>
      <c r="DC43" s="23">
        <f>+TRUNC('D-PNP'!DC43,0)</f>
        <v>0</v>
      </c>
      <c r="DD43" s="23">
        <f>+TRUNC('D-PNP'!DD43,0)</f>
        <v>0</v>
      </c>
      <c r="DE43" s="23">
        <f>+TRUNC('D-PNP'!DE43,0)</f>
        <v>0</v>
      </c>
      <c r="DF43" s="23">
        <f>+TRUNC('D-PNP'!DF43,0)</f>
        <v>0</v>
      </c>
      <c r="DG43" s="23">
        <f>+TRUNC('D-PNP'!DG43,0)</f>
        <v>0</v>
      </c>
      <c r="DH43" s="23">
        <f>+TRUNC('D-PNP'!DH43,0)</f>
        <v>0</v>
      </c>
      <c r="DI43" s="23">
        <f>+TRUNC('D-PNP'!DI43,0)</f>
        <v>0</v>
      </c>
      <c r="DJ43" s="23">
        <f>+TRUNC('D-PNP'!DJ43,6)</f>
        <v>0</v>
      </c>
      <c r="DK43" s="23">
        <f>+TRUNC('D-PNP'!DK43,0)</f>
        <v>1049</v>
      </c>
      <c r="DL43" s="23">
        <f>+TRUNC('D-PNP'!DL43,0)</f>
        <v>562</v>
      </c>
      <c r="DM43" s="23">
        <f>+TRUNC('D-PNP'!DM43,0)</f>
        <v>0</v>
      </c>
      <c r="DN43" s="23">
        <f>+TRUNC('D-PNP'!DN43,0)</f>
        <v>2184340</v>
      </c>
      <c r="DO43" s="23">
        <f>+TRUNC('D-PNP'!DO43,0)</f>
        <v>2182727</v>
      </c>
      <c r="DP43" s="23">
        <f>+TRUNC('D-PNP'!DP43,0)</f>
        <v>1067958</v>
      </c>
    </row>
    <row r="44" spans="3:120" x14ac:dyDescent="0.2">
      <c r="C44" s="12">
        <f>+'D-PDP'!C44</f>
        <v>2031</v>
      </c>
      <c r="D44" s="23">
        <f>+TRUNC('D-PNP'!D44,0)</f>
        <v>5</v>
      </c>
      <c r="E44" s="23">
        <f>+TRUNC('D-PNP'!E44,0)</f>
        <v>1</v>
      </c>
      <c r="F44" s="23">
        <f>+TRUNC('D-PNP'!F44,0)</f>
        <v>5</v>
      </c>
      <c r="G44" s="23">
        <f>+TRUNC('D-PNP'!G44,0)</f>
        <v>0</v>
      </c>
      <c r="H44" s="23">
        <f>+TRUNC('D-PNP'!H44,0)</f>
        <v>0</v>
      </c>
      <c r="I44" s="23">
        <f>+TRUNC('D-PNP'!I44,0)</f>
        <v>0</v>
      </c>
      <c r="J44" s="23">
        <f>+TRUNC('D-PNP'!J44,0)</f>
        <v>0</v>
      </c>
      <c r="K44" s="23">
        <f>+TRUNC('D-PNP'!K44,0)</f>
        <v>24820</v>
      </c>
      <c r="L44" s="23">
        <f>+TRUNC('D-PNP'!L44,0)</f>
        <v>0</v>
      </c>
      <c r="M44" s="23">
        <f>+TRUNC('D-PNP'!M44,3)</f>
        <v>12640.657999999999</v>
      </c>
      <c r="N44" s="23">
        <f>+TRUNC('D-PNP'!N44,3)</f>
        <v>8799.2369999999992</v>
      </c>
      <c r="O44" s="23">
        <f>+TRUNC('D-PNP'!O44,3)</f>
        <v>0</v>
      </c>
      <c r="P44" s="23">
        <f>+TRUNC('D-PNP'!P44,3)</f>
        <v>2860.5120000000002</v>
      </c>
      <c r="Q44" s="23">
        <f>+TRUNC('D-PNP'!Q44,3)</f>
        <v>1722.8530000000001</v>
      </c>
      <c r="R44" s="23">
        <f>+TRUNC('D-PNP'!R44,3)</f>
        <v>1346.933</v>
      </c>
      <c r="S44" s="23">
        <f>+TRUNC('D-PNP'!S44,0)</f>
        <v>0</v>
      </c>
      <c r="T44" s="23">
        <f>+TRUNC('D-PNP'!T44,0)</f>
        <v>106</v>
      </c>
      <c r="U44" s="23">
        <f>+TRUNC('D-PNP'!U44,0)</f>
        <v>73</v>
      </c>
      <c r="V44" s="23">
        <f>+TRUNC('D-PNP'!V44,0)</f>
        <v>69</v>
      </c>
      <c r="W44" s="23">
        <f>+TRUNC('D-PNP'!W44,0)</f>
        <v>1080558</v>
      </c>
      <c r="X44" s="23">
        <f>+TRUNC('D-PNP'!X44,0)</f>
        <v>0</v>
      </c>
      <c r="Y44" s="23">
        <f>+TRUNC('D-PNP'!Y44,0)</f>
        <v>0</v>
      </c>
      <c r="Z44" s="23">
        <f>+TRUNC('D-PNP'!Z44,0)</f>
        <v>0</v>
      </c>
      <c r="AA44" s="23">
        <f>+TRUNC('D-PNP'!AA44,0)</f>
        <v>0</v>
      </c>
      <c r="AB44" s="23">
        <f>+TRUNC('D-PNP'!AB44,0)</f>
        <v>24820</v>
      </c>
      <c r="AC44" s="23">
        <f>+TRUNC('D-PNP'!AC44,0)</f>
        <v>0</v>
      </c>
      <c r="AD44" s="23">
        <f>+TRUNC('D-PNP'!AD44,3)</f>
        <v>1346.933</v>
      </c>
      <c r="AE44" s="23">
        <f>+TRUNC('D-PNP'!AE44,3)</f>
        <v>8799.2369999999992</v>
      </c>
      <c r="AF44" s="23">
        <f>+TRUNC('D-PNP'!AF44,0)</f>
        <v>0</v>
      </c>
      <c r="AG44" s="23">
        <f>+TRUNC('D-PNP'!AG44,0)</f>
        <v>106</v>
      </c>
      <c r="AH44" s="23">
        <f>+TRUNC('D-PNP'!AH44,0)</f>
        <v>73</v>
      </c>
      <c r="AI44" s="23">
        <f>+TRUNC('D-PNP'!AI44,0)</f>
        <v>69</v>
      </c>
      <c r="AJ44" s="23">
        <f>+TRUNC('D-PNP'!AJ44,6)</f>
        <v>8</v>
      </c>
      <c r="AK44" s="23">
        <f>+TRUNC('D-PNP'!AK44,6)</f>
        <v>6.4</v>
      </c>
      <c r="AL44" s="23">
        <f>+TRUNC('D-PNP'!AL44,6)</f>
        <v>11.701548000000001</v>
      </c>
      <c r="AM44" s="23">
        <f>+TRUNC('D-PNP'!AM44,0)</f>
        <v>1985</v>
      </c>
      <c r="AN44" s="23">
        <f>+TRUNC('D-PNP'!AN44,3)</f>
        <v>157.61199999999999</v>
      </c>
      <c r="AO44" s="23">
        <f>+TRUNC('D-PNP'!AO44,0)</f>
        <v>0</v>
      </c>
      <c r="AP44" s="23">
        <f>+TRUNC('D-PNP'!AP44,6)</f>
        <v>100</v>
      </c>
      <c r="AQ44" s="23">
        <f>+TRUNC('D-PNP'!AQ44,0)</f>
        <v>24820</v>
      </c>
      <c r="AR44" s="23">
        <f>+TRUNC('D-PNP'!AR44,0)</f>
        <v>0</v>
      </c>
      <c r="AS44" s="23">
        <f>+TRUNC('D-PNP'!AS44,3)</f>
        <v>1346.933</v>
      </c>
      <c r="AT44" s="23">
        <f>+TRUNC('D-PNP'!AT44,3)</f>
        <v>8799.2369999999992</v>
      </c>
      <c r="AU44" s="23">
        <f>+TRUNC('D-PNP'!AU44,0)</f>
        <v>0</v>
      </c>
      <c r="AV44" s="23">
        <f>+TRUNC('D-PNP'!AV44,0)</f>
        <v>106</v>
      </c>
      <c r="AW44" s="23">
        <f>+TRUNC('D-PNP'!AW44,0)</f>
        <v>73</v>
      </c>
      <c r="AX44" s="23">
        <f>+TRUNC('D-PNP'!AX44,0)</f>
        <v>69</v>
      </c>
      <c r="AY44" s="23">
        <f>+TRUNC('D-PNP'!AY44,0)</f>
        <v>1985</v>
      </c>
      <c r="AZ44" s="23">
        <f>+TRUNC('D-PNP'!AZ44,3)</f>
        <v>157.61199999999999</v>
      </c>
      <c r="BA44" s="23">
        <f>+TRUNC('D-PNP'!BA44,0)</f>
        <v>0</v>
      </c>
      <c r="BB44" s="23">
        <f>+TRUNC('D-PNP'!BB44,0)</f>
        <v>22834</v>
      </c>
      <c r="BC44" s="23">
        <f>+TRUNC('D-PNP'!BC44,0)</f>
        <v>0</v>
      </c>
      <c r="BD44" s="23">
        <f>+TRUNC('D-PNP'!BD44,3)</f>
        <v>1346.933</v>
      </c>
      <c r="BE44" s="23">
        <f>+TRUNC('D-PNP'!BE44,3)</f>
        <v>8799.2369999999992</v>
      </c>
      <c r="BF44" s="23">
        <f>+TRUNC('D-PNP'!BF44,0)</f>
        <v>0</v>
      </c>
      <c r="BG44" s="23">
        <f>+TRUNC('D-PNP'!BG44,0)</f>
        <v>106</v>
      </c>
      <c r="BH44" s="23">
        <f>+TRUNC('D-PNP'!BH44,0)</f>
        <v>73</v>
      </c>
      <c r="BI44" s="23">
        <f>+TRUNC('D-PNP'!BI44,0)</f>
        <v>69</v>
      </c>
      <c r="BJ44" s="23">
        <f>+TRUNC('D-PNP'!BJ44,3)</f>
        <v>98.739000000000004</v>
      </c>
      <c r="BK44" s="23">
        <f>+TRUNC('D-PNP'!BK44,3)</f>
        <v>1.8420000000000001</v>
      </c>
      <c r="BL44" s="23">
        <f>+TRUNC('D-PNP'!BL44,3)</f>
        <v>-1.0569999999999999</v>
      </c>
      <c r="BM44" s="23">
        <f>+TRUNC('D-PNP'!BM44,3)</f>
        <v>0.876</v>
      </c>
      <c r="BN44" s="23">
        <f>+TRUNC('D-PNP'!BN44,3)</f>
        <v>6.0419999999999998</v>
      </c>
      <c r="BO44" s="23">
        <f>+TRUNC('D-PNP'!BO44,3)</f>
        <v>6.0419999999999998</v>
      </c>
      <c r="BP44" s="23">
        <f>+TRUNC('D-PNP'!BP44,3)</f>
        <v>0</v>
      </c>
      <c r="BQ44" s="23">
        <f>+TRUNC('D-PNP'!BQ44,3)</f>
        <v>37.502000000000002</v>
      </c>
      <c r="BR44" s="23">
        <f>+TRUNC('D-PNP'!BR44,3)</f>
        <v>37.502000000000002</v>
      </c>
      <c r="BS44" s="23">
        <f>+TRUNC('D-PNP'!BS44,3)</f>
        <v>98.739000000000004</v>
      </c>
      <c r="BT44" s="23">
        <f>+TRUNC('D-PNP'!BT44,0)</f>
        <v>2275504</v>
      </c>
      <c r="BU44" s="23">
        <f>+TRUNC('D-PNP'!BU44,0)</f>
        <v>358458</v>
      </c>
      <c r="BV44" s="23">
        <f>+TRUNC('D-PNP'!BV44,6)</f>
        <v>100</v>
      </c>
      <c r="BW44" s="23">
        <f>+TRUNC('D-PNP'!BW44,0)</f>
        <v>0</v>
      </c>
      <c r="BX44" s="23">
        <f>+TRUNC('D-PNP'!BX44,0)</f>
        <v>0</v>
      </c>
      <c r="BY44" s="23">
        <f>+TRUNC('D-PNP'!BY44,0)</f>
        <v>358458</v>
      </c>
      <c r="BZ44" s="23">
        <f>+TRUNC('D-PNP'!BZ44,3)</f>
        <v>14.441000000000001</v>
      </c>
      <c r="CA44" s="23">
        <f>+TRUNC('D-PNP'!CA44,3)</f>
        <v>0.13</v>
      </c>
      <c r="CB44" s="23">
        <f>+TRUNC('D-PNP'!CB44,3)</f>
        <v>0.42199999999999999</v>
      </c>
      <c r="CC44" s="23">
        <f>+TRUNC('D-PNP'!CC44,3)</f>
        <v>0.10299999999999999</v>
      </c>
      <c r="CD44" s="23">
        <f>+TRUNC('D-PNP'!CD44,3)</f>
        <v>8.6999999999999994E-2</v>
      </c>
      <c r="CE44" s="23">
        <f>+TRUNC('D-PNP'!CE44,3)</f>
        <v>0</v>
      </c>
      <c r="CF44" s="23">
        <f>+TRUNC('D-PNP'!CF44,3)</f>
        <v>0</v>
      </c>
      <c r="CG44" s="23">
        <f>+TRUNC('D-PNP'!CG44,3)</f>
        <v>0</v>
      </c>
      <c r="CH44" s="23">
        <f>+TRUNC('D-PNP'!CH44,3)</f>
        <v>0</v>
      </c>
      <c r="CI44" s="23">
        <f>+TRUNC('D-PNP'!CI44,3)</f>
        <v>47099.114999999998</v>
      </c>
      <c r="CJ44" s="23">
        <f>+TRUNC('D-PNP'!CJ44,3)</f>
        <v>1499.7370000000001</v>
      </c>
      <c r="CK44" s="23">
        <f>+TRUNC('D-PNP'!CK44,3)</f>
        <v>0</v>
      </c>
      <c r="CL44" s="23">
        <f>+TRUNC('D-PNP'!CL44,3)</f>
        <v>0</v>
      </c>
      <c r="CM44" s="23">
        <f>+TRUNC('D-PNP'!CM44,3)</f>
        <v>0</v>
      </c>
      <c r="CN44" s="23">
        <f>+TRUNC('D-PNP'!CN44,0)</f>
        <v>0</v>
      </c>
      <c r="CO44" s="23">
        <f>+TRUNC('D-PNP'!CO44,3)</f>
        <v>0</v>
      </c>
      <c r="CP44" s="23">
        <f>+TRUNC('D-PNP'!CP44,0)</f>
        <v>0</v>
      </c>
      <c r="CQ44" s="23">
        <f>+TRUNC('D-PNP'!CQ44,0)</f>
        <v>0</v>
      </c>
      <c r="CR44" s="23">
        <f>+TRUNC('D-PNP'!CR44,0)</f>
        <v>0</v>
      </c>
      <c r="CS44" s="23">
        <f>+TRUNC('D-PNP'!CS44,0)</f>
        <v>0</v>
      </c>
      <c r="CT44" s="23">
        <f>+TRUNC('D-PNP'!CT44,0)</f>
        <v>0</v>
      </c>
      <c r="CU44" s="23">
        <f>+TRUNC('D-PNP'!CU44,6)</f>
        <v>0</v>
      </c>
      <c r="CV44" s="23">
        <f>+TRUNC('D-PNP'!CV44,0)</f>
        <v>0</v>
      </c>
      <c r="CW44" s="23">
        <f>+TRUNC('D-PNP'!CW44,0)</f>
        <v>0</v>
      </c>
      <c r="CX44" s="23">
        <f>+TRUNC('D-PNP'!CX44,0)</f>
        <v>0</v>
      </c>
      <c r="CY44" s="23">
        <f>+TRUNC('D-PNP'!CY44,0)</f>
        <v>0</v>
      </c>
      <c r="CZ44" s="23">
        <f>+TRUNC('D-PNP'!CZ44,0)</f>
        <v>0</v>
      </c>
      <c r="DA44" s="23">
        <f>+TRUNC('D-PNP'!DA44,0)</f>
        <v>0</v>
      </c>
      <c r="DB44" s="23">
        <f>+TRUNC('D-PNP'!DB44,0)</f>
        <v>0</v>
      </c>
      <c r="DC44" s="23">
        <f>+TRUNC('D-PNP'!DC44,0)</f>
        <v>0</v>
      </c>
      <c r="DD44" s="23">
        <f>+TRUNC('D-PNP'!DD44,0)</f>
        <v>0</v>
      </c>
      <c r="DE44" s="23">
        <f>+TRUNC('D-PNP'!DE44,0)</f>
        <v>0</v>
      </c>
      <c r="DF44" s="23">
        <f>+TRUNC('D-PNP'!DF44,0)</f>
        <v>0</v>
      </c>
      <c r="DG44" s="23">
        <f>+TRUNC('D-PNP'!DG44,0)</f>
        <v>0</v>
      </c>
      <c r="DH44" s="23">
        <f>+TRUNC('D-PNP'!DH44,0)</f>
        <v>0</v>
      </c>
      <c r="DI44" s="23">
        <f>+TRUNC('D-PNP'!DI44,0)</f>
        <v>0</v>
      </c>
      <c r="DJ44" s="23">
        <f>+TRUNC('D-PNP'!DJ44,6)</f>
        <v>0</v>
      </c>
      <c r="DK44" s="23">
        <f>+TRUNC('D-PNP'!DK44,0)</f>
        <v>835</v>
      </c>
      <c r="DL44" s="23">
        <f>+TRUNC('D-PNP'!DL44,0)</f>
        <v>584</v>
      </c>
      <c r="DM44" s="23">
        <f>+TRUNC('D-PNP'!DM44,0)</f>
        <v>0</v>
      </c>
      <c r="DN44" s="23">
        <f>+TRUNC('D-PNP'!DN44,0)</f>
        <v>1917045</v>
      </c>
      <c r="DO44" s="23">
        <f>+TRUNC('D-PNP'!DO44,0)</f>
        <v>1915626</v>
      </c>
      <c r="DP44" s="23">
        <f>+TRUNC('D-PNP'!DP44,0)</f>
        <v>852065</v>
      </c>
    </row>
    <row r="45" spans="3:120" x14ac:dyDescent="0.2">
      <c r="C45" s="12">
        <f>+'D-PDP'!C45</f>
        <v>2032</v>
      </c>
      <c r="D45" s="23">
        <f>+TRUNC('D-PNP'!D45,0)</f>
        <v>5</v>
      </c>
      <c r="E45" s="23">
        <f>+TRUNC('D-PNP'!E45,0)</f>
        <v>1</v>
      </c>
      <c r="F45" s="23">
        <f>+TRUNC('D-PNP'!F45,0)</f>
        <v>5</v>
      </c>
      <c r="G45" s="23">
        <f>+TRUNC('D-PNP'!G45,0)</f>
        <v>0</v>
      </c>
      <c r="H45" s="23">
        <f>+TRUNC('D-PNP'!H45,0)</f>
        <v>0</v>
      </c>
      <c r="I45" s="23">
        <f>+TRUNC('D-PNP'!I45,0)</f>
        <v>0</v>
      </c>
      <c r="J45" s="23">
        <f>+TRUNC('D-PNP'!J45,0)</f>
        <v>0</v>
      </c>
      <c r="K45" s="23">
        <f>+TRUNC('D-PNP'!K45,0)</f>
        <v>22350</v>
      </c>
      <c r="L45" s="23">
        <f>+TRUNC('D-PNP'!L45,0)</f>
        <v>0</v>
      </c>
      <c r="M45" s="23">
        <f>+TRUNC('D-PNP'!M45,3)</f>
        <v>11299.251</v>
      </c>
      <c r="N45" s="23">
        <f>+TRUNC('D-PNP'!N45,3)</f>
        <v>8047.2030000000004</v>
      </c>
      <c r="O45" s="23">
        <f>+TRUNC('D-PNP'!O45,3)</f>
        <v>0</v>
      </c>
      <c r="P45" s="23">
        <f>+TRUNC('D-PNP'!P45,3)</f>
        <v>2796.8679999999999</v>
      </c>
      <c r="Q45" s="23">
        <f>+TRUNC('D-PNP'!Q45,3)</f>
        <v>1779.9349999999999</v>
      </c>
      <c r="R45" s="23">
        <f>+TRUNC('D-PNP'!R45,3)</f>
        <v>1069.7829999999999</v>
      </c>
      <c r="S45" s="23">
        <f>+TRUNC('D-PNP'!S45,0)</f>
        <v>0</v>
      </c>
      <c r="T45" s="23">
        <f>+TRUNC('D-PNP'!T45,0)</f>
        <v>76</v>
      </c>
      <c r="U45" s="23">
        <f>+TRUNC('D-PNP'!U45,0)</f>
        <v>52</v>
      </c>
      <c r="V45" s="23">
        <f>+TRUNC('D-PNP'!V45,0)</f>
        <v>49</v>
      </c>
      <c r="W45" s="23">
        <f>+TRUNC('D-PNP'!W45,0)</f>
        <v>1086057</v>
      </c>
      <c r="X45" s="23">
        <f>+TRUNC('D-PNP'!X45,0)</f>
        <v>0</v>
      </c>
      <c r="Y45" s="23">
        <f>+TRUNC('D-PNP'!Y45,0)</f>
        <v>0</v>
      </c>
      <c r="Z45" s="23">
        <f>+TRUNC('D-PNP'!Z45,0)</f>
        <v>0</v>
      </c>
      <c r="AA45" s="23">
        <f>+TRUNC('D-PNP'!AA45,0)</f>
        <v>0</v>
      </c>
      <c r="AB45" s="23">
        <f>+TRUNC('D-PNP'!AB45,0)</f>
        <v>22350</v>
      </c>
      <c r="AC45" s="23">
        <f>+TRUNC('D-PNP'!AC45,0)</f>
        <v>0</v>
      </c>
      <c r="AD45" s="23">
        <f>+TRUNC('D-PNP'!AD45,3)</f>
        <v>1069.7829999999999</v>
      </c>
      <c r="AE45" s="23">
        <f>+TRUNC('D-PNP'!AE45,3)</f>
        <v>8047.2030000000004</v>
      </c>
      <c r="AF45" s="23">
        <f>+TRUNC('D-PNP'!AF45,0)</f>
        <v>0</v>
      </c>
      <c r="AG45" s="23">
        <f>+TRUNC('D-PNP'!AG45,0)</f>
        <v>76</v>
      </c>
      <c r="AH45" s="23">
        <f>+TRUNC('D-PNP'!AH45,0)</f>
        <v>52</v>
      </c>
      <c r="AI45" s="23">
        <f>+TRUNC('D-PNP'!AI45,0)</f>
        <v>49</v>
      </c>
      <c r="AJ45" s="23">
        <f>+TRUNC('D-PNP'!AJ45,6)</f>
        <v>7.9999989999999999</v>
      </c>
      <c r="AK45" s="23">
        <f>+TRUNC('D-PNP'!AK45,6)</f>
        <v>6.4</v>
      </c>
      <c r="AL45" s="23">
        <f>+TRUNC('D-PNP'!AL45,6)</f>
        <v>11.170306999999999</v>
      </c>
      <c r="AM45" s="23">
        <f>+TRUNC('D-PNP'!AM45,0)</f>
        <v>1788</v>
      </c>
      <c r="AN45" s="23">
        <f>+TRUNC('D-PNP'!AN45,3)</f>
        <v>119.498</v>
      </c>
      <c r="AO45" s="23">
        <f>+TRUNC('D-PNP'!AO45,0)</f>
        <v>0</v>
      </c>
      <c r="AP45" s="23">
        <f>+TRUNC('D-PNP'!AP45,6)</f>
        <v>100</v>
      </c>
      <c r="AQ45" s="23">
        <f>+TRUNC('D-PNP'!AQ45,0)</f>
        <v>22350</v>
      </c>
      <c r="AR45" s="23">
        <f>+TRUNC('D-PNP'!AR45,0)</f>
        <v>0</v>
      </c>
      <c r="AS45" s="23">
        <f>+TRUNC('D-PNP'!AS45,3)</f>
        <v>1069.7829999999999</v>
      </c>
      <c r="AT45" s="23">
        <f>+TRUNC('D-PNP'!AT45,3)</f>
        <v>8047.2030000000004</v>
      </c>
      <c r="AU45" s="23">
        <f>+TRUNC('D-PNP'!AU45,0)</f>
        <v>0</v>
      </c>
      <c r="AV45" s="23">
        <f>+TRUNC('D-PNP'!AV45,0)</f>
        <v>76</v>
      </c>
      <c r="AW45" s="23">
        <f>+TRUNC('D-PNP'!AW45,0)</f>
        <v>52</v>
      </c>
      <c r="AX45" s="23">
        <f>+TRUNC('D-PNP'!AX45,0)</f>
        <v>49</v>
      </c>
      <c r="AY45" s="23">
        <f>+TRUNC('D-PNP'!AY45,0)</f>
        <v>1788</v>
      </c>
      <c r="AZ45" s="23">
        <f>+TRUNC('D-PNP'!AZ45,3)</f>
        <v>119.498</v>
      </c>
      <c r="BA45" s="23">
        <f>+TRUNC('D-PNP'!BA45,0)</f>
        <v>0</v>
      </c>
      <c r="BB45" s="23">
        <f>+TRUNC('D-PNP'!BB45,0)</f>
        <v>20562</v>
      </c>
      <c r="BC45" s="23">
        <f>+TRUNC('D-PNP'!BC45,0)</f>
        <v>0</v>
      </c>
      <c r="BD45" s="23">
        <f>+TRUNC('D-PNP'!BD45,3)</f>
        <v>1069.7829999999999</v>
      </c>
      <c r="BE45" s="23">
        <f>+TRUNC('D-PNP'!BE45,3)</f>
        <v>8047.2030000000004</v>
      </c>
      <c r="BF45" s="23">
        <f>+TRUNC('D-PNP'!BF45,0)</f>
        <v>0</v>
      </c>
      <c r="BG45" s="23">
        <f>+TRUNC('D-PNP'!BG45,0)</f>
        <v>76</v>
      </c>
      <c r="BH45" s="23">
        <f>+TRUNC('D-PNP'!BH45,0)</f>
        <v>52</v>
      </c>
      <c r="BI45" s="23">
        <f>+TRUNC('D-PNP'!BI45,0)</f>
        <v>49</v>
      </c>
      <c r="BJ45" s="23">
        <f>+TRUNC('D-PNP'!BJ45,3)</f>
        <v>98.739000000000004</v>
      </c>
      <c r="BK45" s="23">
        <f>+TRUNC('D-PNP'!BK45,3)</f>
        <v>1.8420000000000001</v>
      </c>
      <c r="BL45" s="23">
        <f>+TRUNC('D-PNP'!BL45,3)</f>
        <v>-1.0569999999999999</v>
      </c>
      <c r="BM45" s="23">
        <f>+TRUNC('D-PNP'!BM45,3)</f>
        <v>0.876</v>
      </c>
      <c r="BN45" s="23">
        <f>+TRUNC('D-PNP'!BN45,3)</f>
        <v>6.0419999999999998</v>
      </c>
      <c r="BO45" s="23">
        <f>+TRUNC('D-PNP'!BO45,3)</f>
        <v>6.0419999999999998</v>
      </c>
      <c r="BP45" s="23">
        <f>+TRUNC('D-PNP'!BP45,3)</f>
        <v>0</v>
      </c>
      <c r="BQ45" s="23">
        <f>+TRUNC('D-PNP'!BQ45,3)</f>
        <v>37.502000000000002</v>
      </c>
      <c r="BR45" s="23">
        <f>+TRUNC('D-PNP'!BR45,3)</f>
        <v>37.502000000000002</v>
      </c>
      <c r="BS45" s="23">
        <f>+TRUNC('D-PNP'!BS45,3)</f>
        <v>98.739000000000004</v>
      </c>
      <c r="BT45" s="23">
        <f>+TRUNC('D-PNP'!BT45,0)</f>
        <v>2045725</v>
      </c>
      <c r="BU45" s="23">
        <f>+TRUNC('D-PNP'!BU45,0)</f>
        <v>357881</v>
      </c>
      <c r="BV45" s="23">
        <f>+TRUNC('D-PNP'!BV45,6)</f>
        <v>100</v>
      </c>
      <c r="BW45" s="23">
        <f>+TRUNC('D-PNP'!BW45,0)</f>
        <v>0</v>
      </c>
      <c r="BX45" s="23">
        <f>+TRUNC('D-PNP'!BX45,0)</f>
        <v>0</v>
      </c>
      <c r="BY45" s="23">
        <f>+TRUNC('D-PNP'!BY45,0)</f>
        <v>357881</v>
      </c>
      <c r="BZ45" s="23">
        <f>+TRUNC('D-PNP'!BZ45,3)</f>
        <v>16.012</v>
      </c>
      <c r="CA45" s="23">
        <f>+TRUNC('D-PNP'!CA45,3)</f>
        <v>0.13</v>
      </c>
      <c r="CB45" s="23">
        <f>+TRUNC('D-PNP'!CB45,3)</f>
        <v>0.42199999999999999</v>
      </c>
      <c r="CC45" s="23">
        <f>+TRUNC('D-PNP'!CC45,3)</f>
        <v>0.10299999999999999</v>
      </c>
      <c r="CD45" s="23">
        <f>+TRUNC('D-PNP'!CD45,3)</f>
        <v>8.6999999999999994E-2</v>
      </c>
      <c r="CE45" s="23">
        <f>+TRUNC('D-PNP'!CE45,3)</f>
        <v>0</v>
      </c>
      <c r="CF45" s="23">
        <f>+TRUNC('D-PNP'!CF45,3)</f>
        <v>0</v>
      </c>
      <c r="CG45" s="23">
        <f>+TRUNC('D-PNP'!CG45,3)</f>
        <v>0</v>
      </c>
      <c r="CH45" s="23">
        <f>+TRUNC('D-PNP'!CH45,3)</f>
        <v>0</v>
      </c>
      <c r="CI45" s="23">
        <f>+TRUNC('D-PNP'!CI45,3)</f>
        <v>47099.114999999998</v>
      </c>
      <c r="CJ45" s="23">
        <f>+TRUNC('D-PNP'!CJ45,3)</f>
        <v>1499.7370000000001</v>
      </c>
      <c r="CK45" s="23">
        <f>+TRUNC('D-PNP'!CK45,3)</f>
        <v>0</v>
      </c>
      <c r="CL45" s="23">
        <f>+TRUNC('D-PNP'!CL45,3)</f>
        <v>0</v>
      </c>
      <c r="CM45" s="23">
        <f>+TRUNC('D-PNP'!CM45,3)</f>
        <v>0</v>
      </c>
      <c r="CN45" s="23">
        <f>+TRUNC('D-PNP'!CN45,0)</f>
        <v>0</v>
      </c>
      <c r="CO45" s="23">
        <f>+TRUNC('D-PNP'!CO45,3)</f>
        <v>0</v>
      </c>
      <c r="CP45" s="23">
        <f>+TRUNC('D-PNP'!CP45,0)</f>
        <v>0</v>
      </c>
      <c r="CQ45" s="23">
        <f>+TRUNC('D-PNP'!CQ45,0)</f>
        <v>0</v>
      </c>
      <c r="CR45" s="23">
        <f>+TRUNC('D-PNP'!CR45,0)</f>
        <v>0</v>
      </c>
      <c r="CS45" s="23">
        <f>+TRUNC('D-PNP'!CS45,0)</f>
        <v>0</v>
      </c>
      <c r="CT45" s="23">
        <f>+TRUNC('D-PNP'!CT45,0)</f>
        <v>0</v>
      </c>
      <c r="CU45" s="23">
        <f>+TRUNC('D-PNP'!CU45,6)</f>
        <v>0</v>
      </c>
      <c r="CV45" s="23">
        <f>+TRUNC('D-PNP'!CV45,0)</f>
        <v>0</v>
      </c>
      <c r="CW45" s="23">
        <f>+TRUNC('D-PNP'!CW45,0)</f>
        <v>0</v>
      </c>
      <c r="CX45" s="23">
        <f>+TRUNC('D-PNP'!CX45,0)</f>
        <v>0</v>
      </c>
      <c r="CY45" s="23">
        <f>+TRUNC('D-PNP'!CY45,0)</f>
        <v>0</v>
      </c>
      <c r="CZ45" s="23">
        <f>+TRUNC('D-PNP'!CZ45,0)</f>
        <v>0</v>
      </c>
      <c r="DA45" s="23">
        <f>+TRUNC('D-PNP'!DA45,0)</f>
        <v>0</v>
      </c>
      <c r="DB45" s="23">
        <f>+TRUNC('D-PNP'!DB45,0)</f>
        <v>0</v>
      </c>
      <c r="DC45" s="23">
        <f>+TRUNC('D-PNP'!DC45,0)</f>
        <v>0</v>
      </c>
      <c r="DD45" s="23">
        <f>+TRUNC('D-PNP'!DD45,0)</f>
        <v>0</v>
      </c>
      <c r="DE45" s="23">
        <f>+TRUNC('D-PNP'!DE45,0)</f>
        <v>0</v>
      </c>
      <c r="DF45" s="23">
        <f>+TRUNC('D-PNP'!DF45,0)</f>
        <v>0</v>
      </c>
      <c r="DG45" s="23">
        <f>+TRUNC('D-PNP'!DG45,0)</f>
        <v>0</v>
      </c>
      <c r="DH45" s="23">
        <f>+TRUNC('D-PNP'!DH45,0)</f>
        <v>0</v>
      </c>
      <c r="DI45" s="23">
        <f>+TRUNC('D-PNP'!DI45,0)</f>
        <v>0</v>
      </c>
      <c r="DJ45" s="23">
        <f>+TRUNC('D-PNP'!DJ45,6)</f>
        <v>0</v>
      </c>
      <c r="DK45" s="23">
        <f>+TRUNC('D-PNP'!DK45,0)</f>
        <v>633</v>
      </c>
      <c r="DL45" s="23">
        <f>+TRUNC('D-PNP'!DL45,0)</f>
        <v>603</v>
      </c>
      <c r="DM45" s="23">
        <f>+TRUNC('D-PNP'!DM45,0)</f>
        <v>0</v>
      </c>
      <c r="DN45" s="23">
        <f>+TRUNC('D-PNP'!DN45,0)</f>
        <v>1687843</v>
      </c>
      <c r="DO45" s="23">
        <f>+TRUNC('D-PNP'!DO45,0)</f>
        <v>1686607</v>
      </c>
      <c r="DP45" s="23">
        <f>+TRUNC('D-PNP'!DP45,0)</f>
        <v>681998</v>
      </c>
    </row>
    <row r="46" spans="3:120" x14ac:dyDescent="0.2">
      <c r="C46" s="12">
        <f>+'D-PDP'!C46</f>
        <v>2033</v>
      </c>
      <c r="D46" s="23">
        <f>+TRUNC('D-PNP'!D46,0)</f>
        <v>5</v>
      </c>
      <c r="E46" s="23">
        <f>+TRUNC('D-PNP'!E46,0)</f>
        <v>2</v>
      </c>
      <c r="F46" s="23">
        <f>+TRUNC('D-PNP'!F46,0)</f>
        <v>5</v>
      </c>
      <c r="G46" s="23">
        <f>+TRUNC('D-PNP'!G46,0)</f>
        <v>0</v>
      </c>
      <c r="H46" s="23">
        <f>+TRUNC('D-PNP'!H46,0)</f>
        <v>0</v>
      </c>
      <c r="I46" s="23">
        <f>+TRUNC('D-PNP'!I46,0)</f>
        <v>0</v>
      </c>
      <c r="J46" s="23">
        <f>+TRUNC('D-PNP'!J46,0)</f>
        <v>0</v>
      </c>
      <c r="K46" s="23">
        <f>+TRUNC('D-PNP'!K46,0)</f>
        <v>20065</v>
      </c>
      <c r="L46" s="23">
        <f>+TRUNC('D-PNP'!L46,0)</f>
        <v>0</v>
      </c>
      <c r="M46" s="23">
        <f>+TRUNC('D-PNP'!M46,3)</f>
        <v>10070.1</v>
      </c>
      <c r="N46" s="23">
        <f>+TRUNC('D-PNP'!N46,3)</f>
        <v>6648.9279999999999</v>
      </c>
      <c r="O46" s="23">
        <f>+TRUNC('D-PNP'!O46,3)</f>
        <v>0</v>
      </c>
      <c r="P46" s="23">
        <f>+TRUNC('D-PNP'!P46,3)</f>
        <v>2466.7089999999998</v>
      </c>
      <c r="Q46" s="23">
        <f>+TRUNC('D-PNP'!Q46,3)</f>
        <v>1560.4</v>
      </c>
      <c r="R46" s="23">
        <f>+TRUNC('D-PNP'!R46,3)</f>
        <v>641.91600000000005</v>
      </c>
      <c r="S46" s="23">
        <f>+TRUNC('D-PNP'!S46,0)</f>
        <v>0</v>
      </c>
      <c r="T46" s="23">
        <f>+TRUNC('D-PNP'!T46,0)</f>
        <v>41</v>
      </c>
      <c r="U46" s="23">
        <f>+TRUNC('D-PNP'!U46,0)</f>
        <v>28</v>
      </c>
      <c r="V46" s="23">
        <f>+TRUNC('D-PNP'!V46,0)</f>
        <v>26</v>
      </c>
      <c r="W46" s="23">
        <f>+TRUNC('D-PNP'!W46,0)</f>
        <v>1085313</v>
      </c>
      <c r="X46" s="23">
        <f>+TRUNC('D-PNP'!X46,0)</f>
        <v>0</v>
      </c>
      <c r="Y46" s="23">
        <f>+TRUNC('D-PNP'!Y46,0)</f>
        <v>0</v>
      </c>
      <c r="Z46" s="23">
        <f>+TRUNC('D-PNP'!Z46,0)</f>
        <v>0</v>
      </c>
      <c r="AA46" s="23">
        <f>+TRUNC('D-PNP'!AA46,0)</f>
        <v>0</v>
      </c>
      <c r="AB46" s="23">
        <f>+TRUNC('D-PNP'!AB46,0)</f>
        <v>20065</v>
      </c>
      <c r="AC46" s="23">
        <f>+TRUNC('D-PNP'!AC46,0)</f>
        <v>0</v>
      </c>
      <c r="AD46" s="23">
        <f>+TRUNC('D-PNP'!AD46,3)</f>
        <v>641.91600000000005</v>
      </c>
      <c r="AE46" s="23">
        <f>+TRUNC('D-PNP'!AE46,3)</f>
        <v>6648.9279999999999</v>
      </c>
      <c r="AF46" s="23">
        <f>+TRUNC('D-PNP'!AF46,0)</f>
        <v>0</v>
      </c>
      <c r="AG46" s="23">
        <f>+TRUNC('D-PNP'!AG46,0)</f>
        <v>41</v>
      </c>
      <c r="AH46" s="23">
        <f>+TRUNC('D-PNP'!AH46,0)</f>
        <v>28</v>
      </c>
      <c r="AI46" s="23">
        <f>+TRUNC('D-PNP'!AI46,0)</f>
        <v>26</v>
      </c>
      <c r="AJ46" s="23">
        <f>+TRUNC('D-PNP'!AJ46,6)</f>
        <v>8</v>
      </c>
      <c r="AK46" s="23">
        <f>+TRUNC('D-PNP'!AK46,6)</f>
        <v>6.4</v>
      </c>
      <c r="AL46" s="23">
        <f>+TRUNC('D-PNP'!AL46,6)</f>
        <v>10.679641</v>
      </c>
      <c r="AM46" s="23">
        <f>+TRUNC('D-PNP'!AM46,0)</f>
        <v>1605</v>
      </c>
      <c r="AN46" s="23">
        <f>+TRUNC('D-PNP'!AN46,3)</f>
        <v>68.554000000000002</v>
      </c>
      <c r="AO46" s="23">
        <f>+TRUNC('D-PNP'!AO46,0)</f>
        <v>0</v>
      </c>
      <c r="AP46" s="23">
        <f>+TRUNC('D-PNP'!AP46,6)</f>
        <v>100</v>
      </c>
      <c r="AQ46" s="23">
        <f>+TRUNC('D-PNP'!AQ46,0)</f>
        <v>20065</v>
      </c>
      <c r="AR46" s="23">
        <f>+TRUNC('D-PNP'!AR46,0)</f>
        <v>0</v>
      </c>
      <c r="AS46" s="23">
        <f>+TRUNC('D-PNP'!AS46,3)</f>
        <v>641.91600000000005</v>
      </c>
      <c r="AT46" s="23">
        <f>+TRUNC('D-PNP'!AT46,3)</f>
        <v>6648.9279999999999</v>
      </c>
      <c r="AU46" s="23">
        <f>+TRUNC('D-PNP'!AU46,0)</f>
        <v>0</v>
      </c>
      <c r="AV46" s="23">
        <f>+TRUNC('D-PNP'!AV46,0)</f>
        <v>41</v>
      </c>
      <c r="AW46" s="23">
        <f>+TRUNC('D-PNP'!AW46,0)</f>
        <v>28</v>
      </c>
      <c r="AX46" s="23">
        <f>+TRUNC('D-PNP'!AX46,0)</f>
        <v>26</v>
      </c>
      <c r="AY46" s="23">
        <f>+TRUNC('D-PNP'!AY46,0)</f>
        <v>1605</v>
      </c>
      <c r="AZ46" s="23">
        <f>+TRUNC('D-PNP'!AZ46,3)</f>
        <v>68.554000000000002</v>
      </c>
      <c r="BA46" s="23">
        <f>+TRUNC('D-PNP'!BA46,0)</f>
        <v>0</v>
      </c>
      <c r="BB46" s="23">
        <f>+TRUNC('D-PNP'!BB46,0)</f>
        <v>18460</v>
      </c>
      <c r="BC46" s="23">
        <f>+TRUNC('D-PNP'!BC46,0)</f>
        <v>0</v>
      </c>
      <c r="BD46" s="23">
        <f>+TRUNC('D-PNP'!BD46,3)</f>
        <v>641.91600000000005</v>
      </c>
      <c r="BE46" s="23">
        <f>+TRUNC('D-PNP'!BE46,3)</f>
        <v>6648.9279999999999</v>
      </c>
      <c r="BF46" s="23">
        <f>+TRUNC('D-PNP'!BF46,0)</f>
        <v>0</v>
      </c>
      <c r="BG46" s="23">
        <f>+TRUNC('D-PNP'!BG46,0)</f>
        <v>41</v>
      </c>
      <c r="BH46" s="23">
        <f>+TRUNC('D-PNP'!BH46,0)</f>
        <v>28</v>
      </c>
      <c r="BI46" s="23">
        <f>+TRUNC('D-PNP'!BI46,0)</f>
        <v>26</v>
      </c>
      <c r="BJ46" s="23">
        <f>+TRUNC('D-PNP'!BJ46,3)</f>
        <v>98.739000000000004</v>
      </c>
      <c r="BK46" s="23">
        <f>+TRUNC('D-PNP'!BK46,3)</f>
        <v>1.8420000000000001</v>
      </c>
      <c r="BL46" s="23">
        <f>+TRUNC('D-PNP'!BL46,3)</f>
        <v>-1.0569999999999999</v>
      </c>
      <c r="BM46" s="23">
        <f>+TRUNC('D-PNP'!BM46,3)</f>
        <v>0.876</v>
      </c>
      <c r="BN46" s="23">
        <f>+TRUNC('D-PNP'!BN46,3)</f>
        <v>6.0419999999999998</v>
      </c>
      <c r="BO46" s="23">
        <f>+TRUNC('D-PNP'!BO46,3)</f>
        <v>6.0419999999999998</v>
      </c>
      <c r="BP46" s="23">
        <f>+TRUNC('D-PNP'!BP46,3)</f>
        <v>0</v>
      </c>
      <c r="BQ46" s="23">
        <f>+TRUNC('D-PNP'!BQ46,3)</f>
        <v>37.502000000000002</v>
      </c>
      <c r="BR46" s="23">
        <f>+TRUNC('D-PNP'!BR46,3)</f>
        <v>37.502000000000002</v>
      </c>
      <c r="BS46" s="23">
        <f>+TRUNC('D-PNP'!BS46,3)</f>
        <v>98.739000000000004</v>
      </c>
      <c r="BT46" s="23">
        <f>+TRUNC('D-PNP'!BT46,0)</f>
        <v>1831445</v>
      </c>
      <c r="BU46" s="23">
        <f>+TRUNC('D-PNP'!BU46,0)</f>
        <v>356749</v>
      </c>
      <c r="BV46" s="23">
        <f>+TRUNC('D-PNP'!BV46,6)</f>
        <v>100</v>
      </c>
      <c r="BW46" s="23">
        <f>+TRUNC('D-PNP'!BW46,0)</f>
        <v>0</v>
      </c>
      <c r="BX46" s="23">
        <f>+TRUNC('D-PNP'!BX46,0)</f>
        <v>0</v>
      </c>
      <c r="BY46" s="23">
        <f>+TRUNC('D-PNP'!BY46,0)</f>
        <v>356749</v>
      </c>
      <c r="BZ46" s="23">
        <f>+TRUNC('D-PNP'!BZ46,3)</f>
        <v>17.777999999999999</v>
      </c>
      <c r="CA46" s="23">
        <f>+TRUNC('D-PNP'!CA46,3)</f>
        <v>0.13</v>
      </c>
      <c r="CB46" s="23">
        <f>+TRUNC('D-PNP'!CB46,3)</f>
        <v>0.42199999999999999</v>
      </c>
      <c r="CC46" s="23">
        <f>+TRUNC('D-PNP'!CC46,3)</f>
        <v>0.10299999999999999</v>
      </c>
      <c r="CD46" s="23">
        <f>+TRUNC('D-PNP'!CD46,3)</f>
        <v>8.6999999999999994E-2</v>
      </c>
      <c r="CE46" s="23">
        <f>+TRUNC('D-PNP'!CE46,3)</f>
        <v>0</v>
      </c>
      <c r="CF46" s="23">
        <f>+TRUNC('D-PNP'!CF46,3)</f>
        <v>0</v>
      </c>
      <c r="CG46" s="23">
        <f>+TRUNC('D-PNP'!CG46,3)</f>
        <v>0</v>
      </c>
      <c r="CH46" s="23">
        <f>+TRUNC('D-PNP'!CH46,3)</f>
        <v>0</v>
      </c>
      <c r="CI46" s="23">
        <f>+TRUNC('D-PNP'!CI46,3)</f>
        <v>47099.114999999998</v>
      </c>
      <c r="CJ46" s="23">
        <f>+TRUNC('D-PNP'!CJ46,3)</f>
        <v>1499.7370000000001</v>
      </c>
      <c r="CK46" s="23">
        <f>+TRUNC('D-PNP'!CK46,3)</f>
        <v>0</v>
      </c>
      <c r="CL46" s="23">
        <f>+TRUNC('D-PNP'!CL46,3)</f>
        <v>0</v>
      </c>
      <c r="CM46" s="23">
        <f>+TRUNC('D-PNP'!CM46,3)</f>
        <v>0</v>
      </c>
      <c r="CN46" s="23">
        <f>+TRUNC('D-PNP'!CN46,0)</f>
        <v>0</v>
      </c>
      <c r="CO46" s="23">
        <f>+TRUNC('D-PNP'!CO46,3)</f>
        <v>0</v>
      </c>
      <c r="CP46" s="23">
        <f>+TRUNC('D-PNP'!CP46,0)</f>
        <v>0</v>
      </c>
      <c r="CQ46" s="23">
        <f>+TRUNC('D-PNP'!CQ46,0)</f>
        <v>0</v>
      </c>
      <c r="CR46" s="23">
        <f>+TRUNC('D-PNP'!CR46,0)</f>
        <v>0</v>
      </c>
      <c r="CS46" s="23">
        <f>+TRUNC('D-PNP'!CS46,0)</f>
        <v>0</v>
      </c>
      <c r="CT46" s="23">
        <f>+TRUNC('D-PNP'!CT46,0)</f>
        <v>0</v>
      </c>
      <c r="CU46" s="23">
        <f>+TRUNC('D-PNP'!CU46,6)</f>
        <v>0</v>
      </c>
      <c r="CV46" s="23">
        <f>+TRUNC('D-PNP'!CV46,0)</f>
        <v>0</v>
      </c>
      <c r="CW46" s="23">
        <f>+TRUNC('D-PNP'!CW46,0)</f>
        <v>0</v>
      </c>
      <c r="CX46" s="23">
        <f>+TRUNC('D-PNP'!CX46,0)</f>
        <v>0</v>
      </c>
      <c r="CY46" s="23">
        <f>+TRUNC('D-PNP'!CY46,0)</f>
        <v>0</v>
      </c>
      <c r="CZ46" s="23">
        <f>+TRUNC('D-PNP'!CZ46,0)</f>
        <v>0</v>
      </c>
      <c r="DA46" s="23">
        <f>+TRUNC('D-PNP'!DA46,0)</f>
        <v>0</v>
      </c>
      <c r="DB46" s="23">
        <f>+TRUNC('D-PNP'!DB46,0)</f>
        <v>0</v>
      </c>
      <c r="DC46" s="23">
        <f>+TRUNC('D-PNP'!DC46,0)</f>
        <v>0</v>
      </c>
      <c r="DD46" s="23">
        <f>+TRUNC('D-PNP'!DD46,0)</f>
        <v>0</v>
      </c>
      <c r="DE46" s="23">
        <f>+TRUNC('D-PNP'!DE46,0)</f>
        <v>0</v>
      </c>
      <c r="DF46" s="23">
        <f>+TRUNC('D-PNP'!DF46,0)</f>
        <v>0</v>
      </c>
      <c r="DG46" s="23">
        <f>+TRUNC('D-PNP'!DG46,0)</f>
        <v>0</v>
      </c>
      <c r="DH46" s="23">
        <f>+TRUNC('D-PNP'!DH46,0)</f>
        <v>0</v>
      </c>
      <c r="DI46" s="23">
        <f>+TRUNC('D-PNP'!DI46,0)</f>
        <v>0</v>
      </c>
      <c r="DJ46" s="23">
        <f>+TRUNC('D-PNP'!DJ46,6)</f>
        <v>0</v>
      </c>
      <c r="DK46" s="23">
        <f>+TRUNC('D-PNP'!DK46,0)</f>
        <v>363</v>
      </c>
      <c r="DL46" s="23">
        <f>+TRUNC('D-PNP'!DL46,0)</f>
        <v>529</v>
      </c>
      <c r="DM46" s="23">
        <f>+TRUNC('D-PNP'!DM46,0)</f>
        <v>0</v>
      </c>
      <c r="DN46" s="23">
        <f>+TRUNC('D-PNP'!DN46,0)</f>
        <v>1474695</v>
      </c>
      <c r="DO46" s="23">
        <f>+TRUNC('D-PNP'!DO46,0)</f>
        <v>1473803</v>
      </c>
      <c r="DP46" s="23">
        <f>+TRUNC('D-PNP'!DP46,0)</f>
        <v>541771</v>
      </c>
    </row>
    <row r="47" spans="3:120" x14ac:dyDescent="0.2">
      <c r="C47" s="12">
        <f>+'D-PDP'!C47</f>
        <v>2034</v>
      </c>
      <c r="D47" s="23">
        <f>+TRUNC('D-PNP'!D47,0)</f>
        <v>5</v>
      </c>
      <c r="E47" s="23">
        <f>+TRUNC('D-PNP'!E47,0)</f>
        <v>2</v>
      </c>
      <c r="F47" s="23">
        <f>+TRUNC('D-PNP'!F47,0)</f>
        <v>5</v>
      </c>
      <c r="G47" s="23">
        <f>+TRUNC('D-PNP'!G47,0)</f>
        <v>0</v>
      </c>
      <c r="H47" s="23">
        <f>+TRUNC('D-PNP'!H47,0)</f>
        <v>0</v>
      </c>
      <c r="I47" s="23">
        <f>+TRUNC('D-PNP'!I47,0)</f>
        <v>0</v>
      </c>
      <c r="J47" s="23">
        <f>+TRUNC('D-PNP'!J47,0)</f>
        <v>0</v>
      </c>
      <c r="K47" s="23">
        <f>+TRUNC('D-PNP'!K47,0)</f>
        <v>18109</v>
      </c>
      <c r="L47" s="23">
        <f>+TRUNC('D-PNP'!L47,0)</f>
        <v>0</v>
      </c>
      <c r="M47" s="23">
        <f>+TRUNC('D-PNP'!M47,3)</f>
        <v>9021.8469999999998</v>
      </c>
      <c r="N47" s="23">
        <f>+TRUNC('D-PNP'!N47,3)</f>
        <v>6396.14</v>
      </c>
      <c r="O47" s="23">
        <f>+TRUNC('D-PNP'!O47,3)</f>
        <v>0</v>
      </c>
      <c r="P47" s="23">
        <f>+TRUNC('D-PNP'!P47,3)</f>
        <v>2372.84</v>
      </c>
      <c r="Q47" s="23">
        <f>+TRUNC('D-PNP'!Q47,3)</f>
        <v>1560.873</v>
      </c>
      <c r="R47" s="23">
        <f>+TRUNC('D-PNP'!R47,3)</f>
        <v>0</v>
      </c>
      <c r="S47" s="23">
        <f>+TRUNC('D-PNP'!S47,0)</f>
        <v>0</v>
      </c>
      <c r="T47" s="23">
        <f>+TRUNC('D-PNP'!T47,0)</f>
        <v>17</v>
      </c>
      <c r="U47" s="23">
        <f>+TRUNC('D-PNP'!U47,0)</f>
        <v>12</v>
      </c>
      <c r="V47" s="23">
        <f>+TRUNC('D-PNP'!V47,0)</f>
        <v>11</v>
      </c>
      <c r="W47" s="23">
        <f>+TRUNC('D-PNP'!W47,0)</f>
        <v>1087269</v>
      </c>
      <c r="X47" s="23">
        <f>+TRUNC('D-PNP'!X47,0)</f>
        <v>0</v>
      </c>
      <c r="Y47" s="23">
        <f>+TRUNC('D-PNP'!Y47,0)</f>
        <v>0</v>
      </c>
      <c r="Z47" s="23">
        <f>+TRUNC('D-PNP'!Z47,0)</f>
        <v>0</v>
      </c>
      <c r="AA47" s="23">
        <f>+TRUNC('D-PNP'!AA47,0)</f>
        <v>0</v>
      </c>
      <c r="AB47" s="23">
        <f>+TRUNC('D-PNP'!AB47,0)</f>
        <v>18109</v>
      </c>
      <c r="AC47" s="23">
        <f>+TRUNC('D-PNP'!AC47,0)</f>
        <v>0</v>
      </c>
      <c r="AD47" s="23">
        <f>+TRUNC('D-PNP'!AD47,3)</f>
        <v>0</v>
      </c>
      <c r="AE47" s="23">
        <f>+TRUNC('D-PNP'!AE47,3)</f>
        <v>6396.14</v>
      </c>
      <c r="AF47" s="23">
        <f>+TRUNC('D-PNP'!AF47,0)</f>
        <v>0</v>
      </c>
      <c r="AG47" s="23">
        <f>+TRUNC('D-PNP'!AG47,0)</f>
        <v>17</v>
      </c>
      <c r="AH47" s="23">
        <f>+TRUNC('D-PNP'!AH47,0)</f>
        <v>12</v>
      </c>
      <c r="AI47" s="23">
        <f>+TRUNC('D-PNP'!AI47,0)</f>
        <v>11</v>
      </c>
      <c r="AJ47" s="23">
        <f>+TRUNC('D-PNP'!AJ47,6)</f>
        <v>8</v>
      </c>
      <c r="AK47" s="23">
        <f>+TRUNC('D-PNP'!AK47,6)</f>
        <v>0</v>
      </c>
      <c r="AL47" s="23">
        <f>+TRUNC('D-PNP'!AL47,6)</f>
        <v>0</v>
      </c>
      <c r="AM47" s="23">
        <f>+TRUNC('D-PNP'!AM47,0)</f>
        <v>1448</v>
      </c>
      <c r="AN47" s="23">
        <f>+TRUNC('D-PNP'!AN47,3)</f>
        <v>0</v>
      </c>
      <c r="AO47" s="23">
        <f>+TRUNC('D-PNP'!AO47,0)</f>
        <v>0</v>
      </c>
      <c r="AP47" s="23">
        <f>+TRUNC('D-PNP'!AP47,6)</f>
        <v>100</v>
      </c>
      <c r="AQ47" s="23">
        <f>+TRUNC('D-PNP'!AQ47,0)</f>
        <v>18109</v>
      </c>
      <c r="AR47" s="23">
        <f>+TRUNC('D-PNP'!AR47,0)</f>
        <v>0</v>
      </c>
      <c r="AS47" s="23">
        <f>+TRUNC('D-PNP'!AS47,3)</f>
        <v>0</v>
      </c>
      <c r="AT47" s="23">
        <f>+TRUNC('D-PNP'!AT47,3)</f>
        <v>6396.14</v>
      </c>
      <c r="AU47" s="23">
        <f>+TRUNC('D-PNP'!AU47,0)</f>
        <v>0</v>
      </c>
      <c r="AV47" s="23">
        <f>+TRUNC('D-PNP'!AV47,0)</f>
        <v>17</v>
      </c>
      <c r="AW47" s="23">
        <f>+TRUNC('D-PNP'!AW47,0)</f>
        <v>12</v>
      </c>
      <c r="AX47" s="23">
        <f>+TRUNC('D-PNP'!AX47,0)</f>
        <v>11</v>
      </c>
      <c r="AY47" s="23">
        <f>+TRUNC('D-PNP'!AY47,0)</f>
        <v>1448</v>
      </c>
      <c r="AZ47" s="23">
        <f>+TRUNC('D-PNP'!AZ47,3)</f>
        <v>11.992000000000001</v>
      </c>
      <c r="BA47" s="23">
        <f>+TRUNC('D-PNP'!BA47,0)</f>
        <v>0</v>
      </c>
      <c r="BB47" s="23">
        <f>+TRUNC('D-PNP'!BB47,0)</f>
        <v>16660</v>
      </c>
      <c r="BC47" s="23">
        <f>+TRUNC('D-PNP'!BC47,0)</f>
        <v>0</v>
      </c>
      <c r="BD47" s="23">
        <f>+TRUNC('D-PNP'!BD47,3)</f>
        <v>0</v>
      </c>
      <c r="BE47" s="23">
        <f>+TRUNC('D-PNP'!BE47,3)</f>
        <v>6396.14</v>
      </c>
      <c r="BF47" s="23">
        <f>+TRUNC('D-PNP'!BF47,0)</f>
        <v>0</v>
      </c>
      <c r="BG47" s="23">
        <f>+TRUNC('D-PNP'!BG47,0)</f>
        <v>17</v>
      </c>
      <c r="BH47" s="23">
        <f>+TRUNC('D-PNP'!BH47,0)</f>
        <v>12</v>
      </c>
      <c r="BI47" s="23">
        <f>+TRUNC('D-PNP'!BI47,0)</f>
        <v>11</v>
      </c>
      <c r="BJ47" s="23">
        <f>+TRUNC('D-PNP'!BJ47,3)</f>
        <v>98.739000000000004</v>
      </c>
      <c r="BK47" s="23">
        <f>+TRUNC('D-PNP'!BK47,3)</f>
        <v>1.8420000000000001</v>
      </c>
      <c r="BL47" s="23">
        <f>+TRUNC('D-PNP'!BL47,3)</f>
        <v>-1.0569999999999999</v>
      </c>
      <c r="BM47" s="23">
        <f>+TRUNC('D-PNP'!BM47,3)</f>
        <v>0.876</v>
      </c>
      <c r="BN47" s="23">
        <f>+TRUNC('D-PNP'!BN47,3)</f>
        <v>6.0419999999999998</v>
      </c>
      <c r="BO47" s="23">
        <f>+TRUNC('D-PNP'!BO47,3)</f>
        <v>6.0419999999999998</v>
      </c>
      <c r="BP47" s="23">
        <f>+TRUNC('D-PNP'!BP47,3)</f>
        <v>0</v>
      </c>
      <c r="BQ47" s="23">
        <f>+TRUNC('D-PNP'!BQ47,3)</f>
        <v>37.502000000000002</v>
      </c>
      <c r="BR47" s="23">
        <f>+TRUNC('D-PNP'!BR47,3)</f>
        <v>37.502000000000002</v>
      </c>
      <c r="BS47" s="23">
        <f>+TRUNC('D-PNP'!BS47,3)</f>
        <v>98.739000000000004</v>
      </c>
      <c r="BT47" s="23">
        <f>+TRUNC('D-PNP'!BT47,0)</f>
        <v>1647353</v>
      </c>
      <c r="BU47" s="23">
        <f>+TRUNC('D-PNP'!BU47,0)</f>
        <v>356050</v>
      </c>
      <c r="BV47" s="23">
        <f>+TRUNC('D-PNP'!BV47,6)</f>
        <v>100</v>
      </c>
      <c r="BW47" s="23">
        <f>+TRUNC('D-PNP'!BW47,0)</f>
        <v>0</v>
      </c>
      <c r="BX47" s="23">
        <f>+TRUNC('D-PNP'!BX47,0)</f>
        <v>0</v>
      </c>
      <c r="BY47" s="23">
        <f>+TRUNC('D-PNP'!BY47,0)</f>
        <v>356050</v>
      </c>
      <c r="BZ47" s="23">
        <f>+TRUNC('D-PNP'!BZ47,3)</f>
        <v>19.661000000000001</v>
      </c>
      <c r="CA47" s="23">
        <f>+TRUNC('D-PNP'!CA47,3)</f>
        <v>0.13</v>
      </c>
      <c r="CB47" s="23">
        <f>+TRUNC('D-PNP'!CB47,3)</f>
        <v>0.42199999999999999</v>
      </c>
      <c r="CC47" s="23">
        <f>+TRUNC('D-PNP'!CC47,3)</f>
        <v>0.10299999999999999</v>
      </c>
      <c r="CD47" s="23">
        <f>+TRUNC('D-PNP'!CD47,3)</f>
        <v>8.6999999999999994E-2</v>
      </c>
      <c r="CE47" s="23">
        <f>+TRUNC('D-PNP'!CE47,3)</f>
        <v>0</v>
      </c>
      <c r="CF47" s="23">
        <f>+TRUNC('D-PNP'!CF47,3)</f>
        <v>0</v>
      </c>
      <c r="CG47" s="23">
        <f>+TRUNC('D-PNP'!CG47,3)</f>
        <v>0</v>
      </c>
      <c r="CH47" s="23">
        <f>+TRUNC('D-PNP'!CH47,3)</f>
        <v>0</v>
      </c>
      <c r="CI47" s="23">
        <f>+TRUNC('D-PNP'!CI47,3)</f>
        <v>47099.114999999998</v>
      </c>
      <c r="CJ47" s="23">
        <f>+TRUNC('D-PNP'!CJ47,3)</f>
        <v>1499.7370000000001</v>
      </c>
      <c r="CK47" s="23">
        <f>+TRUNC('D-PNP'!CK47,3)</f>
        <v>0</v>
      </c>
      <c r="CL47" s="23">
        <f>+TRUNC('D-PNP'!CL47,3)</f>
        <v>0</v>
      </c>
      <c r="CM47" s="23">
        <f>+TRUNC('D-PNP'!CM47,3)</f>
        <v>0</v>
      </c>
      <c r="CN47" s="23">
        <f>+TRUNC('D-PNP'!CN47,0)</f>
        <v>0</v>
      </c>
      <c r="CO47" s="23">
        <f>+TRUNC('D-PNP'!CO47,3)</f>
        <v>0</v>
      </c>
      <c r="CP47" s="23">
        <f>+TRUNC('D-PNP'!CP47,0)</f>
        <v>0</v>
      </c>
      <c r="CQ47" s="23">
        <f>+TRUNC('D-PNP'!CQ47,0)</f>
        <v>0</v>
      </c>
      <c r="CR47" s="23">
        <f>+TRUNC('D-PNP'!CR47,0)</f>
        <v>0</v>
      </c>
      <c r="CS47" s="23">
        <f>+TRUNC('D-PNP'!CS47,0)</f>
        <v>0</v>
      </c>
      <c r="CT47" s="23">
        <f>+TRUNC('D-PNP'!CT47,0)</f>
        <v>0</v>
      </c>
      <c r="CU47" s="23">
        <f>+TRUNC('D-PNP'!CU47,6)</f>
        <v>0</v>
      </c>
      <c r="CV47" s="23">
        <f>+TRUNC('D-PNP'!CV47,0)</f>
        <v>0</v>
      </c>
      <c r="CW47" s="23">
        <f>+TRUNC('D-PNP'!CW47,0)</f>
        <v>0</v>
      </c>
      <c r="CX47" s="23">
        <f>+TRUNC('D-PNP'!CX47,0)</f>
        <v>0</v>
      </c>
      <c r="CY47" s="23">
        <f>+TRUNC('D-PNP'!CY47,0)</f>
        <v>0</v>
      </c>
      <c r="CZ47" s="23">
        <f>+TRUNC('D-PNP'!CZ47,0)</f>
        <v>0</v>
      </c>
      <c r="DA47" s="23">
        <f>+TRUNC('D-PNP'!DA47,0)</f>
        <v>0</v>
      </c>
      <c r="DB47" s="23">
        <f>+TRUNC('D-PNP'!DB47,0)</f>
        <v>0</v>
      </c>
      <c r="DC47" s="23">
        <f>+TRUNC('D-PNP'!DC47,0)</f>
        <v>0</v>
      </c>
      <c r="DD47" s="23">
        <f>+TRUNC('D-PNP'!DD47,0)</f>
        <v>0</v>
      </c>
      <c r="DE47" s="23">
        <f>+TRUNC('D-PNP'!DE47,0)</f>
        <v>0</v>
      </c>
      <c r="DF47" s="23">
        <f>+TRUNC('D-PNP'!DF47,0)</f>
        <v>0</v>
      </c>
      <c r="DG47" s="23">
        <f>+TRUNC('D-PNP'!DG47,0)</f>
        <v>0</v>
      </c>
      <c r="DH47" s="23">
        <f>+TRUNC('D-PNP'!DH47,0)</f>
        <v>0</v>
      </c>
      <c r="DI47" s="23">
        <f>+TRUNC('D-PNP'!DI47,0)</f>
        <v>0</v>
      </c>
      <c r="DJ47" s="23">
        <f>+TRUNC('D-PNP'!DJ47,6)</f>
        <v>0</v>
      </c>
      <c r="DK47" s="23">
        <f>+TRUNC('D-PNP'!DK47,0)</f>
        <v>0</v>
      </c>
      <c r="DL47" s="23">
        <f>+TRUNC('D-PNP'!DL47,0)</f>
        <v>529</v>
      </c>
      <c r="DM47" s="23">
        <f>+TRUNC('D-PNP'!DM47,0)</f>
        <v>0</v>
      </c>
      <c r="DN47" s="23">
        <f>+TRUNC('D-PNP'!DN47,0)</f>
        <v>1291302</v>
      </c>
      <c r="DO47" s="23">
        <f>+TRUNC('D-PNP'!DO47,0)</f>
        <v>1290709</v>
      </c>
      <c r="DP47" s="23">
        <f>+TRUNC('D-PNP'!DP47,0)</f>
        <v>431332</v>
      </c>
    </row>
    <row r="48" spans="3:120" x14ac:dyDescent="0.2">
      <c r="C48" s="12">
        <f>+'D-PDP'!C48</f>
        <v>2035</v>
      </c>
      <c r="D48" s="23">
        <f>+TRUNC('D-PNP'!D48,0)</f>
        <v>5</v>
      </c>
      <c r="E48" s="23">
        <f>+TRUNC('D-PNP'!E48,0)</f>
        <v>2</v>
      </c>
      <c r="F48" s="23">
        <f>+TRUNC('D-PNP'!F48,0)</f>
        <v>5</v>
      </c>
      <c r="G48" s="23">
        <f>+TRUNC('D-PNP'!G48,0)</f>
        <v>0</v>
      </c>
      <c r="H48" s="23">
        <f>+TRUNC('D-PNP'!H48,0)</f>
        <v>0</v>
      </c>
      <c r="I48" s="23">
        <f>+TRUNC('D-PNP'!I48,0)</f>
        <v>0</v>
      </c>
      <c r="J48" s="23">
        <f>+TRUNC('D-PNP'!J48,0)</f>
        <v>0</v>
      </c>
      <c r="K48" s="23">
        <f>+TRUNC('D-PNP'!K48,0)</f>
        <v>16379</v>
      </c>
      <c r="L48" s="23">
        <f>+TRUNC('D-PNP'!L48,0)</f>
        <v>0</v>
      </c>
      <c r="M48" s="23">
        <f>+TRUNC('D-PNP'!M48,3)</f>
        <v>8100.6440000000002</v>
      </c>
      <c r="N48" s="23">
        <f>+TRUNC('D-PNP'!N48,3)</f>
        <v>5737.12</v>
      </c>
      <c r="O48" s="23">
        <f>+TRUNC('D-PNP'!O48,3)</f>
        <v>0</v>
      </c>
      <c r="P48" s="23">
        <f>+TRUNC('D-PNP'!P48,3)</f>
        <v>2333.83</v>
      </c>
      <c r="Q48" s="23">
        <f>+TRUNC('D-PNP'!Q48,3)</f>
        <v>1604.7719999999999</v>
      </c>
      <c r="R48" s="23">
        <f>+TRUNC('D-PNP'!R48,3)</f>
        <v>0</v>
      </c>
      <c r="S48" s="23">
        <f>+TRUNC('D-PNP'!S48,0)</f>
        <v>0</v>
      </c>
      <c r="T48" s="23">
        <f>+TRUNC('D-PNP'!T48,0)</f>
        <v>2</v>
      </c>
      <c r="U48" s="23">
        <f>+TRUNC('D-PNP'!U48,0)</f>
        <v>1</v>
      </c>
      <c r="V48" s="23">
        <f>+TRUNC('D-PNP'!V48,0)</f>
        <v>1</v>
      </c>
      <c r="W48" s="23">
        <f>+TRUNC('D-PNP'!W48,0)</f>
        <v>1088999</v>
      </c>
      <c r="X48" s="23">
        <f>+TRUNC('D-PNP'!X48,0)</f>
        <v>0</v>
      </c>
      <c r="Y48" s="23">
        <f>+TRUNC('D-PNP'!Y48,0)</f>
        <v>0</v>
      </c>
      <c r="Z48" s="23">
        <f>+TRUNC('D-PNP'!Z48,0)</f>
        <v>0</v>
      </c>
      <c r="AA48" s="23">
        <f>+TRUNC('D-PNP'!AA48,0)</f>
        <v>0</v>
      </c>
      <c r="AB48" s="23">
        <f>+TRUNC('D-PNP'!AB48,0)</f>
        <v>16379</v>
      </c>
      <c r="AC48" s="23">
        <f>+TRUNC('D-PNP'!AC48,0)</f>
        <v>0</v>
      </c>
      <c r="AD48" s="23">
        <f>+TRUNC('D-PNP'!AD48,3)</f>
        <v>0</v>
      </c>
      <c r="AE48" s="23">
        <f>+TRUNC('D-PNP'!AE48,3)</f>
        <v>5737.12</v>
      </c>
      <c r="AF48" s="23">
        <f>+TRUNC('D-PNP'!AF48,0)</f>
        <v>0</v>
      </c>
      <c r="AG48" s="23">
        <f>+TRUNC('D-PNP'!AG48,0)</f>
        <v>2</v>
      </c>
      <c r="AH48" s="23">
        <f>+TRUNC('D-PNP'!AH48,0)</f>
        <v>1</v>
      </c>
      <c r="AI48" s="23">
        <f>+TRUNC('D-PNP'!AI48,0)</f>
        <v>1</v>
      </c>
      <c r="AJ48" s="23">
        <f>+TRUNC('D-PNP'!AJ48,6)</f>
        <v>8</v>
      </c>
      <c r="AK48" s="23">
        <f>+TRUNC('D-PNP'!AK48,6)</f>
        <v>0</v>
      </c>
      <c r="AL48" s="23">
        <f>+TRUNC('D-PNP'!AL48,6)</f>
        <v>0</v>
      </c>
      <c r="AM48" s="23">
        <f>+TRUNC('D-PNP'!AM48,0)</f>
        <v>1310</v>
      </c>
      <c r="AN48" s="23">
        <f>+TRUNC('D-PNP'!AN48,3)</f>
        <v>0</v>
      </c>
      <c r="AO48" s="23">
        <f>+TRUNC('D-PNP'!AO48,0)</f>
        <v>0</v>
      </c>
      <c r="AP48" s="23">
        <f>+TRUNC('D-PNP'!AP48,6)</f>
        <v>100</v>
      </c>
      <c r="AQ48" s="23">
        <f>+TRUNC('D-PNP'!AQ48,0)</f>
        <v>16379</v>
      </c>
      <c r="AR48" s="23">
        <f>+TRUNC('D-PNP'!AR48,0)</f>
        <v>0</v>
      </c>
      <c r="AS48" s="23">
        <f>+TRUNC('D-PNP'!AS48,3)</f>
        <v>0</v>
      </c>
      <c r="AT48" s="23">
        <f>+TRUNC('D-PNP'!AT48,3)</f>
        <v>5737.12</v>
      </c>
      <c r="AU48" s="23">
        <f>+TRUNC('D-PNP'!AU48,0)</f>
        <v>0</v>
      </c>
      <c r="AV48" s="23">
        <f>+TRUNC('D-PNP'!AV48,0)</f>
        <v>2</v>
      </c>
      <c r="AW48" s="23">
        <f>+TRUNC('D-PNP'!AW48,0)</f>
        <v>1</v>
      </c>
      <c r="AX48" s="23">
        <f>+TRUNC('D-PNP'!AX48,0)</f>
        <v>1</v>
      </c>
      <c r="AY48" s="23">
        <f>+TRUNC('D-PNP'!AY48,0)</f>
        <v>1310</v>
      </c>
      <c r="AZ48" s="23">
        <f>+TRUNC('D-PNP'!AZ48,3)</f>
        <v>1.4079999999999999</v>
      </c>
      <c r="BA48" s="23">
        <f>+TRUNC('D-PNP'!BA48,0)</f>
        <v>0</v>
      </c>
      <c r="BB48" s="23">
        <f>+TRUNC('D-PNP'!BB48,0)</f>
        <v>15069</v>
      </c>
      <c r="BC48" s="23">
        <f>+TRUNC('D-PNP'!BC48,0)</f>
        <v>0</v>
      </c>
      <c r="BD48" s="23">
        <f>+TRUNC('D-PNP'!BD48,3)</f>
        <v>0</v>
      </c>
      <c r="BE48" s="23">
        <f>+TRUNC('D-PNP'!BE48,3)</f>
        <v>5737.12</v>
      </c>
      <c r="BF48" s="23">
        <f>+TRUNC('D-PNP'!BF48,0)</f>
        <v>0</v>
      </c>
      <c r="BG48" s="23">
        <f>+TRUNC('D-PNP'!BG48,0)</f>
        <v>2</v>
      </c>
      <c r="BH48" s="23">
        <f>+TRUNC('D-PNP'!BH48,0)</f>
        <v>1</v>
      </c>
      <c r="BI48" s="23">
        <f>+TRUNC('D-PNP'!BI48,0)</f>
        <v>1</v>
      </c>
      <c r="BJ48" s="23">
        <f>+TRUNC('D-PNP'!BJ48,3)</f>
        <v>98.739000000000004</v>
      </c>
      <c r="BK48" s="23">
        <f>+TRUNC('D-PNP'!BK48,3)</f>
        <v>1.8420000000000001</v>
      </c>
      <c r="BL48" s="23">
        <f>+TRUNC('D-PNP'!BL48,3)</f>
        <v>-1.0569999999999999</v>
      </c>
      <c r="BM48" s="23">
        <f>+TRUNC('D-PNP'!BM48,3)</f>
        <v>0.876</v>
      </c>
      <c r="BN48" s="23">
        <f>+TRUNC('D-PNP'!BN48,3)</f>
        <v>6.0419999999999998</v>
      </c>
      <c r="BO48" s="23">
        <f>+TRUNC('D-PNP'!BO48,3)</f>
        <v>6.0419999999999998</v>
      </c>
      <c r="BP48" s="23">
        <f>+TRUNC('D-PNP'!BP48,3)</f>
        <v>0</v>
      </c>
      <c r="BQ48" s="23">
        <f>+TRUNC('D-PNP'!BQ48,3)</f>
        <v>37.502000000000002</v>
      </c>
      <c r="BR48" s="23">
        <f>+TRUNC('D-PNP'!BR48,3)</f>
        <v>37.502000000000002</v>
      </c>
      <c r="BS48" s="23">
        <f>+TRUNC('D-PNP'!BS48,3)</f>
        <v>98.739000000000004</v>
      </c>
      <c r="BT48" s="23">
        <f>+TRUNC('D-PNP'!BT48,0)</f>
        <v>1488173</v>
      </c>
      <c r="BU48" s="23">
        <f>+TRUNC('D-PNP'!BU48,0)</f>
        <v>355435</v>
      </c>
      <c r="BV48" s="23">
        <f>+TRUNC('D-PNP'!BV48,6)</f>
        <v>100</v>
      </c>
      <c r="BW48" s="23">
        <f>+TRUNC('D-PNP'!BW48,0)</f>
        <v>0</v>
      </c>
      <c r="BX48" s="23">
        <f>+TRUNC('D-PNP'!BX48,0)</f>
        <v>0</v>
      </c>
      <c r="BY48" s="23">
        <f>+TRUNC('D-PNP'!BY48,0)</f>
        <v>355435</v>
      </c>
      <c r="BZ48" s="23">
        <f>+TRUNC('D-PNP'!BZ48,3)</f>
        <v>21.7</v>
      </c>
      <c r="CA48" s="23">
        <f>+TRUNC('D-PNP'!CA48,3)</f>
        <v>0.13</v>
      </c>
      <c r="CB48" s="23">
        <f>+TRUNC('D-PNP'!CB48,3)</f>
        <v>0.42199999999999999</v>
      </c>
      <c r="CC48" s="23">
        <f>+TRUNC('D-PNP'!CC48,3)</f>
        <v>0.10299999999999999</v>
      </c>
      <c r="CD48" s="23">
        <f>+TRUNC('D-PNP'!CD48,3)</f>
        <v>8.6999999999999994E-2</v>
      </c>
      <c r="CE48" s="23">
        <f>+TRUNC('D-PNP'!CE48,3)</f>
        <v>0</v>
      </c>
      <c r="CF48" s="23">
        <f>+TRUNC('D-PNP'!CF48,3)</f>
        <v>0</v>
      </c>
      <c r="CG48" s="23">
        <f>+TRUNC('D-PNP'!CG48,3)</f>
        <v>0</v>
      </c>
      <c r="CH48" s="23">
        <f>+TRUNC('D-PNP'!CH48,3)</f>
        <v>0</v>
      </c>
      <c r="CI48" s="23">
        <f>+TRUNC('D-PNP'!CI48,3)</f>
        <v>47099.114999999998</v>
      </c>
      <c r="CJ48" s="23">
        <f>+TRUNC('D-PNP'!CJ48,3)</f>
        <v>1499.7370000000001</v>
      </c>
      <c r="CK48" s="23">
        <f>+TRUNC('D-PNP'!CK48,3)</f>
        <v>0</v>
      </c>
      <c r="CL48" s="23">
        <f>+TRUNC('D-PNP'!CL48,3)</f>
        <v>0</v>
      </c>
      <c r="CM48" s="23">
        <f>+TRUNC('D-PNP'!CM48,3)</f>
        <v>0</v>
      </c>
      <c r="CN48" s="23">
        <f>+TRUNC('D-PNP'!CN48,0)</f>
        <v>0</v>
      </c>
      <c r="CO48" s="23">
        <f>+TRUNC('D-PNP'!CO48,3)</f>
        <v>0</v>
      </c>
      <c r="CP48" s="23">
        <f>+TRUNC('D-PNP'!CP48,0)</f>
        <v>0</v>
      </c>
      <c r="CQ48" s="23">
        <f>+TRUNC('D-PNP'!CQ48,0)</f>
        <v>0</v>
      </c>
      <c r="CR48" s="23">
        <f>+TRUNC('D-PNP'!CR48,0)</f>
        <v>0</v>
      </c>
      <c r="CS48" s="23">
        <f>+TRUNC('D-PNP'!CS48,0)</f>
        <v>0</v>
      </c>
      <c r="CT48" s="23">
        <f>+TRUNC('D-PNP'!CT48,0)</f>
        <v>0</v>
      </c>
      <c r="CU48" s="23">
        <f>+TRUNC('D-PNP'!CU48,6)</f>
        <v>0</v>
      </c>
      <c r="CV48" s="23">
        <f>+TRUNC('D-PNP'!CV48,0)</f>
        <v>0</v>
      </c>
      <c r="CW48" s="23">
        <f>+TRUNC('D-PNP'!CW48,0)</f>
        <v>0</v>
      </c>
      <c r="CX48" s="23">
        <f>+TRUNC('D-PNP'!CX48,0)</f>
        <v>0</v>
      </c>
      <c r="CY48" s="23">
        <f>+TRUNC('D-PNP'!CY48,0)</f>
        <v>0</v>
      </c>
      <c r="CZ48" s="23">
        <f>+TRUNC('D-PNP'!CZ48,0)</f>
        <v>0</v>
      </c>
      <c r="DA48" s="23">
        <f>+TRUNC('D-PNP'!DA48,0)</f>
        <v>0</v>
      </c>
      <c r="DB48" s="23">
        <f>+TRUNC('D-PNP'!DB48,0)</f>
        <v>0</v>
      </c>
      <c r="DC48" s="23">
        <f>+TRUNC('D-PNP'!DC48,0)</f>
        <v>0</v>
      </c>
      <c r="DD48" s="23">
        <f>+TRUNC('D-PNP'!DD48,0)</f>
        <v>0</v>
      </c>
      <c r="DE48" s="23">
        <f>+TRUNC('D-PNP'!DE48,0)</f>
        <v>0</v>
      </c>
      <c r="DF48" s="23">
        <f>+TRUNC('D-PNP'!DF48,0)</f>
        <v>0</v>
      </c>
      <c r="DG48" s="23">
        <f>+TRUNC('D-PNP'!DG48,0)</f>
        <v>0</v>
      </c>
      <c r="DH48" s="23">
        <f>+TRUNC('D-PNP'!DH48,0)</f>
        <v>0</v>
      </c>
      <c r="DI48" s="23">
        <f>+TRUNC('D-PNP'!DI48,0)</f>
        <v>0</v>
      </c>
      <c r="DJ48" s="23">
        <f>+TRUNC('D-PNP'!DJ48,6)</f>
        <v>0</v>
      </c>
      <c r="DK48" s="23">
        <f>+TRUNC('D-PNP'!DK48,0)</f>
        <v>0</v>
      </c>
      <c r="DL48" s="23">
        <f>+TRUNC('D-PNP'!DL48,0)</f>
        <v>544</v>
      </c>
      <c r="DM48" s="23">
        <f>+TRUNC('D-PNP'!DM48,0)</f>
        <v>0</v>
      </c>
      <c r="DN48" s="23">
        <f>+TRUNC('D-PNP'!DN48,0)</f>
        <v>1132738</v>
      </c>
      <c r="DO48" s="23">
        <f>+TRUNC('D-PNP'!DO48,0)</f>
        <v>1132186</v>
      </c>
      <c r="DP48" s="23">
        <f>+TRUNC('D-PNP'!DP48,0)</f>
        <v>343961</v>
      </c>
    </row>
    <row r="49" spans="3:120" x14ac:dyDescent="0.2">
      <c r="C49" s="12">
        <f>+'D-PDP'!C49</f>
        <v>2036</v>
      </c>
      <c r="D49" s="23">
        <f>+TRUNC('D-PNP'!D49,0)</f>
        <v>5</v>
      </c>
      <c r="E49" s="23">
        <f>+TRUNC('D-PNP'!E49,0)</f>
        <v>2</v>
      </c>
      <c r="F49" s="23">
        <f>+TRUNC('D-PNP'!F49,0)</f>
        <v>5</v>
      </c>
      <c r="G49" s="23">
        <f>+TRUNC('D-PNP'!G49,0)</f>
        <v>0</v>
      </c>
      <c r="H49" s="23">
        <f>+TRUNC('D-PNP'!H49,0)</f>
        <v>0</v>
      </c>
      <c r="I49" s="23">
        <f>+TRUNC('D-PNP'!I49,0)</f>
        <v>0</v>
      </c>
      <c r="J49" s="23">
        <f>+TRUNC('D-PNP'!J49,0)</f>
        <v>0</v>
      </c>
      <c r="K49" s="23">
        <f>+TRUNC('D-PNP'!K49,0)</f>
        <v>14883</v>
      </c>
      <c r="L49" s="23">
        <f>+TRUNC('D-PNP'!L49,0)</f>
        <v>0</v>
      </c>
      <c r="M49" s="23">
        <f>+TRUNC('D-PNP'!M49,3)</f>
        <v>7307.6559999999999</v>
      </c>
      <c r="N49" s="23">
        <f>+TRUNC('D-PNP'!N49,3)</f>
        <v>4949.8950000000004</v>
      </c>
      <c r="O49" s="23">
        <f>+TRUNC('D-PNP'!O49,3)</f>
        <v>0</v>
      </c>
      <c r="P49" s="23">
        <f>+TRUNC('D-PNP'!P49,3)</f>
        <v>2357.7600000000002</v>
      </c>
      <c r="Q49" s="23">
        <f>+TRUNC('D-PNP'!Q49,3)</f>
        <v>1700.0709999999999</v>
      </c>
      <c r="R49" s="23">
        <f>+TRUNC('D-PNP'!R49,3)</f>
        <v>0</v>
      </c>
      <c r="S49" s="23">
        <f>+TRUNC('D-PNP'!S49,0)</f>
        <v>0</v>
      </c>
      <c r="T49" s="23">
        <f>+TRUNC('D-PNP'!T49,0)</f>
        <v>0</v>
      </c>
      <c r="U49" s="23">
        <f>+TRUNC('D-PNP'!U49,0)</f>
        <v>0</v>
      </c>
      <c r="V49" s="23">
        <f>+TRUNC('D-PNP'!V49,0)</f>
        <v>0</v>
      </c>
      <c r="W49" s="23">
        <f>+TRUNC('D-PNP'!W49,0)</f>
        <v>1093523</v>
      </c>
      <c r="X49" s="23">
        <f>+TRUNC('D-PNP'!X49,0)</f>
        <v>0</v>
      </c>
      <c r="Y49" s="23">
        <f>+TRUNC('D-PNP'!Y49,0)</f>
        <v>0</v>
      </c>
      <c r="Z49" s="23">
        <f>+TRUNC('D-PNP'!Z49,0)</f>
        <v>0</v>
      </c>
      <c r="AA49" s="23">
        <f>+TRUNC('D-PNP'!AA49,0)</f>
        <v>0</v>
      </c>
      <c r="AB49" s="23">
        <f>+TRUNC('D-PNP'!AB49,0)</f>
        <v>14883</v>
      </c>
      <c r="AC49" s="23">
        <f>+TRUNC('D-PNP'!AC49,0)</f>
        <v>0</v>
      </c>
      <c r="AD49" s="23">
        <f>+TRUNC('D-PNP'!AD49,3)</f>
        <v>0</v>
      </c>
      <c r="AE49" s="23">
        <f>+TRUNC('D-PNP'!AE49,3)</f>
        <v>4949.8950000000004</v>
      </c>
      <c r="AF49" s="23">
        <f>+TRUNC('D-PNP'!AF49,0)</f>
        <v>0</v>
      </c>
      <c r="AG49" s="23">
        <f>+TRUNC('D-PNP'!AG49,0)</f>
        <v>0</v>
      </c>
      <c r="AH49" s="23">
        <f>+TRUNC('D-PNP'!AH49,0)</f>
        <v>0</v>
      </c>
      <c r="AI49" s="23">
        <f>+TRUNC('D-PNP'!AI49,0)</f>
        <v>0</v>
      </c>
      <c r="AJ49" s="23">
        <f>+TRUNC('D-PNP'!AJ49,6)</f>
        <v>8</v>
      </c>
      <c r="AK49" s="23">
        <f>+TRUNC('D-PNP'!AK49,6)</f>
        <v>0</v>
      </c>
      <c r="AL49" s="23">
        <f>+TRUNC('D-PNP'!AL49,6)</f>
        <v>0</v>
      </c>
      <c r="AM49" s="23">
        <f>+TRUNC('D-PNP'!AM49,0)</f>
        <v>1190</v>
      </c>
      <c r="AN49" s="23">
        <f>+TRUNC('D-PNP'!AN49,3)</f>
        <v>0</v>
      </c>
      <c r="AO49" s="23">
        <f>+TRUNC('D-PNP'!AO49,0)</f>
        <v>0</v>
      </c>
      <c r="AP49" s="23">
        <f>+TRUNC('D-PNP'!AP49,6)</f>
        <v>100</v>
      </c>
      <c r="AQ49" s="23">
        <f>+TRUNC('D-PNP'!AQ49,0)</f>
        <v>14883</v>
      </c>
      <c r="AR49" s="23">
        <f>+TRUNC('D-PNP'!AR49,0)</f>
        <v>0</v>
      </c>
      <c r="AS49" s="23">
        <f>+TRUNC('D-PNP'!AS49,3)</f>
        <v>0</v>
      </c>
      <c r="AT49" s="23">
        <f>+TRUNC('D-PNP'!AT49,3)</f>
        <v>4949.8950000000004</v>
      </c>
      <c r="AU49" s="23">
        <f>+TRUNC('D-PNP'!AU49,0)</f>
        <v>0</v>
      </c>
      <c r="AV49" s="23">
        <f>+TRUNC('D-PNP'!AV49,0)</f>
        <v>0</v>
      </c>
      <c r="AW49" s="23">
        <f>+TRUNC('D-PNP'!AW49,0)</f>
        <v>0</v>
      </c>
      <c r="AX49" s="23">
        <f>+TRUNC('D-PNP'!AX49,0)</f>
        <v>0</v>
      </c>
      <c r="AY49" s="23">
        <f>+TRUNC('D-PNP'!AY49,0)</f>
        <v>1190</v>
      </c>
      <c r="AZ49" s="23">
        <f>+TRUNC('D-PNP'!AZ49,3)</f>
        <v>0</v>
      </c>
      <c r="BA49" s="23">
        <f>+TRUNC('D-PNP'!BA49,0)</f>
        <v>0</v>
      </c>
      <c r="BB49" s="23">
        <f>+TRUNC('D-PNP'!BB49,0)</f>
        <v>13692</v>
      </c>
      <c r="BC49" s="23">
        <f>+TRUNC('D-PNP'!BC49,0)</f>
        <v>0</v>
      </c>
      <c r="BD49" s="23">
        <f>+TRUNC('D-PNP'!BD49,3)</f>
        <v>0</v>
      </c>
      <c r="BE49" s="23">
        <f>+TRUNC('D-PNP'!BE49,3)</f>
        <v>4949.8950000000004</v>
      </c>
      <c r="BF49" s="23">
        <f>+TRUNC('D-PNP'!BF49,0)</f>
        <v>0</v>
      </c>
      <c r="BG49" s="23">
        <f>+TRUNC('D-PNP'!BG49,0)</f>
        <v>0</v>
      </c>
      <c r="BH49" s="23">
        <f>+TRUNC('D-PNP'!BH49,0)</f>
        <v>0</v>
      </c>
      <c r="BI49" s="23">
        <f>+TRUNC('D-PNP'!BI49,0)</f>
        <v>0</v>
      </c>
      <c r="BJ49" s="23">
        <f>+TRUNC('D-PNP'!BJ49,3)</f>
        <v>98.739000000000004</v>
      </c>
      <c r="BK49" s="23">
        <f>+TRUNC('D-PNP'!BK49,3)</f>
        <v>1.8420000000000001</v>
      </c>
      <c r="BL49" s="23">
        <f>+TRUNC('D-PNP'!BL49,3)</f>
        <v>-1.0569999999999999</v>
      </c>
      <c r="BM49" s="23">
        <f>+TRUNC('D-PNP'!BM49,3)</f>
        <v>0.876</v>
      </c>
      <c r="BN49" s="23">
        <f>+TRUNC('D-PNP'!BN49,3)</f>
        <v>6.0419999999999998</v>
      </c>
      <c r="BO49" s="23">
        <f>+TRUNC('D-PNP'!BO49,3)</f>
        <v>6.0419999999999998</v>
      </c>
      <c r="BP49" s="23">
        <f>+TRUNC('D-PNP'!BP49,3)</f>
        <v>0</v>
      </c>
      <c r="BQ49" s="23">
        <f>+TRUNC('D-PNP'!BQ49,3)</f>
        <v>37.502000000000002</v>
      </c>
      <c r="BR49" s="23">
        <f>+TRUNC('D-PNP'!BR49,3)</f>
        <v>37.502000000000002</v>
      </c>
      <c r="BS49" s="23">
        <f>+TRUNC('D-PNP'!BS49,3)</f>
        <v>98.739000000000004</v>
      </c>
      <c r="BT49" s="23">
        <f>+TRUNC('D-PNP'!BT49,0)</f>
        <v>1352030</v>
      </c>
      <c r="BU49" s="23">
        <f>+TRUNC('D-PNP'!BU49,0)</f>
        <v>355217</v>
      </c>
      <c r="BV49" s="23">
        <f>+TRUNC('D-PNP'!BV49,6)</f>
        <v>100</v>
      </c>
      <c r="BW49" s="23">
        <f>+TRUNC('D-PNP'!BW49,0)</f>
        <v>0</v>
      </c>
      <c r="BX49" s="23">
        <f>+TRUNC('D-PNP'!BX49,0)</f>
        <v>0</v>
      </c>
      <c r="BY49" s="23">
        <f>+TRUNC('D-PNP'!BY49,0)</f>
        <v>355217</v>
      </c>
      <c r="BZ49" s="23">
        <f>+TRUNC('D-PNP'!BZ49,3)</f>
        <v>23.866</v>
      </c>
      <c r="CA49" s="23">
        <f>+TRUNC('D-PNP'!CA49,3)</f>
        <v>0.13</v>
      </c>
      <c r="CB49" s="23">
        <f>+TRUNC('D-PNP'!CB49,3)</f>
        <v>0.42199999999999999</v>
      </c>
      <c r="CC49" s="23">
        <f>+TRUNC('D-PNP'!CC49,3)</f>
        <v>0.10299999999999999</v>
      </c>
      <c r="CD49" s="23">
        <f>+TRUNC('D-PNP'!CD49,3)</f>
        <v>8.6999999999999994E-2</v>
      </c>
      <c r="CE49" s="23">
        <f>+TRUNC('D-PNP'!CE49,3)</f>
        <v>0</v>
      </c>
      <c r="CF49" s="23">
        <f>+TRUNC('D-PNP'!CF49,3)</f>
        <v>0</v>
      </c>
      <c r="CG49" s="23">
        <f>+TRUNC('D-PNP'!CG49,3)</f>
        <v>0</v>
      </c>
      <c r="CH49" s="23">
        <f>+TRUNC('D-PNP'!CH49,3)</f>
        <v>0</v>
      </c>
      <c r="CI49" s="23">
        <f>+TRUNC('D-PNP'!CI49,3)</f>
        <v>47099.114999999998</v>
      </c>
      <c r="CJ49" s="23">
        <f>+TRUNC('D-PNP'!CJ49,3)</f>
        <v>1499.7370000000001</v>
      </c>
      <c r="CK49" s="23">
        <f>+TRUNC('D-PNP'!CK49,3)</f>
        <v>0</v>
      </c>
      <c r="CL49" s="23">
        <f>+TRUNC('D-PNP'!CL49,3)</f>
        <v>0</v>
      </c>
      <c r="CM49" s="23">
        <f>+TRUNC('D-PNP'!CM49,3)</f>
        <v>0</v>
      </c>
      <c r="CN49" s="23">
        <f>+TRUNC('D-PNP'!CN49,0)</f>
        <v>0</v>
      </c>
      <c r="CO49" s="23">
        <f>+TRUNC('D-PNP'!CO49,3)</f>
        <v>0</v>
      </c>
      <c r="CP49" s="23">
        <f>+TRUNC('D-PNP'!CP49,0)</f>
        <v>0</v>
      </c>
      <c r="CQ49" s="23">
        <f>+TRUNC('D-PNP'!CQ49,0)</f>
        <v>0</v>
      </c>
      <c r="CR49" s="23">
        <f>+TRUNC('D-PNP'!CR49,0)</f>
        <v>0</v>
      </c>
      <c r="CS49" s="23">
        <f>+TRUNC('D-PNP'!CS49,0)</f>
        <v>0</v>
      </c>
      <c r="CT49" s="23">
        <f>+TRUNC('D-PNP'!CT49,0)</f>
        <v>0</v>
      </c>
      <c r="CU49" s="23">
        <f>+TRUNC('D-PNP'!CU49,6)</f>
        <v>0</v>
      </c>
      <c r="CV49" s="23">
        <f>+TRUNC('D-PNP'!CV49,0)</f>
        <v>0</v>
      </c>
      <c r="CW49" s="23">
        <f>+TRUNC('D-PNP'!CW49,0)</f>
        <v>0</v>
      </c>
      <c r="CX49" s="23">
        <f>+TRUNC('D-PNP'!CX49,0)</f>
        <v>0</v>
      </c>
      <c r="CY49" s="23">
        <f>+TRUNC('D-PNP'!CY49,0)</f>
        <v>0</v>
      </c>
      <c r="CZ49" s="23">
        <f>+TRUNC('D-PNP'!CZ49,0)</f>
        <v>0</v>
      </c>
      <c r="DA49" s="23">
        <f>+TRUNC('D-PNP'!DA49,0)</f>
        <v>0</v>
      </c>
      <c r="DB49" s="23">
        <f>+TRUNC('D-PNP'!DB49,0)</f>
        <v>0</v>
      </c>
      <c r="DC49" s="23">
        <f>+TRUNC('D-PNP'!DC49,0)</f>
        <v>0</v>
      </c>
      <c r="DD49" s="23">
        <f>+TRUNC('D-PNP'!DD49,0)</f>
        <v>0</v>
      </c>
      <c r="DE49" s="23">
        <f>+TRUNC('D-PNP'!DE49,0)</f>
        <v>0</v>
      </c>
      <c r="DF49" s="23">
        <f>+TRUNC('D-PNP'!DF49,0)</f>
        <v>0</v>
      </c>
      <c r="DG49" s="23">
        <f>+TRUNC('D-PNP'!DG49,0)</f>
        <v>0</v>
      </c>
      <c r="DH49" s="23">
        <f>+TRUNC('D-PNP'!DH49,0)</f>
        <v>0</v>
      </c>
      <c r="DI49" s="23">
        <f>+TRUNC('D-PNP'!DI49,0)</f>
        <v>0</v>
      </c>
      <c r="DJ49" s="23">
        <f>+TRUNC('D-PNP'!DJ49,6)</f>
        <v>0</v>
      </c>
      <c r="DK49" s="23">
        <f>+TRUNC('D-PNP'!DK49,0)</f>
        <v>0</v>
      </c>
      <c r="DL49" s="23">
        <f>+TRUNC('D-PNP'!DL49,0)</f>
        <v>576</v>
      </c>
      <c r="DM49" s="23">
        <f>+TRUNC('D-PNP'!DM49,0)</f>
        <v>0</v>
      </c>
      <c r="DN49" s="23">
        <f>+TRUNC('D-PNP'!DN49,0)</f>
        <v>996812</v>
      </c>
      <c r="DO49" s="23">
        <f>+TRUNC('D-PNP'!DO49,0)</f>
        <v>996236</v>
      </c>
      <c r="DP49" s="23">
        <f>+TRUNC('D-PNP'!DP49,0)</f>
        <v>275144</v>
      </c>
    </row>
    <row r="50" spans="3:120" x14ac:dyDescent="0.2">
      <c r="C50" s="12">
        <f>+'D-PDP'!C50</f>
        <v>2037</v>
      </c>
      <c r="D50" s="23">
        <f>+TRUNC('D-PNP'!D50,0)</f>
        <v>5</v>
      </c>
      <c r="E50" s="23">
        <f>+TRUNC('D-PNP'!E50,0)</f>
        <v>2</v>
      </c>
      <c r="F50" s="23">
        <f>+TRUNC('D-PNP'!F50,0)</f>
        <v>5</v>
      </c>
      <c r="G50" s="23">
        <f>+TRUNC('D-PNP'!G50,0)</f>
        <v>0</v>
      </c>
      <c r="H50" s="23">
        <f>+TRUNC('D-PNP'!H50,0)</f>
        <v>0</v>
      </c>
      <c r="I50" s="23">
        <f>+TRUNC('D-PNP'!I50,0)</f>
        <v>0</v>
      </c>
      <c r="J50" s="23">
        <f>+TRUNC('D-PNP'!J50,0)</f>
        <v>0</v>
      </c>
      <c r="K50" s="23">
        <f>+TRUNC('D-PNP'!K50,0)</f>
        <v>13476</v>
      </c>
      <c r="L50" s="23">
        <f>+TRUNC('D-PNP'!L50,0)</f>
        <v>0</v>
      </c>
      <c r="M50" s="23">
        <f>+TRUNC('D-PNP'!M50,3)</f>
        <v>6569.2290000000003</v>
      </c>
      <c r="N50" s="23">
        <f>+TRUNC('D-PNP'!N50,3)</f>
        <v>4191.2939999999999</v>
      </c>
      <c r="O50" s="23">
        <f>+TRUNC('D-PNP'!O50,3)</f>
        <v>0</v>
      </c>
      <c r="P50" s="23">
        <f>+TRUNC('D-PNP'!P50,3)</f>
        <v>2377.9349999999999</v>
      </c>
      <c r="Q50" s="23">
        <f>+TRUNC('D-PNP'!Q50,3)</f>
        <v>1786.704</v>
      </c>
      <c r="R50" s="23">
        <f>+TRUNC('D-PNP'!R50,3)</f>
        <v>0</v>
      </c>
      <c r="S50" s="23">
        <f>+TRUNC('D-PNP'!S50,0)</f>
        <v>0</v>
      </c>
      <c r="T50" s="23">
        <f>+TRUNC('D-PNP'!T50,0)</f>
        <v>0</v>
      </c>
      <c r="U50" s="23">
        <f>+TRUNC('D-PNP'!U50,0)</f>
        <v>0</v>
      </c>
      <c r="V50" s="23">
        <f>+TRUNC('D-PNP'!V50,0)</f>
        <v>0</v>
      </c>
      <c r="W50" s="23">
        <f>+TRUNC('D-PNP'!W50,0)</f>
        <v>1091902</v>
      </c>
      <c r="X50" s="23">
        <f>+TRUNC('D-PNP'!X50,0)</f>
        <v>0</v>
      </c>
      <c r="Y50" s="23">
        <f>+TRUNC('D-PNP'!Y50,0)</f>
        <v>0</v>
      </c>
      <c r="Z50" s="23">
        <f>+TRUNC('D-PNP'!Z50,0)</f>
        <v>0</v>
      </c>
      <c r="AA50" s="23">
        <f>+TRUNC('D-PNP'!AA50,0)</f>
        <v>0</v>
      </c>
      <c r="AB50" s="23">
        <f>+TRUNC('D-PNP'!AB50,0)</f>
        <v>13476</v>
      </c>
      <c r="AC50" s="23">
        <f>+TRUNC('D-PNP'!AC50,0)</f>
        <v>0</v>
      </c>
      <c r="AD50" s="23">
        <f>+TRUNC('D-PNP'!AD50,3)</f>
        <v>0</v>
      </c>
      <c r="AE50" s="23">
        <f>+TRUNC('D-PNP'!AE50,3)</f>
        <v>4191.2939999999999</v>
      </c>
      <c r="AF50" s="23">
        <f>+TRUNC('D-PNP'!AF50,0)</f>
        <v>0</v>
      </c>
      <c r="AG50" s="23">
        <f>+TRUNC('D-PNP'!AG50,0)</f>
        <v>0</v>
      </c>
      <c r="AH50" s="23">
        <f>+TRUNC('D-PNP'!AH50,0)</f>
        <v>0</v>
      </c>
      <c r="AI50" s="23">
        <f>+TRUNC('D-PNP'!AI50,0)</f>
        <v>0</v>
      </c>
      <c r="AJ50" s="23">
        <f>+TRUNC('D-PNP'!AJ50,6)</f>
        <v>7.9999989999999999</v>
      </c>
      <c r="AK50" s="23">
        <f>+TRUNC('D-PNP'!AK50,6)</f>
        <v>0</v>
      </c>
      <c r="AL50" s="23">
        <f>+TRUNC('D-PNP'!AL50,6)</f>
        <v>0</v>
      </c>
      <c r="AM50" s="23">
        <f>+TRUNC('D-PNP'!AM50,0)</f>
        <v>1078</v>
      </c>
      <c r="AN50" s="23">
        <f>+TRUNC('D-PNP'!AN50,3)</f>
        <v>0</v>
      </c>
      <c r="AO50" s="23">
        <f>+TRUNC('D-PNP'!AO50,0)</f>
        <v>0</v>
      </c>
      <c r="AP50" s="23">
        <f>+TRUNC('D-PNP'!AP50,6)</f>
        <v>100</v>
      </c>
      <c r="AQ50" s="23">
        <f>+TRUNC('D-PNP'!AQ50,0)</f>
        <v>13476</v>
      </c>
      <c r="AR50" s="23">
        <f>+TRUNC('D-PNP'!AR50,0)</f>
        <v>0</v>
      </c>
      <c r="AS50" s="23">
        <f>+TRUNC('D-PNP'!AS50,3)</f>
        <v>0</v>
      </c>
      <c r="AT50" s="23">
        <f>+TRUNC('D-PNP'!AT50,3)</f>
        <v>4191.2939999999999</v>
      </c>
      <c r="AU50" s="23">
        <f>+TRUNC('D-PNP'!AU50,0)</f>
        <v>0</v>
      </c>
      <c r="AV50" s="23">
        <f>+TRUNC('D-PNP'!AV50,0)</f>
        <v>0</v>
      </c>
      <c r="AW50" s="23">
        <f>+TRUNC('D-PNP'!AW50,0)</f>
        <v>0</v>
      </c>
      <c r="AX50" s="23">
        <f>+TRUNC('D-PNP'!AX50,0)</f>
        <v>0</v>
      </c>
      <c r="AY50" s="23">
        <f>+TRUNC('D-PNP'!AY50,0)</f>
        <v>1078</v>
      </c>
      <c r="AZ50" s="23">
        <f>+TRUNC('D-PNP'!AZ50,3)</f>
        <v>0</v>
      </c>
      <c r="BA50" s="23">
        <f>+TRUNC('D-PNP'!BA50,0)</f>
        <v>0</v>
      </c>
      <c r="BB50" s="23">
        <f>+TRUNC('D-PNP'!BB50,0)</f>
        <v>12398</v>
      </c>
      <c r="BC50" s="23">
        <f>+TRUNC('D-PNP'!BC50,0)</f>
        <v>0</v>
      </c>
      <c r="BD50" s="23">
        <f>+TRUNC('D-PNP'!BD50,3)</f>
        <v>0</v>
      </c>
      <c r="BE50" s="23">
        <f>+TRUNC('D-PNP'!BE50,3)</f>
        <v>4191.2939999999999</v>
      </c>
      <c r="BF50" s="23">
        <f>+TRUNC('D-PNP'!BF50,0)</f>
        <v>0</v>
      </c>
      <c r="BG50" s="23">
        <f>+TRUNC('D-PNP'!BG50,0)</f>
        <v>0</v>
      </c>
      <c r="BH50" s="23">
        <f>+TRUNC('D-PNP'!BH50,0)</f>
        <v>0</v>
      </c>
      <c r="BI50" s="23">
        <f>+TRUNC('D-PNP'!BI50,0)</f>
        <v>0</v>
      </c>
      <c r="BJ50" s="23">
        <f>+TRUNC('D-PNP'!BJ50,3)</f>
        <v>98.739000000000004</v>
      </c>
      <c r="BK50" s="23">
        <f>+TRUNC('D-PNP'!BK50,3)</f>
        <v>1.8420000000000001</v>
      </c>
      <c r="BL50" s="23">
        <f>+TRUNC('D-PNP'!BL50,3)</f>
        <v>-1.0569999999999999</v>
      </c>
      <c r="BM50" s="23">
        <f>+TRUNC('D-PNP'!BM50,3)</f>
        <v>0.876</v>
      </c>
      <c r="BN50" s="23">
        <f>+TRUNC('D-PNP'!BN50,3)</f>
        <v>6.0419999999999998</v>
      </c>
      <c r="BO50" s="23">
        <f>+TRUNC('D-PNP'!BO50,3)</f>
        <v>6.0419999999999998</v>
      </c>
      <c r="BP50" s="23">
        <f>+TRUNC('D-PNP'!BP50,3)</f>
        <v>0</v>
      </c>
      <c r="BQ50" s="23">
        <f>+TRUNC('D-PNP'!BQ50,3)</f>
        <v>37.502000000000002</v>
      </c>
      <c r="BR50" s="23">
        <f>+TRUNC('D-PNP'!BR50,3)</f>
        <v>37.502000000000002</v>
      </c>
      <c r="BS50" s="23">
        <f>+TRUNC('D-PNP'!BS50,3)</f>
        <v>98.739000000000004</v>
      </c>
      <c r="BT50" s="23">
        <f>+TRUNC('D-PNP'!BT50,0)</f>
        <v>1224190</v>
      </c>
      <c r="BU50" s="23">
        <f>+TRUNC('D-PNP'!BU50,0)</f>
        <v>354408</v>
      </c>
      <c r="BV50" s="23">
        <f>+TRUNC('D-PNP'!BV50,6)</f>
        <v>100</v>
      </c>
      <c r="BW50" s="23">
        <f>+TRUNC('D-PNP'!BW50,0)</f>
        <v>0</v>
      </c>
      <c r="BX50" s="23">
        <f>+TRUNC('D-PNP'!BX50,0)</f>
        <v>0</v>
      </c>
      <c r="BY50" s="23">
        <f>+TRUNC('D-PNP'!BY50,0)</f>
        <v>354408</v>
      </c>
      <c r="BZ50" s="23">
        <f>+TRUNC('D-PNP'!BZ50,3)</f>
        <v>26.297999999999998</v>
      </c>
      <c r="CA50" s="23">
        <f>+TRUNC('D-PNP'!CA50,3)</f>
        <v>0.13</v>
      </c>
      <c r="CB50" s="23">
        <f>+TRUNC('D-PNP'!CB50,3)</f>
        <v>0.42199999999999999</v>
      </c>
      <c r="CC50" s="23">
        <f>+TRUNC('D-PNP'!CC50,3)</f>
        <v>0.10299999999999999</v>
      </c>
      <c r="CD50" s="23">
        <f>+TRUNC('D-PNP'!CD50,3)</f>
        <v>8.6999999999999994E-2</v>
      </c>
      <c r="CE50" s="23">
        <f>+TRUNC('D-PNP'!CE50,3)</f>
        <v>0</v>
      </c>
      <c r="CF50" s="23">
        <f>+TRUNC('D-PNP'!CF50,3)</f>
        <v>0</v>
      </c>
      <c r="CG50" s="23">
        <f>+TRUNC('D-PNP'!CG50,3)</f>
        <v>0</v>
      </c>
      <c r="CH50" s="23">
        <f>+TRUNC('D-PNP'!CH50,3)</f>
        <v>0</v>
      </c>
      <c r="CI50" s="23">
        <f>+TRUNC('D-PNP'!CI50,3)</f>
        <v>47099.114999999998</v>
      </c>
      <c r="CJ50" s="23">
        <f>+TRUNC('D-PNP'!CJ50,3)</f>
        <v>1499.7370000000001</v>
      </c>
      <c r="CK50" s="23">
        <f>+TRUNC('D-PNP'!CK50,3)</f>
        <v>0</v>
      </c>
      <c r="CL50" s="23">
        <f>+TRUNC('D-PNP'!CL50,3)</f>
        <v>0</v>
      </c>
      <c r="CM50" s="23">
        <f>+TRUNC('D-PNP'!CM50,3)</f>
        <v>0</v>
      </c>
      <c r="CN50" s="23">
        <f>+TRUNC('D-PNP'!CN50,0)</f>
        <v>0</v>
      </c>
      <c r="CO50" s="23">
        <f>+TRUNC('D-PNP'!CO50,3)</f>
        <v>0</v>
      </c>
      <c r="CP50" s="23">
        <f>+TRUNC('D-PNP'!CP50,0)</f>
        <v>0</v>
      </c>
      <c r="CQ50" s="23">
        <f>+TRUNC('D-PNP'!CQ50,0)</f>
        <v>0</v>
      </c>
      <c r="CR50" s="23">
        <f>+TRUNC('D-PNP'!CR50,0)</f>
        <v>0</v>
      </c>
      <c r="CS50" s="23">
        <f>+TRUNC('D-PNP'!CS50,0)</f>
        <v>0</v>
      </c>
      <c r="CT50" s="23">
        <f>+TRUNC('D-PNP'!CT50,0)</f>
        <v>0</v>
      </c>
      <c r="CU50" s="23">
        <f>+TRUNC('D-PNP'!CU50,6)</f>
        <v>0</v>
      </c>
      <c r="CV50" s="23">
        <f>+TRUNC('D-PNP'!CV50,0)</f>
        <v>0</v>
      </c>
      <c r="CW50" s="23">
        <f>+TRUNC('D-PNP'!CW50,0)</f>
        <v>0</v>
      </c>
      <c r="CX50" s="23">
        <f>+TRUNC('D-PNP'!CX50,0)</f>
        <v>0</v>
      </c>
      <c r="CY50" s="23">
        <f>+TRUNC('D-PNP'!CY50,0)</f>
        <v>0</v>
      </c>
      <c r="CZ50" s="23">
        <f>+TRUNC('D-PNP'!CZ50,0)</f>
        <v>0</v>
      </c>
      <c r="DA50" s="23">
        <f>+TRUNC('D-PNP'!DA50,0)</f>
        <v>0</v>
      </c>
      <c r="DB50" s="23">
        <f>+TRUNC('D-PNP'!DB50,0)</f>
        <v>0</v>
      </c>
      <c r="DC50" s="23">
        <f>+TRUNC('D-PNP'!DC50,0)</f>
        <v>0</v>
      </c>
      <c r="DD50" s="23">
        <f>+TRUNC('D-PNP'!DD50,0)</f>
        <v>0</v>
      </c>
      <c r="DE50" s="23">
        <f>+TRUNC('D-PNP'!DE50,0)</f>
        <v>0</v>
      </c>
      <c r="DF50" s="23">
        <f>+TRUNC('D-PNP'!DF50,0)</f>
        <v>0</v>
      </c>
      <c r="DG50" s="23">
        <f>+TRUNC('D-PNP'!DG50,0)</f>
        <v>0</v>
      </c>
      <c r="DH50" s="23">
        <f>+TRUNC('D-PNP'!DH50,0)</f>
        <v>0</v>
      </c>
      <c r="DI50" s="23">
        <f>+TRUNC('D-PNP'!DI50,0)</f>
        <v>0</v>
      </c>
      <c r="DJ50" s="23">
        <f>+TRUNC('D-PNP'!DJ50,6)</f>
        <v>0</v>
      </c>
      <c r="DK50" s="23">
        <f>+TRUNC('D-PNP'!DK50,0)</f>
        <v>0</v>
      </c>
      <c r="DL50" s="23">
        <f>+TRUNC('D-PNP'!DL50,0)</f>
        <v>605</v>
      </c>
      <c r="DM50" s="23">
        <f>+TRUNC('D-PNP'!DM50,0)</f>
        <v>0</v>
      </c>
      <c r="DN50" s="23">
        <f>+TRUNC('D-PNP'!DN50,0)</f>
        <v>869782</v>
      </c>
      <c r="DO50" s="23">
        <f>+TRUNC('D-PNP'!DO50,0)</f>
        <v>869176</v>
      </c>
      <c r="DP50" s="23">
        <f>+TRUNC('D-PNP'!DP50,0)</f>
        <v>218229</v>
      </c>
    </row>
    <row r="51" spans="3:120" x14ac:dyDescent="0.2">
      <c r="C51" s="12">
        <f>+'D-PDP'!C51</f>
        <v>2038</v>
      </c>
      <c r="D51" s="23">
        <f>+TRUNC('D-PNP'!D51,0)</f>
        <v>5</v>
      </c>
      <c r="E51" s="23">
        <f>+TRUNC('D-PNP'!E51,0)</f>
        <v>2</v>
      </c>
      <c r="F51" s="23">
        <f>+TRUNC('D-PNP'!F51,0)</f>
        <v>5</v>
      </c>
      <c r="G51" s="23">
        <f>+TRUNC('D-PNP'!G51,0)</f>
        <v>0</v>
      </c>
      <c r="H51" s="23">
        <f>+TRUNC('D-PNP'!H51,0)</f>
        <v>0</v>
      </c>
      <c r="I51" s="23">
        <f>+TRUNC('D-PNP'!I51,0)</f>
        <v>0</v>
      </c>
      <c r="J51" s="23">
        <f>+TRUNC('D-PNP'!J51,0)</f>
        <v>0</v>
      </c>
      <c r="K51" s="23">
        <f>+TRUNC('D-PNP'!K51,0)</f>
        <v>12259</v>
      </c>
      <c r="L51" s="23">
        <f>+TRUNC('D-PNP'!L51,0)</f>
        <v>0</v>
      </c>
      <c r="M51" s="23">
        <f>+TRUNC('D-PNP'!M51,3)</f>
        <v>5933.4449999999997</v>
      </c>
      <c r="N51" s="23">
        <f>+TRUNC('D-PNP'!N51,3)</f>
        <v>3545.9059999999999</v>
      </c>
      <c r="O51" s="23">
        <f>+TRUNC('D-PNP'!O51,3)</f>
        <v>0</v>
      </c>
      <c r="P51" s="23">
        <f>+TRUNC('D-PNP'!P51,3)</f>
        <v>2387.538</v>
      </c>
      <c r="Q51" s="23">
        <f>+TRUNC('D-PNP'!Q51,3)</f>
        <v>1853.528</v>
      </c>
      <c r="R51" s="23">
        <f>+TRUNC('D-PNP'!R51,3)</f>
        <v>0</v>
      </c>
      <c r="S51" s="23">
        <f>+TRUNC('D-PNP'!S51,0)</f>
        <v>0</v>
      </c>
      <c r="T51" s="23">
        <f>+TRUNC('D-PNP'!T51,0)</f>
        <v>0</v>
      </c>
      <c r="U51" s="23">
        <f>+TRUNC('D-PNP'!U51,0)</f>
        <v>0</v>
      </c>
      <c r="V51" s="23">
        <f>+TRUNC('D-PNP'!V51,0)</f>
        <v>0</v>
      </c>
      <c r="W51" s="23">
        <f>+TRUNC('D-PNP'!W51,0)</f>
        <v>1093119</v>
      </c>
      <c r="X51" s="23">
        <f>+TRUNC('D-PNP'!X51,0)</f>
        <v>0</v>
      </c>
      <c r="Y51" s="23">
        <f>+TRUNC('D-PNP'!Y51,0)</f>
        <v>0</v>
      </c>
      <c r="Z51" s="23">
        <f>+TRUNC('D-PNP'!Z51,0)</f>
        <v>0</v>
      </c>
      <c r="AA51" s="23">
        <f>+TRUNC('D-PNP'!AA51,0)</f>
        <v>0</v>
      </c>
      <c r="AB51" s="23">
        <f>+TRUNC('D-PNP'!AB51,0)</f>
        <v>12259</v>
      </c>
      <c r="AC51" s="23">
        <f>+TRUNC('D-PNP'!AC51,0)</f>
        <v>0</v>
      </c>
      <c r="AD51" s="23">
        <f>+TRUNC('D-PNP'!AD51,3)</f>
        <v>0</v>
      </c>
      <c r="AE51" s="23">
        <f>+TRUNC('D-PNP'!AE51,3)</f>
        <v>3545.9059999999999</v>
      </c>
      <c r="AF51" s="23">
        <f>+TRUNC('D-PNP'!AF51,0)</f>
        <v>0</v>
      </c>
      <c r="AG51" s="23">
        <f>+TRUNC('D-PNP'!AG51,0)</f>
        <v>0</v>
      </c>
      <c r="AH51" s="23">
        <f>+TRUNC('D-PNP'!AH51,0)</f>
        <v>0</v>
      </c>
      <c r="AI51" s="23">
        <f>+TRUNC('D-PNP'!AI51,0)</f>
        <v>0</v>
      </c>
      <c r="AJ51" s="23">
        <f>+TRUNC('D-PNP'!AJ51,6)</f>
        <v>8</v>
      </c>
      <c r="AK51" s="23">
        <f>+TRUNC('D-PNP'!AK51,6)</f>
        <v>0</v>
      </c>
      <c r="AL51" s="23">
        <f>+TRUNC('D-PNP'!AL51,6)</f>
        <v>0</v>
      </c>
      <c r="AM51" s="23">
        <f>+TRUNC('D-PNP'!AM51,0)</f>
        <v>980</v>
      </c>
      <c r="AN51" s="23">
        <f>+TRUNC('D-PNP'!AN51,3)</f>
        <v>0</v>
      </c>
      <c r="AO51" s="23">
        <f>+TRUNC('D-PNP'!AO51,0)</f>
        <v>0</v>
      </c>
      <c r="AP51" s="23">
        <f>+TRUNC('D-PNP'!AP51,6)</f>
        <v>100</v>
      </c>
      <c r="AQ51" s="23">
        <f>+TRUNC('D-PNP'!AQ51,0)</f>
        <v>12259</v>
      </c>
      <c r="AR51" s="23">
        <f>+TRUNC('D-PNP'!AR51,0)</f>
        <v>0</v>
      </c>
      <c r="AS51" s="23">
        <f>+TRUNC('D-PNP'!AS51,3)</f>
        <v>0</v>
      </c>
      <c r="AT51" s="23">
        <f>+TRUNC('D-PNP'!AT51,3)</f>
        <v>3545.9059999999999</v>
      </c>
      <c r="AU51" s="23">
        <f>+TRUNC('D-PNP'!AU51,0)</f>
        <v>0</v>
      </c>
      <c r="AV51" s="23">
        <f>+TRUNC('D-PNP'!AV51,0)</f>
        <v>0</v>
      </c>
      <c r="AW51" s="23">
        <f>+TRUNC('D-PNP'!AW51,0)</f>
        <v>0</v>
      </c>
      <c r="AX51" s="23">
        <f>+TRUNC('D-PNP'!AX51,0)</f>
        <v>0</v>
      </c>
      <c r="AY51" s="23">
        <f>+TRUNC('D-PNP'!AY51,0)</f>
        <v>980</v>
      </c>
      <c r="AZ51" s="23">
        <f>+TRUNC('D-PNP'!AZ51,3)</f>
        <v>0</v>
      </c>
      <c r="BA51" s="23">
        <f>+TRUNC('D-PNP'!BA51,0)</f>
        <v>0</v>
      </c>
      <c r="BB51" s="23">
        <f>+TRUNC('D-PNP'!BB51,0)</f>
        <v>11278</v>
      </c>
      <c r="BC51" s="23">
        <f>+TRUNC('D-PNP'!BC51,0)</f>
        <v>0</v>
      </c>
      <c r="BD51" s="23">
        <f>+TRUNC('D-PNP'!BD51,3)</f>
        <v>0</v>
      </c>
      <c r="BE51" s="23">
        <f>+TRUNC('D-PNP'!BE51,3)</f>
        <v>3545.9059999999999</v>
      </c>
      <c r="BF51" s="23">
        <f>+TRUNC('D-PNP'!BF51,0)</f>
        <v>0</v>
      </c>
      <c r="BG51" s="23">
        <f>+TRUNC('D-PNP'!BG51,0)</f>
        <v>0</v>
      </c>
      <c r="BH51" s="23">
        <f>+TRUNC('D-PNP'!BH51,0)</f>
        <v>0</v>
      </c>
      <c r="BI51" s="23">
        <f>+TRUNC('D-PNP'!BI51,0)</f>
        <v>0</v>
      </c>
      <c r="BJ51" s="23">
        <f>+TRUNC('D-PNP'!BJ51,3)</f>
        <v>98.739000000000004</v>
      </c>
      <c r="BK51" s="23">
        <f>+TRUNC('D-PNP'!BK51,3)</f>
        <v>1.8420000000000001</v>
      </c>
      <c r="BL51" s="23">
        <f>+TRUNC('D-PNP'!BL51,3)</f>
        <v>-1.0569999999999999</v>
      </c>
      <c r="BM51" s="23">
        <f>+TRUNC('D-PNP'!BM51,3)</f>
        <v>0.876</v>
      </c>
      <c r="BN51" s="23">
        <f>+TRUNC('D-PNP'!BN51,3)</f>
        <v>6.0419999999999998</v>
      </c>
      <c r="BO51" s="23">
        <f>+TRUNC('D-PNP'!BO51,3)</f>
        <v>6.0419999999999998</v>
      </c>
      <c r="BP51" s="23">
        <f>+TRUNC('D-PNP'!BP51,3)</f>
        <v>0</v>
      </c>
      <c r="BQ51" s="23">
        <f>+TRUNC('D-PNP'!BQ51,3)</f>
        <v>37.502000000000002</v>
      </c>
      <c r="BR51" s="23">
        <f>+TRUNC('D-PNP'!BR51,3)</f>
        <v>37.502000000000002</v>
      </c>
      <c r="BS51" s="23">
        <f>+TRUNC('D-PNP'!BS51,3)</f>
        <v>98.739000000000004</v>
      </c>
      <c r="BT51" s="23">
        <f>+TRUNC('D-PNP'!BT51,0)</f>
        <v>1113606</v>
      </c>
      <c r="BU51" s="23">
        <f>+TRUNC('D-PNP'!BU51,0)</f>
        <v>353980</v>
      </c>
      <c r="BV51" s="23">
        <f>+TRUNC('D-PNP'!BV51,6)</f>
        <v>100</v>
      </c>
      <c r="BW51" s="23">
        <f>+TRUNC('D-PNP'!BW51,0)</f>
        <v>0</v>
      </c>
      <c r="BX51" s="23">
        <f>+TRUNC('D-PNP'!BX51,0)</f>
        <v>0</v>
      </c>
      <c r="BY51" s="23">
        <f>+TRUNC('D-PNP'!BY51,0)</f>
        <v>353980</v>
      </c>
      <c r="BZ51" s="23">
        <f>+TRUNC('D-PNP'!BZ51,3)</f>
        <v>28.875</v>
      </c>
      <c r="CA51" s="23">
        <f>+TRUNC('D-PNP'!CA51,3)</f>
        <v>0.13</v>
      </c>
      <c r="CB51" s="23">
        <f>+TRUNC('D-PNP'!CB51,3)</f>
        <v>0.42199999999999999</v>
      </c>
      <c r="CC51" s="23">
        <f>+TRUNC('D-PNP'!CC51,3)</f>
        <v>0.10299999999999999</v>
      </c>
      <c r="CD51" s="23">
        <f>+TRUNC('D-PNP'!CD51,3)</f>
        <v>8.6999999999999994E-2</v>
      </c>
      <c r="CE51" s="23">
        <f>+TRUNC('D-PNP'!CE51,3)</f>
        <v>0</v>
      </c>
      <c r="CF51" s="23">
        <f>+TRUNC('D-PNP'!CF51,3)</f>
        <v>0</v>
      </c>
      <c r="CG51" s="23">
        <f>+TRUNC('D-PNP'!CG51,3)</f>
        <v>0</v>
      </c>
      <c r="CH51" s="23">
        <f>+TRUNC('D-PNP'!CH51,3)</f>
        <v>0</v>
      </c>
      <c r="CI51" s="23">
        <f>+TRUNC('D-PNP'!CI51,3)</f>
        <v>47099.114999999998</v>
      </c>
      <c r="CJ51" s="23">
        <f>+TRUNC('D-PNP'!CJ51,3)</f>
        <v>1499.7370000000001</v>
      </c>
      <c r="CK51" s="23">
        <f>+TRUNC('D-PNP'!CK51,3)</f>
        <v>0</v>
      </c>
      <c r="CL51" s="23">
        <f>+TRUNC('D-PNP'!CL51,3)</f>
        <v>0</v>
      </c>
      <c r="CM51" s="23">
        <f>+TRUNC('D-PNP'!CM51,3)</f>
        <v>0</v>
      </c>
      <c r="CN51" s="23">
        <f>+TRUNC('D-PNP'!CN51,0)</f>
        <v>0</v>
      </c>
      <c r="CO51" s="23">
        <f>+TRUNC('D-PNP'!CO51,3)</f>
        <v>0</v>
      </c>
      <c r="CP51" s="23">
        <f>+TRUNC('D-PNP'!CP51,0)</f>
        <v>0</v>
      </c>
      <c r="CQ51" s="23">
        <f>+TRUNC('D-PNP'!CQ51,0)</f>
        <v>0</v>
      </c>
      <c r="CR51" s="23">
        <f>+TRUNC('D-PNP'!CR51,0)</f>
        <v>0</v>
      </c>
      <c r="CS51" s="23">
        <f>+TRUNC('D-PNP'!CS51,0)</f>
        <v>0</v>
      </c>
      <c r="CT51" s="23">
        <f>+TRUNC('D-PNP'!CT51,0)</f>
        <v>0</v>
      </c>
      <c r="CU51" s="23">
        <f>+TRUNC('D-PNP'!CU51,6)</f>
        <v>0</v>
      </c>
      <c r="CV51" s="23">
        <f>+TRUNC('D-PNP'!CV51,0)</f>
        <v>0</v>
      </c>
      <c r="CW51" s="23">
        <f>+TRUNC('D-PNP'!CW51,0)</f>
        <v>0</v>
      </c>
      <c r="CX51" s="23">
        <f>+TRUNC('D-PNP'!CX51,0)</f>
        <v>0</v>
      </c>
      <c r="CY51" s="23">
        <f>+TRUNC('D-PNP'!CY51,0)</f>
        <v>0</v>
      </c>
      <c r="CZ51" s="23">
        <f>+TRUNC('D-PNP'!CZ51,0)</f>
        <v>0</v>
      </c>
      <c r="DA51" s="23">
        <f>+TRUNC('D-PNP'!DA51,0)</f>
        <v>0</v>
      </c>
      <c r="DB51" s="23">
        <f>+TRUNC('D-PNP'!DB51,0)</f>
        <v>0</v>
      </c>
      <c r="DC51" s="23">
        <f>+TRUNC('D-PNP'!DC51,0)</f>
        <v>0</v>
      </c>
      <c r="DD51" s="23">
        <f>+TRUNC('D-PNP'!DD51,0)</f>
        <v>0</v>
      </c>
      <c r="DE51" s="23">
        <f>+TRUNC('D-PNP'!DE51,0)</f>
        <v>0</v>
      </c>
      <c r="DF51" s="23">
        <f>+TRUNC('D-PNP'!DF51,0)</f>
        <v>0</v>
      </c>
      <c r="DG51" s="23">
        <f>+TRUNC('D-PNP'!DG51,0)</f>
        <v>0</v>
      </c>
      <c r="DH51" s="23">
        <f>+TRUNC('D-PNP'!DH51,0)</f>
        <v>0</v>
      </c>
      <c r="DI51" s="23">
        <f>+TRUNC('D-PNP'!DI51,0)</f>
        <v>0</v>
      </c>
      <c r="DJ51" s="23">
        <f>+TRUNC('D-PNP'!DJ51,6)</f>
        <v>0</v>
      </c>
      <c r="DK51" s="23">
        <f>+TRUNC('D-PNP'!DK51,0)</f>
        <v>0</v>
      </c>
      <c r="DL51" s="23">
        <f>+TRUNC('D-PNP'!DL51,0)</f>
        <v>628</v>
      </c>
      <c r="DM51" s="23">
        <f>+TRUNC('D-PNP'!DM51,0)</f>
        <v>0</v>
      </c>
      <c r="DN51" s="23">
        <f>+TRUNC('D-PNP'!DN51,0)</f>
        <v>759626</v>
      </c>
      <c r="DO51" s="23">
        <f>+TRUNC('D-PNP'!DO51,0)</f>
        <v>758998</v>
      </c>
      <c r="DP51" s="23">
        <f>+TRUNC('D-PNP'!DP51,0)</f>
        <v>173242</v>
      </c>
    </row>
    <row r="52" spans="3:120" x14ac:dyDescent="0.2">
      <c r="C52" s="12">
        <f>+'D-PDP'!C52</f>
        <v>2039</v>
      </c>
      <c r="D52" s="23">
        <f>+TRUNC('D-PNP'!D52,0)</f>
        <v>5</v>
      </c>
      <c r="E52" s="23">
        <f>+TRUNC('D-PNP'!E52,0)</f>
        <v>2</v>
      </c>
      <c r="F52" s="23">
        <f>+TRUNC('D-PNP'!F52,0)</f>
        <v>5</v>
      </c>
      <c r="G52" s="23">
        <f>+TRUNC('D-PNP'!G52,0)</f>
        <v>0</v>
      </c>
      <c r="H52" s="23">
        <f>+TRUNC('D-PNP'!H52,0)</f>
        <v>0</v>
      </c>
      <c r="I52" s="23">
        <f>+TRUNC('D-PNP'!I52,0)</f>
        <v>0</v>
      </c>
      <c r="J52" s="23">
        <f>+TRUNC('D-PNP'!J52,0)</f>
        <v>0</v>
      </c>
      <c r="K52" s="23">
        <f>+TRUNC('D-PNP'!K52,0)</f>
        <v>11170</v>
      </c>
      <c r="L52" s="23">
        <f>+TRUNC('D-PNP'!L52,0)</f>
        <v>0</v>
      </c>
      <c r="M52" s="23">
        <f>+TRUNC('D-PNP'!M52,3)</f>
        <v>5368.5450000000001</v>
      </c>
      <c r="N52" s="23">
        <f>+TRUNC('D-PNP'!N52,3)</f>
        <v>2953.9749999999999</v>
      </c>
      <c r="O52" s="23">
        <f>+TRUNC('D-PNP'!O52,3)</f>
        <v>0</v>
      </c>
      <c r="P52" s="23">
        <f>+TRUNC('D-PNP'!P52,3)</f>
        <v>2414.569</v>
      </c>
      <c r="Q52" s="23">
        <f>+TRUNC('D-PNP'!Q52,3)</f>
        <v>1931.4</v>
      </c>
      <c r="R52" s="23">
        <f>+TRUNC('D-PNP'!R52,3)</f>
        <v>0</v>
      </c>
      <c r="S52" s="23">
        <f>+TRUNC('D-PNP'!S52,0)</f>
        <v>0</v>
      </c>
      <c r="T52" s="23">
        <f>+TRUNC('D-PNP'!T52,0)</f>
        <v>0</v>
      </c>
      <c r="U52" s="23">
        <f>+TRUNC('D-PNP'!U52,0)</f>
        <v>0</v>
      </c>
      <c r="V52" s="23">
        <f>+TRUNC('D-PNP'!V52,0)</f>
        <v>0</v>
      </c>
      <c r="W52" s="23">
        <f>+TRUNC('D-PNP'!W52,0)</f>
        <v>1094208</v>
      </c>
      <c r="X52" s="23">
        <f>+TRUNC('D-PNP'!X52,0)</f>
        <v>0</v>
      </c>
      <c r="Y52" s="23">
        <f>+TRUNC('D-PNP'!Y52,0)</f>
        <v>0</v>
      </c>
      <c r="Z52" s="23">
        <f>+TRUNC('D-PNP'!Z52,0)</f>
        <v>0</v>
      </c>
      <c r="AA52" s="23">
        <f>+TRUNC('D-PNP'!AA52,0)</f>
        <v>0</v>
      </c>
      <c r="AB52" s="23">
        <f>+TRUNC('D-PNP'!AB52,0)</f>
        <v>11170</v>
      </c>
      <c r="AC52" s="23">
        <f>+TRUNC('D-PNP'!AC52,0)</f>
        <v>0</v>
      </c>
      <c r="AD52" s="23">
        <f>+TRUNC('D-PNP'!AD52,3)</f>
        <v>0</v>
      </c>
      <c r="AE52" s="23">
        <f>+TRUNC('D-PNP'!AE52,3)</f>
        <v>2953.9749999999999</v>
      </c>
      <c r="AF52" s="23">
        <f>+TRUNC('D-PNP'!AF52,0)</f>
        <v>0</v>
      </c>
      <c r="AG52" s="23">
        <f>+TRUNC('D-PNP'!AG52,0)</f>
        <v>0</v>
      </c>
      <c r="AH52" s="23">
        <f>+TRUNC('D-PNP'!AH52,0)</f>
        <v>0</v>
      </c>
      <c r="AI52" s="23">
        <f>+TRUNC('D-PNP'!AI52,0)</f>
        <v>0</v>
      </c>
      <c r="AJ52" s="23">
        <f>+TRUNC('D-PNP'!AJ52,6)</f>
        <v>7.9999989999999999</v>
      </c>
      <c r="AK52" s="23">
        <f>+TRUNC('D-PNP'!AK52,6)</f>
        <v>0</v>
      </c>
      <c r="AL52" s="23">
        <f>+TRUNC('D-PNP'!AL52,6)</f>
        <v>0</v>
      </c>
      <c r="AM52" s="23">
        <f>+TRUNC('D-PNP'!AM52,0)</f>
        <v>893</v>
      </c>
      <c r="AN52" s="23">
        <f>+TRUNC('D-PNP'!AN52,3)</f>
        <v>0</v>
      </c>
      <c r="AO52" s="23">
        <f>+TRUNC('D-PNP'!AO52,0)</f>
        <v>0</v>
      </c>
      <c r="AP52" s="23">
        <f>+TRUNC('D-PNP'!AP52,6)</f>
        <v>100</v>
      </c>
      <c r="AQ52" s="23">
        <f>+TRUNC('D-PNP'!AQ52,0)</f>
        <v>11170</v>
      </c>
      <c r="AR52" s="23">
        <f>+TRUNC('D-PNP'!AR52,0)</f>
        <v>0</v>
      </c>
      <c r="AS52" s="23">
        <f>+TRUNC('D-PNP'!AS52,3)</f>
        <v>0</v>
      </c>
      <c r="AT52" s="23">
        <f>+TRUNC('D-PNP'!AT52,3)</f>
        <v>2953.9749999999999</v>
      </c>
      <c r="AU52" s="23">
        <f>+TRUNC('D-PNP'!AU52,0)</f>
        <v>0</v>
      </c>
      <c r="AV52" s="23">
        <f>+TRUNC('D-PNP'!AV52,0)</f>
        <v>0</v>
      </c>
      <c r="AW52" s="23">
        <f>+TRUNC('D-PNP'!AW52,0)</f>
        <v>0</v>
      </c>
      <c r="AX52" s="23">
        <f>+TRUNC('D-PNP'!AX52,0)</f>
        <v>0</v>
      </c>
      <c r="AY52" s="23">
        <f>+TRUNC('D-PNP'!AY52,0)</f>
        <v>893</v>
      </c>
      <c r="AZ52" s="23">
        <f>+TRUNC('D-PNP'!AZ52,3)</f>
        <v>0</v>
      </c>
      <c r="BA52" s="23">
        <f>+TRUNC('D-PNP'!BA52,0)</f>
        <v>0</v>
      </c>
      <c r="BB52" s="23">
        <f>+TRUNC('D-PNP'!BB52,0)</f>
        <v>10276</v>
      </c>
      <c r="BC52" s="23">
        <f>+TRUNC('D-PNP'!BC52,0)</f>
        <v>0</v>
      </c>
      <c r="BD52" s="23">
        <f>+TRUNC('D-PNP'!BD52,3)</f>
        <v>0</v>
      </c>
      <c r="BE52" s="23">
        <f>+TRUNC('D-PNP'!BE52,3)</f>
        <v>2953.9749999999999</v>
      </c>
      <c r="BF52" s="23">
        <f>+TRUNC('D-PNP'!BF52,0)</f>
        <v>0</v>
      </c>
      <c r="BG52" s="23">
        <f>+TRUNC('D-PNP'!BG52,0)</f>
        <v>0</v>
      </c>
      <c r="BH52" s="23">
        <f>+TRUNC('D-PNP'!BH52,0)</f>
        <v>0</v>
      </c>
      <c r="BI52" s="23">
        <f>+TRUNC('D-PNP'!BI52,0)</f>
        <v>0</v>
      </c>
      <c r="BJ52" s="23">
        <f>+TRUNC('D-PNP'!BJ52,3)</f>
        <v>98.739000000000004</v>
      </c>
      <c r="BK52" s="23">
        <f>+TRUNC('D-PNP'!BK52,3)</f>
        <v>1.8420000000000001</v>
      </c>
      <c r="BL52" s="23">
        <f>+TRUNC('D-PNP'!BL52,3)</f>
        <v>-1.0569999999999999</v>
      </c>
      <c r="BM52" s="23">
        <f>+TRUNC('D-PNP'!BM52,3)</f>
        <v>0.876</v>
      </c>
      <c r="BN52" s="23">
        <f>+TRUNC('D-PNP'!BN52,3)</f>
        <v>6.0419999999999998</v>
      </c>
      <c r="BO52" s="23">
        <f>+TRUNC('D-PNP'!BO52,3)</f>
        <v>6.0419999999999998</v>
      </c>
      <c r="BP52" s="23">
        <f>+TRUNC('D-PNP'!BP52,3)</f>
        <v>0</v>
      </c>
      <c r="BQ52" s="23">
        <f>+TRUNC('D-PNP'!BQ52,3)</f>
        <v>37.502000000000002</v>
      </c>
      <c r="BR52" s="23">
        <f>+TRUNC('D-PNP'!BR52,3)</f>
        <v>37.502000000000002</v>
      </c>
      <c r="BS52" s="23">
        <f>+TRUNC('D-PNP'!BS52,3)</f>
        <v>98.739000000000004</v>
      </c>
      <c r="BT52" s="23">
        <f>+TRUNC('D-PNP'!BT52,0)</f>
        <v>1014696</v>
      </c>
      <c r="BU52" s="23">
        <f>+TRUNC('D-PNP'!BU52,0)</f>
        <v>353599</v>
      </c>
      <c r="BV52" s="23">
        <f>+TRUNC('D-PNP'!BV52,6)</f>
        <v>100</v>
      </c>
      <c r="BW52" s="23">
        <f>+TRUNC('D-PNP'!BW52,0)</f>
        <v>0</v>
      </c>
      <c r="BX52" s="23">
        <f>+TRUNC('D-PNP'!BX52,0)</f>
        <v>0</v>
      </c>
      <c r="BY52" s="23">
        <f>+TRUNC('D-PNP'!BY52,0)</f>
        <v>353599</v>
      </c>
      <c r="BZ52" s="23">
        <f>+TRUNC('D-PNP'!BZ52,3)</f>
        <v>31.655000000000001</v>
      </c>
      <c r="CA52" s="23">
        <f>+TRUNC('D-PNP'!CA52,3)</f>
        <v>0.13</v>
      </c>
      <c r="CB52" s="23">
        <f>+TRUNC('D-PNP'!CB52,3)</f>
        <v>0.42199999999999999</v>
      </c>
      <c r="CC52" s="23">
        <f>+TRUNC('D-PNP'!CC52,3)</f>
        <v>0.10299999999999999</v>
      </c>
      <c r="CD52" s="23">
        <f>+TRUNC('D-PNP'!CD52,3)</f>
        <v>8.6999999999999994E-2</v>
      </c>
      <c r="CE52" s="23">
        <f>+TRUNC('D-PNP'!CE52,3)</f>
        <v>0</v>
      </c>
      <c r="CF52" s="23">
        <f>+TRUNC('D-PNP'!CF52,3)</f>
        <v>0</v>
      </c>
      <c r="CG52" s="23">
        <f>+TRUNC('D-PNP'!CG52,3)</f>
        <v>0</v>
      </c>
      <c r="CH52" s="23">
        <f>+TRUNC('D-PNP'!CH52,3)</f>
        <v>0</v>
      </c>
      <c r="CI52" s="23">
        <f>+TRUNC('D-PNP'!CI52,3)</f>
        <v>47099.114999999998</v>
      </c>
      <c r="CJ52" s="23">
        <f>+TRUNC('D-PNP'!CJ52,3)</f>
        <v>1499.7370000000001</v>
      </c>
      <c r="CK52" s="23">
        <f>+TRUNC('D-PNP'!CK52,3)</f>
        <v>0</v>
      </c>
      <c r="CL52" s="23">
        <f>+TRUNC('D-PNP'!CL52,3)</f>
        <v>0</v>
      </c>
      <c r="CM52" s="23">
        <f>+TRUNC('D-PNP'!CM52,3)</f>
        <v>0</v>
      </c>
      <c r="CN52" s="23">
        <f>+TRUNC('D-PNP'!CN52,0)</f>
        <v>0</v>
      </c>
      <c r="CO52" s="23">
        <f>+TRUNC('D-PNP'!CO52,3)</f>
        <v>0</v>
      </c>
      <c r="CP52" s="23">
        <f>+TRUNC('D-PNP'!CP52,0)</f>
        <v>0</v>
      </c>
      <c r="CQ52" s="23">
        <f>+TRUNC('D-PNP'!CQ52,0)</f>
        <v>0</v>
      </c>
      <c r="CR52" s="23">
        <f>+TRUNC('D-PNP'!CR52,0)</f>
        <v>0</v>
      </c>
      <c r="CS52" s="23">
        <f>+TRUNC('D-PNP'!CS52,0)</f>
        <v>0</v>
      </c>
      <c r="CT52" s="23">
        <f>+TRUNC('D-PNP'!CT52,0)</f>
        <v>0</v>
      </c>
      <c r="CU52" s="23">
        <f>+TRUNC('D-PNP'!CU52,6)</f>
        <v>0</v>
      </c>
      <c r="CV52" s="23">
        <f>+TRUNC('D-PNP'!CV52,0)</f>
        <v>0</v>
      </c>
      <c r="CW52" s="23">
        <f>+TRUNC('D-PNP'!CW52,0)</f>
        <v>0</v>
      </c>
      <c r="CX52" s="23">
        <f>+TRUNC('D-PNP'!CX52,0)</f>
        <v>0</v>
      </c>
      <c r="CY52" s="23">
        <f>+TRUNC('D-PNP'!CY52,0)</f>
        <v>0</v>
      </c>
      <c r="CZ52" s="23">
        <f>+TRUNC('D-PNP'!CZ52,0)</f>
        <v>0</v>
      </c>
      <c r="DA52" s="23">
        <f>+TRUNC('D-PNP'!DA52,0)</f>
        <v>0</v>
      </c>
      <c r="DB52" s="23">
        <f>+TRUNC('D-PNP'!DB52,0)</f>
        <v>0</v>
      </c>
      <c r="DC52" s="23">
        <f>+TRUNC('D-PNP'!DC52,0)</f>
        <v>0</v>
      </c>
      <c r="DD52" s="23">
        <f>+TRUNC('D-PNP'!DD52,0)</f>
        <v>0</v>
      </c>
      <c r="DE52" s="23">
        <f>+TRUNC('D-PNP'!DE52,0)</f>
        <v>0</v>
      </c>
      <c r="DF52" s="23">
        <f>+TRUNC('D-PNP'!DF52,0)</f>
        <v>0</v>
      </c>
      <c r="DG52" s="23">
        <f>+TRUNC('D-PNP'!DG52,0)</f>
        <v>0</v>
      </c>
      <c r="DH52" s="23">
        <f>+TRUNC('D-PNP'!DH52,0)</f>
        <v>0</v>
      </c>
      <c r="DI52" s="23">
        <f>+TRUNC('D-PNP'!DI52,0)</f>
        <v>0</v>
      </c>
      <c r="DJ52" s="23">
        <f>+TRUNC('D-PNP'!DJ52,6)</f>
        <v>0</v>
      </c>
      <c r="DK52" s="23">
        <f>+TRUNC('D-PNP'!DK52,0)</f>
        <v>0</v>
      </c>
      <c r="DL52" s="23">
        <f>+TRUNC('D-PNP'!DL52,0)</f>
        <v>654</v>
      </c>
      <c r="DM52" s="23">
        <f>+TRUNC('D-PNP'!DM52,0)</f>
        <v>0</v>
      </c>
      <c r="DN52" s="23">
        <f>+TRUNC('D-PNP'!DN52,0)</f>
        <v>661097</v>
      </c>
      <c r="DO52" s="23">
        <f>+TRUNC('D-PNP'!DO52,0)</f>
        <v>660442</v>
      </c>
      <c r="DP52" s="23">
        <f>+TRUNC('D-PNP'!DP52,0)</f>
        <v>137042</v>
      </c>
    </row>
    <row r="53" spans="3:120" x14ac:dyDescent="0.2">
      <c r="C53" s="12">
        <f>+'D-PDP'!C53</f>
        <v>2040</v>
      </c>
      <c r="D53" s="23">
        <f>+TRUNC('D-PNP'!D53,0)</f>
        <v>5</v>
      </c>
      <c r="E53" s="23">
        <f>+TRUNC('D-PNP'!E53,0)</f>
        <v>2</v>
      </c>
      <c r="F53" s="23">
        <f>+TRUNC('D-PNP'!F53,0)</f>
        <v>5</v>
      </c>
      <c r="G53" s="23">
        <f>+TRUNC('D-PNP'!G53,0)</f>
        <v>0</v>
      </c>
      <c r="H53" s="23">
        <f>+TRUNC('D-PNP'!H53,0)</f>
        <v>0</v>
      </c>
      <c r="I53" s="23">
        <f>+TRUNC('D-PNP'!I53,0)</f>
        <v>0</v>
      </c>
      <c r="J53" s="23">
        <f>+TRUNC('D-PNP'!J53,0)</f>
        <v>0</v>
      </c>
      <c r="K53" s="23">
        <f>+TRUNC('D-PNP'!K53,0)</f>
        <v>10220</v>
      </c>
      <c r="L53" s="23">
        <f>+TRUNC('D-PNP'!L53,0)</f>
        <v>0</v>
      </c>
      <c r="M53" s="23">
        <f>+TRUNC('D-PNP'!M53,3)</f>
        <v>4878.0929999999998</v>
      </c>
      <c r="N53" s="23">
        <f>+TRUNC('D-PNP'!N53,3)</f>
        <v>2456.518</v>
      </c>
      <c r="O53" s="23">
        <f>+TRUNC('D-PNP'!O53,3)</f>
        <v>0</v>
      </c>
      <c r="P53" s="23">
        <f>+TRUNC('D-PNP'!P53,3)</f>
        <v>2421.5740000000001</v>
      </c>
      <c r="Q53" s="23">
        <f>+TRUNC('D-PNP'!Q53,3)</f>
        <v>1982.546</v>
      </c>
      <c r="R53" s="23">
        <f>+TRUNC('D-PNP'!R53,3)</f>
        <v>0</v>
      </c>
      <c r="S53" s="23">
        <f>+TRUNC('D-PNP'!S53,0)</f>
        <v>0</v>
      </c>
      <c r="T53" s="23">
        <f>+TRUNC('D-PNP'!T53,0)</f>
        <v>0</v>
      </c>
      <c r="U53" s="23">
        <f>+TRUNC('D-PNP'!U53,0)</f>
        <v>0</v>
      </c>
      <c r="V53" s="23">
        <f>+TRUNC('D-PNP'!V53,0)</f>
        <v>0</v>
      </c>
      <c r="W53" s="23">
        <f>+TRUNC('D-PNP'!W53,0)</f>
        <v>1098186</v>
      </c>
      <c r="X53" s="23">
        <f>+TRUNC('D-PNP'!X53,0)</f>
        <v>0</v>
      </c>
      <c r="Y53" s="23">
        <f>+TRUNC('D-PNP'!Y53,0)</f>
        <v>0</v>
      </c>
      <c r="Z53" s="23">
        <f>+TRUNC('D-PNP'!Z53,0)</f>
        <v>0</v>
      </c>
      <c r="AA53" s="23">
        <f>+TRUNC('D-PNP'!AA53,0)</f>
        <v>0</v>
      </c>
      <c r="AB53" s="23">
        <f>+TRUNC('D-PNP'!AB53,0)</f>
        <v>10220</v>
      </c>
      <c r="AC53" s="23">
        <f>+TRUNC('D-PNP'!AC53,0)</f>
        <v>0</v>
      </c>
      <c r="AD53" s="23">
        <f>+TRUNC('D-PNP'!AD53,3)</f>
        <v>0</v>
      </c>
      <c r="AE53" s="23">
        <f>+TRUNC('D-PNP'!AE53,3)</f>
        <v>2456.518</v>
      </c>
      <c r="AF53" s="23">
        <f>+TRUNC('D-PNP'!AF53,0)</f>
        <v>0</v>
      </c>
      <c r="AG53" s="23">
        <f>+TRUNC('D-PNP'!AG53,0)</f>
        <v>0</v>
      </c>
      <c r="AH53" s="23">
        <f>+TRUNC('D-PNP'!AH53,0)</f>
        <v>0</v>
      </c>
      <c r="AI53" s="23">
        <f>+TRUNC('D-PNP'!AI53,0)</f>
        <v>0</v>
      </c>
      <c r="AJ53" s="23">
        <f>+TRUNC('D-PNP'!AJ53,6)</f>
        <v>8</v>
      </c>
      <c r="AK53" s="23">
        <f>+TRUNC('D-PNP'!AK53,6)</f>
        <v>0</v>
      </c>
      <c r="AL53" s="23">
        <f>+TRUNC('D-PNP'!AL53,6)</f>
        <v>0</v>
      </c>
      <c r="AM53" s="23">
        <f>+TRUNC('D-PNP'!AM53,0)</f>
        <v>817</v>
      </c>
      <c r="AN53" s="23">
        <f>+TRUNC('D-PNP'!AN53,3)</f>
        <v>0</v>
      </c>
      <c r="AO53" s="23">
        <f>+TRUNC('D-PNP'!AO53,0)</f>
        <v>0</v>
      </c>
      <c r="AP53" s="23">
        <f>+TRUNC('D-PNP'!AP53,6)</f>
        <v>100</v>
      </c>
      <c r="AQ53" s="23">
        <f>+TRUNC('D-PNP'!AQ53,0)</f>
        <v>10220</v>
      </c>
      <c r="AR53" s="23">
        <f>+TRUNC('D-PNP'!AR53,0)</f>
        <v>0</v>
      </c>
      <c r="AS53" s="23">
        <f>+TRUNC('D-PNP'!AS53,3)</f>
        <v>0</v>
      </c>
      <c r="AT53" s="23">
        <f>+TRUNC('D-PNP'!AT53,3)</f>
        <v>2456.518</v>
      </c>
      <c r="AU53" s="23">
        <f>+TRUNC('D-PNP'!AU53,0)</f>
        <v>0</v>
      </c>
      <c r="AV53" s="23">
        <f>+TRUNC('D-PNP'!AV53,0)</f>
        <v>0</v>
      </c>
      <c r="AW53" s="23">
        <f>+TRUNC('D-PNP'!AW53,0)</f>
        <v>0</v>
      </c>
      <c r="AX53" s="23">
        <f>+TRUNC('D-PNP'!AX53,0)</f>
        <v>0</v>
      </c>
      <c r="AY53" s="23">
        <f>+TRUNC('D-PNP'!AY53,0)</f>
        <v>817</v>
      </c>
      <c r="AZ53" s="23">
        <f>+TRUNC('D-PNP'!AZ53,3)</f>
        <v>0</v>
      </c>
      <c r="BA53" s="23">
        <f>+TRUNC('D-PNP'!BA53,0)</f>
        <v>0</v>
      </c>
      <c r="BB53" s="23">
        <f>+TRUNC('D-PNP'!BB53,0)</f>
        <v>9402</v>
      </c>
      <c r="BC53" s="23">
        <f>+TRUNC('D-PNP'!BC53,0)</f>
        <v>0</v>
      </c>
      <c r="BD53" s="23">
        <f>+TRUNC('D-PNP'!BD53,3)</f>
        <v>0</v>
      </c>
      <c r="BE53" s="23">
        <f>+TRUNC('D-PNP'!BE53,3)</f>
        <v>2456.518</v>
      </c>
      <c r="BF53" s="23">
        <f>+TRUNC('D-PNP'!BF53,0)</f>
        <v>0</v>
      </c>
      <c r="BG53" s="23">
        <f>+TRUNC('D-PNP'!BG53,0)</f>
        <v>0</v>
      </c>
      <c r="BH53" s="23">
        <f>+TRUNC('D-PNP'!BH53,0)</f>
        <v>0</v>
      </c>
      <c r="BI53" s="23">
        <f>+TRUNC('D-PNP'!BI53,0)</f>
        <v>0</v>
      </c>
      <c r="BJ53" s="23">
        <f>+TRUNC('D-PNP'!BJ53,3)</f>
        <v>98.739000000000004</v>
      </c>
      <c r="BK53" s="23">
        <f>+TRUNC('D-PNP'!BK53,3)</f>
        <v>1.8420000000000001</v>
      </c>
      <c r="BL53" s="23">
        <f>+TRUNC('D-PNP'!BL53,3)</f>
        <v>-1.0569999999999999</v>
      </c>
      <c r="BM53" s="23">
        <f>+TRUNC('D-PNP'!BM53,3)</f>
        <v>0.876</v>
      </c>
      <c r="BN53" s="23">
        <f>+TRUNC('D-PNP'!BN53,3)</f>
        <v>6.0419999999999998</v>
      </c>
      <c r="BO53" s="23">
        <f>+TRUNC('D-PNP'!BO53,3)</f>
        <v>6.0419999999999998</v>
      </c>
      <c r="BP53" s="23">
        <f>+TRUNC('D-PNP'!BP53,3)</f>
        <v>0</v>
      </c>
      <c r="BQ53" s="23">
        <f>+TRUNC('D-PNP'!BQ53,3)</f>
        <v>37.502000000000002</v>
      </c>
      <c r="BR53" s="23">
        <f>+TRUNC('D-PNP'!BR53,3)</f>
        <v>37.502000000000002</v>
      </c>
      <c r="BS53" s="23">
        <f>+TRUNC('D-PNP'!BS53,3)</f>
        <v>98.739000000000004</v>
      </c>
      <c r="BT53" s="23">
        <f>+TRUNC('D-PNP'!BT53,0)</f>
        <v>928431</v>
      </c>
      <c r="BU53" s="23">
        <f>+TRUNC('D-PNP'!BU53,0)</f>
        <v>353580</v>
      </c>
      <c r="BV53" s="23">
        <f>+TRUNC('D-PNP'!BV53,6)</f>
        <v>100</v>
      </c>
      <c r="BW53" s="23">
        <f>+TRUNC('D-PNP'!BW53,0)</f>
        <v>0</v>
      </c>
      <c r="BX53" s="23">
        <f>+TRUNC('D-PNP'!BX53,0)</f>
        <v>0</v>
      </c>
      <c r="BY53" s="23">
        <f>+TRUNC('D-PNP'!BY53,0)</f>
        <v>353580</v>
      </c>
      <c r="BZ53" s="23">
        <f>+TRUNC('D-PNP'!BZ53,3)</f>
        <v>34.594999999999999</v>
      </c>
      <c r="CA53" s="23">
        <f>+TRUNC('D-PNP'!CA53,3)</f>
        <v>0.13</v>
      </c>
      <c r="CB53" s="23">
        <f>+TRUNC('D-PNP'!CB53,3)</f>
        <v>0.42199999999999999</v>
      </c>
      <c r="CC53" s="23">
        <f>+TRUNC('D-PNP'!CC53,3)</f>
        <v>0.10299999999999999</v>
      </c>
      <c r="CD53" s="23">
        <f>+TRUNC('D-PNP'!CD53,3)</f>
        <v>8.6999999999999994E-2</v>
      </c>
      <c r="CE53" s="23">
        <f>+TRUNC('D-PNP'!CE53,3)</f>
        <v>0</v>
      </c>
      <c r="CF53" s="23">
        <f>+TRUNC('D-PNP'!CF53,3)</f>
        <v>0</v>
      </c>
      <c r="CG53" s="23">
        <f>+TRUNC('D-PNP'!CG53,3)</f>
        <v>0</v>
      </c>
      <c r="CH53" s="23">
        <f>+TRUNC('D-PNP'!CH53,3)</f>
        <v>0</v>
      </c>
      <c r="CI53" s="23">
        <f>+TRUNC('D-PNP'!CI53,3)</f>
        <v>47099.114999999998</v>
      </c>
      <c r="CJ53" s="23">
        <f>+TRUNC('D-PNP'!CJ53,3)</f>
        <v>1499.7370000000001</v>
      </c>
      <c r="CK53" s="23">
        <f>+TRUNC('D-PNP'!CK53,3)</f>
        <v>0</v>
      </c>
      <c r="CL53" s="23">
        <f>+TRUNC('D-PNP'!CL53,3)</f>
        <v>0</v>
      </c>
      <c r="CM53" s="23">
        <f>+TRUNC('D-PNP'!CM53,3)</f>
        <v>0</v>
      </c>
      <c r="CN53" s="23">
        <f>+TRUNC('D-PNP'!CN53,0)</f>
        <v>0</v>
      </c>
      <c r="CO53" s="23">
        <f>+TRUNC('D-PNP'!CO53,3)</f>
        <v>0</v>
      </c>
      <c r="CP53" s="23">
        <f>+TRUNC('D-PNP'!CP53,0)</f>
        <v>0</v>
      </c>
      <c r="CQ53" s="23">
        <f>+TRUNC('D-PNP'!CQ53,0)</f>
        <v>0</v>
      </c>
      <c r="CR53" s="23">
        <f>+TRUNC('D-PNP'!CR53,0)</f>
        <v>0</v>
      </c>
      <c r="CS53" s="23">
        <f>+TRUNC('D-PNP'!CS53,0)</f>
        <v>0</v>
      </c>
      <c r="CT53" s="23">
        <f>+TRUNC('D-PNP'!CT53,0)</f>
        <v>0</v>
      </c>
      <c r="CU53" s="23">
        <f>+TRUNC('D-PNP'!CU53,6)</f>
        <v>0</v>
      </c>
      <c r="CV53" s="23">
        <f>+TRUNC('D-PNP'!CV53,0)</f>
        <v>0</v>
      </c>
      <c r="CW53" s="23">
        <f>+TRUNC('D-PNP'!CW53,0)</f>
        <v>0</v>
      </c>
      <c r="CX53" s="23">
        <f>+TRUNC('D-PNP'!CX53,0)</f>
        <v>0</v>
      </c>
      <c r="CY53" s="23">
        <f>+TRUNC('D-PNP'!CY53,0)</f>
        <v>0</v>
      </c>
      <c r="CZ53" s="23">
        <f>+TRUNC('D-PNP'!CZ53,0)</f>
        <v>0</v>
      </c>
      <c r="DA53" s="23">
        <f>+TRUNC('D-PNP'!DA53,0)</f>
        <v>0</v>
      </c>
      <c r="DB53" s="23">
        <f>+TRUNC('D-PNP'!DB53,0)</f>
        <v>0</v>
      </c>
      <c r="DC53" s="23">
        <f>+TRUNC('D-PNP'!DC53,0)</f>
        <v>0</v>
      </c>
      <c r="DD53" s="23">
        <f>+TRUNC('D-PNP'!DD53,0)</f>
        <v>0</v>
      </c>
      <c r="DE53" s="23">
        <f>+TRUNC('D-PNP'!DE53,0)</f>
        <v>0</v>
      </c>
      <c r="DF53" s="23">
        <f>+TRUNC('D-PNP'!DF53,0)</f>
        <v>0</v>
      </c>
      <c r="DG53" s="23">
        <f>+TRUNC('D-PNP'!DG53,0)</f>
        <v>0</v>
      </c>
      <c r="DH53" s="23">
        <f>+TRUNC('D-PNP'!DH53,0)</f>
        <v>0</v>
      </c>
      <c r="DI53" s="23">
        <f>+TRUNC('D-PNP'!DI53,0)</f>
        <v>0</v>
      </c>
      <c r="DJ53" s="23">
        <f>+TRUNC('D-PNP'!DJ53,6)</f>
        <v>0</v>
      </c>
      <c r="DK53" s="23">
        <f>+TRUNC('D-PNP'!DK53,0)</f>
        <v>0</v>
      </c>
      <c r="DL53" s="23">
        <f>+TRUNC('D-PNP'!DL53,0)</f>
        <v>672</v>
      </c>
      <c r="DM53" s="23">
        <f>+TRUNC('D-PNP'!DM53,0)</f>
        <v>0</v>
      </c>
      <c r="DN53" s="23">
        <f>+TRUNC('D-PNP'!DN53,0)</f>
        <v>574850</v>
      </c>
      <c r="DO53" s="23">
        <f>+TRUNC('D-PNP'!DO53,0)</f>
        <v>574178</v>
      </c>
      <c r="DP53" s="23">
        <f>+TRUNC('D-PNP'!DP53,0)</f>
        <v>108311</v>
      </c>
    </row>
    <row r="54" spans="3:120" x14ac:dyDescent="0.2">
      <c r="C54" s="12">
        <f>+'D-PDP'!C54</f>
        <v>2041</v>
      </c>
      <c r="D54" s="23">
        <f>+TRUNC('D-PNP'!D54,0)</f>
        <v>5</v>
      </c>
      <c r="E54" s="23">
        <f>+TRUNC('D-PNP'!E54,0)</f>
        <v>2</v>
      </c>
      <c r="F54" s="23">
        <f>+TRUNC('D-PNP'!F54,0)</f>
        <v>5</v>
      </c>
      <c r="G54" s="23">
        <f>+TRUNC('D-PNP'!G54,0)</f>
        <v>0</v>
      </c>
      <c r="H54" s="23">
        <f>+TRUNC('D-PNP'!H54,0)</f>
        <v>0</v>
      </c>
      <c r="I54" s="23">
        <f>+TRUNC('D-PNP'!I54,0)</f>
        <v>0</v>
      </c>
      <c r="J54" s="23">
        <f>+TRUNC('D-PNP'!J54,0)</f>
        <v>0</v>
      </c>
      <c r="K54" s="23">
        <f>+TRUNC('D-PNP'!K54,0)</f>
        <v>9314</v>
      </c>
      <c r="L54" s="23">
        <f>+TRUNC('D-PNP'!L54,0)</f>
        <v>0</v>
      </c>
      <c r="M54" s="23">
        <f>+TRUNC('D-PNP'!M54,3)</f>
        <v>4415.0659999999998</v>
      </c>
      <c r="N54" s="23">
        <f>+TRUNC('D-PNP'!N54,3)</f>
        <v>2015.5540000000001</v>
      </c>
      <c r="O54" s="23">
        <f>+TRUNC('D-PNP'!O54,3)</f>
        <v>0</v>
      </c>
      <c r="P54" s="23">
        <f>+TRUNC('D-PNP'!P54,3)</f>
        <v>2399.5120000000002</v>
      </c>
      <c r="Q54" s="23">
        <f>+TRUNC('D-PNP'!Q54,3)</f>
        <v>2002.1559999999999</v>
      </c>
      <c r="R54" s="23">
        <f>+TRUNC('D-PNP'!R54,3)</f>
        <v>0</v>
      </c>
      <c r="S54" s="23">
        <f>+TRUNC('D-PNP'!S54,0)</f>
        <v>0</v>
      </c>
      <c r="T54" s="23">
        <f>+TRUNC('D-PNP'!T54,0)</f>
        <v>0</v>
      </c>
      <c r="U54" s="23">
        <f>+TRUNC('D-PNP'!U54,0)</f>
        <v>0</v>
      </c>
      <c r="V54" s="23">
        <f>+TRUNC('D-PNP'!V54,0)</f>
        <v>0</v>
      </c>
      <c r="W54" s="23">
        <f>+TRUNC('D-PNP'!W54,0)</f>
        <v>1096064</v>
      </c>
      <c r="X54" s="23">
        <f>+TRUNC('D-PNP'!X54,0)</f>
        <v>0</v>
      </c>
      <c r="Y54" s="23">
        <f>+TRUNC('D-PNP'!Y54,0)</f>
        <v>0</v>
      </c>
      <c r="Z54" s="23">
        <f>+TRUNC('D-PNP'!Z54,0)</f>
        <v>0</v>
      </c>
      <c r="AA54" s="23">
        <f>+TRUNC('D-PNP'!AA54,0)</f>
        <v>0</v>
      </c>
      <c r="AB54" s="23">
        <f>+TRUNC('D-PNP'!AB54,0)</f>
        <v>9314</v>
      </c>
      <c r="AC54" s="23">
        <f>+TRUNC('D-PNP'!AC54,0)</f>
        <v>0</v>
      </c>
      <c r="AD54" s="23">
        <f>+TRUNC('D-PNP'!AD54,3)</f>
        <v>0</v>
      </c>
      <c r="AE54" s="23">
        <f>+TRUNC('D-PNP'!AE54,3)</f>
        <v>2015.5540000000001</v>
      </c>
      <c r="AF54" s="23">
        <f>+TRUNC('D-PNP'!AF54,0)</f>
        <v>0</v>
      </c>
      <c r="AG54" s="23">
        <f>+TRUNC('D-PNP'!AG54,0)</f>
        <v>0</v>
      </c>
      <c r="AH54" s="23">
        <f>+TRUNC('D-PNP'!AH54,0)</f>
        <v>0</v>
      </c>
      <c r="AI54" s="23">
        <f>+TRUNC('D-PNP'!AI54,0)</f>
        <v>0</v>
      </c>
      <c r="AJ54" s="23">
        <f>+TRUNC('D-PNP'!AJ54,6)</f>
        <v>8</v>
      </c>
      <c r="AK54" s="23">
        <f>+TRUNC('D-PNP'!AK54,6)</f>
        <v>0</v>
      </c>
      <c r="AL54" s="23">
        <f>+TRUNC('D-PNP'!AL54,6)</f>
        <v>0</v>
      </c>
      <c r="AM54" s="23">
        <f>+TRUNC('D-PNP'!AM54,0)</f>
        <v>745</v>
      </c>
      <c r="AN54" s="23">
        <f>+TRUNC('D-PNP'!AN54,3)</f>
        <v>0</v>
      </c>
      <c r="AO54" s="23">
        <f>+TRUNC('D-PNP'!AO54,0)</f>
        <v>0</v>
      </c>
      <c r="AP54" s="23">
        <f>+TRUNC('D-PNP'!AP54,6)</f>
        <v>100</v>
      </c>
      <c r="AQ54" s="23">
        <f>+TRUNC('D-PNP'!AQ54,0)</f>
        <v>9314</v>
      </c>
      <c r="AR54" s="23">
        <f>+TRUNC('D-PNP'!AR54,0)</f>
        <v>0</v>
      </c>
      <c r="AS54" s="23">
        <f>+TRUNC('D-PNP'!AS54,3)</f>
        <v>0</v>
      </c>
      <c r="AT54" s="23">
        <f>+TRUNC('D-PNP'!AT54,3)</f>
        <v>2015.5540000000001</v>
      </c>
      <c r="AU54" s="23">
        <f>+TRUNC('D-PNP'!AU54,0)</f>
        <v>0</v>
      </c>
      <c r="AV54" s="23">
        <f>+TRUNC('D-PNP'!AV54,0)</f>
        <v>0</v>
      </c>
      <c r="AW54" s="23">
        <f>+TRUNC('D-PNP'!AW54,0)</f>
        <v>0</v>
      </c>
      <c r="AX54" s="23">
        <f>+TRUNC('D-PNP'!AX54,0)</f>
        <v>0</v>
      </c>
      <c r="AY54" s="23">
        <f>+TRUNC('D-PNP'!AY54,0)</f>
        <v>745</v>
      </c>
      <c r="AZ54" s="23">
        <f>+TRUNC('D-PNP'!AZ54,3)</f>
        <v>0</v>
      </c>
      <c r="BA54" s="23">
        <f>+TRUNC('D-PNP'!BA54,0)</f>
        <v>0</v>
      </c>
      <c r="BB54" s="23">
        <f>+TRUNC('D-PNP'!BB54,0)</f>
        <v>8568</v>
      </c>
      <c r="BC54" s="23">
        <f>+TRUNC('D-PNP'!BC54,0)</f>
        <v>0</v>
      </c>
      <c r="BD54" s="23">
        <f>+TRUNC('D-PNP'!BD54,3)</f>
        <v>0</v>
      </c>
      <c r="BE54" s="23">
        <f>+TRUNC('D-PNP'!BE54,3)</f>
        <v>2015.5540000000001</v>
      </c>
      <c r="BF54" s="23">
        <f>+TRUNC('D-PNP'!BF54,0)</f>
        <v>0</v>
      </c>
      <c r="BG54" s="23">
        <f>+TRUNC('D-PNP'!BG54,0)</f>
        <v>0</v>
      </c>
      <c r="BH54" s="23">
        <f>+TRUNC('D-PNP'!BH54,0)</f>
        <v>0</v>
      </c>
      <c r="BI54" s="23">
        <f>+TRUNC('D-PNP'!BI54,0)</f>
        <v>0</v>
      </c>
      <c r="BJ54" s="23">
        <f>+TRUNC('D-PNP'!BJ54,3)</f>
        <v>98.739000000000004</v>
      </c>
      <c r="BK54" s="23">
        <f>+TRUNC('D-PNP'!BK54,3)</f>
        <v>1.8420000000000001</v>
      </c>
      <c r="BL54" s="23">
        <f>+TRUNC('D-PNP'!BL54,3)</f>
        <v>-1.0569999999999999</v>
      </c>
      <c r="BM54" s="23">
        <f>+TRUNC('D-PNP'!BM54,3)</f>
        <v>0.876</v>
      </c>
      <c r="BN54" s="23">
        <f>+TRUNC('D-PNP'!BN54,3)</f>
        <v>6.0419999999999998</v>
      </c>
      <c r="BO54" s="23">
        <f>+TRUNC('D-PNP'!BO54,3)</f>
        <v>6.0419999999999998</v>
      </c>
      <c r="BP54" s="23">
        <f>+TRUNC('D-PNP'!BP54,3)</f>
        <v>0</v>
      </c>
      <c r="BQ54" s="23">
        <f>+TRUNC('D-PNP'!BQ54,3)</f>
        <v>37.502000000000002</v>
      </c>
      <c r="BR54" s="23">
        <f>+TRUNC('D-PNP'!BR54,3)</f>
        <v>37.502000000000002</v>
      </c>
      <c r="BS54" s="23">
        <f>+TRUNC('D-PNP'!BS54,3)</f>
        <v>98.739000000000004</v>
      </c>
      <c r="BT54" s="23">
        <f>+TRUNC('D-PNP'!BT54,0)</f>
        <v>846090</v>
      </c>
      <c r="BU54" s="23">
        <f>+TRUNC('D-PNP'!BU54,0)</f>
        <v>352953</v>
      </c>
      <c r="BV54" s="23">
        <f>+TRUNC('D-PNP'!BV54,6)</f>
        <v>100</v>
      </c>
      <c r="BW54" s="23">
        <f>+TRUNC('D-PNP'!BW54,0)</f>
        <v>0</v>
      </c>
      <c r="BX54" s="23">
        <f>+TRUNC('D-PNP'!BX54,0)</f>
        <v>0</v>
      </c>
      <c r="BY54" s="23">
        <f>+TRUNC('D-PNP'!BY54,0)</f>
        <v>352953</v>
      </c>
      <c r="BZ54" s="23">
        <f>+TRUNC('D-PNP'!BZ54,3)</f>
        <v>37.893999999999998</v>
      </c>
      <c r="CA54" s="23">
        <f>+TRUNC('D-PNP'!CA54,3)</f>
        <v>0.13</v>
      </c>
      <c r="CB54" s="23">
        <f>+TRUNC('D-PNP'!CB54,3)</f>
        <v>0.42199999999999999</v>
      </c>
      <c r="CC54" s="23">
        <f>+TRUNC('D-PNP'!CC54,3)</f>
        <v>0.10299999999999999</v>
      </c>
      <c r="CD54" s="23">
        <f>+TRUNC('D-PNP'!CD54,3)</f>
        <v>8.6999999999999994E-2</v>
      </c>
      <c r="CE54" s="23">
        <f>+TRUNC('D-PNP'!CE54,3)</f>
        <v>0</v>
      </c>
      <c r="CF54" s="23">
        <f>+TRUNC('D-PNP'!CF54,3)</f>
        <v>0</v>
      </c>
      <c r="CG54" s="23">
        <f>+TRUNC('D-PNP'!CG54,3)</f>
        <v>0</v>
      </c>
      <c r="CH54" s="23">
        <f>+TRUNC('D-PNP'!CH54,3)</f>
        <v>0</v>
      </c>
      <c r="CI54" s="23">
        <f>+TRUNC('D-PNP'!CI54,3)</f>
        <v>47099.114999999998</v>
      </c>
      <c r="CJ54" s="23">
        <f>+TRUNC('D-PNP'!CJ54,3)</f>
        <v>1499.7370000000001</v>
      </c>
      <c r="CK54" s="23">
        <f>+TRUNC('D-PNP'!CK54,3)</f>
        <v>0</v>
      </c>
      <c r="CL54" s="23">
        <f>+TRUNC('D-PNP'!CL54,3)</f>
        <v>0</v>
      </c>
      <c r="CM54" s="23">
        <f>+TRUNC('D-PNP'!CM54,3)</f>
        <v>0</v>
      </c>
      <c r="CN54" s="23">
        <f>+TRUNC('D-PNP'!CN54,0)</f>
        <v>0</v>
      </c>
      <c r="CO54" s="23">
        <f>+TRUNC('D-PNP'!CO54,3)</f>
        <v>0</v>
      </c>
      <c r="CP54" s="23">
        <f>+TRUNC('D-PNP'!CP54,0)</f>
        <v>0</v>
      </c>
      <c r="CQ54" s="23">
        <f>+TRUNC('D-PNP'!CQ54,0)</f>
        <v>0</v>
      </c>
      <c r="CR54" s="23">
        <f>+TRUNC('D-PNP'!CR54,0)</f>
        <v>0</v>
      </c>
      <c r="CS54" s="23">
        <f>+TRUNC('D-PNP'!CS54,0)</f>
        <v>0</v>
      </c>
      <c r="CT54" s="23">
        <f>+TRUNC('D-PNP'!CT54,0)</f>
        <v>0</v>
      </c>
      <c r="CU54" s="23">
        <f>+TRUNC('D-PNP'!CU54,6)</f>
        <v>0</v>
      </c>
      <c r="CV54" s="23">
        <f>+TRUNC('D-PNP'!CV54,0)</f>
        <v>0</v>
      </c>
      <c r="CW54" s="23">
        <f>+TRUNC('D-PNP'!CW54,0)</f>
        <v>0</v>
      </c>
      <c r="CX54" s="23">
        <f>+TRUNC('D-PNP'!CX54,0)</f>
        <v>0</v>
      </c>
      <c r="CY54" s="23">
        <f>+TRUNC('D-PNP'!CY54,0)</f>
        <v>0</v>
      </c>
      <c r="CZ54" s="23">
        <f>+TRUNC('D-PNP'!CZ54,0)</f>
        <v>0</v>
      </c>
      <c r="DA54" s="23">
        <f>+TRUNC('D-PNP'!DA54,0)</f>
        <v>0</v>
      </c>
      <c r="DB54" s="23">
        <f>+TRUNC('D-PNP'!DB54,0)</f>
        <v>0</v>
      </c>
      <c r="DC54" s="23">
        <f>+TRUNC('D-PNP'!DC54,0)</f>
        <v>0</v>
      </c>
      <c r="DD54" s="23">
        <f>+TRUNC('D-PNP'!DD54,0)</f>
        <v>0</v>
      </c>
      <c r="DE54" s="23">
        <f>+TRUNC('D-PNP'!DE54,0)</f>
        <v>0</v>
      </c>
      <c r="DF54" s="23">
        <f>+TRUNC('D-PNP'!DF54,0)</f>
        <v>0</v>
      </c>
      <c r="DG54" s="23">
        <f>+TRUNC('D-PNP'!DG54,0)</f>
        <v>0</v>
      </c>
      <c r="DH54" s="23">
        <f>+TRUNC('D-PNP'!DH54,0)</f>
        <v>0</v>
      </c>
      <c r="DI54" s="23">
        <f>+TRUNC('D-PNP'!DI54,0)</f>
        <v>0</v>
      </c>
      <c r="DJ54" s="23">
        <f>+TRUNC('D-PNP'!DJ54,6)</f>
        <v>0</v>
      </c>
      <c r="DK54" s="23">
        <f>+TRUNC('D-PNP'!DK54,0)</f>
        <v>0</v>
      </c>
      <c r="DL54" s="23">
        <f>+TRUNC('D-PNP'!DL54,0)</f>
        <v>678</v>
      </c>
      <c r="DM54" s="23">
        <f>+TRUNC('D-PNP'!DM54,0)</f>
        <v>0</v>
      </c>
      <c r="DN54" s="23">
        <f>+TRUNC('D-PNP'!DN54,0)</f>
        <v>493136</v>
      </c>
      <c r="DO54" s="23">
        <f>+TRUNC('D-PNP'!DO54,0)</f>
        <v>492457</v>
      </c>
      <c r="DP54" s="23">
        <f>+TRUNC('D-PNP'!DP54,0)</f>
        <v>84450</v>
      </c>
    </row>
    <row r="55" spans="3:120" x14ac:dyDescent="0.2">
      <c r="C55" s="12">
        <f>+'D-PDP'!C55</f>
        <v>2042</v>
      </c>
      <c r="D55" s="23">
        <f>+TRUNC('D-PNP'!D55,0)</f>
        <v>4</v>
      </c>
      <c r="E55" s="23">
        <f>+TRUNC('D-PNP'!E55,0)</f>
        <v>2</v>
      </c>
      <c r="F55" s="23">
        <f>+TRUNC('D-PNP'!F55,0)</f>
        <v>4</v>
      </c>
      <c r="G55" s="23">
        <f>+TRUNC('D-PNP'!G55,0)</f>
        <v>0</v>
      </c>
      <c r="H55" s="23">
        <f>+TRUNC('D-PNP'!H55,0)</f>
        <v>0</v>
      </c>
      <c r="I55" s="23">
        <f>+TRUNC('D-PNP'!I55,0)</f>
        <v>0</v>
      </c>
      <c r="J55" s="23">
        <f>+TRUNC('D-PNP'!J55,0)</f>
        <v>0</v>
      </c>
      <c r="K55" s="23">
        <f>+TRUNC('D-PNP'!K55,0)</f>
        <v>8503</v>
      </c>
      <c r="L55" s="23">
        <f>+TRUNC('D-PNP'!L55,0)</f>
        <v>0</v>
      </c>
      <c r="M55" s="23">
        <f>+TRUNC('D-PNP'!M55,3)</f>
        <v>4003.2829999999999</v>
      </c>
      <c r="N55" s="23">
        <f>+TRUNC('D-PNP'!N55,3)</f>
        <v>1613.6220000000001</v>
      </c>
      <c r="O55" s="23">
        <f>+TRUNC('D-PNP'!O55,3)</f>
        <v>0</v>
      </c>
      <c r="P55" s="23">
        <f>+TRUNC('D-PNP'!P55,3)</f>
        <v>2389.66</v>
      </c>
      <c r="Q55" s="23">
        <f>+TRUNC('D-PNP'!Q55,3)</f>
        <v>2029.364</v>
      </c>
      <c r="R55" s="23">
        <f>+TRUNC('D-PNP'!R55,3)</f>
        <v>0</v>
      </c>
      <c r="S55" s="23">
        <f>+TRUNC('D-PNP'!S55,0)</f>
        <v>0</v>
      </c>
      <c r="T55" s="23">
        <f>+TRUNC('D-PNP'!T55,0)</f>
        <v>0</v>
      </c>
      <c r="U55" s="23">
        <f>+TRUNC('D-PNP'!U55,0)</f>
        <v>0</v>
      </c>
      <c r="V55" s="23">
        <f>+TRUNC('D-PNP'!V55,0)</f>
        <v>0</v>
      </c>
      <c r="W55" s="23">
        <f>+TRUNC('D-PNP'!W55,0)</f>
        <v>972615</v>
      </c>
      <c r="X55" s="23">
        <f>+TRUNC('D-PNP'!X55,0)</f>
        <v>0</v>
      </c>
      <c r="Y55" s="23">
        <f>+TRUNC('D-PNP'!Y55,0)</f>
        <v>0</v>
      </c>
      <c r="Z55" s="23">
        <f>+TRUNC('D-PNP'!Z55,0)</f>
        <v>0</v>
      </c>
      <c r="AA55" s="23">
        <f>+TRUNC('D-PNP'!AA55,0)</f>
        <v>0</v>
      </c>
      <c r="AB55" s="23">
        <f>+TRUNC('D-PNP'!AB55,0)</f>
        <v>8503</v>
      </c>
      <c r="AC55" s="23">
        <f>+TRUNC('D-PNP'!AC55,0)</f>
        <v>0</v>
      </c>
      <c r="AD55" s="23">
        <f>+TRUNC('D-PNP'!AD55,3)</f>
        <v>0</v>
      </c>
      <c r="AE55" s="23">
        <f>+TRUNC('D-PNP'!AE55,3)</f>
        <v>1613.6220000000001</v>
      </c>
      <c r="AF55" s="23">
        <f>+TRUNC('D-PNP'!AF55,0)</f>
        <v>0</v>
      </c>
      <c r="AG55" s="23">
        <f>+TRUNC('D-PNP'!AG55,0)</f>
        <v>0</v>
      </c>
      <c r="AH55" s="23">
        <f>+TRUNC('D-PNP'!AH55,0)</f>
        <v>0</v>
      </c>
      <c r="AI55" s="23">
        <f>+TRUNC('D-PNP'!AI55,0)</f>
        <v>0</v>
      </c>
      <c r="AJ55" s="23">
        <f>+TRUNC('D-PNP'!AJ55,6)</f>
        <v>7.9999989999999999</v>
      </c>
      <c r="AK55" s="23">
        <f>+TRUNC('D-PNP'!AK55,6)</f>
        <v>0</v>
      </c>
      <c r="AL55" s="23">
        <f>+TRUNC('D-PNP'!AL55,6)</f>
        <v>0</v>
      </c>
      <c r="AM55" s="23">
        <f>+TRUNC('D-PNP'!AM55,0)</f>
        <v>680</v>
      </c>
      <c r="AN55" s="23">
        <f>+TRUNC('D-PNP'!AN55,3)</f>
        <v>0</v>
      </c>
      <c r="AO55" s="23">
        <f>+TRUNC('D-PNP'!AO55,0)</f>
        <v>0</v>
      </c>
      <c r="AP55" s="23">
        <f>+TRUNC('D-PNP'!AP55,6)</f>
        <v>100</v>
      </c>
      <c r="AQ55" s="23">
        <f>+TRUNC('D-PNP'!AQ55,0)</f>
        <v>8503</v>
      </c>
      <c r="AR55" s="23">
        <f>+TRUNC('D-PNP'!AR55,0)</f>
        <v>0</v>
      </c>
      <c r="AS55" s="23">
        <f>+TRUNC('D-PNP'!AS55,3)</f>
        <v>0</v>
      </c>
      <c r="AT55" s="23">
        <f>+TRUNC('D-PNP'!AT55,3)</f>
        <v>1613.6220000000001</v>
      </c>
      <c r="AU55" s="23">
        <f>+TRUNC('D-PNP'!AU55,0)</f>
        <v>0</v>
      </c>
      <c r="AV55" s="23">
        <f>+TRUNC('D-PNP'!AV55,0)</f>
        <v>0</v>
      </c>
      <c r="AW55" s="23">
        <f>+TRUNC('D-PNP'!AW55,0)</f>
        <v>0</v>
      </c>
      <c r="AX55" s="23">
        <f>+TRUNC('D-PNP'!AX55,0)</f>
        <v>0</v>
      </c>
      <c r="AY55" s="23">
        <f>+TRUNC('D-PNP'!AY55,0)</f>
        <v>680</v>
      </c>
      <c r="AZ55" s="23">
        <f>+TRUNC('D-PNP'!AZ55,3)</f>
        <v>0</v>
      </c>
      <c r="BA55" s="23">
        <f>+TRUNC('D-PNP'!BA55,0)</f>
        <v>0</v>
      </c>
      <c r="BB55" s="23">
        <f>+TRUNC('D-PNP'!BB55,0)</f>
        <v>7823</v>
      </c>
      <c r="BC55" s="23">
        <f>+TRUNC('D-PNP'!BC55,0)</f>
        <v>0</v>
      </c>
      <c r="BD55" s="23">
        <f>+TRUNC('D-PNP'!BD55,3)</f>
        <v>0</v>
      </c>
      <c r="BE55" s="23">
        <f>+TRUNC('D-PNP'!BE55,3)</f>
        <v>1613.6220000000001</v>
      </c>
      <c r="BF55" s="23">
        <f>+TRUNC('D-PNP'!BF55,0)</f>
        <v>0</v>
      </c>
      <c r="BG55" s="23">
        <f>+TRUNC('D-PNP'!BG55,0)</f>
        <v>0</v>
      </c>
      <c r="BH55" s="23">
        <f>+TRUNC('D-PNP'!BH55,0)</f>
        <v>0</v>
      </c>
      <c r="BI55" s="23">
        <f>+TRUNC('D-PNP'!BI55,0)</f>
        <v>0</v>
      </c>
      <c r="BJ55" s="23">
        <f>+TRUNC('D-PNP'!BJ55,3)</f>
        <v>98.739000000000004</v>
      </c>
      <c r="BK55" s="23">
        <f>+TRUNC('D-PNP'!BK55,3)</f>
        <v>1.8420000000000001</v>
      </c>
      <c r="BL55" s="23">
        <f>+TRUNC('D-PNP'!BL55,3)</f>
        <v>-1.0569999999999999</v>
      </c>
      <c r="BM55" s="23">
        <f>+TRUNC('D-PNP'!BM55,3)</f>
        <v>0.876</v>
      </c>
      <c r="BN55" s="23">
        <f>+TRUNC('D-PNP'!BN55,3)</f>
        <v>6.0419999999999998</v>
      </c>
      <c r="BO55" s="23">
        <f>+TRUNC('D-PNP'!BO55,3)</f>
        <v>6.0419999999999998</v>
      </c>
      <c r="BP55" s="23">
        <f>+TRUNC('D-PNP'!BP55,3)</f>
        <v>0</v>
      </c>
      <c r="BQ55" s="23">
        <f>+TRUNC('D-PNP'!BQ55,3)</f>
        <v>37.502000000000002</v>
      </c>
      <c r="BR55" s="23">
        <f>+TRUNC('D-PNP'!BR55,3)</f>
        <v>37.502000000000002</v>
      </c>
      <c r="BS55" s="23">
        <f>+TRUNC('D-PNP'!BS55,3)</f>
        <v>98.739000000000004</v>
      </c>
      <c r="BT55" s="23">
        <f>+TRUNC('D-PNP'!BT55,0)</f>
        <v>772487</v>
      </c>
      <c r="BU55" s="23">
        <f>+TRUNC('D-PNP'!BU55,0)</f>
        <v>312341</v>
      </c>
      <c r="BV55" s="23">
        <f>+TRUNC('D-PNP'!BV55,6)</f>
        <v>100</v>
      </c>
      <c r="BW55" s="23">
        <f>+TRUNC('D-PNP'!BW55,0)</f>
        <v>0</v>
      </c>
      <c r="BX55" s="23">
        <f>+TRUNC('D-PNP'!BX55,0)</f>
        <v>0</v>
      </c>
      <c r="BY55" s="23">
        <f>+TRUNC('D-PNP'!BY55,0)</f>
        <v>312341</v>
      </c>
      <c r="BZ55" s="23">
        <f>+TRUNC('D-PNP'!BZ55,3)</f>
        <v>36.728999999999999</v>
      </c>
      <c r="CA55" s="23">
        <f>+TRUNC('D-PNP'!CA55,3)</f>
        <v>0.13</v>
      </c>
      <c r="CB55" s="23">
        <f>+TRUNC('D-PNP'!CB55,3)</f>
        <v>0.42199999999999999</v>
      </c>
      <c r="CC55" s="23">
        <f>+TRUNC('D-PNP'!CC55,3)</f>
        <v>0.10299999999999999</v>
      </c>
      <c r="CD55" s="23">
        <f>+TRUNC('D-PNP'!CD55,3)</f>
        <v>8.6999999999999994E-2</v>
      </c>
      <c r="CE55" s="23">
        <f>+TRUNC('D-PNP'!CE55,3)</f>
        <v>0</v>
      </c>
      <c r="CF55" s="23">
        <f>+TRUNC('D-PNP'!CF55,3)</f>
        <v>0</v>
      </c>
      <c r="CG55" s="23">
        <f>+TRUNC('D-PNP'!CG55,3)</f>
        <v>0</v>
      </c>
      <c r="CH55" s="23">
        <f>+TRUNC('D-PNP'!CH55,3)</f>
        <v>0</v>
      </c>
      <c r="CI55" s="23">
        <f>+TRUNC('D-PNP'!CI55,3)</f>
        <v>47099.114999999998</v>
      </c>
      <c r="CJ55" s="23">
        <f>+TRUNC('D-PNP'!CJ55,3)</f>
        <v>1499.7370000000001</v>
      </c>
      <c r="CK55" s="23">
        <f>+TRUNC('D-PNP'!CK55,3)</f>
        <v>0</v>
      </c>
      <c r="CL55" s="23">
        <f>+TRUNC('D-PNP'!CL55,3)</f>
        <v>0</v>
      </c>
      <c r="CM55" s="23">
        <f>+TRUNC('D-PNP'!CM55,3)</f>
        <v>0</v>
      </c>
      <c r="CN55" s="23">
        <f>+TRUNC('D-PNP'!CN55,0)</f>
        <v>0</v>
      </c>
      <c r="CO55" s="23">
        <f>+TRUNC('D-PNP'!CO55,3)</f>
        <v>0</v>
      </c>
      <c r="CP55" s="23">
        <f>+TRUNC('D-PNP'!CP55,0)</f>
        <v>0</v>
      </c>
      <c r="CQ55" s="23">
        <f>+TRUNC('D-PNP'!CQ55,0)</f>
        <v>0</v>
      </c>
      <c r="CR55" s="23">
        <f>+TRUNC('D-PNP'!CR55,0)</f>
        <v>0</v>
      </c>
      <c r="CS55" s="23">
        <f>+TRUNC('D-PNP'!CS55,0)</f>
        <v>0</v>
      </c>
      <c r="CT55" s="23">
        <f>+TRUNC('D-PNP'!CT55,0)</f>
        <v>0</v>
      </c>
      <c r="CU55" s="23">
        <f>+TRUNC('D-PNP'!CU55,6)</f>
        <v>0</v>
      </c>
      <c r="CV55" s="23">
        <f>+TRUNC('D-PNP'!CV55,0)</f>
        <v>0</v>
      </c>
      <c r="CW55" s="23">
        <f>+TRUNC('D-PNP'!CW55,0)</f>
        <v>0</v>
      </c>
      <c r="CX55" s="23">
        <f>+TRUNC('D-PNP'!CX55,0)</f>
        <v>0</v>
      </c>
      <c r="CY55" s="23">
        <f>+TRUNC('D-PNP'!CY55,0)</f>
        <v>0</v>
      </c>
      <c r="CZ55" s="23">
        <f>+TRUNC('D-PNP'!CZ55,0)</f>
        <v>0</v>
      </c>
      <c r="DA55" s="23">
        <f>+TRUNC('D-PNP'!DA55,0)</f>
        <v>0</v>
      </c>
      <c r="DB55" s="23">
        <f>+TRUNC('D-PNP'!DB55,0)</f>
        <v>0</v>
      </c>
      <c r="DC55" s="23">
        <f>+TRUNC('D-PNP'!DC55,0)</f>
        <v>0</v>
      </c>
      <c r="DD55" s="23">
        <f>+TRUNC('D-PNP'!DD55,0)</f>
        <v>0</v>
      </c>
      <c r="DE55" s="23">
        <f>+TRUNC('D-PNP'!DE55,0)</f>
        <v>0</v>
      </c>
      <c r="DF55" s="23">
        <f>+TRUNC('D-PNP'!DF55,0)</f>
        <v>0</v>
      </c>
      <c r="DG55" s="23">
        <f>+TRUNC('D-PNP'!DG55,0)</f>
        <v>0</v>
      </c>
      <c r="DH55" s="23">
        <f>+TRUNC('D-PNP'!DH55,0)</f>
        <v>0</v>
      </c>
      <c r="DI55" s="23">
        <f>+TRUNC('D-PNP'!DI55,0)</f>
        <v>0</v>
      </c>
      <c r="DJ55" s="23">
        <f>+TRUNC('D-PNP'!DJ55,6)</f>
        <v>0</v>
      </c>
      <c r="DK55" s="23">
        <f>+TRUNC('D-PNP'!DK55,0)</f>
        <v>0</v>
      </c>
      <c r="DL55" s="23">
        <f>+TRUNC('D-PNP'!DL55,0)</f>
        <v>688</v>
      </c>
      <c r="DM55" s="23">
        <f>+TRUNC('D-PNP'!DM55,0)</f>
        <v>0</v>
      </c>
      <c r="DN55" s="23">
        <f>+TRUNC('D-PNP'!DN55,0)</f>
        <v>460145</v>
      </c>
      <c r="DO55" s="23">
        <f>+TRUNC('D-PNP'!DO55,0)</f>
        <v>459457</v>
      </c>
      <c r="DP55" s="23">
        <f>+TRUNC('D-PNP'!DP55,0)</f>
        <v>71628</v>
      </c>
    </row>
    <row r="56" spans="3:120" x14ac:dyDescent="0.2">
      <c r="C56" s="12">
        <f>+'D-PDP'!C56</f>
        <v>2043</v>
      </c>
      <c r="D56" s="23">
        <f>+TRUNC('D-PNP'!D56,0)</f>
        <v>4</v>
      </c>
      <c r="E56" s="23">
        <f>+TRUNC('D-PNP'!E56,0)</f>
        <v>3</v>
      </c>
      <c r="F56" s="23">
        <f>+TRUNC('D-PNP'!F56,0)</f>
        <v>4</v>
      </c>
      <c r="G56" s="23">
        <f>+TRUNC('D-PNP'!G56,0)</f>
        <v>0</v>
      </c>
      <c r="H56" s="23">
        <f>+TRUNC('D-PNP'!H56,0)</f>
        <v>0</v>
      </c>
      <c r="I56" s="23">
        <f>+TRUNC('D-PNP'!I56,0)</f>
        <v>0</v>
      </c>
      <c r="J56" s="23">
        <f>+TRUNC('D-PNP'!J56,0)</f>
        <v>0</v>
      </c>
      <c r="K56" s="23">
        <f>+TRUNC('D-PNP'!K56,0)</f>
        <v>7783</v>
      </c>
      <c r="L56" s="23">
        <f>+TRUNC('D-PNP'!L56,0)</f>
        <v>0</v>
      </c>
      <c r="M56" s="23">
        <f>+TRUNC('D-PNP'!M56,3)</f>
        <v>3639.5720000000001</v>
      </c>
      <c r="N56" s="23">
        <f>+TRUNC('D-PNP'!N56,3)</f>
        <v>1248.4269999999999</v>
      </c>
      <c r="O56" s="23">
        <f>+TRUNC('D-PNP'!O56,3)</f>
        <v>0</v>
      </c>
      <c r="P56" s="23">
        <f>+TRUNC('D-PNP'!P56,3)</f>
        <v>2391.1439999999998</v>
      </c>
      <c r="Q56" s="23">
        <f>+TRUNC('D-PNP'!Q56,3)</f>
        <v>2063.5830000000001</v>
      </c>
      <c r="R56" s="23">
        <f>+TRUNC('D-PNP'!R56,3)</f>
        <v>0</v>
      </c>
      <c r="S56" s="23">
        <f>+TRUNC('D-PNP'!S56,0)</f>
        <v>0</v>
      </c>
      <c r="T56" s="23">
        <f>+TRUNC('D-PNP'!T56,0)</f>
        <v>0</v>
      </c>
      <c r="U56" s="23">
        <f>+TRUNC('D-PNP'!U56,0)</f>
        <v>0</v>
      </c>
      <c r="V56" s="23">
        <f>+TRUNC('D-PNP'!V56,0)</f>
        <v>0</v>
      </c>
      <c r="W56" s="23">
        <f>+TRUNC('D-PNP'!W56,0)</f>
        <v>889545</v>
      </c>
      <c r="X56" s="23">
        <f>+TRUNC('D-PNP'!X56,0)</f>
        <v>0</v>
      </c>
      <c r="Y56" s="23">
        <f>+TRUNC('D-PNP'!Y56,0)</f>
        <v>0</v>
      </c>
      <c r="Z56" s="23">
        <f>+TRUNC('D-PNP'!Z56,0)</f>
        <v>0</v>
      </c>
      <c r="AA56" s="23">
        <f>+TRUNC('D-PNP'!AA56,0)</f>
        <v>0</v>
      </c>
      <c r="AB56" s="23">
        <f>+TRUNC('D-PNP'!AB56,0)</f>
        <v>7783</v>
      </c>
      <c r="AC56" s="23">
        <f>+TRUNC('D-PNP'!AC56,0)</f>
        <v>0</v>
      </c>
      <c r="AD56" s="23">
        <f>+TRUNC('D-PNP'!AD56,3)</f>
        <v>0</v>
      </c>
      <c r="AE56" s="23">
        <f>+TRUNC('D-PNP'!AE56,3)</f>
        <v>1248.4269999999999</v>
      </c>
      <c r="AF56" s="23">
        <f>+TRUNC('D-PNP'!AF56,0)</f>
        <v>0</v>
      </c>
      <c r="AG56" s="23">
        <f>+TRUNC('D-PNP'!AG56,0)</f>
        <v>0</v>
      </c>
      <c r="AH56" s="23">
        <f>+TRUNC('D-PNP'!AH56,0)</f>
        <v>0</v>
      </c>
      <c r="AI56" s="23">
        <f>+TRUNC('D-PNP'!AI56,0)</f>
        <v>0</v>
      </c>
      <c r="AJ56" s="23">
        <f>+TRUNC('D-PNP'!AJ56,6)</f>
        <v>8</v>
      </c>
      <c r="AK56" s="23">
        <f>+TRUNC('D-PNP'!AK56,6)</f>
        <v>0</v>
      </c>
      <c r="AL56" s="23">
        <f>+TRUNC('D-PNP'!AL56,6)</f>
        <v>0</v>
      </c>
      <c r="AM56" s="23">
        <f>+TRUNC('D-PNP'!AM56,0)</f>
        <v>622</v>
      </c>
      <c r="AN56" s="23">
        <f>+TRUNC('D-PNP'!AN56,3)</f>
        <v>0</v>
      </c>
      <c r="AO56" s="23">
        <f>+TRUNC('D-PNP'!AO56,0)</f>
        <v>0</v>
      </c>
      <c r="AP56" s="23">
        <f>+TRUNC('D-PNP'!AP56,6)</f>
        <v>100</v>
      </c>
      <c r="AQ56" s="23">
        <f>+TRUNC('D-PNP'!AQ56,0)</f>
        <v>7783</v>
      </c>
      <c r="AR56" s="23">
        <f>+TRUNC('D-PNP'!AR56,0)</f>
        <v>0</v>
      </c>
      <c r="AS56" s="23">
        <f>+TRUNC('D-PNP'!AS56,3)</f>
        <v>0</v>
      </c>
      <c r="AT56" s="23">
        <f>+TRUNC('D-PNP'!AT56,3)</f>
        <v>1248.4269999999999</v>
      </c>
      <c r="AU56" s="23">
        <f>+TRUNC('D-PNP'!AU56,0)</f>
        <v>0</v>
      </c>
      <c r="AV56" s="23">
        <f>+TRUNC('D-PNP'!AV56,0)</f>
        <v>0</v>
      </c>
      <c r="AW56" s="23">
        <f>+TRUNC('D-PNP'!AW56,0)</f>
        <v>0</v>
      </c>
      <c r="AX56" s="23">
        <f>+TRUNC('D-PNP'!AX56,0)</f>
        <v>0</v>
      </c>
      <c r="AY56" s="23">
        <f>+TRUNC('D-PNP'!AY56,0)</f>
        <v>622</v>
      </c>
      <c r="AZ56" s="23">
        <f>+TRUNC('D-PNP'!AZ56,3)</f>
        <v>0</v>
      </c>
      <c r="BA56" s="23">
        <f>+TRUNC('D-PNP'!BA56,0)</f>
        <v>0</v>
      </c>
      <c r="BB56" s="23">
        <f>+TRUNC('D-PNP'!BB56,0)</f>
        <v>7160</v>
      </c>
      <c r="BC56" s="23">
        <f>+TRUNC('D-PNP'!BC56,0)</f>
        <v>0</v>
      </c>
      <c r="BD56" s="23">
        <f>+TRUNC('D-PNP'!BD56,3)</f>
        <v>0</v>
      </c>
      <c r="BE56" s="23">
        <f>+TRUNC('D-PNP'!BE56,3)</f>
        <v>1248.4269999999999</v>
      </c>
      <c r="BF56" s="23">
        <f>+TRUNC('D-PNP'!BF56,0)</f>
        <v>0</v>
      </c>
      <c r="BG56" s="23">
        <f>+TRUNC('D-PNP'!BG56,0)</f>
        <v>0</v>
      </c>
      <c r="BH56" s="23">
        <f>+TRUNC('D-PNP'!BH56,0)</f>
        <v>0</v>
      </c>
      <c r="BI56" s="23">
        <f>+TRUNC('D-PNP'!BI56,0)</f>
        <v>0</v>
      </c>
      <c r="BJ56" s="23">
        <f>+TRUNC('D-PNP'!BJ56,3)</f>
        <v>98.739000000000004</v>
      </c>
      <c r="BK56" s="23">
        <f>+TRUNC('D-PNP'!BK56,3)</f>
        <v>1.8420000000000001</v>
      </c>
      <c r="BL56" s="23">
        <f>+TRUNC('D-PNP'!BL56,3)</f>
        <v>-1.0569999999999999</v>
      </c>
      <c r="BM56" s="23">
        <f>+TRUNC('D-PNP'!BM56,3)</f>
        <v>0.876</v>
      </c>
      <c r="BN56" s="23">
        <f>+TRUNC('D-PNP'!BN56,3)</f>
        <v>6.0419999999999998</v>
      </c>
      <c r="BO56" s="23">
        <f>+TRUNC('D-PNP'!BO56,3)</f>
        <v>6.0419999999999998</v>
      </c>
      <c r="BP56" s="23">
        <f>+TRUNC('D-PNP'!BP56,3)</f>
        <v>0</v>
      </c>
      <c r="BQ56" s="23">
        <f>+TRUNC('D-PNP'!BQ56,3)</f>
        <v>37.502000000000002</v>
      </c>
      <c r="BR56" s="23">
        <f>+TRUNC('D-PNP'!BR56,3)</f>
        <v>37.502000000000002</v>
      </c>
      <c r="BS56" s="23">
        <f>+TRUNC('D-PNP'!BS56,3)</f>
        <v>98.739000000000004</v>
      </c>
      <c r="BT56" s="23">
        <f>+TRUNC('D-PNP'!BT56,0)</f>
        <v>707057</v>
      </c>
      <c r="BU56" s="23">
        <f>+TRUNC('D-PNP'!BU56,0)</f>
        <v>283799</v>
      </c>
      <c r="BV56" s="23">
        <f>+TRUNC('D-PNP'!BV56,6)</f>
        <v>100</v>
      </c>
      <c r="BW56" s="23">
        <f>+TRUNC('D-PNP'!BW56,0)</f>
        <v>0</v>
      </c>
      <c r="BX56" s="23">
        <f>+TRUNC('D-PNP'!BX56,0)</f>
        <v>0</v>
      </c>
      <c r="BY56" s="23">
        <f>+TRUNC('D-PNP'!BY56,0)</f>
        <v>283799</v>
      </c>
      <c r="BZ56" s="23">
        <f>+TRUNC('D-PNP'!BZ56,3)</f>
        <v>36.460999999999999</v>
      </c>
      <c r="CA56" s="23">
        <f>+TRUNC('D-PNP'!CA56,3)</f>
        <v>0.13</v>
      </c>
      <c r="CB56" s="23">
        <f>+TRUNC('D-PNP'!CB56,3)</f>
        <v>0.42199999999999999</v>
      </c>
      <c r="CC56" s="23">
        <f>+TRUNC('D-PNP'!CC56,3)</f>
        <v>0.10299999999999999</v>
      </c>
      <c r="CD56" s="23">
        <f>+TRUNC('D-PNP'!CD56,3)</f>
        <v>8.6999999999999994E-2</v>
      </c>
      <c r="CE56" s="23">
        <f>+TRUNC('D-PNP'!CE56,3)</f>
        <v>0</v>
      </c>
      <c r="CF56" s="23">
        <f>+TRUNC('D-PNP'!CF56,3)</f>
        <v>0</v>
      </c>
      <c r="CG56" s="23">
        <f>+TRUNC('D-PNP'!CG56,3)</f>
        <v>0</v>
      </c>
      <c r="CH56" s="23">
        <f>+TRUNC('D-PNP'!CH56,3)</f>
        <v>0</v>
      </c>
      <c r="CI56" s="23">
        <f>+TRUNC('D-PNP'!CI56,3)</f>
        <v>47099.114999999998</v>
      </c>
      <c r="CJ56" s="23">
        <f>+TRUNC('D-PNP'!CJ56,3)</f>
        <v>1499.7370000000001</v>
      </c>
      <c r="CK56" s="23">
        <f>+TRUNC('D-PNP'!CK56,3)</f>
        <v>0</v>
      </c>
      <c r="CL56" s="23">
        <f>+TRUNC('D-PNP'!CL56,3)</f>
        <v>0</v>
      </c>
      <c r="CM56" s="23">
        <f>+TRUNC('D-PNP'!CM56,3)</f>
        <v>0</v>
      </c>
      <c r="CN56" s="23">
        <f>+TRUNC('D-PNP'!CN56,0)</f>
        <v>0</v>
      </c>
      <c r="CO56" s="23">
        <f>+TRUNC('D-PNP'!CO56,3)</f>
        <v>0</v>
      </c>
      <c r="CP56" s="23">
        <f>+TRUNC('D-PNP'!CP56,0)</f>
        <v>0</v>
      </c>
      <c r="CQ56" s="23">
        <f>+TRUNC('D-PNP'!CQ56,0)</f>
        <v>0</v>
      </c>
      <c r="CR56" s="23">
        <f>+TRUNC('D-PNP'!CR56,0)</f>
        <v>0</v>
      </c>
      <c r="CS56" s="23">
        <f>+TRUNC('D-PNP'!CS56,0)</f>
        <v>0</v>
      </c>
      <c r="CT56" s="23">
        <f>+TRUNC('D-PNP'!CT56,0)</f>
        <v>0</v>
      </c>
      <c r="CU56" s="23">
        <f>+TRUNC('D-PNP'!CU56,6)</f>
        <v>0</v>
      </c>
      <c r="CV56" s="23">
        <f>+TRUNC('D-PNP'!CV56,0)</f>
        <v>0</v>
      </c>
      <c r="CW56" s="23">
        <f>+TRUNC('D-PNP'!CW56,0)</f>
        <v>0</v>
      </c>
      <c r="CX56" s="23">
        <f>+TRUNC('D-PNP'!CX56,0)</f>
        <v>0</v>
      </c>
      <c r="CY56" s="23">
        <f>+TRUNC('D-PNP'!CY56,0)</f>
        <v>0</v>
      </c>
      <c r="CZ56" s="23">
        <f>+TRUNC('D-PNP'!CZ56,0)</f>
        <v>0</v>
      </c>
      <c r="DA56" s="23">
        <f>+TRUNC('D-PNP'!DA56,0)</f>
        <v>0</v>
      </c>
      <c r="DB56" s="23">
        <f>+TRUNC('D-PNP'!DB56,0)</f>
        <v>0</v>
      </c>
      <c r="DC56" s="23">
        <f>+TRUNC('D-PNP'!DC56,0)</f>
        <v>0</v>
      </c>
      <c r="DD56" s="23">
        <f>+TRUNC('D-PNP'!DD56,0)</f>
        <v>0</v>
      </c>
      <c r="DE56" s="23">
        <f>+TRUNC('D-PNP'!DE56,0)</f>
        <v>0</v>
      </c>
      <c r="DF56" s="23">
        <f>+TRUNC('D-PNP'!DF56,0)</f>
        <v>0</v>
      </c>
      <c r="DG56" s="23">
        <f>+TRUNC('D-PNP'!DG56,0)</f>
        <v>0</v>
      </c>
      <c r="DH56" s="23">
        <f>+TRUNC('D-PNP'!DH56,0)</f>
        <v>0</v>
      </c>
      <c r="DI56" s="23">
        <f>+TRUNC('D-PNP'!DI56,0)</f>
        <v>0</v>
      </c>
      <c r="DJ56" s="23">
        <f>+TRUNC('D-PNP'!DJ56,6)</f>
        <v>0</v>
      </c>
      <c r="DK56" s="23">
        <f>+TRUNC('D-PNP'!DK56,0)</f>
        <v>0</v>
      </c>
      <c r="DL56" s="23">
        <f>+TRUNC('D-PNP'!DL56,0)</f>
        <v>699</v>
      </c>
      <c r="DM56" s="23">
        <f>+TRUNC('D-PNP'!DM56,0)</f>
        <v>0</v>
      </c>
      <c r="DN56" s="23">
        <f>+TRUNC('D-PNP'!DN56,0)</f>
        <v>423258</v>
      </c>
      <c r="DO56" s="23">
        <f>+TRUNC('D-PNP'!DO56,0)</f>
        <v>422558</v>
      </c>
      <c r="DP56" s="23">
        <f>+TRUNC('D-PNP'!DP56,0)</f>
        <v>59887</v>
      </c>
    </row>
    <row r="57" spans="3:120" x14ac:dyDescent="0.2">
      <c r="C57" s="12">
        <f>+'D-PDP'!C57</f>
        <v>2044</v>
      </c>
      <c r="D57" s="23">
        <f>+TRUNC('D-PNP'!D57,0)</f>
        <v>0</v>
      </c>
      <c r="E57" s="23">
        <f>+TRUNC('D-PNP'!E57,0)</f>
        <v>0</v>
      </c>
      <c r="F57" s="23">
        <f>+TRUNC('D-PNP'!F57,0)</f>
        <v>0</v>
      </c>
      <c r="G57" s="23">
        <f>+TRUNC('D-PNP'!G57,0)</f>
        <v>0</v>
      </c>
      <c r="H57" s="23">
        <f>+TRUNC('D-PNP'!H57,0)</f>
        <v>0</v>
      </c>
      <c r="I57" s="23">
        <f>+TRUNC('D-PNP'!I57,0)</f>
        <v>0</v>
      </c>
      <c r="J57" s="23">
        <f>+TRUNC('D-PNP'!J57,0)</f>
        <v>7</v>
      </c>
      <c r="K57" s="23">
        <f>+TRUNC('D-PNP'!K57,0)</f>
        <v>7163</v>
      </c>
      <c r="L57" s="23">
        <f>+TRUNC('D-PNP'!L57,0)</f>
        <v>0</v>
      </c>
      <c r="M57" s="23">
        <f>+TRUNC('D-PNP'!M57,3)</f>
        <v>3327.9160000000002</v>
      </c>
      <c r="N57" s="23">
        <f>+TRUNC('D-PNP'!N57,3)</f>
        <v>870.73900000000003</v>
      </c>
      <c r="O57" s="23">
        <f>+TRUNC('D-PNP'!O57,3)</f>
        <v>0</v>
      </c>
      <c r="P57" s="23">
        <f>+TRUNC('D-PNP'!P57,3)</f>
        <v>2457.1770000000001</v>
      </c>
      <c r="Q57" s="23">
        <f>+TRUNC('D-PNP'!Q57,3)</f>
        <v>2157.6640000000002</v>
      </c>
      <c r="R57" s="23">
        <f>+TRUNC('D-PNP'!R57,3)</f>
        <v>0</v>
      </c>
      <c r="S57" s="23">
        <f>+TRUNC('D-PNP'!S57,0)</f>
        <v>0</v>
      </c>
      <c r="T57" s="23">
        <f>+TRUNC('D-PNP'!T57,0)</f>
        <v>0</v>
      </c>
      <c r="U57" s="23">
        <f>+TRUNC('D-PNP'!U57,0)</f>
        <v>0</v>
      </c>
      <c r="V57" s="23">
        <f>+TRUNC('D-PNP'!V57,0)</f>
        <v>0</v>
      </c>
      <c r="W57" s="23">
        <f>+TRUNC('D-PNP'!W57,0)</f>
        <v>892623</v>
      </c>
      <c r="X57" s="23">
        <f>+TRUNC('D-PNP'!X57,0)</f>
        <v>0</v>
      </c>
      <c r="Y57" s="23">
        <f>+TRUNC('D-PNP'!Y57,0)</f>
        <v>0</v>
      </c>
      <c r="Z57" s="23">
        <f>+TRUNC('D-PNP'!Z57,0)</f>
        <v>0</v>
      </c>
      <c r="AA57" s="23">
        <f>+TRUNC('D-PNP'!AA57,0)</f>
        <v>0</v>
      </c>
      <c r="AB57" s="23">
        <f>+TRUNC('D-PNP'!AB57,0)</f>
        <v>0</v>
      </c>
      <c r="AC57" s="23">
        <f>+TRUNC('D-PNP'!AC57,0)</f>
        <v>0</v>
      </c>
      <c r="AD57" s="23">
        <f>+TRUNC('D-PNP'!AD57,3)</f>
        <v>0</v>
      </c>
      <c r="AE57" s="23">
        <f>+TRUNC('D-PNP'!AE57,3)</f>
        <v>0</v>
      </c>
      <c r="AF57" s="23">
        <f>+TRUNC('D-PNP'!AF57,0)</f>
        <v>0</v>
      </c>
      <c r="AG57" s="23">
        <f>+TRUNC('D-PNP'!AG57,0)</f>
        <v>0</v>
      </c>
      <c r="AH57" s="23">
        <f>+TRUNC('D-PNP'!AH57,0)</f>
        <v>0</v>
      </c>
      <c r="AI57" s="23">
        <f>+TRUNC('D-PNP'!AI57,0)</f>
        <v>0</v>
      </c>
      <c r="AJ57" s="23">
        <f>+TRUNC('D-PNP'!AJ57,6)</f>
        <v>0</v>
      </c>
      <c r="AK57" s="23">
        <f>+TRUNC('D-PNP'!AK57,6)</f>
        <v>0</v>
      </c>
      <c r="AL57" s="23">
        <f>+TRUNC('D-PNP'!AL57,6)</f>
        <v>0</v>
      </c>
      <c r="AM57" s="23">
        <f>+TRUNC('D-PNP'!AM57,0)</f>
        <v>0</v>
      </c>
      <c r="AN57" s="23">
        <f>+TRUNC('D-PNP'!AN57,3)</f>
        <v>0</v>
      </c>
      <c r="AO57" s="23">
        <f>+TRUNC('D-PNP'!AO57,0)</f>
        <v>0</v>
      </c>
      <c r="AP57" s="23">
        <f>+TRUNC('D-PNP'!AP57,6)</f>
        <v>0</v>
      </c>
      <c r="AQ57" s="23">
        <f>+TRUNC('D-PNP'!AQ57,0)</f>
        <v>0</v>
      </c>
      <c r="AR57" s="23">
        <f>+TRUNC('D-PNP'!AR57,0)</f>
        <v>0</v>
      </c>
      <c r="AS57" s="23">
        <f>+TRUNC('D-PNP'!AS57,3)</f>
        <v>0</v>
      </c>
      <c r="AT57" s="23">
        <f>+TRUNC('D-PNP'!AT57,3)</f>
        <v>0</v>
      </c>
      <c r="AU57" s="23">
        <f>+TRUNC('D-PNP'!AU57,0)</f>
        <v>0</v>
      </c>
      <c r="AV57" s="23">
        <f>+TRUNC('D-PNP'!AV57,0)</f>
        <v>0</v>
      </c>
      <c r="AW57" s="23">
        <f>+TRUNC('D-PNP'!AW57,0)</f>
        <v>0</v>
      </c>
      <c r="AX57" s="23">
        <f>+TRUNC('D-PNP'!AX57,0)</f>
        <v>0</v>
      </c>
      <c r="AY57" s="23">
        <f>+TRUNC('D-PNP'!AY57,0)</f>
        <v>0</v>
      </c>
      <c r="AZ57" s="23">
        <f>+TRUNC('D-PNP'!AZ57,3)</f>
        <v>0</v>
      </c>
      <c r="BA57" s="23">
        <f>+TRUNC('D-PNP'!BA57,0)</f>
        <v>0</v>
      </c>
      <c r="BB57" s="23">
        <f>+TRUNC('D-PNP'!BB57,0)</f>
        <v>0</v>
      </c>
      <c r="BC57" s="23">
        <f>+TRUNC('D-PNP'!BC57,0)</f>
        <v>0</v>
      </c>
      <c r="BD57" s="23">
        <f>+TRUNC('D-PNP'!BD57,3)</f>
        <v>0</v>
      </c>
      <c r="BE57" s="23">
        <f>+TRUNC('D-PNP'!BE57,3)</f>
        <v>0</v>
      </c>
      <c r="BF57" s="23">
        <f>+TRUNC('D-PNP'!BF57,0)</f>
        <v>0</v>
      </c>
      <c r="BG57" s="23">
        <f>+TRUNC('D-PNP'!BG57,0)</f>
        <v>0</v>
      </c>
      <c r="BH57" s="23">
        <f>+TRUNC('D-PNP'!BH57,0)</f>
        <v>0</v>
      </c>
      <c r="BI57" s="23">
        <f>+TRUNC('D-PNP'!BI57,0)</f>
        <v>0</v>
      </c>
      <c r="BJ57" s="23">
        <f>+TRUNC('D-PNP'!BJ57,3)</f>
        <v>98.739000000000004</v>
      </c>
      <c r="BK57" s="23">
        <f>+TRUNC('D-PNP'!BK57,3)</f>
        <v>1.8420000000000001</v>
      </c>
      <c r="BL57" s="23">
        <f>+TRUNC('D-PNP'!BL57,3)</f>
        <v>-1.0569999999999999</v>
      </c>
      <c r="BM57" s="23">
        <f>+TRUNC('D-PNP'!BM57,3)</f>
        <v>0.876</v>
      </c>
      <c r="BN57" s="23">
        <f>+TRUNC('D-PNP'!BN57,3)</f>
        <v>6.0419999999999998</v>
      </c>
      <c r="BO57" s="23">
        <f>+TRUNC('D-PNP'!BO57,3)</f>
        <v>6.0419999999999998</v>
      </c>
      <c r="BP57" s="23">
        <f>+TRUNC('D-PNP'!BP57,3)</f>
        <v>0</v>
      </c>
      <c r="BQ57" s="23">
        <f>+TRUNC('D-PNP'!BQ57,3)</f>
        <v>37.502000000000002</v>
      </c>
      <c r="BR57" s="23">
        <f>+TRUNC('D-PNP'!BR57,3)</f>
        <v>37.502000000000002</v>
      </c>
      <c r="BS57" s="23">
        <f>+TRUNC('D-PNP'!BS57,3)</f>
        <v>98.739000000000004</v>
      </c>
      <c r="BT57" s="23">
        <f>+TRUNC('D-PNP'!BT57,0)</f>
        <v>0</v>
      </c>
      <c r="BU57" s="23">
        <f>+TRUNC('D-PNP'!BU57,0)</f>
        <v>0</v>
      </c>
      <c r="BV57" s="23">
        <f>+TRUNC('D-PNP'!BV57,6)</f>
        <v>0</v>
      </c>
      <c r="BW57" s="23">
        <f>+TRUNC('D-PNP'!BW57,0)</f>
        <v>0</v>
      </c>
      <c r="BX57" s="23">
        <f>+TRUNC('D-PNP'!BX57,0)</f>
        <v>0</v>
      </c>
      <c r="BY57" s="23">
        <f>+TRUNC('D-PNP'!BY57,0)</f>
        <v>0</v>
      </c>
      <c r="BZ57" s="23">
        <f>+TRUNC('D-PNP'!BZ57,3)</f>
        <v>0</v>
      </c>
      <c r="CA57" s="23">
        <f>+TRUNC('D-PNP'!CA57,3)</f>
        <v>0.13</v>
      </c>
      <c r="CB57" s="23">
        <f>+TRUNC('D-PNP'!CB57,3)</f>
        <v>0.42199999999999999</v>
      </c>
      <c r="CC57" s="23">
        <f>+TRUNC('D-PNP'!CC57,3)</f>
        <v>0.10299999999999999</v>
      </c>
      <c r="CD57" s="23">
        <f>+TRUNC('D-PNP'!CD57,3)</f>
        <v>8.6999999999999994E-2</v>
      </c>
      <c r="CE57" s="23">
        <f>+TRUNC('D-PNP'!CE57,3)</f>
        <v>0</v>
      </c>
      <c r="CF57" s="23">
        <f>+TRUNC('D-PNP'!CF57,3)</f>
        <v>0</v>
      </c>
      <c r="CG57" s="23">
        <f>+TRUNC('D-PNP'!CG57,3)</f>
        <v>0</v>
      </c>
      <c r="CH57" s="23">
        <f>+TRUNC('D-PNP'!CH57,3)</f>
        <v>0</v>
      </c>
      <c r="CI57" s="23">
        <f>+TRUNC('D-PNP'!CI57,3)</f>
        <v>47099.114999999998</v>
      </c>
      <c r="CJ57" s="23">
        <f>+TRUNC('D-PNP'!CJ57,3)</f>
        <v>1499.7370000000001</v>
      </c>
      <c r="CK57" s="23">
        <f>+TRUNC('D-PNP'!CK57,3)</f>
        <v>0</v>
      </c>
      <c r="CL57" s="23">
        <f>+TRUNC('D-PNP'!CL57,3)</f>
        <v>0</v>
      </c>
      <c r="CM57" s="23">
        <f>+TRUNC('D-PNP'!CM57,3)</f>
        <v>0</v>
      </c>
      <c r="CN57" s="23">
        <f>+TRUNC('D-PNP'!CN57,0)</f>
        <v>0</v>
      </c>
      <c r="CO57" s="23">
        <f>+TRUNC('D-PNP'!CO57,3)</f>
        <v>0</v>
      </c>
      <c r="CP57" s="23">
        <f>+TRUNC('D-PNP'!CP57,0)</f>
        <v>0</v>
      </c>
      <c r="CQ57" s="23">
        <f>+TRUNC('D-PNP'!CQ57,0)</f>
        <v>0</v>
      </c>
      <c r="CR57" s="23">
        <f>+TRUNC('D-PNP'!CR57,0)</f>
        <v>0</v>
      </c>
      <c r="CS57" s="23">
        <f>+TRUNC('D-PNP'!CS57,0)</f>
        <v>0</v>
      </c>
      <c r="CT57" s="23">
        <f>+TRUNC('D-PNP'!CT57,0)</f>
        <v>0</v>
      </c>
      <c r="CU57" s="23">
        <f>+TRUNC('D-PNP'!CU57,6)</f>
        <v>0</v>
      </c>
      <c r="CV57" s="23">
        <f>+TRUNC('D-PNP'!CV57,0)</f>
        <v>0</v>
      </c>
      <c r="CW57" s="23">
        <f>+TRUNC('D-PNP'!CW57,0)</f>
        <v>0</v>
      </c>
      <c r="CX57" s="23">
        <f>+TRUNC('D-PNP'!CX57,0)</f>
        <v>0</v>
      </c>
      <c r="CY57" s="23">
        <f>+TRUNC('D-PNP'!CY57,0)</f>
        <v>0</v>
      </c>
      <c r="CZ57" s="23">
        <f>+TRUNC('D-PNP'!CZ57,0)</f>
        <v>0</v>
      </c>
      <c r="DA57" s="23">
        <f>+TRUNC('D-PNP'!DA57,0)</f>
        <v>0</v>
      </c>
      <c r="DB57" s="23">
        <f>+TRUNC('D-PNP'!DB57,0)</f>
        <v>0</v>
      </c>
      <c r="DC57" s="23">
        <f>+TRUNC('D-PNP'!DC57,0)</f>
        <v>0</v>
      </c>
      <c r="DD57" s="23">
        <f>+TRUNC('D-PNP'!DD57,0)</f>
        <v>0</v>
      </c>
      <c r="DE57" s="23">
        <f>+TRUNC('D-PNP'!DE57,0)</f>
        <v>0</v>
      </c>
      <c r="DF57" s="23">
        <f>+TRUNC('D-PNP'!DF57,0)</f>
        <v>0</v>
      </c>
      <c r="DG57" s="23">
        <f>+TRUNC('D-PNP'!DG57,0)</f>
        <v>0</v>
      </c>
      <c r="DH57" s="23">
        <f>+TRUNC('D-PNP'!DH57,0)</f>
        <v>0</v>
      </c>
      <c r="DI57" s="23">
        <f>+TRUNC('D-PNP'!DI57,0)</f>
        <v>0</v>
      </c>
      <c r="DJ57" s="23">
        <f>+TRUNC('D-PNP'!DJ57,6)</f>
        <v>0</v>
      </c>
      <c r="DK57" s="23">
        <f>+TRUNC('D-PNP'!DK57,0)</f>
        <v>0</v>
      </c>
      <c r="DL57" s="23">
        <f>+TRUNC('D-PNP'!DL57,0)</f>
        <v>0</v>
      </c>
      <c r="DM57" s="23">
        <f>+TRUNC('D-PNP'!DM57,0)</f>
        <v>0</v>
      </c>
      <c r="DN57" s="23">
        <f>+TRUNC('D-PNP'!DN57,0)</f>
        <v>0</v>
      </c>
      <c r="DO57" s="23">
        <f>+TRUNC('D-PNP'!DO57,0)</f>
        <v>0</v>
      </c>
      <c r="DP57" s="23">
        <f>+TRUNC('D-PNP'!DP57,0)</f>
        <v>0</v>
      </c>
    </row>
    <row r="58" spans="3:120" x14ac:dyDescent="0.2">
      <c r="C58" s="12">
        <f>+'D-PDP'!C58</f>
        <v>2045</v>
      </c>
      <c r="D58" s="23">
        <f>+TRUNC('D-PNP'!D58,0)</f>
        <v>0</v>
      </c>
      <c r="E58" s="23">
        <f>+TRUNC('D-PNP'!E58,0)</f>
        <v>0</v>
      </c>
      <c r="F58" s="23">
        <f>+TRUNC('D-PNP'!F58,0)</f>
        <v>0</v>
      </c>
      <c r="G58" s="23">
        <f>+TRUNC('D-PNP'!G58,0)</f>
        <v>0</v>
      </c>
      <c r="H58" s="23">
        <f>+TRUNC('D-PNP'!H58,0)</f>
        <v>0</v>
      </c>
      <c r="I58" s="23">
        <f>+TRUNC('D-PNP'!I58,0)</f>
        <v>0</v>
      </c>
      <c r="J58" s="23">
        <f>+TRUNC('D-PNP'!J58,0)</f>
        <v>0</v>
      </c>
      <c r="K58" s="23">
        <f>+TRUNC('D-PNP'!K58,0)</f>
        <v>6563</v>
      </c>
      <c r="L58" s="23">
        <f>+TRUNC('D-PNP'!L58,0)</f>
        <v>0</v>
      </c>
      <c r="M58" s="23">
        <f>+TRUNC('D-PNP'!M58,3)</f>
        <v>3029.7040000000002</v>
      </c>
      <c r="N58" s="23">
        <f>+TRUNC('D-PNP'!N58,3)</f>
        <v>563.64400000000001</v>
      </c>
      <c r="O58" s="23">
        <f>+TRUNC('D-PNP'!O58,3)</f>
        <v>0</v>
      </c>
      <c r="P58" s="23">
        <f>+TRUNC('D-PNP'!P58,3)</f>
        <v>2466.06</v>
      </c>
      <c r="Q58" s="23">
        <f>+TRUNC('D-PNP'!Q58,3)</f>
        <v>2193.386</v>
      </c>
      <c r="R58" s="23">
        <f>+TRUNC('D-PNP'!R58,3)</f>
        <v>0</v>
      </c>
      <c r="S58" s="23">
        <f>+TRUNC('D-PNP'!S58,0)</f>
        <v>0</v>
      </c>
      <c r="T58" s="23">
        <f>+TRUNC('D-PNP'!T58,0)</f>
        <v>0</v>
      </c>
      <c r="U58" s="23">
        <f>+TRUNC('D-PNP'!U58,0)</f>
        <v>0</v>
      </c>
      <c r="V58" s="23">
        <f>+TRUNC('D-PNP'!V58,0)</f>
        <v>0</v>
      </c>
      <c r="W58" s="23">
        <f>+TRUNC('D-PNP'!W58,0)</f>
        <v>890765</v>
      </c>
      <c r="X58" s="23">
        <f>+TRUNC('D-PNP'!X58,0)</f>
        <v>0</v>
      </c>
      <c r="Y58" s="23">
        <f>+TRUNC('D-PNP'!Y58,0)</f>
        <v>0</v>
      </c>
      <c r="Z58" s="23">
        <f>+TRUNC('D-PNP'!Z58,0)</f>
        <v>0</v>
      </c>
      <c r="AA58" s="23">
        <f>+TRUNC('D-PNP'!AA58,0)</f>
        <v>0</v>
      </c>
      <c r="AB58" s="23">
        <f>+TRUNC('D-PNP'!AB58,0)</f>
        <v>0</v>
      </c>
      <c r="AC58" s="23">
        <f>+TRUNC('D-PNP'!AC58,0)</f>
        <v>0</v>
      </c>
      <c r="AD58" s="23">
        <f>+TRUNC('D-PNP'!AD58,3)</f>
        <v>0</v>
      </c>
      <c r="AE58" s="23">
        <f>+TRUNC('D-PNP'!AE58,3)</f>
        <v>0</v>
      </c>
      <c r="AF58" s="23">
        <f>+TRUNC('D-PNP'!AF58,0)</f>
        <v>0</v>
      </c>
      <c r="AG58" s="23">
        <f>+TRUNC('D-PNP'!AG58,0)</f>
        <v>0</v>
      </c>
      <c r="AH58" s="23">
        <f>+TRUNC('D-PNP'!AH58,0)</f>
        <v>0</v>
      </c>
      <c r="AI58" s="23">
        <f>+TRUNC('D-PNP'!AI58,0)</f>
        <v>0</v>
      </c>
      <c r="AJ58" s="23">
        <f>+TRUNC('D-PNP'!AJ58,6)</f>
        <v>0</v>
      </c>
      <c r="AK58" s="23">
        <f>+TRUNC('D-PNP'!AK58,6)</f>
        <v>0</v>
      </c>
      <c r="AL58" s="23">
        <f>+TRUNC('D-PNP'!AL58,6)</f>
        <v>0</v>
      </c>
      <c r="AM58" s="23">
        <f>+TRUNC('D-PNP'!AM58,0)</f>
        <v>0</v>
      </c>
      <c r="AN58" s="23">
        <f>+TRUNC('D-PNP'!AN58,3)</f>
        <v>0</v>
      </c>
      <c r="AO58" s="23">
        <f>+TRUNC('D-PNP'!AO58,0)</f>
        <v>0</v>
      </c>
      <c r="AP58" s="23">
        <f>+TRUNC('D-PNP'!AP58,6)</f>
        <v>0</v>
      </c>
      <c r="AQ58" s="23">
        <f>+TRUNC('D-PNP'!AQ58,0)</f>
        <v>0</v>
      </c>
      <c r="AR58" s="23">
        <f>+TRUNC('D-PNP'!AR58,0)</f>
        <v>0</v>
      </c>
      <c r="AS58" s="23">
        <f>+TRUNC('D-PNP'!AS58,3)</f>
        <v>0</v>
      </c>
      <c r="AT58" s="23">
        <f>+TRUNC('D-PNP'!AT58,3)</f>
        <v>0</v>
      </c>
      <c r="AU58" s="23">
        <f>+TRUNC('D-PNP'!AU58,0)</f>
        <v>0</v>
      </c>
      <c r="AV58" s="23">
        <f>+TRUNC('D-PNP'!AV58,0)</f>
        <v>0</v>
      </c>
      <c r="AW58" s="23">
        <f>+TRUNC('D-PNP'!AW58,0)</f>
        <v>0</v>
      </c>
      <c r="AX58" s="23">
        <f>+TRUNC('D-PNP'!AX58,0)</f>
        <v>0</v>
      </c>
      <c r="AY58" s="23">
        <f>+TRUNC('D-PNP'!AY58,0)</f>
        <v>0</v>
      </c>
      <c r="AZ58" s="23">
        <f>+TRUNC('D-PNP'!AZ58,3)</f>
        <v>0</v>
      </c>
      <c r="BA58" s="23">
        <f>+TRUNC('D-PNP'!BA58,0)</f>
        <v>0</v>
      </c>
      <c r="BB58" s="23">
        <f>+TRUNC('D-PNP'!BB58,0)</f>
        <v>0</v>
      </c>
      <c r="BC58" s="23">
        <f>+TRUNC('D-PNP'!BC58,0)</f>
        <v>0</v>
      </c>
      <c r="BD58" s="23">
        <f>+TRUNC('D-PNP'!BD58,3)</f>
        <v>0</v>
      </c>
      <c r="BE58" s="23">
        <f>+TRUNC('D-PNP'!BE58,3)</f>
        <v>0</v>
      </c>
      <c r="BF58" s="23">
        <f>+TRUNC('D-PNP'!BF58,0)</f>
        <v>0</v>
      </c>
      <c r="BG58" s="23">
        <f>+TRUNC('D-PNP'!BG58,0)</f>
        <v>0</v>
      </c>
      <c r="BH58" s="23">
        <f>+TRUNC('D-PNP'!BH58,0)</f>
        <v>0</v>
      </c>
      <c r="BI58" s="23">
        <f>+TRUNC('D-PNP'!BI58,0)</f>
        <v>0</v>
      </c>
      <c r="BJ58" s="23">
        <f>+TRUNC('D-PNP'!BJ58,3)</f>
        <v>98.739000000000004</v>
      </c>
      <c r="BK58" s="23">
        <f>+TRUNC('D-PNP'!BK58,3)</f>
        <v>1.8420000000000001</v>
      </c>
      <c r="BL58" s="23">
        <f>+TRUNC('D-PNP'!BL58,3)</f>
        <v>-1.0569999999999999</v>
      </c>
      <c r="BM58" s="23">
        <f>+TRUNC('D-PNP'!BM58,3)</f>
        <v>0.876</v>
      </c>
      <c r="BN58" s="23">
        <f>+TRUNC('D-PNP'!BN58,3)</f>
        <v>6.0419999999999998</v>
      </c>
      <c r="BO58" s="23">
        <f>+TRUNC('D-PNP'!BO58,3)</f>
        <v>6.0419999999999998</v>
      </c>
      <c r="BP58" s="23">
        <f>+TRUNC('D-PNP'!BP58,3)</f>
        <v>0</v>
      </c>
      <c r="BQ58" s="23">
        <f>+TRUNC('D-PNP'!BQ58,3)</f>
        <v>37.502000000000002</v>
      </c>
      <c r="BR58" s="23">
        <f>+TRUNC('D-PNP'!BR58,3)</f>
        <v>37.502000000000002</v>
      </c>
      <c r="BS58" s="23">
        <f>+TRUNC('D-PNP'!BS58,3)</f>
        <v>98.739000000000004</v>
      </c>
      <c r="BT58" s="23">
        <f>+TRUNC('D-PNP'!BT58,0)</f>
        <v>0</v>
      </c>
      <c r="BU58" s="23">
        <f>+TRUNC('D-PNP'!BU58,0)</f>
        <v>0</v>
      </c>
      <c r="BV58" s="23">
        <f>+TRUNC('D-PNP'!BV58,6)</f>
        <v>0</v>
      </c>
      <c r="BW58" s="23">
        <f>+TRUNC('D-PNP'!BW58,0)</f>
        <v>0</v>
      </c>
      <c r="BX58" s="23">
        <f>+TRUNC('D-PNP'!BX58,0)</f>
        <v>0</v>
      </c>
      <c r="BY58" s="23">
        <f>+TRUNC('D-PNP'!BY58,0)</f>
        <v>0</v>
      </c>
      <c r="BZ58" s="23">
        <f>+TRUNC('D-PNP'!BZ58,3)</f>
        <v>0</v>
      </c>
      <c r="CA58" s="23">
        <f>+TRUNC('D-PNP'!CA58,3)</f>
        <v>0.13</v>
      </c>
      <c r="CB58" s="23">
        <f>+TRUNC('D-PNP'!CB58,3)</f>
        <v>0.42199999999999999</v>
      </c>
      <c r="CC58" s="23">
        <f>+TRUNC('D-PNP'!CC58,3)</f>
        <v>0.10299999999999999</v>
      </c>
      <c r="CD58" s="23">
        <f>+TRUNC('D-PNP'!CD58,3)</f>
        <v>8.6999999999999994E-2</v>
      </c>
      <c r="CE58" s="23">
        <f>+TRUNC('D-PNP'!CE58,3)</f>
        <v>0</v>
      </c>
      <c r="CF58" s="23">
        <f>+TRUNC('D-PNP'!CF58,3)</f>
        <v>0</v>
      </c>
      <c r="CG58" s="23">
        <f>+TRUNC('D-PNP'!CG58,3)</f>
        <v>0</v>
      </c>
      <c r="CH58" s="23">
        <f>+TRUNC('D-PNP'!CH58,3)</f>
        <v>0</v>
      </c>
      <c r="CI58" s="23">
        <f>+TRUNC('D-PNP'!CI58,3)</f>
        <v>47099.114999999998</v>
      </c>
      <c r="CJ58" s="23">
        <f>+TRUNC('D-PNP'!CJ58,3)</f>
        <v>1499.7370000000001</v>
      </c>
      <c r="CK58" s="23">
        <f>+TRUNC('D-PNP'!CK58,3)</f>
        <v>0</v>
      </c>
      <c r="CL58" s="23">
        <f>+TRUNC('D-PNP'!CL58,3)</f>
        <v>0</v>
      </c>
      <c r="CM58" s="23">
        <f>+TRUNC('D-PNP'!CM58,3)</f>
        <v>0</v>
      </c>
      <c r="CN58" s="23">
        <f>+TRUNC('D-PNP'!CN58,0)</f>
        <v>0</v>
      </c>
      <c r="CO58" s="23">
        <f>+TRUNC('D-PNP'!CO58,3)</f>
        <v>0</v>
      </c>
      <c r="CP58" s="23">
        <f>+TRUNC('D-PNP'!CP58,0)</f>
        <v>0</v>
      </c>
      <c r="CQ58" s="23">
        <f>+TRUNC('D-PNP'!CQ58,0)</f>
        <v>0</v>
      </c>
      <c r="CR58" s="23">
        <f>+TRUNC('D-PNP'!CR58,0)</f>
        <v>0</v>
      </c>
      <c r="CS58" s="23">
        <f>+TRUNC('D-PNP'!CS58,0)</f>
        <v>0</v>
      </c>
      <c r="CT58" s="23">
        <f>+TRUNC('D-PNP'!CT58,0)</f>
        <v>0</v>
      </c>
      <c r="CU58" s="23">
        <f>+TRUNC('D-PNP'!CU58,6)</f>
        <v>0</v>
      </c>
      <c r="CV58" s="23">
        <f>+TRUNC('D-PNP'!CV58,0)</f>
        <v>0</v>
      </c>
      <c r="CW58" s="23">
        <f>+TRUNC('D-PNP'!CW58,0)</f>
        <v>0</v>
      </c>
      <c r="CX58" s="23">
        <f>+TRUNC('D-PNP'!CX58,0)</f>
        <v>0</v>
      </c>
      <c r="CY58" s="23">
        <f>+TRUNC('D-PNP'!CY58,0)</f>
        <v>0</v>
      </c>
      <c r="CZ58" s="23">
        <f>+TRUNC('D-PNP'!CZ58,0)</f>
        <v>0</v>
      </c>
      <c r="DA58" s="23">
        <f>+TRUNC('D-PNP'!DA58,0)</f>
        <v>0</v>
      </c>
      <c r="DB58" s="23">
        <f>+TRUNC('D-PNP'!DB58,0)</f>
        <v>0</v>
      </c>
      <c r="DC58" s="23">
        <f>+TRUNC('D-PNP'!DC58,0)</f>
        <v>0</v>
      </c>
      <c r="DD58" s="23">
        <f>+TRUNC('D-PNP'!DD58,0)</f>
        <v>0</v>
      </c>
      <c r="DE58" s="23">
        <f>+TRUNC('D-PNP'!DE58,0)</f>
        <v>0</v>
      </c>
      <c r="DF58" s="23">
        <f>+TRUNC('D-PNP'!DF58,0)</f>
        <v>0</v>
      </c>
      <c r="DG58" s="23">
        <f>+TRUNC('D-PNP'!DG58,0)</f>
        <v>0</v>
      </c>
      <c r="DH58" s="23">
        <f>+TRUNC('D-PNP'!DH58,0)</f>
        <v>0</v>
      </c>
      <c r="DI58" s="23">
        <f>+TRUNC('D-PNP'!DI58,0)</f>
        <v>0</v>
      </c>
      <c r="DJ58" s="23">
        <f>+TRUNC('D-PNP'!DJ58,6)</f>
        <v>0</v>
      </c>
      <c r="DK58" s="23">
        <f>+TRUNC('D-PNP'!DK58,0)</f>
        <v>0</v>
      </c>
      <c r="DL58" s="23">
        <f>+TRUNC('D-PNP'!DL58,0)</f>
        <v>0</v>
      </c>
      <c r="DM58" s="23">
        <f>+TRUNC('D-PNP'!DM58,0)</f>
        <v>0</v>
      </c>
      <c r="DN58" s="23">
        <f>+TRUNC('D-PNP'!DN58,0)</f>
        <v>0</v>
      </c>
      <c r="DO58" s="23">
        <f>+TRUNC('D-PNP'!DO58,0)</f>
        <v>0</v>
      </c>
      <c r="DP58" s="23">
        <f>+TRUNC('D-PNP'!DP58,0)</f>
        <v>0</v>
      </c>
    </row>
    <row r="59" spans="3:120" x14ac:dyDescent="0.2">
      <c r="C59" s="12">
        <f>+'D-PDP'!C59</f>
        <v>2046</v>
      </c>
      <c r="D59" s="23">
        <f>+TRUNC('D-PNP'!D59,0)</f>
        <v>0</v>
      </c>
      <c r="E59" s="23">
        <f>+TRUNC('D-PNP'!E59,0)</f>
        <v>0</v>
      </c>
      <c r="F59" s="23">
        <f>+TRUNC('D-PNP'!F59,0)</f>
        <v>0</v>
      </c>
      <c r="G59" s="23">
        <f>+TRUNC('D-PNP'!G59,0)</f>
        <v>0</v>
      </c>
      <c r="H59" s="23">
        <f>+TRUNC('D-PNP'!H59,0)</f>
        <v>0</v>
      </c>
      <c r="I59" s="23">
        <f>+TRUNC('D-PNP'!I59,0)</f>
        <v>0</v>
      </c>
      <c r="J59" s="23">
        <f>+TRUNC('D-PNP'!J59,0)</f>
        <v>0</v>
      </c>
      <c r="K59" s="23">
        <f>+TRUNC('D-PNP'!K59,0)</f>
        <v>6037</v>
      </c>
      <c r="L59" s="23">
        <f>+TRUNC('D-PNP'!L59,0)</f>
        <v>0</v>
      </c>
      <c r="M59" s="23">
        <f>+TRUNC('D-PNP'!M59,3)</f>
        <v>2769.0509999999999</v>
      </c>
      <c r="N59" s="23">
        <f>+TRUNC('D-PNP'!N59,3)</f>
        <v>308.50200000000001</v>
      </c>
      <c r="O59" s="23">
        <f>+TRUNC('D-PNP'!O59,3)</f>
        <v>0</v>
      </c>
      <c r="P59" s="23">
        <f>+TRUNC('D-PNP'!P59,3)</f>
        <v>2460.5479999999998</v>
      </c>
      <c r="Q59" s="23">
        <f>+TRUNC('D-PNP'!Q59,3)</f>
        <v>2211.3339999999998</v>
      </c>
      <c r="R59" s="23">
        <f>+TRUNC('D-PNP'!R59,3)</f>
        <v>0</v>
      </c>
      <c r="S59" s="23">
        <f>+TRUNC('D-PNP'!S59,0)</f>
        <v>0</v>
      </c>
      <c r="T59" s="23">
        <f>+TRUNC('D-PNP'!T59,0)</f>
        <v>0</v>
      </c>
      <c r="U59" s="23">
        <f>+TRUNC('D-PNP'!U59,0)</f>
        <v>0</v>
      </c>
      <c r="V59" s="23">
        <f>+TRUNC('D-PNP'!V59,0)</f>
        <v>0</v>
      </c>
      <c r="W59" s="23">
        <f>+TRUNC('D-PNP'!W59,0)</f>
        <v>891291</v>
      </c>
      <c r="X59" s="23">
        <f>+TRUNC('D-PNP'!X59,0)</f>
        <v>0</v>
      </c>
      <c r="Y59" s="23">
        <f>+TRUNC('D-PNP'!Y59,0)</f>
        <v>0</v>
      </c>
      <c r="Z59" s="23">
        <f>+TRUNC('D-PNP'!Z59,0)</f>
        <v>0</v>
      </c>
      <c r="AA59" s="23">
        <f>+TRUNC('D-PNP'!AA59,0)</f>
        <v>0</v>
      </c>
      <c r="AB59" s="23">
        <f>+TRUNC('D-PNP'!AB59,0)</f>
        <v>0</v>
      </c>
      <c r="AC59" s="23">
        <f>+TRUNC('D-PNP'!AC59,0)</f>
        <v>0</v>
      </c>
      <c r="AD59" s="23">
        <f>+TRUNC('D-PNP'!AD59,3)</f>
        <v>0</v>
      </c>
      <c r="AE59" s="23">
        <f>+TRUNC('D-PNP'!AE59,3)</f>
        <v>0</v>
      </c>
      <c r="AF59" s="23">
        <f>+TRUNC('D-PNP'!AF59,0)</f>
        <v>0</v>
      </c>
      <c r="AG59" s="23">
        <f>+TRUNC('D-PNP'!AG59,0)</f>
        <v>0</v>
      </c>
      <c r="AH59" s="23">
        <f>+TRUNC('D-PNP'!AH59,0)</f>
        <v>0</v>
      </c>
      <c r="AI59" s="23">
        <f>+TRUNC('D-PNP'!AI59,0)</f>
        <v>0</v>
      </c>
      <c r="AJ59" s="23">
        <f>+TRUNC('D-PNP'!AJ59,6)</f>
        <v>0</v>
      </c>
      <c r="AK59" s="23">
        <f>+TRUNC('D-PNP'!AK59,6)</f>
        <v>0</v>
      </c>
      <c r="AL59" s="23">
        <f>+TRUNC('D-PNP'!AL59,6)</f>
        <v>0</v>
      </c>
      <c r="AM59" s="23">
        <f>+TRUNC('D-PNP'!AM59,0)</f>
        <v>0</v>
      </c>
      <c r="AN59" s="23">
        <f>+TRUNC('D-PNP'!AN59,3)</f>
        <v>0</v>
      </c>
      <c r="AO59" s="23">
        <f>+TRUNC('D-PNP'!AO59,0)</f>
        <v>0</v>
      </c>
      <c r="AP59" s="23">
        <f>+TRUNC('D-PNP'!AP59,6)</f>
        <v>0</v>
      </c>
      <c r="AQ59" s="23">
        <f>+TRUNC('D-PNP'!AQ59,0)</f>
        <v>0</v>
      </c>
      <c r="AR59" s="23">
        <f>+TRUNC('D-PNP'!AR59,0)</f>
        <v>0</v>
      </c>
      <c r="AS59" s="23">
        <f>+TRUNC('D-PNP'!AS59,3)</f>
        <v>0</v>
      </c>
      <c r="AT59" s="23">
        <f>+TRUNC('D-PNP'!AT59,3)</f>
        <v>0</v>
      </c>
      <c r="AU59" s="23">
        <f>+TRUNC('D-PNP'!AU59,0)</f>
        <v>0</v>
      </c>
      <c r="AV59" s="23">
        <f>+TRUNC('D-PNP'!AV59,0)</f>
        <v>0</v>
      </c>
      <c r="AW59" s="23">
        <f>+TRUNC('D-PNP'!AW59,0)</f>
        <v>0</v>
      </c>
      <c r="AX59" s="23">
        <f>+TRUNC('D-PNP'!AX59,0)</f>
        <v>0</v>
      </c>
      <c r="AY59" s="23">
        <f>+TRUNC('D-PNP'!AY59,0)</f>
        <v>0</v>
      </c>
      <c r="AZ59" s="23">
        <f>+TRUNC('D-PNP'!AZ59,3)</f>
        <v>0</v>
      </c>
      <c r="BA59" s="23">
        <f>+TRUNC('D-PNP'!BA59,0)</f>
        <v>0</v>
      </c>
      <c r="BB59" s="23">
        <f>+TRUNC('D-PNP'!BB59,0)</f>
        <v>0</v>
      </c>
      <c r="BC59" s="23">
        <f>+TRUNC('D-PNP'!BC59,0)</f>
        <v>0</v>
      </c>
      <c r="BD59" s="23">
        <f>+TRUNC('D-PNP'!BD59,3)</f>
        <v>0</v>
      </c>
      <c r="BE59" s="23">
        <f>+TRUNC('D-PNP'!BE59,3)</f>
        <v>0</v>
      </c>
      <c r="BF59" s="23">
        <f>+TRUNC('D-PNP'!BF59,0)</f>
        <v>0</v>
      </c>
      <c r="BG59" s="23">
        <f>+TRUNC('D-PNP'!BG59,0)</f>
        <v>0</v>
      </c>
      <c r="BH59" s="23">
        <f>+TRUNC('D-PNP'!BH59,0)</f>
        <v>0</v>
      </c>
      <c r="BI59" s="23">
        <f>+TRUNC('D-PNP'!BI59,0)</f>
        <v>0</v>
      </c>
      <c r="BJ59" s="23">
        <f>+TRUNC('D-PNP'!BJ59,3)</f>
        <v>98.739000000000004</v>
      </c>
      <c r="BK59" s="23">
        <f>+TRUNC('D-PNP'!BK59,3)</f>
        <v>1.8420000000000001</v>
      </c>
      <c r="BL59" s="23">
        <f>+TRUNC('D-PNP'!BL59,3)</f>
        <v>-1.0569999999999999</v>
      </c>
      <c r="BM59" s="23">
        <f>+TRUNC('D-PNP'!BM59,3)</f>
        <v>0.876</v>
      </c>
      <c r="BN59" s="23">
        <f>+TRUNC('D-PNP'!BN59,3)</f>
        <v>6.0419999999999998</v>
      </c>
      <c r="BO59" s="23">
        <f>+TRUNC('D-PNP'!BO59,3)</f>
        <v>6.0419999999999998</v>
      </c>
      <c r="BP59" s="23">
        <f>+TRUNC('D-PNP'!BP59,3)</f>
        <v>0</v>
      </c>
      <c r="BQ59" s="23">
        <f>+TRUNC('D-PNP'!BQ59,3)</f>
        <v>37.502000000000002</v>
      </c>
      <c r="BR59" s="23">
        <f>+TRUNC('D-PNP'!BR59,3)</f>
        <v>37.502000000000002</v>
      </c>
      <c r="BS59" s="23">
        <f>+TRUNC('D-PNP'!BS59,3)</f>
        <v>98.739000000000004</v>
      </c>
      <c r="BT59" s="23">
        <f>+TRUNC('D-PNP'!BT59,0)</f>
        <v>0</v>
      </c>
      <c r="BU59" s="23">
        <f>+TRUNC('D-PNP'!BU59,0)</f>
        <v>0</v>
      </c>
      <c r="BV59" s="23">
        <f>+TRUNC('D-PNP'!BV59,6)</f>
        <v>0</v>
      </c>
      <c r="BW59" s="23">
        <f>+TRUNC('D-PNP'!BW59,0)</f>
        <v>0</v>
      </c>
      <c r="BX59" s="23">
        <f>+TRUNC('D-PNP'!BX59,0)</f>
        <v>0</v>
      </c>
      <c r="BY59" s="23">
        <f>+TRUNC('D-PNP'!BY59,0)</f>
        <v>0</v>
      </c>
      <c r="BZ59" s="23">
        <f>+TRUNC('D-PNP'!BZ59,3)</f>
        <v>0</v>
      </c>
      <c r="CA59" s="23">
        <f>+TRUNC('D-PNP'!CA59,3)</f>
        <v>0.13</v>
      </c>
      <c r="CB59" s="23">
        <f>+TRUNC('D-PNP'!CB59,3)</f>
        <v>0.42199999999999999</v>
      </c>
      <c r="CC59" s="23">
        <f>+TRUNC('D-PNP'!CC59,3)</f>
        <v>0.10299999999999999</v>
      </c>
      <c r="CD59" s="23">
        <f>+TRUNC('D-PNP'!CD59,3)</f>
        <v>8.6999999999999994E-2</v>
      </c>
      <c r="CE59" s="23">
        <f>+TRUNC('D-PNP'!CE59,3)</f>
        <v>0</v>
      </c>
      <c r="CF59" s="23">
        <f>+TRUNC('D-PNP'!CF59,3)</f>
        <v>0</v>
      </c>
      <c r="CG59" s="23">
        <f>+TRUNC('D-PNP'!CG59,3)</f>
        <v>0</v>
      </c>
      <c r="CH59" s="23">
        <f>+TRUNC('D-PNP'!CH59,3)</f>
        <v>0</v>
      </c>
      <c r="CI59" s="23">
        <f>+TRUNC('D-PNP'!CI59,3)</f>
        <v>47099.114999999998</v>
      </c>
      <c r="CJ59" s="23">
        <f>+TRUNC('D-PNP'!CJ59,3)</f>
        <v>1499.7370000000001</v>
      </c>
      <c r="CK59" s="23">
        <f>+TRUNC('D-PNP'!CK59,3)</f>
        <v>0</v>
      </c>
      <c r="CL59" s="23">
        <f>+TRUNC('D-PNP'!CL59,3)</f>
        <v>0</v>
      </c>
      <c r="CM59" s="23">
        <f>+TRUNC('D-PNP'!CM59,3)</f>
        <v>0</v>
      </c>
      <c r="CN59" s="23">
        <f>+TRUNC('D-PNP'!CN59,0)</f>
        <v>0</v>
      </c>
      <c r="CO59" s="23">
        <f>+TRUNC('D-PNP'!CO59,3)</f>
        <v>0</v>
      </c>
      <c r="CP59" s="23">
        <f>+TRUNC('D-PNP'!CP59,0)</f>
        <v>0</v>
      </c>
      <c r="CQ59" s="23">
        <f>+TRUNC('D-PNP'!CQ59,0)</f>
        <v>0</v>
      </c>
      <c r="CR59" s="23">
        <f>+TRUNC('D-PNP'!CR59,0)</f>
        <v>0</v>
      </c>
      <c r="CS59" s="23">
        <f>+TRUNC('D-PNP'!CS59,0)</f>
        <v>0</v>
      </c>
      <c r="CT59" s="23">
        <f>+TRUNC('D-PNP'!CT59,0)</f>
        <v>0</v>
      </c>
      <c r="CU59" s="23">
        <f>+TRUNC('D-PNP'!CU59,6)</f>
        <v>0</v>
      </c>
      <c r="CV59" s="23">
        <f>+TRUNC('D-PNP'!CV59,0)</f>
        <v>0</v>
      </c>
      <c r="CW59" s="23">
        <f>+TRUNC('D-PNP'!CW59,0)</f>
        <v>0</v>
      </c>
      <c r="CX59" s="23">
        <f>+TRUNC('D-PNP'!CX59,0)</f>
        <v>0</v>
      </c>
      <c r="CY59" s="23">
        <f>+TRUNC('D-PNP'!CY59,0)</f>
        <v>0</v>
      </c>
      <c r="CZ59" s="23">
        <f>+TRUNC('D-PNP'!CZ59,0)</f>
        <v>0</v>
      </c>
      <c r="DA59" s="23">
        <f>+TRUNC('D-PNP'!DA59,0)</f>
        <v>0</v>
      </c>
      <c r="DB59" s="23">
        <f>+TRUNC('D-PNP'!DB59,0)</f>
        <v>0</v>
      </c>
      <c r="DC59" s="23">
        <f>+TRUNC('D-PNP'!DC59,0)</f>
        <v>0</v>
      </c>
      <c r="DD59" s="23">
        <f>+TRUNC('D-PNP'!DD59,0)</f>
        <v>0</v>
      </c>
      <c r="DE59" s="23">
        <f>+TRUNC('D-PNP'!DE59,0)</f>
        <v>0</v>
      </c>
      <c r="DF59" s="23">
        <f>+TRUNC('D-PNP'!DF59,0)</f>
        <v>0</v>
      </c>
      <c r="DG59" s="23">
        <f>+TRUNC('D-PNP'!DG59,0)</f>
        <v>0</v>
      </c>
      <c r="DH59" s="23">
        <f>+TRUNC('D-PNP'!DH59,0)</f>
        <v>0</v>
      </c>
      <c r="DI59" s="23">
        <f>+TRUNC('D-PNP'!DI59,0)</f>
        <v>0</v>
      </c>
      <c r="DJ59" s="23">
        <f>+TRUNC('D-PNP'!DJ59,6)</f>
        <v>0</v>
      </c>
      <c r="DK59" s="23">
        <f>+TRUNC('D-PNP'!DK59,0)</f>
        <v>0</v>
      </c>
      <c r="DL59" s="23">
        <f>+TRUNC('D-PNP'!DL59,0)</f>
        <v>0</v>
      </c>
      <c r="DM59" s="23">
        <f>+TRUNC('D-PNP'!DM59,0)</f>
        <v>0</v>
      </c>
      <c r="DN59" s="23">
        <f>+TRUNC('D-PNP'!DN59,0)</f>
        <v>0</v>
      </c>
      <c r="DO59" s="23">
        <f>+TRUNC('D-PNP'!DO59,0)</f>
        <v>0</v>
      </c>
      <c r="DP59" s="23">
        <f>+TRUNC('D-PNP'!DP59,0)</f>
        <v>0</v>
      </c>
    </row>
    <row r="60" spans="3:120" x14ac:dyDescent="0.2">
      <c r="C60" s="12">
        <f>+'D-PDP'!C60</f>
        <v>2047</v>
      </c>
      <c r="D60" s="23">
        <f>+TRUNC('D-PNP'!D60,0)</f>
        <v>0</v>
      </c>
      <c r="E60" s="23">
        <f>+TRUNC('D-PNP'!E60,0)</f>
        <v>0</v>
      </c>
      <c r="F60" s="23">
        <f>+TRUNC('D-PNP'!F60,0)</f>
        <v>0</v>
      </c>
      <c r="G60" s="23">
        <f>+TRUNC('D-PNP'!G60,0)</f>
        <v>0</v>
      </c>
      <c r="H60" s="23">
        <f>+TRUNC('D-PNP'!H60,0)</f>
        <v>0</v>
      </c>
      <c r="I60" s="23">
        <f>+TRUNC('D-PNP'!I60,0)</f>
        <v>0</v>
      </c>
      <c r="J60" s="23">
        <f>+TRUNC('D-PNP'!J60,0)</f>
        <v>0</v>
      </c>
      <c r="K60" s="23">
        <f>+TRUNC('D-PNP'!K60,0)</f>
        <v>5557</v>
      </c>
      <c r="L60" s="23">
        <f>+TRUNC('D-PNP'!L60,0)</f>
        <v>0</v>
      </c>
      <c r="M60" s="23">
        <f>+TRUNC('D-PNP'!M60,3)</f>
        <v>2533.366</v>
      </c>
      <c r="N60" s="23">
        <f>+TRUNC('D-PNP'!N60,3)</f>
        <v>48.121000000000002</v>
      </c>
      <c r="O60" s="23">
        <f>+TRUNC('D-PNP'!O60,3)</f>
        <v>0</v>
      </c>
      <c r="P60" s="23">
        <f>+TRUNC('D-PNP'!P60,3)</f>
        <v>2485.2449999999999</v>
      </c>
      <c r="Q60" s="23">
        <f>+TRUNC('D-PNP'!Q60,3)</f>
        <v>2257.2420000000002</v>
      </c>
      <c r="R60" s="23">
        <f>+TRUNC('D-PNP'!R60,3)</f>
        <v>0</v>
      </c>
      <c r="S60" s="23">
        <f>+TRUNC('D-PNP'!S60,0)</f>
        <v>0</v>
      </c>
      <c r="T60" s="23">
        <f>+TRUNC('D-PNP'!T60,0)</f>
        <v>0</v>
      </c>
      <c r="U60" s="23">
        <f>+TRUNC('D-PNP'!U60,0)</f>
        <v>0</v>
      </c>
      <c r="V60" s="23">
        <f>+TRUNC('D-PNP'!V60,0)</f>
        <v>0</v>
      </c>
      <c r="W60" s="23">
        <f>+TRUNC('D-PNP'!W60,0)</f>
        <v>891771</v>
      </c>
      <c r="X60" s="23">
        <f>+TRUNC('D-PNP'!X60,0)</f>
        <v>0</v>
      </c>
      <c r="Y60" s="23">
        <f>+TRUNC('D-PNP'!Y60,0)</f>
        <v>0</v>
      </c>
      <c r="Z60" s="23">
        <f>+TRUNC('D-PNP'!Z60,0)</f>
        <v>0</v>
      </c>
      <c r="AA60" s="23">
        <f>+TRUNC('D-PNP'!AA60,0)</f>
        <v>0</v>
      </c>
      <c r="AB60" s="23">
        <f>+TRUNC('D-PNP'!AB60,0)</f>
        <v>0</v>
      </c>
      <c r="AC60" s="23">
        <f>+TRUNC('D-PNP'!AC60,0)</f>
        <v>0</v>
      </c>
      <c r="AD60" s="23">
        <f>+TRUNC('D-PNP'!AD60,3)</f>
        <v>0</v>
      </c>
      <c r="AE60" s="23">
        <f>+TRUNC('D-PNP'!AE60,3)</f>
        <v>0</v>
      </c>
      <c r="AF60" s="23">
        <f>+TRUNC('D-PNP'!AF60,0)</f>
        <v>0</v>
      </c>
      <c r="AG60" s="23">
        <f>+TRUNC('D-PNP'!AG60,0)</f>
        <v>0</v>
      </c>
      <c r="AH60" s="23">
        <f>+TRUNC('D-PNP'!AH60,0)</f>
        <v>0</v>
      </c>
      <c r="AI60" s="23">
        <f>+TRUNC('D-PNP'!AI60,0)</f>
        <v>0</v>
      </c>
      <c r="AJ60" s="23">
        <f>+TRUNC('D-PNP'!AJ60,6)</f>
        <v>0</v>
      </c>
      <c r="AK60" s="23">
        <f>+TRUNC('D-PNP'!AK60,6)</f>
        <v>0</v>
      </c>
      <c r="AL60" s="23">
        <f>+TRUNC('D-PNP'!AL60,6)</f>
        <v>0</v>
      </c>
      <c r="AM60" s="23">
        <f>+TRUNC('D-PNP'!AM60,0)</f>
        <v>0</v>
      </c>
      <c r="AN60" s="23">
        <f>+TRUNC('D-PNP'!AN60,3)</f>
        <v>0</v>
      </c>
      <c r="AO60" s="23">
        <f>+TRUNC('D-PNP'!AO60,0)</f>
        <v>0</v>
      </c>
      <c r="AP60" s="23">
        <f>+TRUNC('D-PNP'!AP60,6)</f>
        <v>0</v>
      </c>
      <c r="AQ60" s="23">
        <f>+TRUNC('D-PNP'!AQ60,0)</f>
        <v>0</v>
      </c>
      <c r="AR60" s="23">
        <f>+TRUNC('D-PNP'!AR60,0)</f>
        <v>0</v>
      </c>
      <c r="AS60" s="23">
        <f>+TRUNC('D-PNP'!AS60,3)</f>
        <v>0</v>
      </c>
      <c r="AT60" s="23">
        <f>+TRUNC('D-PNP'!AT60,3)</f>
        <v>0</v>
      </c>
      <c r="AU60" s="23">
        <f>+TRUNC('D-PNP'!AU60,0)</f>
        <v>0</v>
      </c>
      <c r="AV60" s="23">
        <f>+TRUNC('D-PNP'!AV60,0)</f>
        <v>0</v>
      </c>
      <c r="AW60" s="23">
        <f>+TRUNC('D-PNP'!AW60,0)</f>
        <v>0</v>
      </c>
      <c r="AX60" s="23">
        <f>+TRUNC('D-PNP'!AX60,0)</f>
        <v>0</v>
      </c>
      <c r="AY60" s="23">
        <f>+TRUNC('D-PNP'!AY60,0)</f>
        <v>0</v>
      </c>
      <c r="AZ60" s="23">
        <f>+TRUNC('D-PNP'!AZ60,3)</f>
        <v>0</v>
      </c>
      <c r="BA60" s="23">
        <f>+TRUNC('D-PNP'!BA60,0)</f>
        <v>0</v>
      </c>
      <c r="BB60" s="23">
        <f>+TRUNC('D-PNP'!BB60,0)</f>
        <v>0</v>
      </c>
      <c r="BC60" s="23">
        <f>+TRUNC('D-PNP'!BC60,0)</f>
        <v>0</v>
      </c>
      <c r="BD60" s="23">
        <f>+TRUNC('D-PNP'!BD60,3)</f>
        <v>0</v>
      </c>
      <c r="BE60" s="23">
        <f>+TRUNC('D-PNP'!BE60,3)</f>
        <v>0</v>
      </c>
      <c r="BF60" s="23">
        <f>+TRUNC('D-PNP'!BF60,0)</f>
        <v>0</v>
      </c>
      <c r="BG60" s="23">
        <f>+TRUNC('D-PNP'!BG60,0)</f>
        <v>0</v>
      </c>
      <c r="BH60" s="23">
        <f>+TRUNC('D-PNP'!BH60,0)</f>
        <v>0</v>
      </c>
      <c r="BI60" s="23">
        <f>+TRUNC('D-PNP'!BI60,0)</f>
        <v>0</v>
      </c>
      <c r="BJ60" s="23">
        <f>+TRUNC('D-PNP'!BJ60,3)</f>
        <v>98.739000000000004</v>
      </c>
      <c r="BK60" s="23">
        <f>+TRUNC('D-PNP'!BK60,3)</f>
        <v>1.8420000000000001</v>
      </c>
      <c r="BL60" s="23">
        <f>+TRUNC('D-PNP'!BL60,3)</f>
        <v>-1.0569999999999999</v>
      </c>
      <c r="BM60" s="23">
        <f>+TRUNC('D-PNP'!BM60,3)</f>
        <v>0.876</v>
      </c>
      <c r="BN60" s="23">
        <f>+TRUNC('D-PNP'!BN60,3)</f>
        <v>6.0419999999999998</v>
      </c>
      <c r="BO60" s="23">
        <f>+TRUNC('D-PNP'!BO60,3)</f>
        <v>6.0419999999999998</v>
      </c>
      <c r="BP60" s="23">
        <f>+TRUNC('D-PNP'!BP60,3)</f>
        <v>0</v>
      </c>
      <c r="BQ60" s="23">
        <f>+TRUNC('D-PNP'!BQ60,3)</f>
        <v>37.502000000000002</v>
      </c>
      <c r="BR60" s="23">
        <f>+TRUNC('D-PNP'!BR60,3)</f>
        <v>37.502000000000002</v>
      </c>
      <c r="BS60" s="23">
        <f>+TRUNC('D-PNP'!BS60,3)</f>
        <v>98.739000000000004</v>
      </c>
      <c r="BT60" s="23">
        <f>+TRUNC('D-PNP'!BT60,0)</f>
        <v>0</v>
      </c>
      <c r="BU60" s="23">
        <f>+TRUNC('D-PNP'!BU60,0)</f>
        <v>0</v>
      </c>
      <c r="BV60" s="23">
        <f>+TRUNC('D-PNP'!BV60,6)</f>
        <v>0</v>
      </c>
      <c r="BW60" s="23">
        <f>+TRUNC('D-PNP'!BW60,0)</f>
        <v>0</v>
      </c>
      <c r="BX60" s="23">
        <f>+TRUNC('D-PNP'!BX60,0)</f>
        <v>0</v>
      </c>
      <c r="BY60" s="23">
        <f>+TRUNC('D-PNP'!BY60,0)</f>
        <v>0</v>
      </c>
      <c r="BZ60" s="23">
        <f>+TRUNC('D-PNP'!BZ60,3)</f>
        <v>0</v>
      </c>
      <c r="CA60" s="23">
        <f>+TRUNC('D-PNP'!CA60,3)</f>
        <v>0.13</v>
      </c>
      <c r="CB60" s="23">
        <f>+TRUNC('D-PNP'!CB60,3)</f>
        <v>0.42199999999999999</v>
      </c>
      <c r="CC60" s="23">
        <f>+TRUNC('D-PNP'!CC60,3)</f>
        <v>0.10299999999999999</v>
      </c>
      <c r="CD60" s="23">
        <f>+TRUNC('D-PNP'!CD60,3)</f>
        <v>8.6999999999999994E-2</v>
      </c>
      <c r="CE60" s="23">
        <f>+TRUNC('D-PNP'!CE60,3)</f>
        <v>0</v>
      </c>
      <c r="CF60" s="23">
        <f>+TRUNC('D-PNP'!CF60,3)</f>
        <v>0</v>
      </c>
      <c r="CG60" s="23">
        <f>+TRUNC('D-PNP'!CG60,3)</f>
        <v>0</v>
      </c>
      <c r="CH60" s="23">
        <f>+TRUNC('D-PNP'!CH60,3)</f>
        <v>0</v>
      </c>
      <c r="CI60" s="23">
        <f>+TRUNC('D-PNP'!CI60,3)</f>
        <v>47099.114999999998</v>
      </c>
      <c r="CJ60" s="23">
        <f>+TRUNC('D-PNP'!CJ60,3)</f>
        <v>1499.7370000000001</v>
      </c>
      <c r="CK60" s="23">
        <f>+TRUNC('D-PNP'!CK60,3)</f>
        <v>0</v>
      </c>
      <c r="CL60" s="23">
        <f>+TRUNC('D-PNP'!CL60,3)</f>
        <v>0</v>
      </c>
      <c r="CM60" s="23">
        <f>+TRUNC('D-PNP'!CM60,3)</f>
        <v>0</v>
      </c>
      <c r="CN60" s="23">
        <f>+TRUNC('D-PNP'!CN60,0)</f>
        <v>0</v>
      </c>
      <c r="CO60" s="23">
        <f>+TRUNC('D-PNP'!CO60,3)</f>
        <v>0</v>
      </c>
      <c r="CP60" s="23">
        <f>+TRUNC('D-PNP'!CP60,0)</f>
        <v>0</v>
      </c>
      <c r="CQ60" s="23">
        <f>+TRUNC('D-PNP'!CQ60,0)</f>
        <v>0</v>
      </c>
      <c r="CR60" s="23">
        <f>+TRUNC('D-PNP'!CR60,0)</f>
        <v>0</v>
      </c>
      <c r="CS60" s="23">
        <f>+TRUNC('D-PNP'!CS60,0)</f>
        <v>0</v>
      </c>
      <c r="CT60" s="23">
        <f>+TRUNC('D-PNP'!CT60,0)</f>
        <v>0</v>
      </c>
      <c r="CU60" s="23">
        <f>+TRUNC('D-PNP'!CU60,6)</f>
        <v>0</v>
      </c>
      <c r="CV60" s="23">
        <f>+TRUNC('D-PNP'!CV60,0)</f>
        <v>0</v>
      </c>
      <c r="CW60" s="23">
        <f>+TRUNC('D-PNP'!CW60,0)</f>
        <v>0</v>
      </c>
      <c r="CX60" s="23">
        <f>+TRUNC('D-PNP'!CX60,0)</f>
        <v>0</v>
      </c>
      <c r="CY60" s="23">
        <f>+TRUNC('D-PNP'!CY60,0)</f>
        <v>0</v>
      </c>
      <c r="CZ60" s="23">
        <f>+TRUNC('D-PNP'!CZ60,0)</f>
        <v>0</v>
      </c>
      <c r="DA60" s="23">
        <f>+TRUNC('D-PNP'!DA60,0)</f>
        <v>0</v>
      </c>
      <c r="DB60" s="23">
        <f>+TRUNC('D-PNP'!DB60,0)</f>
        <v>0</v>
      </c>
      <c r="DC60" s="23">
        <f>+TRUNC('D-PNP'!DC60,0)</f>
        <v>0</v>
      </c>
      <c r="DD60" s="23">
        <f>+TRUNC('D-PNP'!DD60,0)</f>
        <v>0</v>
      </c>
      <c r="DE60" s="23">
        <f>+TRUNC('D-PNP'!DE60,0)</f>
        <v>0</v>
      </c>
      <c r="DF60" s="23">
        <f>+TRUNC('D-PNP'!DF60,0)</f>
        <v>0</v>
      </c>
      <c r="DG60" s="23">
        <f>+TRUNC('D-PNP'!DG60,0)</f>
        <v>0</v>
      </c>
      <c r="DH60" s="23">
        <f>+TRUNC('D-PNP'!DH60,0)</f>
        <v>0</v>
      </c>
      <c r="DI60" s="23">
        <f>+TRUNC('D-PNP'!DI60,0)</f>
        <v>0</v>
      </c>
      <c r="DJ60" s="23">
        <f>+TRUNC('D-PNP'!DJ60,6)</f>
        <v>0</v>
      </c>
      <c r="DK60" s="23">
        <f>+TRUNC('D-PNP'!DK60,0)</f>
        <v>0</v>
      </c>
      <c r="DL60" s="23">
        <f>+TRUNC('D-PNP'!DL60,0)</f>
        <v>0</v>
      </c>
      <c r="DM60" s="23">
        <f>+TRUNC('D-PNP'!DM60,0)</f>
        <v>0</v>
      </c>
      <c r="DN60" s="23">
        <f>+TRUNC('D-PNP'!DN60,0)</f>
        <v>0</v>
      </c>
      <c r="DO60" s="23">
        <f>+TRUNC('D-PNP'!DO60,0)</f>
        <v>0</v>
      </c>
      <c r="DP60" s="23">
        <f>+TRUNC('D-PNP'!DP60,0)</f>
        <v>0</v>
      </c>
    </row>
    <row r="61" spans="3:120" x14ac:dyDescent="0.2">
      <c r="C61" s="12">
        <f>+'D-PDP'!C61</f>
        <v>2048</v>
      </c>
      <c r="D61" s="23">
        <f>+TRUNC('D-PNP'!D61,0)</f>
        <v>0</v>
      </c>
      <c r="E61" s="23">
        <f>+TRUNC('D-PNP'!E61,0)</f>
        <v>0</v>
      </c>
      <c r="F61" s="23">
        <f>+TRUNC('D-PNP'!F61,0)</f>
        <v>0</v>
      </c>
      <c r="G61" s="23">
        <f>+TRUNC('D-PNP'!G61,0)</f>
        <v>0</v>
      </c>
      <c r="H61" s="23">
        <f>+TRUNC('D-PNP'!H61,0)</f>
        <v>0</v>
      </c>
      <c r="I61" s="23">
        <f>+TRUNC('D-PNP'!I61,0)</f>
        <v>0</v>
      </c>
      <c r="J61" s="23">
        <f>+TRUNC('D-PNP'!J61,0)</f>
        <v>0</v>
      </c>
      <c r="K61" s="23">
        <f>+TRUNC('D-PNP'!K61,0)</f>
        <v>5134</v>
      </c>
      <c r="L61" s="23">
        <f>+TRUNC('D-PNP'!L61,0)</f>
        <v>0</v>
      </c>
      <c r="M61" s="23">
        <f>+TRUNC('D-PNP'!M61,3)</f>
        <v>2326.038</v>
      </c>
      <c r="N61" s="23">
        <f>+TRUNC('D-PNP'!N61,3)</f>
        <v>0</v>
      </c>
      <c r="O61" s="23">
        <f>+TRUNC('D-PNP'!O61,3)</f>
        <v>0</v>
      </c>
      <c r="P61" s="23">
        <f>+TRUNC('D-PNP'!P61,3)</f>
        <v>2326.038</v>
      </c>
      <c r="Q61" s="23">
        <f>+TRUNC('D-PNP'!Q61,3)</f>
        <v>2116.6950000000002</v>
      </c>
      <c r="R61" s="23">
        <f>+TRUNC('D-PNP'!R61,3)</f>
        <v>0</v>
      </c>
      <c r="S61" s="23">
        <f>+TRUNC('D-PNP'!S61,0)</f>
        <v>0</v>
      </c>
      <c r="T61" s="23">
        <f>+TRUNC('D-PNP'!T61,0)</f>
        <v>0</v>
      </c>
      <c r="U61" s="23">
        <f>+TRUNC('D-PNP'!U61,0)</f>
        <v>0</v>
      </c>
      <c r="V61" s="23">
        <f>+TRUNC('D-PNP'!V61,0)</f>
        <v>0</v>
      </c>
      <c r="W61" s="23">
        <f>+TRUNC('D-PNP'!W61,0)</f>
        <v>894653</v>
      </c>
      <c r="X61" s="23">
        <f>+TRUNC('D-PNP'!X61,0)</f>
        <v>0</v>
      </c>
      <c r="Y61" s="23">
        <f>+TRUNC('D-PNP'!Y61,0)</f>
        <v>0</v>
      </c>
      <c r="Z61" s="23">
        <f>+TRUNC('D-PNP'!Z61,0)</f>
        <v>0</v>
      </c>
      <c r="AA61" s="23">
        <f>+TRUNC('D-PNP'!AA61,0)</f>
        <v>0</v>
      </c>
      <c r="AB61" s="23">
        <f>+TRUNC('D-PNP'!AB61,0)</f>
        <v>0</v>
      </c>
      <c r="AC61" s="23">
        <f>+TRUNC('D-PNP'!AC61,0)</f>
        <v>0</v>
      </c>
      <c r="AD61" s="23">
        <f>+TRUNC('D-PNP'!AD61,3)</f>
        <v>0</v>
      </c>
      <c r="AE61" s="23">
        <f>+TRUNC('D-PNP'!AE61,3)</f>
        <v>0</v>
      </c>
      <c r="AF61" s="23">
        <f>+TRUNC('D-PNP'!AF61,0)</f>
        <v>0</v>
      </c>
      <c r="AG61" s="23">
        <f>+TRUNC('D-PNP'!AG61,0)</f>
        <v>0</v>
      </c>
      <c r="AH61" s="23">
        <f>+TRUNC('D-PNP'!AH61,0)</f>
        <v>0</v>
      </c>
      <c r="AI61" s="23">
        <f>+TRUNC('D-PNP'!AI61,0)</f>
        <v>0</v>
      </c>
      <c r="AJ61" s="23">
        <f>+TRUNC('D-PNP'!AJ61,6)</f>
        <v>0</v>
      </c>
      <c r="AK61" s="23">
        <f>+TRUNC('D-PNP'!AK61,6)</f>
        <v>0</v>
      </c>
      <c r="AL61" s="23">
        <f>+TRUNC('D-PNP'!AL61,6)</f>
        <v>0</v>
      </c>
      <c r="AM61" s="23">
        <f>+TRUNC('D-PNP'!AM61,0)</f>
        <v>0</v>
      </c>
      <c r="AN61" s="23">
        <f>+TRUNC('D-PNP'!AN61,3)</f>
        <v>0</v>
      </c>
      <c r="AO61" s="23">
        <f>+TRUNC('D-PNP'!AO61,0)</f>
        <v>0</v>
      </c>
      <c r="AP61" s="23">
        <f>+TRUNC('D-PNP'!AP61,6)</f>
        <v>0</v>
      </c>
      <c r="AQ61" s="23">
        <f>+TRUNC('D-PNP'!AQ61,0)</f>
        <v>0</v>
      </c>
      <c r="AR61" s="23">
        <f>+TRUNC('D-PNP'!AR61,0)</f>
        <v>0</v>
      </c>
      <c r="AS61" s="23">
        <f>+TRUNC('D-PNP'!AS61,3)</f>
        <v>0</v>
      </c>
      <c r="AT61" s="23">
        <f>+TRUNC('D-PNP'!AT61,3)</f>
        <v>0</v>
      </c>
      <c r="AU61" s="23">
        <f>+TRUNC('D-PNP'!AU61,0)</f>
        <v>0</v>
      </c>
      <c r="AV61" s="23">
        <f>+TRUNC('D-PNP'!AV61,0)</f>
        <v>0</v>
      </c>
      <c r="AW61" s="23">
        <f>+TRUNC('D-PNP'!AW61,0)</f>
        <v>0</v>
      </c>
      <c r="AX61" s="23">
        <f>+TRUNC('D-PNP'!AX61,0)</f>
        <v>0</v>
      </c>
      <c r="AY61" s="23">
        <f>+TRUNC('D-PNP'!AY61,0)</f>
        <v>0</v>
      </c>
      <c r="AZ61" s="23">
        <f>+TRUNC('D-PNP'!AZ61,3)</f>
        <v>0</v>
      </c>
      <c r="BA61" s="23">
        <f>+TRUNC('D-PNP'!BA61,0)</f>
        <v>0</v>
      </c>
      <c r="BB61" s="23">
        <f>+TRUNC('D-PNP'!BB61,0)</f>
        <v>0</v>
      </c>
      <c r="BC61" s="23">
        <f>+TRUNC('D-PNP'!BC61,0)</f>
        <v>0</v>
      </c>
      <c r="BD61" s="23">
        <f>+TRUNC('D-PNP'!BD61,3)</f>
        <v>0</v>
      </c>
      <c r="BE61" s="23">
        <f>+TRUNC('D-PNP'!BE61,3)</f>
        <v>0</v>
      </c>
      <c r="BF61" s="23">
        <f>+TRUNC('D-PNP'!BF61,0)</f>
        <v>0</v>
      </c>
      <c r="BG61" s="23">
        <f>+TRUNC('D-PNP'!BG61,0)</f>
        <v>0</v>
      </c>
      <c r="BH61" s="23">
        <f>+TRUNC('D-PNP'!BH61,0)</f>
        <v>0</v>
      </c>
      <c r="BI61" s="23">
        <f>+TRUNC('D-PNP'!BI61,0)</f>
        <v>0</v>
      </c>
      <c r="BJ61" s="23">
        <f>+TRUNC('D-PNP'!BJ61,3)</f>
        <v>98.739000000000004</v>
      </c>
      <c r="BK61" s="23">
        <f>+TRUNC('D-PNP'!BK61,3)</f>
        <v>1.8420000000000001</v>
      </c>
      <c r="BL61" s="23">
        <f>+TRUNC('D-PNP'!BL61,3)</f>
        <v>-1.0569999999999999</v>
      </c>
      <c r="BM61" s="23">
        <f>+TRUNC('D-PNP'!BM61,3)</f>
        <v>0.876</v>
      </c>
      <c r="BN61" s="23">
        <f>+TRUNC('D-PNP'!BN61,3)</f>
        <v>6.0419999999999998</v>
      </c>
      <c r="BO61" s="23">
        <f>+TRUNC('D-PNP'!BO61,3)</f>
        <v>6.0419999999999998</v>
      </c>
      <c r="BP61" s="23">
        <f>+TRUNC('D-PNP'!BP61,3)</f>
        <v>0</v>
      </c>
      <c r="BQ61" s="23">
        <f>+TRUNC('D-PNP'!BQ61,3)</f>
        <v>37.502000000000002</v>
      </c>
      <c r="BR61" s="23">
        <f>+TRUNC('D-PNP'!BR61,3)</f>
        <v>37.502000000000002</v>
      </c>
      <c r="BS61" s="23">
        <f>+TRUNC('D-PNP'!BS61,3)</f>
        <v>98.739000000000004</v>
      </c>
      <c r="BT61" s="23">
        <f>+TRUNC('D-PNP'!BT61,0)</f>
        <v>0</v>
      </c>
      <c r="BU61" s="23">
        <f>+TRUNC('D-PNP'!BU61,0)</f>
        <v>0</v>
      </c>
      <c r="BV61" s="23">
        <f>+TRUNC('D-PNP'!BV61,6)</f>
        <v>0</v>
      </c>
      <c r="BW61" s="23">
        <f>+TRUNC('D-PNP'!BW61,0)</f>
        <v>0</v>
      </c>
      <c r="BX61" s="23">
        <f>+TRUNC('D-PNP'!BX61,0)</f>
        <v>0</v>
      </c>
      <c r="BY61" s="23">
        <f>+TRUNC('D-PNP'!BY61,0)</f>
        <v>0</v>
      </c>
      <c r="BZ61" s="23">
        <f>+TRUNC('D-PNP'!BZ61,3)</f>
        <v>0</v>
      </c>
      <c r="CA61" s="23">
        <f>+TRUNC('D-PNP'!CA61,3)</f>
        <v>0.13</v>
      </c>
      <c r="CB61" s="23">
        <f>+TRUNC('D-PNP'!CB61,3)</f>
        <v>0.42199999999999999</v>
      </c>
      <c r="CC61" s="23">
        <f>+TRUNC('D-PNP'!CC61,3)</f>
        <v>0.10299999999999999</v>
      </c>
      <c r="CD61" s="23">
        <f>+TRUNC('D-PNP'!CD61,3)</f>
        <v>8.6999999999999994E-2</v>
      </c>
      <c r="CE61" s="23">
        <f>+TRUNC('D-PNP'!CE61,3)</f>
        <v>0</v>
      </c>
      <c r="CF61" s="23">
        <f>+TRUNC('D-PNP'!CF61,3)</f>
        <v>0</v>
      </c>
      <c r="CG61" s="23">
        <f>+TRUNC('D-PNP'!CG61,3)</f>
        <v>0</v>
      </c>
      <c r="CH61" s="23">
        <f>+TRUNC('D-PNP'!CH61,3)</f>
        <v>0</v>
      </c>
      <c r="CI61" s="23">
        <f>+TRUNC('D-PNP'!CI61,3)</f>
        <v>47099.114999999998</v>
      </c>
      <c r="CJ61" s="23">
        <f>+TRUNC('D-PNP'!CJ61,3)</f>
        <v>1499.7370000000001</v>
      </c>
      <c r="CK61" s="23">
        <f>+TRUNC('D-PNP'!CK61,3)</f>
        <v>0</v>
      </c>
      <c r="CL61" s="23">
        <f>+TRUNC('D-PNP'!CL61,3)</f>
        <v>0</v>
      </c>
      <c r="CM61" s="23">
        <f>+TRUNC('D-PNP'!CM61,3)</f>
        <v>0</v>
      </c>
      <c r="CN61" s="23">
        <f>+TRUNC('D-PNP'!CN61,0)</f>
        <v>0</v>
      </c>
      <c r="CO61" s="23">
        <f>+TRUNC('D-PNP'!CO61,3)</f>
        <v>0</v>
      </c>
      <c r="CP61" s="23">
        <f>+TRUNC('D-PNP'!CP61,0)</f>
        <v>0</v>
      </c>
      <c r="CQ61" s="23">
        <f>+TRUNC('D-PNP'!CQ61,0)</f>
        <v>0</v>
      </c>
      <c r="CR61" s="23">
        <f>+TRUNC('D-PNP'!CR61,0)</f>
        <v>0</v>
      </c>
      <c r="CS61" s="23">
        <f>+TRUNC('D-PNP'!CS61,0)</f>
        <v>0</v>
      </c>
      <c r="CT61" s="23">
        <f>+TRUNC('D-PNP'!CT61,0)</f>
        <v>0</v>
      </c>
      <c r="CU61" s="23">
        <f>+TRUNC('D-PNP'!CU61,6)</f>
        <v>0</v>
      </c>
      <c r="CV61" s="23">
        <f>+TRUNC('D-PNP'!CV61,0)</f>
        <v>0</v>
      </c>
      <c r="CW61" s="23">
        <f>+TRUNC('D-PNP'!CW61,0)</f>
        <v>0</v>
      </c>
      <c r="CX61" s="23">
        <f>+TRUNC('D-PNP'!CX61,0)</f>
        <v>0</v>
      </c>
      <c r="CY61" s="23">
        <f>+TRUNC('D-PNP'!CY61,0)</f>
        <v>0</v>
      </c>
      <c r="CZ61" s="23">
        <f>+TRUNC('D-PNP'!CZ61,0)</f>
        <v>0</v>
      </c>
      <c r="DA61" s="23">
        <f>+TRUNC('D-PNP'!DA61,0)</f>
        <v>0</v>
      </c>
      <c r="DB61" s="23">
        <f>+TRUNC('D-PNP'!DB61,0)</f>
        <v>0</v>
      </c>
      <c r="DC61" s="23">
        <f>+TRUNC('D-PNP'!DC61,0)</f>
        <v>0</v>
      </c>
      <c r="DD61" s="23">
        <f>+TRUNC('D-PNP'!DD61,0)</f>
        <v>0</v>
      </c>
      <c r="DE61" s="23">
        <f>+TRUNC('D-PNP'!DE61,0)</f>
        <v>0</v>
      </c>
      <c r="DF61" s="23">
        <f>+TRUNC('D-PNP'!DF61,0)</f>
        <v>0</v>
      </c>
      <c r="DG61" s="23">
        <f>+TRUNC('D-PNP'!DG61,0)</f>
        <v>0</v>
      </c>
      <c r="DH61" s="23">
        <f>+TRUNC('D-PNP'!DH61,0)</f>
        <v>0</v>
      </c>
      <c r="DI61" s="23">
        <f>+TRUNC('D-PNP'!DI61,0)</f>
        <v>0</v>
      </c>
      <c r="DJ61" s="23">
        <f>+TRUNC('D-PNP'!DJ61,6)</f>
        <v>0</v>
      </c>
      <c r="DK61" s="23">
        <f>+TRUNC('D-PNP'!DK61,0)</f>
        <v>0</v>
      </c>
      <c r="DL61" s="23">
        <f>+TRUNC('D-PNP'!DL61,0)</f>
        <v>0</v>
      </c>
      <c r="DM61" s="23">
        <f>+TRUNC('D-PNP'!DM61,0)</f>
        <v>0</v>
      </c>
      <c r="DN61" s="23">
        <f>+TRUNC('D-PNP'!DN61,0)</f>
        <v>0</v>
      </c>
      <c r="DO61" s="23">
        <f>+TRUNC('D-PNP'!DO61,0)</f>
        <v>0</v>
      </c>
      <c r="DP61" s="23">
        <f>+TRUNC('D-PNP'!DP61,0)</f>
        <v>0</v>
      </c>
    </row>
    <row r="62" spans="3:120" x14ac:dyDescent="0.2">
      <c r="C62" s="12">
        <f>+'D-PDP'!C62</f>
        <v>2049</v>
      </c>
      <c r="D62" s="23">
        <f>+TRUNC('D-PNP'!D62,0)</f>
        <v>0</v>
      </c>
      <c r="E62" s="23">
        <f>+TRUNC('D-PNP'!E62,0)</f>
        <v>0</v>
      </c>
      <c r="F62" s="23">
        <f>+TRUNC('D-PNP'!F62,0)</f>
        <v>0</v>
      </c>
      <c r="G62" s="23">
        <f>+TRUNC('D-PNP'!G62,0)</f>
        <v>0</v>
      </c>
      <c r="H62" s="23">
        <f>+TRUNC('D-PNP'!H62,0)</f>
        <v>0</v>
      </c>
      <c r="I62" s="23">
        <f>+TRUNC('D-PNP'!I62,0)</f>
        <v>0</v>
      </c>
      <c r="J62" s="23">
        <f>+TRUNC('D-PNP'!J62,0)</f>
        <v>0</v>
      </c>
      <c r="K62" s="23">
        <f>+TRUNC('D-PNP'!K62,0)</f>
        <v>4720</v>
      </c>
      <c r="L62" s="23">
        <f>+TRUNC('D-PNP'!L62,0)</f>
        <v>0</v>
      </c>
      <c r="M62" s="23">
        <f>+TRUNC('D-PNP'!M62,3)</f>
        <v>2125.9490000000001</v>
      </c>
      <c r="N62" s="23">
        <f>+TRUNC('D-PNP'!N62,3)</f>
        <v>0</v>
      </c>
      <c r="O62" s="23">
        <f>+TRUNC('D-PNP'!O62,3)</f>
        <v>0</v>
      </c>
      <c r="P62" s="23">
        <f>+TRUNC('D-PNP'!P62,3)</f>
        <v>2125.9490000000001</v>
      </c>
      <c r="Q62" s="23">
        <f>+TRUNC('D-PNP'!Q62,3)</f>
        <v>1934.614</v>
      </c>
      <c r="R62" s="23">
        <f>+TRUNC('D-PNP'!R62,3)</f>
        <v>0</v>
      </c>
      <c r="S62" s="23">
        <f>+TRUNC('D-PNP'!S62,0)</f>
        <v>0</v>
      </c>
      <c r="T62" s="23">
        <f>+TRUNC('D-PNP'!T62,0)</f>
        <v>0</v>
      </c>
      <c r="U62" s="23">
        <f>+TRUNC('D-PNP'!U62,0)</f>
        <v>0</v>
      </c>
      <c r="V62" s="23">
        <f>+TRUNC('D-PNP'!V62,0)</f>
        <v>0</v>
      </c>
      <c r="W62" s="23">
        <f>+TRUNC('D-PNP'!W62,0)</f>
        <v>892608</v>
      </c>
      <c r="X62" s="23">
        <f>+TRUNC('D-PNP'!X62,0)</f>
        <v>0</v>
      </c>
      <c r="Y62" s="23">
        <f>+TRUNC('D-PNP'!Y62,0)</f>
        <v>0</v>
      </c>
      <c r="Z62" s="23">
        <f>+TRUNC('D-PNP'!Z62,0)</f>
        <v>0</v>
      </c>
      <c r="AA62" s="23">
        <f>+TRUNC('D-PNP'!AA62,0)</f>
        <v>0</v>
      </c>
      <c r="AB62" s="23">
        <f>+TRUNC('D-PNP'!AB62,0)</f>
        <v>0</v>
      </c>
      <c r="AC62" s="23">
        <f>+TRUNC('D-PNP'!AC62,0)</f>
        <v>0</v>
      </c>
      <c r="AD62" s="23">
        <f>+TRUNC('D-PNP'!AD62,3)</f>
        <v>0</v>
      </c>
      <c r="AE62" s="23">
        <f>+TRUNC('D-PNP'!AE62,3)</f>
        <v>0</v>
      </c>
      <c r="AF62" s="23">
        <f>+TRUNC('D-PNP'!AF62,0)</f>
        <v>0</v>
      </c>
      <c r="AG62" s="23">
        <f>+TRUNC('D-PNP'!AG62,0)</f>
        <v>0</v>
      </c>
      <c r="AH62" s="23">
        <f>+TRUNC('D-PNP'!AH62,0)</f>
        <v>0</v>
      </c>
      <c r="AI62" s="23">
        <f>+TRUNC('D-PNP'!AI62,0)</f>
        <v>0</v>
      </c>
      <c r="AJ62" s="23">
        <f>+TRUNC('D-PNP'!AJ62,6)</f>
        <v>0</v>
      </c>
      <c r="AK62" s="23">
        <f>+TRUNC('D-PNP'!AK62,6)</f>
        <v>0</v>
      </c>
      <c r="AL62" s="23">
        <f>+TRUNC('D-PNP'!AL62,6)</f>
        <v>0</v>
      </c>
      <c r="AM62" s="23">
        <f>+TRUNC('D-PNP'!AM62,0)</f>
        <v>0</v>
      </c>
      <c r="AN62" s="23">
        <f>+TRUNC('D-PNP'!AN62,3)</f>
        <v>0</v>
      </c>
      <c r="AO62" s="23">
        <f>+TRUNC('D-PNP'!AO62,0)</f>
        <v>0</v>
      </c>
      <c r="AP62" s="23">
        <f>+TRUNC('D-PNP'!AP62,6)</f>
        <v>0</v>
      </c>
      <c r="AQ62" s="23">
        <f>+TRUNC('D-PNP'!AQ62,0)</f>
        <v>0</v>
      </c>
      <c r="AR62" s="23">
        <f>+TRUNC('D-PNP'!AR62,0)</f>
        <v>0</v>
      </c>
      <c r="AS62" s="23">
        <f>+TRUNC('D-PNP'!AS62,3)</f>
        <v>0</v>
      </c>
      <c r="AT62" s="23">
        <f>+TRUNC('D-PNP'!AT62,3)</f>
        <v>0</v>
      </c>
      <c r="AU62" s="23">
        <f>+TRUNC('D-PNP'!AU62,0)</f>
        <v>0</v>
      </c>
      <c r="AV62" s="23">
        <f>+TRUNC('D-PNP'!AV62,0)</f>
        <v>0</v>
      </c>
      <c r="AW62" s="23">
        <f>+TRUNC('D-PNP'!AW62,0)</f>
        <v>0</v>
      </c>
      <c r="AX62" s="23">
        <f>+TRUNC('D-PNP'!AX62,0)</f>
        <v>0</v>
      </c>
      <c r="AY62" s="23">
        <f>+TRUNC('D-PNP'!AY62,0)</f>
        <v>0</v>
      </c>
      <c r="AZ62" s="23">
        <f>+TRUNC('D-PNP'!AZ62,3)</f>
        <v>0</v>
      </c>
      <c r="BA62" s="23">
        <f>+TRUNC('D-PNP'!BA62,0)</f>
        <v>0</v>
      </c>
      <c r="BB62" s="23">
        <f>+TRUNC('D-PNP'!BB62,0)</f>
        <v>0</v>
      </c>
      <c r="BC62" s="23">
        <f>+TRUNC('D-PNP'!BC62,0)</f>
        <v>0</v>
      </c>
      <c r="BD62" s="23">
        <f>+TRUNC('D-PNP'!BD62,3)</f>
        <v>0</v>
      </c>
      <c r="BE62" s="23">
        <f>+TRUNC('D-PNP'!BE62,3)</f>
        <v>0</v>
      </c>
      <c r="BF62" s="23">
        <f>+TRUNC('D-PNP'!BF62,0)</f>
        <v>0</v>
      </c>
      <c r="BG62" s="23">
        <f>+TRUNC('D-PNP'!BG62,0)</f>
        <v>0</v>
      </c>
      <c r="BH62" s="23">
        <f>+TRUNC('D-PNP'!BH62,0)</f>
        <v>0</v>
      </c>
      <c r="BI62" s="23">
        <f>+TRUNC('D-PNP'!BI62,0)</f>
        <v>0</v>
      </c>
      <c r="BJ62" s="23">
        <f>+TRUNC('D-PNP'!BJ62,3)</f>
        <v>98.739000000000004</v>
      </c>
      <c r="BK62" s="23">
        <f>+TRUNC('D-PNP'!BK62,3)</f>
        <v>1.8420000000000001</v>
      </c>
      <c r="BL62" s="23">
        <f>+TRUNC('D-PNP'!BL62,3)</f>
        <v>-1.0569999999999999</v>
      </c>
      <c r="BM62" s="23">
        <f>+TRUNC('D-PNP'!BM62,3)</f>
        <v>0.876</v>
      </c>
      <c r="BN62" s="23">
        <f>+TRUNC('D-PNP'!BN62,3)</f>
        <v>6.0419999999999998</v>
      </c>
      <c r="BO62" s="23">
        <f>+TRUNC('D-PNP'!BO62,3)</f>
        <v>6.0419999999999998</v>
      </c>
      <c r="BP62" s="23">
        <f>+TRUNC('D-PNP'!BP62,3)</f>
        <v>0</v>
      </c>
      <c r="BQ62" s="23">
        <f>+TRUNC('D-PNP'!BQ62,3)</f>
        <v>37.502000000000002</v>
      </c>
      <c r="BR62" s="23">
        <f>+TRUNC('D-PNP'!BR62,3)</f>
        <v>37.502000000000002</v>
      </c>
      <c r="BS62" s="23">
        <f>+TRUNC('D-PNP'!BS62,3)</f>
        <v>98.739000000000004</v>
      </c>
      <c r="BT62" s="23">
        <f>+TRUNC('D-PNP'!BT62,0)</f>
        <v>0</v>
      </c>
      <c r="BU62" s="23">
        <f>+TRUNC('D-PNP'!BU62,0)</f>
        <v>0</v>
      </c>
      <c r="BV62" s="23">
        <f>+TRUNC('D-PNP'!BV62,6)</f>
        <v>0</v>
      </c>
      <c r="BW62" s="23">
        <f>+TRUNC('D-PNP'!BW62,0)</f>
        <v>0</v>
      </c>
      <c r="BX62" s="23">
        <f>+TRUNC('D-PNP'!BX62,0)</f>
        <v>0</v>
      </c>
      <c r="BY62" s="23">
        <f>+TRUNC('D-PNP'!BY62,0)</f>
        <v>0</v>
      </c>
      <c r="BZ62" s="23">
        <f>+TRUNC('D-PNP'!BZ62,3)</f>
        <v>0</v>
      </c>
      <c r="CA62" s="23">
        <f>+TRUNC('D-PNP'!CA62,3)</f>
        <v>0.13</v>
      </c>
      <c r="CB62" s="23">
        <f>+TRUNC('D-PNP'!CB62,3)</f>
        <v>0.42199999999999999</v>
      </c>
      <c r="CC62" s="23">
        <f>+TRUNC('D-PNP'!CC62,3)</f>
        <v>0.10299999999999999</v>
      </c>
      <c r="CD62" s="23">
        <f>+TRUNC('D-PNP'!CD62,3)</f>
        <v>8.6999999999999994E-2</v>
      </c>
      <c r="CE62" s="23">
        <f>+TRUNC('D-PNP'!CE62,3)</f>
        <v>0</v>
      </c>
      <c r="CF62" s="23">
        <f>+TRUNC('D-PNP'!CF62,3)</f>
        <v>0</v>
      </c>
      <c r="CG62" s="23">
        <f>+TRUNC('D-PNP'!CG62,3)</f>
        <v>0</v>
      </c>
      <c r="CH62" s="23">
        <f>+TRUNC('D-PNP'!CH62,3)</f>
        <v>0</v>
      </c>
      <c r="CI62" s="23">
        <f>+TRUNC('D-PNP'!CI62,3)</f>
        <v>47099.114999999998</v>
      </c>
      <c r="CJ62" s="23">
        <f>+TRUNC('D-PNP'!CJ62,3)</f>
        <v>1499.7370000000001</v>
      </c>
      <c r="CK62" s="23">
        <f>+TRUNC('D-PNP'!CK62,3)</f>
        <v>0</v>
      </c>
      <c r="CL62" s="23">
        <f>+TRUNC('D-PNP'!CL62,3)</f>
        <v>0</v>
      </c>
      <c r="CM62" s="23">
        <f>+TRUNC('D-PNP'!CM62,3)</f>
        <v>0</v>
      </c>
      <c r="CN62" s="23">
        <f>+TRUNC('D-PNP'!CN62,0)</f>
        <v>0</v>
      </c>
      <c r="CO62" s="23">
        <f>+TRUNC('D-PNP'!CO62,3)</f>
        <v>0</v>
      </c>
      <c r="CP62" s="23">
        <f>+TRUNC('D-PNP'!CP62,0)</f>
        <v>0</v>
      </c>
      <c r="CQ62" s="23">
        <f>+TRUNC('D-PNP'!CQ62,0)</f>
        <v>0</v>
      </c>
      <c r="CR62" s="23">
        <f>+TRUNC('D-PNP'!CR62,0)</f>
        <v>0</v>
      </c>
      <c r="CS62" s="23">
        <f>+TRUNC('D-PNP'!CS62,0)</f>
        <v>0</v>
      </c>
      <c r="CT62" s="23">
        <f>+TRUNC('D-PNP'!CT62,0)</f>
        <v>0</v>
      </c>
      <c r="CU62" s="23">
        <f>+TRUNC('D-PNP'!CU62,6)</f>
        <v>0</v>
      </c>
      <c r="CV62" s="23">
        <f>+TRUNC('D-PNP'!CV62,0)</f>
        <v>0</v>
      </c>
      <c r="CW62" s="23">
        <f>+TRUNC('D-PNP'!CW62,0)</f>
        <v>0</v>
      </c>
      <c r="CX62" s="23">
        <f>+TRUNC('D-PNP'!CX62,0)</f>
        <v>0</v>
      </c>
      <c r="CY62" s="23">
        <f>+TRUNC('D-PNP'!CY62,0)</f>
        <v>0</v>
      </c>
      <c r="CZ62" s="23">
        <f>+TRUNC('D-PNP'!CZ62,0)</f>
        <v>0</v>
      </c>
      <c r="DA62" s="23">
        <f>+TRUNC('D-PNP'!DA62,0)</f>
        <v>0</v>
      </c>
      <c r="DB62" s="23">
        <f>+TRUNC('D-PNP'!DB62,0)</f>
        <v>0</v>
      </c>
      <c r="DC62" s="23">
        <f>+TRUNC('D-PNP'!DC62,0)</f>
        <v>0</v>
      </c>
      <c r="DD62" s="23">
        <f>+TRUNC('D-PNP'!DD62,0)</f>
        <v>0</v>
      </c>
      <c r="DE62" s="23">
        <f>+TRUNC('D-PNP'!DE62,0)</f>
        <v>0</v>
      </c>
      <c r="DF62" s="23">
        <f>+TRUNC('D-PNP'!DF62,0)</f>
        <v>0</v>
      </c>
      <c r="DG62" s="23">
        <f>+TRUNC('D-PNP'!DG62,0)</f>
        <v>0</v>
      </c>
      <c r="DH62" s="23">
        <f>+TRUNC('D-PNP'!DH62,0)</f>
        <v>0</v>
      </c>
      <c r="DI62" s="23">
        <f>+TRUNC('D-PNP'!DI62,0)</f>
        <v>0</v>
      </c>
      <c r="DJ62" s="23">
        <f>+TRUNC('D-PNP'!DJ62,6)</f>
        <v>0</v>
      </c>
      <c r="DK62" s="23">
        <f>+TRUNC('D-PNP'!DK62,0)</f>
        <v>0</v>
      </c>
      <c r="DL62" s="23">
        <f>+TRUNC('D-PNP'!DL62,0)</f>
        <v>0</v>
      </c>
      <c r="DM62" s="23">
        <f>+TRUNC('D-PNP'!DM62,0)</f>
        <v>0</v>
      </c>
      <c r="DN62" s="23">
        <f>+TRUNC('D-PNP'!DN62,0)</f>
        <v>0</v>
      </c>
      <c r="DO62" s="23">
        <f>+TRUNC('D-PNP'!DO62,0)</f>
        <v>0</v>
      </c>
      <c r="DP62" s="23">
        <f>+TRUNC('D-PNP'!DP62,0)</f>
        <v>0</v>
      </c>
    </row>
    <row r="63" spans="3:120" x14ac:dyDescent="0.2">
      <c r="C63" s="12">
        <f>+'D-PDP'!C63</f>
        <v>2050</v>
      </c>
      <c r="D63" s="23">
        <f>+TRUNC('D-PNP'!D63,0)</f>
        <v>0</v>
      </c>
      <c r="E63" s="23">
        <f>+TRUNC('D-PNP'!E63,0)</f>
        <v>0</v>
      </c>
      <c r="F63" s="23">
        <f>+TRUNC('D-PNP'!F63,0)</f>
        <v>0</v>
      </c>
      <c r="G63" s="23">
        <f>+TRUNC('D-PNP'!G63,0)</f>
        <v>0</v>
      </c>
      <c r="H63" s="23">
        <f>+TRUNC('D-PNP'!H63,0)</f>
        <v>0</v>
      </c>
      <c r="I63" s="23">
        <f>+TRUNC('D-PNP'!I63,0)</f>
        <v>0</v>
      </c>
      <c r="J63" s="23">
        <f>+TRUNC('D-PNP'!J63,0)</f>
        <v>0</v>
      </c>
      <c r="K63" s="23">
        <f>+TRUNC('D-PNP'!K63,0)</f>
        <v>4054</v>
      </c>
      <c r="L63" s="23">
        <f>+TRUNC('D-PNP'!L63,0)</f>
        <v>0</v>
      </c>
      <c r="M63" s="23">
        <f>+TRUNC('D-PNP'!M63,3)</f>
        <v>1829.6389999999999</v>
      </c>
      <c r="N63" s="23">
        <f>+TRUNC('D-PNP'!N63,3)</f>
        <v>0</v>
      </c>
      <c r="O63" s="23">
        <f>+TRUNC('D-PNP'!O63,3)</f>
        <v>0</v>
      </c>
      <c r="P63" s="23">
        <f>+TRUNC('D-PNP'!P63,3)</f>
        <v>1829.6389999999999</v>
      </c>
      <c r="Q63" s="23">
        <f>+TRUNC('D-PNP'!Q63,3)</f>
        <v>1664.972</v>
      </c>
      <c r="R63" s="23">
        <f>+TRUNC('D-PNP'!R63,3)</f>
        <v>0</v>
      </c>
      <c r="S63" s="23">
        <f>+TRUNC('D-PNP'!S63,0)</f>
        <v>0</v>
      </c>
      <c r="T63" s="23">
        <f>+TRUNC('D-PNP'!T63,0)</f>
        <v>0</v>
      </c>
      <c r="U63" s="23">
        <f>+TRUNC('D-PNP'!U63,0)</f>
        <v>0</v>
      </c>
      <c r="V63" s="23">
        <f>+TRUNC('D-PNP'!V63,0)</f>
        <v>0</v>
      </c>
      <c r="W63" s="23">
        <f>+TRUNC('D-PNP'!W63,0)</f>
        <v>765149</v>
      </c>
      <c r="X63" s="23">
        <f>+TRUNC('D-PNP'!X63,0)</f>
        <v>0</v>
      </c>
      <c r="Y63" s="23">
        <f>+TRUNC('D-PNP'!Y63,0)</f>
        <v>0</v>
      </c>
      <c r="Z63" s="23">
        <f>+TRUNC('D-PNP'!Z63,0)</f>
        <v>0</v>
      </c>
      <c r="AA63" s="23">
        <f>+TRUNC('D-PNP'!AA63,0)</f>
        <v>0</v>
      </c>
      <c r="AB63" s="23">
        <f>+TRUNC('D-PNP'!AB63,0)</f>
        <v>0</v>
      </c>
      <c r="AC63" s="23">
        <f>+TRUNC('D-PNP'!AC63,0)</f>
        <v>0</v>
      </c>
      <c r="AD63" s="23">
        <f>+TRUNC('D-PNP'!AD63,3)</f>
        <v>0</v>
      </c>
      <c r="AE63" s="23">
        <f>+TRUNC('D-PNP'!AE63,3)</f>
        <v>0</v>
      </c>
      <c r="AF63" s="23">
        <f>+TRUNC('D-PNP'!AF63,0)</f>
        <v>0</v>
      </c>
      <c r="AG63" s="23">
        <f>+TRUNC('D-PNP'!AG63,0)</f>
        <v>0</v>
      </c>
      <c r="AH63" s="23">
        <f>+TRUNC('D-PNP'!AH63,0)</f>
        <v>0</v>
      </c>
      <c r="AI63" s="23">
        <f>+TRUNC('D-PNP'!AI63,0)</f>
        <v>0</v>
      </c>
      <c r="AJ63" s="23">
        <f>+TRUNC('D-PNP'!AJ63,6)</f>
        <v>0</v>
      </c>
      <c r="AK63" s="23">
        <f>+TRUNC('D-PNP'!AK63,6)</f>
        <v>0</v>
      </c>
      <c r="AL63" s="23">
        <f>+TRUNC('D-PNP'!AL63,6)</f>
        <v>0</v>
      </c>
      <c r="AM63" s="23">
        <f>+TRUNC('D-PNP'!AM63,0)</f>
        <v>0</v>
      </c>
      <c r="AN63" s="23">
        <f>+TRUNC('D-PNP'!AN63,3)</f>
        <v>0</v>
      </c>
      <c r="AO63" s="23">
        <f>+TRUNC('D-PNP'!AO63,0)</f>
        <v>0</v>
      </c>
      <c r="AP63" s="23">
        <f>+TRUNC('D-PNP'!AP63,6)</f>
        <v>0</v>
      </c>
      <c r="AQ63" s="23">
        <f>+TRUNC('D-PNP'!AQ63,0)</f>
        <v>0</v>
      </c>
      <c r="AR63" s="23">
        <f>+TRUNC('D-PNP'!AR63,0)</f>
        <v>0</v>
      </c>
      <c r="AS63" s="23">
        <f>+TRUNC('D-PNP'!AS63,3)</f>
        <v>0</v>
      </c>
      <c r="AT63" s="23">
        <f>+TRUNC('D-PNP'!AT63,3)</f>
        <v>0</v>
      </c>
      <c r="AU63" s="23">
        <f>+TRUNC('D-PNP'!AU63,0)</f>
        <v>0</v>
      </c>
      <c r="AV63" s="23">
        <f>+TRUNC('D-PNP'!AV63,0)</f>
        <v>0</v>
      </c>
      <c r="AW63" s="23">
        <f>+TRUNC('D-PNP'!AW63,0)</f>
        <v>0</v>
      </c>
      <c r="AX63" s="23">
        <f>+TRUNC('D-PNP'!AX63,0)</f>
        <v>0</v>
      </c>
      <c r="AY63" s="23">
        <f>+TRUNC('D-PNP'!AY63,0)</f>
        <v>0</v>
      </c>
      <c r="AZ63" s="23">
        <f>+TRUNC('D-PNP'!AZ63,3)</f>
        <v>0</v>
      </c>
      <c r="BA63" s="23">
        <f>+TRUNC('D-PNP'!BA63,0)</f>
        <v>0</v>
      </c>
      <c r="BB63" s="23">
        <f>+TRUNC('D-PNP'!BB63,0)</f>
        <v>0</v>
      </c>
      <c r="BC63" s="23">
        <f>+TRUNC('D-PNP'!BC63,0)</f>
        <v>0</v>
      </c>
      <c r="BD63" s="23">
        <f>+TRUNC('D-PNP'!BD63,3)</f>
        <v>0</v>
      </c>
      <c r="BE63" s="23">
        <f>+TRUNC('D-PNP'!BE63,3)</f>
        <v>0</v>
      </c>
      <c r="BF63" s="23">
        <f>+TRUNC('D-PNP'!BF63,0)</f>
        <v>0</v>
      </c>
      <c r="BG63" s="23">
        <f>+TRUNC('D-PNP'!BG63,0)</f>
        <v>0</v>
      </c>
      <c r="BH63" s="23">
        <f>+TRUNC('D-PNP'!BH63,0)</f>
        <v>0</v>
      </c>
      <c r="BI63" s="23">
        <f>+TRUNC('D-PNP'!BI63,0)</f>
        <v>0</v>
      </c>
      <c r="BJ63" s="23">
        <f>+TRUNC('D-PNP'!BJ63,3)</f>
        <v>98.739000000000004</v>
      </c>
      <c r="BK63" s="23">
        <f>+TRUNC('D-PNP'!BK63,3)</f>
        <v>1.8420000000000001</v>
      </c>
      <c r="BL63" s="23">
        <f>+TRUNC('D-PNP'!BL63,3)</f>
        <v>-1.0569999999999999</v>
      </c>
      <c r="BM63" s="23">
        <f>+TRUNC('D-PNP'!BM63,3)</f>
        <v>0.876</v>
      </c>
      <c r="BN63" s="23">
        <f>+TRUNC('D-PNP'!BN63,3)</f>
        <v>6.0419999999999998</v>
      </c>
      <c r="BO63" s="23">
        <f>+TRUNC('D-PNP'!BO63,3)</f>
        <v>6.0419999999999998</v>
      </c>
      <c r="BP63" s="23">
        <f>+TRUNC('D-PNP'!BP63,3)</f>
        <v>0</v>
      </c>
      <c r="BQ63" s="23">
        <f>+TRUNC('D-PNP'!BQ63,3)</f>
        <v>37.502000000000002</v>
      </c>
      <c r="BR63" s="23">
        <f>+TRUNC('D-PNP'!BR63,3)</f>
        <v>37.502000000000002</v>
      </c>
      <c r="BS63" s="23">
        <f>+TRUNC('D-PNP'!BS63,3)</f>
        <v>98.739000000000004</v>
      </c>
      <c r="BT63" s="23">
        <f>+TRUNC('D-PNP'!BT63,0)</f>
        <v>0</v>
      </c>
      <c r="BU63" s="23">
        <f>+TRUNC('D-PNP'!BU63,0)</f>
        <v>0</v>
      </c>
      <c r="BV63" s="23">
        <f>+TRUNC('D-PNP'!BV63,6)</f>
        <v>0</v>
      </c>
      <c r="BW63" s="23">
        <f>+TRUNC('D-PNP'!BW63,0)</f>
        <v>0</v>
      </c>
      <c r="BX63" s="23">
        <f>+TRUNC('D-PNP'!BX63,0)</f>
        <v>0</v>
      </c>
      <c r="BY63" s="23">
        <f>+TRUNC('D-PNP'!BY63,0)</f>
        <v>0</v>
      </c>
      <c r="BZ63" s="23">
        <f>+TRUNC('D-PNP'!BZ63,3)</f>
        <v>0</v>
      </c>
      <c r="CA63" s="23">
        <f>+TRUNC('D-PNP'!CA63,3)</f>
        <v>0.13</v>
      </c>
      <c r="CB63" s="23">
        <f>+TRUNC('D-PNP'!CB63,3)</f>
        <v>0.42199999999999999</v>
      </c>
      <c r="CC63" s="23">
        <f>+TRUNC('D-PNP'!CC63,3)</f>
        <v>0.10299999999999999</v>
      </c>
      <c r="CD63" s="23">
        <f>+TRUNC('D-PNP'!CD63,3)</f>
        <v>8.6999999999999994E-2</v>
      </c>
      <c r="CE63" s="23">
        <f>+TRUNC('D-PNP'!CE63,3)</f>
        <v>0</v>
      </c>
      <c r="CF63" s="23">
        <f>+TRUNC('D-PNP'!CF63,3)</f>
        <v>0</v>
      </c>
      <c r="CG63" s="23">
        <f>+TRUNC('D-PNP'!CG63,3)</f>
        <v>0</v>
      </c>
      <c r="CH63" s="23">
        <f>+TRUNC('D-PNP'!CH63,3)</f>
        <v>0</v>
      </c>
      <c r="CI63" s="23">
        <f>+TRUNC('D-PNP'!CI63,3)</f>
        <v>47099.114999999998</v>
      </c>
      <c r="CJ63" s="23">
        <f>+TRUNC('D-PNP'!CJ63,3)</f>
        <v>1499.7370000000001</v>
      </c>
      <c r="CK63" s="23">
        <f>+TRUNC('D-PNP'!CK63,3)</f>
        <v>0</v>
      </c>
      <c r="CL63" s="23">
        <f>+TRUNC('D-PNP'!CL63,3)</f>
        <v>0</v>
      </c>
      <c r="CM63" s="23">
        <f>+TRUNC('D-PNP'!CM63,3)</f>
        <v>0</v>
      </c>
      <c r="CN63" s="23">
        <f>+TRUNC('D-PNP'!CN63,0)</f>
        <v>0</v>
      </c>
      <c r="CO63" s="23">
        <f>+TRUNC('D-PNP'!CO63,3)</f>
        <v>0</v>
      </c>
      <c r="CP63" s="23">
        <f>+TRUNC('D-PNP'!CP63,0)</f>
        <v>0</v>
      </c>
      <c r="CQ63" s="23">
        <f>+TRUNC('D-PNP'!CQ63,0)</f>
        <v>0</v>
      </c>
      <c r="CR63" s="23">
        <f>+TRUNC('D-PNP'!CR63,0)</f>
        <v>0</v>
      </c>
      <c r="CS63" s="23">
        <f>+TRUNC('D-PNP'!CS63,0)</f>
        <v>0</v>
      </c>
      <c r="CT63" s="23">
        <f>+TRUNC('D-PNP'!CT63,0)</f>
        <v>0</v>
      </c>
      <c r="CU63" s="23">
        <f>+TRUNC('D-PNP'!CU63,6)</f>
        <v>0</v>
      </c>
      <c r="CV63" s="23">
        <f>+TRUNC('D-PNP'!CV63,0)</f>
        <v>0</v>
      </c>
      <c r="CW63" s="23">
        <f>+TRUNC('D-PNP'!CW63,0)</f>
        <v>0</v>
      </c>
      <c r="CX63" s="23">
        <f>+TRUNC('D-PNP'!CX63,0)</f>
        <v>0</v>
      </c>
      <c r="CY63" s="23">
        <f>+TRUNC('D-PNP'!CY63,0)</f>
        <v>0</v>
      </c>
      <c r="CZ63" s="23">
        <f>+TRUNC('D-PNP'!CZ63,0)</f>
        <v>0</v>
      </c>
      <c r="DA63" s="23">
        <f>+TRUNC('D-PNP'!DA63,0)</f>
        <v>0</v>
      </c>
      <c r="DB63" s="23">
        <f>+TRUNC('D-PNP'!DB63,0)</f>
        <v>0</v>
      </c>
      <c r="DC63" s="23">
        <f>+TRUNC('D-PNP'!DC63,0)</f>
        <v>0</v>
      </c>
      <c r="DD63" s="23">
        <f>+TRUNC('D-PNP'!DD63,0)</f>
        <v>0</v>
      </c>
      <c r="DE63" s="23">
        <f>+TRUNC('D-PNP'!DE63,0)</f>
        <v>0</v>
      </c>
      <c r="DF63" s="23">
        <f>+TRUNC('D-PNP'!DF63,0)</f>
        <v>0</v>
      </c>
      <c r="DG63" s="23">
        <f>+TRUNC('D-PNP'!DG63,0)</f>
        <v>0</v>
      </c>
      <c r="DH63" s="23">
        <f>+TRUNC('D-PNP'!DH63,0)</f>
        <v>0</v>
      </c>
      <c r="DI63" s="23">
        <f>+TRUNC('D-PNP'!DI63,0)</f>
        <v>0</v>
      </c>
      <c r="DJ63" s="23">
        <f>+TRUNC('D-PNP'!DJ63,6)</f>
        <v>0</v>
      </c>
      <c r="DK63" s="23">
        <f>+TRUNC('D-PNP'!DK63,0)</f>
        <v>0</v>
      </c>
      <c r="DL63" s="23">
        <f>+TRUNC('D-PNP'!DL63,0)</f>
        <v>0</v>
      </c>
      <c r="DM63" s="23">
        <f>+TRUNC('D-PNP'!DM63,0)</f>
        <v>0</v>
      </c>
      <c r="DN63" s="23">
        <f>+TRUNC('D-PNP'!DN63,0)</f>
        <v>0</v>
      </c>
      <c r="DO63" s="23">
        <f>+TRUNC('D-PNP'!DO63,0)</f>
        <v>0</v>
      </c>
      <c r="DP63" s="23">
        <f>+TRUNC('D-PNP'!DP63,0)</f>
        <v>0</v>
      </c>
    </row>
    <row r="64" spans="3:120" x14ac:dyDescent="0.2">
      <c r="C64" s="12">
        <f>+'D-PDP'!C64</f>
        <v>2051</v>
      </c>
      <c r="D64" s="23">
        <f>+TRUNC('D-PNP'!D64,0)</f>
        <v>0</v>
      </c>
      <c r="E64" s="23">
        <f>+TRUNC('D-PNP'!E64,0)</f>
        <v>0</v>
      </c>
      <c r="F64" s="23">
        <f>+TRUNC('D-PNP'!F64,0)</f>
        <v>0</v>
      </c>
      <c r="G64" s="23">
        <f>+TRUNC('D-PNP'!G64,0)</f>
        <v>0</v>
      </c>
      <c r="H64" s="23">
        <f>+TRUNC('D-PNP'!H64,0)</f>
        <v>0</v>
      </c>
      <c r="I64" s="23">
        <f>+TRUNC('D-PNP'!I64,0)</f>
        <v>0</v>
      </c>
      <c r="J64" s="23">
        <f>+TRUNC('D-PNP'!J64,0)</f>
        <v>0</v>
      </c>
      <c r="K64" s="23">
        <f>+TRUNC('D-PNP'!K64,0)</f>
        <v>3718</v>
      </c>
      <c r="L64" s="23">
        <f>+TRUNC('D-PNP'!L64,0)</f>
        <v>0</v>
      </c>
      <c r="M64" s="23">
        <f>+TRUNC('D-PNP'!M64,3)</f>
        <v>1668.8910000000001</v>
      </c>
      <c r="N64" s="23">
        <f>+TRUNC('D-PNP'!N64,3)</f>
        <v>0</v>
      </c>
      <c r="O64" s="23">
        <f>+TRUNC('D-PNP'!O64,3)</f>
        <v>0</v>
      </c>
      <c r="P64" s="23">
        <f>+TRUNC('D-PNP'!P64,3)</f>
        <v>1668.8910000000001</v>
      </c>
      <c r="Q64" s="23">
        <f>+TRUNC('D-PNP'!Q64,3)</f>
        <v>1518.691</v>
      </c>
      <c r="R64" s="23">
        <f>+TRUNC('D-PNP'!R64,3)</f>
        <v>0</v>
      </c>
      <c r="S64" s="23">
        <f>+TRUNC('D-PNP'!S64,0)</f>
        <v>0</v>
      </c>
      <c r="T64" s="23">
        <f>+TRUNC('D-PNP'!T64,0)</f>
        <v>0</v>
      </c>
      <c r="U64" s="23">
        <f>+TRUNC('D-PNP'!U64,0)</f>
        <v>0</v>
      </c>
      <c r="V64" s="23">
        <f>+TRUNC('D-PNP'!V64,0)</f>
        <v>0</v>
      </c>
      <c r="W64" s="23">
        <f>+TRUNC('D-PNP'!W64,0)</f>
        <v>747467</v>
      </c>
      <c r="X64" s="23">
        <f>+TRUNC('D-PNP'!X64,0)</f>
        <v>0</v>
      </c>
      <c r="Y64" s="23">
        <f>+TRUNC('D-PNP'!Y64,0)</f>
        <v>0</v>
      </c>
      <c r="Z64" s="23">
        <f>+TRUNC('D-PNP'!Z64,0)</f>
        <v>0</v>
      </c>
      <c r="AA64" s="23">
        <f>+TRUNC('D-PNP'!AA64,0)</f>
        <v>0</v>
      </c>
      <c r="AB64" s="23">
        <f>+TRUNC('D-PNP'!AB64,0)</f>
        <v>0</v>
      </c>
      <c r="AC64" s="23">
        <f>+TRUNC('D-PNP'!AC64,0)</f>
        <v>0</v>
      </c>
      <c r="AD64" s="23">
        <f>+TRUNC('D-PNP'!AD64,3)</f>
        <v>0</v>
      </c>
      <c r="AE64" s="23">
        <f>+TRUNC('D-PNP'!AE64,3)</f>
        <v>0</v>
      </c>
      <c r="AF64" s="23">
        <f>+TRUNC('D-PNP'!AF64,0)</f>
        <v>0</v>
      </c>
      <c r="AG64" s="23">
        <f>+TRUNC('D-PNP'!AG64,0)</f>
        <v>0</v>
      </c>
      <c r="AH64" s="23">
        <f>+TRUNC('D-PNP'!AH64,0)</f>
        <v>0</v>
      </c>
      <c r="AI64" s="23">
        <f>+TRUNC('D-PNP'!AI64,0)</f>
        <v>0</v>
      </c>
      <c r="AJ64" s="23">
        <f>+TRUNC('D-PNP'!AJ64,6)</f>
        <v>0</v>
      </c>
      <c r="AK64" s="23">
        <f>+TRUNC('D-PNP'!AK64,6)</f>
        <v>0</v>
      </c>
      <c r="AL64" s="23">
        <f>+TRUNC('D-PNP'!AL64,6)</f>
        <v>0</v>
      </c>
      <c r="AM64" s="23">
        <f>+TRUNC('D-PNP'!AM64,0)</f>
        <v>0</v>
      </c>
      <c r="AN64" s="23">
        <f>+TRUNC('D-PNP'!AN64,3)</f>
        <v>0</v>
      </c>
      <c r="AO64" s="23">
        <f>+TRUNC('D-PNP'!AO64,0)</f>
        <v>0</v>
      </c>
      <c r="AP64" s="23">
        <f>+TRUNC('D-PNP'!AP64,6)</f>
        <v>0</v>
      </c>
      <c r="AQ64" s="23">
        <f>+TRUNC('D-PNP'!AQ64,0)</f>
        <v>0</v>
      </c>
      <c r="AR64" s="23">
        <f>+TRUNC('D-PNP'!AR64,0)</f>
        <v>0</v>
      </c>
      <c r="AS64" s="23">
        <f>+TRUNC('D-PNP'!AS64,3)</f>
        <v>0</v>
      </c>
      <c r="AT64" s="23">
        <f>+TRUNC('D-PNP'!AT64,3)</f>
        <v>0</v>
      </c>
      <c r="AU64" s="23">
        <f>+TRUNC('D-PNP'!AU64,0)</f>
        <v>0</v>
      </c>
      <c r="AV64" s="23">
        <f>+TRUNC('D-PNP'!AV64,0)</f>
        <v>0</v>
      </c>
      <c r="AW64" s="23">
        <f>+TRUNC('D-PNP'!AW64,0)</f>
        <v>0</v>
      </c>
      <c r="AX64" s="23">
        <f>+TRUNC('D-PNP'!AX64,0)</f>
        <v>0</v>
      </c>
      <c r="AY64" s="23">
        <f>+TRUNC('D-PNP'!AY64,0)</f>
        <v>0</v>
      </c>
      <c r="AZ64" s="23">
        <f>+TRUNC('D-PNP'!AZ64,3)</f>
        <v>0</v>
      </c>
      <c r="BA64" s="23">
        <f>+TRUNC('D-PNP'!BA64,0)</f>
        <v>0</v>
      </c>
      <c r="BB64" s="23">
        <f>+TRUNC('D-PNP'!BB64,0)</f>
        <v>0</v>
      </c>
      <c r="BC64" s="23">
        <f>+TRUNC('D-PNP'!BC64,0)</f>
        <v>0</v>
      </c>
      <c r="BD64" s="23">
        <f>+TRUNC('D-PNP'!BD64,3)</f>
        <v>0</v>
      </c>
      <c r="BE64" s="23">
        <f>+TRUNC('D-PNP'!BE64,3)</f>
        <v>0</v>
      </c>
      <c r="BF64" s="23">
        <f>+TRUNC('D-PNP'!BF64,0)</f>
        <v>0</v>
      </c>
      <c r="BG64" s="23">
        <f>+TRUNC('D-PNP'!BG64,0)</f>
        <v>0</v>
      </c>
      <c r="BH64" s="23">
        <f>+TRUNC('D-PNP'!BH64,0)</f>
        <v>0</v>
      </c>
      <c r="BI64" s="23">
        <f>+TRUNC('D-PNP'!BI64,0)</f>
        <v>0</v>
      </c>
      <c r="BJ64" s="23">
        <f>+TRUNC('D-PNP'!BJ64,3)</f>
        <v>98.739000000000004</v>
      </c>
      <c r="BK64" s="23">
        <f>+TRUNC('D-PNP'!BK64,3)</f>
        <v>1.8420000000000001</v>
      </c>
      <c r="BL64" s="23">
        <f>+TRUNC('D-PNP'!BL64,3)</f>
        <v>-1.0569999999999999</v>
      </c>
      <c r="BM64" s="23">
        <f>+TRUNC('D-PNP'!BM64,3)</f>
        <v>0.876</v>
      </c>
      <c r="BN64" s="23">
        <f>+TRUNC('D-PNP'!BN64,3)</f>
        <v>6.0419999999999998</v>
      </c>
      <c r="BO64" s="23">
        <f>+TRUNC('D-PNP'!BO64,3)</f>
        <v>6.0419999999999998</v>
      </c>
      <c r="BP64" s="23">
        <f>+TRUNC('D-PNP'!BP64,3)</f>
        <v>0</v>
      </c>
      <c r="BQ64" s="23">
        <f>+TRUNC('D-PNP'!BQ64,3)</f>
        <v>37.502000000000002</v>
      </c>
      <c r="BR64" s="23">
        <f>+TRUNC('D-PNP'!BR64,3)</f>
        <v>37.502000000000002</v>
      </c>
      <c r="BS64" s="23">
        <f>+TRUNC('D-PNP'!BS64,3)</f>
        <v>98.739000000000004</v>
      </c>
      <c r="BT64" s="23">
        <f>+TRUNC('D-PNP'!BT64,0)</f>
        <v>0</v>
      </c>
      <c r="BU64" s="23">
        <f>+TRUNC('D-PNP'!BU64,0)</f>
        <v>0</v>
      </c>
      <c r="BV64" s="23">
        <f>+TRUNC('D-PNP'!BV64,6)</f>
        <v>0</v>
      </c>
      <c r="BW64" s="23">
        <f>+TRUNC('D-PNP'!BW64,0)</f>
        <v>0</v>
      </c>
      <c r="BX64" s="23">
        <f>+TRUNC('D-PNP'!BX64,0)</f>
        <v>0</v>
      </c>
      <c r="BY64" s="23">
        <f>+TRUNC('D-PNP'!BY64,0)</f>
        <v>0</v>
      </c>
      <c r="BZ64" s="23">
        <f>+TRUNC('D-PNP'!BZ64,3)</f>
        <v>0</v>
      </c>
      <c r="CA64" s="23">
        <f>+TRUNC('D-PNP'!CA64,3)</f>
        <v>0.13</v>
      </c>
      <c r="CB64" s="23">
        <f>+TRUNC('D-PNP'!CB64,3)</f>
        <v>0.42199999999999999</v>
      </c>
      <c r="CC64" s="23">
        <f>+TRUNC('D-PNP'!CC64,3)</f>
        <v>0.10299999999999999</v>
      </c>
      <c r="CD64" s="23">
        <f>+TRUNC('D-PNP'!CD64,3)</f>
        <v>8.6999999999999994E-2</v>
      </c>
      <c r="CE64" s="23">
        <f>+TRUNC('D-PNP'!CE64,3)</f>
        <v>0</v>
      </c>
      <c r="CF64" s="23">
        <f>+TRUNC('D-PNP'!CF64,3)</f>
        <v>0</v>
      </c>
      <c r="CG64" s="23">
        <f>+TRUNC('D-PNP'!CG64,3)</f>
        <v>0</v>
      </c>
      <c r="CH64" s="23">
        <f>+TRUNC('D-PNP'!CH64,3)</f>
        <v>0</v>
      </c>
      <c r="CI64" s="23">
        <f>+TRUNC('D-PNP'!CI64,3)</f>
        <v>47099.114999999998</v>
      </c>
      <c r="CJ64" s="23">
        <f>+TRUNC('D-PNP'!CJ64,3)</f>
        <v>1499.7370000000001</v>
      </c>
      <c r="CK64" s="23">
        <f>+TRUNC('D-PNP'!CK64,3)</f>
        <v>0</v>
      </c>
      <c r="CL64" s="23">
        <f>+TRUNC('D-PNP'!CL64,3)</f>
        <v>0</v>
      </c>
      <c r="CM64" s="23">
        <f>+TRUNC('D-PNP'!CM64,3)</f>
        <v>0</v>
      </c>
      <c r="CN64" s="23">
        <f>+TRUNC('D-PNP'!CN64,0)</f>
        <v>0</v>
      </c>
      <c r="CO64" s="23">
        <f>+TRUNC('D-PNP'!CO64,3)</f>
        <v>0</v>
      </c>
      <c r="CP64" s="23">
        <f>+TRUNC('D-PNP'!CP64,0)</f>
        <v>0</v>
      </c>
      <c r="CQ64" s="23">
        <f>+TRUNC('D-PNP'!CQ64,0)</f>
        <v>0</v>
      </c>
      <c r="CR64" s="23">
        <f>+TRUNC('D-PNP'!CR64,0)</f>
        <v>0</v>
      </c>
      <c r="CS64" s="23">
        <f>+TRUNC('D-PNP'!CS64,0)</f>
        <v>0</v>
      </c>
      <c r="CT64" s="23">
        <f>+TRUNC('D-PNP'!CT64,0)</f>
        <v>0</v>
      </c>
      <c r="CU64" s="23">
        <f>+TRUNC('D-PNP'!CU64,6)</f>
        <v>0</v>
      </c>
      <c r="CV64" s="23">
        <f>+TRUNC('D-PNP'!CV64,0)</f>
        <v>0</v>
      </c>
      <c r="CW64" s="23">
        <f>+TRUNC('D-PNP'!CW64,0)</f>
        <v>0</v>
      </c>
      <c r="CX64" s="23">
        <f>+TRUNC('D-PNP'!CX64,0)</f>
        <v>0</v>
      </c>
      <c r="CY64" s="23">
        <f>+TRUNC('D-PNP'!CY64,0)</f>
        <v>0</v>
      </c>
      <c r="CZ64" s="23">
        <f>+TRUNC('D-PNP'!CZ64,0)</f>
        <v>0</v>
      </c>
      <c r="DA64" s="23">
        <f>+TRUNC('D-PNP'!DA64,0)</f>
        <v>0</v>
      </c>
      <c r="DB64" s="23">
        <f>+TRUNC('D-PNP'!DB64,0)</f>
        <v>0</v>
      </c>
      <c r="DC64" s="23">
        <f>+TRUNC('D-PNP'!DC64,0)</f>
        <v>0</v>
      </c>
      <c r="DD64" s="23">
        <f>+TRUNC('D-PNP'!DD64,0)</f>
        <v>0</v>
      </c>
      <c r="DE64" s="23">
        <f>+TRUNC('D-PNP'!DE64,0)</f>
        <v>0</v>
      </c>
      <c r="DF64" s="23">
        <f>+TRUNC('D-PNP'!DF64,0)</f>
        <v>0</v>
      </c>
      <c r="DG64" s="23">
        <f>+TRUNC('D-PNP'!DG64,0)</f>
        <v>0</v>
      </c>
      <c r="DH64" s="23">
        <f>+TRUNC('D-PNP'!DH64,0)</f>
        <v>0</v>
      </c>
      <c r="DI64" s="23">
        <f>+TRUNC('D-PNP'!DI64,0)</f>
        <v>0</v>
      </c>
      <c r="DJ64" s="23">
        <f>+TRUNC('D-PNP'!DJ64,6)</f>
        <v>0</v>
      </c>
      <c r="DK64" s="23">
        <f>+TRUNC('D-PNP'!DK64,0)</f>
        <v>0</v>
      </c>
      <c r="DL64" s="23">
        <f>+TRUNC('D-PNP'!DL64,0)</f>
        <v>0</v>
      </c>
      <c r="DM64" s="23">
        <f>+TRUNC('D-PNP'!DM64,0)</f>
        <v>0</v>
      </c>
      <c r="DN64" s="23">
        <f>+TRUNC('D-PNP'!DN64,0)</f>
        <v>0</v>
      </c>
      <c r="DO64" s="23">
        <f>+TRUNC('D-PNP'!DO64,0)</f>
        <v>0</v>
      </c>
      <c r="DP64" s="23">
        <f>+TRUNC('D-PNP'!DP64,0)</f>
        <v>0</v>
      </c>
    </row>
    <row r="65" spans="3:120" x14ac:dyDescent="0.2">
      <c r="C65" s="12">
        <f>+'D-PDP'!C65</f>
        <v>2052</v>
      </c>
      <c r="D65" s="23">
        <f>+TRUNC('D-PNP'!D65,0)</f>
        <v>0</v>
      </c>
      <c r="E65" s="23">
        <f>+TRUNC('D-PNP'!E65,0)</f>
        <v>0</v>
      </c>
      <c r="F65" s="23">
        <f>+TRUNC('D-PNP'!F65,0)</f>
        <v>0</v>
      </c>
      <c r="G65" s="23">
        <f>+TRUNC('D-PNP'!G65,0)</f>
        <v>0</v>
      </c>
      <c r="H65" s="23">
        <f>+TRUNC('D-PNP'!H65,0)</f>
        <v>0</v>
      </c>
      <c r="I65" s="23">
        <f>+TRUNC('D-PNP'!I65,0)</f>
        <v>0</v>
      </c>
      <c r="J65" s="23">
        <f>+TRUNC('D-PNP'!J65,0)</f>
        <v>0</v>
      </c>
      <c r="K65" s="23">
        <f>+TRUNC('D-PNP'!K65,0)</f>
        <v>3460</v>
      </c>
      <c r="L65" s="23">
        <f>+TRUNC('D-PNP'!L65,0)</f>
        <v>0</v>
      </c>
      <c r="M65" s="23">
        <f>+TRUNC('D-PNP'!M65,3)</f>
        <v>1542.6849999999999</v>
      </c>
      <c r="N65" s="23">
        <f>+TRUNC('D-PNP'!N65,3)</f>
        <v>0</v>
      </c>
      <c r="O65" s="23">
        <f>+TRUNC('D-PNP'!O65,3)</f>
        <v>0</v>
      </c>
      <c r="P65" s="23">
        <f>+TRUNC('D-PNP'!P65,3)</f>
        <v>1542.6849999999999</v>
      </c>
      <c r="Q65" s="23">
        <f>+TRUNC('D-PNP'!Q65,3)</f>
        <v>1403.8440000000001</v>
      </c>
      <c r="R65" s="23">
        <f>+TRUNC('D-PNP'!R65,3)</f>
        <v>0</v>
      </c>
      <c r="S65" s="23">
        <f>+TRUNC('D-PNP'!S65,0)</f>
        <v>0</v>
      </c>
      <c r="T65" s="23">
        <f>+TRUNC('D-PNP'!T65,0)</f>
        <v>0</v>
      </c>
      <c r="U65" s="23">
        <f>+TRUNC('D-PNP'!U65,0)</f>
        <v>0</v>
      </c>
      <c r="V65" s="23">
        <f>+TRUNC('D-PNP'!V65,0)</f>
        <v>0</v>
      </c>
      <c r="W65" s="23">
        <f>+TRUNC('D-PNP'!W65,0)</f>
        <v>749784</v>
      </c>
      <c r="X65" s="23">
        <f>+TRUNC('D-PNP'!X65,0)</f>
        <v>0</v>
      </c>
      <c r="Y65" s="23">
        <f>+TRUNC('D-PNP'!Y65,0)</f>
        <v>0</v>
      </c>
      <c r="Z65" s="23">
        <f>+TRUNC('D-PNP'!Z65,0)</f>
        <v>0</v>
      </c>
      <c r="AA65" s="23">
        <f>+TRUNC('D-PNP'!AA65,0)</f>
        <v>0</v>
      </c>
      <c r="AB65" s="23">
        <f>+TRUNC('D-PNP'!AB65,0)</f>
        <v>0</v>
      </c>
      <c r="AC65" s="23">
        <f>+TRUNC('D-PNP'!AC65,0)</f>
        <v>0</v>
      </c>
      <c r="AD65" s="23">
        <f>+TRUNC('D-PNP'!AD65,3)</f>
        <v>0</v>
      </c>
      <c r="AE65" s="23">
        <f>+TRUNC('D-PNP'!AE65,3)</f>
        <v>0</v>
      </c>
      <c r="AF65" s="23">
        <f>+TRUNC('D-PNP'!AF65,0)</f>
        <v>0</v>
      </c>
      <c r="AG65" s="23">
        <f>+TRUNC('D-PNP'!AG65,0)</f>
        <v>0</v>
      </c>
      <c r="AH65" s="23">
        <f>+TRUNC('D-PNP'!AH65,0)</f>
        <v>0</v>
      </c>
      <c r="AI65" s="23">
        <f>+TRUNC('D-PNP'!AI65,0)</f>
        <v>0</v>
      </c>
      <c r="AJ65" s="23">
        <f>+TRUNC('D-PNP'!AJ65,6)</f>
        <v>0</v>
      </c>
      <c r="AK65" s="23">
        <f>+TRUNC('D-PNP'!AK65,6)</f>
        <v>0</v>
      </c>
      <c r="AL65" s="23">
        <f>+TRUNC('D-PNP'!AL65,6)</f>
        <v>0</v>
      </c>
      <c r="AM65" s="23">
        <f>+TRUNC('D-PNP'!AM65,0)</f>
        <v>0</v>
      </c>
      <c r="AN65" s="23">
        <f>+TRUNC('D-PNP'!AN65,3)</f>
        <v>0</v>
      </c>
      <c r="AO65" s="23">
        <f>+TRUNC('D-PNP'!AO65,0)</f>
        <v>0</v>
      </c>
      <c r="AP65" s="23">
        <f>+TRUNC('D-PNP'!AP65,6)</f>
        <v>0</v>
      </c>
      <c r="AQ65" s="23">
        <f>+TRUNC('D-PNP'!AQ65,0)</f>
        <v>0</v>
      </c>
      <c r="AR65" s="23">
        <f>+TRUNC('D-PNP'!AR65,0)</f>
        <v>0</v>
      </c>
      <c r="AS65" s="23">
        <f>+TRUNC('D-PNP'!AS65,3)</f>
        <v>0</v>
      </c>
      <c r="AT65" s="23">
        <f>+TRUNC('D-PNP'!AT65,3)</f>
        <v>0</v>
      </c>
      <c r="AU65" s="23">
        <f>+TRUNC('D-PNP'!AU65,0)</f>
        <v>0</v>
      </c>
      <c r="AV65" s="23">
        <f>+TRUNC('D-PNP'!AV65,0)</f>
        <v>0</v>
      </c>
      <c r="AW65" s="23">
        <f>+TRUNC('D-PNP'!AW65,0)</f>
        <v>0</v>
      </c>
      <c r="AX65" s="23">
        <f>+TRUNC('D-PNP'!AX65,0)</f>
        <v>0</v>
      </c>
      <c r="AY65" s="23">
        <f>+TRUNC('D-PNP'!AY65,0)</f>
        <v>0</v>
      </c>
      <c r="AZ65" s="23">
        <f>+TRUNC('D-PNP'!AZ65,3)</f>
        <v>0</v>
      </c>
      <c r="BA65" s="23">
        <f>+TRUNC('D-PNP'!BA65,0)</f>
        <v>0</v>
      </c>
      <c r="BB65" s="23">
        <f>+TRUNC('D-PNP'!BB65,0)</f>
        <v>0</v>
      </c>
      <c r="BC65" s="23">
        <f>+TRUNC('D-PNP'!BC65,0)</f>
        <v>0</v>
      </c>
      <c r="BD65" s="23">
        <f>+TRUNC('D-PNP'!BD65,3)</f>
        <v>0</v>
      </c>
      <c r="BE65" s="23">
        <f>+TRUNC('D-PNP'!BE65,3)</f>
        <v>0</v>
      </c>
      <c r="BF65" s="23">
        <f>+TRUNC('D-PNP'!BF65,0)</f>
        <v>0</v>
      </c>
      <c r="BG65" s="23">
        <f>+TRUNC('D-PNP'!BG65,0)</f>
        <v>0</v>
      </c>
      <c r="BH65" s="23">
        <f>+TRUNC('D-PNP'!BH65,0)</f>
        <v>0</v>
      </c>
      <c r="BI65" s="23">
        <f>+TRUNC('D-PNP'!BI65,0)</f>
        <v>0</v>
      </c>
      <c r="BJ65" s="23">
        <f>+TRUNC('D-PNP'!BJ65,3)</f>
        <v>98.739000000000004</v>
      </c>
      <c r="BK65" s="23">
        <f>+TRUNC('D-PNP'!BK65,3)</f>
        <v>1.8420000000000001</v>
      </c>
      <c r="BL65" s="23">
        <f>+TRUNC('D-PNP'!BL65,3)</f>
        <v>-1.0569999999999999</v>
      </c>
      <c r="BM65" s="23">
        <f>+TRUNC('D-PNP'!BM65,3)</f>
        <v>0.876</v>
      </c>
      <c r="BN65" s="23">
        <f>+TRUNC('D-PNP'!BN65,3)</f>
        <v>6.0419999999999998</v>
      </c>
      <c r="BO65" s="23">
        <f>+TRUNC('D-PNP'!BO65,3)</f>
        <v>6.0419999999999998</v>
      </c>
      <c r="BP65" s="23">
        <f>+TRUNC('D-PNP'!BP65,3)</f>
        <v>0</v>
      </c>
      <c r="BQ65" s="23">
        <f>+TRUNC('D-PNP'!BQ65,3)</f>
        <v>37.502000000000002</v>
      </c>
      <c r="BR65" s="23">
        <f>+TRUNC('D-PNP'!BR65,3)</f>
        <v>37.502000000000002</v>
      </c>
      <c r="BS65" s="23">
        <f>+TRUNC('D-PNP'!BS65,3)</f>
        <v>98.739000000000004</v>
      </c>
      <c r="BT65" s="23">
        <f>+TRUNC('D-PNP'!BT65,0)</f>
        <v>0</v>
      </c>
      <c r="BU65" s="23">
        <f>+TRUNC('D-PNP'!BU65,0)</f>
        <v>0</v>
      </c>
      <c r="BV65" s="23">
        <f>+TRUNC('D-PNP'!BV65,6)</f>
        <v>0</v>
      </c>
      <c r="BW65" s="23">
        <f>+TRUNC('D-PNP'!BW65,0)</f>
        <v>0</v>
      </c>
      <c r="BX65" s="23">
        <f>+TRUNC('D-PNP'!BX65,0)</f>
        <v>0</v>
      </c>
      <c r="BY65" s="23">
        <f>+TRUNC('D-PNP'!BY65,0)</f>
        <v>0</v>
      </c>
      <c r="BZ65" s="23">
        <f>+TRUNC('D-PNP'!BZ65,3)</f>
        <v>0</v>
      </c>
      <c r="CA65" s="23">
        <f>+TRUNC('D-PNP'!CA65,3)</f>
        <v>0.13</v>
      </c>
      <c r="CB65" s="23">
        <f>+TRUNC('D-PNP'!CB65,3)</f>
        <v>0.42199999999999999</v>
      </c>
      <c r="CC65" s="23">
        <f>+TRUNC('D-PNP'!CC65,3)</f>
        <v>0.10299999999999999</v>
      </c>
      <c r="CD65" s="23">
        <f>+TRUNC('D-PNP'!CD65,3)</f>
        <v>8.6999999999999994E-2</v>
      </c>
      <c r="CE65" s="23">
        <f>+TRUNC('D-PNP'!CE65,3)</f>
        <v>0</v>
      </c>
      <c r="CF65" s="23">
        <f>+TRUNC('D-PNP'!CF65,3)</f>
        <v>0</v>
      </c>
      <c r="CG65" s="23">
        <f>+TRUNC('D-PNP'!CG65,3)</f>
        <v>0</v>
      </c>
      <c r="CH65" s="23">
        <f>+TRUNC('D-PNP'!CH65,3)</f>
        <v>0</v>
      </c>
      <c r="CI65" s="23">
        <f>+TRUNC('D-PNP'!CI65,3)</f>
        <v>47099.114999999998</v>
      </c>
      <c r="CJ65" s="23">
        <f>+TRUNC('D-PNP'!CJ65,3)</f>
        <v>1499.7370000000001</v>
      </c>
      <c r="CK65" s="23">
        <f>+TRUNC('D-PNP'!CK65,3)</f>
        <v>0</v>
      </c>
      <c r="CL65" s="23">
        <f>+TRUNC('D-PNP'!CL65,3)</f>
        <v>0</v>
      </c>
      <c r="CM65" s="23">
        <f>+TRUNC('D-PNP'!CM65,3)</f>
        <v>0</v>
      </c>
      <c r="CN65" s="23">
        <f>+TRUNC('D-PNP'!CN65,0)</f>
        <v>0</v>
      </c>
      <c r="CO65" s="23">
        <f>+TRUNC('D-PNP'!CO65,3)</f>
        <v>0</v>
      </c>
      <c r="CP65" s="23">
        <f>+TRUNC('D-PNP'!CP65,0)</f>
        <v>0</v>
      </c>
      <c r="CQ65" s="23">
        <f>+TRUNC('D-PNP'!CQ65,0)</f>
        <v>0</v>
      </c>
      <c r="CR65" s="23">
        <f>+TRUNC('D-PNP'!CR65,0)</f>
        <v>0</v>
      </c>
      <c r="CS65" s="23">
        <f>+TRUNC('D-PNP'!CS65,0)</f>
        <v>0</v>
      </c>
      <c r="CT65" s="23">
        <f>+TRUNC('D-PNP'!CT65,0)</f>
        <v>0</v>
      </c>
      <c r="CU65" s="23">
        <f>+TRUNC('D-PNP'!CU65,6)</f>
        <v>0</v>
      </c>
      <c r="CV65" s="23">
        <f>+TRUNC('D-PNP'!CV65,0)</f>
        <v>0</v>
      </c>
      <c r="CW65" s="23">
        <f>+TRUNC('D-PNP'!CW65,0)</f>
        <v>0</v>
      </c>
      <c r="CX65" s="23">
        <f>+TRUNC('D-PNP'!CX65,0)</f>
        <v>0</v>
      </c>
      <c r="CY65" s="23">
        <f>+TRUNC('D-PNP'!CY65,0)</f>
        <v>0</v>
      </c>
      <c r="CZ65" s="23">
        <f>+TRUNC('D-PNP'!CZ65,0)</f>
        <v>0</v>
      </c>
      <c r="DA65" s="23">
        <f>+TRUNC('D-PNP'!DA65,0)</f>
        <v>0</v>
      </c>
      <c r="DB65" s="23">
        <f>+TRUNC('D-PNP'!DB65,0)</f>
        <v>0</v>
      </c>
      <c r="DC65" s="23">
        <f>+TRUNC('D-PNP'!DC65,0)</f>
        <v>0</v>
      </c>
      <c r="DD65" s="23">
        <f>+TRUNC('D-PNP'!DD65,0)</f>
        <v>0</v>
      </c>
      <c r="DE65" s="23">
        <f>+TRUNC('D-PNP'!DE65,0)</f>
        <v>0</v>
      </c>
      <c r="DF65" s="23">
        <f>+TRUNC('D-PNP'!DF65,0)</f>
        <v>0</v>
      </c>
      <c r="DG65" s="23">
        <f>+TRUNC('D-PNP'!DG65,0)</f>
        <v>0</v>
      </c>
      <c r="DH65" s="23">
        <f>+TRUNC('D-PNP'!DH65,0)</f>
        <v>0</v>
      </c>
      <c r="DI65" s="23">
        <f>+TRUNC('D-PNP'!DI65,0)</f>
        <v>0</v>
      </c>
      <c r="DJ65" s="23">
        <f>+TRUNC('D-PNP'!DJ65,6)</f>
        <v>0</v>
      </c>
      <c r="DK65" s="23">
        <f>+TRUNC('D-PNP'!DK65,0)</f>
        <v>0</v>
      </c>
      <c r="DL65" s="23">
        <f>+TRUNC('D-PNP'!DL65,0)</f>
        <v>0</v>
      </c>
      <c r="DM65" s="23">
        <f>+TRUNC('D-PNP'!DM65,0)</f>
        <v>0</v>
      </c>
      <c r="DN65" s="23">
        <f>+TRUNC('D-PNP'!DN65,0)</f>
        <v>0</v>
      </c>
      <c r="DO65" s="23">
        <f>+TRUNC('D-PNP'!DO65,0)</f>
        <v>0</v>
      </c>
      <c r="DP65" s="23">
        <f>+TRUNC('D-PNP'!DP65,0)</f>
        <v>0</v>
      </c>
    </row>
    <row r="66" spans="3:120" x14ac:dyDescent="0.2">
      <c r="C66" s="12">
        <f>+'D-PDP'!C66</f>
        <v>2053</v>
      </c>
      <c r="D66" s="23">
        <f>+TRUNC('D-PNP'!D66,0)</f>
        <v>0</v>
      </c>
      <c r="E66" s="23">
        <f>+TRUNC('D-PNP'!E66,0)</f>
        <v>0</v>
      </c>
      <c r="F66" s="23">
        <f>+TRUNC('D-PNP'!F66,0)</f>
        <v>0</v>
      </c>
      <c r="G66" s="23">
        <f>+TRUNC('D-PNP'!G66,0)</f>
        <v>0</v>
      </c>
      <c r="H66" s="23">
        <f>+TRUNC('D-PNP'!H66,0)</f>
        <v>0</v>
      </c>
      <c r="I66" s="23">
        <f>+TRUNC('D-PNP'!I66,0)</f>
        <v>0</v>
      </c>
      <c r="J66" s="23">
        <f>+TRUNC('D-PNP'!J66,0)</f>
        <v>0</v>
      </c>
      <c r="K66" s="23">
        <f>+TRUNC('D-PNP'!K66,0)</f>
        <v>3203</v>
      </c>
      <c r="L66" s="23">
        <f>+TRUNC('D-PNP'!L66,0)</f>
        <v>0</v>
      </c>
      <c r="M66" s="23">
        <f>+TRUNC('D-PNP'!M66,3)</f>
        <v>1419.124</v>
      </c>
      <c r="N66" s="23">
        <f>+TRUNC('D-PNP'!N66,3)</f>
        <v>0</v>
      </c>
      <c r="O66" s="23">
        <f>+TRUNC('D-PNP'!O66,3)</f>
        <v>0</v>
      </c>
      <c r="P66" s="23">
        <f>+TRUNC('D-PNP'!P66,3)</f>
        <v>1419.124</v>
      </c>
      <c r="Q66" s="23">
        <f>+TRUNC('D-PNP'!Q66,3)</f>
        <v>1291.403</v>
      </c>
      <c r="R66" s="23">
        <f>+TRUNC('D-PNP'!R66,3)</f>
        <v>0</v>
      </c>
      <c r="S66" s="23">
        <f>+TRUNC('D-PNP'!S66,0)</f>
        <v>0</v>
      </c>
      <c r="T66" s="23">
        <f>+TRUNC('D-PNP'!T66,0)</f>
        <v>0</v>
      </c>
      <c r="U66" s="23">
        <f>+TRUNC('D-PNP'!U66,0)</f>
        <v>0</v>
      </c>
      <c r="V66" s="23">
        <f>+TRUNC('D-PNP'!V66,0)</f>
        <v>0</v>
      </c>
      <c r="W66" s="23">
        <f>+TRUNC('D-PNP'!W66,0)</f>
        <v>747982</v>
      </c>
      <c r="X66" s="23">
        <f>+TRUNC('D-PNP'!X66,0)</f>
        <v>0</v>
      </c>
      <c r="Y66" s="23">
        <f>+TRUNC('D-PNP'!Y66,0)</f>
        <v>0</v>
      </c>
      <c r="Z66" s="23">
        <f>+TRUNC('D-PNP'!Z66,0)</f>
        <v>0</v>
      </c>
      <c r="AA66" s="23">
        <f>+TRUNC('D-PNP'!AA66,0)</f>
        <v>0</v>
      </c>
      <c r="AB66" s="23">
        <f>+TRUNC('D-PNP'!AB66,0)</f>
        <v>0</v>
      </c>
      <c r="AC66" s="23">
        <f>+TRUNC('D-PNP'!AC66,0)</f>
        <v>0</v>
      </c>
      <c r="AD66" s="23">
        <f>+TRUNC('D-PNP'!AD66,3)</f>
        <v>0</v>
      </c>
      <c r="AE66" s="23">
        <f>+TRUNC('D-PNP'!AE66,3)</f>
        <v>0</v>
      </c>
      <c r="AF66" s="23">
        <f>+TRUNC('D-PNP'!AF66,0)</f>
        <v>0</v>
      </c>
      <c r="AG66" s="23">
        <f>+TRUNC('D-PNP'!AG66,0)</f>
        <v>0</v>
      </c>
      <c r="AH66" s="23">
        <f>+TRUNC('D-PNP'!AH66,0)</f>
        <v>0</v>
      </c>
      <c r="AI66" s="23">
        <f>+TRUNC('D-PNP'!AI66,0)</f>
        <v>0</v>
      </c>
      <c r="AJ66" s="23">
        <f>+TRUNC('D-PNP'!AJ66,6)</f>
        <v>0</v>
      </c>
      <c r="AK66" s="23">
        <f>+TRUNC('D-PNP'!AK66,6)</f>
        <v>0</v>
      </c>
      <c r="AL66" s="23">
        <f>+TRUNC('D-PNP'!AL66,6)</f>
        <v>0</v>
      </c>
      <c r="AM66" s="23">
        <f>+TRUNC('D-PNP'!AM66,0)</f>
        <v>0</v>
      </c>
      <c r="AN66" s="23">
        <f>+TRUNC('D-PNP'!AN66,3)</f>
        <v>0</v>
      </c>
      <c r="AO66" s="23">
        <f>+TRUNC('D-PNP'!AO66,0)</f>
        <v>0</v>
      </c>
      <c r="AP66" s="23">
        <f>+TRUNC('D-PNP'!AP66,6)</f>
        <v>0</v>
      </c>
      <c r="AQ66" s="23">
        <f>+TRUNC('D-PNP'!AQ66,0)</f>
        <v>0</v>
      </c>
      <c r="AR66" s="23">
        <f>+TRUNC('D-PNP'!AR66,0)</f>
        <v>0</v>
      </c>
      <c r="AS66" s="23">
        <f>+TRUNC('D-PNP'!AS66,3)</f>
        <v>0</v>
      </c>
      <c r="AT66" s="23">
        <f>+TRUNC('D-PNP'!AT66,3)</f>
        <v>0</v>
      </c>
      <c r="AU66" s="23">
        <f>+TRUNC('D-PNP'!AU66,0)</f>
        <v>0</v>
      </c>
      <c r="AV66" s="23">
        <f>+TRUNC('D-PNP'!AV66,0)</f>
        <v>0</v>
      </c>
      <c r="AW66" s="23">
        <f>+TRUNC('D-PNP'!AW66,0)</f>
        <v>0</v>
      </c>
      <c r="AX66" s="23">
        <f>+TRUNC('D-PNP'!AX66,0)</f>
        <v>0</v>
      </c>
      <c r="AY66" s="23">
        <f>+TRUNC('D-PNP'!AY66,0)</f>
        <v>0</v>
      </c>
      <c r="AZ66" s="23">
        <f>+TRUNC('D-PNP'!AZ66,3)</f>
        <v>0</v>
      </c>
      <c r="BA66" s="23">
        <f>+TRUNC('D-PNP'!BA66,0)</f>
        <v>0</v>
      </c>
      <c r="BB66" s="23">
        <f>+TRUNC('D-PNP'!BB66,0)</f>
        <v>0</v>
      </c>
      <c r="BC66" s="23">
        <f>+TRUNC('D-PNP'!BC66,0)</f>
        <v>0</v>
      </c>
      <c r="BD66" s="23">
        <f>+TRUNC('D-PNP'!BD66,3)</f>
        <v>0</v>
      </c>
      <c r="BE66" s="23">
        <f>+TRUNC('D-PNP'!BE66,3)</f>
        <v>0</v>
      </c>
      <c r="BF66" s="23">
        <f>+TRUNC('D-PNP'!BF66,0)</f>
        <v>0</v>
      </c>
      <c r="BG66" s="23">
        <f>+TRUNC('D-PNP'!BG66,0)</f>
        <v>0</v>
      </c>
      <c r="BH66" s="23">
        <f>+TRUNC('D-PNP'!BH66,0)</f>
        <v>0</v>
      </c>
      <c r="BI66" s="23">
        <f>+TRUNC('D-PNP'!BI66,0)</f>
        <v>0</v>
      </c>
      <c r="BJ66" s="23">
        <f>+TRUNC('D-PNP'!BJ66,3)</f>
        <v>98.739000000000004</v>
      </c>
      <c r="BK66" s="23">
        <f>+TRUNC('D-PNP'!BK66,3)</f>
        <v>1.8420000000000001</v>
      </c>
      <c r="BL66" s="23">
        <f>+TRUNC('D-PNP'!BL66,3)</f>
        <v>-1.0569999999999999</v>
      </c>
      <c r="BM66" s="23">
        <f>+TRUNC('D-PNP'!BM66,3)</f>
        <v>0.876</v>
      </c>
      <c r="BN66" s="23">
        <f>+TRUNC('D-PNP'!BN66,3)</f>
        <v>6.0419999999999998</v>
      </c>
      <c r="BO66" s="23">
        <f>+TRUNC('D-PNP'!BO66,3)</f>
        <v>6.0419999999999998</v>
      </c>
      <c r="BP66" s="23">
        <f>+TRUNC('D-PNP'!BP66,3)</f>
        <v>0</v>
      </c>
      <c r="BQ66" s="23">
        <f>+TRUNC('D-PNP'!BQ66,3)</f>
        <v>37.502000000000002</v>
      </c>
      <c r="BR66" s="23">
        <f>+TRUNC('D-PNP'!BR66,3)</f>
        <v>37.502000000000002</v>
      </c>
      <c r="BS66" s="23">
        <f>+TRUNC('D-PNP'!BS66,3)</f>
        <v>98.739000000000004</v>
      </c>
      <c r="BT66" s="23">
        <f>+TRUNC('D-PNP'!BT66,0)</f>
        <v>0</v>
      </c>
      <c r="BU66" s="23">
        <f>+TRUNC('D-PNP'!BU66,0)</f>
        <v>0</v>
      </c>
      <c r="BV66" s="23">
        <f>+TRUNC('D-PNP'!BV66,6)</f>
        <v>0</v>
      </c>
      <c r="BW66" s="23">
        <f>+TRUNC('D-PNP'!BW66,0)</f>
        <v>0</v>
      </c>
      <c r="BX66" s="23">
        <f>+TRUNC('D-PNP'!BX66,0)</f>
        <v>0</v>
      </c>
      <c r="BY66" s="23">
        <f>+TRUNC('D-PNP'!BY66,0)</f>
        <v>0</v>
      </c>
      <c r="BZ66" s="23">
        <f>+TRUNC('D-PNP'!BZ66,3)</f>
        <v>0</v>
      </c>
      <c r="CA66" s="23">
        <f>+TRUNC('D-PNP'!CA66,3)</f>
        <v>0.13</v>
      </c>
      <c r="CB66" s="23">
        <f>+TRUNC('D-PNP'!CB66,3)</f>
        <v>0.42199999999999999</v>
      </c>
      <c r="CC66" s="23">
        <f>+TRUNC('D-PNP'!CC66,3)</f>
        <v>0.10299999999999999</v>
      </c>
      <c r="CD66" s="23">
        <f>+TRUNC('D-PNP'!CD66,3)</f>
        <v>8.6999999999999994E-2</v>
      </c>
      <c r="CE66" s="23">
        <f>+TRUNC('D-PNP'!CE66,3)</f>
        <v>0</v>
      </c>
      <c r="CF66" s="23">
        <f>+TRUNC('D-PNP'!CF66,3)</f>
        <v>0</v>
      </c>
      <c r="CG66" s="23">
        <f>+TRUNC('D-PNP'!CG66,3)</f>
        <v>0</v>
      </c>
      <c r="CH66" s="23">
        <f>+TRUNC('D-PNP'!CH66,3)</f>
        <v>0</v>
      </c>
      <c r="CI66" s="23">
        <f>+TRUNC('D-PNP'!CI66,3)</f>
        <v>47099.114999999998</v>
      </c>
      <c r="CJ66" s="23">
        <f>+TRUNC('D-PNP'!CJ66,3)</f>
        <v>1499.7370000000001</v>
      </c>
      <c r="CK66" s="23">
        <f>+TRUNC('D-PNP'!CK66,3)</f>
        <v>0</v>
      </c>
      <c r="CL66" s="23">
        <f>+TRUNC('D-PNP'!CL66,3)</f>
        <v>0</v>
      </c>
      <c r="CM66" s="23">
        <f>+TRUNC('D-PNP'!CM66,3)</f>
        <v>0</v>
      </c>
      <c r="CN66" s="23">
        <f>+TRUNC('D-PNP'!CN66,0)</f>
        <v>0</v>
      </c>
      <c r="CO66" s="23">
        <f>+TRUNC('D-PNP'!CO66,3)</f>
        <v>0</v>
      </c>
      <c r="CP66" s="23">
        <f>+TRUNC('D-PNP'!CP66,0)</f>
        <v>0</v>
      </c>
      <c r="CQ66" s="23">
        <f>+TRUNC('D-PNP'!CQ66,0)</f>
        <v>0</v>
      </c>
      <c r="CR66" s="23">
        <f>+TRUNC('D-PNP'!CR66,0)</f>
        <v>0</v>
      </c>
      <c r="CS66" s="23">
        <f>+TRUNC('D-PNP'!CS66,0)</f>
        <v>0</v>
      </c>
      <c r="CT66" s="23">
        <f>+TRUNC('D-PNP'!CT66,0)</f>
        <v>0</v>
      </c>
      <c r="CU66" s="23">
        <f>+TRUNC('D-PNP'!CU66,6)</f>
        <v>0</v>
      </c>
      <c r="CV66" s="23">
        <f>+TRUNC('D-PNP'!CV66,0)</f>
        <v>0</v>
      </c>
      <c r="CW66" s="23">
        <f>+TRUNC('D-PNP'!CW66,0)</f>
        <v>0</v>
      </c>
      <c r="CX66" s="23">
        <f>+TRUNC('D-PNP'!CX66,0)</f>
        <v>0</v>
      </c>
      <c r="CY66" s="23">
        <f>+TRUNC('D-PNP'!CY66,0)</f>
        <v>0</v>
      </c>
      <c r="CZ66" s="23">
        <f>+TRUNC('D-PNP'!CZ66,0)</f>
        <v>0</v>
      </c>
      <c r="DA66" s="23">
        <f>+TRUNC('D-PNP'!DA66,0)</f>
        <v>0</v>
      </c>
      <c r="DB66" s="23">
        <f>+TRUNC('D-PNP'!DB66,0)</f>
        <v>0</v>
      </c>
      <c r="DC66" s="23">
        <f>+TRUNC('D-PNP'!DC66,0)</f>
        <v>0</v>
      </c>
      <c r="DD66" s="23">
        <f>+TRUNC('D-PNP'!DD66,0)</f>
        <v>0</v>
      </c>
      <c r="DE66" s="23">
        <f>+TRUNC('D-PNP'!DE66,0)</f>
        <v>0</v>
      </c>
      <c r="DF66" s="23">
        <f>+TRUNC('D-PNP'!DF66,0)</f>
        <v>0</v>
      </c>
      <c r="DG66" s="23">
        <f>+TRUNC('D-PNP'!DG66,0)</f>
        <v>0</v>
      </c>
      <c r="DH66" s="23">
        <f>+TRUNC('D-PNP'!DH66,0)</f>
        <v>0</v>
      </c>
      <c r="DI66" s="23">
        <f>+TRUNC('D-PNP'!DI66,0)</f>
        <v>0</v>
      </c>
      <c r="DJ66" s="23">
        <f>+TRUNC('D-PNP'!DJ66,6)</f>
        <v>0</v>
      </c>
      <c r="DK66" s="23">
        <f>+TRUNC('D-PNP'!DK66,0)</f>
        <v>0</v>
      </c>
      <c r="DL66" s="23">
        <f>+TRUNC('D-PNP'!DL66,0)</f>
        <v>0</v>
      </c>
      <c r="DM66" s="23">
        <f>+TRUNC('D-PNP'!DM66,0)</f>
        <v>0</v>
      </c>
      <c r="DN66" s="23">
        <f>+TRUNC('D-PNP'!DN66,0)</f>
        <v>0</v>
      </c>
      <c r="DO66" s="23">
        <f>+TRUNC('D-PNP'!DO66,0)</f>
        <v>0</v>
      </c>
      <c r="DP66" s="23">
        <f>+TRUNC('D-PNP'!DP66,0)</f>
        <v>0</v>
      </c>
    </row>
    <row r="67" spans="3:120" x14ac:dyDescent="0.2">
      <c r="C67" s="12">
        <f>+'D-PDP'!C67</f>
        <v>2054</v>
      </c>
      <c r="D67" s="23">
        <f>+TRUNC('D-PNP'!D67,0)</f>
        <v>0</v>
      </c>
      <c r="E67" s="23">
        <f>+TRUNC('D-PNP'!E67,0)</f>
        <v>0</v>
      </c>
      <c r="F67" s="23">
        <f>+TRUNC('D-PNP'!F67,0)</f>
        <v>0</v>
      </c>
      <c r="G67" s="23">
        <f>+TRUNC('D-PNP'!G67,0)</f>
        <v>0</v>
      </c>
      <c r="H67" s="23">
        <f>+TRUNC('D-PNP'!H67,0)</f>
        <v>0</v>
      </c>
      <c r="I67" s="23">
        <f>+TRUNC('D-PNP'!I67,0)</f>
        <v>0</v>
      </c>
      <c r="J67" s="23">
        <f>+TRUNC('D-PNP'!J67,0)</f>
        <v>0</v>
      </c>
      <c r="K67" s="23">
        <f>+TRUNC('D-PNP'!K67,0)</f>
        <v>2975</v>
      </c>
      <c r="L67" s="23">
        <f>+TRUNC('D-PNP'!L67,0)</f>
        <v>0</v>
      </c>
      <c r="M67" s="23">
        <f>+TRUNC('D-PNP'!M67,3)</f>
        <v>1309.952</v>
      </c>
      <c r="N67" s="23">
        <f>+TRUNC('D-PNP'!N67,3)</f>
        <v>0</v>
      </c>
      <c r="O67" s="23">
        <f>+TRUNC('D-PNP'!O67,3)</f>
        <v>0</v>
      </c>
      <c r="P67" s="23">
        <f>+TRUNC('D-PNP'!P67,3)</f>
        <v>1309.952</v>
      </c>
      <c r="Q67" s="23">
        <f>+TRUNC('D-PNP'!Q67,3)</f>
        <v>1192.056</v>
      </c>
      <c r="R67" s="23">
        <f>+TRUNC('D-PNP'!R67,3)</f>
        <v>0</v>
      </c>
      <c r="S67" s="23">
        <f>+TRUNC('D-PNP'!S67,0)</f>
        <v>0</v>
      </c>
      <c r="T67" s="23">
        <f>+TRUNC('D-PNP'!T67,0)</f>
        <v>0</v>
      </c>
      <c r="U67" s="23">
        <f>+TRUNC('D-PNP'!U67,0)</f>
        <v>0</v>
      </c>
      <c r="V67" s="23">
        <f>+TRUNC('D-PNP'!V67,0)</f>
        <v>0</v>
      </c>
      <c r="W67" s="23">
        <f>+TRUNC('D-PNP'!W67,0)</f>
        <v>748210</v>
      </c>
      <c r="X67" s="23">
        <f>+TRUNC('D-PNP'!X67,0)</f>
        <v>0</v>
      </c>
      <c r="Y67" s="23">
        <f>+TRUNC('D-PNP'!Y67,0)</f>
        <v>0</v>
      </c>
      <c r="Z67" s="23">
        <f>+TRUNC('D-PNP'!Z67,0)</f>
        <v>0</v>
      </c>
      <c r="AA67" s="23">
        <f>+TRUNC('D-PNP'!AA67,0)</f>
        <v>0</v>
      </c>
      <c r="AB67" s="23">
        <f>+TRUNC('D-PNP'!AB67,0)</f>
        <v>0</v>
      </c>
      <c r="AC67" s="23">
        <f>+TRUNC('D-PNP'!AC67,0)</f>
        <v>0</v>
      </c>
      <c r="AD67" s="23">
        <f>+TRUNC('D-PNP'!AD67,3)</f>
        <v>0</v>
      </c>
      <c r="AE67" s="23">
        <f>+TRUNC('D-PNP'!AE67,3)</f>
        <v>0</v>
      </c>
      <c r="AF67" s="23">
        <f>+TRUNC('D-PNP'!AF67,0)</f>
        <v>0</v>
      </c>
      <c r="AG67" s="23">
        <f>+TRUNC('D-PNP'!AG67,0)</f>
        <v>0</v>
      </c>
      <c r="AH67" s="23">
        <f>+TRUNC('D-PNP'!AH67,0)</f>
        <v>0</v>
      </c>
      <c r="AI67" s="23">
        <f>+TRUNC('D-PNP'!AI67,0)</f>
        <v>0</v>
      </c>
      <c r="AJ67" s="23">
        <f>+TRUNC('D-PNP'!AJ67,6)</f>
        <v>0</v>
      </c>
      <c r="AK67" s="23">
        <f>+TRUNC('D-PNP'!AK67,6)</f>
        <v>0</v>
      </c>
      <c r="AL67" s="23">
        <f>+TRUNC('D-PNP'!AL67,6)</f>
        <v>0</v>
      </c>
      <c r="AM67" s="23">
        <f>+TRUNC('D-PNP'!AM67,0)</f>
        <v>0</v>
      </c>
      <c r="AN67" s="23">
        <f>+TRUNC('D-PNP'!AN67,3)</f>
        <v>0</v>
      </c>
      <c r="AO67" s="23">
        <f>+TRUNC('D-PNP'!AO67,0)</f>
        <v>0</v>
      </c>
      <c r="AP67" s="23">
        <f>+TRUNC('D-PNP'!AP67,6)</f>
        <v>0</v>
      </c>
      <c r="AQ67" s="23">
        <f>+TRUNC('D-PNP'!AQ67,0)</f>
        <v>0</v>
      </c>
      <c r="AR67" s="23">
        <f>+TRUNC('D-PNP'!AR67,0)</f>
        <v>0</v>
      </c>
      <c r="AS67" s="23">
        <f>+TRUNC('D-PNP'!AS67,3)</f>
        <v>0</v>
      </c>
      <c r="AT67" s="23">
        <f>+TRUNC('D-PNP'!AT67,3)</f>
        <v>0</v>
      </c>
      <c r="AU67" s="23">
        <f>+TRUNC('D-PNP'!AU67,0)</f>
        <v>0</v>
      </c>
      <c r="AV67" s="23">
        <f>+TRUNC('D-PNP'!AV67,0)</f>
        <v>0</v>
      </c>
      <c r="AW67" s="23">
        <f>+TRUNC('D-PNP'!AW67,0)</f>
        <v>0</v>
      </c>
      <c r="AX67" s="23">
        <f>+TRUNC('D-PNP'!AX67,0)</f>
        <v>0</v>
      </c>
      <c r="AY67" s="23">
        <f>+TRUNC('D-PNP'!AY67,0)</f>
        <v>0</v>
      </c>
      <c r="AZ67" s="23">
        <f>+TRUNC('D-PNP'!AZ67,3)</f>
        <v>0</v>
      </c>
      <c r="BA67" s="23">
        <f>+TRUNC('D-PNP'!BA67,0)</f>
        <v>0</v>
      </c>
      <c r="BB67" s="23">
        <f>+TRUNC('D-PNP'!BB67,0)</f>
        <v>0</v>
      </c>
      <c r="BC67" s="23">
        <f>+TRUNC('D-PNP'!BC67,0)</f>
        <v>0</v>
      </c>
      <c r="BD67" s="23">
        <f>+TRUNC('D-PNP'!BD67,3)</f>
        <v>0</v>
      </c>
      <c r="BE67" s="23">
        <f>+TRUNC('D-PNP'!BE67,3)</f>
        <v>0</v>
      </c>
      <c r="BF67" s="23">
        <f>+TRUNC('D-PNP'!BF67,0)</f>
        <v>0</v>
      </c>
      <c r="BG67" s="23">
        <f>+TRUNC('D-PNP'!BG67,0)</f>
        <v>0</v>
      </c>
      <c r="BH67" s="23">
        <f>+TRUNC('D-PNP'!BH67,0)</f>
        <v>0</v>
      </c>
      <c r="BI67" s="23">
        <f>+TRUNC('D-PNP'!BI67,0)</f>
        <v>0</v>
      </c>
      <c r="BJ67" s="23">
        <f>+TRUNC('D-PNP'!BJ67,3)</f>
        <v>98.739000000000004</v>
      </c>
      <c r="BK67" s="23">
        <f>+TRUNC('D-PNP'!BK67,3)</f>
        <v>1.8420000000000001</v>
      </c>
      <c r="BL67" s="23">
        <f>+TRUNC('D-PNP'!BL67,3)</f>
        <v>-1.0569999999999999</v>
      </c>
      <c r="BM67" s="23">
        <f>+TRUNC('D-PNP'!BM67,3)</f>
        <v>0.876</v>
      </c>
      <c r="BN67" s="23">
        <f>+TRUNC('D-PNP'!BN67,3)</f>
        <v>6.0419999999999998</v>
      </c>
      <c r="BO67" s="23">
        <f>+TRUNC('D-PNP'!BO67,3)</f>
        <v>6.0419999999999998</v>
      </c>
      <c r="BP67" s="23">
        <f>+TRUNC('D-PNP'!BP67,3)</f>
        <v>0</v>
      </c>
      <c r="BQ67" s="23">
        <f>+TRUNC('D-PNP'!BQ67,3)</f>
        <v>37.502000000000002</v>
      </c>
      <c r="BR67" s="23">
        <f>+TRUNC('D-PNP'!BR67,3)</f>
        <v>37.502000000000002</v>
      </c>
      <c r="BS67" s="23">
        <f>+TRUNC('D-PNP'!BS67,3)</f>
        <v>98.739000000000004</v>
      </c>
      <c r="BT67" s="23">
        <f>+TRUNC('D-PNP'!BT67,0)</f>
        <v>0</v>
      </c>
      <c r="BU67" s="23">
        <f>+TRUNC('D-PNP'!BU67,0)</f>
        <v>0</v>
      </c>
      <c r="BV67" s="23">
        <f>+TRUNC('D-PNP'!BV67,6)</f>
        <v>0</v>
      </c>
      <c r="BW67" s="23">
        <f>+TRUNC('D-PNP'!BW67,0)</f>
        <v>0</v>
      </c>
      <c r="BX67" s="23">
        <f>+TRUNC('D-PNP'!BX67,0)</f>
        <v>0</v>
      </c>
      <c r="BY67" s="23">
        <f>+TRUNC('D-PNP'!BY67,0)</f>
        <v>0</v>
      </c>
      <c r="BZ67" s="23">
        <f>+TRUNC('D-PNP'!BZ67,3)</f>
        <v>0</v>
      </c>
      <c r="CA67" s="23">
        <f>+TRUNC('D-PNP'!CA67,3)</f>
        <v>0.13</v>
      </c>
      <c r="CB67" s="23">
        <f>+TRUNC('D-PNP'!CB67,3)</f>
        <v>0.42199999999999999</v>
      </c>
      <c r="CC67" s="23">
        <f>+TRUNC('D-PNP'!CC67,3)</f>
        <v>0.10299999999999999</v>
      </c>
      <c r="CD67" s="23">
        <f>+TRUNC('D-PNP'!CD67,3)</f>
        <v>8.6999999999999994E-2</v>
      </c>
      <c r="CE67" s="23">
        <f>+TRUNC('D-PNP'!CE67,3)</f>
        <v>0</v>
      </c>
      <c r="CF67" s="23">
        <f>+TRUNC('D-PNP'!CF67,3)</f>
        <v>0</v>
      </c>
      <c r="CG67" s="23">
        <f>+TRUNC('D-PNP'!CG67,3)</f>
        <v>0</v>
      </c>
      <c r="CH67" s="23">
        <f>+TRUNC('D-PNP'!CH67,3)</f>
        <v>0</v>
      </c>
      <c r="CI67" s="23">
        <f>+TRUNC('D-PNP'!CI67,3)</f>
        <v>47099.114999999998</v>
      </c>
      <c r="CJ67" s="23">
        <f>+TRUNC('D-PNP'!CJ67,3)</f>
        <v>1499.7370000000001</v>
      </c>
      <c r="CK67" s="23">
        <f>+TRUNC('D-PNP'!CK67,3)</f>
        <v>0</v>
      </c>
      <c r="CL67" s="23">
        <f>+TRUNC('D-PNP'!CL67,3)</f>
        <v>0</v>
      </c>
      <c r="CM67" s="23">
        <f>+TRUNC('D-PNP'!CM67,3)</f>
        <v>0</v>
      </c>
      <c r="CN67" s="23">
        <f>+TRUNC('D-PNP'!CN67,0)</f>
        <v>0</v>
      </c>
      <c r="CO67" s="23">
        <f>+TRUNC('D-PNP'!CO67,3)</f>
        <v>0</v>
      </c>
      <c r="CP67" s="23">
        <f>+TRUNC('D-PNP'!CP67,0)</f>
        <v>0</v>
      </c>
      <c r="CQ67" s="23">
        <f>+TRUNC('D-PNP'!CQ67,0)</f>
        <v>0</v>
      </c>
      <c r="CR67" s="23">
        <f>+TRUNC('D-PNP'!CR67,0)</f>
        <v>0</v>
      </c>
      <c r="CS67" s="23">
        <f>+TRUNC('D-PNP'!CS67,0)</f>
        <v>0</v>
      </c>
      <c r="CT67" s="23">
        <f>+TRUNC('D-PNP'!CT67,0)</f>
        <v>0</v>
      </c>
      <c r="CU67" s="23">
        <f>+TRUNC('D-PNP'!CU67,6)</f>
        <v>0</v>
      </c>
      <c r="CV67" s="23">
        <f>+TRUNC('D-PNP'!CV67,0)</f>
        <v>0</v>
      </c>
      <c r="CW67" s="23">
        <f>+TRUNC('D-PNP'!CW67,0)</f>
        <v>0</v>
      </c>
      <c r="CX67" s="23">
        <f>+TRUNC('D-PNP'!CX67,0)</f>
        <v>0</v>
      </c>
      <c r="CY67" s="23">
        <f>+TRUNC('D-PNP'!CY67,0)</f>
        <v>0</v>
      </c>
      <c r="CZ67" s="23">
        <f>+TRUNC('D-PNP'!CZ67,0)</f>
        <v>0</v>
      </c>
      <c r="DA67" s="23">
        <f>+TRUNC('D-PNP'!DA67,0)</f>
        <v>0</v>
      </c>
      <c r="DB67" s="23">
        <f>+TRUNC('D-PNP'!DB67,0)</f>
        <v>0</v>
      </c>
      <c r="DC67" s="23">
        <f>+TRUNC('D-PNP'!DC67,0)</f>
        <v>0</v>
      </c>
      <c r="DD67" s="23">
        <f>+TRUNC('D-PNP'!DD67,0)</f>
        <v>0</v>
      </c>
      <c r="DE67" s="23">
        <f>+TRUNC('D-PNP'!DE67,0)</f>
        <v>0</v>
      </c>
      <c r="DF67" s="23">
        <f>+TRUNC('D-PNP'!DF67,0)</f>
        <v>0</v>
      </c>
      <c r="DG67" s="23">
        <f>+TRUNC('D-PNP'!DG67,0)</f>
        <v>0</v>
      </c>
      <c r="DH67" s="23">
        <f>+TRUNC('D-PNP'!DH67,0)</f>
        <v>0</v>
      </c>
      <c r="DI67" s="23">
        <f>+TRUNC('D-PNP'!DI67,0)</f>
        <v>0</v>
      </c>
      <c r="DJ67" s="23">
        <f>+TRUNC('D-PNP'!DJ67,6)</f>
        <v>0</v>
      </c>
      <c r="DK67" s="23">
        <f>+TRUNC('D-PNP'!DK67,0)</f>
        <v>0</v>
      </c>
      <c r="DL67" s="23">
        <f>+TRUNC('D-PNP'!DL67,0)</f>
        <v>0</v>
      </c>
      <c r="DM67" s="23">
        <f>+TRUNC('D-PNP'!DM67,0)</f>
        <v>0</v>
      </c>
      <c r="DN67" s="23">
        <f>+TRUNC('D-PNP'!DN67,0)</f>
        <v>0</v>
      </c>
      <c r="DO67" s="23">
        <f>+TRUNC('D-PNP'!DO67,0)</f>
        <v>0</v>
      </c>
      <c r="DP67" s="23">
        <f>+TRUNC('D-PNP'!DP67,0)</f>
        <v>0</v>
      </c>
    </row>
    <row r="68" spans="3:120" x14ac:dyDescent="0.2">
      <c r="C68" s="12">
        <f>+'D-PDP'!C68</f>
        <v>2055</v>
      </c>
      <c r="D68" s="23">
        <f>+TRUNC('D-PNP'!D68,0)</f>
        <v>0</v>
      </c>
      <c r="E68" s="23">
        <f>+TRUNC('D-PNP'!E68,0)</f>
        <v>0</v>
      </c>
      <c r="F68" s="23">
        <f>+TRUNC('D-PNP'!F68,0)</f>
        <v>0</v>
      </c>
      <c r="G68" s="23">
        <f>+TRUNC('D-PNP'!G68,0)</f>
        <v>0</v>
      </c>
      <c r="H68" s="23">
        <f>+TRUNC('D-PNP'!H68,0)</f>
        <v>0</v>
      </c>
      <c r="I68" s="23">
        <f>+TRUNC('D-PNP'!I68,0)</f>
        <v>0</v>
      </c>
      <c r="J68" s="23">
        <f>+TRUNC('D-PNP'!J68,0)</f>
        <v>0</v>
      </c>
      <c r="K68" s="23">
        <f>+TRUNC('D-PNP'!K68,0)</f>
        <v>2764</v>
      </c>
      <c r="L68" s="23">
        <f>+TRUNC('D-PNP'!L68,0)</f>
        <v>0</v>
      </c>
      <c r="M68" s="23">
        <f>+TRUNC('D-PNP'!M68,3)</f>
        <v>1209.846</v>
      </c>
      <c r="N68" s="23">
        <f>+TRUNC('D-PNP'!N68,3)</f>
        <v>0</v>
      </c>
      <c r="O68" s="23">
        <f>+TRUNC('D-PNP'!O68,3)</f>
        <v>0</v>
      </c>
      <c r="P68" s="23">
        <f>+TRUNC('D-PNP'!P68,3)</f>
        <v>1209.846</v>
      </c>
      <c r="Q68" s="23">
        <f>+TRUNC('D-PNP'!Q68,3)</f>
        <v>1100.96</v>
      </c>
      <c r="R68" s="23">
        <f>+TRUNC('D-PNP'!R68,3)</f>
        <v>0</v>
      </c>
      <c r="S68" s="23">
        <f>+TRUNC('D-PNP'!S68,0)</f>
        <v>0</v>
      </c>
      <c r="T68" s="23">
        <f>+TRUNC('D-PNP'!T68,0)</f>
        <v>0</v>
      </c>
      <c r="U68" s="23">
        <f>+TRUNC('D-PNP'!U68,0)</f>
        <v>0</v>
      </c>
      <c r="V68" s="23">
        <f>+TRUNC('D-PNP'!V68,0)</f>
        <v>0</v>
      </c>
      <c r="W68" s="23">
        <f>+TRUNC('D-PNP'!W68,0)</f>
        <v>748421</v>
      </c>
      <c r="X68" s="23">
        <f>+TRUNC('D-PNP'!X68,0)</f>
        <v>0</v>
      </c>
      <c r="Y68" s="23">
        <f>+TRUNC('D-PNP'!Y68,0)</f>
        <v>0</v>
      </c>
      <c r="Z68" s="23">
        <f>+TRUNC('D-PNP'!Z68,0)</f>
        <v>0</v>
      </c>
      <c r="AA68" s="23">
        <f>+TRUNC('D-PNP'!AA68,0)</f>
        <v>0</v>
      </c>
      <c r="AB68" s="23">
        <f>+TRUNC('D-PNP'!AB68,0)</f>
        <v>0</v>
      </c>
      <c r="AC68" s="23">
        <f>+TRUNC('D-PNP'!AC68,0)</f>
        <v>0</v>
      </c>
      <c r="AD68" s="23">
        <f>+TRUNC('D-PNP'!AD68,3)</f>
        <v>0</v>
      </c>
      <c r="AE68" s="23">
        <f>+TRUNC('D-PNP'!AE68,3)</f>
        <v>0</v>
      </c>
      <c r="AF68" s="23">
        <f>+TRUNC('D-PNP'!AF68,0)</f>
        <v>0</v>
      </c>
      <c r="AG68" s="23">
        <f>+TRUNC('D-PNP'!AG68,0)</f>
        <v>0</v>
      </c>
      <c r="AH68" s="23">
        <f>+TRUNC('D-PNP'!AH68,0)</f>
        <v>0</v>
      </c>
      <c r="AI68" s="23">
        <f>+TRUNC('D-PNP'!AI68,0)</f>
        <v>0</v>
      </c>
      <c r="AJ68" s="23">
        <f>+TRUNC('D-PNP'!AJ68,6)</f>
        <v>0</v>
      </c>
      <c r="AK68" s="23">
        <f>+TRUNC('D-PNP'!AK68,6)</f>
        <v>0</v>
      </c>
      <c r="AL68" s="23">
        <f>+TRUNC('D-PNP'!AL68,6)</f>
        <v>0</v>
      </c>
      <c r="AM68" s="23">
        <f>+TRUNC('D-PNP'!AM68,0)</f>
        <v>0</v>
      </c>
      <c r="AN68" s="23">
        <f>+TRUNC('D-PNP'!AN68,3)</f>
        <v>0</v>
      </c>
      <c r="AO68" s="23">
        <f>+TRUNC('D-PNP'!AO68,0)</f>
        <v>0</v>
      </c>
      <c r="AP68" s="23">
        <f>+TRUNC('D-PNP'!AP68,6)</f>
        <v>0</v>
      </c>
      <c r="AQ68" s="23">
        <f>+TRUNC('D-PNP'!AQ68,0)</f>
        <v>0</v>
      </c>
      <c r="AR68" s="23">
        <f>+TRUNC('D-PNP'!AR68,0)</f>
        <v>0</v>
      </c>
      <c r="AS68" s="23">
        <f>+TRUNC('D-PNP'!AS68,3)</f>
        <v>0</v>
      </c>
      <c r="AT68" s="23">
        <f>+TRUNC('D-PNP'!AT68,3)</f>
        <v>0</v>
      </c>
      <c r="AU68" s="23">
        <f>+TRUNC('D-PNP'!AU68,0)</f>
        <v>0</v>
      </c>
      <c r="AV68" s="23">
        <f>+TRUNC('D-PNP'!AV68,0)</f>
        <v>0</v>
      </c>
      <c r="AW68" s="23">
        <f>+TRUNC('D-PNP'!AW68,0)</f>
        <v>0</v>
      </c>
      <c r="AX68" s="23">
        <f>+TRUNC('D-PNP'!AX68,0)</f>
        <v>0</v>
      </c>
      <c r="AY68" s="23">
        <f>+TRUNC('D-PNP'!AY68,0)</f>
        <v>0</v>
      </c>
      <c r="AZ68" s="23">
        <f>+TRUNC('D-PNP'!AZ68,3)</f>
        <v>0</v>
      </c>
      <c r="BA68" s="23">
        <f>+TRUNC('D-PNP'!BA68,0)</f>
        <v>0</v>
      </c>
      <c r="BB68" s="23">
        <f>+TRUNC('D-PNP'!BB68,0)</f>
        <v>0</v>
      </c>
      <c r="BC68" s="23">
        <f>+TRUNC('D-PNP'!BC68,0)</f>
        <v>0</v>
      </c>
      <c r="BD68" s="23">
        <f>+TRUNC('D-PNP'!BD68,3)</f>
        <v>0</v>
      </c>
      <c r="BE68" s="23">
        <f>+TRUNC('D-PNP'!BE68,3)</f>
        <v>0</v>
      </c>
      <c r="BF68" s="23">
        <f>+TRUNC('D-PNP'!BF68,0)</f>
        <v>0</v>
      </c>
      <c r="BG68" s="23">
        <f>+TRUNC('D-PNP'!BG68,0)</f>
        <v>0</v>
      </c>
      <c r="BH68" s="23">
        <f>+TRUNC('D-PNP'!BH68,0)</f>
        <v>0</v>
      </c>
      <c r="BI68" s="23">
        <f>+TRUNC('D-PNP'!BI68,0)</f>
        <v>0</v>
      </c>
      <c r="BJ68" s="23">
        <f>+TRUNC('D-PNP'!BJ68,3)</f>
        <v>98.739000000000004</v>
      </c>
      <c r="BK68" s="23">
        <f>+TRUNC('D-PNP'!BK68,3)</f>
        <v>1.8420000000000001</v>
      </c>
      <c r="BL68" s="23">
        <f>+TRUNC('D-PNP'!BL68,3)</f>
        <v>-1.0569999999999999</v>
      </c>
      <c r="BM68" s="23">
        <f>+TRUNC('D-PNP'!BM68,3)</f>
        <v>0.876</v>
      </c>
      <c r="BN68" s="23">
        <f>+TRUNC('D-PNP'!BN68,3)</f>
        <v>6.0419999999999998</v>
      </c>
      <c r="BO68" s="23">
        <f>+TRUNC('D-PNP'!BO68,3)</f>
        <v>6.0419999999999998</v>
      </c>
      <c r="BP68" s="23">
        <f>+TRUNC('D-PNP'!BP68,3)</f>
        <v>0</v>
      </c>
      <c r="BQ68" s="23">
        <f>+TRUNC('D-PNP'!BQ68,3)</f>
        <v>37.502000000000002</v>
      </c>
      <c r="BR68" s="23">
        <f>+TRUNC('D-PNP'!BR68,3)</f>
        <v>37.502000000000002</v>
      </c>
      <c r="BS68" s="23">
        <f>+TRUNC('D-PNP'!BS68,3)</f>
        <v>98.739000000000004</v>
      </c>
      <c r="BT68" s="23">
        <f>+TRUNC('D-PNP'!BT68,0)</f>
        <v>0</v>
      </c>
      <c r="BU68" s="23">
        <f>+TRUNC('D-PNP'!BU68,0)</f>
        <v>0</v>
      </c>
      <c r="BV68" s="23">
        <f>+TRUNC('D-PNP'!BV68,6)</f>
        <v>0</v>
      </c>
      <c r="BW68" s="23">
        <f>+TRUNC('D-PNP'!BW68,0)</f>
        <v>0</v>
      </c>
      <c r="BX68" s="23">
        <f>+TRUNC('D-PNP'!BX68,0)</f>
        <v>0</v>
      </c>
      <c r="BY68" s="23">
        <f>+TRUNC('D-PNP'!BY68,0)</f>
        <v>0</v>
      </c>
      <c r="BZ68" s="23">
        <f>+TRUNC('D-PNP'!BZ68,3)</f>
        <v>0</v>
      </c>
      <c r="CA68" s="23">
        <f>+TRUNC('D-PNP'!CA68,3)</f>
        <v>0.13</v>
      </c>
      <c r="CB68" s="23">
        <f>+TRUNC('D-PNP'!CB68,3)</f>
        <v>0.42199999999999999</v>
      </c>
      <c r="CC68" s="23">
        <f>+TRUNC('D-PNP'!CC68,3)</f>
        <v>0.10299999999999999</v>
      </c>
      <c r="CD68" s="23">
        <f>+TRUNC('D-PNP'!CD68,3)</f>
        <v>8.6999999999999994E-2</v>
      </c>
      <c r="CE68" s="23">
        <f>+TRUNC('D-PNP'!CE68,3)</f>
        <v>0</v>
      </c>
      <c r="CF68" s="23">
        <f>+TRUNC('D-PNP'!CF68,3)</f>
        <v>0</v>
      </c>
      <c r="CG68" s="23">
        <f>+TRUNC('D-PNP'!CG68,3)</f>
        <v>0</v>
      </c>
      <c r="CH68" s="23">
        <f>+TRUNC('D-PNP'!CH68,3)</f>
        <v>0</v>
      </c>
      <c r="CI68" s="23">
        <f>+TRUNC('D-PNP'!CI68,3)</f>
        <v>47099.114999999998</v>
      </c>
      <c r="CJ68" s="23">
        <f>+TRUNC('D-PNP'!CJ68,3)</f>
        <v>1499.7370000000001</v>
      </c>
      <c r="CK68" s="23">
        <f>+TRUNC('D-PNP'!CK68,3)</f>
        <v>0</v>
      </c>
      <c r="CL68" s="23">
        <f>+TRUNC('D-PNP'!CL68,3)</f>
        <v>0</v>
      </c>
      <c r="CM68" s="23">
        <f>+TRUNC('D-PNP'!CM68,3)</f>
        <v>0</v>
      </c>
      <c r="CN68" s="23">
        <f>+TRUNC('D-PNP'!CN68,0)</f>
        <v>0</v>
      </c>
      <c r="CO68" s="23">
        <f>+TRUNC('D-PNP'!CO68,3)</f>
        <v>0</v>
      </c>
      <c r="CP68" s="23">
        <f>+TRUNC('D-PNP'!CP68,0)</f>
        <v>0</v>
      </c>
      <c r="CQ68" s="23">
        <f>+TRUNC('D-PNP'!CQ68,0)</f>
        <v>0</v>
      </c>
      <c r="CR68" s="23">
        <f>+TRUNC('D-PNP'!CR68,0)</f>
        <v>0</v>
      </c>
      <c r="CS68" s="23">
        <f>+TRUNC('D-PNP'!CS68,0)</f>
        <v>0</v>
      </c>
      <c r="CT68" s="23">
        <f>+TRUNC('D-PNP'!CT68,0)</f>
        <v>0</v>
      </c>
      <c r="CU68" s="23">
        <f>+TRUNC('D-PNP'!CU68,6)</f>
        <v>0</v>
      </c>
      <c r="CV68" s="23">
        <f>+TRUNC('D-PNP'!CV68,0)</f>
        <v>0</v>
      </c>
      <c r="CW68" s="23">
        <f>+TRUNC('D-PNP'!CW68,0)</f>
        <v>0</v>
      </c>
      <c r="CX68" s="23">
        <f>+TRUNC('D-PNP'!CX68,0)</f>
        <v>0</v>
      </c>
      <c r="CY68" s="23">
        <f>+TRUNC('D-PNP'!CY68,0)</f>
        <v>0</v>
      </c>
      <c r="CZ68" s="23">
        <f>+TRUNC('D-PNP'!CZ68,0)</f>
        <v>0</v>
      </c>
      <c r="DA68" s="23">
        <f>+TRUNC('D-PNP'!DA68,0)</f>
        <v>0</v>
      </c>
      <c r="DB68" s="23">
        <f>+TRUNC('D-PNP'!DB68,0)</f>
        <v>0</v>
      </c>
      <c r="DC68" s="23">
        <f>+TRUNC('D-PNP'!DC68,0)</f>
        <v>0</v>
      </c>
      <c r="DD68" s="23">
        <f>+TRUNC('D-PNP'!DD68,0)</f>
        <v>0</v>
      </c>
      <c r="DE68" s="23">
        <f>+TRUNC('D-PNP'!DE68,0)</f>
        <v>0</v>
      </c>
      <c r="DF68" s="23">
        <f>+TRUNC('D-PNP'!DF68,0)</f>
        <v>0</v>
      </c>
      <c r="DG68" s="23">
        <f>+TRUNC('D-PNP'!DG68,0)</f>
        <v>0</v>
      </c>
      <c r="DH68" s="23">
        <f>+TRUNC('D-PNP'!DH68,0)</f>
        <v>0</v>
      </c>
      <c r="DI68" s="23">
        <f>+TRUNC('D-PNP'!DI68,0)</f>
        <v>0</v>
      </c>
      <c r="DJ68" s="23">
        <f>+TRUNC('D-PNP'!DJ68,6)</f>
        <v>0</v>
      </c>
      <c r="DK68" s="23">
        <f>+TRUNC('D-PNP'!DK68,0)</f>
        <v>0</v>
      </c>
      <c r="DL68" s="23">
        <f>+TRUNC('D-PNP'!DL68,0)</f>
        <v>0</v>
      </c>
      <c r="DM68" s="23">
        <f>+TRUNC('D-PNP'!DM68,0)</f>
        <v>0</v>
      </c>
      <c r="DN68" s="23">
        <f>+TRUNC('D-PNP'!DN68,0)</f>
        <v>0</v>
      </c>
      <c r="DO68" s="23">
        <f>+TRUNC('D-PNP'!DO68,0)</f>
        <v>0</v>
      </c>
      <c r="DP68" s="23">
        <f>+TRUNC('D-PNP'!DP68,0)</f>
        <v>0</v>
      </c>
    </row>
    <row r="69" spans="3:120" x14ac:dyDescent="0.2">
      <c r="C69" s="12">
        <f>+'D-PDP'!C69</f>
        <v>2056</v>
      </c>
      <c r="D69" s="23">
        <f>+TRUNC('D-PNP'!D69,0)</f>
        <v>0</v>
      </c>
      <c r="E69" s="23">
        <f>+TRUNC('D-PNP'!E69,0)</f>
        <v>0</v>
      </c>
      <c r="F69" s="23">
        <f>+TRUNC('D-PNP'!F69,0)</f>
        <v>0</v>
      </c>
      <c r="G69" s="23">
        <f>+TRUNC('D-PNP'!G69,0)</f>
        <v>0</v>
      </c>
      <c r="H69" s="23">
        <f>+TRUNC('D-PNP'!H69,0)</f>
        <v>0</v>
      </c>
      <c r="I69" s="23">
        <f>+TRUNC('D-PNP'!I69,0)</f>
        <v>0</v>
      </c>
      <c r="J69" s="23">
        <f>+TRUNC('D-PNP'!J69,0)</f>
        <v>0</v>
      </c>
      <c r="K69" s="23">
        <f>+TRUNC('D-PNP'!K69,0)</f>
        <v>2561</v>
      </c>
      <c r="L69" s="23">
        <f>+TRUNC('D-PNP'!L69,0)</f>
        <v>0</v>
      </c>
      <c r="M69" s="23">
        <f>+TRUNC('D-PNP'!M69,3)</f>
        <v>1111.027</v>
      </c>
      <c r="N69" s="23">
        <f>+TRUNC('D-PNP'!N69,3)</f>
        <v>0</v>
      </c>
      <c r="O69" s="23">
        <f>+TRUNC('D-PNP'!O69,3)</f>
        <v>0</v>
      </c>
      <c r="P69" s="23">
        <f>+TRUNC('D-PNP'!P69,3)</f>
        <v>1111.027</v>
      </c>
      <c r="Q69" s="23">
        <f>+TRUNC('D-PNP'!Q69,3)</f>
        <v>1011.035</v>
      </c>
      <c r="R69" s="23">
        <f>+TRUNC('D-PNP'!R69,3)</f>
        <v>0</v>
      </c>
      <c r="S69" s="23">
        <f>+TRUNC('D-PNP'!S69,0)</f>
        <v>0</v>
      </c>
      <c r="T69" s="23">
        <f>+TRUNC('D-PNP'!T69,0)</f>
        <v>0</v>
      </c>
      <c r="U69" s="23">
        <f>+TRUNC('D-PNP'!U69,0)</f>
        <v>0</v>
      </c>
      <c r="V69" s="23">
        <f>+TRUNC('D-PNP'!V69,0)</f>
        <v>0</v>
      </c>
      <c r="W69" s="23">
        <f>+TRUNC('D-PNP'!W69,0)</f>
        <v>701336</v>
      </c>
      <c r="X69" s="23">
        <f>+TRUNC('D-PNP'!X69,0)</f>
        <v>0</v>
      </c>
      <c r="Y69" s="23">
        <f>+TRUNC('D-PNP'!Y69,0)</f>
        <v>0</v>
      </c>
      <c r="Z69" s="23">
        <f>+TRUNC('D-PNP'!Z69,0)</f>
        <v>0</v>
      </c>
      <c r="AA69" s="23">
        <f>+TRUNC('D-PNP'!AA69,0)</f>
        <v>0</v>
      </c>
      <c r="AB69" s="23">
        <f>+TRUNC('D-PNP'!AB69,0)</f>
        <v>0</v>
      </c>
      <c r="AC69" s="23">
        <f>+TRUNC('D-PNP'!AC69,0)</f>
        <v>0</v>
      </c>
      <c r="AD69" s="23">
        <f>+TRUNC('D-PNP'!AD69,3)</f>
        <v>0</v>
      </c>
      <c r="AE69" s="23">
        <f>+TRUNC('D-PNP'!AE69,3)</f>
        <v>0</v>
      </c>
      <c r="AF69" s="23">
        <f>+TRUNC('D-PNP'!AF69,0)</f>
        <v>0</v>
      </c>
      <c r="AG69" s="23">
        <f>+TRUNC('D-PNP'!AG69,0)</f>
        <v>0</v>
      </c>
      <c r="AH69" s="23">
        <f>+TRUNC('D-PNP'!AH69,0)</f>
        <v>0</v>
      </c>
      <c r="AI69" s="23">
        <f>+TRUNC('D-PNP'!AI69,0)</f>
        <v>0</v>
      </c>
      <c r="AJ69" s="23">
        <f>+TRUNC('D-PNP'!AJ69,6)</f>
        <v>0</v>
      </c>
      <c r="AK69" s="23">
        <f>+TRUNC('D-PNP'!AK69,6)</f>
        <v>0</v>
      </c>
      <c r="AL69" s="23">
        <f>+TRUNC('D-PNP'!AL69,6)</f>
        <v>0</v>
      </c>
      <c r="AM69" s="23">
        <f>+TRUNC('D-PNP'!AM69,0)</f>
        <v>0</v>
      </c>
      <c r="AN69" s="23">
        <f>+TRUNC('D-PNP'!AN69,3)</f>
        <v>0</v>
      </c>
      <c r="AO69" s="23">
        <f>+TRUNC('D-PNP'!AO69,0)</f>
        <v>0</v>
      </c>
      <c r="AP69" s="23">
        <f>+TRUNC('D-PNP'!AP69,6)</f>
        <v>0</v>
      </c>
      <c r="AQ69" s="23">
        <f>+TRUNC('D-PNP'!AQ69,0)</f>
        <v>0</v>
      </c>
      <c r="AR69" s="23">
        <f>+TRUNC('D-PNP'!AR69,0)</f>
        <v>0</v>
      </c>
      <c r="AS69" s="23">
        <f>+TRUNC('D-PNP'!AS69,3)</f>
        <v>0</v>
      </c>
      <c r="AT69" s="23">
        <f>+TRUNC('D-PNP'!AT69,3)</f>
        <v>0</v>
      </c>
      <c r="AU69" s="23">
        <f>+TRUNC('D-PNP'!AU69,0)</f>
        <v>0</v>
      </c>
      <c r="AV69" s="23">
        <f>+TRUNC('D-PNP'!AV69,0)</f>
        <v>0</v>
      </c>
      <c r="AW69" s="23">
        <f>+TRUNC('D-PNP'!AW69,0)</f>
        <v>0</v>
      </c>
      <c r="AX69" s="23">
        <f>+TRUNC('D-PNP'!AX69,0)</f>
        <v>0</v>
      </c>
      <c r="AY69" s="23">
        <f>+TRUNC('D-PNP'!AY69,0)</f>
        <v>0</v>
      </c>
      <c r="AZ69" s="23">
        <f>+TRUNC('D-PNP'!AZ69,3)</f>
        <v>0</v>
      </c>
      <c r="BA69" s="23">
        <f>+TRUNC('D-PNP'!BA69,0)</f>
        <v>0</v>
      </c>
      <c r="BB69" s="23">
        <f>+TRUNC('D-PNP'!BB69,0)</f>
        <v>0</v>
      </c>
      <c r="BC69" s="23">
        <f>+TRUNC('D-PNP'!BC69,0)</f>
        <v>0</v>
      </c>
      <c r="BD69" s="23">
        <f>+TRUNC('D-PNP'!BD69,3)</f>
        <v>0</v>
      </c>
      <c r="BE69" s="23">
        <f>+TRUNC('D-PNP'!BE69,3)</f>
        <v>0</v>
      </c>
      <c r="BF69" s="23">
        <f>+TRUNC('D-PNP'!BF69,0)</f>
        <v>0</v>
      </c>
      <c r="BG69" s="23">
        <f>+TRUNC('D-PNP'!BG69,0)</f>
        <v>0</v>
      </c>
      <c r="BH69" s="23">
        <f>+TRUNC('D-PNP'!BH69,0)</f>
        <v>0</v>
      </c>
      <c r="BI69" s="23">
        <f>+TRUNC('D-PNP'!BI69,0)</f>
        <v>0</v>
      </c>
      <c r="BJ69" s="23">
        <f>+TRUNC('D-PNP'!BJ69,3)</f>
        <v>98.739000000000004</v>
      </c>
      <c r="BK69" s="23">
        <f>+TRUNC('D-PNP'!BK69,3)</f>
        <v>1.8420000000000001</v>
      </c>
      <c r="BL69" s="23">
        <f>+TRUNC('D-PNP'!BL69,3)</f>
        <v>-1.0569999999999999</v>
      </c>
      <c r="BM69" s="23">
        <f>+TRUNC('D-PNP'!BM69,3)</f>
        <v>0.876</v>
      </c>
      <c r="BN69" s="23">
        <f>+TRUNC('D-PNP'!BN69,3)</f>
        <v>6.0419999999999998</v>
      </c>
      <c r="BO69" s="23">
        <f>+TRUNC('D-PNP'!BO69,3)</f>
        <v>6.0419999999999998</v>
      </c>
      <c r="BP69" s="23">
        <f>+TRUNC('D-PNP'!BP69,3)</f>
        <v>0</v>
      </c>
      <c r="BQ69" s="23">
        <f>+TRUNC('D-PNP'!BQ69,3)</f>
        <v>37.502000000000002</v>
      </c>
      <c r="BR69" s="23">
        <f>+TRUNC('D-PNP'!BR69,3)</f>
        <v>37.502000000000002</v>
      </c>
      <c r="BS69" s="23">
        <f>+TRUNC('D-PNP'!BS69,3)</f>
        <v>98.739000000000004</v>
      </c>
      <c r="BT69" s="23">
        <f>+TRUNC('D-PNP'!BT69,0)</f>
        <v>0</v>
      </c>
      <c r="BU69" s="23">
        <f>+TRUNC('D-PNP'!BU69,0)</f>
        <v>0</v>
      </c>
      <c r="BV69" s="23">
        <f>+TRUNC('D-PNP'!BV69,6)</f>
        <v>0</v>
      </c>
      <c r="BW69" s="23">
        <f>+TRUNC('D-PNP'!BW69,0)</f>
        <v>0</v>
      </c>
      <c r="BX69" s="23">
        <f>+TRUNC('D-PNP'!BX69,0)</f>
        <v>0</v>
      </c>
      <c r="BY69" s="23">
        <f>+TRUNC('D-PNP'!BY69,0)</f>
        <v>0</v>
      </c>
      <c r="BZ69" s="23">
        <f>+TRUNC('D-PNP'!BZ69,3)</f>
        <v>0</v>
      </c>
      <c r="CA69" s="23">
        <f>+TRUNC('D-PNP'!CA69,3)</f>
        <v>0.13</v>
      </c>
      <c r="CB69" s="23">
        <f>+TRUNC('D-PNP'!CB69,3)</f>
        <v>0.42199999999999999</v>
      </c>
      <c r="CC69" s="23">
        <f>+TRUNC('D-PNP'!CC69,3)</f>
        <v>0.10299999999999999</v>
      </c>
      <c r="CD69" s="23">
        <f>+TRUNC('D-PNP'!CD69,3)</f>
        <v>8.6999999999999994E-2</v>
      </c>
      <c r="CE69" s="23">
        <f>+TRUNC('D-PNP'!CE69,3)</f>
        <v>0</v>
      </c>
      <c r="CF69" s="23">
        <f>+TRUNC('D-PNP'!CF69,3)</f>
        <v>0</v>
      </c>
      <c r="CG69" s="23">
        <f>+TRUNC('D-PNP'!CG69,3)</f>
        <v>0</v>
      </c>
      <c r="CH69" s="23">
        <f>+TRUNC('D-PNP'!CH69,3)</f>
        <v>0</v>
      </c>
      <c r="CI69" s="23">
        <f>+TRUNC('D-PNP'!CI69,3)</f>
        <v>47099.114999999998</v>
      </c>
      <c r="CJ69" s="23">
        <f>+TRUNC('D-PNP'!CJ69,3)</f>
        <v>1499.7370000000001</v>
      </c>
      <c r="CK69" s="23">
        <f>+TRUNC('D-PNP'!CK69,3)</f>
        <v>0</v>
      </c>
      <c r="CL69" s="23">
        <f>+TRUNC('D-PNP'!CL69,3)</f>
        <v>0</v>
      </c>
      <c r="CM69" s="23">
        <f>+TRUNC('D-PNP'!CM69,3)</f>
        <v>0</v>
      </c>
      <c r="CN69" s="23">
        <f>+TRUNC('D-PNP'!CN69,0)</f>
        <v>0</v>
      </c>
      <c r="CO69" s="23">
        <f>+TRUNC('D-PNP'!CO69,3)</f>
        <v>0</v>
      </c>
      <c r="CP69" s="23">
        <f>+TRUNC('D-PNP'!CP69,0)</f>
        <v>0</v>
      </c>
      <c r="CQ69" s="23">
        <f>+TRUNC('D-PNP'!CQ69,0)</f>
        <v>0</v>
      </c>
      <c r="CR69" s="23">
        <f>+TRUNC('D-PNP'!CR69,0)</f>
        <v>0</v>
      </c>
      <c r="CS69" s="23">
        <f>+TRUNC('D-PNP'!CS69,0)</f>
        <v>0</v>
      </c>
      <c r="CT69" s="23">
        <f>+TRUNC('D-PNP'!CT69,0)</f>
        <v>0</v>
      </c>
      <c r="CU69" s="23">
        <f>+TRUNC('D-PNP'!CU69,6)</f>
        <v>0</v>
      </c>
      <c r="CV69" s="23">
        <f>+TRUNC('D-PNP'!CV69,0)</f>
        <v>0</v>
      </c>
      <c r="CW69" s="23">
        <f>+TRUNC('D-PNP'!CW69,0)</f>
        <v>0</v>
      </c>
      <c r="CX69" s="23">
        <f>+TRUNC('D-PNP'!CX69,0)</f>
        <v>0</v>
      </c>
      <c r="CY69" s="23">
        <f>+TRUNC('D-PNP'!CY69,0)</f>
        <v>0</v>
      </c>
      <c r="CZ69" s="23">
        <f>+TRUNC('D-PNP'!CZ69,0)</f>
        <v>0</v>
      </c>
      <c r="DA69" s="23">
        <f>+TRUNC('D-PNP'!DA69,0)</f>
        <v>0</v>
      </c>
      <c r="DB69" s="23">
        <f>+TRUNC('D-PNP'!DB69,0)</f>
        <v>0</v>
      </c>
      <c r="DC69" s="23">
        <f>+TRUNC('D-PNP'!DC69,0)</f>
        <v>0</v>
      </c>
      <c r="DD69" s="23">
        <f>+TRUNC('D-PNP'!DD69,0)</f>
        <v>0</v>
      </c>
      <c r="DE69" s="23">
        <f>+TRUNC('D-PNP'!DE69,0)</f>
        <v>0</v>
      </c>
      <c r="DF69" s="23">
        <f>+TRUNC('D-PNP'!DF69,0)</f>
        <v>0</v>
      </c>
      <c r="DG69" s="23">
        <f>+TRUNC('D-PNP'!DG69,0)</f>
        <v>0</v>
      </c>
      <c r="DH69" s="23">
        <f>+TRUNC('D-PNP'!DH69,0)</f>
        <v>0</v>
      </c>
      <c r="DI69" s="23">
        <f>+TRUNC('D-PNP'!DI69,0)</f>
        <v>0</v>
      </c>
      <c r="DJ69" s="23">
        <f>+TRUNC('D-PNP'!DJ69,6)</f>
        <v>0</v>
      </c>
      <c r="DK69" s="23">
        <f>+TRUNC('D-PNP'!DK69,0)</f>
        <v>0</v>
      </c>
      <c r="DL69" s="23">
        <f>+TRUNC('D-PNP'!DL69,0)</f>
        <v>0</v>
      </c>
      <c r="DM69" s="23">
        <f>+TRUNC('D-PNP'!DM69,0)</f>
        <v>0</v>
      </c>
      <c r="DN69" s="23">
        <f>+TRUNC('D-PNP'!DN69,0)</f>
        <v>0</v>
      </c>
      <c r="DO69" s="23">
        <f>+TRUNC('D-PNP'!DO69,0)</f>
        <v>0</v>
      </c>
      <c r="DP69" s="23">
        <f>+TRUNC('D-PNP'!DP69,0)</f>
        <v>0</v>
      </c>
    </row>
    <row r="70" spans="3:120" x14ac:dyDescent="0.2">
      <c r="C70" s="12">
        <f>+'D-PDP'!C70</f>
        <v>2057</v>
      </c>
      <c r="D70" s="23">
        <f>+TRUNC('D-PNP'!D70,0)</f>
        <v>0</v>
      </c>
      <c r="E70" s="23">
        <f>+TRUNC('D-PNP'!E70,0)</f>
        <v>0</v>
      </c>
      <c r="F70" s="23">
        <f>+TRUNC('D-PNP'!F70,0)</f>
        <v>0</v>
      </c>
      <c r="G70" s="23">
        <f>+TRUNC('D-PNP'!G70,0)</f>
        <v>0</v>
      </c>
      <c r="H70" s="23">
        <f>+TRUNC('D-PNP'!H70,0)</f>
        <v>0</v>
      </c>
      <c r="I70" s="23">
        <f>+TRUNC('D-PNP'!I70,0)</f>
        <v>0</v>
      </c>
      <c r="J70" s="23">
        <f>+TRUNC('D-PNP'!J70,0)</f>
        <v>0</v>
      </c>
      <c r="K70" s="23">
        <f>+TRUNC('D-PNP'!K70,0)</f>
        <v>2358</v>
      </c>
      <c r="L70" s="23">
        <f>+TRUNC('D-PNP'!L70,0)</f>
        <v>0</v>
      </c>
      <c r="M70" s="23">
        <f>+TRUNC('D-PNP'!M70,3)</f>
        <v>1012.735</v>
      </c>
      <c r="N70" s="23">
        <f>+TRUNC('D-PNP'!N70,3)</f>
        <v>0</v>
      </c>
      <c r="O70" s="23">
        <f>+TRUNC('D-PNP'!O70,3)</f>
        <v>0</v>
      </c>
      <c r="P70" s="23">
        <f>+TRUNC('D-PNP'!P70,3)</f>
        <v>1012.735</v>
      </c>
      <c r="Q70" s="23">
        <f>+TRUNC('D-PNP'!Q70,3)</f>
        <v>921.58799999999997</v>
      </c>
      <c r="R70" s="23">
        <f>+TRUNC('D-PNP'!R70,3)</f>
        <v>0</v>
      </c>
      <c r="S70" s="23">
        <f>+TRUNC('D-PNP'!S70,0)</f>
        <v>0</v>
      </c>
      <c r="T70" s="23">
        <f>+TRUNC('D-PNP'!T70,0)</f>
        <v>0</v>
      </c>
      <c r="U70" s="23">
        <f>+TRUNC('D-PNP'!U70,0)</f>
        <v>0</v>
      </c>
      <c r="V70" s="23">
        <f>+TRUNC('D-PNP'!V70,0)</f>
        <v>0</v>
      </c>
      <c r="W70" s="23">
        <f>+TRUNC('D-PNP'!W70,0)</f>
        <v>631871</v>
      </c>
      <c r="X70" s="23">
        <f>+TRUNC('D-PNP'!X70,0)</f>
        <v>0</v>
      </c>
      <c r="Y70" s="23">
        <f>+TRUNC('D-PNP'!Y70,0)</f>
        <v>0</v>
      </c>
      <c r="Z70" s="23">
        <f>+TRUNC('D-PNP'!Z70,0)</f>
        <v>0</v>
      </c>
      <c r="AA70" s="23">
        <f>+TRUNC('D-PNP'!AA70,0)</f>
        <v>0</v>
      </c>
      <c r="AB70" s="23">
        <f>+TRUNC('D-PNP'!AB70,0)</f>
        <v>0</v>
      </c>
      <c r="AC70" s="23">
        <f>+TRUNC('D-PNP'!AC70,0)</f>
        <v>0</v>
      </c>
      <c r="AD70" s="23">
        <f>+TRUNC('D-PNP'!AD70,3)</f>
        <v>0</v>
      </c>
      <c r="AE70" s="23">
        <f>+TRUNC('D-PNP'!AE70,3)</f>
        <v>0</v>
      </c>
      <c r="AF70" s="23">
        <f>+TRUNC('D-PNP'!AF70,0)</f>
        <v>0</v>
      </c>
      <c r="AG70" s="23">
        <f>+TRUNC('D-PNP'!AG70,0)</f>
        <v>0</v>
      </c>
      <c r="AH70" s="23">
        <f>+TRUNC('D-PNP'!AH70,0)</f>
        <v>0</v>
      </c>
      <c r="AI70" s="23">
        <f>+TRUNC('D-PNP'!AI70,0)</f>
        <v>0</v>
      </c>
      <c r="AJ70" s="23">
        <f>+TRUNC('D-PNP'!AJ70,6)</f>
        <v>0</v>
      </c>
      <c r="AK70" s="23">
        <f>+TRUNC('D-PNP'!AK70,6)</f>
        <v>0</v>
      </c>
      <c r="AL70" s="23">
        <f>+TRUNC('D-PNP'!AL70,6)</f>
        <v>0</v>
      </c>
      <c r="AM70" s="23">
        <f>+TRUNC('D-PNP'!AM70,0)</f>
        <v>0</v>
      </c>
      <c r="AN70" s="23">
        <f>+TRUNC('D-PNP'!AN70,3)</f>
        <v>0</v>
      </c>
      <c r="AO70" s="23">
        <f>+TRUNC('D-PNP'!AO70,0)</f>
        <v>0</v>
      </c>
      <c r="AP70" s="23">
        <f>+TRUNC('D-PNP'!AP70,6)</f>
        <v>0</v>
      </c>
      <c r="AQ70" s="23">
        <f>+TRUNC('D-PNP'!AQ70,0)</f>
        <v>0</v>
      </c>
      <c r="AR70" s="23">
        <f>+TRUNC('D-PNP'!AR70,0)</f>
        <v>0</v>
      </c>
      <c r="AS70" s="23">
        <f>+TRUNC('D-PNP'!AS70,3)</f>
        <v>0</v>
      </c>
      <c r="AT70" s="23">
        <f>+TRUNC('D-PNP'!AT70,3)</f>
        <v>0</v>
      </c>
      <c r="AU70" s="23">
        <f>+TRUNC('D-PNP'!AU70,0)</f>
        <v>0</v>
      </c>
      <c r="AV70" s="23">
        <f>+TRUNC('D-PNP'!AV70,0)</f>
        <v>0</v>
      </c>
      <c r="AW70" s="23">
        <f>+TRUNC('D-PNP'!AW70,0)</f>
        <v>0</v>
      </c>
      <c r="AX70" s="23">
        <f>+TRUNC('D-PNP'!AX70,0)</f>
        <v>0</v>
      </c>
      <c r="AY70" s="23">
        <f>+TRUNC('D-PNP'!AY70,0)</f>
        <v>0</v>
      </c>
      <c r="AZ70" s="23">
        <f>+TRUNC('D-PNP'!AZ70,3)</f>
        <v>0</v>
      </c>
      <c r="BA70" s="23">
        <f>+TRUNC('D-PNP'!BA70,0)</f>
        <v>0</v>
      </c>
      <c r="BB70" s="23">
        <f>+TRUNC('D-PNP'!BB70,0)</f>
        <v>0</v>
      </c>
      <c r="BC70" s="23">
        <f>+TRUNC('D-PNP'!BC70,0)</f>
        <v>0</v>
      </c>
      <c r="BD70" s="23">
        <f>+TRUNC('D-PNP'!BD70,3)</f>
        <v>0</v>
      </c>
      <c r="BE70" s="23">
        <f>+TRUNC('D-PNP'!BE70,3)</f>
        <v>0</v>
      </c>
      <c r="BF70" s="23">
        <f>+TRUNC('D-PNP'!BF70,0)</f>
        <v>0</v>
      </c>
      <c r="BG70" s="23">
        <f>+TRUNC('D-PNP'!BG70,0)</f>
        <v>0</v>
      </c>
      <c r="BH70" s="23">
        <f>+TRUNC('D-PNP'!BH70,0)</f>
        <v>0</v>
      </c>
      <c r="BI70" s="23">
        <f>+TRUNC('D-PNP'!BI70,0)</f>
        <v>0</v>
      </c>
      <c r="BJ70" s="23">
        <f>+TRUNC('D-PNP'!BJ70,3)</f>
        <v>98.739000000000004</v>
      </c>
      <c r="BK70" s="23">
        <f>+TRUNC('D-PNP'!BK70,3)</f>
        <v>1.8420000000000001</v>
      </c>
      <c r="BL70" s="23">
        <f>+TRUNC('D-PNP'!BL70,3)</f>
        <v>-1.0569999999999999</v>
      </c>
      <c r="BM70" s="23">
        <f>+TRUNC('D-PNP'!BM70,3)</f>
        <v>0.876</v>
      </c>
      <c r="BN70" s="23">
        <f>+TRUNC('D-PNP'!BN70,3)</f>
        <v>6.0419999999999998</v>
      </c>
      <c r="BO70" s="23">
        <f>+TRUNC('D-PNP'!BO70,3)</f>
        <v>6.0419999999999998</v>
      </c>
      <c r="BP70" s="23">
        <f>+TRUNC('D-PNP'!BP70,3)</f>
        <v>0</v>
      </c>
      <c r="BQ70" s="23">
        <f>+TRUNC('D-PNP'!BQ70,3)</f>
        <v>37.502000000000002</v>
      </c>
      <c r="BR70" s="23">
        <f>+TRUNC('D-PNP'!BR70,3)</f>
        <v>37.502000000000002</v>
      </c>
      <c r="BS70" s="23">
        <f>+TRUNC('D-PNP'!BS70,3)</f>
        <v>98.739000000000004</v>
      </c>
      <c r="BT70" s="23">
        <f>+TRUNC('D-PNP'!BT70,0)</f>
        <v>0</v>
      </c>
      <c r="BU70" s="23">
        <f>+TRUNC('D-PNP'!BU70,0)</f>
        <v>0</v>
      </c>
      <c r="BV70" s="23">
        <f>+TRUNC('D-PNP'!BV70,6)</f>
        <v>0</v>
      </c>
      <c r="BW70" s="23">
        <f>+TRUNC('D-PNP'!BW70,0)</f>
        <v>0</v>
      </c>
      <c r="BX70" s="23">
        <f>+TRUNC('D-PNP'!BX70,0)</f>
        <v>0</v>
      </c>
      <c r="BY70" s="23">
        <f>+TRUNC('D-PNP'!BY70,0)</f>
        <v>0</v>
      </c>
      <c r="BZ70" s="23">
        <f>+TRUNC('D-PNP'!BZ70,3)</f>
        <v>0</v>
      </c>
      <c r="CA70" s="23">
        <f>+TRUNC('D-PNP'!CA70,3)</f>
        <v>0.13</v>
      </c>
      <c r="CB70" s="23">
        <f>+TRUNC('D-PNP'!CB70,3)</f>
        <v>0.42199999999999999</v>
      </c>
      <c r="CC70" s="23">
        <f>+TRUNC('D-PNP'!CC70,3)</f>
        <v>0.10299999999999999</v>
      </c>
      <c r="CD70" s="23">
        <f>+TRUNC('D-PNP'!CD70,3)</f>
        <v>8.6999999999999994E-2</v>
      </c>
      <c r="CE70" s="23">
        <f>+TRUNC('D-PNP'!CE70,3)</f>
        <v>0</v>
      </c>
      <c r="CF70" s="23">
        <f>+TRUNC('D-PNP'!CF70,3)</f>
        <v>0</v>
      </c>
      <c r="CG70" s="23">
        <f>+TRUNC('D-PNP'!CG70,3)</f>
        <v>0</v>
      </c>
      <c r="CH70" s="23">
        <f>+TRUNC('D-PNP'!CH70,3)</f>
        <v>0</v>
      </c>
      <c r="CI70" s="23">
        <f>+TRUNC('D-PNP'!CI70,3)</f>
        <v>47099.114999999998</v>
      </c>
      <c r="CJ70" s="23">
        <f>+TRUNC('D-PNP'!CJ70,3)</f>
        <v>1499.7370000000001</v>
      </c>
      <c r="CK70" s="23">
        <f>+TRUNC('D-PNP'!CK70,3)</f>
        <v>0</v>
      </c>
      <c r="CL70" s="23">
        <f>+TRUNC('D-PNP'!CL70,3)</f>
        <v>0</v>
      </c>
      <c r="CM70" s="23">
        <f>+TRUNC('D-PNP'!CM70,3)</f>
        <v>0</v>
      </c>
      <c r="CN70" s="23">
        <f>+TRUNC('D-PNP'!CN70,0)</f>
        <v>0</v>
      </c>
      <c r="CO70" s="23">
        <f>+TRUNC('D-PNP'!CO70,3)</f>
        <v>0</v>
      </c>
      <c r="CP70" s="23">
        <f>+TRUNC('D-PNP'!CP70,0)</f>
        <v>0</v>
      </c>
      <c r="CQ70" s="23">
        <f>+TRUNC('D-PNP'!CQ70,0)</f>
        <v>0</v>
      </c>
      <c r="CR70" s="23">
        <f>+TRUNC('D-PNP'!CR70,0)</f>
        <v>0</v>
      </c>
      <c r="CS70" s="23">
        <f>+TRUNC('D-PNP'!CS70,0)</f>
        <v>0</v>
      </c>
      <c r="CT70" s="23">
        <f>+TRUNC('D-PNP'!CT70,0)</f>
        <v>0</v>
      </c>
      <c r="CU70" s="23">
        <f>+TRUNC('D-PNP'!CU70,6)</f>
        <v>0</v>
      </c>
      <c r="CV70" s="23">
        <f>+TRUNC('D-PNP'!CV70,0)</f>
        <v>0</v>
      </c>
      <c r="CW70" s="23">
        <f>+TRUNC('D-PNP'!CW70,0)</f>
        <v>0</v>
      </c>
      <c r="CX70" s="23">
        <f>+TRUNC('D-PNP'!CX70,0)</f>
        <v>0</v>
      </c>
      <c r="CY70" s="23">
        <f>+TRUNC('D-PNP'!CY70,0)</f>
        <v>0</v>
      </c>
      <c r="CZ70" s="23">
        <f>+TRUNC('D-PNP'!CZ70,0)</f>
        <v>0</v>
      </c>
      <c r="DA70" s="23">
        <f>+TRUNC('D-PNP'!DA70,0)</f>
        <v>0</v>
      </c>
      <c r="DB70" s="23">
        <f>+TRUNC('D-PNP'!DB70,0)</f>
        <v>0</v>
      </c>
      <c r="DC70" s="23">
        <f>+TRUNC('D-PNP'!DC70,0)</f>
        <v>0</v>
      </c>
      <c r="DD70" s="23">
        <f>+TRUNC('D-PNP'!DD70,0)</f>
        <v>0</v>
      </c>
      <c r="DE70" s="23">
        <f>+TRUNC('D-PNP'!DE70,0)</f>
        <v>0</v>
      </c>
      <c r="DF70" s="23">
        <f>+TRUNC('D-PNP'!DF70,0)</f>
        <v>0</v>
      </c>
      <c r="DG70" s="23">
        <f>+TRUNC('D-PNP'!DG70,0)</f>
        <v>0</v>
      </c>
      <c r="DH70" s="23">
        <f>+TRUNC('D-PNP'!DH70,0)</f>
        <v>0</v>
      </c>
      <c r="DI70" s="23">
        <f>+TRUNC('D-PNP'!DI70,0)</f>
        <v>0</v>
      </c>
      <c r="DJ70" s="23">
        <f>+TRUNC('D-PNP'!DJ70,6)</f>
        <v>0</v>
      </c>
      <c r="DK70" s="23">
        <f>+TRUNC('D-PNP'!DK70,0)</f>
        <v>0</v>
      </c>
      <c r="DL70" s="23">
        <f>+TRUNC('D-PNP'!DL70,0)</f>
        <v>0</v>
      </c>
      <c r="DM70" s="23">
        <f>+TRUNC('D-PNP'!DM70,0)</f>
        <v>0</v>
      </c>
      <c r="DN70" s="23">
        <f>+TRUNC('D-PNP'!DN70,0)</f>
        <v>0</v>
      </c>
      <c r="DO70" s="23">
        <f>+TRUNC('D-PNP'!DO70,0)</f>
        <v>0</v>
      </c>
      <c r="DP70" s="23">
        <f>+TRUNC('D-PNP'!DP70,0)</f>
        <v>0</v>
      </c>
    </row>
    <row r="71" spans="3:120" x14ac:dyDescent="0.2">
      <c r="C71" s="12">
        <f>+'D-PDP'!C71</f>
        <v>2058</v>
      </c>
      <c r="D71" s="23">
        <f>+TRUNC('D-PNP'!D71,0)</f>
        <v>0</v>
      </c>
      <c r="E71" s="23">
        <f>+TRUNC('D-PNP'!E71,0)</f>
        <v>0</v>
      </c>
      <c r="F71" s="23">
        <f>+TRUNC('D-PNP'!F71,0)</f>
        <v>0</v>
      </c>
      <c r="G71" s="23">
        <f>+TRUNC('D-PNP'!G71,0)</f>
        <v>0</v>
      </c>
      <c r="H71" s="23">
        <f>+TRUNC('D-PNP'!H71,0)</f>
        <v>0</v>
      </c>
      <c r="I71" s="23">
        <f>+TRUNC('D-PNP'!I71,0)</f>
        <v>0</v>
      </c>
      <c r="J71" s="23">
        <f>+TRUNC('D-PNP'!J71,0)</f>
        <v>0</v>
      </c>
      <c r="K71" s="23">
        <f>+TRUNC('D-PNP'!K71,0)</f>
        <v>2196</v>
      </c>
      <c r="L71" s="23">
        <f>+TRUNC('D-PNP'!L71,0)</f>
        <v>0</v>
      </c>
      <c r="M71" s="23">
        <f>+TRUNC('D-PNP'!M71,3)</f>
        <v>938.67399999999998</v>
      </c>
      <c r="N71" s="23">
        <f>+TRUNC('D-PNP'!N71,3)</f>
        <v>0</v>
      </c>
      <c r="O71" s="23">
        <f>+TRUNC('D-PNP'!O71,3)</f>
        <v>0</v>
      </c>
      <c r="P71" s="23">
        <f>+TRUNC('D-PNP'!P71,3)</f>
        <v>938.67399999999998</v>
      </c>
      <c r="Q71" s="23">
        <f>+TRUNC('D-PNP'!Q71,3)</f>
        <v>854.19299999999998</v>
      </c>
      <c r="R71" s="23">
        <f>+TRUNC('D-PNP'!R71,3)</f>
        <v>0</v>
      </c>
      <c r="S71" s="23">
        <f>+TRUNC('D-PNP'!S71,0)</f>
        <v>0</v>
      </c>
      <c r="T71" s="23">
        <f>+TRUNC('D-PNP'!T71,0)</f>
        <v>0</v>
      </c>
      <c r="U71" s="23">
        <f>+TRUNC('D-PNP'!U71,0)</f>
        <v>0</v>
      </c>
      <c r="V71" s="23">
        <f>+TRUNC('D-PNP'!V71,0)</f>
        <v>0</v>
      </c>
      <c r="W71" s="23">
        <f>+TRUNC('D-PNP'!W71,0)</f>
        <v>632033</v>
      </c>
      <c r="X71" s="23">
        <f>+TRUNC('D-PNP'!X71,0)</f>
        <v>0</v>
      </c>
      <c r="Y71" s="23">
        <f>+TRUNC('D-PNP'!Y71,0)</f>
        <v>0</v>
      </c>
      <c r="Z71" s="23">
        <f>+TRUNC('D-PNP'!Z71,0)</f>
        <v>0</v>
      </c>
      <c r="AA71" s="23">
        <f>+TRUNC('D-PNP'!AA71,0)</f>
        <v>0</v>
      </c>
      <c r="AB71" s="23">
        <f>+TRUNC('D-PNP'!AB71,0)</f>
        <v>0</v>
      </c>
      <c r="AC71" s="23">
        <f>+TRUNC('D-PNP'!AC71,0)</f>
        <v>0</v>
      </c>
      <c r="AD71" s="23">
        <f>+TRUNC('D-PNP'!AD71,3)</f>
        <v>0</v>
      </c>
      <c r="AE71" s="23">
        <f>+TRUNC('D-PNP'!AE71,3)</f>
        <v>0</v>
      </c>
      <c r="AF71" s="23">
        <f>+TRUNC('D-PNP'!AF71,0)</f>
        <v>0</v>
      </c>
      <c r="AG71" s="23">
        <f>+TRUNC('D-PNP'!AG71,0)</f>
        <v>0</v>
      </c>
      <c r="AH71" s="23">
        <f>+TRUNC('D-PNP'!AH71,0)</f>
        <v>0</v>
      </c>
      <c r="AI71" s="23">
        <f>+TRUNC('D-PNP'!AI71,0)</f>
        <v>0</v>
      </c>
      <c r="AJ71" s="23">
        <f>+TRUNC('D-PNP'!AJ71,6)</f>
        <v>0</v>
      </c>
      <c r="AK71" s="23">
        <f>+TRUNC('D-PNP'!AK71,6)</f>
        <v>0</v>
      </c>
      <c r="AL71" s="23">
        <f>+TRUNC('D-PNP'!AL71,6)</f>
        <v>0</v>
      </c>
      <c r="AM71" s="23">
        <f>+TRUNC('D-PNP'!AM71,0)</f>
        <v>0</v>
      </c>
      <c r="AN71" s="23">
        <f>+TRUNC('D-PNP'!AN71,3)</f>
        <v>0</v>
      </c>
      <c r="AO71" s="23">
        <f>+TRUNC('D-PNP'!AO71,0)</f>
        <v>0</v>
      </c>
      <c r="AP71" s="23">
        <f>+TRUNC('D-PNP'!AP71,6)</f>
        <v>0</v>
      </c>
      <c r="AQ71" s="23">
        <f>+TRUNC('D-PNP'!AQ71,0)</f>
        <v>0</v>
      </c>
      <c r="AR71" s="23">
        <f>+TRUNC('D-PNP'!AR71,0)</f>
        <v>0</v>
      </c>
      <c r="AS71" s="23">
        <f>+TRUNC('D-PNP'!AS71,3)</f>
        <v>0</v>
      </c>
      <c r="AT71" s="23">
        <f>+TRUNC('D-PNP'!AT71,3)</f>
        <v>0</v>
      </c>
      <c r="AU71" s="23">
        <f>+TRUNC('D-PNP'!AU71,0)</f>
        <v>0</v>
      </c>
      <c r="AV71" s="23">
        <f>+TRUNC('D-PNP'!AV71,0)</f>
        <v>0</v>
      </c>
      <c r="AW71" s="23">
        <f>+TRUNC('D-PNP'!AW71,0)</f>
        <v>0</v>
      </c>
      <c r="AX71" s="23">
        <f>+TRUNC('D-PNP'!AX71,0)</f>
        <v>0</v>
      </c>
      <c r="AY71" s="23">
        <f>+TRUNC('D-PNP'!AY71,0)</f>
        <v>0</v>
      </c>
      <c r="AZ71" s="23">
        <f>+TRUNC('D-PNP'!AZ71,3)</f>
        <v>0</v>
      </c>
      <c r="BA71" s="23">
        <f>+TRUNC('D-PNP'!BA71,0)</f>
        <v>0</v>
      </c>
      <c r="BB71" s="23">
        <f>+TRUNC('D-PNP'!BB71,0)</f>
        <v>0</v>
      </c>
      <c r="BC71" s="23">
        <f>+TRUNC('D-PNP'!BC71,0)</f>
        <v>0</v>
      </c>
      <c r="BD71" s="23">
        <f>+TRUNC('D-PNP'!BD71,3)</f>
        <v>0</v>
      </c>
      <c r="BE71" s="23">
        <f>+TRUNC('D-PNP'!BE71,3)</f>
        <v>0</v>
      </c>
      <c r="BF71" s="23">
        <f>+TRUNC('D-PNP'!BF71,0)</f>
        <v>0</v>
      </c>
      <c r="BG71" s="23">
        <f>+TRUNC('D-PNP'!BG71,0)</f>
        <v>0</v>
      </c>
      <c r="BH71" s="23">
        <f>+TRUNC('D-PNP'!BH71,0)</f>
        <v>0</v>
      </c>
      <c r="BI71" s="23">
        <f>+TRUNC('D-PNP'!BI71,0)</f>
        <v>0</v>
      </c>
      <c r="BJ71" s="23">
        <f>+TRUNC('D-PNP'!BJ71,3)</f>
        <v>98.739000000000004</v>
      </c>
      <c r="BK71" s="23">
        <f>+TRUNC('D-PNP'!BK71,3)</f>
        <v>1.8420000000000001</v>
      </c>
      <c r="BL71" s="23">
        <f>+TRUNC('D-PNP'!BL71,3)</f>
        <v>-1.0569999999999999</v>
      </c>
      <c r="BM71" s="23">
        <f>+TRUNC('D-PNP'!BM71,3)</f>
        <v>0.876</v>
      </c>
      <c r="BN71" s="23">
        <f>+TRUNC('D-PNP'!BN71,3)</f>
        <v>6.0419999999999998</v>
      </c>
      <c r="BO71" s="23">
        <f>+TRUNC('D-PNP'!BO71,3)</f>
        <v>6.0419999999999998</v>
      </c>
      <c r="BP71" s="23">
        <f>+TRUNC('D-PNP'!BP71,3)</f>
        <v>0</v>
      </c>
      <c r="BQ71" s="23">
        <f>+TRUNC('D-PNP'!BQ71,3)</f>
        <v>37.502000000000002</v>
      </c>
      <c r="BR71" s="23">
        <f>+TRUNC('D-PNP'!BR71,3)</f>
        <v>37.502000000000002</v>
      </c>
      <c r="BS71" s="23">
        <f>+TRUNC('D-PNP'!BS71,3)</f>
        <v>98.739000000000004</v>
      </c>
      <c r="BT71" s="23">
        <f>+TRUNC('D-PNP'!BT71,0)</f>
        <v>0</v>
      </c>
      <c r="BU71" s="23">
        <f>+TRUNC('D-PNP'!BU71,0)</f>
        <v>0</v>
      </c>
      <c r="BV71" s="23">
        <f>+TRUNC('D-PNP'!BV71,6)</f>
        <v>0</v>
      </c>
      <c r="BW71" s="23">
        <f>+TRUNC('D-PNP'!BW71,0)</f>
        <v>0</v>
      </c>
      <c r="BX71" s="23">
        <f>+TRUNC('D-PNP'!BX71,0)</f>
        <v>0</v>
      </c>
      <c r="BY71" s="23">
        <f>+TRUNC('D-PNP'!BY71,0)</f>
        <v>0</v>
      </c>
      <c r="BZ71" s="23">
        <f>+TRUNC('D-PNP'!BZ71,3)</f>
        <v>0</v>
      </c>
      <c r="CA71" s="23">
        <f>+TRUNC('D-PNP'!CA71,3)</f>
        <v>0.13</v>
      </c>
      <c r="CB71" s="23">
        <f>+TRUNC('D-PNP'!CB71,3)</f>
        <v>0.42199999999999999</v>
      </c>
      <c r="CC71" s="23">
        <f>+TRUNC('D-PNP'!CC71,3)</f>
        <v>0.10299999999999999</v>
      </c>
      <c r="CD71" s="23">
        <f>+TRUNC('D-PNP'!CD71,3)</f>
        <v>8.6999999999999994E-2</v>
      </c>
      <c r="CE71" s="23">
        <f>+TRUNC('D-PNP'!CE71,3)</f>
        <v>0</v>
      </c>
      <c r="CF71" s="23">
        <f>+TRUNC('D-PNP'!CF71,3)</f>
        <v>0</v>
      </c>
      <c r="CG71" s="23">
        <f>+TRUNC('D-PNP'!CG71,3)</f>
        <v>0</v>
      </c>
      <c r="CH71" s="23">
        <f>+TRUNC('D-PNP'!CH71,3)</f>
        <v>0</v>
      </c>
      <c r="CI71" s="23">
        <f>+TRUNC('D-PNP'!CI71,3)</f>
        <v>47099.114999999998</v>
      </c>
      <c r="CJ71" s="23">
        <f>+TRUNC('D-PNP'!CJ71,3)</f>
        <v>1499.7370000000001</v>
      </c>
      <c r="CK71" s="23">
        <f>+TRUNC('D-PNP'!CK71,3)</f>
        <v>0</v>
      </c>
      <c r="CL71" s="23">
        <f>+TRUNC('D-PNP'!CL71,3)</f>
        <v>0</v>
      </c>
      <c r="CM71" s="23">
        <f>+TRUNC('D-PNP'!CM71,3)</f>
        <v>0</v>
      </c>
      <c r="CN71" s="23">
        <f>+TRUNC('D-PNP'!CN71,0)</f>
        <v>0</v>
      </c>
      <c r="CO71" s="23">
        <f>+TRUNC('D-PNP'!CO71,3)</f>
        <v>0</v>
      </c>
      <c r="CP71" s="23">
        <f>+TRUNC('D-PNP'!CP71,0)</f>
        <v>0</v>
      </c>
      <c r="CQ71" s="23">
        <f>+TRUNC('D-PNP'!CQ71,0)</f>
        <v>0</v>
      </c>
      <c r="CR71" s="23">
        <f>+TRUNC('D-PNP'!CR71,0)</f>
        <v>0</v>
      </c>
      <c r="CS71" s="23">
        <f>+TRUNC('D-PNP'!CS71,0)</f>
        <v>0</v>
      </c>
      <c r="CT71" s="23">
        <f>+TRUNC('D-PNP'!CT71,0)</f>
        <v>0</v>
      </c>
      <c r="CU71" s="23">
        <f>+TRUNC('D-PNP'!CU71,6)</f>
        <v>0</v>
      </c>
      <c r="CV71" s="23">
        <f>+TRUNC('D-PNP'!CV71,0)</f>
        <v>0</v>
      </c>
      <c r="CW71" s="23">
        <f>+TRUNC('D-PNP'!CW71,0)</f>
        <v>0</v>
      </c>
      <c r="CX71" s="23">
        <f>+TRUNC('D-PNP'!CX71,0)</f>
        <v>0</v>
      </c>
      <c r="CY71" s="23">
        <f>+TRUNC('D-PNP'!CY71,0)</f>
        <v>0</v>
      </c>
      <c r="CZ71" s="23">
        <f>+TRUNC('D-PNP'!CZ71,0)</f>
        <v>0</v>
      </c>
      <c r="DA71" s="23">
        <f>+TRUNC('D-PNP'!DA71,0)</f>
        <v>0</v>
      </c>
      <c r="DB71" s="23">
        <f>+TRUNC('D-PNP'!DB71,0)</f>
        <v>0</v>
      </c>
      <c r="DC71" s="23">
        <f>+TRUNC('D-PNP'!DC71,0)</f>
        <v>0</v>
      </c>
      <c r="DD71" s="23">
        <f>+TRUNC('D-PNP'!DD71,0)</f>
        <v>0</v>
      </c>
      <c r="DE71" s="23">
        <f>+TRUNC('D-PNP'!DE71,0)</f>
        <v>0</v>
      </c>
      <c r="DF71" s="23">
        <f>+TRUNC('D-PNP'!DF71,0)</f>
        <v>0</v>
      </c>
      <c r="DG71" s="23">
        <f>+TRUNC('D-PNP'!DG71,0)</f>
        <v>0</v>
      </c>
      <c r="DH71" s="23">
        <f>+TRUNC('D-PNP'!DH71,0)</f>
        <v>0</v>
      </c>
      <c r="DI71" s="23">
        <f>+TRUNC('D-PNP'!DI71,0)</f>
        <v>0</v>
      </c>
      <c r="DJ71" s="23">
        <f>+TRUNC('D-PNP'!DJ71,6)</f>
        <v>0</v>
      </c>
      <c r="DK71" s="23">
        <f>+TRUNC('D-PNP'!DK71,0)</f>
        <v>0</v>
      </c>
      <c r="DL71" s="23">
        <f>+TRUNC('D-PNP'!DL71,0)</f>
        <v>0</v>
      </c>
      <c r="DM71" s="23">
        <f>+TRUNC('D-PNP'!DM71,0)</f>
        <v>0</v>
      </c>
      <c r="DN71" s="23">
        <f>+TRUNC('D-PNP'!DN71,0)</f>
        <v>0</v>
      </c>
      <c r="DO71" s="23">
        <f>+TRUNC('D-PNP'!DO71,0)</f>
        <v>0</v>
      </c>
      <c r="DP71" s="23">
        <f>+TRUNC('D-PNP'!DP71,0)</f>
        <v>0</v>
      </c>
    </row>
    <row r="72" spans="3:120" x14ac:dyDescent="0.2">
      <c r="C72" s="13">
        <f>+'D-PDP'!C72</f>
        <v>2059</v>
      </c>
      <c r="D72" s="23">
        <f>+TRUNC('D-PNP'!D72,0)</f>
        <v>0</v>
      </c>
      <c r="E72" s="23">
        <f>+TRUNC('D-PNP'!E72,0)</f>
        <v>0</v>
      </c>
      <c r="F72" s="23">
        <f>+TRUNC('D-PNP'!F72,0)</f>
        <v>0</v>
      </c>
      <c r="G72" s="23">
        <f>+TRUNC('D-PNP'!G72,0)</f>
        <v>0</v>
      </c>
      <c r="H72" s="23">
        <f>+TRUNC('D-PNP'!H72,0)</f>
        <v>0</v>
      </c>
      <c r="I72" s="23">
        <f>+TRUNC('D-PNP'!I72,0)</f>
        <v>0</v>
      </c>
      <c r="J72" s="23">
        <f>+TRUNC('D-PNP'!J72,0)</f>
        <v>0</v>
      </c>
      <c r="K72" s="23">
        <f>+TRUNC('D-PNP'!K72,0)</f>
        <v>2046</v>
      </c>
      <c r="L72" s="23">
        <f>+TRUNC('D-PNP'!L72,0)</f>
        <v>0</v>
      </c>
      <c r="M72" s="23">
        <f>+TRUNC('D-PNP'!M72,3)</f>
        <v>2436.518</v>
      </c>
      <c r="N72" s="23">
        <f>+TRUNC('D-PNP'!N72,3)</f>
        <v>0</v>
      </c>
      <c r="O72" s="23">
        <f>+TRUNC('D-PNP'!O72,3)</f>
        <v>0</v>
      </c>
      <c r="P72" s="23">
        <f>+TRUNC('D-PNP'!P72,3)</f>
        <v>2436.518</v>
      </c>
      <c r="Q72" s="23">
        <f>+TRUNC('D-PNP'!Q72,3)</f>
        <v>2217.2310000000002</v>
      </c>
      <c r="R72" s="23">
        <f>+TRUNC('D-PNP'!R72,3)</f>
        <v>0</v>
      </c>
      <c r="S72" s="23">
        <f>+TRUNC('D-PNP'!S72,0)</f>
        <v>0</v>
      </c>
      <c r="T72" s="23">
        <f>+TRUNC('D-PNP'!T72,0)</f>
        <v>0</v>
      </c>
      <c r="U72" s="23">
        <f>+TRUNC('D-PNP'!U72,0)</f>
        <v>0</v>
      </c>
      <c r="V72" s="23">
        <f>+TRUNC('D-PNP'!V72,0)</f>
        <v>0</v>
      </c>
      <c r="W72" s="23">
        <f>+TRUNC('D-PNP'!W72,0)</f>
        <v>1640328</v>
      </c>
      <c r="X72" s="23">
        <f>+TRUNC('D-PNP'!X72,0)</f>
        <v>0</v>
      </c>
      <c r="Y72" s="23">
        <f>+TRUNC('D-PNP'!Y72,0)</f>
        <v>0</v>
      </c>
      <c r="Z72" s="23">
        <f>+TRUNC('D-PNP'!Z72,0)</f>
        <v>0</v>
      </c>
      <c r="AA72" s="23">
        <f>+TRUNC('D-PNP'!AA72,0)</f>
        <v>0</v>
      </c>
      <c r="AB72" s="23">
        <f>+TRUNC('D-PNP'!AB72,0)</f>
        <v>0</v>
      </c>
      <c r="AC72" s="23">
        <f>+TRUNC('D-PNP'!AC72,0)</f>
        <v>0</v>
      </c>
      <c r="AD72" s="23">
        <f>+TRUNC('D-PNP'!AD72,3)</f>
        <v>0</v>
      </c>
      <c r="AE72" s="23">
        <f>+TRUNC('D-PNP'!AE72,3)</f>
        <v>0</v>
      </c>
      <c r="AF72" s="23">
        <f>+TRUNC('D-PNP'!AF72,0)</f>
        <v>0</v>
      </c>
      <c r="AG72" s="23">
        <f>+TRUNC('D-PNP'!AG72,0)</f>
        <v>0</v>
      </c>
      <c r="AH72" s="23">
        <f>+TRUNC('D-PNP'!AH72,0)</f>
        <v>0</v>
      </c>
      <c r="AI72" s="23">
        <f>+TRUNC('D-PNP'!AI72,0)</f>
        <v>0</v>
      </c>
      <c r="AJ72" s="23">
        <f>+TRUNC('D-PNP'!AJ72,6)</f>
        <v>0</v>
      </c>
      <c r="AK72" s="23">
        <f>+TRUNC('D-PNP'!AK72,6)</f>
        <v>0</v>
      </c>
      <c r="AL72" s="23">
        <f>+TRUNC('D-PNP'!AL72,6)</f>
        <v>0</v>
      </c>
      <c r="AM72" s="23">
        <f>+TRUNC('D-PNP'!AM72,0)</f>
        <v>0</v>
      </c>
      <c r="AN72" s="23">
        <f>+TRUNC('D-PNP'!AN72,3)</f>
        <v>0</v>
      </c>
      <c r="AO72" s="23">
        <f>+TRUNC('D-PNP'!AO72,0)</f>
        <v>0</v>
      </c>
      <c r="AP72" s="23">
        <f>+TRUNC('D-PNP'!AP72,6)</f>
        <v>0</v>
      </c>
      <c r="AQ72" s="23">
        <f>+TRUNC('D-PNP'!AQ72,0)</f>
        <v>0</v>
      </c>
      <c r="AR72" s="23">
        <f>+TRUNC('D-PNP'!AR72,0)</f>
        <v>0</v>
      </c>
      <c r="AS72" s="23">
        <f>+TRUNC('D-PNP'!AS72,3)</f>
        <v>0</v>
      </c>
      <c r="AT72" s="23">
        <f>+TRUNC('D-PNP'!AT72,3)</f>
        <v>0</v>
      </c>
      <c r="AU72" s="23">
        <f>+TRUNC('D-PNP'!AU72,0)</f>
        <v>0</v>
      </c>
      <c r="AV72" s="23">
        <f>+TRUNC('D-PNP'!AV72,0)</f>
        <v>0</v>
      </c>
      <c r="AW72" s="23">
        <f>+TRUNC('D-PNP'!AW72,0)</f>
        <v>0</v>
      </c>
      <c r="AX72" s="23">
        <f>+TRUNC('D-PNP'!AX72,0)</f>
        <v>0</v>
      </c>
      <c r="AY72" s="23">
        <f>+TRUNC('D-PNP'!AY72,0)</f>
        <v>0</v>
      </c>
      <c r="AZ72" s="23">
        <f>+TRUNC('D-PNP'!AZ72,3)</f>
        <v>0</v>
      </c>
      <c r="BA72" s="23">
        <f>+TRUNC('D-PNP'!BA72,0)</f>
        <v>0</v>
      </c>
      <c r="BB72" s="23">
        <f>+TRUNC('D-PNP'!BB72,0)</f>
        <v>0</v>
      </c>
      <c r="BC72" s="23">
        <f>+TRUNC('D-PNP'!BC72,0)</f>
        <v>0</v>
      </c>
      <c r="BD72" s="23">
        <f>+TRUNC('D-PNP'!BD72,3)</f>
        <v>0</v>
      </c>
      <c r="BE72" s="23">
        <f>+TRUNC('D-PNP'!BE72,3)</f>
        <v>0</v>
      </c>
      <c r="BF72" s="23">
        <f>+TRUNC('D-PNP'!BF72,0)</f>
        <v>0</v>
      </c>
      <c r="BG72" s="23">
        <f>+TRUNC('D-PNP'!BG72,0)</f>
        <v>0</v>
      </c>
      <c r="BH72" s="23">
        <f>+TRUNC('D-PNP'!BH72,0)</f>
        <v>0</v>
      </c>
      <c r="BI72" s="23">
        <f>+TRUNC('D-PNP'!BI72,0)</f>
        <v>0</v>
      </c>
      <c r="BJ72" s="23">
        <f>+TRUNC('D-PNP'!BJ72,3)</f>
        <v>98.739000000000004</v>
      </c>
      <c r="BK72" s="23">
        <f>+TRUNC('D-PNP'!BK72,3)</f>
        <v>1.8420000000000001</v>
      </c>
      <c r="BL72" s="23">
        <f>+TRUNC('D-PNP'!BL72,3)</f>
        <v>-1.0569999999999999</v>
      </c>
      <c r="BM72" s="23">
        <f>+TRUNC('D-PNP'!BM72,3)</f>
        <v>0.876</v>
      </c>
      <c r="BN72" s="23">
        <f>+TRUNC('D-PNP'!BN72,3)</f>
        <v>6.0419999999999998</v>
      </c>
      <c r="BO72" s="23">
        <f>+TRUNC('D-PNP'!BO72,3)</f>
        <v>6.0419999999999998</v>
      </c>
      <c r="BP72" s="23">
        <f>+TRUNC('D-PNP'!BP72,3)</f>
        <v>0</v>
      </c>
      <c r="BQ72" s="23">
        <f>+TRUNC('D-PNP'!BQ72,3)</f>
        <v>37.502000000000002</v>
      </c>
      <c r="BR72" s="23">
        <f>+TRUNC('D-PNP'!BR72,3)</f>
        <v>37.502000000000002</v>
      </c>
      <c r="BS72" s="23">
        <f>+TRUNC('D-PNP'!BS72,3)</f>
        <v>98.739000000000004</v>
      </c>
      <c r="BT72" s="23">
        <f>+TRUNC('D-PNP'!BT72,0)</f>
        <v>0</v>
      </c>
      <c r="BU72" s="23">
        <f>+TRUNC('D-PNP'!BU72,0)</f>
        <v>0</v>
      </c>
      <c r="BV72" s="23">
        <f>+TRUNC('D-PNP'!BV72,6)</f>
        <v>0</v>
      </c>
      <c r="BW72" s="23">
        <f>+TRUNC('D-PNP'!BW72,0)</f>
        <v>0</v>
      </c>
      <c r="BX72" s="23">
        <f>+TRUNC('D-PNP'!BX72,0)</f>
        <v>0</v>
      </c>
      <c r="BY72" s="23">
        <f>+TRUNC('D-PNP'!BY72,0)</f>
        <v>0</v>
      </c>
      <c r="BZ72" s="23">
        <f>+TRUNC('D-PNP'!BZ72,3)</f>
        <v>0</v>
      </c>
      <c r="CA72" s="23">
        <f>+TRUNC('D-PNP'!CA72,3)</f>
        <v>0.13</v>
      </c>
      <c r="CB72" s="23">
        <f>+TRUNC('D-PNP'!CB72,3)</f>
        <v>0.42199999999999999</v>
      </c>
      <c r="CC72" s="23">
        <f>+TRUNC('D-PNP'!CC72,3)</f>
        <v>0.10299999999999999</v>
      </c>
      <c r="CD72" s="23">
        <f>+TRUNC('D-PNP'!CD72,3)</f>
        <v>8.6999999999999994E-2</v>
      </c>
      <c r="CE72" s="23">
        <f>+TRUNC('D-PNP'!CE72,3)</f>
        <v>0</v>
      </c>
      <c r="CF72" s="23">
        <f>+TRUNC('D-PNP'!CF72,3)</f>
        <v>0</v>
      </c>
      <c r="CG72" s="23">
        <f>+TRUNC('D-PNP'!CG72,3)</f>
        <v>0</v>
      </c>
      <c r="CH72" s="23">
        <f>+TRUNC('D-PNP'!CH72,3)</f>
        <v>0</v>
      </c>
      <c r="CI72" s="23">
        <f>+TRUNC('D-PNP'!CI72,3)</f>
        <v>47099.114999999998</v>
      </c>
      <c r="CJ72" s="23">
        <f>+TRUNC('D-PNP'!CJ72,3)</f>
        <v>1499.7370000000001</v>
      </c>
      <c r="CK72" s="23">
        <f>+TRUNC('D-PNP'!CK72,3)</f>
        <v>0</v>
      </c>
      <c r="CL72" s="23">
        <f>+TRUNC('D-PNP'!CL72,3)</f>
        <v>0</v>
      </c>
      <c r="CM72" s="23">
        <f>+TRUNC('D-PNP'!CM72,3)</f>
        <v>0</v>
      </c>
      <c r="CN72" s="23">
        <f>+TRUNC('D-PNP'!CN72,0)</f>
        <v>0</v>
      </c>
      <c r="CO72" s="23">
        <f>+TRUNC('D-PNP'!CO72,3)</f>
        <v>0</v>
      </c>
      <c r="CP72" s="23">
        <f>+TRUNC('D-PNP'!CP72,0)</f>
        <v>0</v>
      </c>
      <c r="CQ72" s="23">
        <f>+TRUNC('D-PNP'!CQ72,0)</f>
        <v>0</v>
      </c>
      <c r="CR72" s="23">
        <f>+TRUNC('D-PNP'!CR72,0)</f>
        <v>0</v>
      </c>
      <c r="CS72" s="23">
        <f>+TRUNC('D-PNP'!CS72,0)</f>
        <v>0</v>
      </c>
      <c r="CT72" s="23">
        <f>+TRUNC('D-PNP'!CT72,0)</f>
        <v>0</v>
      </c>
      <c r="CU72" s="23">
        <f>+TRUNC('D-PNP'!CU72,6)</f>
        <v>0</v>
      </c>
      <c r="CV72" s="23">
        <f>+TRUNC('D-PNP'!CV72,0)</f>
        <v>0</v>
      </c>
      <c r="CW72" s="23">
        <f>+TRUNC('D-PNP'!CW72,0)</f>
        <v>0</v>
      </c>
      <c r="CX72" s="23">
        <f>+TRUNC('D-PNP'!CX72,0)</f>
        <v>0</v>
      </c>
      <c r="CY72" s="23">
        <f>+TRUNC('D-PNP'!CY72,0)</f>
        <v>0</v>
      </c>
      <c r="CZ72" s="23">
        <f>+TRUNC('D-PNP'!CZ72,0)</f>
        <v>0</v>
      </c>
      <c r="DA72" s="23">
        <f>+TRUNC('D-PNP'!DA72,0)</f>
        <v>0</v>
      </c>
      <c r="DB72" s="23">
        <f>+TRUNC('D-PNP'!DB72,0)</f>
        <v>0</v>
      </c>
      <c r="DC72" s="23">
        <f>+TRUNC('D-PNP'!DC72,0)</f>
        <v>0</v>
      </c>
      <c r="DD72" s="23">
        <f>+TRUNC('D-PNP'!DD72,0)</f>
        <v>0</v>
      </c>
      <c r="DE72" s="23">
        <f>+TRUNC('D-PNP'!DE72,0)</f>
        <v>0</v>
      </c>
      <c r="DF72" s="23">
        <f>+TRUNC('D-PNP'!DF72,0)</f>
        <v>0</v>
      </c>
      <c r="DG72" s="23">
        <f>+TRUNC('D-PNP'!DG72,0)</f>
        <v>0</v>
      </c>
      <c r="DH72" s="23">
        <f>+TRUNC('D-PNP'!DH72,0)</f>
        <v>0</v>
      </c>
      <c r="DI72" s="23">
        <f>+TRUNC('D-PNP'!DI72,0)</f>
        <v>0</v>
      </c>
      <c r="DJ72" s="23">
        <f>+TRUNC('D-PNP'!DJ72,6)</f>
        <v>0</v>
      </c>
      <c r="DK72" s="23">
        <f>+TRUNC('D-PNP'!DK72,0)</f>
        <v>0</v>
      </c>
      <c r="DL72" s="23">
        <f>+TRUNC('D-PNP'!DL72,0)</f>
        <v>0</v>
      </c>
      <c r="DM72" s="23">
        <f>+TRUNC('D-PNP'!DM72,0)</f>
        <v>0</v>
      </c>
      <c r="DN72" s="23">
        <f>+TRUNC('D-PNP'!DN72,0)</f>
        <v>0</v>
      </c>
      <c r="DO72" s="23">
        <f>+TRUNC('D-PNP'!DO72,0)</f>
        <v>0</v>
      </c>
      <c r="DP72" s="23">
        <f>+TRUNC('D-PNP'!DP72,0)</f>
        <v>0</v>
      </c>
    </row>
    <row r="73" spans="3:120" ht="4.5" customHeight="1" x14ac:dyDescent="0.2">
      <c r="C73" s="1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row>
    <row r="74" spans="3:120" x14ac:dyDescent="0.2">
      <c r="C74" s="15" t="s">
        <v>142</v>
      </c>
      <c r="D74" s="37">
        <f t="shared" ref="D74:BQ74" si="0">SUM(D36:D72)</f>
        <v>110</v>
      </c>
      <c r="E74" s="37">
        <f t="shared" si="0"/>
        <v>28</v>
      </c>
      <c r="F74" s="37">
        <f t="shared" si="0"/>
        <v>110</v>
      </c>
      <c r="G74" s="37">
        <f t="shared" si="0"/>
        <v>0</v>
      </c>
      <c r="H74" s="37">
        <f t="shared" si="0"/>
        <v>0</v>
      </c>
      <c r="I74" s="37">
        <f t="shared" si="0"/>
        <v>0</v>
      </c>
      <c r="J74" s="37">
        <f t="shared" si="0"/>
        <v>7</v>
      </c>
      <c r="K74" s="37">
        <f t="shared" si="0"/>
        <v>619782</v>
      </c>
      <c r="L74" s="37">
        <f t="shared" si="0"/>
        <v>0</v>
      </c>
      <c r="M74" s="37">
        <f t="shared" si="0"/>
        <v>323029.34000000003</v>
      </c>
      <c r="N74" s="37">
        <f t="shared" si="0"/>
        <v>159979.424</v>
      </c>
      <c r="O74" s="37">
        <f t="shared" si="0"/>
        <v>0</v>
      </c>
      <c r="P74" s="37">
        <f t="shared" si="0"/>
        <v>88267.402000000002</v>
      </c>
      <c r="Q74" s="37">
        <f t="shared" ref="Q74:R74" si="1">SUM(Q36:Q72)</f>
        <v>59194.758999999998</v>
      </c>
      <c r="R74" s="37">
        <f t="shared" si="1"/>
        <v>51603.638999999996</v>
      </c>
      <c r="S74" s="37">
        <f t="shared" si="0"/>
        <v>0</v>
      </c>
      <c r="T74" s="37">
        <f t="shared" si="0"/>
        <v>3037</v>
      </c>
      <c r="U74" s="37">
        <f t="shared" si="0"/>
        <v>2096</v>
      </c>
      <c r="V74" s="37">
        <f t="shared" si="0"/>
        <v>1979</v>
      </c>
      <c r="W74" s="37">
        <f t="shared" si="0"/>
        <v>38291216</v>
      </c>
      <c r="X74" s="37">
        <f t="shared" si="0"/>
        <v>0</v>
      </c>
      <c r="Y74" s="37">
        <f t="shared" si="0"/>
        <v>0</v>
      </c>
      <c r="Z74" s="37">
        <f t="shared" si="0"/>
        <v>0</v>
      </c>
      <c r="AA74" s="37">
        <f t="shared" si="0"/>
        <v>0</v>
      </c>
      <c r="AB74" s="37">
        <f t="shared" si="0"/>
        <v>555273</v>
      </c>
      <c r="AC74" s="37">
        <f t="shared" si="0"/>
        <v>0</v>
      </c>
      <c r="AD74" s="37">
        <f t="shared" si="0"/>
        <v>51603.638999999996</v>
      </c>
      <c r="AE74" s="37">
        <f t="shared" si="0"/>
        <v>158188.41799999998</v>
      </c>
      <c r="AF74" s="37">
        <f t="shared" si="0"/>
        <v>0</v>
      </c>
      <c r="AG74" s="37">
        <f t="shared" si="0"/>
        <v>3037</v>
      </c>
      <c r="AH74" s="37">
        <f t="shared" si="0"/>
        <v>2096</v>
      </c>
      <c r="AI74" s="37">
        <f t="shared" si="0"/>
        <v>1979</v>
      </c>
      <c r="AJ74" s="37">
        <f t="shared" si="0"/>
        <v>167.99999500000001</v>
      </c>
      <c r="AK74" s="37">
        <f t="shared" si="0"/>
        <v>70.399999999999991</v>
      </c>
      <c r="AL74" s="37">
        <f t="shared" si="0"/>
        <v>124.39005899999999</v>
      </c>
      <c r="AM74" s="37">
        <f t="shared" si="0"/>
        <v>44413</v>
      </c>
      <c r="AN74" s="37">
        <f t="shared" si="0"/>
        <v>5322.1619999999984</v>
      </c>
      <c r="AO74" s="37">
        <f t="shared" si="0"/>
        <v>0</v>
      </c>
      <c r="AP74" s="37">
        <f t="shared" si="0"/>
        <v>2077.4604840000002</v>
      </c>
      <c r="AQ74" s="37">
        <f t="shared" si="0"/>
        <v>540596</v>
      </c>
      <c r="AR74" s="37">
        <f t="shared" si="0"/>
        <v>0</v>
      </c>
      <c r="AS74" s="37">
        <f t="shared" si="0"/>
        <v>48323.173999999999</v>
      </c>
      <c r="AT74" s="37">
        <f t="shared" si="0"/>
        <v>155429.48499999999</v>
      </c>
      <c r="AU74" s="37">
        <f t="shared" si="0"/>
        <v>0</v>
      </c>
      <c r="AV74" s="37">
        <f t="shared" si="0"/>
        <v>2900</v>
      </c>
      <c r="AW74" s="37">
        <f t="shared" si="0"/>
        <v>2001</v>
      </c>
      <c r="AX74" s="37">
        <f t="shared" si="0"/>
        <v>1889</v>
      </c>
      <c r="AY74" s="37">
        <f t="shared" si="0"/>
        <v>43239</v>
      </c>
      <c r="AZ74" s="37">
        <f t="shared" si="0"/>
        <v>5033.9750000000004</v>
      </c>
      <c r="BA74" s="37">
        <f t="shared" si="0"/>
        <v>0</v>
      </c>
      <c r="BB74" s="37">
        <f t="shared" si="0"/>
        <v>497346</v>
      </c>
      <c r="BC74" s="37">
        <f t="shared" si="0"/>
        <v>0</v>
      </c>
      <c r="BD74" s="37">
        <f t="shared" si="0"/>
        <v>48323.173999999999</v>
      </c>
      <c r="BE74" s="37">
        <f t="shared" si="0"/>
        <v>155429.48499999999</v>
      </c>
      <c r="BF74" s="37">
        <f t="shared" si="0"/>
        <v>0</v>
      </c>
      <c r="BG74" s="37">
        <f t="shared" si="0"/>
        <v>2900</v>
      </c>
      <c r="BH74" s="37">
        <f t="shared" si="0"/>
        <v>2001</v>
      </c>
      <c r="BI74" s="37">
        <f t="shared" si="0"/>
        <v>1889</v>
      </c>
      <c r="BJ74" s="37">
        <f t="shared" si="0"/>
        <v>3653.3430000000008</v>
      </c>
      <c r="BK74" s="37">
        <f t="shared" si="0"/>
        <v>68.153999999999968</v>
      </c>
      <c r="BL74" s="37">
        <f t="shared" si="0"/>
        <v>-39.108999999999995</v>
      </c>
      <c r="BM74" s="37">
        <f t="shared" si="0"/>
        <v>32.41200000000002</v>
      </c>
      <c r="BN74" s="37">
        <f t="shared" si="0"/>
        <v>223.55400000000003</v>
      </c>
      <c r="BO74" s="37">
        <f t="shared" ref="BO74" si="2">SUM(BO36:BO72)</f>
        <v>223.55400000000003</v>
      </c>
      <c r="BP74" s="37">
        <f t="shared" si="0"/>
        <v>0</v>
      </c>
      <c r="BQ74" s="37">
        <f t="shared" si="0"/>
        <v>1387.5739999999989</v>
      </c>
      <c r="BR74" s="37">
        <f t="shared" ref="BR74:DP74" si="3">SUM(BR36:BR72)</f>
        <v>1387.5739999999989</v>
      </c>
      <c r="BS74" s="37">
        <f t="shared" si="3"/>
        <v>3653.3430000000008</v>
      </c>
      <c r="BT74" s="37">
        <f t="shared" si="3"/>
        <v>49736318</v>
      </c>
      <c r="BU74" s="37">
        <f t="shared" si="3"/>
        <v>7925321</v>
      </c>
      <c r="BV74" s="37">
        <f t="shared" si="3"/>
        <v>2077.4604840000002</v>
      </c>
      <c r="BW74" s="37">
        <f t="shared" si="3"/>
        <v>0</v>
      </c>
      <c r="BX74" s="37">
        <f t="shared" si="3"/>
        <v>0</v>
      </c>
      <c r="BY74" s="37">
        <f t="shared" si="3"/>
        <v>8042466</v>
      </c>
      <c r="BZ74" s="37">
        <f t="shared" si="3"/>
        <v>427.88200000000001</v>
      </c>
      <c r="CA74" s="37">
        <f t="shared" si="3"/>
        <v>4.8099999999999969</v>
      </c>
      <c r="CB74" s="37">
        <f t="shared" si="3"/>
        <v>15.61400000000001</v>
      </c>
      <c r="CC74" s="37">
        <f t="shared" si="3"/>
        <v>3.8110000000000035</v>
      </c>
      <c r="CD74" s="37">
        <f t="shared" si="3"/>
        <v>3.2190000000000021</v>
      </c>
      <c r="CE74" s="37">
        <f t="shared" si="3"/>
        <v>0</v>
      </c>
      <c r="CF74" s="37">
        <f t="shared" si="3"/>
        <v>0</v>
      </c>
      <c r="CG74" s="37">
        <f t="shared" si="3"/>
        <v>0</v>
      </c>
      <c r="CH74" s="37">
        <f t="shared" si="3"/>
        <v>0</v>
      </c>
      <c r="CI74" s="37">
        <f t="shared" si="3"/>
        <v>1742667.2549999999</v>
      </c>
      <c r="CJ74" s="37">
        <f t="shared" si="3"/>
        <v>55490.269000000029</v>
      </c>
      <c r="CK74" s="37">
        <f t="shared" si="3"/>
        <v>0</v>
      </c>
      <c r="CL74" s="37">
        <f t="shared" si="3"/>
        <v>0</v>
      </c>
      <c r="CM74" s="37">
        <f t="shared" si="3"/>
        <v>0</v>
      </c>
      <c r="CN74" s="37">
        <f t="shared" si="3"/>
        <v>0</v>
      </c>
      <c r="CO74" s="37">
        <f t="shared" si="3"/>
        <v>0</v>
      </c>
      <c r="CP74" s="37">
        <f t="shared" si="3"/>
        <v>0</v>
      </c>
      <c r="CQ74" s="37">
        <f t="shared" si="3"/>
        <v>0</v>
      </c>
      <c r="CR74" s="37">
        <f t="shared" si="3"/>
        <v>0</v>
      </c>
      <c r="CS74" s="37">
        <f t="shared" si="3"/>
        <v>0</v>
      </c>
      <c r="CT74" s="37">
        <f t="shared" si="3"/>
        <v>0</v>
      </c>
      <c r="CU74" s="37">
        <f t="shared" si="3"/>
        <v>0</v>
      </c>
      <c r="CV74" s="37">
        <f t="shared" si="3"/>
        <v>0</v>
      </c>
      <c r="CW74" s="37">
        <f t="shared" si="3"/>
        <v>0</v>
      </c>
      <c r="CX74" s="37">
        <f t="shared" si="3"/>
        <v>0</v>
      </c>
      <c r="CY74" s="37">
        <f t="shared" si="3"/>
        <v>0</v>
      </c>
      <c r="CZ74" s="37">
        <f t="shared" si="3"/>
        <v>0</v>
      </c>
      <c r="DA74" s="37">
        <f t="shared" si="3"/>
        <v>0</v>
      </c>
      <c r="DB74" s="37">
        <f t="shared" si="3"/>
        <v>0</v>
      </c>
      <c r="DC74" s="37">
        <f t="shared" si="3"/>
        <v>0</v>
      </c>
      <c r="DD74" s="37">
        <f t="shared" si="3"/>
        <v>0</v>
      </c>
      <c r="DE74" s="37">
        <f t="shared" si="3"/>
        <v>0</v>
      </c>
      <c r="DF74" s="37">
        <f t="shared" si="3"/>
        <v>0</v>
      </c>
      <c r="DG74" s="37">
        <f t="shared" si="3"/>
        <v>0</v>
      </c>
      <c r="DH74" s="37">
        <f t="shared" si="3"/>
        <v>0</v>
      </c>
      <c r="DI74" s="37">
        <f t="shared" si="3"/>
        <v>0</v>
      </c>
      <c r="DJ74" s="37">
        <f t="shared" si="3"/>
        <v>0</v>
      </c>
      <c r="DK74" s="37">
        <f t="shared" ref="DK74:DL74" si="4">SUM(DK36:DK72)</f>
        <v>26595</v>
      </c>
      <c r="DL74" s="37">
        <f t="shared" si="4"/>
        <v>11207</v>
      </c>
      <c r="DM74" s="37">
        <f t="shared" si="3"/>
        <v>0</v>
      </c>
      <c r="DN74" s="37">
        <f t="shared" si="3"/>
        <v>41810986</v>
      </c>
      <c r="DO74" s="37">
        <f t="shared" si="3"/>
        <v>41773096</v>
      </c>
      <c r="DP74" s="37">
        <f t="shared" si="3"/>
        <v>25523574</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8"/>
  </sheetPr>
  <dimension ref="A2:DP74"/>
  <sheetViews>
    <sheetView zoomScale="70" zoomScaleNormal="70" workbookViewId="0">
      <selection activeCell="B9" sqref="B9"/>
    </sheetView>
  </sheetViews>
  <sheetFormatPr defaultColWidth="11" defaultRowHeight="12.75" x14ac:dyDescent="0.2"/>
  <cols>
    <col min="1" max="3" width="11" style="1"/>
    <col min="4" max="121" width="11.125" style="1" customWidth="1"/>
    <col min="122" max="16384" width="11" style="1"/>
  </cols>
  <sheetData>
    <row r="2" spans="1:120" x14ac:dyDescent="0.2">
      <c r="A2" s="2" t="str">
        <f>+'D-PDP'!A2</f>
        <v>Compañía:</v>
      </c>
      <c r="B2" s="1" t="str">
        <f>+'D-PDP'!B2</f>
        <v>Ecopetrol S.A</v>
      </c>
      <c r="C2" s="2" t="str">
        <f>+'D-PDP'!C2</f>
        <v>Escenario:</v>
      </c>
      <c r="D2" s="1" t="str">
        <f>+'D-PDP'!D2</f>
        <v>SEC</v>
      </c>
      <c r="E2" s="2" t="str">
        <f>+'D-PDP'!E2</f>
        <v>Área:</v>
      </c>
      <c r="F2" s="1" t="str">
        <f>+'D-PDP'!F2</f>
        <v>OPERACIONES HUILA-TOLIMA</v>
      </c>
    </row>
    <row r="3" spans="1:120" x14ac:dyDescent="0.2">
      <c r="A3" s="2" t="str">
        <f>+'D-PDP'!A3</f>
        <v>Campo:</v>
      </c>
      <c r="B3" s="35" t="str">
        <f>+'D-PDP'!B3</f>
        <v>DINA TERCIARIOS</v>
      </c>
      <c r="C3" s="2" t="str">
        <f>+'D-PDP'!C3</f>
        <v>Contrato:</v>
      </c>
      <c r="D3" s="1" t="str">
        <f>+'D-PDP'!D3</f>
        <v>PIJAO - POTRERILLO</v>
      </c>
      <c r="E3" s="2" t="str">
        <f>+'D-PDP'!E3</f>
        <v>Departamento:</v>
      </c>
      <c r="F3" s="1" t="str">
        <f>+'D-PDP'!F3</f>
        <v>HUILA</v>
      </c>
    </row>
    <row r="4" spans="1:120" x14ac:dyDescent="0.2">
      <c r="A4" s="2" t="str">
        <f>+'D-PDP'!A4</f>
        <v>Fecha:</v>
      </c>
      <c r="B4" s="1" t="str">
        <f>+'D-PDP'!B4</f>
        <v>31.12.2022</v>
      </c>
      <c r="C4" s="2" t="str">
        <f>+'D-PDP'!C4</f>
        <v>UGE:</v>
      </c>
      <c r="D4" s="1" t="str">
        <f>+'D-PDP'!D4</f>
        <v>NEIVA CPI</v>
      </c>
      <c r="E4" s="2" t="str">
        <f>+'D-PDP'!E4</f>
        <v>País:</v>
      </c>
      <c r="F4" s="1" t="str">
        <f>+'D-PDP'!F4</f>
        <v>COLOMBIA</v>
      </c>
    </row>
    <row r="5" spans="1:120" x14ac:dyDescent="0.2">
      <c r="A5" s="2" t="str">
        <f>+'D-PDP'!A5</f>
        <v>Vice:</v>
      </c>
      <c r="B5" s="1" t="str">
        <f>+'D-PDP'!B5</f>
        <v>VAO</v>
      </c>
      <c r="C5" s="2" t="str">
        <f>+'D-PDP'!C5</f>
        <v>Id Int :</v>
      </c>
      <c r="D5" s="1">
        <f>+'D-PDP'!D5</f>
        <v>0</v>
      </c>
      <c r="E5" s="2" t="str">
        <f>+'D-PDP'!E5</f>
        <v>Operación:</v>
      </c>
      <c r="F5" s="1" t="str">
        <f>+'D-PDP'!F5</f>
        <v>DIRECTA</v>
      </c>
    </row>
    <row r="6" spans="1:120" x14ac:dyDescent="0.2">
      <c r="A6" s="2" t="str">
        <f>+'D-PDP'!A6</f>
        <v>Gerencia:</v>
      </c>
      <c r="B6" s="1" t="str">
        <f>+'D-PDP'!B6</f>
        <v>GPA</v>
      </c>
      <c r="C6" s="2" t="str">
        <f>+'D-PDP'!C6</f>
        <v>Año:</v>
      </c>
      <c r="D6" s="1">
        <f>+'D-PDP'!D6</f>
        <v>2022</v>
      </c>
      <c r="E6" s="2" t="str">
        <f>+'D-PDP'!E6</f>
        <v>Negocio:</v>
      </c>
      <c r="F6" s="1" t="str">
        <f>+'D-PDP'!F6</f>
        <v>VEP</v>
      </c>
    </row>
    <row r="7" spans="1:120" x14ac:dyDescent="0.2">
      <c r="A7" s="2" t="str">
        <f>+'D-PDP'!A7</f>
        <v>Clase Reserva:</v>
      </c>
      <c r="B7" s="1" t="str">
        <f>+'D-PND'!B7</f>
        <v>PND</v>
      </c>
      <c r="C7" s="2" t="str">
        <f>+'D-PDP'!C7</f>
        <v>Cuenca:</v>
      </c>
      <c r="D7" s="1" t="str">
        <f>+'D-PDP'!D7</f>
        <v>VSM</v>
      </c>
      <c r="E7" s="2" t="str">
        <f>+'D-PDP'!E7</f>
        <v>Auditor:</v>
      </c>
      <c r="F7" s="1" t="str">
        <f>+'D-PDP'!F7</f>
        <v>GaffneyCline</v>
      </c>
    </row>
    <row r="8" spans="1:120" x14ac:dyDescent="0.2">
      <c r="A8" s="2" t="str">
        <f>+'D-PDP'!A8</f>
        <v>Limite E:</v>
      </c>
      <c r="B8" s="1">
        <f>'D-PND'!B8</f>
        <v>2040</v>
      </c>
      <c r="C8" s="2"/>
    </row>
    <row r="9" spans="1:12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row>
    <row r="10" spans="1:12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row>
    <row r="11" spans="1:12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row>
    <row r="12" spans="1:120" x14ac:dyDescent="0.2">
      <c r="C12" s="7">
        <f>+'D-PDP'!C12</f>
        <v>44927</v>
      </c>
      <c r="D12" s="36">
        <f>+TRUNC('D-PND'!D12,0)</f>
        <v>0</v>
      </c>
      <c r="E12" s="36">
        <f>+TRUNC('D-PND'!E12,0)</f>
        <v>0</v>
      </c>
      <c r="F12" s="36">
        <f>+TRUNC('D-PND'!F12,0)</f>
        <v>0</v>
      </c>
      <c r="G12" s="36">
        <f>+TRUNC('D-PND'!G12,0)</f>
        <v>0</v>
      </c>
      <c r="H12" s="36">
        <f>+TRUNC('D-PND'!H12,0)</f>
        <v>0</v>
      </c>
      <c r="I12" s="36">
        <f>+TRUNC('D-PND'!I12,0)</f>
        <v>0</v>
      </c>
      <c r="J12" s="36">
        <f>+TRUNC('D-PND'!J12,0)</f>
        <v>0</v>
      </c>
      <c r="K12" s="36">
        <f>+TRUNC('D-PND'!K12,0)</f>
        <v>0</v>
      </c>
      <c r="L12" s="36">
        <f>+TRUNC('D-PND'!L12,0)</f>
        <v>0</v>
      </c>
      <c r="M12" s="36">
        <f>+TRUNC('D-PND'!M12,3)</f>
        <v>0</v>
      </c>
      <c r="N12" s="36">
        <f>+TRUNC('D-PND'!N12,3)</f>
        <v>0</v>
      </c>
      <c r="O12" s="36">
        <f>+TRUNC('D-PND'!O12,3)</f>
        <v>0</v>
      </c>
      <c r="P12" s="36">
        <f>+TRUNC('D-PND'!P12,3)</f>
        <v>0</v>
      </c>
      <c r="Q12" s="36">
        <f>+TRUNC('D-PND'!Q12,3)</f>
        <v>0</v>
      </c>
      <c r="R12" s="36">
        <f>+TRUNC('D-PND'!R12,3)</f>
        <v>0</v>
      </c>
      <c r="S12" s="36">
        <f>+TRUNC('D-PND'!S12,0)</f>
        <v>0</v>
      </c>
      <c r="T12" s="36">
        <f>+TRUNC('D-PND'!T12,0)</f>
        <v>0</v>
      </c>
      <c r="U12" s="36">
        <f>+TRUNC('D-PND'!U12,0)</f>
        <v>0</v>
      </c>
      <c r="V12" s="36">
        <f>+TRUNC('D-PND'!V12,0)</f>
        <v>0</v>
      </c>
      <c r="W12" s="36">
        <f>+TRUNC('D-PND'!W12,0)</f>
        <v>0</v>
      </c>
      <c r="X12" s="36">
        <f>+TRUNC('D-PND'!X12,0)</f>
        <v>0</v>
      </c>
      <c r="Y12" s="36">
        <f>+TRUNC('D-PND'!Y12,0)</f>
        <v>0</v>
      </c>
      <c r="Z12" s="36">
        <f>+TRUNC('D-PND'!Z12,0)</f>
        <v>0</v>
      </c>
      <c r="AA12" s="36">
        <f>+TRUNC('D-PND'!AA12,0)</f>
        <v>0</v>
      </c>
      <c r="AB12" s="36">
        <f>+TRUNC('D-PND'!AB12,0)</f>
        <v>0</v>
      </c>
      <c r="AC12" s="36">
        <f>+TRUNC('D-PND'!AC12,0)</f>
        <v>0</v>
      </c>
      <c r="AD12" s="36">
        <f>+TRUNC('D-PND'!AD12,3)</f>
        <v>0</v>
      </c>
      <c r="AE12" s="36">
        <f>+TRUNC('D-PND'!AE12,3)</f>
        <v>0</v>
      </c>
      <c r="AF12" s="36">
        <f>+TRUNC('D-PND'!AF12,0)</f>
        <v>0</v>
      </c>
      <c r="AG12" s="36">
        <f>+TRUNC('D-PND'!AG12,0)</f>
        <v>0</v>
      </c>
      <c r="AH12" s="36">
        <f>+TRUNC('D-PND'!AH12,0)</f>
        <v>0</v>
      </c>
      <c r="AI12" s="36">
        <f>+TRUNC('D-PND'!AI12,0)</f>
        <v>0</v>
      </c>
      <c r="AJ12" s="36">
        <f>+TRUNC('D-PND'!AJ12,6)</f>
        <v>0</v>
      </c>
      <c r="AK12" s="36">
        <f>+TRUNC('D-PND'!AK12,6)</f>
        <v>0</v>
      </c>
      <c r="AL12" s="36">
        <f>+TRUNC('D-PND'!AL12,6)</f>
        <v>0</v>
      </c>
      <c r="AM12" s="36">
        <f>+TRUNC('D-PND'!AM12,0)</f>
        <v>0</v>
      </c>
      <c r="AN12" s="36">
        <f>+TRUNC('D-PND'!AN12,3)</f>
        <v>0</v>
      </c>
      <c r="AO12" s="36">
        <f>+TRUNC('D-PND'!AO12,0)</f>
        <v>0</v>
      </c>
      <c r="AP12" s="36">
        <f>+TRUNC('D-PND'!AP12,6)</f>
        <v>0</v>
      </c>
      <c r="AQ12" s="36">
        <f>+TRUNC('D-PND'!AQ12,0)</f>
        <v>0</v>
      </c>
      <c r="AR12" s="36">
        <f>+TRUNC('D-PND'!AR12,0)</f>
        <v>0</v>
      </c>
      <c r="AS12" s="36">
        <f>+TRUNC('D-PND'!AS12,3)</f>
        <v>0</v>
      </c>
      <c r="AT12" s="36">
        <f>+TRUNC('D-PND'!AT12,3)</f>
        <v>0</v>
      </c>
      <c r="AU12" s="36">
        <f>+TRUNC('D-PND'!AU12,0)</f>
        <v>0</v>
      </c>
      <c r="AV12" s="36">
        <f>+TRUNC('D-PND'!AV12,0)</f>
        <v>0</v>
      </c>
      <c r="AW12" s="36">
        <f>+TRUNC('D-PND'!AW12,0)</f>
        <v>0</v>
      </c>
      <c r="AX12" s="36">
        <f>+TRUNC('D-PND'!AX12,0)</f>
        <v>0</v>
      </c>
      <c r="AY12" s="36">
        <f>+TRUNC('D-PND'!AY12,0)</f>
        <v>0</v>
      </c>
      <c r="AZ12" s="36">
        <f>+TRUNC('D-PND'!AZ12,3)</f>
        <v>0</v>
      </c>
      <c r="BA12" s="36">
        <f>+TRUNC('D-PND'!BA12,0)</f>
        <v>0</v>
      </c>
      <c r="BB12" s="36">
        <f>+TRUNC('D-PND'!BB12,0)</f>
        <v>0</v>
      </c>
      <c r="BC12" s="36">
        <f>+TRUNC('D-PND'!BC12,0)</f>
        <v>0</v>
      </c>
      <c r="BD12" s="36">
        <f>+TRUNC('D-PND'!BD12,3)</f>
        <v>0</v>
      </c>
      <c r="BE12" s="36">
        <f>+TRUNC('D-PND'!BE12,3)</f>
        <v>0</v>
      </c>
      <c r="BF12" s="36">
        <f>+TRUNC('D-PND'!BF12,0)</f>
        <v>0</v>
      </c>
      <c r="BG12" s="36">
        <f>+TRUNC('D-PND'!BG12,0)</f>
        <v>0</v>
      </c>
      <c r="BH12" s="36">
        <f>+TRUNC('D-PND'!BH12,0)</f>
        <v>0</v>
      </c>
      <c r="BI12" s="36">
        <f>+TRUNC('D-PND'!BI12,0)</f>
        <v>0</v>
      </c>
      <c r="BJ12" s="36">
        <f>+TRUNC('D-PND'!BJ12,3)</f>
        <v>98.739000000000004</v>
      </c>
      <c r="BK12" s="36">
        <f>+TRUNC('D-PND'!BK12,3)</f>
        <v>1.8420000000000001</v>
      </c>
      <c r="BL12" s="36">
        <f>+TRUNC('D-PND'!BL12,3)</f>
        <v>-1.0569999999999999</v>
      </c>
      <c r="BM12" s="36">
        <f>+TRUNC('D-PND'!BM12,3)</f>
        <v>0.876</v>
      </c>
      <c r="BN12" s="36">
        <f>+TRUNC('D-PND'!BN12,3)</f>
        <v>6.0419999999999998</v>
      </c>
      <c r="BO12" s="36">
        <f>+TRUNC('D-PND'!BO12,3)</f>
        <v>6.0419999999999998</v>
      </c>
      <c r="BP12" s="36">
        <f>+TRUNC('D-PND'!BP12,3)</f>
        <v>0</v>
      </c>
      <c r="BQ12" s="36">
        <f>+TRUNC('D-PND'!BQ12,3)</f>
        <v>37.502000000000002</v>
      </c>
      <c r="BR12" s="36">
        <f>+TRUNC('D-PND'!BR12,3)</f>
        <v>37.502000000000002</v>
      </c>
      <c r="BS12" s="36">
        <f>+TRUNC('D-PND'!BS12,3)</f>
        <v>98.739000000000004</v>
      </c>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row>
    <row r="13" spans="1:120" x14ac:dyDescent="0.2">
      <c r="C13" s="7">
        <f>+'D-PDP'!C13</f>
        <v>44958</v>
      </c>
      <c r="D13" s="36">
        <f>+TRUNC('D-PND'!D13,0)</f>
        <v>0</v>
      </c>
      <c r="E13" s="36">
        <f>+TRUNC('D-PND'!E13,0)</f>
        <v>0</v>
      </c>
      <c r="F13" s="36">
        <f>+TRUNC('D-PND'!F13,0)</f>
        <v>0</v>
      </c>
      <c r="G13" s="36">
        <f>+TRUNC('D-PND'!G13,0)</f>
        <v>0</v>
      </c>
      <c r="H13" s="36">
        <f>+TRUNC('D-PND'!H13,0)</f>
        <v>0</v>
      </c>
      <c r="I13" s="36">
        <f>+TRUNC('D-PND'!I13,0)</f>
        <v>0</v>
      </c>
      <c r="J13" s="36">
        <f>+TRUNC('D-PND'!J13,0)</f>
        <v>0</v>
      </c>
      <c r="K13" s="36">
        <f>+TRUNC('D-PND'!K13,0)</f>
        <v>0</v>
      </c>
      <c r="L13" s="36">
        <f>+TRUNC('D-PND'!L13,0)</f>
        <v>0</v>
      </c>
      <c r="M13" s="36">
        <f>+TRUNC('D-PND'!M13,3)</f>
        <v>0</v>
      </c>
      <c r="N13" s="36">
        <f>+TRUNC('D-PND'!N13,3)</f>
        <v>0</v>
      </c>
      <c r="O13" s="36">
        <f>+TRUNC('D-PND'!O13,3)</f>
        <v>0</v>
      </c>
      <c r="P13" s="36">
        <f>+TRUNC('D-PND'!P13,3)</f>
        <v>0</v>
      </c>
      <c r="Q13" s="36">
        <f>+TRUNC('D-PND'!Q13,3)</f>
        <v>0</v>
      </c>
      <c r="R13" s="36">
        <f>+TRUNC('D-PND'!R13,3)</f>
        <v>0</v>
      </c>
      <c r="S13" s="36">
        <f>+TRUNC('D-PND'!S13,0)</f>
        <v>0</v>
      </c>
      <c r="T13" s="36">
        <f>+TRUNC('D-PND'!T13,0)</f>
        <v>0</v>
      </c>
      <c r="U13" s="36">
        <f>+TRUNC('D-PND'!U13,0)</f>
        <v>0</v>
      </c>
      <c r="V13" s="36">
        <f>+TRUNC('D-PND'!V13,0)</f>
        <v>0</v>
      </c>
      <c r="W13" s="36">
        <f>+TRUNC('D-PND'!W13,0)</f>
        <v>0</v>
      </c>
      <c r="X13" s="36">
        <f>+TRUNC('D-PND'!X13,0)</f>
        <v>0</v>
      </c>
      <c r="Y13" s="36">
        <f>+TRUNC('D-PND'!Y13,0)</f>
        <v>0</v>
      </c>
      <c r="Z13" s="36">
        <f>+TRUNC('D-PND'!Z13,0)</f>
        <v>0</v>
      </c>
      <c r="AA13" s="36">
        <f>+TRUNC('D-PND'!AA13,0)</f>
        <v>0</v>
      </c>
      <c r="AB13" s="36">
        <f>+TRUNC('D-PND'!AB13,0)</f>
        <v>0</v>
      </c>
      <c r="AC13" s="36">
        <f>+TRUNC('D-PND'!AC13,0)</f>
        <v>0</v>
      </c>
      <c r="AD13" s="36">
        <f>+TRUNC('D-PND'!AD13,3)</f>
        <v>0</v>
      </c>
      <c r="AE13" s="36">
        <f>+TRUNC('D-PND'!AE13,3)</f>
        <v>0</v>
      </c>
      <c r="AF13" s="36">
        <f>+TRUNC('D-PND'!AF13,0)</f>
        <v>0</v>
      </c>
      <c r="AG13" s="36">
        <f>+TRUNC('D-PND'!AG13,0)</f>
        <v>0</v>
      </c>
      <c r="AH13" s="36">
        <f>+TRUNC('D-PND'!AH13,0)</f>
        <v>0</v>
      </c>
      <c r="AI13" s="36">
        <f>+TRUNC('D-PND'!AI13,0)</f>
        <v>0</v>
      </c>
      <c r="AJ13" s="36">
        <f>+TRUNC('D-PND'!AJ13,6)</f>
        <v>0</v>
      </c>
      <c r="AK13" s="36">
        <f>+TRUNC('D-PND'!AK13,6)</f>
        <v>0</v>
      </c>
      <c r="AL13" s="36">
        <f>+TRUNC('D-PND'!AL13,6)</f>
        <v>0</v>
      </c>
      <c r="AM13" s="36">
        <f>+TRUNC('D-PND'!AM13,0)</f>
        <v>0</v>
      </c>
      <c r="AN13" s="36">
        <f>+TRUNC('D-PND'!AN13,3)</f>
        <v>0</v>
      </c>
      <c r="AO13" s="36">
        <f>+TRUNC('D-PND'!AO13,0)</f>
        <v>0</v>
      </c>
      <c r="AP13" s="36">
        <f>+TRUNC('D-PND'!AP13,6)</f>
        <v>0</v>
      </c>
      <c r="AQ13" s="36">
        <f>+TRUNC('D-PND'!AQ13,0)</f>
        <v>0</v>
      </c>
      <c r="AR13" s="36">
        <f>+TRUNC('D-PND'!AR13,0)</f>
        <v>0</v>
      </c>
      <c r="AS13" s="36">
        <f>+TRUNC('D-PND'!AS13,3)</f>
        <v>0</v>
      </c>
      <c r="AT13" s="36">
        <f>+TRUNC('D-PND'!AT13,3)</f>
        <v>0</v>
      </c>
      <c r="AU13" s="36">
        <f>+TRUNC('D-PND'!AU13,0)</f>
        <v>0</v>
      </c>
      <c r="AV13" s="36">
        <f>+TRUNC('D-PND'!AV13,0)</f>
        <v>0</v>
      </c>
      <c r="AW13" s="36">
        <f>+TRUNC('D-PND'!AW13,0)</f>
        <v>0</v>
      </c>
      <c r="AX13" s="36">
        <f>+TRUNC('D-PND'!AX13,0)</f>
        <v>0</v>
      </c>
      <c r="AY13" s="36">
        <f>+TRUNC('D-PND'!AY13,0)</f>
        <v>0</v>
      </c>
      <c r="AZ13" s="36">
        <f>+TRUNC('D-PND'!AZ13,3)</f>
        <v>0</v>
      </c>
      <c r="BA13" s="36">
        <f>+TRUNC('D-PND'!BA13,0)</f>
        <v>0</v>
      </c>
      <c r="BB13" s="36">
        <f>+TRUNC('D-PND'!BB13,0)</f>
        <v>0</v>
      </c>
      <c r="BC13" s="36">
        <f>+TRUNC('D-PND'!BC13,0)</f>
        <v>0</v>
      </c>
      <c r="BD13" s="36">
        <f>+TRUNC('D-PND'!BD13,3)</f>
        <v>0</v>
      </c>
      <c r="BE13" s="36">
        <f>+TRUNC('D-PND'!BE13,3)</f>
        <v>0</v>
      </c>
      <c r="BF13" s="36">
        <f>+TRUNC('D-PND'!BF13,0)</f>
        <v>0</v>
      </c>
      <c r="BG13" s="36">
        <f>+TRUNC('D-PND'!BG13,0)</f>
        <v>0</v>
      </c>
      <c r="BH13" s="36">
        <f>+TRUNC('D-PND'!BH13,0)</f>
        <v>0</v>
      </c>
      <c r="BI13" s="36">
        <f>+TRUNC('D-PND'!BI13,0)</f>
        <v>0</v>
      </c>
      <c r="BJ13" s="36">
        <f>+TRUNC('D-PND'!BJ13,3)</f>
        <v>98.739000000000004</v>
      </c>
      <c r="BK13" s="36">
        <f>+TRUNC('D-PND'!BK13,3)</f>
        <v>1.8420000000000001</v>
      </c>
      <c r="BL13" s="36">
        <f>+TRUNC('D-PND'!BL13,3)</f>
        <v>-1.0569999999999999</v>
      </c>
      <c r="BM13" s="36">
        <f>+TRUNC('D-PND'!BM13,3)</f>
        <v>0.876</v>
      </c>
      <c r="BN13" s="36">
        <f>+TRUNC('D-PND'!BN13,3)</f>
        <v>6.0419999999999998</v>
      </c>
      <c r="BO13" s="36">
        <f>+TRUNC('D-PND'!BO13,3)</f>
        <v>6.0419999999999998</v>
      </c>
      <c r="BP13" s="36">
        <f>+TRUNC('D-PND'!BP13,3)</f>
        <v>0</v>
      </c>
      <c r="BQ13" s="36">
        <f>+TRUNC('D-PND'!BQ13,3)</f>
        <v>37.502000000000002</v>
      </c>
      <c r="BR13" s="36">
        <f>+TRUNC('D-PND'!BR13,3)</f>
        <v>37.502000000000002</v>
      </c>
      <c r="BS13" s="36">
        <f>+TRUNC('D-PND'!BS13,3)</f>
        <v>98.739000000000004</v>
      </c>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row>
    <row r="14" spans="1:120" x14ac:dyDescent="0.2">
      <c r="C14" s="7">
        <f>+'D-PDP'!C14</f>
        <v>44986</v>
      </c>
      <c r="D14" s="36">
        <f>+TRUNC('D-PND'!D14,0)</f>
        <v>0</v>
      </c>
      <c r="E14" s="36">
        <f>+TRUNC('D-PND'!E14,0)</f>
        <v>0</v>
      </c>
      <c r="F14" s="36">
        <f>+TRUNC('D-PND'!F14,0)</f>
        <v>0</v>
      </c>
      <c r="G14" s="36">
        <f>+TRUNC('D-PND'!G14,0)</f>
        <v>0</v>
      </c>
      <c r="H14" s="36">
        <f>+TRUNC('D-PND'!H14,0)</f>
        <v>0</v>
      </c>
      <c r="I14" s="36">
        <f>+TRUNC('D-PND'!I14,0)</f>
        <v>0</v>
      </c>
      <c r="J14" s="36">
        <f>+TRUNC('D-PND'!J14,0)</f>
        <v>0</v>
      </c>
      <c r="K14" s="36">
        <f>+TRUNC('D-PND'!K14,0)</f>
        <v>0</v>
      </c>
      <c r="L14" s="36">
        <f>+TRUNC('D-PND'!L14,0)</f>
        <v>0</v>
      </c>
      <c r="M14" s="36">
        <f>+TRUNC('D-PND'!M14,3)</f>
        <v>0</v>
      </c>
      <c r="N14" s="36">
        <f>+TRUNC('D-PND'!N14,3)</f>
        <v>0</v>
      </c>
      <c r="O14" s="36">
        <f>+TRUNC('D-PND'!O14,3)</f>
        <v>0</v>
      </c>
      <c r="P14" s="36">
        <f>+TRUNC('D-PND'!P14,3)</f>
        <v>0</v>
      </c>
      <c r="Q14" s="36">
        <f>+TRUNC('D-PND'!Q14,3)</f>
        <v>0</v>
      </c>
      <c r="R14" s="36">
        <f>+TRUNC('D-PND'!R14,3)</f>
        <v>0</v>
      </c>
      <c r="S14" s="36">
        <f>+TRUNC('D-PND'!S14,0)</f>
        <v>0</v>
      </c>
      <c r="T14" s="36">
        <f>+TRUNC('D-PND'!T14,0)</f>
        <v>0</v>
      </c>
      <c r="U14" s="36">
        <f>+TRUNC('D-PND'!U14,0)</f>
        <v>0</v>
      </c>
      <c r="V14" s="36">
        <f>+TRUNC('D-PND'!V14,0)</f>
        <v>0</v>
      </c>
      <c r="W14" s="36">
        <f>+TRUNC('D-PND'!W14,0)</f>
        <v>0</v>
      </c>
      <c r="X14" s="36">
        <f>+TRUNC('D-PND'!X14,0)</f>
        <v>0</v>
      </c>
      <c r="Y14" s="36">
        <f>+TRUNC('D-PND'!Y14,0)</f>
        <v>0</v>
      </c>
      <c r="Z14" s="36">
        <f>+TRUNC('D-PND'!Z14,0)</f>
        <v>0</v>
      </c>
      <c r="AA14" s="36">
        <f>+TRUNC('D-PND'!AA14,0)</f>
        <v>0</v>
      </c>
      <c r="AB14" s="36">
        <f>+TRUNC('D-PND'!AB14,0)</f>
        <v>0</v>
      </c>
      <c r="AC14" s="36">
        <f>+TRUNC('D-PND'!AC14,0)</f>
        <v>0</v>
      </c>
      <c r="AD14" s="36">
        <f>+TRUNC('D-PND'!AD14,3)</f>
        <v>0</v>
      </c>
      <c r="AE14" s="36">
        <f>+TRUNC('D-PND'!AE14,3)</f>
        <v>0</v>
      </c>
      <c r="AF14" s="36">
        <f>+TRUNC('D-PND'!AF14,0)</f>
        <v>0</v>
      </c>
      <c r="AG14" s="36">
        <f>+TRUNC('D-PND'!AG14,0)</f>
        <v>0</v>
      </c>
      <c r="AH14" s="36">
        <f>+TRUNC('D-PND'!AH14,0)</f>
        <v>0</v>
      </c>
      <c r="AI14" s="36">
        <f>+TRUNC('D-PND'!AI14,0)</f>
        <v>0</v>
      </c>
      <c r="AJ14" s="36">
        <f>+TRUNC('D-PND'!AJ14,6)</f>
        <v>0</v>
      </c>
      <c r="AK14" s="36">
        <f>+TRUNC('D-PND'!AK14,6)</f>
        <v>0</v>
      </c>
      <c r="AL14" s="36">
        <f>+TRUNC('D-PND'!AL14,6)</f>
        <v>0</v>
      </c>
      <c r="AM14" s="36">
        <f>+TRUNC('D-PND'!AM14,0)</f>
        <v>0</v>
      </c>
      <c r="AN14" s="36">
        <f>+TRUNC('D-PND'!AN14,3)</f>
        <v>0</v>
      </c>
      <c r="AO14" s="36">
        <f>+TRUNC('D-PND'!AO14,0)</f>
        <v>0</v>
      </c>
      <c r="AP14" s="36">
        <f>+TRUNC('D-PND'!AP14,6)</f>
        <v>0</v>
      </c>
      <c r="AQ14" s="36">
        <f>+TRUNC('D-PND'!AQ14,0)</f>
        <v>0</v>
      </c>
      <c r="AR14" s="36">
        <f>+TRUNC('D-PND'!AR14,0)</f>
        <v>0</v>
      </c>
      <c r="AS14" s="36">
        <f>+TRUNC('D-PND'!AS14,3)</f>
        <v>0</v>
      </c>
      <c r="AT14" s="36">
        <f>+TRUNC('D-PND'!AT14,3)</f>
        <v>0</v>
      </c>
      <c r="AU14" s="36">
        <f>+TRUNC('D-PND'!AU14,0)</f>
        <v>0</v>
      </c>
      <c r="AV14" s="36">
        <f>+TRUNC('D-PND'!AV14,0)</f>
        <v>0</v>
      </c>
      <c r="AW14" s="36">
        <f>+TRUNC('D-PND'!AW14,0)</f>
        <v>0</v>
      </c>
      <c r="AX14" s="36">
        <f>+TRUNC('D-PND'!AX14,0)</f>
        <v>0</v>
      </c>
      <c r="AY14" s="36">
        <f>+TRUNC('D-PND'!AY14,0)</f>
        <v>0</v>
      </c>
      <c r="AZ14" s="36">
        <f>+TRUNC('D-PND'!AZ14,3)</f>
        <v>0</v>
      </c>
      <c r="BA14" s="36">
        <f>+TRUNC('D-PND'!BA14,0)</f>
        <v>0</v>
      </c>
      <c r="BB14" s="36">
        <f>+TRUNC('D-PND'!BB14,0)</f>
        <v>0</v>
      </c>
      <c r="BC14" s="36">
        <f>+TRUNC('D-PND'!BC14,0)</f>
        <v>0</v>
      </c>
      <c r="BD14" s="36">
        <f>+TRUNC('D-PND'!BD14,3)</f>
        <v>0</v>
      </c>
      <c r="BE14" s="36">
        <f>+TRUNC('D-PND'!BE14,3)</f>
        <v>0</v>
      </c>
      <c r="BF14" s="36">
        <f>+TRUNC('D-PND'!BF14,0)</f>
        <v>0</v>
      </c>
      <c r="BG14" s="36">
        <f>+TRUNC('D-PND'!BG14,0)</f>
        <v>0</v>
      </c>
      <c r="BH14" s="36">
        <f>+TRUNC('D-PND'!BH14,0)</f>
        <v>0</v>
      </c>
      <c r="BI14" s="36">
        <f>+TRUNC('D-PND'!BI14,0)</f>
        <v>0</v>
      </c>
      <c r="BJ14" s="36">
        <f>+TRUNC('D-PND'!BJ14,3)</f>
        <v>98.739000000000004</v>
      </c>
      <c r="BK14" s="36">
        <f>+TRUNC('D-PND'!BK14,3)</f>
        <v>1.8420000000000001</v>
      </c>
      <c r="BL14" s="36">
        <f>+TRUNC('D-PND'!BL14,3)</f>
        <v>-1.0569999999999999</v>
      </c>
      <c r="BM14" s="36">
        <f>+TRUNC('D-PND'!BM14,3)</f>
        <v>0.876</v>
      </c>
      <c r="BN14" s="36">
        <f>+TRUNC('D-PND'!BN14,3)</f>
        <v>6.0419999999999998</v>
      </c>
      <c r="BO14" s="36">
        <f>+TRUNC('D-PND'!BO14,3)</f>
        <v>6.0419999999999998</v>
      </c>
      <c r="BP14" s="36">
        <f>+TRUNC('D-PND'!BP14,3)</f>
        <v>0</v>
      </c>
      <c r="BQ14" s="36">
        <f>+TRUNC('D-PND'!BQ14,3)</f>
        <v>37.502000000000002</v>
      </c>
      <c r="BR14" s="36">
        <f>+TRUNC('D-PND'!BR14,3)</f>
        <v>37.502000000000002</v>
      </c>
      <c r="BS14" s="36">
        <f>+TRUNC('D-PND'!BS14,3)</f>
        <v>98.739000000000004</v>
      </c>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row>
    <row r="15" spans="1:120" x14ac:dyDescent="0.2">
      <c r="C15" s="7">
        <f>+'D-PDP'!C15</f>
        <v>45017</v>
      </c>
      <c r="D15" s="36">
        <f>+TRUNC('D-PND'!D15,0)</f>
        <v>0</v>
      </c>
      <c r="E15" s="36">
        <f>+TRUNC('D-PND'!E15,0)</f>
        <v>0</v>
      </c>
      <c r="F15" s="36">
        <f>+TRUNC('D-PND'!F15,0)</f>
        <v>0</v>
      </c>
      <c r="G15" s="36">
        <f>+TRUNC('D-PND'!G15,0)</f>
        <v>0</v>
      </c>
      <c r="H15" s="36">
        <f>+TRUNC('D-PND'!H15,0)</f>
        <v>0</v>
      </c>
      <c r="I15" s="36">
        <f>+TRUNC('D-PND'!I15,0)</f>
        <v>0</v>
      </c>
      <c r="J15" s="36">
        <f>+TRUNC('D-PND'!J15,0)</f>
        <v>0</v>
      </c>
      <c r="K15" s="36">
        <f>+TRUNC('D-PND'!K15,0)</f>
        <v>0</v>
      </c>
      <c r="L15" s="36">
        <f>+TRUNC('D-PND'!L15,0)</f>
        <v>0</v>
      </c>
      <c r="M15" s="36">
        <f>+TRUNC('D-PND'!M15,3)</f>
        <v>0</v>
      </c>
      <c r="N15" s="36">
        <f>+TRUNC('D-PND'!N15,3)</f>
        <v>0</v>
      </c>
      <c r="O15" s="36">
        <f>+TRUNC('D-PND'!O15,3)</f>
        <v>0</v>
      </c>
      <c r="P15" s="36">
        <f>+TRUNC('D-PND'!P15,3)</f>
        <v>0</v>
      </c>
      <c r="Q15" s="36">
        <f>+TRUNC('D-PND'!Q15,3)</f>
        <v>0</v>
      </c>
      <c r="R15" s="36">
        <f>+TRUNC('D-PND'!R15,3)</f>
        <v>0</v>
      </c>
      <c r="S15" s="36">
        <f>+TRUNC('D-PND'!S15,0)</f>
        <v>0</v>
      </c>
      <c r="T15" s="36">
        <f>+TRUNC('D-PND'!T15,0)</f>
        <v>0</v>
      </c>
      <c r="U15" s="36">
        <f>+TRUNC('D-PND'!U15,0)</f>
        <v>0</v>
      </c>
      <c r="V15" s="36">
        <f>+TRUNC('D-PND'!V15,0)</f>
        <v>0</v>
      </c>
      <c r="W15" s="36">
        <f>+TRUNC('D-PND'!W15,0)</f>
        <v>0</v>
      </c>
      <c r="X15" s="36">
        <f>+TRUNC('D-PND'!X15,0)</f>
        <v>0</v>
      </c>
      <c r="Y15" s="36">
        <f>+TRUNC('D-PND'!Y15,0)</f>
        <v>0</v>
      </c>
      <c r="Z15" s="36">
        <f>+TRUNC('D-PND'!Z15,0)</f>
        <v>0</v>
      </c>
      <c r="AA15" s="36">
        <f>+TRUNC('D-PND'!AA15,0)</f>
        <v>0</v>
      </c>
      <c r="AB15" s="36">
        <f>+TRUNC('D-PND'!AB15,0)</f>
        <v>0</v>
      </c>
      <c r="AC15" s="36">
        <f>+TRUNC('D-PND'!AC15,0)</f>
        <v>0</v>
      </c>
      <c r="AD15" s="36">
        <f>+TRUNC('D-PND'!AD15,3)</f>
        <v>0</v>
      </c>
      <c r="AE15" s="36">
        <f>+TRUNC('D-PND'!AE15,3)</f>
        <v>0</v>
      </c>
      <c r="AF15" s="36">
        <f>+TRUNC('D-PND'!AF15,0)</f>
        <v>0</v>
      </c>
      <c r="AG15" s="36">
        <f>+TRUNC('D-PND'!AG15,0)</f>
        <v>0</v>
      </c>
      <c r="AH15" s="36">
        <f>+TRUNC('D-PND'!AH15,0)</f>
        <v>0</v>
      </c>
      <c r="AI15" s="36">
        <f>+TRUNC('D-PND'!AI15,0)</f>
        <v>0</v>
      </c>
      <c r="AJ15" s="36">
        <f>+TRUNC('D-PND'!AJ15,6)</f>
        <v>0</v>
      </c>
      <c r="AK15" s="36">
        <f>+TRUNC('D-PND'!AK15,6)</f>
        <v>0</v>
      </c>
      <c r="AL15" s="36">
        <f>+TRUNC('D-PND'!AL15,6)</f>
        <v>0</v>
      </c>
      <c r="AM15" s="36">
        <f>+TRUNC('D-PND'!AM15,0)</f>
        <v>0</v>
      </c>
      <c r="AN15" s="36">
        <f>+TRUNC('D-PND'!AN15,3)</f>
        <v>0</v>
      </c>
      <c r="AO15" s="36">
        <f>+TRUNC('D-PND'!AO15,0)</f>
        <v>0</v>
      </c>
      <c r="AP15" s="36">
        <f>+TRUNC('D-PND'!AP15,6)</f>
        <v>0</v>
      </c>
      <c r="AQ15" s="36">
        <f>+TRUNC('D-PND'!AQ15,0)</f>
        <v>0</v>
      </c>
      <c r="AR15" s="36">
        <f>+TRUNC('D-PND'!AR15,0)</f>
        <v>0</v>
      </c>
      <c r="AS15" s="36">
        <f>+TRUNC('D-PND'!AS15,3)</f>
        <v>0</v>
      </c>
      <c r="AT15" s="36">
        <f>+TRUNC('D-PND'!AT15,3)</f>
        <v>0</v>
      </c>
      <c r="AU15" s="36">
        <f>+TRUNC('D-PND'!AU15,0)</f>
        <v>0</v>
      </c>
      <c r="AV15" s="36">
        <f>+TRUNC('D-PND'!AV15,0)</f>
        <v>0</v>
      </c>
      <c r="AW15" s="36">
        <f>+TRUNC('D-PND'!AW15,0)</f>
        <v>0</v>
      </c>
      <c r="AX15" s="36">
        <f>+TRUNC('D-PND'!AX15,0)</f>
        <v>0</v>
      </c>
      <c r="AY15" s="36">
        <f>+TRUNC('D-PND'!AY15,0)</f>
        <v>0</v>
      </c>
      <c r="AZ15" s="36">
        <f>+TRUNC('D-PND'!AZ15,3)</f>
        <v>0</v>
      </c>
      <c r="BA15" s="36">
        <f>+TRUNC('D-PND'!BA15,0)</f>
        <v>0</v>
      </c>
      <c r="BB15" s="36">
        <f>+TRUNC('D-PND'!BB15,0)</f>
        <v>0</v>
      </c>
      <c r="BC15" s="36">
        <f>+TRUNC('D-PND'!BC15,0)</f>
        <v>0</v>
      </c>
      <c r="BD15" s="36">
        <f>+TRUNC('D-PND'!BD15,3)</f>
        <v>0</v>
      </c>
      <c r="BE15" s="36">
        <f>+TRUNC('D-PND'!BE15,3)</f>
        <v>0</v>
      </c>
      <c r="BF15" s="36">
        <f>+TRUNC('D-PND'!BF15,0)</f>
        <v>0</v>
      </c>
      <c r="BG15" s="36">
        <f>+TRUNC('D-PND'!BG15,0)</f>
        <v>0</v>
      </c>
      <c r="BH15" s="36">
        <f>+TRUNC('D-PND'!BH15,0)</f>
        <v>0</v>
      </c>
      <c r="BI15" s="36">
        <f>+TRUNC('D-PND'!BI15,0)</f>
        <v>0</v>
      </c>
      <c r="BJ15" s="36">
        <f>+TRUNC('D-PND'!BJ15,3)</f>
        <v>98.739000000000004</v>
      </c>
      <c r="BK15" s="36">
        <f>+TRUNC('D-PND'!BK15,3)</f>
        <v>1.8420000000000001</v>
      </c>
      <c r="BL15" s="36">
        <f>+TRUNC('D-PND'!BL15,3)</f>
        <v>-1.0569999999999999</v>
      </c>
      <c r="BM15" s="36">
        <f>+TRUNC('D-PND'!BM15,3)</f>
        <v>0.876</v>
      </c>
      <c r="BN15" s="36">
        <f>+TRUNC('D-PND'!BN15,3)</f>
        <v>6.0419999999999998</v>
      </c>
      <c r="BO15" s="36">
        <f>+TRUNC('D-PND'!BO15,3)</f>
        <v>6.0419999999999998</v>
      </c>
      <c r="BP15" s="36">
        <f>+TRUNC('D-PND'!BP15,3)</f>
        <v>0</v>
      </c>
      <c r="BQ15" s="36">
        <f>+TRUNC('D-PND'!BQ15,3)</f>
        <v>37.502000000000002</v>
      </c>
      <c r="BR15" s="36">
        <f>+TRUNC('D-PND'!BR15,3)</f>
        <v>37.502000000000002</v>
      </c>
      <c r="BS15" s="36">
        <f>+TRUNC('D-PND'!BS15,3)</f>
        <v>98.739000000000004</v>
      </c>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row>
    <row r="16" spans="1:120" x14ac:dyDescent="0.2">
      <c r="C16" s="7">
        <f>+'D-PDP'!C16</f>
        <v>45047</v>
      </c>
      <c r="D16" s="36">
        <f>+TRUNC('D-PND'!D16,0)</f>
        <v>0</v>
      </c>
      <c r="E16" s="36">
        <f>+TRUNC('D-PND'!E16,0)</f>
        <v>0</v>
      </c>
      <c r="F16" s="36">
        <f>+TRUNC('D-PND'!F16,0)</f>
        <v>0</v>
      </c>
      <c r="G16" s="36">
        <f>+TRUNC('D-PND'!G16,0)</f>
        <v>0</v>
      </c>
      <c r="H16" s="36">
        <f>+TRUNC('D-PND'!H16,0)</f>
        <v>0</v>
      </c>
      <c r="I16" s="36">
        <f>+TRUNC('D-PND'!I16,0)</f>
        <v>0</v>
      </c>
      <c r="J16" s="36">
        <f>+TRUNC('D-PND'!J16,0)</f>
        <v>0</v>
      </c>
      <c r="K16" s="36">
        <f>+TRUNC('D-PND'!K16,0)</f>
        <v>0</v>
      </c>
      <c r="L16" s="36">
        <f>+TRUNC('D-PND'!L16,0)</f>
        <v>0</v>
      </c>
      <c r="M16" s="36">
        <f>+TRUNC('D-PND'!M16,3)</f>
        <v>0</v>
      </c>
      <c r="N16" s="36">
        <f>+TRUNC('D-PND'!N16,3)</f>
        <v>0</v>
      </c>
      <c r="O16" s="36">
        <f>+TRUNC('D-PND'!O16,3)</f>
        <v>0</v>
      </c>
      <c r="P16" s="36">
        <f>+TRUNC('D-PND'!P16,3)</f>
        <v>0</v>
      </c>
      <c r="Q16" s="36">
        <f>+TRUNC('D-PND'!Q16,3)</f>
        <v>0</v>
      </c>
      <c r="R16" s="36">
        <f>+TRUNC('D-PND'!R16,3)</f>
        <v>0</v>
      </c>
      <c r="S16" s="36">
        <f>+TRUNC('D-PND'!S16,0)</f>
        <v>0</v>
      </c>
      <c r="T16" s="36">
        <f>+TRUNC('D-PND'!T16,0)</f>
        <v>0</v>
      </c>
      <c r="U16" s="36">
        <f>+TRUNC('D-PND'!U16,0)</f>
        <v>0</v>
      </c>
      <c r="V16" s="36">
        <f>+TRUNC('D-PND'!V16,0)</f>
        <v>0</v>
      </c>
      <c r="W16" s="36">
        <f>+TRUNC('D-PND'!W16,0)</f>
        <v>0</v>
      </c>
      <c r="X16" s="36">
        <f>+TRUNC('D-PND'!X16,0)</f>
        <v>0</v>
      </c>
      <c r="Y16" s="36">
        <f>+TRUNC('D-PND'!Y16,0)</f>
        <v>0</v>
      </c>
      <c r="Z16" s="36">
        <f>+TRUNC('D-PND'!Z16,0)</f>
        <v>0</v>
      </c>
      <c r="AA16" s="36">
        <f>+TRUNC('D-PND'!AA16,0)</f>
        <v>0</v>
      </c>
      <c r="AB16" s="36">
        <f>+TRUNC('D-PND'!AB16,0)</f>
        <v>0</v>
      </c>
      <c r="AC16" s="36">
        <f>+TRUNC('D-PND'!AC16,0)</f>
        <v>0</v>
      </c>
      <c r="AD16" s="36">
        <f>+TRUNC('D-PND'!AD16,3)</f>
        <v>0</v>
      </c>
      <c r="AE16" s="36">
        <f>+TRUNC('D-PND'!AE16,3)</f>
        <v>0</v>
      </c>
      <c r="AF16" s="36">
        <f>+TRUNC('D-PND'!AF16,0)</f>
        <v>0</v>
      </c>
      <c r="AG16" s="36">
        <f>+TRUNC('D-PND'!AG16,0)</f>
        <v>0</v>
      </c>
      <c r="AH16" s="36">
        <f>+TRUNC('D-PND'!AH16,0)</f>
        <v>0</v>
      </c>
      <c r="AI16" s="36">
        <f>+TRUNC('D-PND'!AI16,0)</f>
        <v>0</v>
      </c>
      <c r="AJ16" s="36">
        <f>+TRUNC('D-PND'!AJ16,6)</f>
        <v>0</v>
      </c>
      <c r="AK16" s="36">
        <f>+TRUNC('D-PND'!AK16,6)</f>
        <v>0</v>
      </c>
      <c r="AL16" s="36">
        <f>+TRUNC('D-PND'!AL16,6)</f>
        <v>0</v>
      </c>
      <c r="AM16" s="36">
        <f>+TRUNC('D-PND'!AM16,0)</f>
        <v>0</v>
      </c>
      <c r="AN16" s="36">
        <f>+TRUNC('D-PND'!AN16,3)</f>
        <v>0</v>
      </c>
      <c r="AO16" s="36">
        <f>+TRUNC('D-PND'!AO16,0)</f>
        <v>0</v>
      </c>
      <c r="AP16" s="36">
        <f>+TRUNC('D-PND'!AP16,6)</f>
        <v>0</v>
      </c>
      <c r="AQ16" s="36">
        <f>+TRUNC('D-PND'!AQ16,0)</f>
        <v>0</v>
      </c>
      <c r="AR16" s="36">
        <f>+TRUNC('D-PND'!AR16,0)</f>
        <v>0</v>
      </c>
      <c r="AS16" s="36">
        <f>+TRUNC('D-PND'!AS16,3)</f>
        <v>0</v>
      </c>
      <c r="AT16" s="36">
        <f>+TRUNC('D-PND'!AT16,3)</f>
        <v>0</v>
      </c>
      <c r="AU16" s="36">
        <f>+TRUNC('D-PND'!AU16,0)</f>
        <v>0</v>
      </c>
      <c r="AV16" s="36">
        <f>+TRUNC('D-PND'!AV16,0)</f>
        <v>0</v>
      </c>
      <c r="AW16" s="36">
        <f>+TRUNC('D-PND'!AW16,0)</f>
        <v>0</v>
      </c>
      <c r="AX16" s="36">
        <f>+TRUNC('D-PND'!AX16,0)</f>
        <v>0</v>
      </c>
      <c r="AY16" s="36">
        <f>+TRUNC('D-PND'!AY16,0)</f>
        <v>0</v>
      </c>
      <c r="AZ16" s="36">
        <f>+TRUNC('D-PND'!AZ16,3)</f>
        <v>0</v>
      </c>
      <c r="BA16" s="36">
        <f>+TRUNC('D-PND'!BA16,0)</f>
        <v>0</v>
      </c>
      <c r="BB16" s="36">
        <f>+TRUNC('D-PND'!BB16,0)</f>
        <v>0</v>
      </c>
      <c r="BC16" s="36">
        <f>+TRUNC('D-PND'!BC16,0)</f>
        <v>0</v>
      </c>
      <c r="BD16" s="36">
        <f>+TRUNC('D-PND'!BD16,3)</f>
        <v>0</v>
      </c>
      <c r="BE16" s="36">
        <f>+TRUNC('D-PND'!BE16,3)</f>
        <v>0</v>
      </c>
      <c r="BF16" s="36">
        <f>+TRUNC('D-PND'!BF16,0)</f>
        <v>0</v>
      </c>
      <c r="BG16" s="36">
        <f>+TRUNC('D-PND'!BG16,0)</f>
        <v>0</v>
      </c>
      <c r="BH16" s="36">
        <f>+TRUNC('D-PND'!BH16,0)</f>
        <v>0</v>
      </c>
      <c r="BI16" s="36">
        <f>+TRUNC('D-PND'!BI16,0)</f>
        <v>0</v>
      </c>
      <c r="BJ16" s="36">
        <f>+TRUNC('D-PND'!BJ16,3)</f>
        <v>98.739000000000004</v>
      </c>
      <c r="BK16" s="36">
        <f>+TRUNC('D-PND'!BK16,3)</f>
        <v>1.8420000000000001</v>
      </c>
      <c r="BL16" s="36">
        <f>+TRUNC('D-PND'!BL16,3)</f>
        <v>-1.0569999999999999</v>
      </c>
      <c r="BM16" s="36">
        <f>+TRUNC('D-PND'!BM16,3)</f>
        <v>0.876</v>
      </c>
      <c r="BN16" s="36">
        <f>+TRUNC('D-PND'!BN16,3)</f>
        <v>6.0419999999999998</v>
      </c>
      <c r="BO16" s="36">
        <f>+TRUNC('D-PND'!BO16,3)</f>
        <v>6.0419999999999998</v>
      </c>
      <c r="BP16" s="36">
        <f>+TRUNC('D-PND'!BP16,3)</f>
        <v>0</v>
      </c>
      <c r="BQ16" s="36">
        <f>+TRUNC('D-PND'!BQ16,3)</f>
        <v>37.502000000000002</v>
      </c>
      <c r="BR16" s="36">
        <f>+TRUNC('D-PND'!BR16,3)</f>
        <v>37.502000000000002</v>
      </c>
      <c r="BS16" s="36">
        <f>+TRUNC('D-PND'!BS16,3)</f>
        <v>98.739000000000004</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row>
    <row r="17" spans="3:120" x14ac:dyDescent="0.2">
      <c r="C17" s="7">
        <f>+'D-PDP'!C17</f>
        <v>45078</v>
      </c>
      <c r="D17" s="36">
        <f>+TRUNC('D-PND'!D17,0)</f>
        <v>0</v>
      </c>
      <c r="E17" s="36">
        <f>+TRUNC('D-PND'!E17,0)</f>
        <v>0</v>
      </c>
      <c r="F17" s="36">
        <f>+TRUNC('D-PND'!F17,0)</f>
        <v>0</v>
      </c>
      <c r="G17" s="36">
        <f>+TRUNC('D-PND'!G17,0)</f>
        <v>0</v>
      </c>
      <c r="H17" s="36">
        <f>+TRUNC('D-PND'!H17,0)</f>
        <v>0</v>
      </c>
      <c r="I17" s="36">
        <f>+TRUNC('D-PND'!I17,0)</f>
        <v>0</v>
      </c>
      <c r="J17" s="36">
        <f>+TRUNC('D-PND'!J17,0)</f>
        <v>0</v>
      </c>
      <c r="K17" s="36">
        <f>+TRUNC('D-PND'!K17,0)</f>
        <v>0</v>
      </c>
      <c r="L17" s="36">
        <f>+TRUNC('D-PND'!L17,0)</f>
        <v>0</v>
      </c>
      <c r="M17" s="36">
        <f>+TRUNC('D-PND'!M17,3)</f>
        <v>0</v>
      </c>
      <c r="N17" s="36">
        <f>+TRUNC('D-PND'!N17,3)</f>
        <v>0</v>
      </c>
      <c r="O17" s="36">
        <f>+TRUNC('D-PND'!O17,3)</f>
        <v>0</v>
      </c>
      <c r="P17" s="36">
        <f>+TRUNC('D-PND'!P17,3)</f>
        <v>0</v>
      </c>
      <c r="Q17" s="36">
        <f>+TRUNC('D-PND'!Q17,3)</f>
        <v>0</v>
      </c>
      <c r="R17" s="36">
        <f>+TRUNC('D-PND'!R17,3)</f>
        <v>0</v>
      </c>
      <c r="S17" s="36">
        <f>+TRUNC('D-PND'!S17,0)</f>
        <v>0</v>
      </c>
      <c r="T17" s="36">
        <f>+TRUNC('D-PND'!T17,0)</f>
        <v>0</v>
      </c>
      <c r="U17" s="36">
        <f>+TRUNC('D-PND'!U17,0)</f>
        <v>0</v>
      </c>
      <c r="V17" s="36">
        <f>+TRUNC('D-PND'!V17,0)</f>
        <v>0</v>
      </c>
      <c r="W17" s="36">
        <f>+TRUNC('D-PND'!W17,0)</f>
        <v>0</v>
      </c>
      <c r="X17" s="36">
        <f>+TRUNC('D-PND'!X17,0)</f>
        <v>0</v>
      </c>
      <c r="Y17" s="36">
        <f>+TRUNC('D-PND'!Y17,0)</f>
        <v>0</v>
      </c>
      <c r="Z17" s="36">
        <f>+TRUNC('D-PND'!Z17,0)</f>
        <v>0</v>
      </c>
      <c r="AA17" s="36">
        <f>+TRUNC('D-PND'!AA17,0)</f>
        <v>0</v>
      </c>
      <c r="AB17" s="36">
        <f>+TRUNC('D-PND'!AB17,0)</f>
        <v>0</v>
      </c>
      <c r="AC17" s="36">
        <f>+TRUNC('D-PND'!AC17,0)</f>
        <v>0</v>
      </c>
      <c r="AD17" s="36">
        <f>+TRUNC('D-PND'!AD17,3)</f>
        <v>0</v>
      </c>
      <c r="AE17" s="36">
        <f>+TRUNC('D-PND'!AE17,3)</f>
        <v>0</v>
      </c>
      <c r="AF17" s="36">
        <f>+TRUNC('D-PND'!AF17,0)</f>
        <v>0</v>
      </c>
      <c r="AG17" s="36">
        <f>+TRUNC('D-PND'!AG17,0)</f>
        <v>0</v>
      </c>
      <c r="AH17" s="36">
        <f>+TRUNC('D-PND'!AH17,0)</f>
        <v>0</v>
      </c>
      <c r="AI17" s="36">
        <f>+TRUNC('D-PND'!AI17,0)</f>
        <v>0</v>
      </c>
      <c r="AJ17" s="36">
        <f>+TRUNC('D-PND'!AJ17,6)</f>
        <v>0</v>
      </c>
      <c r="AK17" s="36">
        <f>+TRUNC('D-PND'!AK17,6)</f>
        <v>0</v>
      </c>
      <c r="AL17" s="36">
        <f>+TRUNC('D-PND'!AL17,6)</f>
        <v>0</v>
      </c>
      <c r="AM17" s="36">
        <f>+TRUNC('D-PND'!AM17,0)</f>
        <v>0</v>
      </c>
      <c r="AN17" s="36">
        <f>+TRUNC('D-PND'!AN17,3)</f>
        <v>0</v>
      </c>
      <c r="AO17" s="36">
        <f>+TRUNC('D-PND'!AO17,0)</f>
        <v>0</v>
      </c>
      <c r="AP17" s="36">
        <f>+TRUNC('D-PND'!AP17,6)</f>
        <v>0</v>
      </c>
      <c r="AQ17" s="36">
        <f>+TRUNC('D-PND'!AQ17,0)</f>
        <v>0</v>
      </c>
      <c r="AR17" s="36">
        <f>+TRUNC('D-PND'!AR17,0)</f>
        <v>0</v>
      </c>
      <c r="AS17" s="36">
        <f>+TRUNC('D-PND'!AS17,3)</f>
        <v>0</v>
      </c>
      <c r="AT17" s="36">
        <f>+TRUNC('D-PND'!AT17,3)</f>
        <v>0</v>
      </c>
      <c r="AU17" s="36">
        <f>+TRUNC('D-PND'!AU17,0)</f>
        <v>0</v>
      </c>
      <c r="AV17" s="36">
        <f>+TRUNC('D-PND'!AV17,0)</f>
        <v>0</v>
      </c>
      <c r="AW17" s="36">
        <f>+TRUNC('D-PND'!AW17,0)</f>
        <v>0</v>
      </c>
      <c r="AX17" s="36">
        <f>+TRUNC('D-PND'!AX17,0)</f>
        <v>0</v>
      </c>
      <c r="AY17" s="36">
        <f>+TRUNC('D-PND'!AY17,0)</f>
        <v>0</v>
      </c>
      <c r="AZ17" s="36">
        <f>+TRUNC('D-PND'!AZ17,3)</f>
        <v>0</v>
      </c>
      <c r="BA17" s="36">
        <f>+TRUNC('D-PND'!BA17,0)</f>
        <v>0</v>
      </c>
      <c r="BB17" s="36">
        <f>+TRUNC('D-PND'!BB17,0)</f>
        <v>0</v>
      </c>
      <c r="BC17" s="36">
        <f>+TRUNC('D-PND'!BC17,0)</f>
        <v>0</v>
      </c>
      <c r="BD17" s="36">
        <f>+TRUNC('D-PND'!BD17,3)</f>
        <v>0</v>
      </c>
      <c r="BE17" s="36">
        <f>+TRUNC('D-PND'!BE17,3)</f>
        <v>0</v>
      </c>
      <c r="BF17" s="36">
        <f>+TRUNC('D-PND'!BF17,0)</f>
        <v>0</v>
      </c>
      <c r="BG17" s="36">
        <f>+TRUNC('D-PND'!BG17,0)</f>
        <v>0</v>
      </c>
      <c r="BH17" s="36">
        <f>+TRUNC('D-PND'!BH17,0)</f>
        <v>0</v>
      </c>
      <c r="BI17" s="36">
        <f>+TRUNC('D-PND'!BI17,0)</f>
        <v>0</v>
      </c>
      <c r="BJ17" s="36">
        <f>+TRUNC('D-PND'!BJ17,3)</f>
        <v>98.739000000000004</v>
      </c>
      <c r="BK17" s="36">
        <f>+TRUNC('D-PND'!BK17,3)</f>
        <v>1.8420000000000001</v>
      </c>
      <c r="BL17" s="36">
        <f>+TRUNC('D-PND'!BL17,3)</f>
        <v>-1.0569999999999999</v>
      </c>
      <c r="BM17" s="36">
        <f>+TRUNC('D-PND'!BM17,3)</f>
        <v>0.876</v>
      </c>
      <c r="BN17" s="36">
        <f>+TRUNC('D-PND'!BN17,3)</f>
        <v>6.0419999999999998</v>
      </c>
      <c r="BO17" s="36">
        <f>+TRUNC('D-PND'!BO17,3)</f>
        <v>6.0419999999999998</v>
      </c>
      <c r="BP17" s="36">
        <f>+TRUNC('D-PND'!BP17,3)</f>
        <v>0</v>
      </c>
      <c r="BQ17" s="36">
        <f>+TRUNC('D-PND'!BQ17,3)</f>
        <v>37.502000000000002</v>
      </c>
      <c r="BR17" s="36">
        <f>+TRUNC('D-PND'!BR17,3)</f>
        <v>37.502000000000002</v>
      </c>
      <c r="BS17" s="36">
        <f>+TRUNC('D-PND'!BS17,3)</f>
        <v>98.739000000000004</v>
      </c>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row>
    <row r="18" spans="3:120" x14ac:dyDescent="0.2">
      <c r="C18" s="7">
        <f>+'D-PDP'!C18</f>
        <v>45108</v>
      </c>
      <c r="D18" s="36">
        <f>+TRUNC('D-PND'!D18,0)</f>
        <v>0</v>
      </c>
      <c r="E18" s="36">
        <f>+TRUNC('D-PND'!E18,0)</f>
        <v>0</v>
      </c>
      <c r="F18" s="36">
        <f>+TRUNC('D-PND'!F18,0)</f>
        <v>0</v>
      </c>
      <c r="G18" s="36">
        <f>+TRUNC('D-PND'!G18,0)</f>
        <v>0</v>
      </c>
      <c r="H18" s="36">
        <f>+TRUNC('D-PND'!H18,0)</f>
        <v>0</v>
      </c>
      <c r="I18" s="36">
        <f>+TRUNC('D-PND'!I18,0)</f>
        <v>0</v>
      </c>
      <c r="J18" s="36">
        <f>+TRUNC('D-PND'!J18,0)</f>
        <v>0</v>
      </c>
      <c r="K18" s="36">
        <f>+TRUNC('D-PND'!K18,0)</f>
        <v>0</v>
      </c>
      <c r="L18" s="36">
        <f>+TRUNC('D-PND'!L18,0)</f>
        <v>0</v>
      </c>
      <c r="M18" s="36">
        <f>+TRUNC('D-PND'!M18,3)</f>
        <v>0</v>
      </c>
      <c r="N18" s="36">
        <f>+TRUNC('D-PND'!N18,3)</f>
        <v>0</v>
      </c>
      <c r="O18" s="36">
        <f>+TRUNC('D-PND'!O18,3)</f>
        <v>0</v>
      </c>
      <c r="P18" s="36">
        <f>+TRUNC('D-PND'!P18,3)</f>
        <v>0</v>
      </c>
      <c r="Q18" s="36">
        <f>+TRUNC('D-PND'!Q18,3)</f>
        <v>0</v>
      </c>
      <c r="R18" s="36">
        <f>+TRUNC('D-PND'!R18,3)</f>
        <v>0</v>
      </c>
      <c r="S18" s="36">
        <f>+TRUNC('D-PND'!S18,0)</f>
        <v>0</v>
      </c>
      <c r="T18" s="36">
        <f>+TRUNC('D-PND'!T18,0)</f>
        <v>0</v>
      </c>
      <c r="U18" s="36">
        <f>+TRUNC('D-PND'!U18,0)</f>
        <v>0</v>
      </c>
      <c r="V18" s="36">
        <f>+TRUNC('D-PND'!V18,0)</f>
        <v>0</v>
      </c>
      <c r="W18" s="36">
        <f>+TRUNC('D-PND'!W18,0)</f>
        <v>0</v>
      </c>
      <c r="X18" s="36">
        <f>+TRUNC('D-PND'!X18,0)</f>
        <v>0</v>
      </c>
      <c r="Y18" s="36">
        <f>+TRUNC('D-PND'!Y18,0)</f>
        <v>0</v>
      </c>
      <c r="Z18" s="36">
        <f>+TRUNC('D-PND'!Z18,0)</f>
        <v>0</v>
      </c>
      <c r="AA18" s="36">
        <f>+TRUNC('D-PND'!AA18,0)</f>
        <v>0</v>
      </c>
      <c r="AB18" s="36">
        <f>+TRUNC('D-PND'!AB18,0)</f>
        <v>0</v>
      </c>
      <c r="AC18" s="36">
        <f>+TRUNC('D-PND'!AC18,0)</f>
        <v>0</v>
      </c>
      <c r="AD18" s="36">
        <f>+TRUNC('D-PND'!AD18,3)</f>
        <v>0</v>
      </c>
      <c r="AE18" s="36">
        <f>+TRUNC('D-PND'!AE18,3)</f>
        <v>0</v>
      </c>
      <c r="AF18" s="36">
        <f>+TRUNC('D-PND'!AF18,0)</f>
        <v>0</v>
      </c>
      <c r="AG18" s="36">
        <f>+TRUNC('D-PND'!AG18,0)</f>
        <v>0</v>
      </c>
      <c r="AH18" s="36">
        <f>+TRUNC('D-PND'!AH18,0)</f>
        <v>0</v>
      </c>
      <c r="AI18" s="36">
        <f>+TRUNC('D-PND'!AI18,0)</f>
        <v>0</v>
      </c>
      <c r="AJ18" s="36">
        <f>+TRUNC('D-PND'!AJ18,6)</f>
        <v>0</v>
      </c>
      <c r="AK18" s="36">
        <f>+TRUNC('D-PND'!AK18,6)</f>
        <v>0</v>
      </c>
      <c r="AL18" s="36">
        <f>+TRUNC('D-PND'!AL18,6)</f>
        <v>0</v>
      </c>
      <c r="AM18" s="36">
        <f>+TRUNC('D-PND'!AM18,0)</f>
        <v>0</v>
      </c>
      <c r="AN18" s="36">
        <f>+TRUNC('D-PND'!AN18,3)</f>
        <v>0</v>
      </c>
      <c r="AO18" s="36">
        <f>+TRUNC('D-PND'!AO18,0)</f>
        <v>0</v>
      </c>
      <c r="AP18" s="36">
        <f>+TRUNC('D-PND'!AP18,6)</f>
        <v>0</v>
      </c>
      <c r="AQ18" s="36">
        <f>+TRUNC('D-PND'!AQ18,0)</f>
        <v>0</v>
      </c>
      <c r="AR18" s="36">
        <f>+TRUNC('D-PND'!AR18,0)</f>
        <v>0</v>
      </c>
      <c r="AS18" s="36">
        <f>+TRUNC('D-PND'!AS18,3)</f>
        <v>0</v>
      </c>
      <c r="AT18" s="36">
        <f>+TRUNC('D-PND'!AT18,3)</f>
        <v>0</v>
      </c>
      <c r="AU18" s="36">
        <f>+TRUNC('D-PND'!AU18,0)</f>
        <v>0</v>
      </c>
      <c r="AV18" s="36">
        <f>+TRUNC('D-PND'!AV18,0)</f>
        <v>0</v>
      </c>
      <c r="AW18" s="36">
        <f>+TRUNC('D-PND'!AW18,0)</f>
        <v>0</v>
      </c>
      <c r="AX18" s="36">
        <f>+TRUNC('D-PND'!AX18,0)</f>
        <v>0</v>
      </c>
      <c r="AY18" s="36">
        <f>+TRUNC('D-PND'!AY18,0)</f>
        <v>0</v>
      </c>
      <c r="AZ18" s="36">
        <f>+TRUNC('D-PND'!AZ18,3)</f>
        <v>0</v>
      </c>
      <c r="BA18" s="36">
        <f>+TRUNC('D-PND'!BA18,0)</f>
        <v>0</v>
      </c>
      <c r="BB18" s="36">
        <f>+TRUNC('D-PND'!BB18,0)</f>
        <v>0</v>
      </c>
      <c r="BC18" s="36">
        <f>+TRUNC('D-PND'!BC18,0)</f>
        <v>0</v>
      </c>
      <c r="BD18" s="36">
        <f>+TRUNC('D-PND'!BD18,3)</f>
        <v>0</v>
      </c>
      <c r="BE18" s="36">
        <f>+TRUNC('D-PND'!BE18,3)</f>
        <v>0</v>
      </c>
      <c r="BF18" s="36">
        <f>+TRUNC('D-PND'!BF18,0)</f>
        <v>0</v>
      </c>
      <c r="BG18" s="36">
        <f>+TRUNC('D-PND'!BG18,0)</f>
        <v>0</v>
      </c>
      <c r="BH18" s="36">
        <f>+TRUNC('D-PND'!BH18,0)</f>
        <v>0</v>
      </c>
      <c r="BI18" s="36">
        <f>+TRUNC('D-PND'!BI18,0)</f>
        <v>0</v>
      </c>
      <c r="BJ18" s="36">
        <f>+TRUNC('D-PND'!BJ18,3)</f>
        <v>98.739000000000004</v>
      </c>
      <c r="BK18" s="36">
        <f>+TRUNC('D-PND'!BK18,3)</f>
        <v>1.8420000000000001</v>
      </c>
      <c r="BL18" s="36">
        <f>+TRUNC('D-PND'!BL18,3)</f>
        <v>-1.0569999999999999</v>
      </c>
      <c r="BM18" s="36">
        <f>+TRUNC('D-PND'!BM18,3)</f>
        <v>0.876</v>
      </c>
      <c r="BN18" s="36">
        <f>+TRUNC('D-PND'!BN18,3)</f>
        <v>6.0419999999999998</v>
      </c>
      <c r="BO18" s="36">
        <f>+TRUNC('D-PND'!BO18,3)</f>
        <v>6.0419999999999998</v>
      </c>
      <c r="BP18" s="36">
        <f>+TRUNC('D-PND'!BP18,3)</f>
        <v>0</v>
      </c>
      <c r="BQ18" s="36">
        <f>+TRUNC('D-PND'!BQ18,3)</f>
        <v>37.502000000000002</v>
      </c>
      <c r="BR18" s="36">
        <f>+TRUNC('D-PND'!BR18,3)</f>
        <v>37.502000000000002</v>
      </c>
      <c r="BS18" s="36">
        <f>+TRUNC('D-PND'!BS18,3)</f>
        <v>98.739000000000004</v>
      </c>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row>
    <row r="19" spans="3:120" x14ac:dyDescent="0.2">
      <c r="C19" s="7">
        <f>+'D-PDP'!C19</f>
        <v>45139</v>
      </c>
      <c r="D19" s="36">
        <f>+TRUNC('D-PND'!D19,0)</f>
        <v>0</v>
      </c>
      <c r="E19" s="36">
        <f>+TRUNC('D-PND'!E19,0)</f>
        <v>0</v>
      </c>
      <c r="F19" s="36">
        <f>+TRUNC('D-PND'!F19,0)</f>
        <v>0</v>
      </c>
      <c r="G19" s="36">
        <f>+TRUNC('D-PND'!G19,0)</f>
        <v>0</v>
      </c>
      <c r="H19" s="36">
        <f>+TRUNC('D-PND'!H19,0)</f>
        <v>0</v>
      </c>
      <c r="I19" s="36">
        <f>+TRUNC('D-PND'!I19,0)</f>
        <v>0</v>
      </c>
      <c r="J19" s="36">
        <f>+TRUNC('D-PND'!J19,0)</f>
        <v>0</v>
      </c>
      <c r="K19" s="36">
        <f>+TRUNC('D-PND'!K19,0)</f>
        <v>0</v>
      </c>
      <c r="L19" s="36">
        <f>+TRUNC('D-PND'!L19,0)</f>
        <v>0</v>
      </c>
      <c r="M19" s="36">
        <f>+TRUNC('D-PND'!M19,3)</f>
        <v>0</v>
      </c>
      <c r="N19" s="36">
        <f>+TRUNC('D-PND'!N19,3)</f>
        <v>0</v>
      </c>
      <c r="O19" s="36">
        <f>+TRUNC('D-PND'!O19,3)</f>
        <v>0</v>
      </c>
      <c r="P19" s="36">
        <f>+TRUNC('D-PND'!P19,3)</f>
        <v>0</v>
      </c>
      <c r="Q19" s="36">
        <f>+TRUNC('D-PND'!Q19,3)</f>
        <v>0</v>
      </c>
      <c r="R19" s="36">
        <f>+TRUNC('D-PND'!R19,3)</f>
        <v>0</v>
      </c>
      <c r="S19" s="36">
        <f>+TRUNC('D-PND'!S19,0)</f>
        <v>0</v>
      </c>
      <c r="T19" s="36">
        <f>+TRUNC('D-PND'!T19,0)</f>
        <v>0</v>
      </c>
      <c r="U19" s="36">
        <f>+TRUNC('D-PND'!U19,0)</f>
        <v>0</v>
      </c>
      <c r="V19" s="36">
        <f>+TRUNC('D-PND'!V19,0)</f>
        <v>0</v>
      </c>
      <c r="W19" s="36">
        <f>+TRUNC('D-PND'!W19,0)</f>
        <v>0</v>
      </c>
      <c r="X19" s="36">
        <f>+TRUNC('D-PND'!X19,0)</f>
        <v>0</v>
      </c>
      <c r="Y19" s="36">
        <f>+TRUNC('D-PND'!Y19,0)</f>
        <v>0</v>
      </c>
      <c r="Z19" s="36">
        <f>+TRUNC('D-PND'!Z19,0)</f>
        <v>0</v>
      </c>
      <c r="AA19" s="36">
        <f>+TRUNC('D-PND'!AA19,0)</f>
        <v>0</v>
      </c>
      <c r="AB19" s="36">
        <f>+TRUNC('D-PND'!AB19,0)</f>
        <v>0</v>
      </c>
      <c r="AC19" s="36">
        <f>+TRUNC('D-PND'!AC19,0)</f>
        <v>0</v>
      </c>
      <c r="AD19" s="36">
        <f>+TRUNC('D-PND'!AD19,3)</f>
        <v>0</v>
      </c>
      <c r="AE19" s="36">
        <f>+TRUNC('D-PND'!AE19,3)</f>
        <v>0</v>
      </c>
      <c r="AF19" s="36">
        <f>+TRUNC('D-PND'!AF19,0)</f>
        <v>0</v>
      </c>
      <c r="AG19" s="36">
        <f>+TRUNC('D-PND'!AG19,0)</f>
        <v>0</v>
      </c>
      <c r="AH19" s="36">
        <f>+TRUNC('D-PND'!AH19,0)</f>
        <v>0</v>
      </c>
      <c r="AI19" s="36">
        <f>+TRUNC('D-PND'!AI19,0)</f>
        <v>0</v>
      </c>
      <c r="AJ19" s="36">
        <f>+TRUNC('D-PND'!AJ19,6)</f>
        <v>0</v>
      </c>
      <c r="AK19" s="36">
        <f>+TRUNC('D-PND'!AK19,6)</f>
        <v>0</v>
      </c>
      <c r="AL19" s="36">
        <f>+TRUNC('D-PND'!AL19,6)</f>
        <v>0</v>
      </c>
      <c r="AM19" s="36">
        <f>+TRUNC('D-PND'!AM19,0)</f>
        <v>0</v>
      </c>
      <c r="AN19" s="36">
        <f>+TRUNC('D-PND'!AN19,3)</f>
        <v>0</v>
      </c>
      <c r="AO19" s="36">
        <f>+TRUNC('D-PND'!AO19,0)</f>
        <v>0</v>
      </c>
      <c r="AP19" s="36">
        <f>+TRUNC('D-PND'!AP19,6)</f>
        <v>0</v>
      </c>
      <c r="AQ19" s="36">
        <f>+TRUNC('D-PND'!AQ19,0)</f>
        <v>0</v>
      </c>
      <c r="AR19" s="36">
        <f>+TRUNC('D-PND'!AR19,0)</f>
        <v>0</v>
      </c>
      <c r="AS19" s="36">
        <f>+TRUNC('D-PND'!AS19,3)</f>
        <v>0</v>
      </c>
      <c r="AT19" s="36">
        <f>+TRUNC('D-PND'!AT19,3)</f>
        <v>0</v>
      </c>
      <c r="AU19" s="36">
        <f>+TRUNC('D-PND'!AU19,0)</f>
        <v>0</v>
      </c>
      <c r="AV19" s="36">
        <f>+TRUNC('D-PND'!AV19,0)</f>
        <v>0</v>
      </c>
      <c r="AW19" s="36">
        <f>+TRUNC('D-PND'!AW19,0)</f>
        <v>0</v>
      </c>
      <c r="AX19" s="36">
        <f>+TRUNC('D-PND'!AX19,0)</f>
        <v>0</v>
      </c>
      <c r="AY19" s="36">
        <f>+TRUNC('D-PND'!AY19,0)</f>
        <v>0</v>
      </c>
      <c r="AZ19" s="36">
        <f>+TRUNC('D-PND'!AZ19,3)</f>
        <v>0</v>
      </c>
      <c r="BA19" s="36">
        <f>+TRUNC('D-PND'!BA19,0)</f>
        <v>0</v>
      </c>
      <c r="BB19" s="36">
        <f>+TRUNC('D-PND'!BB19,0)</f>
        <v>0</v>
      </c>
      <c r="BC19" s="36">
        <f>+TRUNC('D-PND'!BC19,0)</f>
        <v>0</v>
      </c>
      <c r="BD19" s="36">
        <f>+TRUNC('D-PND'!BD19,3)</f>
        <v>0</v>
      </c>
      <c r="BE19" s="36">
        <f>+TRUNC('D-PND'!BE19,3)</f>
        <v>0</v>
      </c>
      <c r="BF19" s="36">
        <f>+TRUNC('D-PND'!BF19,0)</f>
        <v>0</v>
      </c>
      <c r="BG19" s="36">
        <f>+TRUNC('D-PND'!BG19,0)</f>
        <v>0</v>
      </c>
      <c r="BH19" s="36">
        <f>+TRUNC('D-PND'!BH19,0)</f>
        <v>0</v>
      </c>
      <c r="BI19" s="36">
        <f>+TRUNC('D-PND'!BI19,0)</f>
        <v>0</v>
      </c>
      <c r="BJ19" s="36">
        <f>+TRUNC('D-PND'!BJ19,3)</f>
        <v>98.739000000000004</v>
      </c>
      <c r="BK19" s="36">
        <f>+TRUNC('D-PND'!BK19,3)</f>
        <v>1.8420000000000001</v>
      </c>
      <c r="BL19" s="36">
        <f>+TRUNC('D-PND'!BL19,3)</f>
        <v>-1.0569999999999999</v>
      </c>
      <c r="BM19" s="36">
        <f>+TRUNC('D-PND'!BM19,3)</f>
        <v>0.876</v>
      </c>
      <c r="BN19" s="36">
        <f>+TRUNC('D-PND'!BN19,3)</f>
        <v>6.0419999999999998</v>
      </c>
      <c r="BO19" s="36">
        <f>+TRUNC('D-PND'!BO19,3)</f>
        <v>6.0419999999999998</v>
      </c>
      <c r="BP19" s="36">
        <f>+TRUNC('D-PND'!BP19,3)</f>
        <v>0</v>
      </c>
      <c r="BQ19" s="36">
        <f>+TRUNC('D-PND'!BQ19,3)</f>
        <v>37.502000000000002</v>
      </c>
      <c r="BR19" s="36">
        <f>+TRUNC('D-PND'!BR19,3)</f>
        <v>37.502000000000002</v>
      </c>
      <c r="BS19" s="36">
        <f>+TRUNC('D-PND'!BS19,3)</f>
        <v>98.739000000000004</v>
      </c>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row>
    <row r="20" spans="3:120" x14ac:dyDescent="0.2">
      <c r="C20" s="7">
        <f>+'D-PDP'!C20</f>
        <v>45170</v>
      </c>
      <c r="D20" s="36">
        <f>+TRUNC('D-PND'!D20,0)</f>
        <v>0</v>
      </c>
      <c r="E20" s="36">
        <f>+TRUNC('D-PND'!E20,0)</f>
        <v>0</v>
      </c>
      <c r="F20" s="36">
        <f>+TRUNC('D-PND'!F20,0)</f>
        <v>0</v>
      </c>
      <c r="G20" s="36">
        <f>+TRUNC('D-PND'!G20,0)</f>
        <v>0</v>
      </c>
      <c r="H20" s="36">
        <f>+TRUNC('D-PND'!H20,0)</f>
        <v>0</v>
      </c>
      <c r="I20" s="36">
        <f>+TRUNC('D-PND'!I20,0)</f>
        <v>0</v>
      </c>
      <c r="J20" s="36">
        <f>+TRUNC('D-PND'!J20,0)</f>
        <v>0</v>
      </c>
      <c r="K20" s="36">
        <f>+TRUNC('D-PND'!K20,0)</f>
        <v>0</v>
      </c>
      <c r="L20" s="36">
        <f>+TRUNC('D-PND'!L20,0)</f>
        <v>0</v>
      </c>
      <c r="M20" s="36">
        <f>+TRUNC('D-PND'!M20,3)</f>
        <v>0</v>
      </c>
      <c r="N20" s="36">
        <f>+TRUNC('D-PND'!N20,3)</f>
        <v>0</v>
      </c>
      <c r="O20" s="36">
        <f>+TRUNC('D-PND'!O20,3)</f>
        <v>0</v>
      </c>
      <c r="P20" s="36">
        <f>+TRUNC('D-PND'!P20,3)</f>
        <v>0</v>
      </c>
      <c r="Q20" s="36">
        <f>+TRUNC('D-PND'!Q20,3)</f>
        <v>0</v>
      </c>
      <c r="R20" s="36">
        <f>+TRUNC('D-PND'!R20,3)</f>
        <v>0</v>
      </c>
      <c r="S20" s="36">
        <f>+TRUNC('D-PND'!S20,0)</f>
        <v>0</v>
      </c>
      <c r="T20" s="36">
        <f>+TRUNC('D-PND'!T20,0)</f>
        <v>0</v>
      </c>
      <c r="U20" s="36">
        <f>+TRUNC('D-PND'!U20,0)</f>
        <v>0</v>
      </c>
      <c r="V20" s="36">
        <f>+TRUNC('D-PND'!V20,0)</f>
        <v>0</v>
      </c>
      <c r="W20" s="36">
        <f>+TRUNC('D-PND'!W20,0)</f>
        <v>0</v>
      </c>
      <c r="X20" s="36">
        <f>+TRUNC('D-PND'!X20,0)</f>
        <v>0</v>
      </c>
      <c r="Y20" s="36">
        <f>+TRUNC('D-PND'!Y20,0)</f>
        <v>0</v>
      </c>
      <c r="Z20" s="36">
        <f>+TRUNC('D-PND'!Z20,0)</f>
        <v>0</v>
      </c>
      <c r="AA20" s="36">
        <f>+TRUNC('D-PND'!AA20,0)</f>
        <v>0</v>
      </c>
      <c r="AB20" s="36">
        <f>+TRUNC('D-PND'!AB20,0)</f>
        <v>0</v>
      </c>
      <c r="AC20" s="36">
        <f>+TRUNC('D-PND'!AC20,0)</f>
        <v>0</v>
      </c>
      <c r="AD20" s="36">
        <f>+TRUNC('D-PND'!AD20,3)</f>
        <v>0</v>
      </c>
      <c r="AE20" s="36">
        <f>+TRUNC('D-PND'!AE20,3)</f>
        <v>0</v>
      </c>
      <c r="AF20" s="36">
        <f>+TRUNC('D-PND'!AF20,0)</f>
        <v>0</v>
      </c>
      <c r="AG20" s="36">
        <f>+TRUNC('D-PND'!AG20,0)</f>
        <v>0</v>
      </c>
      <c r="AH20" s="36">
        <f>+TRUNC('D-PND'!AH20,0)</f>
        <v>0</v>
      </c>
      <c r="AI20" s="36">
        <f>+TRUNC('D-PND'!AI20,0)</f>
        <v>0</v>
      </c>
      <c r="AJ20" s="36">
        <f>+TRUNC('D-PND'!AJ20,6)</f>
        <v>0</v>
      </c>
      <c r="AK20" s="36">
        <f>+TRUNC('D-PND'!AK20,6)</f>
        <v>0</v>
      </c>
      <c r="AL20" s="36">
        <f>+TRUNC('D-PND'!AL20,6)</f>
        <v>0</v>
      </c>
      <c r="AM20" s="36">
        <f>+TRUNC('D-PND'!AM20,0)</f>
        <v>0</v>
      </c>
      <c r="AN20" s="36">
        <f>+TRUNC('D-PND'!AN20,3)</f>
        <v>0</v>
      </c>
      <c r="AO20" s="36">
        <f>+TRUNC('D-PND'!AO20,0)</f>
        <v>0</v>
      </c>
      <c r="AP20" s="36">
        <f>+TRUNC('D-PND'!AP20,6)</f>
        <v>0</v>
      </c>
      <c r="AQ20" s="36">
        <f>+TRUNC('D-PND'!AQ20,0)</f>
        <v>0</v>
      </c>
      <c r="AR20" s="36">
        <f>+TRUNC('D-PND'!AR20,0)</f>
        <v>0</v>
      </c>
      <c r="AS20" s="36">
        <f>+TRUNC('D-PND'!AS20,3)</f>
        <v>0</v>
      </c>
      <c r="AT20" s="36">
        <f>+TRUNC('D-PND'!AT20,3)</f>
        <v>0</v>
      </c>
      <c r="AU20" s="36">
        <f>+TRUNC('D-PND'!AU20,0)</f>
        <v>0</v>
      </c>
      <c r="AV20" s="36">
        <f>+TRUNC('D-PND'!AV20,0)</f>
        <v>0</v>
      </c>
      <c r="AW20" s="36">
        <f>+TRUNC('D-PND'!AW20,0)</f>
        <v>0</v>
      </c>
      <c r="AX20" s="36">
        <f>+TRUNC('D-PND'!AX20,0)</f>
        <v>0</v>
      </c>
      <c r="AY20" s="36">
        <f>+TRUNC('D-PND'!AY20,0)</f>
        <v>0</v>
      </c>
      <c r="AZ20" s="36">
        <f>+TRUNC('D-PND'!AZ20,3)</f>
        <v>0</v>
      </c>
      <c r="BA20" s="36">
        <f>+TRUNC('D-PND'!BA20,0)</f>
        <v>0</v>
      </c>
      <c r="BB20" s="36">
        <f>+TRUNC('D-PND'!BB20,0)</f>
        <v>0</v>
      </c>
      <c r="BC20" s="36">
        <f>+TRUNC('D-PND'!BC20,0)</f>
        <v>0</v>
      </c>
      <c r="BD20" s="36">
        <f>+TRUNC('D-PND'!BD20,3)</f>
        <v>0</v>
      </c>
      <c r="BE20" s="36">
        <f>+TRUNC('D-PND'!BE20,3)</f>
        <v>0</v>
      </c>
      <c r="BF20" s="36">
        <f>+TRUNC('D-PND'!BF20,0)</f>
        <v>0</v>
      </c>
      <c r="BG20" s="36">
        <f>+TRUNC('D-PND'!BG20,0)</f>
        <v>0</v>
      </c>
      <c r="BH20" s="36">
        <f>+TRUNC('D-PND'!BH20,0)</f>
        <v>0</v>
      </c>
      <c r="BI20" s="36">
        <f>+TRUNC('D-PND'!BI20,0)</f>
        <v>0</v>
      </c>
      <c r="BJ20" s="36">
        <f>+TRUNC('D-PND'!BJ20,3)</f>
        <v>98.739000000000004</v>
      </c>
      <c r="BK20" s="36">
        <f>+TRUNC('D-PND'!BK20,3)</f>
        <v>1.8420000000000001</v>
      </c>
      <c r="BL20" s="36">
        <f>+TRUNC('D-PND'!BL20,3)</f>
        <v>-1.0569999999999999</v>
      </c>
      <c r="BM20" s="36">
        <f>+TRUNC('D-PND'!BM20,3)</f>
        <v>0.876</v>
      </c>
      <c r="BN20" s="36">
        <f>+TRUNC('D-PND'!BN20,3)</f>
        <v>6.0419999999999998</v>
      </c>
      <c r="BO20" s="36">
        <f>+TRUNC('D-PND'!BO20,3)</f>
        <v>6.0419999999999998</v>
      </c>
      <c r="BP20" s="36">
        <f>+TRUNC('D-PND'!BP20,3)</f>
        <v>0</v>
      </c>
      <c r="BQ20" s="36">
        <f>+TRUNC('D-PND'!BQ20,3)</f>
        <v>37.502000000000002</v>
      </c>
      <c r="BR20" s="36">
        <f>+TRUNC('D-PND'!BR20,3)</f>
        <v>37.502000000000002</v>
      </c>
      <c r="BS20" s="36">
        <f>+TRUNC('D-PND'!BS20,3)</f>
        <v>98.739000000000004</v>
      </c>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row>
    <row r="21" spans="3:120" x14ac:dyDescent="0.2">
      <c r="C21" s="7">
        <f>+'D-PDP'!C21</f>
        <v>45200</v>
      </c>
      <c r="D21" s="36">
        <f>+TRUNC('D-PND'!D21,0)</f>
        <v>0</v>
      </c>
      <c r="E21" s="36">
        <f>+TRUNC('D-PND'!E21,0)</f>
        <v>0</v>
      </c>
      <c r="F21" s="36">
        <f>+TRUNC('D-PND'!F21,0)</f>
        <v>0</v>
      </c>
      <c r="G21" s="36">
        <f>+TRUNC('D-PND'!G21,0)</f>
        <v>0</v>
      </c>
      <c r="H21" s="36">
        <f>+TRUNC('D-PND'!H21,0)</f>
        <v>0</v>
      </c>
      <c r="I21" s="36">
        <f>+TRUNC('D-PND'!I21,0)</f>
        <v>0</v>
      </c>
      <c r="J21" s="36">
        <f>+TRUNC('D-PND'!J21,0)</f>
        <v>0</v>
      </c>
      <c r="K21" s="36">
        <f>+TRUNC('D-PND'!K21,0)</f>
        <v>0</v>
      </c>
      <c r="L21" s="36">
        <f>+TRUNC('D-PND'!L21,0)</f>
        <v>0</v>
      </c>
      <c r="M21" s="36">
        <f>+TRUNC('D-PND'!M21,3)</f>
        <v>0</v>
      </c>
      <c r="N21" s="36">
        <f>+TRUNC('D-PND'!N21,3)</f>
        <v>0</v>
      </c>
      <c r="O21" s="36">
        <f>+TRUNC('D-PND'!O21,3)</f>
        <v>0</v>
      </c>
      <c r="P21" s="36">
        <f>+TRUNC('D-PND'!P21,3)</f>
        <v>0</v>
      </c>
      <c r="Q21" s="36">
        <f>+TRUNC('D-PND'!Q21,3)</f>
        <v>0</v>
      </c>
      <c r="R21" s="36">
        <f>+TRUNC('D-PND'!R21,3)</f>
        <v>0</v>
      </c>
      <c r="S21" s="36">
        <f>+TRUNC('D-PND'!S21,0)</f>
        <v>0</v>
      </c>
      <c r="T21" s="36">
        <f>+TRUNC('D-PND'!T21,0)</f>
        <v>0</v>
      </c>
      <c r="U21" s="36">
        <f>+TRUNC('D-PND'!U21,0)</f>
        <v>0</v>
      </c>
      <c r="V21" s="36">
        <f>+TRUNC('D-PND'!V21,0)</f>
        <v>0</v>
      </c>
      <c r="W21" s="36">
        <f>+TRUNC('D-PND'!W21,0)</f>
        <v>0</v>
      </c>
      <c r="X21" s="36">
        <f>+TRUNC('D-PND'!X21,0)</f>
        <v>0</v>
      </c>
      <c r="Y21" s="36">
        <f>+TRUNC('D-PND'!Y21,0)</f>
        <v>0</v>
      </c>
      <c r="Z21" s="36">
        <f>+TRUNC('D-PND'!Z21,0)</f>
        <v>0</v>
      </c>
      <c r="AA21" s="36">
        <f>+TRUNC('D-PND'!AA21,0)</f>
        <v>0</v>
      </c>
      <c r="AB21" s="36">
        <f>+TRUNC('D-PND'!AB21,0)</f>
        <v>0</v>
      </c>
      <c r="AC21" s="36">
        <f>+TRUNC('D-PND'!AC21,0)</f>
        <v>0</v>
      </c>
      <c r="AD21" s="36">
        <f>+TRUNC('D-PND'!AD21,3)</f>
        <v>0</v>
      </c>
      <c r="AE21" s="36">
        <f>+TRUNC('D-PND'!AE21,3)</f>
        <v>0</v>
      </c>
      <c r="AF21" s="36">
        <f>+TRUNC('D-PND'!AF21,0)</f>
        <v>0</v>
      </c>
      <c r="AG21" s="36">
        <f>+TRUNC('D-PND'!AG21,0)</f>
        <v>0</v>
      </c>
      <c r="AH21" s="36">
        <f>+TRUNC('D-PND'!AH21,0)</f>
        <v>0</v>
      </c>
      <c r="AI21" s="36">
        <f>+TRUNC('D-PND'!AI21,0)</f>
        <v>0</v>
      </c>
      <c r="AJ21" s="36">
        <f>+TRUNC('D-PND'!AJ21,6)</f>
        <v>0</v>
      </c>
      <c r="AK21" s="36">
        <f>+TRUNC('D-PND'!AK21,6)</f>
        <v>0</v>
      </c>
      <c r="AL21" s="36">
        <f>+TRUNC('D-PND'!AL21,6)</f>
        <v>0</v>
      </c>
      <c r="AM21" s="36">
        <f>+TRUNC('D-PND'!AM21,0)</f>
        <v>0</v>
      </c>
      <c r="AN21" s="36">
        <f>+TRUNC('D-PND'!AN21,3)</f>
        <v>0</v>
      </c>
      <c r="AO21" s="36">
        <f>+TRUNC('D-PND'!AO21,0)</f>
        <v>0</v>
      </c>
      <c r="AP21" s="36">
        <f>+TRUNC('D-PND'!AP21,6)</f>
        <v>0</v>
      </c>
      <c r="AQ21" s="36">
        <f>+TRUNC('D-PND'!AQ21,0)</f>
        <v>0</v>
      </c>
      <c r="AR21" s="36">
        <f>+TRUNC('D-PND'!AR21,0)</f>
        <v>0</v>
      </c>
      <c r="AS21" s="36">
        <f>+TRUNC('D-PND'!AS21,3)</f>
        <v>0</v>
      </c>
      <c r="AT21" s="36">
        <f>+TRUNC('D-PND'!AT21,3)</f>
        <v>0</v>
      </c>
      <c r="AU21" s="36">
        <f>+TRUNC('D-PND'!AU21,0)</f>
        <v>0</v>
      </c>
      <c r="AV21" s="36">
        <f>+TRUNC('D-PND'!AV21,0)</f>
        <v>0</v>
      </c>
      <c r="AW21" s="36">
        <f>+TRUNC('D-PND'!AW21,0)</f>
        <v>0</v>
      </c>
      <c r="AX21" s="36">
        <f>+TRUNC('D-PND'!AX21,0)</f>
        <v>0</v>
      </c>
      <c r="AY21" s="36">
        <f>+TRUNC('D-PND'!AY21,0)</f>
        <v>0</v>
      </c>
      <c r="AZ21" s="36">
        <f>+TRUNC('D-PND'!AZ21,3)</f>
        <v>0</v>
      </c>
      <c r="BA21" s="36">
        <f>+TRUNC('D-PND'!BA21,0)</f>
        <v>0</v>
      </c>
      <c r="BB21" s="36">
        <f>+TRUNC('D-PND'!BB21,0)</f>
        <v>0</v>
      </c>
      <c r="BC21" s="36">
        <f>+TRUNC('D-PND'!BC21,0)</f>
        <v>0</v>
      </c>
      <c r="BD21" s="36">
        <f>+TRUNC('D-PND'!BD21,3)</f>
        <v>0</v>
      </c>
      <c r="BE21" s="36">
        <f>+TRUNC('D-PND'!BE21,3)</f>
        <v>0</v>
      </c>
      <c r="BF21" s="36">
        <f>+TRUNC('D-PND'!BF21,0)</f>
        <v>0</v>
      </c>
      <c r="BG21" s="36">
        <f>+TRUNC('D-PND'!BG21,0)</f>
        <v>0</v>
      </c>
      <c r="BH21" s="36">
        <f>+TRUNC('D-PND'!BH21,0)</f>
        <v>0</v>
      </c>
      <c r="BI21" s="36">
        <f>+TRUNC('D-PND'!BI21,0)</f>
        <v>0</v>
      </c>
      <c r="BJ21" s="36">
        <f>+TRUNC('D-PND'!BJ21,3)</f>
        <v>98.739000000000004</v>
      </c>
      <c r="BK21" s="36">
        <f>+TRUNC('D-PND'!BK21,3)</f>
        <v>1.8420000000000001</v>
      </c>
      <c r="BL21" s="36">
        <f>+TRUNC('D-PND'!BL21,3)</f>
        <v>-1.0569999999999999</v>
      </c>
      <c r="BM21" s="36">
        <f>+TRUNC('D-PND'!BM21,3)</f>
        <v>0.876</v>
      </c>
      <c r="BN21" s="36">
        <f>+TRUNC('D-PND'!BN21,3)</f>
        <v>6.0419999999999998</v>
      </c>
      <c r="BO21" s="36">
        <f>+TRUNC('D-PND'!BO21,3)</f>
        <v>6.0419999999999998</v>
      </c>
      <c r="BP21" s="36">
        <f>+TRUNC('D-PND'!BP21,3)</f>
        <v>0</v>
      </c>
      <c r="BQ21" s="36">
        <f>+TRUNC('D-PND'!BQ21,3)</f>
        <v>37.502000000000002</v>
      </c>
      <c r="BR21" s="36">
        <f>+TRUNC('D-PND'!BR21,3)</f>
        <v>37.502000000000002</v>
      </c>
      <c r="BS21" s="36">
        <f>+TRUNC('D-PND'!BS21,3)</f>
        <v>98.739000000000004</v>
      </c>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row>
    <row r="22" spans="3:120" x14ac:dyDescent="0.2">
      <c r="C22" s="7">
        <f>+'D-PDP'!C22</f>
        <v>45231</v>
      </c>
      <c r="D22" s="36">
        <f>+TRUNC('D-PND'!D22,0)</f>
        <v>0</v>
      </c>
      <c r="E22" s="36">
        <f>+TRUNC('D-PND'!E22,0)</f>
        <v>0</v>
      </c>
      <c r="F22" s="36">
        <f>+TRUNC('D-PND'!F22,0)</f>
        <v>0</v>
      </c>
      <c r="G22" s="36">
        <f>+TRUNC('D-PND'!G22,0)</f>
        <v>0</v>
      </c>
      <c r="H22" s="36">
        <f>+TRUNC('D-PND'!H22,0)</f>
        <v>0</v>
      </c>
      <c r="I22" s="36">
        <f>+TRUNC('D-PND'!I22,0)</f>
        <v>0</v>
      </c>
      <c r="J22" s="36">
        <f>+TRUNC('D-PND'!J22,0)</f>
        <v>0</v>
      </c>
      <c r="K22" s="36">
        <f>+TRUNC('D-PND'!K22,0)</f>
        <v>0</v>
      </c>
      <c r="L22" s="36">
        <f>+TRUNC('D-PND'!L22,0)</f>
        <v>0</v>
      </c>
      <c r="M22" s="36">
        <f>+TRUNC('D-PND'!M22,3)</f>
        <v>0</v>
      </c>
      <c r="N22" s="36">
        <f>+TRUNC('D-PND'!N22,3)</f>
        <v>0</v>
      </c>
      <c r="O22" s="36">
        <f>+TRUNC('D-PND'!O22,3)</f>
        <v>0</v>
      </c>
      <c r="P22" s="36">
        <f>+TRUNC('D-PND'!P22,3)</f>
        <v>0</v>
      </c>
      <c r="Q22" s="36">
        <f>+TRUNC('D-PND'!Q22,3)</f>
        <v>0</v>
      </c>
      <c r="R22" s="36">
        <f>+TRUNC('D-PND'!R22,3)</f>
        <v>0</v>
      </c>
      <c r="S22" s="36">
        <f>+TRUNC('D-PND'!S22,0)</f>
        <v>0</v>
      </c>
      <c r="T22" s="36">
        <f>+TRUNC('D-PND'!T22,0)</f>
        <v>0</v>
      </c>
      <c r="U22" s="36">
        <f>+TRUNC('D-PND'!U22,0)</f>
        <v>0</v>
      </c>
      <c r="V22" s="36">
        <f>+TRUNC('D-PND'!V22,0)</f>
        <v>0</v>
      </c>
      <c r="W22" s="36">
        <f>+TRUNC('D-PND'!W22,0)</f>
        <v>0</v>
      </c>
      <c r="X22" s="36">
        <f>+TRUNC('D-PND'!X22,0)</f>
        <v>0</v>
      </c>
      <c r="Y22" s="36">
        <f>+TRUNC('D-PND'!Y22,0)</f>
        <v>0</v>
      </c>
      <c r="Z22" s="36">
        <f>+TRUNC('D-PND'!Z22,0)</f>
        <v>0</v>
      </c>
      <c r="AA22" s="36">
        <f>+TRUNC('D-PND'!AA22,0)</f>
        <v>0</v>
      </c>
      <c r="AB22" s="36">
        <f>+TRUNC('D-PND'!AB22,0)</f>
        <v>0</v>
      </c>
      <c r="AC22" s="36">
        <f>+TRUNC('D-PND'!AC22,0)</f>
        <v>0</v>
      </c>
      <c r="AD22" s="36">
        <f>+TRUNC('D-PND'!AD22,3)</f>
        <v>0</v>
      </c>
      <c r="AE22" s="36">
        <f>+TRUNC('D-PND'!AE22,3)</f>
        <v>0</v>
      </c>
      <c r="AF22" s="36">
        <f>+TRUNC('D-PND'!AF22,0)</f>
        <v>0</v>
      </c>
      <c r="AG22" s="36">
        <f>+TRUNC('D-PND'!AG22,0)</f>
        <v>0</v>
      </c>
      <c r="AH22" s="36">
        <f>+TRUNC('D-PND'!AH22,0)</f>
        <v>0</v>
      </c>
      <c r="AI22" s="36">
        <f>+TRUNC('D-PND'!AI22,0)</f>
        <v>0</v>
      </c>
      <c r="AJ22" s="36">
        <f>+TRUNC('D-PND'!AJ22,6)</f>
        <v>0</v>
      </c>
      <c r="AK22" s="36">
        <f>+TRUNC('D-PND'!AK22,6)</f>
        <v>0</v>
      </c>
      <c r="AL22" s="36">
        <f>+TRUNC('D-PND'!AL22,6)</f>
        <v>0</v>
      </c>
      <c r="AM22" s="36">
        <f>+TRUNC('D-PND'!AM22,0)</f>
        <v>0</v>
      </c>
      <c r="AN22" s="36">
        <f>+TRUNC('D-PND'!AN22,3)</f>
        <v>0</v>
      </c>
      <c r="AO22" s="36">
        <f>+TRUNC('D-PND'!AO22,0)</f>
        <v>0</v>
      </c>
      <c r="AP22" s="36">
        <f>+TRUNC('D-PND'!AP22,6)</f>
        <v>0</v>
      </c>
      <c r="AQ22" s="36">
        <f>+TRUNC('D-PND'!AQ22,0)</f>
        <v>0</v>
      </c>
      <c r="AR22" s="36">
        <f>+TRUNC('D-PND'!AR22,0)</f>
        <v>0</v>
      </c>
      <c r="AS22" s="36">
        <f>+TRUNC('D-PND'!AS22,3)</f>
        <v>0</v>
      </c>
      <c r="AT22" s="36">
        <f>+TRUNC('D-PND'!AT22,3)</f>
        <v>0</v>
      </c>
      <c r="AU22" s="36">
        <f>+TRUNC('D-PND'!AU22,0)</f>
        <v>0</v>
      </c>
      <c r="AV22" s="36">
        <f>+TRUNC('D-PND'!AV22,0)</f>
        <v>0</v>
      </c>
      <c r="AW22" s="36">
        <f>+TRUNC('D-PND'!AW22,0)</f>
        <v>0</v>
      </c>
      <c r="AX22" s="36">
        <f>+TRUNC('D-PND'!AX22,0)</f>
        <v>0</v>
      </c>
      <c r="AY22" s="36">
        <f>+TRUNC('D-PND'!AY22,0)</f>
        <v>0</v>
      </c>
      <c r="AZ22" s="36">
        <f>+TRUNC('D-PND'!AZ22,3)</f>
        <v>0</v>
      </c>
      <c r="BA22" s="36">
        <f>+TRUNC('D-PND'!BA22,0)</f>
        <v>0</v>
      </c>
      <c r="BB22" s="36">
        <f>+TRUNC('D-PND'!BB22,0)</f>
        <v>0</v>
      </c>
      <c r="BC22" s="36">
        <f>+TRUNC('D-PND'!BC22,0)</f>
        <v>0</v>
      </c>
      <c r="BD22" s="36">
        <f>+TRUNC('D-PND'!BD22,3)</f>
        <v>0</v>
      </c>
      <c r="BE22" s="36">
        <f>+TRUNC('D-PND'!BE22,3)</f>
        <v>0</v>
      </c>
      <c r="BF22" s="36">
        <f>+TRUNC('D-PND'!BF22,0)</f>
        <v>0</v>
      </c>
      <c r="BG22" s="36">
        <f>+TRUNC('D-PND'!BG22,0)</f>
        <v>0</v>
      </c>
      <c r="BH22" s="36">
        <f>+TRUNC('D-PND'!BH22,0)</f>
        <v>0</v>
      </c>
      <c r="BI22" s="36">
        <f>+TRUNC('D-PND'!BI22,0)</f>
        <v>0</v>
      </c>
      <c r="BJ22" s="36">
        <f>+TRUNC('D-PND'!BJ22,3)</f>
        <v>98.739000000000004</v>
      </c>
      <c r="BK22" s="36">
        <f>+TRUNC('D-PND'!BK22,3)</f>
        <v>1.8420000000000001</v>
      </c>
      <c r="BL22" s="36">
        <f>+TRUNC('D-PND'!BL22,3)</f>
        <v>-1.0569999999999999</v>
      </c>
      <c r="BM22" s="36">
        <f>+TRUNC('D-PND'!BM22,3)</f>
        <v>0.876</v>
      </c>
      <c r="BN22" s="36">
        <f>+TRUNC('D-PND'!BN22,3)</f>
        <v>6.0419999999999998</v>
      </c>
      <c r="BO22" s="36">
        <f>+TRUNC('D-PND'!BO22,3)</f>
        <v>6.0419999999999998</v>
      </c>
      <c r="BP22" s="36">
        <f>+TRUNC('D-PND'!BP22,3)</f>
        <v>0</v>
      </c>
      <c r="BQ22" s="36">
        <f>+TRUNC('D-PND'!BQ22,3)</f>
        <v>37.502000000000002</v>
      </c>
      <c r="BR22" s="36">
        <f>+TRUNC('D-PND'!BR22,3)</f>
        <v>37.502000000000002</v>
      </c>
      <c r="BS22" s="36">
        <f>+TRUNC('D-PND'!BS22,3)</f>
        <v>98.739000000000004</v>
      </c>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row>
    <row r="23" spans="3:120" x14ac:dyDescent="0.2">
      <c r="C23" s="7">
        <f>+'D-PDP'!C23</f>
        <v>45261</v>
      </c>
      <c r="D23" s="36">
        <f>+TRUNC('D-PND'!D23,0)</f>
        <v>0</v>
      </c>
      <c r="E23" s="36">
        <f>+TRUNC('D-PND'!E23,0)</f>
        <v>0</v>
      </c>
      <c r="F23" s="36">
        <f>+TRUNC('D-PND'!F23,0)</f>
        <v>0</v>
      </c>
      <c r="G23" s="36">
        <f>+TRUNC('D-PND'!G23,0)</f>
        <v>0</v>
      </c>
      <c r="H23" s="36">
        <f>+TRUNC('D-PND'!H23,0)</f>
        <v>0</v>
      </c>
      <c r="I23" s="36">
        <f>+TRUNC('D-PND'!I23,0)</f>
        <v>0</v>
      </c>
      <c r="J23" s="36">
        <f>+TRUNC('D-PND'!J23,0)</f>
        <v>0</v>
      </c>
      <c r="K23" s="36">
        <f>+TRUNC('D-PND'!K23,0)</f>
        <v>0</v>
      </c>
      <c r="L23" s="36">
        <f>+TRUNC('D-PND'!L23,0)</f>
        <v>0</v>
      </c>
      <c r="M23" s="36">
        <f>+TRUNC('D-PND'!M23,3)</f>
        <v>0</v>
      </c>
      <c r="N23" s="36">
        <f>+TRUNC('D-PND'!N23,3)</f>
        <v>0</v>
      </c>
      <c r="O23" s="36">
        <f>+TRUNC('D-PND'!O23,3)</f>
        <v>0</v>
      </c>
      <c r="P23" s="36">
        <f>+TRUNC('D-PND'!P23,3)</f>
        <v>0</v>
      </c>
      <c r="Q23" s="36">
        <f>+TRUNC('D-PND'!Q23,3)</f>
        <v>0</v>
      </c>
      <c r="R23" s="36">
        <f>+TRUNC('D-PND'!R23,3)</f>
        <v>0</v>
      </c>
      <c r="S23" s="36">
        <f>+TRUNC('D-PND'!S23,0)</f>
        <v>0</v>
      </c>
      <c r="T23" s="36">
        <f>+TRUNC('D-PND'!T23,0)</f>
        <v>0</v>
      </c>
      <c r="U23" s="36">
        <f>+TRUNC('D-PND'!U23,0)</f>
        <v>0</v>
      </c>
      <c r="V23" s="36">
        <f>+TRUNC('D-PND'!V23,0)</f>
        <v>0</v>
      </c>
      <c r="W23" s="36">
        <f>+TRUNC('D-PND'!W23,0)</f>
        <v>0</v>
      </c>
      <c r="X23" s="36">
        <f>+TRUNC('D-PND'!X23,0)</f>
        <v>0</v>
      </c>
      <c r="Y23" s="36">
        <f>+TRUNC('D-PND'!Y23,0)</f>
        <v>0</v>
      </c>
      <c r="Z23" s="36">
        <f>+TRUNC('D-PND'!Z23,0)</f>
        <v>0</v>
      </c>
      <c r="AA23" s="36">
        <f>+TRUNC('D-PND'!AA23,0)</f>
        <v>0</v>
      </c>
      <c r="AB23" s="36">
        <f>+TRUNC('D-PND'!AB23,0)</f>
        <v>0</v>
      </c>
      <c r="AC23" s="36">
        <f>+TRUNC('D-PND'!AC23,0)</f>
        <v>0</v>
      </c>
      <c r="AD23" s="36">
        <f>+TRUNC('D-PND'!AD23,3)</f>
        <v>0</v>
      </c>
      <c r="AE23" s="36">
        <f>+TRUNC('D-PND'!AE23,3)</f>
        <v>0</v>
      </c>
      <c r="AF23" s="36">
        <f>+TRUNC('D-PND'!AF23,0)</f>
        <v>0</v>
      </c>
      <c r="AG23" s="36">
        <f>+TRUNC('D-PND'!AG23,0)</f>
        <v>0</v>
      </c>
      <c r="AH23" s="36">
        <f>+TRUNC('D-PND'!AH23,0)</f>
        <v>0</v>
      </c>
      <c r="AI23" s="36">
        <f>+TRUNC('D-PND'!AI23,0)</f>
        <v>0</v>
      </c>
      <c r="AJ23" s="36">
        <f>+TRUNC('D-PND'!AJ23,6)</f>
        <v>0</v>
      </c>
      <c r="AK23" s="36">
        <f>+TRUNC('D-PND'!AK23,6)</f>
        <v>0</v>
      </c>
      <c r="AL23" s="36">
        <f>+TRUNC('D-PND'!AL23,6)</f>
        <v>0</v>
      </c>
      <c r="AM23" s="36">
        <f>+TRUNC('D-PND'!AM23,0)</f>
        <v>0</v>
      </c>
      <c r="AN23" s="36">
        <f>+TRUNC('D-PND'!AN23,3)</f>
        <v>0</v>
      </c>
      <c r="AO23" s="36">
        <f>+TRUNC('D-PND'!AO23,0)</f>
        <v>0</v>
      </c>
      <c r="AP23" s="36">
        <f>+TRUNC('D-PND'!AP23,6)</f>
        <v>0</v>
      </c>
      <c r="AQ23" s="36">
        <f>+TRUNC('D-PND'!AQ23,0)</f>
        <v>0</v>
      </c>
      <c r="AR23" s="36">
        <f>+TRUNC('D-PND'!AR23,0)</f>
        <v>0</v>
      </c>
      <c r="AS23" s="36">
        <f>+TRUNC('D-PND'!AS23,3)</f>
        <v>0</v>
      </c>
      <c r="AT23" s="36">
        <f>+TRUNC('D-PND'!AT23,3)</f>
        <v>0</v>
      </c>
      <c r="AU23" s="36">
        <f>+TRUNC('D-PND'!AU23,0)</f>
        <v>0</v>
      </c>
      <c r="AV23" s="36">
        <f>+TRUNC('D-PND'!AV23,0)</f>
        <v>0</v>
      </c>
      <c r="AW23" s="36">
        <f>+TRUNC('D-PND'!AW23,0)</f>
        <v>0</v>
      </c>
      <c r="AX23" s="36">
        <f>+TRUNC('D-PND'!AX23,0)</f>
        <v>0</v>
      </c>
      <c r="AY23" s="36">
        <f>+TRUNC('D-PND'!AY23,0)</f>
        <v>0</v>
      </c>
      <c r="AZ23" s="36">
        <f>+TRUNC('D-PND'!AZ23,3)</f>
        <v>0</v>
      </c>
      <c r="BA23" s="36">
        <f>+TRUNC('D-PND'!BA23,0)</f>
        <v>0</v>
      </c>
      <c r="BB23" s="36">
        <f>+TRUNC('D-PND'!BB23,0)</f>
        <v>0</v>
      </c>
      <c r="BC23" s="36">
        <f>+TRUNC('D-PND'!BC23,0)</f>
        <v>0</v>
      </c>
      <c r="BD23" s="36">
        <f>+TRUNC('D-PND'!BD23,3)</f>
        <v>0</v>
      </c>
      <c r="BE23" s="36">
        <f>+TRUNC('D-PND'!BE23,3)</f>
        <v>0</v>
      </c>
      <c r="BF23" s="36">
        <f>+TRUNC('D-PND'!BF23,0)</f>
        <v>0</v>
      </c>
      <c r="BG23" s="36">
        <f>+TRUNC('D-PND'!BG23,0)</f>
        <v>0</v>
      </c>
      <c r="BH23" s="36">
        <f>+TRUNC('D-PND'!BH23,0)</f>
        <v>0</v>
      </c>
      <c r="BI23" s="36">
        <f>+TRUNC('D-PND'!BI23,0)</f>
        <v>0</v>
      </c>
      <c r="BJ23" s="36">
        <f>+TRUNC('D-PND'!BJ23,3)</f>
        <v>98.739000000000004</v>
      </c>
      <c r="BK23" s="36">
        <f>+TRUNC('D-PND'!BK23,3)</f>
        <v>1.8420000000000001</v>
      </c>
      <c r="BL23" s="36">
        <f>+TRUNC('D-PND'!BL23,3)</f>
        <v>-1.0569999999999999</v>
      </c>
      <c r="BM23" s="36">
        <f>+TRUNC('D-PND'!BM23,3)</f>
        <v>0.876</v>
      </c>
      <c r="BN23" s="36">
        <f>+TRUNC('D-PND'!BN23,3)</f>
        <v>6.0419999999999998</v>
      </c>
      <c r="BO23" s="36">
        <f>+TRUNC('D-PND'!BO23,3)</f>
        <v>6.0419999999999998</v>
      </c>
      <c r="BP23" s="36">
        <f>+TRUNC('D-PND'!BP23,3)</f>
        <v>0</v>
      </c>
      <c r="BQ23" s="36">
        <f>+TRUNC('D-PND'!BQ23,3)</f>
        <v>37.502000000000002</v>
      </c>
      <c r="BR23" s="36">
        <f>+TRUNC('D-PND'!BR23,3)</f>
        <v>37.502000000000002</v>
      </c>
      <c r="BS23" s="36">
        <f>+TRUNC('D-PND'!BS23,3)</f>
        <v>98.739000000000004</v>
      </c>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row>
    <row r="24" spans="3:120" x14ac:dyDescent="0.2">
      <c r="C24" s="8">
        <f>+'D-PDP'!C24</f>
        <v>45292</v>
      </c>
      <c r="D24" s="36">
        <f>+TRUNC('D-PND'!D24,0)</f>
        <v>0</v>
      </c>
      <c r="E24" s="36">
        <f>+TRUNC('D-PND'!E24,0)</f>
        <v>0</v>
      </c>
      <c r="F24" s="36">
        <f>+TRUNC('D-PND'!F24,0)</f>
        <v>0</v>
      </c>
      <c r="G24" s="36">
        <f>+TRUNC('D-PND'!G24,0)</f>
        <v>0</v>
      </c>
      <c r="H24" s="36">
        <f>+TRUNC('D-PND'!H24,0)</f>
        <v>0</v>
      </c>
      <c r="I24" s="36">
        <f>+TRUNC('D-PND'!I24,0)</f>
        <v>0</v>
      </c>
      <c r="J24" s="36">
        <f>+TRUNC('D-PND'!J24,0)</f>
        <v>0</v>
      </c>
      <c r="K24" s="36">
        <f>+TRUNC('D-PND'!K24,0)</f>
        <v>0</v>
      </c>
      <c r="L24" s="36">
        <f>+TRUNC('D-PND'!L24,0)</f>
        <v>0</v>
      </c>
      <c r="M24" s="36">
        <f>+TRUNC('D-PND'!M24,3)</f>
        <v>0</v>
      </c>
      <c r="N24" s="36">
        <f>+TRUNC('D-PND'!N24,3)</f>
        <v>0</v>
      </c>
      <c r="O24" s="36">
        <f>+TRUNC('D-PND'!O24,3)</f>
        <v>0</v>
      </c>
      <c r="P24" s="36">
        <f>+TRUNC('D-PND'!P24,3)</f>
        <v>0</v>
      </c>
      <c r="Q24" s="36">
        <f>+TRUNC('D-PND'!Q24,3)</f>
        <v>0</v>
      </c>
      <c r="R24" s="36">
        <f>+TRUNC('D-PND'!R24,3)</f>
        <v>0</v>
      </c>
      <c r="S24" s="36">
        <f>+TRUNC('D-PND'!S24,0)</f>
        <v>0</v>
      </c>
      <c r="T24" s="36">
        <f>+TRUNC('D-PND'!T24,0)</f>
        <v>0</v>
      </c>
      <c r="U24" s="36">
        <f>+TRUNC('D-PND'!U24,0)</f>
        <v>0</v>
      </c>
      <c r="V24" s="36">
        <f>+TRUNC('D-PND'!V24,0)</f>
        <v>0</v>
      </c>
      <c r="W24" s="36">
        <f>+TRUNC('D-PND'!W24,0)</f>
        <v>0</v>
      </c>
      <c r="X24" s="36">
        <f>+TRUNC('D-PND'!X24,0)</f>
        <v>0</v>
      </c>
      <c r="Y24" s="36">
        <f>+TRUNC('D-PND'!Y24,0)</f>
        <v>0</v>
      </c>
      <c r="Z24" s="36">
        <f>+TRUNC('D-PND'!Z24,0)</f>
        <v>0</v>
      </c>
      <c r="AA24" s="36">
        <f>+TRUNC('D-PND'!AA24,0)</f>
        <v>0</v>
      </c>
      <c r="AB24" s="36">
        <f>+TRUNC('D-PND'!AB24,0)</f>
        <v>0</v>
      </c>
      <c r="AC24" s="36">
        <f>+TRUNC('D-PND'!AC24,0)</f>
        <v>0</v>
      </c>
      <c r="AD24" s="36">
        <f>+TRUNC('D-PND'!AD24,3)</f>
        <v>0</v>
      </c>
      <c r="AE24" s="36">
        <f>+TRUNC('D-PND'!AE24,3)</f>
        <v>0</v>
      </c>
      <c r="AF24" s="36">
        <f>+TRUNC('D-PND'!AF24,0)</f>
        <v>0</v>
      </c>
      <c r="AG24" s="36">
        <f>+TRUNC('D-PND'!AG24,0)</f>
        <v>0</v>
      </c>
      <c r="AH24" s="36">
        <f>+TRUNC('D-PND'!AH24,0)</f>
        <v>0</v>
      </c>
      <c r="AI24" s="36">
        <f>+TRUNC('D-PND'!AI24,0)</f>
        <v>0</v>
      </c>
      <c r="AJ24" s="36">
        <f>+TRUNC('D-PND'!AJ24,6)</f>
        <v>0</v>
      </c>
      <c r="AK24" s="36">
        <f>+TRUNC('D-PND'!AK24,6)</f>
        <v>0</v>
      </c>
      <c r="AL24" s="36">
        <f>+TRUNC('D-PND'!AL24,6)</f>
        <v>0</v>
      </c>
      <c r="AM24" s="36">
        <f>+TRUNC('D-PND'!AM24,0)</f>
        <v>0</v>
      </c>
      <c r="AN24" s="36">
        <f>+TRUNC('D-PND'!AN24,3)</f>
        <v>0</v>
      </c>
      <c r="AO24" s="36">
        <f>+TRUNC('D-PND'!AO24,0)</f>
        <v>0</v>
      </c>
      <c r="AP24" s="36">
        <f>+TRUNC('D-PND'!AP24,6)</f>
        <v>0</v>
      </c>
      <c r="AQ24" s="36">
        <f>+TRUNC('D-PND'!AQ24,0)</f>
        <v>0</v>
      </c>
      <c r="AR24" s="36">
        <f>+TRUNC('D-PND'!AR24,0)</f>
        <v>0</v>
      </c>
      <c r="AS24" s="36">
        <f>+TRUNC('D-PND'!AS24,3)</f>
        <v>0</v>
      </c>
      <c r="AT24" s="36">
        <f>+TRUNC('D-PND'!AT24,3)</f>
        <v>0</v>
      </c>
      <c r="AU24" s="36">
        <f>+TRUNC('D-PND'!AU24,0)</f>
        <v>0</v>
      </c>
      <c r="AV24" s="36">
        <f>+TRUNC('D-PND'!AV24,0)</f>
        <v>0</v>
      </c>
      <c r="AW24" s="36">
        <f>+TRUNC('D-PND'!AW24,0)</f>
        <v>0</v>
      </c>
      <c r="AX24" s="36">
        <f>+TRUNC('D-PND'!AX24,0)</f>
        <v>0</v>
      </c>
      <c r="AY24" s="36">
        <f>+TRUNC('D-PND'!AY24,0)</f>
        <v>0</v>
      </c>
      <c r="AZ24" s="36">
        <f>+TRUNC('D-PND'!AZ24,3)</f>
        <v>0</v>
      </c>
      <c r="BA24" s="36">
        <f>+TRUNC('D-PND'!BA24,0)</f>
        <v>0</v>
      </c>
      <c r="BB24" s="36">
        <f>+TRUNC('D-PND'!BB24,0)</f>
        <v>0</v>
      </c>
      <c r="BC24" s="36">
        <f>+TRUNC('D-PND'!BC24,0)</f>
        <v>0</v>
      </c>
      <c r="BD24" s="36">
        <f>+TRUNC('D-PND'!BD24,3)</f>
        <v>0</v>
      </c>
      <c r="BE24" s="36">
        <f>+TRUNC('D-PND'!BE24,3)</f>
        <v>0</v>
      </c>
      <c r="BF24" s="36">
        <f>+TRUNC('D-PND'!BF24,0)</f>
        <v>0</v>
      </c>
      <c r="BG24" s="36">
        <f>+TRUNC('D-PND'!BG24,0)</f>
        <v>0</v>
      </c>
      <c r="BH24" s="36">
        <f>+TRUNC('D-PND'!BH24,0)</f>
        <v>0</v>
      </c>
      <c r="BI24" s="36">
        <f>+TRUNC('D-PND'!BI24,0)</f>
        <v>0</v>
      </c>
      <c r="BJ24" s="36">
        <f>+TRUNC('D-PND'!BJ24,3)</f>
        <v>98.739000000000004</v>
      </c>
      <c r="BK24" s="36">
        <f>+TRUNC('D-PND'!BK24,3)</f>
        <v>1.8420000000000001</v>
      </c>
      <c r="BL24" s="36">
        <f>+TRUNC('D-PND'!BL24,3)</f>
        <v>-1.0569999999999999</v>
      </c>
      <c r="BM24" s="36">
        <f>+TRUNC('D-PND'!BM24,3)</f>
        <v>0.876</v>
      </c>
      <c r="BN24" s="36">
        <f>+TRUNC('D-PND'!BN24,3)</f>
        <v>6.0419999999999998</v>
      </c>
      <c r="BO24" s="36">
        <f>+TRUNC('D-PND'!BO24,3)</f>
        <v>6.0419999999999998</v>
      </c>
      <c r="BP24" s="36">
        <f>+TRUNC('D-PND'!BP24,3)</f>
        <v>0</v>
      </c>
      <c r="BQ24" s="36">
        <f>+TRUNC('D-PND'!BQ24,3)</f>
        <v>37.502000000000002</v>
      </c>
      <c r="BR24" s="36">
        <f>+TRUNC('D-PND'!BR24,3)</f>
        <v>37.502000000000002</v>
      </c>
      <c r="BS24" s="36">
        <f>+TRUNC('D-PND'!BS24,3)</f>
        <v>98.739000000000004</v>
      </c>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row>
    <row r="25" spans="3:120" x14ac:dyDescent="0.2">
      <c r="C25" s="8">
        <f>+'D-PDP'!C25</f>
        <v>45323</v>
      </c>
      <c r="D25" s="36">
        <f>+TRUNC('D-PND'!D25,0)</f>
        <v>0</v>
      </c>
      <c r="E25" s="36">
        <f>+TRUNC('D-PND'!E25,0)</f>
        <v>0</v>
      </c>
      <c r="F25" s="36">
        <f>+TRUNC('D-PND'!F25,0)</f>
        <v>0</v>
      </c>
      <c r="G25" s="36">
        <f>+TRUNC('D-PND'!G25,0)</f>
        <v>0</v>
      </c>
      <c r="H25" s="36">
        <f>+TRUNC('D-PND'!H25,0)</f>
        <v>0</v>
      </c>
      <c r="I25" s="36">
        <f>+TRUNC('D-PND'!I25,0)</f>
        <v>0</v>
      </c>
      <c r="J25" s="36">
        <f>+TRUNC('D-PND'!J25,0)</f>
        <v>0</v>
      </c>
      <c r="K25" s="36">
        <f>+TRUNC('D-PND'!K25,0)</f>
        <v>0</v>
      </c>
      <c r="L25" s="36">
        <f>+TRUNC('D-PND'!L25,0)</f>
        <v>0</v>
      </c>
      <c r="M25" s="36">
        <f>+TRUNC('D-PND'!M25,3)</f>
        <v>0</v>
      </c>
      <c r="N25" s="36">
        <f>+TRUNC('D-PND'!N25,3)</f>
        <v>0</v>
      </c>
      <c r="O25" s="36">
        <f>+TRUNC('D-PND'!O25,3)</f>
        <v>0</v>
      </c>
      <c r="P25" s="36">
        <f>+TRUNC('D-PND'!P25,3)</f>
        <v>0</v>
      </c>
      <c r="Q25" s="36">
        <f>+TRUNC('D-PND'!Q25,3)</f>
        <v>0</v>
      </c>
      <c r="R25" s="36">
        <f>+TRUNC('D-PND'!R25,3)</f>
        <v>0</v>
      </c>
      <c r="S25" s="36">
        <f>+TRUNC('D-PND'!S25,0)</f>
        <v>0</v>
      </c>
      <c r="T25" s="36">
        <f>+TRUNC('D-PND'!T25,0)</f>
        <v>0</v>
      </c>
      <c r="U25" s="36">
        <f>+TRUNC('D-PND'!U25,0)</f>
        <v>0</v>
      </c>
      <c r="V25" s="36">
        <f>+TRUNC('D-PND'!V25,0)</f>
        <v>0</v>
      </c>
      <c r="W25" s="36">
        <f>+TRUNC('D-PND'!W25,0)</f>
        <v>0</v>
      </c>
      <c r="X25" s="36">
        <f>+TRUNC('D-PND'!X25,0)</f>
        <v>0</v>
      </c>
      <c r="Y25" s="36">
        <f>+TRUNC('D-PND'!Y25,0)</f>
        <v>0</v>
      </c>
      <c r="Z25" s="36">
        <f>+TRUNC('D-PND'!Z25,0)</f>
        <v>0</v>
      </c>
      <c r="AA25" s="36">
        <f>+TRUNC('D-PND'!AA25,0)</f>
        <v>0</v>
      </c>
      <c r="AB25" s="36">
        <f>+TRUNC('D-PND'!AB25,0)</f>
        <v>0</v>
      </c>
      <c r="AC25" s="36">
        <f>+TRUNC('D-PND'!AC25,0)</f>
        <v>0</v>
      </c>
      <c r="AD25" s="36">
        <f>+TRUNC('D-PND'!AD25,3)</f>
        <v>0</v>
      </c>
      <c r="AE25" s="36">
        <f>+TRUNC('D-PND'!AE25,3)</f>
        <v>0</v>
      </c>
      <c r="AF25" s="36">
        <f>+TRUNC('D-PND'!AF25,0)</f>
        <v>0</v>
      </c>
      <c r="AG25" s="36">
        <f>+TRUNC('D-PND'!AG25,0)</f>
        <v>0</v>
      </c>
      <c r="AH25" s="36">
        <f>+TRUNC('D-PND'!AH25,0)</f>
        <v>0</v>
      </c>
      <c r="AI25" s="36">
        <f>+TRUNC('D-PND'!AI25,0)</f>
        <v>0</v>
      </c>
      <c r="AJ25" s="36">
        <f>+TRUNC('D-PND'!AJ25,6)</f>
        <v>0</v>
      </c>
      <c r="AK25" s="36">
        <f>+TRUNC('D-PND'!AK25,6)</f>
        <v>0</v>
      </c>
      <c r="AL25" s="36">
        <f>+TRUNC('D-PND'!AL25,6)</f>
        <v>0</v>
      </c>
      <c r="AM25" s="36">
        <f>+TRUNC('D-PND'!AM25,0)</f>
        <v>0</v>
      </c>
      <c r="AN25" s="36">
        <f>+TRUNC('D-PND'!AN25,3)</f>
        <v>0</v>
      </c>
      <c r="AO25" s="36">
        <f>+TRUNC('D-PND'!AO25,0)</f>
        <v>0</v>
      </c>
      <c r="AP25" s="36">
        <f>+TRUNC('D-PND'!AP25,6)</f>
        <v>0</v>
      </c>
      <c r="AQ25" s="36">
        <f>+TRUNC('D-PND'!AQ25,0)</f>
        <v>0</v>
      </c>
      <c r="AR25" s="36">
        <f>+TRUNC('D-PND'!AR25,0)</f>
        <v>0</v>
      </c>
      <c r="AS25" s="36">
        <f>+TRUNC('D-PND'!AS25,3)</f>
        <v>0</v>
      </c>
      <c r="AT25" s="36">
        <f>+TRUNC('D-PND'!AT25,3)</f>
        <v>0</v>
      </c>
      <c r="AU25" s="36">
        <f>+TRUNC('D-PND'!AU25,0)</f>
        <v>0</v>
      </c>
      <c r="AV25" s="36">
        <f>+TRUNC('D-PND'!AV25,0)</f>
        <v>0</v>
      </c>
      <c r="AW25" s="36">
        <f>+TRUNC('D-PND'!AW25,0)</f>
        <v>0</v>
      </c>
      <c r="AX25" s="36">
        <f>+TRUNC('D-PND'!AX25,0)</f>
        <v>0</v>
      </c>
      <c r="AY25" s="36">
        <f>+TRUNC('D-PND'!AY25,0)</f>
        <v>0</v>
      </c>
      <c r="AZ25" s="36">
        <f>+TRUNC('D-PND'!AZ25,3)</f>
        <v>0</v>
      </c>
      <c r="BA25" s="36">
        <f>+TRUNC('D-PND'!BA25,0)</f>
        <v>0</v>
      </c>
      <c r="BB25" s="36">
        <f>+TRUNC('D-PND'!BB25,0)</f>
        <v>0</v>
      </c>
      <c r="BC25" s="36">
        <f>+TRUNC('D-PND'!BC25,0)</f>
        <v>0</v>
      </c>
      <c r="BD25" s="36">
        <f>+TRUNC('D-PND'!BD25,3)</f>
        <v>0</v>
      </c>
      <c r="BE25" s="36">
        <f>+TRUNC('D-PND'!BE25,3)</f>
        <v>0</v>
      </c>
      <c r="BF25" s="36">
        <f>+TRUNC('D-PND'!BF25,0)</f>
        <v>0</v>
      </c>
      <c r="BG25" s="36">
        <f>+TRUNC('D-PND'!BG25,0)</f>
        <v>0</v>
      </c>
      <c r="BH25" s="36">
        <f>+TRUNC('D-PND'!BH25,0)</f>
        <v>0</v>
      </c>
      <c r="BI25" s="36">
        <f>+TRUNC('D-PND'!BI25,0)</f>
        <v>0</v>
      </c>
      <c r="BJ25" s="36">
        <f>+TRUNC('D-PND'!BJ25,3)</f>
        <v>98.739000000000004</v>
      </c>
      <c r="BK25" s="36">
        <f>+TRUNC('D-PND'!BK25,3)</f>
        <v>1.8420000000000001</v>
      </c>
      <c r="BL25" s="36">
        <f>+TRUNC('D-PND'!BL25,3)</f>
        <v>-1.0569999999999999</v>
      </c>
      <c r="BM25" s="36">
        <f>+TRUNC('D-PND'!BM25,3)</f>
        <v>0.876</v>
      </c>
      <c r="BN25" s="36">
        <f>+TRUNC('D-PND'!BN25,3)</f>
        <v>6.0419999999999998</v>
      </c>
      <c r="BO25" s="36">
        <f>+TRUNC('D-PND'!BO25,3)</f>
        <v>6.0419999999999998</v>
      </c>
      <c r="BP25" s="36">
        <f>+TRUNC('D-PND'!BP25,3)</f>
        <v>0</v>
      </c>
      <c r="BQ25" s="36">
        <f>+TRUNC('D-PND'!BQ25,3)</f>
        <v>37.502000000000002</v>
      </c>
      <c r="BR25" s="36">
        <f>+TRUNC('D-PND'!BR25,3)</f>
        <v>37.502000000000002</v>
      </c>
      <c r="BS25" s="36">
        <f>+TRUNC('D-PND'!BS25,3)</f>
        <v>98.739000000000004</v>
      </c>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row>
    <row r="26" spans="3:120" x14ac:dyDescent="0.2">
      <c r="C26" s="8">
        <f>+'D-PDP'!C26</f>
        <v>45352</v>
      </c>
      <c r="D26" s="36">
        <f>+TRUNC('D-PND'!D26,0)</f>
        <v>0</v>
      </c>
      <c r="E26" s="36">
        <f>+TRUNC('D-PND'!E26,0)</f>
        <v>0</v>
      </c>
      <c r="F26" s="36">
        <f>+TRUNC('D-PND'!F26,0)</f>
        <v>0</v>
      </c>
      <c r="G26" s="36">
        <f>+TRUNC('D-PND'!G26,0)</f>
        <v>0</v>
      </c>
      <c r="H26" s="36">
        <f>+TRUNC('D-PND'!H26,0)</f>
        <v>0</v>
      </c>
      <c r="I26" s="36">
        <f>+TRUNC('D-PND'!I26,0)</f>
        <v>0</v>
      </c>
      <c r="J26" s="36">
        <f>+TRUNC('D-PND'!J26,0)</f>
        <v>0</v>
      </c>
      <c r="K26" s="36">
        <f>+TRUNC('D-PND'!K26,0)</f>
        <v>0</v>
      </c>
      <c r="L26" s="36">
        <f>+TRUNC('D-PND'!L26,0)</f>
        <v>0</v>
      </c>
      <c r="M26" s="36">
        <f>+TRUNC('D-PND'!M26,3)</f>
        <v>0</v>
      </c>
      <c r="N26" s="36">
        <f>+TRUNC('D-PND'!N26,3)</f>
        <v>0</v>
      </c>
      <c r="O26" s="36">
        <f>+TRUNC('D-PND'!O26,3)</f>
        <v>0</v>
      </c>
      <c r="P26" s="36">
        <f>+TRUNC('D-PND'!P26,3)</f>
        <v>0</v>
      </c>
      <c r="Q26" s="36">
        <f>+TRUNC('D-PND'!Q26,3)</f>
        <v>0</v>
      </c>
      <c r="R26" s="36">
        <f>+TRUNC('D-PND'!R26,3)</f>
        <v>0</v>
      </c>
      <c r="S26" s="36">
        <f>+TRUNC('D-PND'!S26,0)</f>
        <v>0</v>
      </c>
      <c r="T26" s="36">
        <f>+TRUNC('D-PND'!T26,0)</f>
        <v>0</v>
      </c>
      <c r="U26" s="36">
        <f>+TRUNC('D-PND'!U26,0)</f>
        <v>0</v>
      </c>
      <c r="V26" s="36">
        <f>+TRUNC('D-PND'!V26,0)</f>
        <v>0</v>
      </c>
      <c r="W26" s="36">
        <f>+TRUNC('D-PND'!W26,0)</f>
        <v>0</v>
      </c>
      <c r="X26" s="36">
        <f>+TRUNC('D-PND'!X26,0)</f>
        <v>0</v>
      </c>
      <c r="Y26" s="36">
        <f>+TRUNC('D-PND'!Y26,0)</f>
        <v>0</v>
      </c>
      <c r="Z26" s="36">
        <f>+TRUNC('D-PND'!Z26,0)</f>
        <v>0</v>
      </c>
      <c r="AA26" s="36">
        <f>+TRUNC('D-PND'!AA26,0)</f>
        <v>0</v>
      </c>
      <c r="AB26" s="36">
        <f>+TRUNC('D-PND'!AB26,0)</f>
        <v>0</v>
      </c>
      <c r="AC26" s="36">
        <f>+TRUNC('D-PND'!AC26,0)</f>
        <v>0</v>
      </c>
      <c r="AD26" s="36">
        <f>+TRUNC('D-PND'!AD26,3)</f>
        <v>0</v>
      </c>
      <c r="AE26" s="36">
        <f>+TRUNC('D-PND'!AE26,3)</f>
        <v>0</v>
      </c>
      <c r="AF26" s="36">
        <f>+TRUNC('D-PND'!AF26,0)</f>
        <v>0</v>
      </c>
      <c r="AG26" s="36">
        <f>+TRUNC('D-PND'!AG26,0)</f>
        <v>0</v>
      </c>
      <c r="AH26" s="36">
        <f>+TRUNC('D-PND'!AH26,0)</f>
        <v>0</v>
      </c>
      <c r="AI26" s="36">
        <f>+TRUNC('D-PND'!AI26,0)</f>
        <v>0</v>
      </c>
      <c r="AJ26" s="36">
        <f>+TRUNC('D-PND'!AJ26,6)</f>
        <v>0</v>
      </c>
      <c r="AK26" s="36">
        <f>+TRUNC('D-PND'!AK26,6)</f>
        <v>0</v>
      </c>
      <c r="AL26" s="36">
        <f>+TRUNC('D-PND'!AL26,6)</f>
        <v>0</v>
      </c>
      <c r="AM26" s="36">
        <f>+TRUNC('D-PND'!AM26,0)</f>
        <v>0</v>
      </c>
      <c r="AN26" s="36">
        <f>+TRUNC('D-PND'!AN26,3)</f>
        <v>0</v>
      </c>
      <c r="AO26" s="36">
        <f>+TRUNC('D-PND'!AO26,0)</f>
        <v>0</v>
      </c>
      <c r="AP26" s="36">
        <f>+TRUNC('D-PND'!AP26,6)</f>
        <v>0</v>
      </c>
      <c r="AQ26" s="36">
        <f>+TRUNC('D-PND'!AQ26,0)</f>
        <v>0</v>
      </c>
      <c r="AR26" s="36">
        <f>+TRUNC('D-PND'!AR26,0)</f>
        <v>0</v>
      </c>
      <c r="AS26" s="36">
        <f>+TRUNC('D-PND'!AS26,3)</f>
        <v>0</v>
      </c>
      <c r="AT26" s="36">
        <f>+TRUNC('D-PND'!AT26,3)</f>
        <v>0</v>
      </c>
      <c r="AU26" s="36">
        <f>+TRUNC('D-PND'!AU26,0)</f>
        <v>0</v>
      </c>
      <c r="AV26" s="36">
        <f>+TRUNC('D-PND'!AV26,0)</f>
        <v>0</v>
      </c>
      <c r="AW26" s="36">
        <f>+TRUNC('D-PND'!AW26,0)</f>
        <v>0</v>
      </c>
      <c r="AX26" s="36">
        <f>+TRUNC('D-PND'!AX26,0)</f>
        <v>0</v>
      </c>
      <c r="AY26" s="36">
        <f>+TRUNC('D-PND'!AY26,0)</f>
        <v>0</v>
      </c>
      <c r="AZ26" s="36">
        <f>+TRUNC('D-PND'!AZ26,3)</f>
        <v>0</v>
      </c>
      <c r="BA26" s="36">
        <f>+TRUNC('D-PND'!BA26,0)</f>
        <v>0</v>
      </c>
      <c r="BB26" s="36">
        <f>+TRUNC('D-PND'!BB26,0)</f>
        <v>0</v>
      </c>
      <c r="BC26" s="36">
        <f>+TRUNC('D-PND'!BC26,0)</f>
        <v>0</v>
      </c>
      <c r="BD26" s="36">
        <f>+TRUNC('D-PND'!BD26,3)</f>
        <v>0</v>
      </c>
      <c r="BE26" s="36">
        <f>+TRUNC('D-PND'!BE26,3)</f>
        <v>0</v>
      </c>
      <c r="BF26" s="36">
        <f>+TRUNC('D-PND'!BF26,0)</f>
        <v>0</v>
      </c>
      <c r="BG26" s="36">
        <f>+TRUNC('D-PND'!BG26,0)</f>
        <v>0</v>
      </c>
      <c r="BH26" s="36">
        <f>+TRUNC('D-PND'!BH26,0)</f>
        <v>0</v>
      </c>
      <c r="BI26" s="36">
        <f>+TRUNC('D-PND'!BI26,0)</f>
        <v>0</v>
      </c>
      <c r="BJ26" s="36">
        <f>+TRUNC('D-PND'!BJ26,3)</f>
        <v>98.739000000000004</v>
      </c>
      <c r="BK26" s="36">
        <f>+TRUNC('D-PND'!BK26,3)</f>
        <v>1.8420000000000001</v>
      </c>
      <c r="BL26" s="36">
        <f>+TRUNC('D-PND'!BL26,3)</f>
        <v>-1.0569999999999999</v>
      </c>
      <c r="BM26" s="36">
        <f>+TRUNC('D-PND'!BM26,3)</f>
        <v>0.876</v>
      </c>
      <c r="BN26" s="36">
        <f>+TRUNC('D-PND'!BN26,3)</f>
        <v>6.0419999999999998</v>
      </c>
      <c r="BO26" s="36">
        <f>+TRUNC('D-PND'!BO26,3)</f>
        <v>6.0419999999999998</v>
      </c>
      <c r="BP26" s="36">
        <f>+TRUNC('D-PND'!BP26,3)</f>
        <v>0</v>
      </c>
      <c r="BQ26" s="36">
        <f>+TRUNC('D-PND'!BQ26,3)</f>
        <v>37.502000000000002</v>
      </c>
      <c r="BR26" s="36">
        <f>+TRUNC('D-PND'!BR26,3)</f>
        <v>37.502000000000002</v>
      </c>
      <c r="BS26" s="36">
        <f>+TRUNC('D-PND'!BS26,3)</f>
        <v>98.739000000000004</v>
      </c>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row>
    <row r="27" spans="3:120" x14ac:dyDescent="0.2">
      <c r="C27" s="8">
        <f>+'D-PDP'!C27</f>
        <v>45383</v>
      </c>
      <c r="D27" s="36">
        <f>+TRUNC('D-PND'!D27,0)</f>
        <v>0</v>
      </c>
      <c r="E27" s="36">
        <f>+TRUNC('D-PND'!E27,0)</f>
        <v>0</v>
      </c>
      <c r="F27" s="36">
        <f>+TRUNC('D-PND'!F27,0)</f>
        <v>0</v>
      </c>
      <c r="G27" s="36">
        <f>+TRUNC('D-PND'!G27,0)</f>
        <v>0</v>
      </c>
      <c r="H27" s="36">
        <f>+TRUNC('D-PND'!H27,0)</f>
        <v>0</v>
      </c>
      <c r="I27" s="36">
        <f>+TRUNC('D-PND'!I27,0)</f>
        <v>0</v>
      </c>
      <c r="J27" s="36">
        <f>+TRUNC('D-PND'!J27,0)</f>
        <v>0</v>
      </c>
      <c r="K27" s="36">
        <f>+TRUNC('D-PND'!K27,0)</f>
        <v>0</v>
      </c>
      <c r="L27" s="36">
        <f>+TRUNC('D-PND'!L27,0)</f>
        <v>0</v>
      </c>
      <c r="M27" s="36">
        <f>+TRUNC('D-PND'!M27,3)</f>
        <v>0</v>
      </c>
      <c r="N27" s="36">
        <f>+TRUNC('D-PND'!N27,3)</f>
        <v>0</v>
      </c>
      <c r="O27" s="36">
        <f>+TRUNC('D-PND'!O27,3)</f>
        <v>0</v>
      </c>
      <c r="P27" s="36">
        <f>+TRUNC('D-PND'!P27,3)</f>
        <v>0</v>
      </c>
      <c r="Q27" s="36">
        <f>+TRUNC('D-PND'!Q27,3)</f>
        <v>0</v>
      </c>
      <c r="R27" s="36">
        <f>+TRUNC('D-PND'!R27,3)</f>
        <v>0</v>
      </c>
      <c r="S27" s="36">
        <f>+TRUNC('D-PND'!S27,0)</f>
        <v>0</v>
      </c>
      <c r="T27" s="36">
        <f>+TRUNC('D-PND'!T27,0)</f>
        <v>0</v>
      </c>
      <c r="U27" s="36">
        <f>+TRUNC('D-PND'!U27,0)</f>
        <v>0</v>
      </c>
      <c r="V27" s="36">
        <f>+TRUNC('D-PND'!V27,0)</f>
        <v>0</v>
      </c>
      <c r="W27" s="36">
        <f>+TRUNC('D-PND'!W27,0)</f>
        <v>0</v>
      </c>
      <c r="X27" s="36">
        <f>+TRUNC('D-PND'!X27,0)</f>
        <v>0</v>
      </c>
      <c r="Y27" s="36">
        <f>+TRUNC('D-PND'!Y27,0)</f>
        <v>0</v>
      </c>
      <c r="Z27" s="36">
        <f>+TRUNC('D-PND'!Z27,0)</f>
        <v>0</v>
      </c>
      <c r="AA27" s="36">
        <f>+TRUNC('D-PND'!AA27,0)</f>
        <v>0</v>
      </c>
      <c r="AB27" s="36">
        <f>+TRUNC('D-PND'!AB27,0)</f>
        <v>0</v>
      </c>
      <c r="AC27" s="36">
        <f>+TRUNC('D-PND'!AC27,0)</f>
        <v>0</v>
      </c>
      <c r="AD27" s="36">
        <f>+TRUNC('D-PND'!AD27,3)</f>
        <v>0</v>
      </c>
      <c r="AE27" s="36">
        <f>+TRUNC('D-PND'!AE27,3)</f>
        <v>0</v>
      </c>
      <c r="AF27" s="36">
        <f>+TRUNC('D-PND'!AF27,0)</f>
        <v>0</v>
      </c>
      <c r="AG27" s="36">
        <f>+TRUNC('D-PND'!AG27,0)</f>
        <v>0</v>
      </c>
      <c r="AH27" s="36">
        <f>+TRUNC('D-PND'!AH27,0)</f>
        <v>0</v>
      </c>
      <c r="AI27" s="36">
        <f>+TRUNC('D-PND'!AI27,0)</f>
        <v>0</v>
      </c>
      <c r="AJ27" s="36">
        <f>+TRUNC('D-PND'!AJ27,6)</f>
        <v>0</v>
      </c>
      <c r="AK27" s="36">
        <f>+TRUNC('D-PND'!AK27,6)</f>
        <v>0</v>
      </c>
      <c r="AL27" s="36">
        <f>+TRUNC('D-PND'!AL27,6)</f>
        <v>0</v>
      </c>
      <c r="AM27" s="36">
        <f>+TRUNC('D-PND'!AM27,0)</f>
        <v>0</v>
      </c>
      <c r="AN27" s="36">
        <f>+TRUNC('D-PND'!AN27,3)</f>
        <v>0</v>
      </c>
      <c r="AO27" s="36">
        <f>+TRUNC('D-PND'!AO27,0)</f>
        <v>0</v>
      </c>
      <c r="AP27" s="36">
        <f>+TRUNC('D-PND'!AP27,6)</f>
        <v>0</v>
      </c>
      <c r="AQ27" s="36">
        <f>+TRUNC('D-PND'!AQ27,0)</f>
        <v>0</v>
      </c>
      <c r="AR27" s="36">
        <f>+TRUNC('D-PND'!AR27,0)</f>
        <v>0</v>
      </c>
      <c r="AS27" s="36">
        <f>+TRUNC('D-PND'!AS27,3)</f>
        <v>0</v>
      </c>
      <c r="AT27" s="36">
        <f>+TRUNC('D-PND'!AT27,3)</f>
        <v>0</v>
      </c>
      <c r="AU27" s="36">
        <f>+TRUNC('D-PND'!AU27,0)</f>
        <v>0</v>
      </c>
      <c r="AV27" s="36">
        <f>+TRUNC('D-PND'!AV27,0)</f>
        <v>0</v>
      </c>
      <c r="AW27" s="36">
        <f>+TRUNC('D-PND'!AW27,0)</f>
        <v>0</v>
      </c>
      <c r="AX27" s="36">
        <f>+TRUNC('D-PND'!AX27,0)</f>
        <v>0</v>
      </c>
      <c r="AY27" s="36">
        <f>+TRUNC('D-PND'!AY27,0)</f>
        <v>0</v>
      </c>
      <c r="AZ27" s="36">
        <f>+TRUNC('D-PND'!AZ27,3)</f>
        <v>0</v>
      </c>
      <c r="BA27" s="36">
        <f>+TRUNC('D-PND'!BA27,0)</f>
        <v>0</v>
      </c>
      <c r="BB27" s="36">
        <f>+TRUNC('D-PND'!BB27,0)</f>
        <v>0</v>
      </c>
      <c r="BC27" s="36">
        <f>+TRUNC('D-PND'!BC27,0)</f>
        <v>0</v>
      </c>
      <c r="BD27" s="36">
        <f>+TRUNC('D-PND'!BD27,3)</f>
        <v>0</v>
      </c>
      <c r="BE27" s="36">
        <f>+TRUNC('D-PND'!BE27,3)</f>
        <v>0</v>
      </c>
      <c r="BF27" s="36">
        <f>+TRUNC('D-PND'!BF27,0)</f>
        <v>0</v>
      </c>
      <c r="BG27" s="36">
        <f>+TRUNC('D-PND'!BG27,0)</f>
        <v>0</v>
      </c>
      <c r="BH27" s="36">
        <f>+TRUNC('D-PND'!BH27,0)</f>
        <v>0</v>
      </c>
      <c r="BI27" s="36">
        <f>+TRUNC('D-PND'!BI27,0)</f>
        <v>0</v>
      </c>
      <c r="BJ27" s="36">
        <f>+TRUNC('D-PND'!BJ27,3)</f>
        <v>98.739000000000004</v>
      </c>
      <c r="BK27" s="36">
        <f>+TRUNC('D-PND'!BK27,3)</f>
        <v>1.8420000000000001</v>
      </c>
      <c r="BL27" s="36">
        <f>+TRUNC('D-PND'!BL27,3)</f>
        <v>-1.0569999999999999</v>
      </c>
      <c r="BM27" s="36">
        <f>+TRUNC('D-PND'!BM27,3)</f>
        <v>0.876</v>
      </c>
      <c r="BN27" s="36">
        <f>+TRUNC('D-PND'!BN27,3)</f>
        <v>6.0419999999999998</v>
      </c>
      <c r="BO27" s="36">
        <f>+TRUNC('D-PND'!BO27,3)</f>
        <v>6.0419999999999998</v>
      </c>
      <c r="BP27" s="36">
        <f>+TRUNC('D-PND'!BP27,3)</f>
        <v>0</v>
      </c>
      <c r="BQ27" s="36">
        <f>+TRUNC('D-PND'!BQ27,3)</f>
        <v>37.502000000000002</v>
      </c>
      <c r="BR27" s="36">
        <f>+TRUNC('D-PND'!BR27,3)</f>
        <v>37.502000000000002</v>
      </c>
      <c r="BS27" s="36">
        <f>+TRUNC('D-PND'!BS27,3)</f>
        <v>98.739000000000004</v>
      </c>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row>
    <row r="28" spans="3:120" x14ac:dyDescent="0.2">
      <c r="C28" s="8">
        <f>+'D-PDP'!C28</f>
        <v>45413</v>
      </c>
      <c r="D28" s="36">
        <f>+TRUNC('D-PND'!D28,0)</f>
        <v>0</v>
      </c>
      <c r="E28" s="36">
        <f>+TRUNC('D-PND'!E28,0)</f>
        <v>0</v>
      </c>
      <c r="F28" s="36">
        <f>+TRUNC('D-PND'!F28,0)</f>
        <v>0</v>
      </c>
      <c r="G28" s="36">
        <f>+TRUNC('D-PND'!G28,0)</f>
        <v>0</v>
      </c>
      <c r="H28" s="36">
        <f>+TRUNC('D-PND'!H28,0)</f>
        <v>0</v>
      </c>
      <c r="I28" s="36">
        <f>+TRUNC('D-PND'!I28,0)</f>
        <v>0</v>
      </c>
      <c r="J28" s="36">
        <f>+TRUNC('D-PND'!J28,0)</f>
        <v>0</v>
      </c>
      <c r="K28" s="36">
        <f>+TRUNC('D-PND'!K28,0)</f>
        <v>0</v>
      </c>
      <c r="L28" s="36">
        <f>+TRUNC('D-PND'!L28,0)</f>
        <v>0</v>
      </c>
      <c r="M28" s="36">
        <f>+TRUNC('D-PND'!M28,3)</f>
        <v>0</v>
      </c>
      <c r="N28" s="36">
        <f>+TRUNC('D-PND'!N28,3)</f>
        <v>0</v>
      </c>
      <c r="O28" s="36">
        <f>+TRUNC('D-PND'!O28,3)</f>
        <v>0</v>
      </c>
      <c r="P28" s="36">
        <f>+TRUNC('D-PND'!P28,3)</f>
        <v>0</v>
      </c>
      <c r="Q28" s="36">
        <f>+TRUNC('D-PND'!Q28,3)</f>
        <v>0</v>
      </c>
      <c r="R28" s="36">
        <f>+TRUNC('D-PND'!R28,3)</f>
        <v>0</v>
      </c>
      <c r="S28" s="36">
        <f>+TRUNC('D-PND'!S28,0)</f>
        <v>0</v>
      </c>
      <c r="T28" s="36">
        <f>+TRUNC('D-PND'!T28,0)</f>
        <v>0</v>
      </c>
      <c r="U28" s="36">
        <f>+TRUNC('D-PND'!U28,0)</f>
        <v>0</v>
      </c>
      <c r="V28" s="36">
        <f>+TRUNC('D-PND'!V28,0)</f>
        <v>0</v>
      </c>
      <c r="W28" s="36">
        <f>+TRUNC('D-PND'!W28,0)</f>
        <v>0</v>
      </c>
      <c r="X28" s="36">
        <f>+TRUNC('D-PND'!X28,0)</f>
        <v>0</v>
      </c>
      <c r="Y28" s="36">
        <f>+TRUNC('D-PND'!Y28,0)</f>
        <v>0</v>
      </c>
      <c r="Z28" s="36">
        <f>+TRUNC('D-PND'!Z28,0)</f>
        <v>0</v>
      </c>
      <c r="AA28" s="36">
        <f>+TRUNC('D-PND'!AA28,0)</f>
        <v>0</v>
      </c>
      <c r="AB28" s="36">
        <f>+TRUNC('D-PND'!AB28,0)</f>
        <v>0</v>
      </c>
      <c r="AC28" s="36">
        <f>+TRUNC('D-PND'!AC28,0)</f>
        <v>0</v>
      </c>
      <c r="AD28" s="36">
        <f>+TRUNC('D-PND'!AD28,3)</f>
        <v>0</v>
      </c>
      <c r="AE28" s="36">
        <f>+TRUNC('D-PND'!AE28,3)</f>
        <v>0</v>
      </c>
      <c r="AF28" s="36">
        <f>+TRUNC('D-PND'!AF28,0)</f>
        <v>0</v>
      </c>
      <c r="AG28" s="36">
        <f>+TRUNC('D-PND'!AG28,0)</f>
        <v>0</v>
      </c>
      <c r="AH28" s="36">
        <f>+TRUNC('D-PND'!AH28,0)</f>
        <v>0</v>
      </c>
      <c r="AI28" s="36">
        <f>+TRUNC('D-PND'!AI28,0)</f>
        <v>0</v>
      </c>
      <c r="AJ28" s="36">
        <f>+TRUNC('D-PND'!AJ28,6)</f>
        <v>0</v>
      </c>
      <c r="AK28" s="36">
        <f>+TRUNC('D-PND'!AK28,6)</f>
        <v>0</v>
      </c>
      <c r="AL28" s="36">
        <f>+TRUNC('D-PND'!AL28,6)</f>
        <v>0</v>
      </c>
      <c r="AM28" s="36">
        <f>+TRUNC('D-PND'!AM28,0)</f>
        <v>0</v>
      </c>
      <c r="AN28" s="36">
        <f>+TRUNC('D-PND'!AN28,3)</f>
        <v>0</v>
      </c>
      <c r="AO28" s="36">
        <f>+TRUNC('D-PND'!AO28,0)</f>
        <v>0</v>
      </c>
      <c r="AP28" s="36">
        <f>+TRUNC('D-PND'!AP28,6)</f>
        <v>0</v>
      </c>
      <c r="AQ28" s="36">
        <f>+TRUNC('D-PND'!AQ28,0)</f>
        <v>0</v>
      </c>
      <c r="AR28" s="36">
        <f>+TRUNC('D-PND'!AR28,0)</f>
        <v>0</v>
      </c>
      <c r="AS28" s="36">
        <f>+TRUNC('D-PND'!AS28,3)</f>
        <v>0</v>
      </c>
      <c r="AT28" s="36">
        <f>+TRUNC('D-PND'!AT28,3)</f>
        <v>0</v>
      </c>
      <c r="AU28" s="36">
        <f>+TRUNC('D-PND'!AU28,0)</f>
        <v>0</v>
      </c>
      <c r="AV28" s="36">
        <f>+TRUNC('D-PND'!AV28,0)</f>
        <v>0</v>
      </c>
      <c r="AW28" s="36">
        <f>+TRUNC('D-PND'!AW28,0)</f>
        <v>0</v>
      </c>
      <c r="AX28" s="36">
        <f>+TRUNC('D-PND'!AX28,0)</f>
        <v>0</v>
      </c>
      <c r="AY28" s="36">
        <f>+TRUNC('D-PND'!AY28,0)</f>
        <v>0</v>
      </c>
      <c r="AZ28" s="36">
        <f>+TRUNC('D-PND'!AZ28,3)</f>
        <v>0</v>
      </c>
      <c r="BA28" s="36">
        <f>+TRUNC('D-PND'!BA28,0)</f>
        <v>0</v>
      </c>
      <c r="BB28" s="36">
        <f>+TRUNC('D-PND'!BB28,0)</f>
        <v>0</v>
      </c>
      <c r="BC28" s="36">
        <f>+TRUNC('D-PND'!BC28,0)</f>
        <v>0</v>
      </c>
      <c r="BD28" s="36">
        <f>+TRUNC('D-PND'!BD28,3)</f>
        <v>0</v>
      </c>
      <c r="BE28" s="36">
        <f>+TRUNC('D-PND'!BE28,3)</f>
        <v>0</v>
      </c>
      <c r="BF28" s="36">
        <f>+TRUNC('D-PND'!BF28,0)</f>
        <v>0</v>
      </c>
      <c r="BG28" s="36">
        <f>+TRUNC('D-PND'!BG28,0)</f>
        <v>0</v>
      </c>
      <c r="BH28" s="36">
        <f>+TRUNC('D-PND'!BH28,0)</f>
        <v>0</v>
      </c>
      <c r="BI28" s="36">
        <f>+TRUNC('D-PND'!BI28,0)</f>
        <v>0</v>
      </c>
      <c r="BJ28" s="36">
        <f>+TRUNC('D-PND'!BJ28,3)</f>
        <v>98.739000000000004</v>
      </c>
      <c r="BK28" s="36">
        <f>+TRUNC('D-PND'!BK28,3)</f>
        <v>1.8420000000000001</v>
      </c>
      <c r="BL28" s="36">
        <f>+TRUNC('D-PND'!BL28,3)</f>
        <v>-1.0569999999999999</v>
      </c>
      <c r="BM28" s="36">
        <f>+TRUNC('D-PND'!BM28,3)</f>
        <v>0.876</v>
      </c>
      <c r="BN28" s="36">
        <f>+TRUNC('D-PND'!BN28,3)</f>
        <v>6.0419999999999998</v>
      </c>
      <c r="BO28" s="36">
        <f>+TRUNC('D-PND'!BO28,3)</f>
        <v>6.0419999999999998</v>
      </c>
      <c r="BP28" s="36">
        <f>+TRUNC('D-PND'!BP28,3)</f>
        <v>0</v>
      </c>
      <c r="BQ28" s="36">
        <f>+TRUNC('D-PND'!BQ28,3)</f>
        <v>37.502000000000002</v>
      </c>
      <c r="BR28" s="36">
        <f>+TRUNC('D-PND'!BR28,3)</f>
        <v>37.502000000000002</v>
      </c>
      <c r="BS28" s="36">
        <f>+TRUNC('D-PND'!BS28,3)</f>
        <v>98.739000000000004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row>
    <row r="29" spans="3:120" x14ac:dyDescent="0.2">
      <c r="C29" s="8">
        <f>+'D-PDP'!C29</f>
        <v>45444</v>
      </c>
      <c r="D29" s="36">
        <f>+TRUNC('D-PND'!D29,0)</f>
        <v>0</v>
      </c>
      <c r="E29" s="36">
        <f>+TRUNC('D-PND'!E29,0)</f>
        <v>0</v>
      </c>
      <c r="F29" s="36">
        <f>+TRUNC('D-PND'!F29,0)</f>
        <v>0</v>
      </c>
      <c r="G29" s="36">
        <f>+TRUNC('D-PND'!G29,0)</f>
        <v>0</v>
      </c>
      <c r="H29" s="36">
        <f>+TRUNC('D-PND'!H29,0)</f>
        <v>0</v>
      </c>
      <c r="I29" s="36">
        <f>+TRUNC('D-PND'!I29,0)</f>
        <v>0</v>
      </c>
      <c r="J29" s="36">
        <f>+TRUNC('D-PND'!J29,0)</f>
        <v>0</v>
      </c>
      <c r="K29" s="36">
        <f>+TRUNC('D-PND'!K29,0)</f>
        <v>0</v>
      </c>
      <c r="L29" s="36">
        <f>+TRUNC('D-PND'!L29,0)</f>
        <v>0</v>
      </c>
      <c r="M29" s="36">
        <f>+TRUNC('D-PND'!M29,3)</f>
        <v>0</v>
      </c>
      <c r="N29" s="36">
        <f>+TRUNC('D-PND'!N29,3)</f>
        <v>0</v>
      </c>
      <c r="O29" s="36">
        <f>+TRUNC('D-PND'!O29,3)</f>
        <v>0</v>
      </c>
      <c r="P29" s="36">
        <f>+TRUNC('D-PND'!P29,3)</f>
        <v>0</v>
      </c>
      <c r="Q29" s="36">
        <f>+TRUNC('D-PND'!Q29,3)</f>
        <v>0</v>
      </c>
      <c r="R29" s="36">
        <f>+TRUNC('D-PND'!R29,3)</f>
        <v>0</v>
      </c>
      <c r="S29" s="36">
        <f>+TRUNC('D-PND'!S29,0)</f>
        <v>0</v>
      </c>
      <c r="T29" s="36">
        <f>+TRUNC('D-PND'!T29,0)</f>
        <v>0</v>
      </c>
      <c r="U29" s="36">
        <f>+TRUNC('D-PND'!U29,0)</f>
        <v>0</v>
      </c>
      <c r="V29" s="36">
        <f>+TRUNC('D-PND'!V29,0)</f>
        <v>0</v>
      </c>
      <c r="W29" s="36">
        <f>+TRUNC('D-PND'!W29,0)</f>
        <v>0</v>
      </c>
      <c r="X29" s="36">
        <f>+TRUNC('D-PND'!X29,0)</f>
        <v>0</v>
      </c>
      <c r="Y29" s="36">
        <f>+TRUNC('D-PND'!Y29,0)</f>
        <v>0</v>
      </c>
      <c r="Z29" s="36">
        <f>+TRUNC('D-PND'!Z29,0)</f>
        <v>0</v>
      </c>
      <c r="AA29" s="36">
        <f>+TRUNC('D-PND'!AA29,0)</f>
        <v>0</v>
      </c>
      <c r="AB29" s="36">
        <f>+TRUNC('D-PND'!AB29,0)</f>
        <v>0</v>
      </c>
      <c r="AC29" s="36">
        <f>+TRUNC('D-PND'!AC29,0)</f>
        <v>0</v>
      </c>
      <c r="AD29" s="36">
        <f>+TRUNC('D-PND'!AD29,3)</f>
        <v>0</v>
      </c>
      <c r="AE29" s="36">
        <f>+TRUNC('D-PND'!AE29,3)</f>
        <v>0</v>
      </c>
      <c r="AF29" s="36">
        <f>+TRUNC('D-PND'!AF29,0)</f>
        <v>0</v>
      </c>
      <c r="AG29" s="36">
        <f>+TRUNC('D-PND'!AG29,0)</f>
        <v>0</v>
      </c>
      <c r="AH29" s="36">
        <f>+TRUNC('D-PND'!AH29,0)</f>
        <v>0</v>
      </c>
      <c r="AI29" s="36">
        <f>+TRUNC('D-PND'!AI29,0)</f>
        <v>0</v>
      </c>
      <c r="AJ29" s="36">
        <f>+TRUNC('D-PND'!AJ29,6)</f>
        <v>0</v>
      </c>
      <c r="AK29" s="36">
        <f>+TRUNC('D-PND'!AK29,6)</f>
        <v>0</v>
      </c>
      <c r="AL29" s="36">
        <f>+TRUNC('D-PND'!AL29,6)</f>
        <v>0</v>
      </c>
      <c r="AM29" s="36">
        <f>+TRUNC('D-PND'!AM29,0)</f>
        <v>0</v>
      </c>
      <c r="AN29" s="36">
        <f>+TRUNC('D-PND'!AN29,3)</f>
        <v>0</v>
      </c>
      <c r="AO29" s="36">
        <f>+TRUNC('D-PND'!AO29,0)</f>
        <v>0</v>
      </c>
      <c r="AP29" s="36">
        <f>+TRUNC('D-PND'!AP29,6)</f>
        <v>0</v>
      </c>
      <c r="AQ29" s="36">
        <f>+TRUNC('D-PND'!AQ29,0)</f>
        <v>0</v>
      </c>
      <c r="AR29" s="36">
        <f>+TRUNC('D-PND'!AR29,0)</f>
        <v>0</v>
      </c>
      <c r="AS29" s="36">
        <f>+TRUNC('D-PND'!AS29,3)</f>
        <v>0</v>
      </c>
      <c r="AT29" s="36">
        <f>+TRUNC('D-PND'!AT29,3)</f>
        <v>0</v>
      </c>
      <c r="AU29" s="36">
        <f>+TRUNC('D-PND'!AU29,0)</f>
        <v>0</v>
      </c>
      <c r="AV29" s="36">
        <f>+TRUNC('D-PND'!AV29,0)</f>
        <v>0</v>
      </c>
      <c r="AW29" s="36">
        <f>+TRUNC('D-PND'!AW29,0)</f>
        <v>0</v>
      </c>
      <c r="AX29" s="36">
        <f>+TRUNC('D-PND'!AX29,0)</f>
        <v>0</v>
      </c>
      <c r="AY29" s="36">
        <f>+TRUNC('D-PND'!AY29,0)</f>
        <v>0</v>
      </c>
      <c r="AZ29" s="36">
        <f>+TRUNC('D-PND'!AZ29,3)</f>
        <v>0</v>
      </c>
      <c r="BA29" s="36">
        <f>+TRUNC('D-PND'!BA29,0)</f>
        <v>0</v>
      </c>
      <c r="BB29" s="36">
        <f>+TRUNC('D-PND'!BB29,0)</f>
        <v>0</v>
      </c>
      <c r="BC29" s="36">
        <f>+TRUNC('D-PND'!BC29,0)</f>
        <v>0</v>
      </c>
      <c r="BD29" s="36">
        <f>+TRUNC('D-PND'!BD29,3)</f>
        <v>0</v>
      </c>
      <c r="BE29" s="36">
        <f>+TRUNC('D-PND'!BE29,3)</f>
        <v>0</v>
      </c>
      <c r="BF29" s="36">
        <f>+TRUNC('D-PND'!BF29,0)</f>
        <v>0</v>
      </c>
      <c r="BG29" s="36">
        <f>+TRUNC('D-PND'!BG29,0)</f>
        <v>0</v>
      </c>
      <c r="BH29" s="36">
        <f>+TRUNC('D-PND'!BH29,0)</f>
        <v>0</v>
      </c>
      <c r="BI29" s="36">
        <f>+TRUNC('D-PND'!BI29,0)</f>
        <v>0</v>
      </c>
      <c r="BJ29" s="36">
        <f>+TRUNC('D-PND'!BJ29,3)</f>
        <v>98.739000000000004</v>
      </c>
      <c r="BK29" s="36">
        <f>+TRUNC('D-PND'!BK29,3)</f>
        <v>1.8420000000000001</v>
      </c>
      <c r="BL29" s="36">
        <f>+TRUNC('D-PND'!BL29,3)</f>
        <v>-1.0569999999999999</v>
      </c>
      <c r="BM29" s="36">
        <f>+TRUNC('D-PND'!BM29,3)</f>
        <v>0.876</v>
      </c>
      <c r="BN29" s="36">
        <f>+TRUNC('D-PND'!BN29,3)</f>
        <v>6.0419999999999998</v>
      </c>
      <c r="BO29" s="36">
        <f>+TRUNC('D-PND'!BO29,3)</f>
        <v>6.0419999999999998</v>
      </c>
      <c r="BP29" s="36">
        <f>+TRUNC('D-PND'!BP29,3)</f>
        <v>0</v>
      </c>
      <c r="BQ29" s="36">
        <f>+TRUNC('D-PND'!BQ29,3)</f>
        <v>37.502000000000002</v>
      </c>
      <c r="BR29" s="36">
        <f>+TRUNC('D-PND'!BR29,3)</f>
        <v>37.502000000000002</v>
      </c>
      <c r="BS29" s="36">
        <f>+TRUNC('D-PND'!BS29,3)</f>
        <v>98.739000000000004</v>
      </c>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row>
    <row r="30" spans="3:120" x14ac:dyDescent="0.2">
      <c r="C30" s="8">
        <f>+'D-PDP'!C30</f>
        <v>45474</v>
      </c>
      <c r="D30" s="36">
        <f>+TRUNC('D-PND'!D30,0)</f>
        <v>0</v>
      </c>
      <c r="E30" s="36">
        <f>+TRUNC('D-PND'!E30,0)</f>
        <v>0</v>
      </c>
      <c r="F30" s="36">
        <f>+TRUNC('D-PND'!F30,0)</f>
        <v>0</v>
      </c>
      <c r="G30" s="36">
        <f>+TRUNC('D-PND'!G30,0)</f>
        <v>0</v>
      </c>
      <c r="H30" s="36">
        <f>+TRUNC('D-PND'!H30,0)</f>
        <v>0</v>
      </c>
      <c r="I30" s="36">
        <f>+TRUNC('D-PND'!I30,0)</f>
        <v>0</v>
      </c>
      <c r="J30" s="36">
        <f>+TRUNC('D-PND'!J30,0)</f>
        <v>0</v>
      </c>
      <c r="K30" s="36">
        <f>+TRUNC('D-PND'!K30,0)</f>
        <v>0</v>
      </c>
      <c r="L30" s="36">
        <f>+TRUNC('D-PND'!L30,0)</f>
        <v>0</v>
      </c>
      <c r="M30" s="36">
        <f>+TRUNC('D-PND'!M30,3)</f>
        <v>0</v>
      </c>
      <c r="N30" s="36">
        <f>+TRUNC('D-PND'!N30,3)</f>
        <v>0</v>
      </c>
      <c r="O30" s="36">
        <f>+TRUNC('D-PND'!O30,3)</f>
        <v>0</v>
      </c>
      <c r="P30" s="36">
        <f>+TRUNC('D-PND'!P30,3)</f>
        <v>0</v>
      </c>
      <c r="Q30" s="36">
        <f>+TRUNC('D-PND'!Q30,3)</f>
        <v>0</v>
      </c>
      <c r="R30" s="36">
        <f>+TRUNC('D-PND'!R30,3)</f>
        <v>0</v>
      </c>
      <c r="S30" s="36">
        <f>+TRUNC('D-PND'!S30,0)</f>
        <v>0</v>
      </c>
      <c r="T30" s="36">
        <f>+TRUNC('D-PND'!T30,0)</f>
        <v>0</v>
      </c>
      <c r="U30" s="36">
        <f>+TRUNC('D-PND'!U30,0)</f>
        <v>0</v>
      </c>
      <c r="V30" s="36">
        <f>+TRUNC('D-PND'!V30,0)</f>
        <v>0</v>
      </c>
      <c r="W30" s="36">
        <f>+TRUNC('D-PND'!W30,0)</f>
        <v>0</v>
      </c>
      <c r="X30" s="36">
        <f>+TRUNC('D-PND'!X30,0)</f>
        <v>0</v>
      </c>
      <c r="Y30" s="36">
        <f>+TRUNC('D-PND'!Y30,0)</f>
        <v>0</v>
      </c>
      <c r="Z30" s="36">
        <f>+TRUNC('D-PND'!Z30,0)</f>
        <v>0</v>
      </c>
      <c r="AA30" s="36">
        <f>+TRUNC('D-PND'!AA30,0)</f>
        <v>0</v>
      </c>
      <c r="AB30" s="36">
        <f>+TRUNC('D-PND'!AB30,0)</f>
        <v>0</v>
      </c>
      <c r="AC30" s="36">
        <f>+TRUNC('D-PND'!AC30,0)</f>
        <v>0</v>
      </c>
      <c r="AD30" s="36">
        <f>+TRUNC('D-PND'!AD30,3)</f>
        <v>0</v>
      </c>
      <c r="AE30" s="36">
        <f>+TRUNC('D-PND'!AE30,3)</f>
        <v>0</v>
      </c>
      <c r="AF30" s="36">
        <f>+TRUNC('D-PND'!AF30,0)</f>
        <v>0</v>
      </c>
      <c r="AG30" s="36">
        <f>+TRUNC('D-PND'!AG30,0)</f>
        <v>0</v>
      </c>
      <c r="AH30" s="36">
        <f>+TRUNC('D-PND'!AH30,0)</f>
        <v>0</v>
      </c>
      <c r="AI30" s="36">
        <f>+TRUNC('D-PND'!AI30,0)</f>
        <v>0</v>
      </c>
      <c r="AJ30" s="36">
        <f>+TRUNC('D-PND'!AJ30,6)</f>
        <v>0</v>
      </c>
      <c r="AK30" s="36">
        <f>+TRUNC('D-PND'!AK30,6)</f>
        <v>0</v>
      </c>
      <c r="AL30" s="36">
        <f>+TRUNC('D-PND'!AL30,6)</f>
        <v>0</v>
      </c>
      <c r="AM30" s="36">
        <f>+TRUNC('D-PND'!AM30,0)</f>
        <v>0</v>
      </c>
      <c r="AN30" s="36">
        <f>+TRUNC('D-PND'!AN30,3)</f>
        <v>0</v>
      </c>
      <c r="AO30" s="36">
        <f>+TRUNC('D-PND'!AO30,0)</f>
        <v>0</v>
      </c>
      <c r="AP30" s="36">
        <f>+TRUNC('D-PND'!AP30,6)</f>
        <v>0</v>
      </c>
      <c r="AQ30" s="36">
        <f>+TRUNC('D-PND'!AQ30,0)</f>
        <v>0</v>
      </c>
      <c r="AR30" s="36">
        <f>+TRUNC('D-PND'!AR30,0)</f>
        <v>0</v>
      </c>
      <c r="AS30" s="36">
        <f>+TRUNC('D-PND'!AS30,3)</f>
        <v>0</v>
      </c>
      <c r="AT30" s="36">
        <f>+TRUNC('D-PND'!AT30,3)</f>
        <v>0</v>
      </c>
      <c r="AU30" s="36">
        <f>+TRUNC('D-PND'!AU30,0)</f>
        <v>0</v>
      </c>
      <c r="AV30" s="36">
        <f>+TRUNC('D-PND'!AV30,0)</f>
        <v>0</v>
      </c>
      <c r="AW30" s="36">
        <f>+TRUNC('D-PND'!AW30,0)</f>
        <v>0</v>
      </c>
      <c r="AX30" s="36">
        <f>+TRUNC('D-PND'!AX30,0)</f>
        <v>0</v>
      </c>
      <c r="AY30" s="36">
        <f>+TRUNC('D-PND'!AY30,0)</f>
        <v>0</v>
      </c>
      <c r="AZ30" s="36">
        <f>+TRUNC('D-PND'!AZ30,3)</f>
        <v>0</v>
      </c>
      <c r="BA30" s="36">
        <f>+TRUNC('D-PND'!BA30,0)</f>
        <v>0</v>
      </c>
      <c r="BB30" s="36">
        <f>+TRUNC('D-PND'!BB30,0)</f>
        <v>0</v>
      </c>
      <c r="BC30" s="36">
        <f>+TRUNC('D-PND'!BC30,0)</f>
        <v>0</v>
      </c>
      <c r="BD30" s="36">
        <f>+TRUNC('D-PND'!BD30,3)</f>
        <v>0</v>
      </c>
      <c r="BE30" s="36">
        <f>+TRUNC('D-PND'!BE30,3)</f>
        <v>0</v>
      </c>
      <c r="BF30" s="36">
        <f>+TRUNC('D-PND'!BF30,0)</f>
        <v>0</v>
      </c>
      <c r="BG30" s="36">
        <f>+TRUNC('D-PND'!BG30,0)</f>
        <v>0</v>
      </c>
      <c r="BH30" s="36">
        <f>+TRUNC('D-PND'!BH30,0)</f>
        <v>0</v>
      </c>
      <c r="BI30" s="36">
        <f>+TRUNC('D-PND'!BI30,0)</f>
        <v>0</v>
      </c>
      <c r="BJ30" s="36">
        <f>+TRUNC('D-PND'!BJ30,3)</f>
        <v>98.739000000000004</v>
      </c>
      <c r="BK30" s="36">
        <f>+TRUNC('D-PND'!BK30,3)</f>
        <v>1.8420000000000001</v>
      </c>
      <c r="BL30" s="36">
        <f>+TRUNC('D-PND'!BL30,3)</f>
        <v>-1.0569999999999999</v>
      </c>
      <c r="BM30" s="36">
        <f>+TRUNC('D-PND'!BM30,3)</f>
        <v>0.876</v>
      </c>
      <c r="BN30" s="36">
        <f>+TRUNC('D-PND'!BN30,3)</f>
        <v>6.0419999999999998</v>
      </c>
      <c r="BO30" s="36">
        <f>+TRUNC('D-PND'!BO30,3)</f>
        <v>6.0419999999999998</v>
      </c>
      <c r="BP30" s="36">
        <f>+TRUNC('D-PND'!BP30,3)</f>
        <v>0</v>
      </c>
      <c r="BQ30" s="36">
        <f>+TRUNC('D-PND'!BQ30,3)</f>
        <v>37.502000000000002</v>
      </c>
      <c r="BR30" s="36">
        <f>+TRUNC('D-PND'!BR30,3)</f>
        <v>37.502000000000002</v>
      </c>
      <c r="BS30" s="36">
        <f>+TRUNC('D-PND'!BS30,3)</f>
        <v>98.739000000000004</v>
      </c>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row>
    <row r="31" spans="3:120" x14ac:dyDescent="0.2">
      <c r="C31" s="8">
        <f>+'D-PDP'!C31</f>
        <v>45505</v>
      </c>
      <c r="D31" s="36">
        <f>+TRUNC('D-PND'!D31,0)</f>
        <v>0</v>
      </c>
      <c r="E31" s="36">
        <f>+TRUNC('D-PND'!E31,0)</f>
        <v>0</v>
      </c>
      <c r="F31" s="36">
        <f>+TRUNC('D-PND'!F31,0)</f>
        <v>0</v>
      </c>
      <c r="G31" s="36">
        <f>+TRUNC('D-PND'!G31,0)</f>
        <v>0</v>
      </c>
      <c r="H31" s="36">
        <f>+TRUNC('D-PND'!H31,0)</f>
        <v>0</v>
      </c>
      <c r="I31" s="36">
        <f>+TRUNC('D-PND'!I31,0)</f>
        <v>0</v>
      </c>
      <c r="J31" s="36">
        <f>+TRUNC('D-PND'!J31,0)</f>
        <v>0</v>
      </c>
      <c r="K31" s="36">
        <f>+TRUNC('D-PND'!K31,0)</f>
        <v>0</v>
      </c>
      <c r="L31" s="36">
        <f>+TRUNC('D-PND'!L31,0)</f>
        <v>0</v>
      </c>
      <c r="M31" s="36">
        <f>+TRUNC('D-PND'!M31,3)</f>
        <v>0</v>
      </c>
      <c r="N31" s="36">
        <f>+TRUNC('D-PND'!N31,3)</f>
        <v>0</v>
      </c>
      <c r="O31" s="36">
        <f>+TRUNC('D-PND'!O31,3)</f>
        <v>0</v>
      </c>
      <c r="P31" s="36">
        <f>+TRUNC('D-PND'!P31,3)</f>
        <v>0</v>
      </c>
      <c r="Q31" s="36">
        <f>+TRUNC('D-PND'!Q31,3)</f>
        <v>0</v>
      </c>
      <c r="R31" s="36">
        <f>+TRUNC('D-PND'!R31,3)</f>
        <v>0</v>
      </c>
      <c r="S31" s="36">
        <f>+TRUNC('D-PND'!S31,0)</f>
        <v>0</v>
      </c>
      <c r="T31" s="36">
        <f>+TRUNC('D-PND'!T31,0)</f>
        <v>0</v>
      </c>
      <c r="U31" s="36">
        <f>+TRUNC('D-PND'!U31,0)</f>
        <v>0</v>
      </c>
      <c r="V31" s="36">
        <f>+TRUNC('D-PND'!V31,0)</f>
        <v>0</v>
      </c>
      <c r="W31" s="36">
        <f>+TRUNC('D-PND'!W31,0)</f>
        <v>0</v>
      </c>
      <c r="X31" s="36">
        <f>+TRUNC('D-PND'!X31,0)</f>
        <v>0</v>
      </c>
      <c r="Y31" s="36">
        <f>+TRUNC('D-PND'!Y31,0)</f>
        <v>0</v>
      </c>
      <c r="Z31" s="36">
        <f>+TRUNC('D-PND'!Z31,0)</f>
        <v>0</v>
      </c>
      <c r="AA31" s="36">
        <f>+TRUNC('D-PND'!AA31,0)</f>
        <v>0</v>
      </c>
      <c r="AB31" s="36">
        <f>+TRUNC('D-PND'!AB31,0)</f>
        <v>0</v>
      </c>
      <c r="AC31" s="36">
        <f>+TRUNC('D-PND'!AC31,0)</f>
        <v>0</v>
      </c>
      <c r="AD31" s="36">
        <f>+TRUNC('D-PND'!AD31,3)</f>
        <v>0</v>
      </c>
      <c r="AE31" s="36">
        <f>+TRUNC('D-PND'!AE31,3)</f>
        <v>0</v>
      </c>
      <c r="AF31" s="36">
        <f>+TRUNC('D-PND'!AF31,0)</f>
        <v>0</v>
      </c>
      <c r="AG31" s="36">
        <f>+TRUNC('D-PND'!AG31,0)</f>
        <v>0</v>
      </c>
      <c r="AH31" s="36">
        <f>+TRUNC('D-PND'!AH31,0)</f>
        <v>0</v>
      </c>
      <c r="AI31" s="36">
        <f>+TRUNC('D-PND'!AI31,0)</f>
        <v>0</v>
      </c>
      <c r="AJ31" s="36">
        <f>+TRUNC('D-PND'!AJ31,6)</f>
        <v>0</v>
      </c>
      <c r="AK31" s="36">
        <f>+TRUNC('D-PND'!AK31,6)</f>
        <v>0</v>
      </c>
      <c r="AL31" s="36">
        <f>+TRUNC('D-PND'!AL31,6)</f>
        <v>0</v>
      </c>
      <c r="AM31" s="36">
        <f>+TRUNC('D-PND'!AM31,0)</f>
        <v>0</v>
      </c>
      <c r="AN31" s="36">
        <f>+TRUNC('D-PND'!AN31,3)</f>
        <v>0</v>
      </c>
      <c r="AO31" s="36">
        <f>+TRUNC('D-PND'!AO31,0)</f>
        <v>0</v>
      </c>
      <c r="AP31" s="36">
        <f>+TRUNC('D-PND'!AP31,6)</f>
        <v>0</v>
      </c>
      <c r="AQ31" s="36">
        <f>+TRUNC('D-PND'!AQ31,0)</f>
        <v>0</v>
      </c>
      <c r="AR31" s="36">
        <f>+TRUNC('D-PND'!AR31,0)</f>
        <v>0</v>
      </c>
      <c r="AS31" s="36">
        <f>+TRUNC('D-PND'!AS31,3)</f>
        <v>0</v>
      </c>
      <c r="AT31" s="36">
        <f>+TRUNC('D-PND'!AT31,3)</f>
        <v>0</v>
      </c>
      <c r="AU31" s="36">
        <f>+TRUNC('D-PND'!AU31,0)</f>
        <v>0</v>
      </c>
      <c r="AV31" s="36">
        <f>+TRUNC('D-PND'!AV31,0)</f>
        <v>0</v>
      </c>
      <c r="AW31" s="36">
        <f>+TRUNC('D-PND'!AW31,0)</f>
        <v>0</v>
      </c>
      <c r="AX31" s="36">
        <f>+TRUNC('D-PND'!AX31,0)</f>
        <v>0</v>
      </c>
      <c r="AY31" s="36">
        <f>+TRUNC('D-PND'!AY31,0)</f>
        <v>0</v>
      </c>
      <c r="AZ31" s="36">
        <f>+TRUNC('D-PND'!AZ31,3)</f>
        <v>0</v>
      </c>
      <c r="BA31" s="36">
        <f>+TRUNC('D-PND'!BA31,0)</f>
        <v>0</v>
      </c>
      <c r="BB31" s="36">
        <f>+TRUNC('D-PND'!BB31,0)</f>
        <v>0</v>
      </c>
      <c r="BC31" s="36">
        <f>+TRUNC('D-PND'!BC31,0)</f>
        <v>0</v>
      </c>
      <c r="BD31" s="36">
        <f>+TRUNC('D-PND'!BD31,3)</f>
        <v>0</v>
      </c>
      <c r="BE31" s="36">
        <f>+TRUNC('D-PND'!BE31,3)</f>
        <v>0</v>
      </c>
      <c r="BF31" s="36">
        <f>+TRUNC('D-PND'!BF31,0)</f>
        <v>0</v>
      </c>
      <c r="BG31" s="36">
        <f>+TRUNC('D-PND'!BG31,0)</f>
        <v>0</v>
      </c>
      <c r="BH31" s="36">
        <f>+TRUNC('D-PND'!BH31,0)</f>
        <v>0</v>
      </c>
      <c r="BI31" s="36">
        <f>+TRUNC('D-PND'!BI31,0)</f>
        <v>0</v>
      </c>
      <c r="BJ31" s="36">
        <f>+TRUNC('D-PND'!BJ31,3)</f>
        <v>98.739000000000004</v>
      </c>
      <c r="BK31" s="36">
        <f>+TRUNC('D-PND'!BK31,3)</f>
        <v>1.8420000000000001</v>
      </c>
      <c r="BL31" s="36">
        <f>+TRUNC('D-PND'!BL31,3)</f>
        <v>-1.0569999999999999</v>
      </c>
      <c r="BM31" s="36">
        <f>+TRUNC('D-PND'!BM31,3)</f>
        <v>0.876</v>
      </c>
      <c r="BN31" s="36">
        <f>+TRUNC('D-PND'!BN31,3)</f>
        <v>6.0419999999999998</v>
      </c>
      <c r="BO31" s="36">
        <f>+TRUNC('D-PND'!BO31,3)</f>
        <v>6.0419999999999998</v>
      </c>
      <c r="BP31" s="36">
        <f>+TRUNC('D-PND'!BP31,3)</f>
        <v>0</v>
      </c>
      <c r="BQ31" s="36">
        <f>+TRUNC('D-PND'!BQ31,3)</f>
        <v>37.502000000000002</v>
      </c>
      <c r="BR31" s="36">
        <f>+TRUNC('D-PND'!BR31,3)</f>
        <v>37.502000000000002</v>
      </c>
      <c r="BS31" s="36">
        <f>+TRUNC('D-PND'!BS31,3)</f>
        <v>98.739000000000004</v>
      </c>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row>
    <row r="32" spans="3:120" x14ac:dyDescent="0.2">
      <c r="C32" s="8">
        <f>+'D-PDP'!C32</f>
        <v>45536</v>
      </c>
      <c r="D32" s="36">
        <f>+TRUNC('D-PND'!D32,0)</f>
        <v>0</v>
      </c>
      <c r="E32" s="36">
        <f>+TRUNC('D-PND'!E32,0)</f>
        <v>0</v>
      </c>
      <c r="F32" s="36">
        <f>+TRUNC('D-PND'!F32,0)</f>
        <v>0</v>
      </c>
      <c r="G32" s="36">
        <f>+TRUNC('D-PND'!G32,0)</f>
        <v>0</v>
      </c>
      <c r="H32" s="36">
        <f>+TRUNC('D-PND'!H32,0)</f>
        <v>0</v>
      </c>
      <c r="I32" s="36">
        <f>+TRUNC('D-PND'!I32,0)</f>
        <v>0</v>
      </c>
      <c r="J32" s="36">
        <f>+TRUNC('D-PND'!J32,0)</f>
        <v>0</v>
      </c>
      <c r="K32" s="36">
        <f>+TRUNC('D-PND'!K32,0)</f>
        <v>0</v>
      </c>
      <c r="L32" s="36">
        <f>+TRUNC('D-PND'!L32,0)</f>
        <v>0</v>
      </c>
      <c r="M32" s="36">
        <f>+TRUNC('D-PND'!M32,3)</f>
        <v>0</v>
      </c>
      <c r="N32" s="36">
        <f>+TRUNC('D-PND'!N32,3)</f>
        <v>0</v>
      </c>
      <c r="O32" s="36">
        <f>+TRUNC('D-PND'!O32,3)</f>
        <v>0</v>
      </c>
      <c r="P32" s="36">
        <f>+TRUNC('D-PND'!P32,3)</f>
        <v>0</v>
      </c>
      <c r="Q32" s="36">
        <f>+TRUNC('D-PND'!Q32,3)</f>
        <v>0</v>
      </c>
      <c r="R32" s="36">
        <f>+TRUNC('D-PND'!R32,3)</f>
        <v>0</v>
      </c>
      <c r="S32" s="36">
        <f>+TRUNC('D-PND'!S32,0)</f>
        <v>0</v>
      </c>
      <c r="T32" s="36">
        <f>+TRUNC('D-PND'!T32,0)</f>
        <v>0</v>
      </c>
      <c r="U32" s="36">
        <f>+TRUNC('D-PND'!U32,0)</f>
        <v>0</v>
      </c>
      <c r="V32" s="36">
        <f>+TRUNC('D-PND'!V32,0)</f>
        <v>0</v>
      </c>
      <c r="W32" s="36">
        <f>+TRUNC('D-PND'!W32,0)</f>
        <v>0</v>
      </c>
      <c r="X32" s="36">
        <f>+TRUNC('D-PND'!X32,0)</f>
        <v>0</v>
      </c>
      <c r="Y32" s="36">
        <f>+TRUNC('D-PND'!Y32,0)</f>
        <v>0</v>
      </c>
      <c r="Z32" s="36">
        <f>+TRUNC('D-PND'!Z32,0)</f>
        <v>0</v>
      </c>
      <c r="AA32" s="36">
        <f>+TRUNC('D-PND'!AA32,0)</f>
        <v>0</v>
      </c>
      <c r="AB32" s="36">
        <f>+TRUNC('D-PND'!AB32,0)</f>
        <v>0</v>
      </c>
      <c r="AC32" s="36">
        <f>+TRUNC('D-PND'!AC32,0)</f>
        <v>0</v>
      </c>
      <c r="AD32" s="36">
        <f>+TRUNC('D-PND'!AD32,3)</f>
        <v>0</v>
      </c>
      <c r="AE32" s="36">
        <f>+TRUNC('D-PND'!AE32,3)</f>
        <v>0</v>
      </c>
      <c r="AF32" s="36">
        <f>+TRUNC('D-PND'!AF32,0)</f>
        <v>0</v>
      </c>
      <c r="AG32" s="36">
        <f>+TRUNC('D-PND'!AG32,0)</f>
        <v>0</v>
      </c>
      <c r="AH32" s="36">
        <f>+TRUNC('D-PND'!AH32,0)</f>
        <v>0</v>
      </c>
      <c r="AI32" s="36">
        <f>+TRUNC('D-PND'!AI32,0)</f>
        <v>0</v>
      </c>
      <c r="AJ32" s="36">
        <f>+TRUNC('D-PND'!AJ32,6)</f>
        <v>0</v>
      </c>
      <c r="AK32" s="36">
        <f>+TRUNC('D-PND'!AK32,6)</f>
        <v>0</v>
      </c>
      <c r="AL32" s="36">
        <f>+TRUNC('D-PND'!AL32,6)</f>
        <v>0</v>
      </c>
      <c r="AM32" s="36">
        <f>+TRUNC('D-PND'!AM32,0)</f>
        <v>0</v>
      </c>
      <c r="AN32" s="36">
        <f>+TRUNC('D-PND'!AN32,3)</f>
        <v>0</v>
      </c>
      <c r="AO32" s="36">
        <f>+TRUNC('D-PND'!AO32,0)</f>
        <v>0</v>
      </c>
      <c r="AP32" s="36">
        <f>+TRUNC('D-PND'!AP32,6)</f>
        <v>0</v>
      </c>
      <c r="AQ32" s="36">
        <f>+TRUNC('D-PND'!AQ32,0)</f>
        <v>0</v>
      </c>
      <c r="AR32" s="36">
        <f>+TRUNC('D-PND'!AR32,0)</f>
        <v>0</v>
      </c>
      <c r="AS32" s="36">
        <f>+TRUNC('D-PND'!AS32,3)</f>
        <v>0</v>
      </c>
      <c r="AT32" s="36">
        <f>+TRUNC('D-PND'!AT32,3)</f>
        <v>0</v>
      </c>
      <c r="AU32" s="36">
        <f>+TRUNC('D-PND'!AU32,0)</f>
        <v>0</v>
      </c>
      <c r="AV32" s="36">
        <f>+TRUNC('D-PND'!AV32,0)</f>
        <v>0</v>
      </c>
      <c r="AW32" s="36">
        <f>+TRUNC('D-PND'!AW32,0)</f>
        <v>0</v>
      </c>
      <c r="AX32" s="36">
        <f>+TRUNC('D-PND'!AX32,0)</f>
        <v>0</v>
      </c>
      <c r="AY32" s="36">
        <f>+TRUNC('D-PND'!AY32,0)</f>
        <v>0</v>
      </c>
      <c r="AZ32" s="36">
        <f>+TRUNC('D-PND'!AZ32,3)</f>
        <v>0</v>
      </c>
      <c r="BA32" s="36">
        <f>+TRUNC('D-PND'!BA32,0)</f>
        <v>0</v>
      </c>
      <c r="BB32" s="36">
        <f>+TRUNC('D-PND'!BB32,0)</f>
        <v>0</v>
      </c>
      <c r="BC32" s="36">
        <f>+TRUNC('D-PND'!BC32,0)</f>
        <v>0</v>
      </c>
      <c r="BD32" s="36">
        <f>+TRUNC('D-PND'!BD32,3)</f>
        <v>0</v>
      </c>
      <c r="BE32" s="36">
        <f>+TRUNC('D-PND'!BE32,3)</f>
        <v>0</v>
      </c>
      <c r="BF32" s="36">
        <f>+TRUNC('D-PND'!BF32,0)</f>
        <v>0</v>
      </c>
      <c r="BG32" s="36">
        <f>+TRUNC('D-PND'!BG32,0)</f>
        <v>0</v>
      </c>
      <c r="BH32" s="36">
        <f>+TRUNC('D-PND'!BH32,0)</f>
        <v>0</v>
      </c>
      <c r="BI32" s="36">
        <f>+TRUNC('D-PND'!BI32,0)</f>
        <v>0</v>
      </c>
      <c r="BJ32" s="36">
        <f>+TRUNC('D-PND'!BJ32,3)</f>
        <v>98.739000000000004</v>
      </c>
      <c r="BK32" s="36">
        <f>+TRUNC('D-PND'!BK32,3)</f>
        <v>1.8420000000000001</v>
      </c>
      <c r="BL32" s="36">
        <f>+TRUNC('D-PND'!BL32,3)</f>
        <v>-1.0569999999999999</v>
      </c>
      <c r="BM32" s="36">
        <f>+TRUNC('D-PND'!BM32,3)</f>
        <v>0.876</v>
      </c>
      <c r="BN32" s="36">
        <f>+TRUNC('D-PND'!BN32,3)</f>
        <v>6.0419999999999998</v>
      </c>
      <c r="BO32" s="36">
        <f>+TRUNC('D-PND'!BO32,3)</f>
        <v>6.0419999999999998</v>
      </c>
      <c r="BP32" s="36">
        <f>+TRUNC('D-PND'!BP32,3)</f>
        <v>0</v>
      </c>
      <c r="BQ32" s="36">
        <f>+TRUNC('D-PND'!BQ32,3)</f>
        <v>37.502000000000002</v>
      </c>
      <c r="BR32" s="36">
        <f>+TRUNC('D-PND'!BR32,3)</f>
        <v>37.502000000000002</v>
      </c>
      <c r="BS32" s="36">
        <f>+TRUNC('D-PND'!BS32,3)</f>
        <v>98.739000000000004</v>
      </c>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row>
    <row r="33" spans="3:120" x14ac:dyDescent="0.2">
      <c r="C33" s="8">
        <f>+'D-PDP'!C33</f>
        <v>45566</v>
      </c>
      <c r="D33" s="36">
        <f>+TRUNC('D-PND'!D33,0)</f>
        <v>0</v>
      </c>
      <c r="E33" s="36">
        <f>+TRUNC('D-PND'!E33,0)</f>
        <v>0</v>
      </c>
      <c r="F33" s="36">
        <f>+TRUNC('D-PND'!F33,0)</f>
        <v>0</v>
      </c>
      <c r="G33" s="36">
        <f>+TRUNC('D-PND'!G33,0)</f>
        <v>0</v>
      </c>
      <c r="H33" s="36">
        <f>+TRUNC('D-PND'!H33,0)</f>
        <v>0</v>
      </c>
      <c r="I33" s="36">
        <f>+TRUNC('D-PND'!I33,0)</f>
        <v>0</v>
      </c>
      <c r="J33" s="36">
        <f>+TRUNC('D-PND'!J33,0)</f>
        <v>0</v>
      </c>
      <c r="K33" s="36">
        <f>+TRUNC('D-PND'!K33,0)</f>
        <v>0</v>
      </c>
      <c r="L33" s="36">
        <f>+TRUNC('D-PND'!L33,0)</f>
        <v>0</v>
      </c>
      <c r="M33" s="36">
        <f>+TRUNC('D-PND'!M33,3)</f>
        <v>0</v>
      </c>
      <c r="N33" s="36">
        <f>+TRUNC('D-PND'!N33,3)</f>
        <v>0</v>
      </c>
      <c r="O33" s="36">
        <f>+TRUNC('D-PND'!O33,3)</f>
        <v>0</v>
      </c>
      <c r="P33" s="36">
        <f>+TRUNC('D-PND'!P33,3)</f>
        <v>0</v>
      </c>
      <c r="Q33" s="36">
        <f>+TRUNC('D-PND'!Q33,3)</f>
        <v>0</v>
      </c>
      <c r="R33" s="36">
        <f>+TRUNC('D-PND'!R33,3)</f>
        <v>0</v>
      </c>
      <c r="S33" s="36">
        <f>+TRUNC('D-PND'!S33,0)</f>
        <v>0</v>
      </c>
      <c r="T33" s="36">
        <f>+TRUNC('D-PND'!T33,0)</f>
        <v>0</v>
      </c>
      <c r="U33" s="36">
        <f>+TRUNC('D-PND'!U33,0)</f>
        <v>0</v>
      </c>
      <c r="V33" s="36">
        <f>+TRUNC('D-PND'!V33,0)</f>
        <v>0</v>
      </c>
      <c r="W33" s="36">
        <f>+TRUNC('D-PND'!W33,0)</f>
        <v>0</v>
      </c>
      <c r="X33" s="36">
        <f>+TRUNC('D-PND'!X33,0)</f>
        <v>0</v>
      </c>
      <c r="Y33" s="36">
        <f>+TRUNC('D-PND'!Y33,0)</f>
        <v>0</v>
      </c>
      <c r="Z33" s="36">
        <f>+TRUNC('D-PND'!Z33,0)</f>
        <v>0</v>
      </c>
      <c r="AA33" s="36">
        <f>+TRUNC('D-PND'!AA33,0)</f>
        <v>0</v>
      </c>
      <c r="AB33" s="36">
        <f>+TRUNC('D-PND'!AB33,0)</f>
        <v>0</v>
      </c>
      <c r="AC33" s="36">
        <f>+TRUNC('D-PND'!AC33,0)</f>
        <v>0</v>
      </c>
      <c r="AD33" s="36">
        <f>+TRUNC('D-PND'!AD33,3)</f>
        <v>0</v>
      </c>
      <c r="AE33" s="36">
        <f>+TRUNC('D-PND'!AE33,3)</f>
        <v>0</v>
      </c>
      <c r="AF33" s="36">
        <f>+TRUNC('D-PND'!AF33,0)</f>
        <v>0</v>
      </c>
      <c r="AG33" s="36">
        <f>+TRUNC('D-PND'!AG33,0)</f>
        <v>0</v>
      </c>
      <c r="AH33" s="36">
        <f>+TRUNC('D-PND'!AH33,0)</f>
        <v>0</v>
      </c>
      <c r="AI33" s="36">
        <f>+TRUNC('D-PND'!AI33,0)</f>
        <v>0</v>
      </c>
      <c r="AJ33" s="36">
        <f>+TRUNC('D-PND'!AJ33,6)</f>
        <v>0</v>
      </c>
      <c r="AK33" s="36">
        <f>+TRUNC('D-PND'!AK33,6)</f>
        <v>0</v>
      </c>
      <c r="AL33" s="36">
        <f>+TRUNC('D-PND'!AL33,6)</f>
        <v>0</v>
      </c>
      <c r="AM33" s="36">
        <f>+TRUNC('D-PND'!AM33,0)</f>
        <v>0</v>
      </c>
      <c r="AN33" s="36">
        <f>+TRUNC('D-PND'!AN33,3)</f>
        <v>0</v>
      </c>
      <c r="AO33" s="36">
        <f>+TRUNC('D-PND'!AO33,0)</f>
        <v>0</v>
      </c>
      <c r="AP33" s="36">
        <f>+TRUNC('D-PND'!AP33,6)</f>
        <v>0</v>
      </c>
      <c r="AQ33" s="36">
        <f>+TRUNC('D-PND'!AQ33,0)</f>
        <v>0</v>
      </c>
      <c r="AR33" s="36">
        <f>+TRUNC('D-PND'!AR33,0)</f>
        <v>0</v>
      </c>
      <c r="AS33" s="36">
        <f>+TRUNC('D-PND'!AS33,3)</f>
        <v>0</v>
      </c>
      <c r="AT33" s="36">
        <f>+TRUNC('D-PND'!AT33,3)</f>
        <v>0</v>
      </c>
      <c r="AU33" s="36">
        <f>+TRUNC('D-PND'!AU33,0)</f>
        <v>0</v>
      </c>
      <c r="AV33" s="36">
        <f>+TRUNC('D-PND'!AV33,0)</f>
        <v>0</v>
      </c>
      <c r="AW33" s="36">
        <f>+TRUNC('D-PND'!AW33,0)</f>
        <v>0</v>
      </c>
      <c r="AX33" s="36">
        <f>+TRUNC('D-PND'!AX33,0)</f>
        <v>0</v>
      </c>
      <c r="AY33" s="36">
        <f>+TRUNC('D-PND'!AY33,0)</f>
        <v>0</v>
      </c>
      <c r="AZ33" s="36">
        <f>+TRUNC('D-PND'!AZ33,3)</f>
        <v>0</v>
      </c>
      <c r="BA33" s="36">
        <f>+TRUNC('D-PND'!BA33,0)</f>
        <v>0</v>
      </c>
      <c r="BB33" s="36">
        <f>+TRUNC('D-PND'!BB33,0)</f>
        <v>0</v>
      </c>
      <c r="BC33" s="36">
        <f>+TRUNC('D-PND'!BC33,0)</f>
        <v>0</v>
      </c>
      <c r="BD33" s="36">
        <f>+TRUNC('D-PND'!BD33,3)</f>
        <v>0</v>
      </c>
      <c r="BE33" s="36">
        <f>+TRUNC('D-PND'!BE33,3)</f>
        <v>0</v>
      </c>
      <c r="BF33" s="36">
        <f>+TRUNC('D-PND'!BF33,0)</f>
        <v>0</v>
      </c>
      <c r="BG33" s="36">
        <f>+TRUNC('D-PND'!BG33,0)</f>
        <v>0</v>
      </c>
      <c r="BH33" s="36">
        <f>+TRUNC('D-PND'!BH33,0)</f>
        <v>0</v>
      </c>
      <c r="BI33" s="36">
        <f>+TRUNC('D-PND'!BI33,0)</f>
        <v>0</v>
      </c>
      <c r="BJ33" s="36">
        <f>+TRUNC('D-PND'!BJ33,3)</f>
        <v>98.739000000000004</v>
      </c>
      <c r="BK33" s="36">
        <f>+TRUNC('D-PND'!BK33,3)</f>
        <v>1.8420000000000001</v>
      </c>
      <c r="BL33" s="36">
        <f>+TRUNC('D-PND'!BL33,3)</f>
        <v>-1.0569999999999999</v>
      </c>
      <c r="BM33" s="36">
        <f>+TRUNC('D-PND'!BM33,3)</f>
        <v>0.876</v>
      </c>
      <c r="BN33" s="36">
        <f>+TRUNC('D-PND'!BN33,3)</f>
        <v>6.0419999999999998</v>
      </c>
      <c r="BO33" s="36">
        <f>+TRUNC('D-PND'!BO33,3)</f>
        <v>6.0419999999999998</v>
      </c>
      <c r="BP33" s="36">
        <f>+TRUNC('D-PND'!BP33,3)</f>
        <v>0</v>
      </c>
      <c r="BQ33" s="36">
        <f>+TRUNC('D-PND'!BQ33,3)</f>
        <v>37.502000000000002</v>
      </c>
      <c r="BR33" s="36">
        <f>+TRUNC('D-PND'!BR33,3)</f>
        <v>37.502000000000002</v>
      </c>
      <c r="BS33" s="36">
        <f>+TRUNC('D-PND'!BS33,3)</f>
        <v>98.739000000000004</v>
      </c>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row>
    <row r="34" spans="3:120" x14ac:dyDescent="0.2">
      <c r="C34" s="8">
        <f>+'D-PDP'!C34</f>
        <v>45597</v>
      </c>
      <c r="D34" s="36">
        <f>+TRUNC('D-PND'!D34,0)</f>
        <v>0</v>
      </c>
      <c r="E34" s="36">
        <f>+TRUNC('D-PND'!E34,0)</f>
        <v>0</v>
      </c>
      <c r="F34" s="36">
        <f>+TRUNC('D-PND'!F34,0)</f>
        <v>0</v>
      </c>
      <c r="G34" s="36">
        <f>+TRUNC('D-PND'!G34,0)</f>
        <v>0</v>
      </c>
      <c r="H34" s="36">
        <f>+TRUNC('D-PND'!H34,0)</f>
        <v>0</v>
      </c>
      <c r="I34" s="36">
        <f>+TRUNC('D-PND'!I34,0)</f>
        <v>0</v>
      </c>
      <c r="J34" s="36">
        <f>+TRUNC('D-PND'!J34,0)</f>
        <v>0</v>
      </c>
      <c r="K34" s="36">
        <f>+TRUNC('D-PND'!K34,0)</f>
        <v>0</v>
      </c>
      <c r="L34" s="36">
        <f>+TRUNC('D-PND'!L34,0)</f>
        <v>0</v>
      </c>
      <c r="M34" s="36">
        <f>+TRUNC('D-PND'!M34,3)</f>
        <v>0</v>
      </c>
      <c r="N34" s="36">
        <f>+TRUNC('D-PND'!N34,3)</f>
        <v>0</v>
      </c>
      <c r="O34" s="36">
        <f>+TRUNC('D-PND'!O34,3)</f>
        <v>0</v>
      </c>
      <c r="P34" s="36">
        <f>+TRUNC('D-PND'!P34,3)</f>
        <v>0</v>
      </c>
      <c r="Q34" s="36">
        <f>+TRUNC('D-PND'!Q34,3)</f>
        <v>0</v>
      </c>
      <c r="R34" s="36">
        <f>+TRUNC('D-PND'!R34,3)</f>
        <v>0</v>
      </c>
      <c r="S34" s="36">
        <f>+TRUNC('D-PND'!S34,0)</f>
        <v>0</v>
      </c>
      <c r="T34" s="36">
        <f>+TRUNC('D-PND'!T34,0)</f>
        <v>0</v>
      </c>
      <c r="U34" s="36">
        <f>+TRUNC('D-PND'!U34,0)</f>
        <v>0</v>
      </c>
      <c r="V34" s="36">
        <f>+TRUNC('D-PND'!V34,0)</f>
        <v>0</v>
      </c>
      <c r="W34" s="36">
        <f>+TRUNC('D-PND'!W34,0)</f>
        <v>0</v>
      </c>
      <c r="X34" s="36">
        <f>+TRUNC('D-PND'!X34,0)</f>
        <v>0</v>
      </c>
      <c r="Y34" s="36">
        <f>+TRUNC('D-PND'!Y34,0)</f>
        <v>0</v>
      </c>
      <c r="Z34" s="36">
        <f>+TRUNC('D-PND'!Z34,0)</f>
        <v>0</v>
      </c>
      <c r="AA34" s="36">
        <f>+TRUNC('D-PND'!AA34,0)</f>
        <v>0</v>
      </c>
      <c r="AB34" s="36">
        <f>+TRUNC('D-PND'!AB34,0)</f>
        <v>0</v>
      </c>
      <c r="AC34" s="36">
        <f>+TRUNC('D-PND'!AC34,0)</f>
        <v>0</v>
      </c>
      <c r="AD34" s="36">
        <f>+TRUNC('D-PND'!AD34,3)</f>
        <v>0</v>
      </c>
      <c r="AE34" s="36">
        <f>+TRUNC('D-PND'!AE34,3)</f>
        <v>0</v>
      </c>
      <c r="AF34" s="36">
        <f>+TRUNC('D-PND'!AF34,0)</f>
        <v>0</v>
      </c>
      <c r="AG34" s="36">
        <f>+TRUNC('D-PND'!AG34,0)</f>
        <v>0</v>
      </c>
      <c r="AH34" s="36">
        <f>+TRUNC('D-PND'!AH34,0)</f>
        <v>0</v>
      </c>
      <c r="AI34" s="36">
        <f>+TRUNC('D-PND'!AI34,0)</f>
        <v>0</v>
      </c>
      <c r="AJ34" s="36">
        <f>+TRUNC('D-PND'!AJ34,6)</f>
        <v>0</v>
      </c>
      <c r="AK34" s="36">
        <f>+TRUNC('D-PND'!AK34,6)</f>
        <v>0</v>
      </c>
      <c r="AL34" s="36">
        <f>+TRUNC('D-PND'!AL34,6)</f>
        <v>0</v>
      </c>
      <c r="AM34" s="36">
        <f>+TRUNC('D-PND'!AM34,0)</f>
        <v>0</v>
      </c>
      <c r="AN34" s="36">
        <f>+TRUNC('D-PND'!AN34,3)</f>
        <v>0</v>
      </c>
      <c r="AO34" s="36">
        <f>+TRUNC('D-PND'!AO34,0)</f>
        <v>0</v>
      </c>
      <c r="AP34" s="36">
        <f>+TRUNC('D-PND'!AP34,6)</f>
        <v>0</v>
      </c>
      <c r="AQ34" s="36">
        <f>+TRUNC('D-PND'!AQ34,0)</f>
        <v>0</v>
      </c>
      <c r="AR34" s="36">
        <f>+TRUNC('D-PND'!AR34,0)</f>
        <v>0</v>
      </c>
      <c r="AS34" s="36">
        <f>+TRUNC('D-PND'!AS34,3)</f>
        <v>0</v>
      </c>
      <c r="AT34" s="36">
        <f>+TRUNC('D-PND'!AT34,3)</f>
        <v>0</v>
      </c>
      <c r="AU34" s="36">
        <f>+TRUNC('D-PND'!AU34,0)</f>
        <v>0</v>
      </c>
      <c r="AV34" s="36">
        <f>+TRUNC('D-PND'!AV34,0)</f>
        <v>0</v>
      </c>
      <c r="AW34" s="36">
        <f>+TRUNC('D-PND'!AW34,0)</f>
        <v>0</v>
      </c>
      <c r="AX34" s="36">
        <f>+TRUNC('D-PND'!AX34,0)</f>
        <v>0</v>
      </c>
      <c r="AY34" s="36">
        <f>+TRUNC('D-PND'!AY34,0)</f>
        <v>0</v>
      </c>
      <c r="AZ34" s="36">
        <f>+TRUNC('D-PND'!AZ34,3)</f>
        <v>0</v>
      </c>
      <c r="BA34" s="36">
        <f>+TRUNC('D-PND'!BA34,0)</f>
        <v>0</v>
      </c>
      <c r="BB34" s="36">
        <f>+TRUNC('D-PND'!BB34,0)</f>
        <v>0</v>
      </c>
      <c r="BC34" s="36">
        <f>+TRUNC('D-PND'!BC34,0)</f>
        <v>0</v>
      </c>
      <c r="BD34" s="36">
        <f>+TRUNC('D-PND'!BD34,3)</f>
        <v>0</v>
      </c>
      <c r="BE34" s="36">
        <f>+TRUNC('D-PND'!BE34,3)</f>
        <v>0</v>
      </c>
      <c r="BF34" s="36">
        <f>+TRUNC('D-PND'!BF34,0)</f>
        <v>0</v>
      </c>
      <c r="BG34" s="36">
        <f>+TRUNC('D-PND'!BG34,0)</f>
        <v>0</v>
      </c>
      <c r="BH34" s="36">
        <f>+TRUNC('D-PND'!BH34,0)</f>
        <v>0</v>
      </c>
      <c r="BI34" s="36">
        <f>+TRUNC('D-PND'!BI34,0)</f>
        <v>0</v>
      </c>
      <c r="BJ34" s="36">
        <f>+TRUNC('D-PND'!BJ34,3)</f>
        <v>98.739000000000004</v>
      </c>
      <c r="BK34" s="36">
        <f>+TRUNC('D-PND'!BK34,3)</f>
        <v>1.8420000000000001</v>
      </c>
      <c r="BL34" s="36">
        <f>+TRUNC('D-PND'!BL34,3)</f>
        <v>-1.0569999999999999</v>
      </c>
      <c r="BM34" s="36">
        <f>+TRUNC('D-PND'!BM34,3)</f>
        <v>0.876</v>
      </c>
      <c r="BN34" s="36">
        <f>+TRUNC('D-PND'!BN34,3)</f>
        <v>6.0419999999999998</v>
      </c>
      <c r="BO34" s="36">
        <f>+TRUNC('D-PND'!BO34,3)</f>
        <v>6.0419999999999998</v>
      </c>
      <c r="BP34" s="36">
        <f>+TRUNC('D-PND'!BP34,3)</f>
        <v>0</v>
      </c>
      <c r="BQ34" s="36">
        <f>+TRUNC('D-PND'!BQ34,3)</f>
        <v>37.502000000000002</v>
      </c>
      <c r="BR34" s="36">
        <f>+TRUNC('D-PND'!BR34,3)</f>
        <v>37.502000000000002</v>
      </c>
      <c r="BS34" s="36">
        <f>+TRUNC('D-PND'!BS34,3)</f>
        <v>98.739000000000004</v>
      </c>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row>
    <row r="35" spans="3:120" x14ac:dyDescent="0.2">
      <c r="C35" s="9">
        <f>+'D-PDP'!C35</f>
        <v>45627</v>
      </c>
      <c r="D35" s="36">
        <f>+TRUNC('D-PND'!D35,0)</f>
        <v>1</v>
      </c>
      <c r="E35" s="36">
        <f>+TRUNC('D-PND'!E35,0)</f>
        <v>0</v>
      </c>
      <c r="F35" s="36">
        <f>+TRUNC('D-PND'!F35,0)</f>
        <v>0</v>
      </c>
      <c r="G35" s="36">
        <f>+TRUNC('D-PND'!G35,0)</f>
        <v>0</v>
      </c>
      <c r="H35" s="36">
        <f>+TRUNC('D-PND'!H35,0)</f>
        <v>1</v>
      </c>
      <c r="I35" s="36">
        <f>+TRUNC('D-PND'!I35,0)</f>
        <v>0</v>
      </c>
      <c r="J35" s="36">
        <f>+TRUNC('D-PND'!J35,0)</f>
        <v>0</v>
      </c>
      <c r="K35" s="36">
        <f>+TRUNC('D-PND'!K35,0)</f>
        <v>0</v>
      </c>
      <c r="L35" s="36">
        <f>+TRUNC('D-PND'!L35,0)</f>
        <v>0</v>
      </c>
      <c r="M35" s="36">
        <f>+TRUNC('D-PND'!M35,3)</f>
        <v>0</v>
      </c>
      <c r="N35" s="36">
        <f>+TRUNC('D-PND'!N35,3)</f>
        <v>0</v>
      </c>
      <c r="O35" s="36">
        <f>+TRUNC('D-PND'!O35,3)</f>
        <v>0</v>
      </c>
      <c r="P35" s="36">
        <f>+TRUNC('D-PND'!P35,3)</f>
        <v>0</v>
      </c>
      <c r="Q35" s="36">
        <f>+TRUNC('D-PND'!Q35,3)</f>
        <v>0</v>
      </c>
      <c r="R35" s="36">
        <f>+TRUNC('D-PND'!R35,3)</f>
        <v>0</v>
      </c>
      <c r="S35" s="36">
        <f>+TRUNC('D-PND'!S35,0)</f>
        <v>0</v>
      </c>
      <c r="T35" s="36">
        <f>+TRUNC('D-PND'!T35,0)</f>
        <v>0</v>
      </c>
      <c r="U35" s="36">
        <f>+TRUNC('D-PND'!U35,0)</f>
        <v>0</v>
      </c>
      <c r="V35" s="36">
        <f>+TRUNC('D-PND'!V35,0)</f>
        <v>0</v>
      </c>
      <c r="W35" s="36">
        <f>+TRUNC('D-PND'!W35,0)</f>
        <v>0</v>
      </c>
      <c r="X35" s="36">
        <f>+TRUNC('D-PND'!X35,0)</f>
        <v>55744</v>
      </c>
      <c r="Y35" s="36">
        <f>+TRUNC('D-PND'!Y35,0)</f>
        <v>0</v>
      </c>
      <c r="Z35" s="36">
        <f>+TRUNC('D-PND'!Z35,0)</f>
        <v>0</v>
      </c>
      <c r="AA35" s="36">
        <f>+TRUNC('D-PND'!AA35,0)</f>
        <v>0</v>
      </c>
      <c r="AB35" s="36">
        <f>+TRUNC('D-PND'!AB35,0)</f>
        <v>0</v>
      </c>
      <c r="AC35" s="36">
        <f>+TRUNC('D-PND'!AC35,0)</f>
        <v>0</v>
      </c>
      <c r="AD35" s="36">
        <f>+TRUNC('D-PND'!AD35,3)</f>
        <v>0</v>
      </c>
      <c r="AE35" s="36">
        <f>+TRUNC('D-PND'!AE35,3)</f>
        <v>0</v>
      </c>
      <c r="AF35" s="36">
        <f>+TRUNC('D-PND'!AF35,0)</f>
        <v>0</v>
      </c>
      <c r="AG35" s="36">
        <f>+TRUNC('D-PND'!AG35,0)</f>
        <v>0</v>
      </c>
      <c r="AH35" s="36">
        <f>+TRUNC('D-PND'!AH35,0)</f>
        <v>0</v>
      </c>
      <c r="AI35" s="36">
        <f>+TRUNC('D-PND'!AI35,0)</f>
        <v>0</v>
      </c>
      <c r="AJ35" s="36">
        <f>+TRUNC('D-PND'!AJ35,6)</f>
        <v>0</v>
      </c>
      <c r="AK35" s="36">
        <f>+TRUNC('D-PND'!AK35,6)</f>
        <v>0</v>
      </c>
      <c r="AL35" s="36">
        <f>+TRUNC('D-PND'!AL35,6)</f>
        <v>0</v>
      </c>
      <c r="AM35" s="36">
        <f>+TRUNC('D-PND'!AM35,0)</f>
        <v>0</v>
      </c>
      <c r="AN35" s="36">
        <f>+TRUNC('D-PND'!AN35,3)</f>
        <v>0</v>
      </c>
      <c r="AO35" s="36">
        <f>+TRUNC('D-PND'!AO35,0)</f>
        <v>0</v>
      </c>
      <c r="AP35" s="36">
        <f>+TRUNC('D-PND'!AP35,6)</f>
        <v>0</v>
      </c>
      <c r="AQ35" s="36">
        <f>+TRUNC('D-PND'!AQ35,0)</f>
        <v>0</v>
      </c>
      <c r="AR35" s="36">
        <f>+TRUNC('D-PND'!AR35,0)</f>
        <v>0</v>
      </c>
      <c r="AS35" s="36">
        <f>+TRUNC('D-PND'!AS35,3)</f>
        <v>0</v>
      </c>
      <c r="AT35" s="36">
        <f>+TRUNC('D-PND'!AT35,3)</f>
        <v>0</v>
      </c>
      <c r="AU35" s="36">
        <f>+TRUNC('D-PND'!AU35,0)</f>
        <v>0</v>
      </c>
      <c r="AV35" s="36">
        <f>+TRUNC('D-PND'!AV35,0)</f>
        <v>0</v>
      </c>
      <c r="AW35" s="36">
        <f>+TRUNC('D-PND'!AW35,0)</f>
        <v>0</v>
      </c>
      <c r="AX35" s="36">
        <f>+TRUNC('D-PND'!AX35,0)</f>
        <v>0</v>
      </c>
      <c r="AY35" s="36">
        <f>+TRUNC('D-PND'!AY35,0)</f>
        <v>0</v>
      </c>
      <c r="AZ35" s="36">
        <f>+TRUNC('D-PND'!AZ35,3)</f>
        <v>0</v>
      </c>
      <c r="BA35" s="36">
        <f>+TRUNC('D-PND'!BA35,0)</f>
        <v>0</v>
      </c>
      <c r="BB35" s="36">
        <f>+TRUNC('D-PND'!BB35,0)</f>
        <v>0</v>
      </c>
      <c r="BC35" s="36">
        <f>+TRUNC('D-PND'!BC35,0)</f>
        <v>0</v>
      </c>
      <c r="BD35" s="36">
        <f>+TRUNC('D-PND'!BD35,3)</f>
        <v>0</v>
      </c>
      <c r="BE35" s="36">
        <f>+TRUNC('D-PND'!BE35,3)</f>
        <v>0</v>
      </c>
      <c r="BF35" s="36">
        <f>+TRUNC('D-PND'!BF35,0)</f>
        <v>0</v>
      </c>
      <c r="BG35" s="36">
        <f>+TRUNC('D-PND'!BG35,0)</f>
        <v>0</v>
      </c>
      <c r="BH35" s="36">
        <f>+TRUNC('D-PND'!BH35,0)</f>
        <v>0</v>
      </c>
      <c r="BI35" s="36">
        <f>+TRUNC('D-PND'!BI35,0)</f>
        <v>0</v>
      </c>
      <c r="BJ35" s="36">
        <f>+TRUNC('D-PND'!BJ35,3)</f>
        <v>98.739000000000004</v>
      </c>
      <c r="BK35" s="36">
        <f>+TRUNC('D-PND'!BK35,3)</f>
        <v>1.8420000000000001</v>
      </c>
      <c r="BL35" s="36">
        <f>+TRUNC('D-PND'!BL35,3)</f>
        <v>-1.0569999999999999</v>
      </c>
      <c r="BM35" s="36">
        <f>+TRUNC('D-PND'!BM35,3)</f>
        <v>0.876</v>
      </c>
      <c r="BN35" s="36">
        <f>+TRUNC('D-PND'!BN35,3)</f>
        <v>6.0419999999999998</v>
      </c>
      <c r="BO35" s="36">
        <f>+TRUNC('D-PND'!BO35,3)</f>
        <v>6.0419999999999998</v>
      </c>
      <c r="BP35" s="36">
        <f>+TRUNC('D-PND'!BP35,3)</f>
        <v>0</v>
      </c>
      <c r="BQ35" s="36">
        <f>+TRUNC('D-PND'!BQ35,3)</f>
        <v>37.502000000000002</v>
      </c>
      <c r="BR35" s="36">
        <f>+TRUNC('D-PND'!BR35,3)</f>
        <v>37.502000000000002</v>
      </c>
      <c r="BS35" s="36">
        <f>+TRUNC('D-PND'!BS35,3)</f>
        <v>98.739000000000004</v>
      </c>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row>
    <row r="36" spans="3:120" x14ac:dyDescent="0.2">
      <c r="C36" s="10">
        <f>+'D-PDP'!C36</f>
        <v>2023</v>
      </c>
      <c r="D36" s="19">
        <f>+TRUNC('D-PND'!D36,0)</f>
        <v>0</v>
      </c>
      <c r="E36" s="19">
        <f>+TRUNC('D-PND'!E36,0)</f>
        <v>0</v>
      </c>
      <c r="F36" s="19">
        <f>+TRUNC('D-PND'!F36,0)</f>
        <v>0</v>
      </c>
      <c r="G36" s="19">
        <f>+TRUNC('D-PND'!G36,0)</f>
        <v>0</v>
      </c>
      <c r="H36" s="19">
        <f>+TRUNC('D-PND'!H36,0)</f>
        <v>0</v>
      </c>
      <c r="I36" s="19">
        <f>+TRUNC('D-PND'!I36,0)</f>
        <v>0</v>
      </c>
      <c r="J36" s="19">
        <f>+TRUNC('D-PND'!J36,0)</f>
        <v>0</v>
      </c>
      <c r="K36" s="19">
        <f>+TRUNC('D-PND'!K36,0)</f>
        <v>0</v>
      </c>
      <c r="L36" s="19">
        <f>+TRUNC('D-PND'!L36,0)</f>
        <v>0</v>
      </c>
      <c r="M36" s="19">
        <f>+TRUNC('D-PND'!M36,3)</f>
        <v>0</v>
      </c>
      <c r="N36" s="19">
        <f>+TRUNC('D-PND'!N36,3)</f>
        <v>0</v>
      </c>
      <c r="O36" s="19">
        <f>+TRUNC('D-PND'!O36,3)</f>
        <v>0</v>
      </c>
      <c r="P36" s="19">
        <f>+TRUNC('D-PND'!P36,3)</f>
        <v>0</v>
      </c>
      <c r="Q36" s="19">
        <f>+TRUNC('D-PND'!Q36,3)</f>
        <v>0</v>
      </c>
      <c r="R36" s="19">
        <f>+TRUNC('D-PND'!R36,3)</f>
        <v>0</v>
      </c>
      <c r="S36" s="19">
        <f>+TRUNC('D-PND'!S36,0)</f>
        <v>0</v>
      </c>
      <c r="T36" s="19">
        <f>+TRUNC('D-PND'!T36,0)</f>
        <v>0</v>
      </c>
      <c r="U36" s="19">
        <f>+TRUNC('D-PND'!U36,0)</f>
        <v>0</v>
      </c>
      <c r="V36" s="19">
        <f>+TRUNC('D-PND'!V36,0)</f>
        <v>0</v>
      </c>
      <c r="W36" s="19">
        <f>+TRUNC('D-PND'!W36,0)</f>
        <v>0</v>
      </c>
      <c r="X36" s="19">
        <f>+TRUNC('D-PND'!X36,0)</f>
        <v>0</v>
      </c>
      <c r="Y36" s="19">
        <f>+TRUNC('D-PND'!Y36,0)</f>
        <v>0</v>
      </c>
      <c r="Z36" s="19">
        <f>+TRUNC('D-PND'!Z36,0)</f>
        <v>0</v>
      </c>
      <c r="AA36" s="19">
        <f>+TRUNC('D-PND'!AA36,0)</f>
        <v>0</v>
      </c>
      <c r="AB36" s="19">
        <f>+TRUNC('D-PND'!AB36,0)</f>
        <v>0</v>
      </c>
      <c r="AC36" s="19">
        <f>+TRUNC('D-PND'!AC36,0)</f>
        <v>0</v>
      </c>
      <c r="AD36" s="19">
        <f>+TRUNC('D-PND'!AD36,3)</f>
        <v>0</v>
      </c>
      <c r="AE36" s="19">
        <f>+TRUNC('D-PND'!AE36,3)</f>
        <v>0</v>
      </c>
      <c r="AF36" s="19">
        <f>+TRUNC('D-PND'!AF36,0)</f>
        <v>0</v>
      </c>
      <c r="AG36" s="19">
        <f>+TRUNC('D-PND'!AG36,0)</f>
        <v>0</v>
      </c>
      <c r="AH36" s="19">
        <f>+TRUNC('D-PND'!AH36,0)</f>
        <v>0</v>
      </c>
      <c r="AI36" s="19">
        <f>+TRUNC('D-PND'!AI36,0)</f>
        <v>0</v>
      </c>
      <c r="AJ36" s="19">
        <f>+TRUNC('D-PND'!AJ36,6)</f>
        <v>0</v>
      </c>
      <c r="AK36" s="19">
        <f>+TRUNC('D-PND'!AK36,6)</f>
        <v>0</v>
      </c>
      <c r="AL36" s="19">
        <f>+TRUNC('D-PND'!AL36,6)</f>
        <v>0</v>
      </c>
      <c r="AM36" s="19">
        <f>+TRUNC('D-PND'!AM36,0)</f>
        <v>0</v>
      </c>
      <c r="AN36" s="19">
        <f>+TRUNC('D-PND'!AN36,3)</f>
        <v>0</v>
      </c>
      <c r="AO36" s="19">
        <f>+TRUNC('D-PND'!AO36,0)</f>
        <v>0</v>
      </c>
      <c r="AP36" s="19">
        <f>+TRUNC('D-PND'!AP36,6)</f>
        <v>0</v>
      </c>
      <c r="AQ36" s="19">
        <f>+TRUNC('D-PND'!AQ36,0)</f>
        <v>0</v>
      </c>
      <c r="AR36" s="19">
        <f>+TRUNC('D-PND'!AR36,0)</f>
        <v>0</v>
      </c>
      <c r="AS36" s="19">
        <f>+TRUNC('D-PND'!AS36,3)</f>
        <v>0</v>
      </c>
      <c r="AT36" s="19">
        <f>+TRUNC('D-PND'!AT36,3)</f>
        <v>0</v>
      </c>
      <c r="AU36" s="19">
        <f>+TRUNC('D-PND'!AU36,0)</f>
        <v>0</v>
      </c>
      <c r="AV36" s="19">
        <f>+TRUNC('D-PND'!AV36,0)</f>
        <v>0</v>
      </c>
      <c r="AW36" s="19">
        <f>+TRUNC('D-PND'!AW36,0)</f>
        <v>0</v>
      </c>
      <c r="AX36" s="19">
        <f>+TRUNC('D-PND'!AX36,0)</f>
        <v>0</v>
      </c>
      <c r="AY36" s="19">
        <f>+TRUNC('D-PND'!AY36,0)</f>
        <v>0</v>
      </c>
      <c r="AZ36" s="19">
        <f>+TRUNC('D-PND'!AZ36,3)</f>
        <v>0</v>
      </c>
      <c r="BA36" s="19">
        <f>+TRUNC('D-PND'!BA36,0)</f>
        <v>0</v>
      </c>
      <c r="BB36" s="19">
        <f>+TRUNC('D-PND'!BB36,0)</f>
        <v>0</v>
      </c>
      <c r="BC36" s="19">
        <f>+TRUNC('D-PND'!BC36,0)</f>
        <v>0</v>
      </c>
      <c r="BD36" s="19">
        <f>+TRUNC('D-PND'!BD36,3)</f>
        <v>0</v>
      </c>
      <c r="BE36" s="19">
        <f>+TRUNC('D-PND'!BE36,3)</f>
        <v>0</v>
      </c>
      <c r="BF36" s="19">
        <f>+TRUNC('D-PND'!BF36,0)</f>
        <v>0</v>
      </c>
      <c r="BG36" s="19">
        <f>+TRUNC('D-PND'!BG36,0)</f>
        <v>0</v>
      </c>
      <c r="BH36" s="19">
        <f>+TRUNC('D-PND'!BH36,0)</f>
        <v>0</v>
      </c>
      <c r="BI36" s="19">
        <f>+TRUNC('D-PND'!BI36,0)</f>
        <v>0</v>
      </c>
      <c r="BJ36" s="19">
        <f>+TRUNC('D-PND'!BJ36,3)</f>
        <v>98.739000000000004</v>
      </c>
      <c r="BK36" s="19">
        <f>+TRUNC('D-PND'!BK36,3)</f>
        <v>1.8420000000000001</v>
      </c>
      <c r="BL36" s="19">
        <f>+TRUNC('D-PND'!BL36,3)</f>
        <v>-1.0569999999999999</v>
      </c>
      <c r="BM36" s="19">
        <f>+TRUNC('D-PND'!BM36,3)</f>
        <v>0.876</v>
      </c>
      <c r="BN36" s="19">
        <f>+TRUNC('D-PND'!BN36,3)</f>
        <v>6.0419999999999998</v>
      </c>
      <c r="BO36" s="19">
        <f>+TRUNC('D-PND'!BO36,3)</f>
        <v>6.0419999999999998</v>
      </c>
      <c r="BP36" s="19">
        <f>+TRUNC('D-PND'!BP36,3)</f>
        <v>0</v>
      </c>
      <c r="BQ36" s="19">
        <f>+TRUNC('D-PND'!BQ36,3)</f>
        <v>37.502000000000002</v>
      </c>
      <c r="BR36" s="19">
        <f>+TRUNC('D-PND'!BR36,3)</f>
        <v>37.502000000000002</v>
      </c>
      <c r="BS36" s="19">
        <f>+TRUNC('D-PND'!BS36,3)</f>
        <v>98.739000000000004</v>
      </c>
      <c r="BT36" s="19">
        <f>+TRUNC('D-PND'!BT36,0)</f>
        <v>0</v>
      </c>
      <c r="BU36" s="19">
        <f>+TRUNC('D-PND'!BU36,0)</f>
        <v>0</v>
      </c>
      <c r="BV36" s="19">
        <f>+TRUNC('D-PND'!BV36,6)</f>
        <v>0</v>
      </c>
      <c r="BW36" s="19">
        <f>+TRUNC('D-PND'!BW36,0)</f>
        <v>0</v>
      </c>
      <c r="BX36" s="19">
        <f>+TRUNC('D-PND'!BX36,0)</f>
        <v>0</v>
      </c>
      <c r="BY36" s="19">
        <f>+TRUNC('D-PND'!BY36,0)</f>
        <v>0</v>
      </c>
      <c r="BZ36" s="19">
        <f>+TRUNC('D-PND'!BZ36,3)</f>
        <v>0</v>
      </c>
      <c r="CA36" s="19">
        <f>+TRUNC('D-PND'!CA36,3)</f>
        <v>0.13</v>
      </c>
      <c r="CB36" s="19">
        <f>+TRUNC('D-PND'!CB36,3)</f>
        <v>0.42199999999999999</v>
      </c>
      <c r="CC36" s="19">
        <f>+TRUNC('D-PND'!CC36,3)</f>
        <v>0.10299999999999999</v>
      </c>
      <c r="CD36" s="19">
        <f>+TRUNC('D-PND'!CD36,3)</f>
        <v>8.6999999999999994E-2</v>
      </c>
      <c r="CE36" s="19">
        <f>+TRUNC('D-PND'!CE36,3)</f>
        <v>0</v>
      </c>
      <c r="CF36" s="19">
        <f>+TRUNC('D-PND'!CF36,3)</f>
        <v>0</v>
      </c>
      <c r="CG36" s="19">
        <f>+TRUNC('D-PND'!CG36,3)</f>
        <v>0</v>
      </c>
      <c r="CH36" s="19">
        <f>+TRUNC('D-PND'!CH36,3)</f>
        <v>0</v>
      </c>
      <c r="CI36" s="19">
        <f>+TRUNC('D-PND'!CI36,3)</f>
        <v>47099.114999999998</v>
      </c>
      <c r="CJ36" s="19">
        <f>+TRUNC('D-PND'!CJ36,3)</f>
        <v>1499.7370000000001</v>
      </c>
      <c r="CK36" s="19">
        <f>+TRUNC('D-PND'!CK36,3)</f>
        <v>0</v>
      </c>
      <c r="CL36" s="19">
        <f>+TRUNC('D-PND'!CL36,3)</f>
        <v>0</v>
      </c>
      <c r="CM36" s="19">
        <f>+TRUNC('D-PND'!CM36,3)</f>
        <v>0</v>
      </c>
      <c r="CN36" s="19">
        <f>+TRUNC('D-PND'!CN36,0)</f>
        <v>0</v>
      </c>
      <c r="CO36" s="19">
        <f>+TRUNC('D-PND'!CO36,3)</f>
        <v>0</v>
      </c>
      <c r="CP36" s="19">
        <f>+TRUNC('D-PND'!CP36,0)</f>
        <v>0</v>
      </c>
      <c r="CQ36" s="19">
        <f>+TRUNC('D-PND'!CQ36,0)</f>
        <v>0</v>
      </c>
      <c r="CR36" s="19">
        <f>+TRUNC('D-PND'!CR36,0)</f>
        <v>0</v>
      </c>
      <c r="CS36" s="19">
        <f>+TRUNC('D-PND'!CS36,0)</f>
        <v>0</v>
      </c>
      <c r="CT36" s="19">
        <f>+TRUNC('D-PND'!CT36,0)</f>
        <v>3425793</v>
      </c>
      <c r="CU36" s="19">
        <f>+TRUNC('D-PND'!CU36,6)</f>
        <v>100</v>
      </c>
      <c r="CV36" s="19">
        <f>+TRUNC('D-PND'!CV36,0)</f>
        <v>0</v>
      </c>
      <c r="CW36" s="19">
        <f>+TRUNC('D-PND'!CW36,0)</f>
        <v>474639</v>
      </c>
      <c r="CX36" s="19">
        <f>+TRUNC('D-PND'!CX36,0)</f>
        <v>1988640</v>
      </c>
      <c r="CY36" s="19">
        <f>+TRUNC('D-PND'!CY36,0)</f>
        <v>0</v>
      </c>
      <c r="CZ36" s="19">
        <f>+TRUNC('D-PND'!CZ36,0)</f>
        <v>0</v>
      </c>
      <c r="DA36" s="19">
        <f>+TRUNC('D-PND'!DA36,0)</f>
        <v>0</v>
      </c>
      <c r="DB36" s="19">
        <f>+TRUNC('D-PND'!DB36,0)</f>
        <v>0</v>
      </c>
      <c r="DC36" s="19">
        <f>+TRUNC('D-PND'!DC36,0)</f>
        <v>0</v>
      </c>
      <c r="DD36" s="19">
        <f>+TRUNC('D-PND'!DD36,0)</f>
        <v>0</v>
      </c>
      <c r="DE36" s="19">
        <f>+TRUNC('D-PND'!DE36,0)</f>
        <v>0</v>
      </c>
      <c r="DF36" s="19">
        <f>+TRUNC('D-PND'!DF36,0)</f>
        <v>0</v>
      </c>
      <c r="DG36" s="19">
        <f>+TRUNC('D-PND'!DG36,0)</f>
        <v>962514</v>
      </c>
      <c r="DH36" s="19">
        <f>+TRUNC('D-PND'!DH36,0)</f>
        <v>0</v>
      </c>
      <c r="DI36" s="19">
        <f>+TRUNC('D-PND'!DI36,0)</f>
        <v>0</v>
      </c>
      <c r="DJ36" s="19">
        <f>+TRUNC('D-PND'!DJ36,6)</f>
        <v>0</v>
      </c>
      <c r="DK36" s="19">
        <f>+TRUNC('D-PND'!DK36,0)</f>
        <v>0</v>
      </c>
      <c r="DL36" s="19">
        <f>+TRUNC('D-PND'!DL36,0)</f>
        <v>0</v>
      </c>
      <c r="DM36" s="19">
        <f>+TRUNC('D-PND'!DM36,0)</f>
        <v>0</v>
      </c>
      <c r="DN36" s="19">
        <f>+TRUNC('D-PND'!DN36,0)</f>
        <v>0</v>
      </c>
      <c r="DO36" s="19">
        <f>+TRUNC('D-PND'!DO36,0)</f>
        <v>-3425793</v>
      </c>
      <c r="DP36" s="19">
        <f>+TRUNC('D-PND'!DP36,0)</f>
        <v>-3266366</v>
      </c>
    </row>
    <row r="37" spans="3:120" x14ac:dyDescent="0.2">
      <c r="C37" s="11">
        <f>+'D-PDP'!C37</f>
        <v>2024</v>
      </c>
      <c r="D37" s="21">
        <f>+TRUNC('D-PND'!D37,0)</f>
        <v>0</v>
      </c>
      <c r="E37" s="21">
        <f>+TRUNC('D-PND'!E37,0)</f>
        <v>0</v>
      </c>
      <c r="F37" s="21">
        <f>+TRUNC('D-PND'!F37,0)</f>
        <v>0</v>
      </c>
      <c r="G37" s="21">
        <f>+TRUNC('D-PND'!G37,0)</f>
        <v>0</v>
      </c>
      <c r="H37" s="21">
        <f>+TRUNC('D-PND'!H37,0)</f>
        <v>0</v>
      </c>
      <c r="I37" s="21">
        <f>+TRUNC('D-PND'!I37,0)</f>
        <v>0</v>
      </c>
      <c r="J37" s="21">
        <f>+TRUNC('D-PND'!J37,0)</f>
        <v>0</v>
      </c>
      <c r="K37" s="21">
        <f>+TRUNC('D-PND'!K37,0)</f>
        <v>0</v>
      </c>
      <c r="L37" s="21">
        <f>+TRUNC('D-PND'!L37,0)</f>
        <v>0</v>
      </c>
      <c r="M37" s="21">
        <f>+TRUNC('D-PND'!M37,3)</f>
        <v>0</v>
      </c>
      <c r="N37" s="21">
        <f>+TRUNC('D-PND'!N37,3)</f>
        <v>0</v>
      </c>
      <c r="O37" s="21">
        <f>+TRUNC('D-PND'!O37,3)</f>
        <v>0</v>
      </c>
      <c r="P37" s="21">
        <f>+TRUNC('D-PND'!P37,3)</f>
        <v>0</v>
      </c>
      <c r="Q37" s="21">
        <f>+TRUNC('D-PND'!Q37,3)</f>
        <v>0</v>
      </c>
      <c r="R37" s="21">
        <f>+TRUNC('D-PND'!R37,3)</f>
        <v>0</v>
      </c>
      <c r="S37" s="21">
        <f>+TRUNC('D-PND'!S37,0)</f>
        <v>0</v>
      </c>
      <c r="T37" s="21">
        <f>+TRUNC('D-PND'!T37,0)</f>
        <v>0</v>
      </c>
      <c r="U37" s="21">
        <f>+TRUNC('D-PND'!U37,0)</f>
        <v>0</v>
      </c>
      <c r="V37" s="21">
        <f>+TRUNC('D-PND'!V37,0)</f>
        <v>0</v>
      </c>
      <c r="W37" s="21">
        <f>+TRUNC('D-PND'!W37,0)</f>
        <v>0</v>
      </c>
      <c r="X37" s="21">
        <f>+TRUNC('D-PND'!X37,0)</f>
        <v>55744</v>
      </c>
      <c r="Y37" s="21">
        <f>+TRUNC('D-PND'!Y37,0)</f>
        <v>0</v>
      </c>
      <c r="Z37" s="21">
        <f>+TRUNC('D-PND'!Z37,0)</f>
        <v>0</v>
      </c>
      <c r="AA37" s="21">
        <f>+TRUNC('D-PND'!AA37,0)</f>
        <v>0</v>
      </c>
      <c r="AB37" s="21">
        <f>+TRUNC('D-PND'!AB37,0)</f>
        <v>0</v>
      </c>
      <c r="AC37" s="21">
        <f>+TRUNC('D-PND'!AC37,0)</f>
        <v>0</v>
      </c>
      <c r="AD37" s="21">
        <f>+TRUNC('D-PND'!AD37,3)</f>
        <v>0</v>
      </c>
      <c r="AE37" s="21">
        <f>+TRUNC('D-PND'!AE37,3)</f>
        <v>0</v>
      </c>
      <c r="AF37" s="21">
        <f>+TRUNC('D-PND'!AF37,0)</f>
        <v>0</v>
      </c>
      <c r="AG37" s="21">
        <f>+TRUNC('D-PND'!AG37,0)</f>
        <v>0</v>
      </c>
      <c r="AH37" s="21">
        <f>+TRUNC('D-PND'!AH37,0)</f>
        <v>0</v>
      </c>
      <c r="AI37" s="21">
        <f>+TRUNC('D-PND'!AI37,0)</f>
        <v>0</v>
      </c>
      <c r="AJ37" s="21">
        <f>+TRUNC('D-PND'!AJ37,6)</f>
        <v>0</v>
      </c>
      <c r="AK37" s="21">
        <f>+TRUNC('D-PND'!AK37,6)</f>
        <v>0</v>
      </c>
      <c r="AL37" s="21">
        <f>+TRUNC('D-PND'!AL37,6)</f>
        <v>0</v>
      </c>
      <c r="AM37" s="21">
        <f>+TRUNC('D-PND'!AM37,0)</f>
        <v>0</v>
      </c>
      <c r="AN37" s="21">
        <f>+TRUNC('D-PND'!AN37,3)</f>
        <v>0</v>
      </c>
      <c r="AO37" s="21">
        <f>+TRUNC('D-PND'!AO37,0)</f>
        <v>0</v>
      </c>
      <c r="AP37" s="21">
        <f>+TRUNC('D-PND'!AP37,6)</f>
        <v>0</v>
      </c>
      <c r="AQ37" s="21">
        <f>+TRUNC('D-PND'!AQ37,0)</f>
        <v>0</v>
      </c>
      <c r="AR37" s="21">
        <f>+TRUNC('D-PND'!AR37,0)</f>
        <v>0</v>
      </c>
      <c r="AS37" s="21">
        <f>+TRUNC('D-PND'!AS37,3)</f>
        <v>0</v>
      </c>
      <c r="AT37" s="21">
        <f>+TRUNC('D-PND'!AT37,3)</f>
        <v>0</v>
      </c>
      <c r="AU37" s="21">
        <f>+TRUNC('D-PND'!AU37,0)</f>
        <v>0</v>
      </c>
      <c r="AV37" s="21">
        <f>+TRUNC('D-PND'!AV37,0)</f>
        <v>0</v>
      </c>
      <c r="AW37" s="21">
        <f>+TRUNC('D-PND'!AW37,0)</f>
        <v>0</v>
      </c>
      <c r="AX37" s="21">
        <f>+TRUNC('D-PND'!AX37,0)</f>
        <v>0</v>
      </c>
      <c r="AY37" s="21">
        <f>+TRUNC('D-PND'!AY37,0)</f>
        <v>0</v>
      </c>
      <c r="AZ37" s="21">
        <f>+TRUNC('D-PND'!AZ37,3)</f>
        <v>0</v>
      </c>
      <c r="BA37" s="21">
        <f>+TRUNC('D-PND'!BA37,0)</f>
        <v>0</v>
      </c>
      <c r="BB37" s="21">
        <f>+TRUNC('D-PND'!BB37,0)</f>
        <v>0</v>
      </c>
      <c r="BC37" s="21">
        <f>+TRUNC('D-PND'!BC37,0)</f>
        <v>0</v>
      </c>
      <c r="BD37" s="21">
        <f>+TRUNC('D-PND'!BD37,3)</f>
        <v>0</v>
      </c>
      <c r="BE37" s="21">
        <f>+TRUNC('D-PND'!BE37,3)</f>
        <v>0</v>
      </c>
      <c r="BF37" s="21">
        <f>+TRUNC('D-PND'!BF37,0)</f>
        <v>0</v>
      </c>
      <c r="BG37" s="21">
        <f>+TRUNC('D-PND'!BG37,0)</f>
        <v>0</v>
      </c>
      <c r="BH37" s="21">
        <f>+TRUNC('D-PND'!BH37,0)</f>
        <v>0</v>
      </c>
      <c r="BI37" s="21">
        <f>+TRUNC('D-PND'!BI37,0)</f>
        <v>0</v>
      </c>
      <c r="BJ37" s="21">
        <f>+TRUNC('D-PND'!BJ37,3)</f>
        <v>98.739000000000004</v>
      </c>
      <c r="BK37" s="21">
        <f>+TRUNC('D-PND'!BK37,3)</f>
        <v>1.8420000000000001</v>
      </c>
      <c r="BL37" s="21">
        <f>+TRUNC('D-PND'!BL37,3)</f>
        <v>-1.0569999999999999</v>
      </c>
      <c r="BM37" s="21">
        <f>+TRUNC('D-PND'!BM37,3)</f>
        <v>0.876</v>
      </c>
      <c r="BN37" s="21">
        <f>+TRUNC('D-PND'!BN37,3)</f>
        <v>6.0419999999999998</v>
      </c>
      <c r="BO37" s="21">
        <f>+TRUNC('D-PND'!BO37,3)</f>
        <v>6.0419999999999998</v>
      </c>
      <c r="BP37" s="21">
        <f>+TRUNC('D-PND'!BP37,3)</f>
        <v>0</v>
      </c>
      <c r="BQ37" s="21">
        <f>+TRUNC('D-PND'!BQ37,3)</f>
        <v>37.502000000000002</v>
      </c>
      <c r="BR37" s="21">
        <f>+TRUNC('D-PND'!BR37,3)</f>
        <v>37.502000000000002</v>
      </c>
      <c r="BS37" s="21">
        <f>+TRUNC('D-PND'!BS37,3)</f>
        <v>98.739000000000004</v>
      </c>
      <c r="BT37" s="21">
        <f>+TRUNC('D-PND'!BT37,0)</f>
        <v>0</v>
      </c>
      <c r="BU37" s="21">
        <f>+TRUNC('D-PND'!BU37,0)</f>
        <v>5001</v>
      </c>
      <c r="BV37" s="21">
        <f>+TRUNC('D-PND'!BV37,6)</f>
        <v>0</v>
      </c>
      <c r="BW37" s="21">
        <f>+TRUNC('D-PND'!BW37,0)</f>
        <v>0</v>
      </c>
      <c r="BX37" s="21">
        <f>+TRUNC('D-PND'!BX37,0)</f>
        <v>0</v>
      </c>
      <c r="BY37" s="21">
        <f>+TRUNC('D-PND'!BY37,0)</f>
        <v>5001</v>
      </c>
      <c r="BZ37" s="21">
        <f>+TRUNC('D-PND'!BZ37,3)</f>
        <v>0</v>
      </c>
      <c r="CA37" s="21">
        <f>+TRUNC('D-PND'!CA37,3)</f>
        <v>0.13</v>
      </c>
      <c r="CB37" s="21">
        <f>+TRUNC('D-PND'!CB37,3)</f>
        <v>0.42199999999999999</v>
      </c>
      <c r="CC37" s="21">
        <f>+TRUNC('D-PND'!CC37,3)</f>
        <v>0.10299999999999999</v>
      </c>
      <c r="CD37" s="21">
        <f>+TRUNC('D-PND'!CD37,3)</f>
        <v>8.6999999999999994E-2</v>
      </c>
      <c r="CE37" s="21">
        <f>+TRUNC('D-PND'!CE37,3)</f>
        <v>0</v>
      </c>
      <c r="CF37" s="21">
        <f>+TRUNC('D-PND'!CF37,3)</f>
        <v>0</v>
      </c>
      <c r="CG37" s="21">
        <f>+TRUNC('D-PND'!CG37,3)</f>
        <v>0</v>
      </c>
      <c r="CH37" s="21">
        <f>+TRUNC('D-PND'!CH37,3)</f>
        <v>0</v>
      </c>
      <c r="CI37" s="21">
        <f>+TRUNC('D-PND'!CI37,3)</f>
        <v>47099.114999999998</v>
      </c>
      <c r="CJ37" s="21">
        <f>+TRUNC('D-PND'!CJ37,3)</f>
        <v>1499.7370000000001</v>
      </c>
      <c r="CK37" s="21">
        <f>+TRUNC('D-PND'!CK37,3)</f>
        <v>0</v>
      </c>
      <c r="CL37" s="21">
        <f>+TRUNC('D-PND'!CL37,3)</f>
        <v>0</v>
      </c>
      <c r="CM37" s="21">
        <f>+TRUNC('D-PND'!CM37,3)</f>
        <v>0</v>
      </c>
      <c r="CN37" s="21">
        <f>+TRUNC('D-PND'!CN37,0)</f>
        <v>0</v>
      </c>
      <c r="CO37" s="21">
        <f>+TRUNC('D-PND'!CO37,3)</f>
        <v>0</v>
      </c>
      <c r="CP37" s="21">
        <f>+TRUNC('D-PND'!CP37,0)</f>
        <v>0</v>
      </c>
      <c r="CQ37" s="21">
        <f>+TRUNC('D-PND'!CQ37,0)</f>
        <v>0</v>
      </c>
      <c r="CR37" s="21">
        <f>+TRUNC('D-PND'!CR37,0)</f>
        <v>1</v>
      </c>
      <c r="CS37" s="21">
        <f>+TRUNC('D-PND'!CS37,0)</f>
        <v>0</v>
      </c>
      <c r="CT37" s="21">
        <f>+TRUNC('D-PND'!CT37,0)</f>
        <v>3702819</v>
      </c>
      <c r="CU37" s="21">
        <f>+TRUNC('D-PND'!CU37,6)</f>
        <v>100</v>
      </c>
      <c r="CV37" s="21">
        <f>+TRUNC('D-PND'!CV37,0)</f>
        <v>0</v>
      </c>
      <c r="CW37" s="21">
        <f>+TRUNC('D-PND'!CW37,0)</f>
        <v>518364</v>
      </c>
      <c r="CX37" s="21">
        <f>+TRUNC('D-PND'!CX37,0)</f>
        <v>1181039</v>
      </c>
      <c r="CY37" s="21">
        <f>+TRUNC('D-PND'!CY37,0)</f>
        <v>0</v>
      </c>
      <c r="CZ37" s="21">
        <f>+TRUNC('D-PND'!CZ37,0)</f>
        <v>0</v>
      </c>
      <c r="DA37" s="21">
        <f>+TRUNC('D-PND'!DA37,0)</f>
        <v>367015</v>
      </c>
      <c r="DB37" s="21">
        <f>+TRUNC('D-PND'!DB37,0)</f>
        <v>418093</v>
      </c>
      <c r="DC37" s="21">
        <f>+TRUNC('D-PND'!DC37,0)</f>
        <v>0</v>
      </c>
      <c r="DD37" s="21">
        <f>+TRUNC('D-PND'!DD37,0)</f>
        <v>260029</v>
      </c>
      <c r="DE37" s="21">
        <f>+TRUNC('D-PND'!DE37,0)</f>
        <v>190937</v>
      </c>
      <c r="DF37" s="21">
        <f>+TRUNC('D-PND'!DF37,0)</f>
        <v>0</v>
      </c>
      <c r="DG37" s="21">
        <f>+TRUNC('D-PND'!DG37,0)</f>
        <v>649883</v>
      </c>
      <c r="DH37" s="21">
        <f>+TRUNC('D-PND'!DH37,0)</f>
        <v>117454</v>
      </c>
      <c r="DI37" s="21">
        <f>+TRUNC('D-PND'!DI37,0)</f>
        <v>0</v>
      </c>
      <c r="DJ37" s="21">
        <f>+TRUNC('D-PND'!DJ37,6)</f>
        <v>0</v>
      </c>
      <c r="DK37" s="21">
        <f>+TRUNC('D-PND'!DK37,0)</f>
        <v>0</v>
      </c>
      <c r="DL37" s="21">
        <f>+TRUNC('D-PND'!DL37,0)</f>
        <v>0</v>
      </c>
      <c r="DM37" s="21">
        <f>+TRUNC('D-PND'!DM37,0)</f>
        <v>0</v>
      </c>
      <c r="DN37" s="21">
        <f>+TRUNC('D-PND'!DN37,0)</f>
        <v>-5001</v>
      </c>
      <c r="DO37" s="21">
        <f>+TRUNC('D-PND'!DO37,0)</f>
        <v>-3707821</v>
      </c>
      <c r="DP37" s="21">
        <f>+TRUNC('D-PND'!DP37,0)</f>
        <v>-3213880</v>
      </c>
    </row>
    <row r="38" spans="3:120" x14ac:dyDescent="0.2">
      <c r="C38" s="12">
        <f>+'D-PDP'!C38</f>
        <v>2025</v>
      </c>
      <c r="D38" s="23">
        <f>+TRUNC('D-PND'!D38,0)</f>
        <v>24</v>
      </c>
      <c r="E38" s="23">
        <f>+TRUNC('D-PND'!E38,0)</f>
        <v>0</v>
      </c>
      <c r="F38" s="23">
        <f>+TRUNC('D-PND'!F38,0)</f>
        <v>14</v>
      </c>
      <c r="G38" s="23">
        <f>+TRUNC('D-PND'!G38,0)</f>
        <v>0</v>
      </c>
      <c r="H38" s="23">
        <f>+TRUNC('D-PND'!H38,0)</f>
        <v>10</v>
      </c>
      <c r="I38" s="23">
        <f>+TRUNC('D-PND'!I38,0)</f>
        <v>0</v>
      </c>
      <c r="J38" s="23">
        <f>+TRUNC('D-PND'!J38,0)</f>
        <v>0</v>
      </c>
      <c r="K38" s="23">
        <f>+TRUNC('D-PND'!K38,0)</f>
        <v>81343</v>
      </c>
      <c r="L38" s="23">
        <f>+TRUNC('D-PND'!L38,0)</f>
        <v>0</v>
      </c>
      <c r="M38" s="23">
        <f>+TRUNC('D-PND'!M38,3)</f>
        <v>42388.53</v>
      </c>
      <c r="N38" s="23">
        <f>+TRUNC('D-PND'!N38,3)</f>
        <v>38997.447999999997</v>
      </c>
      <c r="O38" s="23">
        <f>+TRUNC('D-PND'!O38,3)</f>
        <v>0</v>
      </c>
      <c r="P38" s="23">
        <f>+TRUNC('D-PND'!P38,3)</f>
        <v>3391.0819999999999</v>
      </c>
      <c r="Q38" s="23">
        <f>+TRUNC('D-PND'!Q38,3)</f>
        <v>0</v>
      </c>
      <c r="R38" s="23">
        <f>+TRUNC('D-PND'!R38,3)</f>
        <v>0</v>
      </c>
      <c r="S38" s="23">
        <f>+TRUNC('D-PND'!S38,0)</f>
        <v>0</v>
      </c>
      <c r="T38" s="23">
        <f>+TRUNC('D-PND'!T38,0)</f>
        <v>0</v>
      </c>
      <c r="U38" s="23">
        <f>+TRUNC('D-PND'!U38,0)</f>
        <v>0</v>
      </c>
      <c r="V38" s="23">
        <f>+TRUNC('D-PND'!V38,0)</f>
        <v>0</v>
      </c>
      <c r="W38" s="23">
        <f>+TRUNC('D-PND'!W38,0)</f>
        <v>269207</v>
      </c>
      <c r="X38" s="23">
        <f>+TRUNC('D-PND'!X38,0)</f>
        <v>6808989</v>
      </c>
      <c r="Y38" s="23">
        <f>+TRUNC('D-PND'!Y38,0)</f>
        <v>0</v>
      </c>
      <c r="Z38" s="23">
        <f>+TRUNC('D-PND'!Z38,0)</f>
        <v>0</v>
      </c>
      <c r="AA38" s="23">
        <f>+TRUNC('D-PND'!AA38,0)</f>
        <v>0</v>
      </c>
      <c r="AB38" s="23">
        <f>+TRUNC('D-PND'!AB38,0)</f>
        <v>81343</v>
      </c>
      <c r="AC38" s="23">
        <f>+TRUNC('D-PND'!AC38,0)</f>
        <v>0</v>
      </c>
      <c r="AD38" s="23">
        <f>+TRUNC('D-PND'!AD38,3)</f>
        <v>0</v>
      </c>
      <c r="AE38" s="23">
        <f>+TRUNC('D-PND'!AE38,3)</f>
        <v>38997.447999999997</v>
      </c>
      <c r="AF38" s="23">
        <f>+TRUNC('D-PND'!AF38,0)</f>
        <v>0</v>
      </c>
      <c r="AG38" s="23">
        <f>+TRUNC('D-PND'!AG38,0)</f>
        <v>0</v>
      </c>
      <c r="AH38" s="23">
        <f>+TRUNC('D-PND'!AH38,0)</f>
        <v>0</v>
      </c>
      <c r="AI38" s="23">
        <f>+TRUNC('D-PND'!AI38,0)</f>
        <v>0</v>
      </c>
      <c r="AJ38" s="23">
        <f>+TRUNC('D-PND'!AJ38,6)</f>
        <v>8</v>
      </c>
      <c r="AK38" s="23">
        <f>+TRUNC('D-PND'!AK38,6)</f>
        <v>0</v>
      </c>
      <c r="AL38" s="23">
        <f>+TRUNC('D-PND'!AL38,6)</f>
        <v>0</v>
      </c>
      <c r="AM38" s="23">
        <f>+TRUNC('D-PND'!AM38,0)</f>
        <v>6507</v>
      </c>
      <c r="AN38" s="23">
        <f>+TRUNC('D-PND'!AN38,3)</f>
        <v>0</v>
      </c>
      <c r="AO38" s="23">
        <f>+TRUNC('D-PND'!AO38,0)</f>
        <v>0</v>
      </c>
      <c r="AP38" s="23">
        <f>+TRUNC('D-PND'!AP38,6)</f>
        <v>100</v>
      </c>
      <c r="AQ38" s="23">
        <f>+TRUNC('D-PND'!AQ38,0)</f>
        <v>81343</v>
      </c>
      <c r="AR38" s="23">
        <f>+TRUNC('D-PND'!AR38,0)</f>
        <v>0</v>
      </c>
      <c r="AS38" s="23">
        <f>+TRUNC('D-PND'!AS38,3)</f>
        <v>0</v>
      </c>
      <c r="AT38" s="23">
        <f>+TRUNC('D-PND'!AT38,3)</f>
        <v>38997.447999999997</v>
      </c>
      <c r="AU38" s="23">
        <f>+TRUNC('D-PND'!AU38,0)</f>
        <v>0</v>
      </c>
      <c r="AV38" s="23">
        <f>+TRUNC('D-PND'!AV38,0)</f>
        <v>0</v>
      </c>
      <c r="AW38" s="23">
        <f>+TRUNC('D-PND'!AW38,0)</f>
        <v>0</v>
      </c>
      <c r="AX38" s="23">
        <f>+TRUNC('D-PND'!AX38,0)</f>
        <v>0</v>
      </c>
      <c r="AY38" s="23">
        <f>+TRUNC('D-PND'!AY38,0)</f>
        <v>6507</v>
      </c>
      <c r="AZ38" s="23">
        <f>+TRUNC('D-PND'!AZ38,3)</f>
        <v>0</v>
      </c>
      <c r="BA38" s="23">
        <f>+TRUNC('D-PND'!BA38,0)</f>
        <v>0</v>
      </c>
      <c r="BB38" s="23">
        <f>+TRUNC('D-PND'!BB38,0)</f>
        <v>74836</v>
      </c>
      <c r="BC38" s="23">
        <f>+TRUNC('D-PND'!BC38,0)</f>
        <v>0</v>
      </c>
      <c r="BD38" s="23">
        <f>+TRUNC('D-PND'!BD38,3)</f>
        <v>0</v>
      </c>
      <c r="BE38" s="23">
        <f>+TRUNC('D-PND'!BE38,3)</f>
        <v>38997.447999999997</v>
      </c>
      <c r="BF38" s="23">
        <f>+TRUNC('D-PND'!BF38,0)</f>
        <v>0</v>
      </c>
      <c r="BG38" s="23">
        <f>+TRUNC('D-PND'!BG38,0)</f>
        <v>0</v>
      </c>
      <c r="BH38" s="23">
        <f>+TRUNC('D-PND'!BH38,0)</f>
        <v>0</v>
      </c>
      <c r="BI38" s="23">
        <f>+TRUNC('D-PND'!BI38,0)</f>
        <v>0</v>
      </c>
      <c r="BJ38" s="23">
        <f>+TRUNC('D-PND'!BJ38,3)</f>
        <v>98.739000000000004</v>
      </c>
      <c r="BK38" s="23">
        <f>+TRUNC('D-PND'!BK38,3)</f>
        <v>1.8420000000000001</v>
      </c>
      <c r="BL38" s="23">
        <f>+TRUNC('D-PND'!BL38,3)</f>
        <v>-1.0569999999999999</v>
      </c>
      <c r="BM38" s="23">
        <f>+TRUNC('D-PND'!BM38,3)</f>
        <v>0.876</v>
      </c>
      <c r="BN38" s="23">
        <f>+TRUNC('D-PND'!BN38,3)</f>
        <v>6.0419999999999998</v>
      </c>
      <c r="BO38" s="23">
        <f>+TRUNC('D-PND'!BO38,3)</f>
        <v>6.0419999999999998</v>
      </c>
      <c r="BP38" s="23">
        <f>+TRUNC('D-PND'!BP38,3)</f>
        <v>0</v>
      </c>
      <c r="BQ38" s="23">
        <f>+TRUNC('D-PND'!BQ38,3)</f>
        <v>37.502000000000002</v>
      </c>
      <c r="BR38" s="23">
        <f>+TRUNC('D-PND'!BR38,3)</f>
        <v>37.502000000000002</v>
      </c>
      <c r="BS38" s="23">
        <f>+TRUNC('D-PND'!BS38,3)</f>
        <v>98.739000000000004</v>
      </c>
      <c r="BT38" s="23">
        <f>+TRUNC('D-PND'!BT38,0)</f>
        <v>7389273</v>
      </c>
      <c r="BU38" s="23">
        <f>+TRUNC('D-PND'!BU38,0)</f>
        <v>1357830</v>
      </c>
      <c r="BV38" s="23">
        <f>+TRUNC('D-PND'!BV38,6)</f>
        <v>100</v>
      </c>
      <c r="BW38" s="23">
        <f>+TRUNC('D-PND'!BW38,0)</f>
        <v>0</v>
      </c>
      <c r="BX38" s="23">
        <f>+TRUNC('D-PND'!BX38,0)</f>
        <v>0</v>
      </c>
      <c r="BY38" s="23">
        <f>+TRUNC('D-PND'!BY38,0)</f>
        <v>1357830</v>
      </c>
      <c r="BZ38" s="23">
        <f>+TRUNC('D-PND'!BZ38,3)</f>
        <v>16.692</v>
      </c>
      <c r="CA38" s="23">
        <f>+TRUNC('D-PND'!CA38,3)</f>
        <v>0.13</v>
      </c>
      <c r="CB38" s="23">
        <f>+TRUNC('D-PND'!CB38,3)</f>
        <v>0.42199999999999999</v>
      </c>
      <c r="CC38" s="23">
        <f>+TRUNC('D-PND'!CC38,3)</f>
        <v>0.10299999999999999</v>
      </c>
      <c r="CD38" s="23">
        <f>+TRUNC('D-PND'!CD38,3)</f>
        <v>8.6999999999999994E-2</v>
      </c>
      <c r="CE38" s="23">
        <f>+TRUNC('D-PND'!CE38,3)</f>
        <v>0</v>
      </c>
      <c r="CF38" s="23">
        <f>+TRUNC('D-PND'!CF38,3)</f>
        <v>0</v>
      </c>
      <c r="CG38" s="23">
        <f>+TRUNC('D-PND'!CG38,3)</f>
        <v>0</v>
      </c>
      <c r="CH38" s="23">
        <f>+TRUNC('D-PND'!CH38,3)</f>
        <v>0</v>
      </c>
      <c r="CI38" s="23">
        <f>+TRUNC('D-PND'!CI38,3)</f>
        <v>47099.114999999998</v>
      </c>
      <c r="CJ38" s="23">
        <f>+TRUNC('D-PND'!CJ38,3)</f>
        <v>1499.7370000000001</v>
      </c>
      <c r="CK38" s="23">
        <f>+TRUNC('D-PND'!CK38,3)</f>
        <v>0</v>
      </c>
      <c r="CL38" s="23">
        <f>+TRUNC('D-PND'!CL38,3)</f>
        <v>0</v>
      </c>
      <c r="CM38" s="23">
        <f>+TRUNC('D-PND'!CM38,3)</f>
        <v>0</v>
      </c>
      <c r="CN38" s="23">
        <f>+TRUNC('D-PND'!CN38,0)</f>
        <v>0</v>
      </c>
      <c r="CO38" s="23">
        <f>+TRUNC('D-PND'!CO38,3)</f>
        <v>0</v>
      </c>
      <c r="CP38" s="23">
        <f>+TRUNC('D-PND'!CP38,0)</f>
        <v>8</v>
      </c>
      <c r="CQ38" s="23">
        <f>+TRUNC('D-PND'!CQ38,0)</f>
        <v>3</v>
      </c>
      <c r="CR38" s="23">
        <f>+TRUNC('D-PND'!CR38,0)</f>
        <v>59</v>
      </c>
      <c r="CS38" s="23">
        <f>+TRUNC('D-PND'!CS38,0)</f>
        <v>8</v>
      </c>
      <c r="CT38" s="23">
        <f>+TRUNC('D-PND'!CT38,0)</f>
        <v>64015126</v>
      </c>
      <c r="CU38" s="23">
        <f>+TRUNC('D-PND'!CU38,6)</f>
        <v>100</v>
      </c>
      <c r="CV38" s="23">
        <f>+TRUNC('D-PND'!CV38,0)</f>
        <v>0</v>
      </c>
      <c r="CW38" s="23">
        <f>+TRUNC('D-PND'!CW38,0)</f>
        <v>989211</v>
      </c>
      <c r="CX38" s="23">
        <f>+TRUNC('D-PND'!CX38,0)</f>
        <v>251371</v>
      </c>
      <c r="CY38" s="23">
        <f>+TRUNC('D-PND'!CY38,0)</f>
        <v>20547084</v>
      </c>
      <c r="CZ38" s="23">
        <f>+TRUNC('D-PND'!CZ38,0)</f>
        <v>7160577</v>
      </c>
      <c r="DA38" s="23">
        <f>+TRUNC('D-PND'!DA38,0)</f>
        <v>24590060</v>
      </c>
      <c r="DB38" s="23">
        <f>+TRUNC('D-PND'!DB38,0)</f>
        <v>4515356</v>
      </c>
      <c r="DC38" s="23">
        <f>+TRUNC('D-PND'!DC38,0)</f>
        <v>0</v>
      </c>
      <c r="DD38" s="23">
        <f>+TRUNC('D-PND'!DD38,0)</f>
        <v>2808285</v>
      </c>
      <c r="DE38" s="23">
        <f>+TRUNC('D-PND'!DE38,0)</f>
        <v>2062099</v>
      </c>
      <c r="DF38" s="23">
        <f>+TRUNC('D-PND'!DF38,0)</f>
        <v>0</v>
      </c>
      <c r="DG38" s="23">
        <f>+TRUNC('D-PND'!DG38,0)</f>
        <v>764354</v>
      </c>
      <c r="DH38" s="23">
        <f>+TRUNC('D-PND'!DH38,0)</f>
        <v>326724</v>
      </c>
      <c r="DI38" s="23">
        <f>+TRUNC('D-PND'!DI38,0)</f>
        <v>0</v>
      </c>
      <c r="DJ38" s="23">
        <f>+TRUNC('D-PND'!DJ38,6)</f>
        <v>0</v>
      </c>
      <c r="DK38" s="23">
        <f>+TRUNC('D-PND'!DK38,0)</f>
        <v>0</v>
      </c>
      <c r="DL38" s="23">
        <f>+TRUNC('D-PND'!DL38,0)</f>
        <v>0</v>
      </c>
      <c r="DM38" s="23">
        <f>+TRUNC('D-PND'!DM38,0)</f>
        <v>0</v>
      </c>
      <c r="DN38" s="23">
        <f>+TRUNC('D-PND'!DN38,0)</f>
        <v>6031442</v>
      </c>
      <c r="DO38" s="23">
        <f>+TRUNC('D-PND'!DO38,0)</f>
        <v>-57983683</v>
      </c>
      <c r="DP38" s="23">
        <f>+TRUNC('D-PND'!DP38,0)</f>
        <v>-45690308</v>
      </c>
    </row>
    <row r="39" spans="3:120" x14ac:dyDescent="0.2">
      <c r="C39" s="12">
        <f>+'D-PDP'!C39</f>
        <v>2026</v>
      </c>
      <c r="D39" s="23">
        <f>+TRUNC('D-PND'!D39,0)</f>
        <v>44</v>
      </c>
      <c r="E39" s="23">
        <f>+TRUNC('D-PND'!E39,0)</f>
        <v>0</v>
      </c>
      <c r="F39" s="23">
        <f>+TRUNC('D-PND'!F39,0)</f>
        <v>29</v>
      </c>
      <c r="G39" s="23">
        <f>+TRUNC('D-PND'!G39,0)</f>
        <v>0</v>
      </c>
      <c r="H39" s="23">
        <f>+TRUNC('D-PND'!H39,0)</f>
        <v>15</v>
      </c>
      <c r="I39" s="23">
        <f>+TRUNC('D-PND'!I39,0)</f>
        <v>0</v>
      </c>
      <c r="J39" s="23">
        <f>+TRUNC('D-PND'!J39,0)</f>
        <v>0</v>
      </c>
      <c r="K39" s="23">
        <f>+TRUNC('D-PND'!K39,0)</f>
        <v>274330</v>
      </c>
      <c r="L39" s="23">
        <f>+TRUNC('D-PND'!L39,0)</f>
        <v>0</v>
      </c>
      <c r="M39" s="23">
        <f>+TRUNC('D-PND'!M39,3)</f>
        <v>227992.177</v>
      </c>
      <c r="N39" s="23">
        <f>+TRUNC('D-PND'!N39,3)</f>
        <v>209752.80300000001</v>
      </c>
      <c r="O39" s="23">
        <f>+TRUNC('D-PND'!O39,3)</f>
        <v>0</v>
      </c>
      <c r="P39" s="23">
        <f>+TRUNC('D-PND'!P39,3)</f>
        <v>18239.374</v>
      </c>
      <c r="Q39" s="23">
        <f>+TRUNC('D-PND'!Q39,3)</f>
        <v>0</v>
      </c>
      <c r="R39" s="23">
        <f>+TRUNC('D-PND'!R39,3)</f>
        <v>0</v>
      </c>
      <c r="S39" s="23">
        <f>+TRUNC('D-PND'!S39,0)</f>
        <v>0</v>
      </c>
      <c r="T39" s="23">
        <f>+TRUNC('D-PND'!T39,0)</f>
        <v>0</v>
      </c>
      <c r="U39" s="23">
        <f>+TRUNC('D-PND'!U39,0)</f>
        <v>0</v>
      </c>
      <c r="V39" s="23">
        <f>+TRUNC('D-PND'!V39,0)</f>
        <v>0</v>
      </c>
      <c r="W39" s="23">
        <f>+TRUNC('D-PND'!W39,0)</f>
        <v>815152</v>
      </c>
      <c r="X39" s="23">
        <f>+TRUNC('D-PND'!X39,0)</f>
        <v>9342831</v>
      </c>
      <c r="Y39" s="23">
        <f>+TRUNC('D-PND'!Y39,0)</f>
        <v>0</v>
      </c>
      <c r="Z39" s="23">
        <f>+TRUNC('D-PND'!Z39,0)</f>
        <v>0</v>
      </c>
      <c r="AA39" s="23">
        <f>+TRUNC('D-PND'!AA39,0)</f>
        <v>0</v>
      </c>
      <c r="AB39" s="23">
        <f>+TRUNC('D-PND'!AB39,0)</f>
        <v>274330</v>
      </c>
      <c r="AC39" s="23">
        <f>+TRUNC('D-PND'!AC39,0)</f>
        <v>0</v>
      </c>
      <c r="AD39" s="23">
        <f>+TRUNC('D-PND'!AD39,3)</f>
        <v>0</v>
      </c>
      <c r="AE39" s="23">
        <f>+TRUNC('D-PND'!AE39,3)</f>
        <v>209752.80300000001</v>
      </c>
      <c r="AF39" s="23">
        <f>+TRUNC('D-PND'!AF39,0)</f>
        <v>0</v>
      </c>
      <c r="AG39" s="23">
        <f>+TRUNC('D-PND'!AG39,0)</f>
        <v>0</v>
      </c>
      <c r="AH39" s="23">
        <f>+TRUNC('D-PND'!AH39,0)</f>
        <v>0</v>
      </c>
      <c r="AI39" s="23">
        <f>+TRUNC('D-PND'!AI39,0)</f>
        <v>0</v>
      </c>
      <c r="AJ39" s="23">
        <f>+TRUNC('D-PND'!AJ39,6)</f>
        <v>8</v>
      </c>
      <c r="AK39" s="23">
        <f>+TRUNC('D-PND'!AK39,6)</f>
        <v>0</v>
      </c>
      <c r="AL39" s="23">
        <f>+TRUNC('D-PND'!AL39,6)</f>
        <v>0</v>
      </c>
      <c r="AM39" s="23">
        <f>+TRUNC('D-PND'!AM39,0)</f>
        <v>21946</v>
      </c>
      <c r="AN39" s="23">
        <f>+TRUNC('D-PND'!AN39,3)</f>
        <v>0</v>
      </c>
      <c r="AO39" s="23">
        <f>+TRUNC('D-PND'!AO39,0)</f>
        <v>0</v>
      </c>
      <c r="AP39" s="23">
        <f>+TRUNC('D-PND'!AP39,6)</f>
        <v>100</v>
      </c>
      <c r="AQ39" s="23">
        <f>+TRUNC('D-PND'!AQ39,0)</f>
        <v>274330</v>
      </c>
      <c r="AR39" s="23">
        <f>+TRUNC('D-PND'!AR39,0)</f>
        <v>0</v>
      </c>
      <c r="AS39" s="23">
        <f>+TRUNC('D-PND'!AS39,3)</f>
        <v>0</v>
      </c>
      <c r="AT39" s="23">
        <f>+TRUNC('D-PND'!AT39,3)</f>
        <v>209752.80300000001</v>
      </c>
      <c r="AU39" s="23">
        <f>+TRUNC('D-PND'!AU39,0)</f>
        <v>0</v>
      </c>
      <c r="AV39" s="23">
        <f>+TRUNC('D-PND'!AV39,0)</f>
        <v>0</v>
      </c>
      <c r="AW39" s="23">
        <f>+TRUNC('D-PND'!AW39,0)</f>
        <v>0</v>
      </c>
      <c r="AX39" s="23">
        <f>+TRUNC('D-PND'!AX39,0)</f>
        <v>0</v>
      </c>
      <c r="AY39" s="23">
        <f>+TRUNC('D-PND'!AY39,0)</f>
        <v>21946</v>
      </c>
      <c r="AZ39" s="23">
        <f>+TRUNC('D-PND'!AZ39,3)</f>
        <v>0</v>
      </c>
      <c r="BA39" s="23">
        <f>+TRUNC('D-PND'!BA39,0)</f>
        <v>0</v>
      </c>
      <c r="BB39" s="23">
        <f>+TRUNC('D-PND'!BB39,0)</f>
        <v>252383</v>
      </c>
      <c r="BC39" s="23">
        <f>+TRUNC('D-PND'!BC39,0)</f>
        <v>0</v>
      </c>
      <c r="BD39" s="23">
        <f>+TRUNC('D-PND'!BD39,3)</f>
        <v>0</v>
      </c>
      <c r="BE39" s="23">
        <f>+TRUNC('D-PND'!BE39,3)</f>
        <v>209752.80300000001</v>
      </c>
      <c r="BF39" s="23">
        <f>+TRUNC('D-PND'!BF39,0)</f>
        <v>0</v>
      </c>
      <c r="BG39" s="23">
        <f>+TRUNC('D-PND'!BG39,0)</f>
        <v>0</v>
      </c>
      <c r="BH39" s="23">
        <f>+TRUNC('D-PND'!BH39,0)</f>
        <v>0</v>
      </c>
      <c r="BI39" s="23">
        <f>+TRUNC('D-PND'!BI39,0)</f>
        <v>0</v>
      </c>
      <c r="BJ39" s="23">
        <f>+TRUNC('D-PND'!BJ39,3)</f>
        <v>98.739000000000004</v>
      </c>
      <c r="BK39" s="23">
        <f>+TRUNC('D-PND'!BK39,3)</f>
        <v>1.8420000000000001</v>
      </c>
      <c r="BL39" s="23">
        <f>+TRUNC('D-PND'!BL39,3)</f>
        <v>-1.0569999999999999</v>
      </c>
      <c r="BM39" s="23">
        <f>+TRUNC('D-PND'!BM39,3)</f>
        <v>0.876</v>
      </c>
      <c r="BN39" s="23">
        <f>+TRUNC('D-PND'!BN39,3)</f>
        <v>6.0419999999999998</v>
      </c>
      <c r="BO39" s="23">
        <f>+TRUNC('D-PND'!BO39,3)</f>
        <v>6.0419999999999998</v>
      </c>
      <c r="BP39" s="23">
        <f>+TRUNC('D-PND'!BP39,3)</f>
        <v>0</v>
      </c>
      <c r="BQ39" s="23">
        <f>+TRUNC('D-PND'!BQ39,3)</f>
        <v>37.502000000000002</v>
      </c>
      <c r="BR39" s="23">
        <f>+TRUNC('D-PND'!BR39,3)</f>
        <v>37.502000000000002</v>
      </c>
      <c r="BS39" s="23">
        <f>+TRUNC('D-PND'!BS39,3)</f>
        <v>98.739000000000004</v>
      </c>
      <c r="BT39" s="23">
        <f>+TRUNC('D-PND'!BT39,0)</f>
        <v>24920144</v>
      </c>
      <c r="BU39" s="23">
        <f>+TRUNC('D-PND'!BU39,0)</f>
        <v>2450727</v>
      </c>
      <c r="BV39" s="23">
        <f>+TRUNC('D-PND'!BV39,6)</f>
        <v>100</v>
      </c>
      <c r="BW39" s="23">
        <f>+TRUNC('D-PND'!BW39,0)</f>
        <v>0</v>
      </c>
      <c r="BX39" s="23">
        <f>+TRUNC('D-PND'!BX39,0)</f>
        <v>0</v>
      </c>
      <c r="BY39" s="23">
        <f>+TRUNC('D-PND'!BY39,0)</f>
        <v>2450727</v>
      </c>
      <c r="BZ39" s="23">
        <f>+TRUNC('D-PND'!BZ39,3)</f>
        <v>8.9329999999999998</v>
      </c>
      <c r="CA39" s="23">
        <f>+TRUNC('D-PND'!CA39,3)</f>
        <v>0.13</v>
      </c>
      <c r="CB39" s="23">
        <f>+TRUNC('D-PND'!CB39,3)</f>
        <v>0.42199999999999999</v>
      </c>
      <c r="CC39" s="23">
        <f>+TRUNC('D-PND'!CC39,3)</f>
        <v>0.10299999999999999</v>
      </c>
      <c r="CD39" s="23">
        <f>+TRUNC('D-PND'!CD39,3)</f>
        <v>8.6999999999999994E-2</v>
      </c>
      <c r="CE39" s="23">
        <f>+TRUNC('D-PND'!CE39,3)</f>
        <v>0</v>
      </c>
      <c r="CF39" s="23">
        <f>+TRUNC('D-PND'!CF39,3)</f>
        <v>0</v>
      </c>
      <c r="CG39" s="23">
        <f>+TRUNC('D-PND'!CG39,3)</f>
        <v>0</v>
      </c>
      <c r="CH39" s="23">
        <f>+TRUNC('D-PND'!CH39,3)</f>
        <v>0</v>
      </c>
      <c r="CI39" s="23">
        <f>+TRUNC('D-PND'!CI39,3)</f>
        <v>47099.114999999998</v>
      </c>
      <c r="CJ39" s="23">
        <f>+TRUNC('D-PND'!CJ39,3)</f>
        <v>1499.7370000000001</v>
      </c>
      <c r="CK39" s="23">
        <f>+TRUNC('D-PND'!CK39,3)</f>
        <v>0</v>
      </c>
      <c r="CL39" s="23">
        <f>+TRUNC('D-PND'!CL39,3)</f>
        <v>0</v>
      </c>
      <c r="CM39" s="23">
        <f>+TRUNC('D-PND'!CM39,3)</f>
        <v>0</v>
      </c>
      <c r="CN39" s="23">
        <f>+TRUNC('D-PND'!CN39,0)</f>
        <v>0</v>
      </c>
      <c r="CO39" s="23">
        <f>+TRUNC('D-PND'!CO39,3)</f>
        <v>0</v>
      </c>
      <c r="CP39" s="23">
        <f>+TRUNC('D-PND'!CP39,0)</f>
        <v>0</v>
      </c>
      <c r="CQ39" s="23">
        <f>+TRUNC('D-PND'!CQ39,0)</f>
        <v>1</v>
      </c>
      <c r="CR39" s="23">
        <f>+TRUNC('D-PND'!CR39,0)</f>
        <v>0</v>
      </c>
      <c r="CS39" s="23">
        <f>+TRUNC('D-PND'!CS39,0)</f>
        <v>13</v>
      </c>
      <c r="CT39" s="23">
        <f>+TRUNC('D-PND'!CT39,0)</f>
        <v>39394742</v>
      </c>
      <c r="CU39" s="23">
        <f>+TRUNC('D-PND'!CU39,6)</f>
        <v>100</v>
      </c>
      <c r="CV39" s="23">
        <f>+TRUNC('D-PND'!CV39,0)</f>
        <v>0</v>
      </c>
      <c r="CW39" s="23">
        <f>+TRUNC('D-PND'!CW39,0)</f>
        <v>2034213</v>
      </c>
      <c r="CX39" s="23">
        <f>+TRUNC('D-PND'!CX39,0)</f>
        <v>74058</v>
      </c>
      <c r="CY39" s="23">
        <f>+TRUNC('D-PND'!CY39,0)</f>
        <v>0</v>
      </c>
      <c r="CZ39" s="23">
        <f>+TRUNC('D-PND'!CZ39,0)</f>
        <v>3232930</v>
      </c>
      <c r="DA39" s="23">
        <f>+TRUNC('D-PND'!DA39,0)</f>
        <v>6462458</v>
      </c>
      <c r="DB39" s="23">
        <f>+TRUNC('D-PND'!DB39,0)</f>
        <v>12533029</v>
      </c>
      <c r="DC39" s="23">
        <f>+TRUNC('D-PND'!DC39,0)</f>
        <v>0</v>
      </c>
      <c r="DD39" s="23">
        <f>+TRUNC('D-PND'!DD39,0)</f>
        <v>7794805</v>
      </c>
      <c r="DE39" s="23">
        <f>+TRUNC('D-PND'!DE39,0)</f>
        <v>5723658</v>
      </c>
      <c r="DF39" s="23">
        <f>+TRUNC('D-PND'!DF39,0)</f>
        <v>0</v>
      </c>
      <c r="DG39" s="23">
        <f>+TRUNC('D-PND'!DG39,0)</f>
        <v>1048089</v>
      </c>
      <c r="DH39" s="23">
        <f>+TRUNC('D-PND'!DH39,0)</f>
        <v>491498</v>
      </c>
      <c r="DI39" s="23">
        <f>+TRUNC('D-PND'!DI39,0)</f>
        <v>0</v>
      </c>
      <c r="DJ39" s="23">
        <f>+TRUNC('D-PND'!DJ39,6)</f>
        <v>0</v>
      </c>
      <c r="DK39" s="23">
        <f>+TRUNC('D-PND'!DK39,0)</f>
        <v>0</v>
      </c>
      <c r="DL39" s="23">
        <f>+TRUNC('D-PND'!DL39,0)</f>
        <v>0</v>
      </c>
      <c r="DM39" s="23">
        <f>+TRUNC('D-PND'!DM39,0)</f>
        <v>0</v>
      </c>
      <c r="DN39" s="23">
        <f>+TRUNC('D-PND'!DN39,0)</f>
        <v>22469417</v>
      </c>
      <c r="DO39" s="23">
        <f>+TRUNC('D-PND'!DO39,0)</f>
        <v>-16925324</v>
      </c>
      <c r="DP39" s="23">
        <f>+TRUNC('D-PND'!DP39,0)</f>
        <v>-12124465</v>
      </c>
    </row>
    <row r="40" spans="3:120" x14ac:dyDescent="0.2">
      <c r="C40" s="12">
        <f>+'D-PDP'!C40</f>
        <v>2027</v>
      </c>
      <c r="D40" s="23">
        <f>+TRUNC('D-PND'!D40,0)</f>
        <v>44</v>
      </c>
      <c r="E40" s="23">
        <f>+TRUNC('D-PND'!E40,0)</f>
        <v>0</v>
      </c>
      <c r="F40" s="23">
        <f>+TRUNC('D-PND'!F40,0)</f>
        <v>29</v>
      </c>
      <c r="G40" s="23">
        <f>+TRUNC('D-PND'!G40,0)</f>
        <v>0</v>
      </c>
      <c r="H40" s="23">
        <f>+TRUNC('D-PND'!H40,0)</f>
        <v>15</v>
      </c>
      <c r="I40" s="23">
        <f>+TRUNC('D-PND'!I40,0)</f>
        <v>0</v>
      </c>
      <c r="J40" s="23">
        <f>+TRUNC('D-PND'!J40,0)</f>
        <v>0</v>
      </c>
      <c r="K40" s="23">
        <f>+TRUNC('D-PND'!K40,0)</f>
        <v>598188</v>
      </c>
      <c r="L40" s="23">
        <f>+TRUNC('D-PND'!L40,0)</f>
        <v>0</v>
      </c>
      <c r="M40" s="23">
        <f>+TRUNC('D-PND'!M40,3)</f>
        <v>200821.986</v>
      </c>
      <c r="N40" s="23">
        <f>+TRUNC('D-PND'!N40,3)</f>
        <v>184756.22700000001</v>
      </c>
      <c r="O40" s="23">
        <f>+TRUNC('D-PND'!O40,3)</f>
        <v>0</v>
      </c>
      <c r="P40" s="23">
        <f>+TRUNC('D-PND'!P40,3)</f>
        <v>16065.758</v>
      </c>
      <c r="Q40" s="23">
        <f>+TRUNC('D-PND'!Q40,3)</f>
        <v>0</v>
      </c>
      <c r="R40" s="23">
        <f>+TRUNC('D-PND'!R40,3)</f>
        <v>0</v>
      </c>
      <c r="S40" s="23">
        <f>+TRUNC('D-PND'!S40,0)</f>
        <v>0</v>
      </c>
      <c r="T40" s="23">
        <f>+TRUNC('D-PND'!T40,0)</f>
        <v>0</v>
      </c>
      <c r="U40" s="23">
        <f>+TRUNC('D-PND'!U40,0)</f>
        <v>0</v>
      </c>
      <c r="V40" s="23">
        <f>+TRUNC('D-PND'!V40,0)</f>
        <v>0</v>
      </c>
      <c r="W40" s="23">
        <f>+TRUNC('D-PND'!W40,0)</f>
        <v>4189017</v>
      </c>
      <c r="X40" s="23">
        <f>+TRUNC('D-PND'!X40,0)</f>
        <v>9344031</v>
      </c>
      <c r="Y40" s="23">
        <f>+TRUNC('D-PND'!Y40,0)</f>
        <v>0</v>
      </c>
      <c r="Z40" s="23">
        <f>+TRUNC('D-PND'!Z40,0)</f>
        <v>0</v>
      </c>
      <c r="AA40" s="23">
        <f>+TRUNC('D-PND'!AA40,0)</f>
        <v>0</v>
      </c>
      <c r="AB40" s="23">
        <f>+TRUNC('D-PND'!AB40,0)</f>
        <v>598188</v>
      </c>
      <c r="AC40" s="23">
        <f>+TRUNC('D-PND'!AC40,0)</f>
        <v>0</v>
      </c>
      <c r="AD40" s="23">
        <f>+TRUNC('D-PND'!AD40,3)</f>
        <v>0</v>
      </c>
      <c r="AE40" s="23">
        <f>+TRUNC('D-PND'!AE40,3)</f>
        <v>184756.22700000001</v>
      </c>
      <c r="AF40" s="23">
        <f>+TRUNC('D-PND'!AF40,0)</f>
        <v>0</v>
      </c>
      <c r="AG40" s="23">
        <f>+TRUNC('D-PND'!AG40,0)</f>
        <v>0</v>
      </c>
      <c r="AH40" s="23">
        <f>+TRUNC('D-PND'!AH40,0)</f>
        <v>0</v>
      </c>
      <c r="AI40" s="23">
        <f>+TRUNC('D-PND'!AI40,0)</f>
        <v>0</v>
      </c>
      <c r="AJ40" s="23">
        <f>+TRUNC('D-PND'!AJ40,6)</f>
        <v>8</v>
      </c>
      <c r="AK40" s="23">
        <f>+TRUNC('D-PND'!AK40,6)</f>
        <v>0</v>
      </c>
      <c r="AL40" s="23">
        <f>+TRUNC('D-PND'!AL40,6)</f>
        <v>0</v>
      </c>
      <c r="AM40" s="23">
        <f>+TRUNC('D-PND'!AM40,0)</f>
        <v>47855</v>
      </c>
      <c r="AN40" s="23">
        <f>+TRUNC('D-PND'!AN40,3)</f>
        <v>0</v>
      </c>
      <c r="AO40" s="23">
        <f>+TRUNC('D-PND'!AO40,0)</f>
        <v>0</v>
      </c>
      <c r="AP40" s="23">
        <f>+TRUNC('D-PND'!AP40,6)</f>
        <v>100</v>
      </c>
      <c r="AQ40" s="23">
        <f>+TRUNC('D-PND'!AQ40,0)</f>
        <v>598188</v>
      </c>
      <c r="AR40" s="23">
        <f>+TRUNC('D-PND'!AR40,0)</f>
        <v>0</v>
      </c>
      <c r="AS40" s="23">
        <f>+TRUNC('D-PND'!AS40,3)</f>
        <v>0</v>
      </c>
      <c r="AT40" s="23">
        <f>+TRUNC('D-PND'!AT40,3)</f>
        <v>184756.22700000001</v>
      </c>
      <c r="AU40" s="23">
        <f>+TRUNC('D-PND'!AU40,0)</f>
        <v>0</v>
      </c>
      <c r="AV40" s="23">
        <f>+TRUNC('D-PND'!AV40,0)</f>
        <v>0</v>
      </c>
      <c r="AW40" s="23">
        <f>+TRUNC('D-PND'!AW40,0)</f>
        <v>0</v>
      </c>
      <c r="AX40" s="23">
        <f>+TRUNC('D-PND'!AX40,0)</f>
        <v>0</v>
      </c>
      <c r="AY40" s="23">
        <f>+TRUNC('D-PND'!AY40,0)</f>
        <v>47855</v>
      </c>
      <c r="AZ40" s="23">
        <f>+TRUNC('D-PND'!AZ40,3)</f>
        <v>0</v>
      </c>
      <c r="BA40" s="23">
        <f>+TRUNC('D-PND'!BA40,0)</f>
        <v>0</v>
      </c>
      <c r="BB40" s="23">
        <f>+TRUNC('D-PND'!BB40,0)</f>
        <v>550333</v>
      </c>
      <c r="BC40" s="23">
        <f>+TRUNC('D-PND'!BC40,0)</f>
        <v>0</v>
      </c>
      <c r="BD40" s="23">
        <f>+TRUNC('D-PND'!BD40,3)</f>
        <v>0</v>
      </c>
      <c r="BE40" s="23">
        <f>+TRUNC('D-PND'!BE40,3)</f>
        <v>184756.22700000001</v>
      </c>
      <c r="BF40" s="23">
        <f>+TRUNC('D-PND'!BF40,0)</f>
        <v>0</v>
      </c>
      <c r="BG40" s="23">
        <f>+TRUNC('D-PND'!BG40,0)</f>
        <v>0</v>
      </c>
      <c r="BH40" s="23">
        <f>+TRUNC('D-PND'!BH40,0)</f>
        <v>0</v>
      </c>
      <c r="BI40" s="23">
        <f>+TRUNC('D-PND'!BI40,0)</f>
        <v>0</v>
      </c>
      <c r="BJ40" s="23">
        <f>+TRUNC('D-PND'!BJ40,3)</f>
        <v>98.739000000000004</v>
      </c>
      <c r="BK40" s="23">
        <f>+TRUNC('D-PND'!BK40,3)</f>
        <v>1.8420000000000001</v>
      </c>
      <c r="BL40" s="23">
        <f>+TRUNC('D-PND'!BL40,3)</f>
        <v>-1.0569999999999999</v>
      </c>
      <c r="BM40" s="23">
        <f>+TRUNC('D-PND'!BM40,3)</f>
        <v>0.876</v>
      </c>
      <c r="BN40" s="23">
        <f>+TRUNC('D-PND'!BN40,3)</f>
        <v>6.0419999999999998</v>
      </c>
      <c r="BO40" s="23">
        <f>+TRUNC('D-PND'!BO40,3)</f>
        <v>6.0419999999999998</v>
      </c>
      <c r="BP40" s="23">
        <f>+TRUNC('D-PND'!BP40,3)</f>
        <v>0</v>
      </c>
      <c r="BQ40" s="23">
        <f>+TRUNC('D-PND'!BQ40,3)</f>
        <v>37.502000000000002</v>
      </c>
      <c r="BR40" s="23">
        <f>+TRUNC('D-PND'!BR40,3)</f>
        <v>37.502000000000002</v>
      </c>
      <c r="BS40" s="23">
        <f>+TRUNC('D-PND'!BS40,3)</f>
        <v>98.739000000000004</v>
      </c>
      <c r="BT40" s="23">
        <f>+TRUNC('D-PND'!BT40,0)</f>
        <v>54339413</v>
      </c>
      <c r="BU40" s="23">
        <f>+TRUNC('D-PND'!BU40,0)</f>
        <v>2864289</v>
      </c>
      <c r="BV40" s="23">
        <f>+TRUNC('D-PND'!BV40,6)</f>
        <v>100</v>
      </c>
      <c r="BW40" s="23">
        <f>+TRUNC('D-PND'!BW40,0)</f>
        <v>0</v>
      </c>
      <c r="BX40" s="23">
        <f>+TRUNC('D-PND'!BX40,0)</f>
        <v>0</v>
      </c>
      <c r="BY40" s="23">
        <f>+TRUNC('D-PND'!BY40,0)</f>
        <v>2864289</v>
      </c>
      <c r="BZ40" s="23">
        <f>+TRUNC('D-PND'!BZ40,3)</f>
        <v>4.7880000000000003</v>
      </c>
      <c r="CA40" s="23">
        <f>+TRUNC('D-PND'!CA40,3)</f>
        <v>0.13</v>
      </c>
      <c r="CB40" s="23">
        <f>+TRUNC('D-PND'!CB40,3)</f>
        <v>0.42199999999999999</v>
      </c>
      <c r="CC40" s="23">
        <f>+TRUNC('D-PND'!CC40,3)</f>
        <v>0.10299999999999999</v>
      </c>
      <c r="CD40" s="23">
        <f>+TRUNC('D-PND'!CD40,3)</f>
        <v>8.6999999999999994E-2</v>
      </c>
      <c r="CE40" s="23">
        <f>+TRUNC('D-PND'!CE40,3)</f>
        <v>0</v>
      </c>
      <c r="CF40" s="23">
        <f>+TRUNC('D-PND'!CF40,3)</f>
        <v>0</v>
      </c>
      <c r="CG40" s="23">
        <f>+TRUNC('D-PND'!CG40,3)</f>
        <v>0</v>
      </c>
      <c r="CH40" s="23">
        <f>+TRUNC('D-PND'!CH40,3)</f>
        <v>0</v>
      </c>
      <c r="CI40" s="23">
        <f>+TRUNC('D-PND'!CI40,3)</f>
        <v>47099.114999999998</v>
      </c>
      <c r="CJ40" s="23">
        <f>+TRUNC('D-PND'!CJ40,3)</f>
        <v>1499.7370000000001</v>
      </c>
      <c r="CK40" s="23">
        <f>+TRUNC('D-PND'!CK40,3)</f>
        <v>0</v>
      </c>
      <c r="CL40" s="23">
        <f>+TRUNC('D-PND'!CL40,3)</f>
        <v>0</v>
      </c>
      <c r="CM40" s="23">
        <f>+TRUNC('D-PND'!CM40,3)</f>
        <v>0</v>
      </c>
      <c r="CN40" s="23">
        <f>+TRUNC('D-PND'!CN40,0)</f>
        <v>0</v>
      </c>
      <c r="CO40" s="23">
        <f>+TRUNC('D-PND'!CO40,3)</f>
        <v>0</v>
      </c>
      <c r="CP40" s="23">
        <f>+TRUNC('D-PND'!CP40,0)</f>
        <v>0</v>
      </c>
      <c r="CQ40" s="23">
        <f>+TRUNC('D-PND'!CQ40,0)</f>
        <v>0</v>
      </c>
      <c r="CR40" s="23">
        <f>+TRUNC('D-PND'!CR40,0)</f>
        <v>0</v>
      </c>
      <c r="CS40" s="23">
        <f>+TRUNC('D-PND'!CS40,0)</f>
        <v>0</v>
      </c>
      <c r="CT40" s="23">
        <f>+TRUNC('D-PND'!CT40,0)</f>
        <v>27657931</v>
      </c>
      <c r="CU40" s="23">
        <f>+TRUNC('D-PND'!CU40,6)</f>
        <v>100</v>
      </c>
      <c r="CV40" s="23">
        <f>+TRUNC('D-PND'!CV40,0)</f>
        <v>0</v>
      </c>
      <c r="CW40" s="23">
        <f>+TRUNC('D-PND'!CW40,0)</f>
        <v>2773444</v>
      </c>
      <c r="CX40" s="23">
        <f>+TRUNC('D-PND'!CX40,0)</f>
        <v>69377</v>
      </c>
      <c r="CY40" s="23">
        <f>+TRUNC('D-PND'!CY40,0)</f>
        <v>0</v>
      </c>
      <c r="CZ40" s="23">
        <f>+TRUNC('D-PND'!CZ40,0)</f>
        <v>0</v>
      </c>
      <c r="DA40" s="23">
        <f>+TRUNC('D-PND'!DA40,0)</f>
        <v>0</v>
      </c>
      <c r="DB40" s="23">
        <f>+TRUNC('D-PND'!DB40,0)</f>
        <v>10872010</v>
      </c>
      <c r="DC40" s="23">
        <f>+TRUNC('D-PND'!DC40,0)</f>
        <v>0</v>
      </c>
      <c r="DD40" s="23">
        <f>+TRUNC('D-PND'!DD40,0)</f>
        <v>6761749</v>
      </c>
      <c r="DE40" s="23">
        <f>+TRUNC('D-PND'!DE40,0)</f>
        <v>4965094</v>
      </c>
      <c r="DF40" s="23">
        <f>+TRUNC('D-PND'!DF40,0)</f>
        <v>0</v>
      </c>
      <c r="DG40" s="23">
        <f>+TRUNC('D-PND'!DG40,0)</f>
        <v>1479605</v>
      </c>
      <c r="DH40" s="23">
        <f>+TRUNC('D-PND'!DH40,0)</f>
        <v>736649</v>
      </c>
      <c r="DI40" s="23">
        <f>+TRUNC('D-PND'!DI40,0)</f>
        <v>0</v>
      </c>
      <c r="DJ40" s="23">
        <f>+TRUNC('D-PND'!DJ40,6)</f>
        <v>0</v>
      </c>
      <c r="DK40" s="23">
        <f>+TRUNC('D-PND'!DK40,0)</f>
        <v>0</v>
      </c>
      <c r="DL40" s="23">
        <f>+TRUNC('D-PND'!DL40,0)</f>
        <v>0</v>
      </c>
      <c r="DM40" s="23">
        <f>+TRUNC('D-PND'!DM40,0)</f>
        <v>0</v>
      </c>
      <c r="DN40" s="23">
        <f>+TRUNC('D-PND'!DN40,0)</f>
        <v>51475123</v>
      </c>
      <c r="DO40" s="23">
        <f>+TRUNC('D-PND'!DO40,0)</f>
        <v>23817192</v>
      </c>
      <c r="DP40" s="23">
        <f>+TRUNC('D-PND'!DP40,0)</f>
        <v>15510417</v>
      </c>
    </row>
    <row r="41" spans="3:120" x14ac:dyDescent="0.2">
      <c r="C41" s="12">
        <f>+'D-PDP'!C41</f>
        <v>2028</v>
      </c>
      <c r="D41" s="23">
        <f>+TRUNC('D-PND'!D41,0)</f>
        <v>44</v>
      </c>
      <c r="E41" s="23">
        <f>+TRUNC('D-PND'!E41,0)</f>
        <v>0</v>
      </c>
      <c r="F41" s="23">
        <f>+TRUNC('D-PND'!F41,0)</f>
        <v>29</v>
      </c>
      <c r="G41" s="23">
        <f>+TRUNC('D-PND'!G41,0)</f>
        <v>0</v>
      </c>
      <c r="H41" s="23">
        <f>+TRUNC('D-PND'!H41,0)</f>
        <v>15</v>
      </c>
      <c r="I41" s="23">
        <f>+TRUNC('D-PND'!I41,0)</f>
        <v>0</v>
      </c>
      <c r="J41" s="23">
        <f>+TRUNC('D-PND'!J41,0)</f>
        <v>0</v>
      </c>
      <c r="K41" s="23">
        <f>+TRUNC('D-PND'!K41,0)</f>
        <v>698471</v>
      </c>
      <c r="L41" s="23">
        <f>+TRUNC('D-PND'!L41,0)</f>
        <v>0</v>
      </c>
      <c r="M41" s="23">
        <f>+TRUNC('D-PND'!M41,3)</f>
        <v>184755.049</v>
      </c>
      <c r="N41" s="23">
        <f>+TRUNC('D-PND'!N41,3)</f>
        <v>169974.64499999999</v>
      </c>
      <c r="O41" s="23">
        <f>+TRUNC('D-PND'!O41,3)</f>
        <v>0</v>
      </c>
      <c r="P41" s="23">
        <f>+TRUNC('D-PND'!P41,3)</f>
        <v>14780.403</v>
      </c>
      <c r="Q41" s="23">
        <f>+TRUNC('D-PND'!Q41,3)</f>
        <v>0</v>
      </c>
      <c r="R41" s="23">
        <f>+TRUNC('D-PND'!R41,3)</f>
        <v>0</v>
      </c>
      <c r="S41" s="23">
        <f>+TRUNC('D-PND'!S41,0)</f>
        <v>0</v>
      </c>
      <c r="T41" s="23">
        <f>+TRUNC('D-PND'!T41,0)</f>
        <v>0</v>
      </c>
      <c r="U41" s="23">
        <f>+TRUNC('D-PND'!U41,0)</f>
        <v>0</v>
      </c>
      <c r="V41" s="23">
        <f>+TRUNC('D-PND'!V41,0)</f>
        <v>0</v>
      </c>
      <c r="W41" s="23">
        <f>+TRUNC('D-PND'!W41,0)</f>
        <v>7074205</v>
      </c>
      <c r="X41" s="23">
        <f>+TRUNC('D-PND'!X41,0)</f>
        <v>9358628</v>
      </c>
      <c r="Y41" s="23">
        <f>+TRUNC('D-PND'!Y41,0)</f>
        <v>0</v>
      </c>
      <c r="Z41" s="23">
        <f>+TRUNC('D-PND'!Z41,0)</f>
        <v>0</v>
      </c>
      <c r="AA41" s="23">
        <f>+TRUNC('D-PND'!AA41,0)</f>
        <v>0</v>
      </c>
      <c r="AB41" s="23">
        <f>+TRUNC('D-PND'!AB41,0)</f>
        <v>698471</v>
      </c>
      <c r="AC41" s="23">
        <f>+TRUNC('D-PND'!AC41,0)</f>
        <v>0</v>
      </c>
      <c r="AD41" s="23">
        <f>+TRUNC('D-PND'!AD41,3)</f>
        <v>0</v>
      </c>
      <c r="AE41" s="23">
        <f>+TRUNC('D-PND'!AE41,3)</f>
        <v>169974.64499999999</v>
      </c>
      <c r="AF41" s="23">
        <f>+TRUNC('D-PND'!AF41,0)</f>
        <v>0</v>
      </c>
      <c r="AG41" s="23">
        <f>+TRUNC('D-PND'!AG41,0)</f>
        <v>0</v>
      </c>
      <c r="AH41" s="23">
        <f>+TRUNC('D-PND'!AH41,0)</f>
        <v>0</v>
      </c>
      <c r="AI41" s="23">
        <f>+TRUNC('D-PND'!AI41,0)</f>
        <v>0</v>
      </c>
      <c r="AJ41" s="23">
        <f>+TRUNC('D-PND'!AJ41,6)</f>
        <v>8</v>
      </c>
      <c r="AK41" s="23">
        <f>+TRUNC('D-PND'!AK41,6)</f>
        <v>0</v>
      </c>
      <c r="AL41" s="23">
        <f>+TRUNC('D-PND'!AL41,6)</f>
        <v>0</v>
      </c>
      <c r="AM41" s="23">
        <f>+TRUNC('D-PND'!AM41,0)</f>
        <v>55877</v>
      </c>
      <c r="AN41" s="23">
        <f>+TRUNC('D-PND'!AN41,3)</f>
        <v>0</v>
      </c>
      <c r="AO41" s="23">
        <f>+TRUNC('D-PND'!AO41,0)</f>
        <v>0</v>
      </c>
      <c r="AP41" s="23">
        <f>+TRUNC('D-PND'!AP41,6)</f>
        <v>100</v>
      </c>
      <c r="AQ41" s="23">
        <f>+TRUNC('D-PND'!AQ41,0)</f>
        <v>698471</v>
      </c>
      <c r="AR41" s="23">
        <f>+TRUNC('D-PND'!AR41,0)</f>
        <v>0</v>
      </c>
      <c r="AS41" s="23">
        <f>+TRUNC('D-PND'!AS41,3)</f>
        <v>0</v>
      </c>
      <c r="AT41" s="23">
        <f>+TRUNC('D-PND'!AT41,3)</f>
        <v>169974.64499999999</v>
      </c>
      <c r="AU41" s="23">
        <f>+TRUNC('D-PND'!AU41,0)</f>
        <v>0</v>
      </c>
      <c r="AV41" s="23">
        <f>+TRUNC('D-PND'!AV41,0)</f>
        <v>0</v>
      </c>
      <c r="AW41" s="23">
        <f>+TRUNC('D-PND'!AW41,0)</f>
        <v>0</v>
      </c>
      <c r="AX41" s="23">
        <f>+TRUNC('D-PND'!AX41,0)</f>
        <v>0</v>
      </c>
      <c r="AY41" s="23">
        <f>+TRUNC('D-PND'!AY41,0)</f>
        <v>55877</v>
      </c>
      <c r="AZ41" s="23">
        <f>+TRUNC('D-PND'!AZ41,3)</f>
        <v>0</v>
      </c>
      <c r="BA41" s="23">
        <f>+TRUNC('D-PND'!BA41,0)</f>
        <v>0</v>
      </c>
      <c r="BB41" s="23">
        <f>+TRUNC('D-PND'!BB41,0)</f>
        <v>642593</v>
      </c>
      <c r="BC41" s="23">
        <f>+TRUNC('D-PND'!BC41,0)</f>
        <v>0</v>
      </c>
      <c r="BD41" s="23">
        <f>+TRUNC('D-PND'!BD41,3)</f>
        <v>0</v>
      </c>
      <c r="BE41" s="23">
        <f>+TRUNC('D-PND'!BE41,3)</f>
        <v>169974.64499999999</v>
      </c>
      <c r="BF41" s="23">
        <f>+TRUNC('D-PND'!BF41,0)</f>
        <v>0</v>
      </c>
      <c r="BG41" s="23">
        <f>+TRUNC('D-PND'!BG41,0)</f>
        <v>0</v>
      </c>
      <c r="BH41" s="23">
        <f>+TRUNC('D-PND'!BH41,0)</f>
        <v>0</v>
      </c>
      <c r="BI41" s="23">
        <f>+TRUNC('D-PND'!BI41,0)</f>
        <v>0</v>
      </c>
      <c r="BJ41" s="23">
        <f>+TRUNC('D-PND'!BJ41,3)</f>
        <v>98.739000000000004</v>
      </c>
      <c r="BK41" s="23">
        <f>+TRUNC('D-PND'!BK41,3)</f>
        <v>1.8420000000000001</v>
      </c>
      <c r="BL41" s="23">
        <f>+TRUNC('D-PND'!BL41,3)</f>
        <v>-1.0569999999999999</v>
      </c>
      <c r="BM41" s="23">
        <f>+TRUNC('D-PND'!BM41,3)</f>
        <v>0.876</v>
      </c>
      <c r="BN41" s="23">
        <f>+TRUNC('D-PND'!BN41,3)</f>
        <v>6.0419999999999998</v>
      </c>
      <c r="BO41" s="23">
        <f>+TRUNC('D-PND'!BO41,3)</f>
        <v>6.0419999999999998</v>
      </c>
      <c r="BP41" s="23">
        <f>+TRUNC('D-PND'!BP41,3)</f>
        <v>0</v>
      </c>
      <c r="BQ41" s="23">
        <f>+TRUNC('D-PND'!BQ41,3)</f>
        <v>37.502000000000002</v>
      </c>
      <c r="BR41" s="23">
        <f>+TRUNC('D-PND'!BR41,3)</f>
        <v>37.502000000000002</v>
      </c>
      <c r="BS41" s="23">
        <f>+TRUNC('D-PND'!BS41,3)</f>
        <v>98.739000000000004</v>
      </c>
      <c r="BT41" s="23">
        <f>+TRUNC('D-PND'!BT41,0)</f>
        <v>63449070</v>
      </c>
      <c r="BU41" s="23">
        <f>+TRUNC('D-PND'!BU41,0)</f>
        <v>3176865</v>
      </c>
      <c r="BV41" s="23">
        <f>+TRUNC('D-PND'!BV41,6)</f>
        <v>100</v>
      </c>
      <c r="BW41" s="23">
        <f>+TRUNC('D-PND'!BW41,0)</f>
        <v>0</v>
      </c>
      <c r="BX41" s="23">
        <f>+TRUNC('D-PND'!BX41,0)</f>
        <v>0</v>
      </c>
      <c r="BY41" s="23">
        <f>+TRUNC('D-PND'!BY41,0)</f>
        <v>3176865</v>
      </c>
      <c r="BZ41" s="23">
        <f>+TRUNC('D-PND'!BZ41,3)</f>
        <v>4.548</v>
      </c>
      <c r="CA41" s="23">
        <f>+TRUNC('D-PND'!CA41,3)</f>
        <v>0.13</v>
      </c>
      <c r="CB41" s="23">
        <f>+TRUNC('D-PND'!CB41,3)</f>
        <v>0.42199999999999999</v>
      </c>
      <c r="CC41" s="23">
        <f>+TRUNC('D-PND'!CC41,3)</f>
        <v>0.10299999999999999</v>
      </c>
      <c r="CD41" s="23">
        <f>+TRUNC('D-PND'!CD41,3)</f>
        <v>8.6999999999999994E-2</v>
      </c>
      <c r="CE41" s="23">
        <f>+TRUNC('D-PND'!CE41,3)</f>
        <v>0</v>
      </c>
      <c r="CF41" s="23">
        <f>+TRUNC('D-PND'!CF41,3)</f>
        <v>0</v>
      </c>
      <c r="CG41" s="23">
        <f>+TRUNC('D-PND'!CG41,3)</f>
        <v>0</v>
      </c>
      <c r="CH41" s="23">
        <f>+TRUNC('D-PND'!CH41,3)</f>
        <v>0</v>
      </c>
      <c r="CI41" s="23">
        <f>+TRUNC('D-PND'!CI41,3)</f>
        <v>47099.114999999998</v>
      </c>
      <c r="CJ41" s="23">
        <f>+TRUNC('D-PND'!CJ41,3)</f>
        <v>1499.7370000000001</v>
      </c>
      <c r="CK41" s="23">
        <f>+TRUNC('D-PND'!CK41,3)</f>
        <v>0</v>
      </c>
      <c r="CL41" s="23">
        <f>+TRUNC('D-PND'!CL41,3)</f>
        <v>0</v>
      </c>
      <c r="CM41" s="23">
        <f>+TRUNC('D-PND'!CM41,3)</f>
        <v>0</v>
      </c>
      <c r="CN41" s="23">
        <f>+TRUNC('D-PND'!CN41,0)</f>
        <v>0</v>
      </c>
      <c r="CO41" s="23">
        <f>+TRUNC('D-PND'!CO41,3)</f>
        <v>0</v>
      </c>
      <c r="CP41" s="23">
        <f>+TRUNC('D-PND'!CP41,0)</f>
        <v>0</v>
      </c>
      <c r="CQ41" s="23">
        <f>+TRUNC('D-PND'!CQ41,0)</f>
        <v>0</v>
      </c>
      <c r="CR41" s="23">
        <f>+TRUNC('D-PND'!CR41,0)</f>
        <v>0</v>
      </c>
      <c r="CS41" s="23">
        <f>+TRUNC('D-PND'!CS41,0)</f>
        <v>0</v>
      </c>
      <c r="CT41" s="23">
        <f>+TRUNC('D-PND'!CT41,0)</f>
        <v>18406888</v>
      </c>
      <c r="CU41" s="23">
        <f>+TRUNC('D-PND'!CU41,6)</f>
        <v>100</v>
      </c>
      <c r="CV41" s="23">
        <f>+TRUNC('D-PND'!CV41,0)</f>
        <v>0</v>
      </c>
      <c r="CW41" s="23">
        <f>+TRUNC('D-PND'!CW41,0)</f>
        <v>2304564</v>
      </c>
      <c r="CX41" s="23">
        <f>+TRUNC('D-PND'!CX41,0)</f>
        <v>11048</v>
      </c>
      <c r="CY41" s="23">
        <f>+TRUNC('D-PND'!CY41,0)</f>
        <v>0</v>
      </c>
      <c r="CZ41" s="23">
        <f>+TRUNC('D-PND'!CZ41,0)</f>
        <v>0</v>
      </c>
      <c r="DA41" s="23">
        <f>+TRUNC('D-PND'!DA41,0)</f>
        <v>0</v>
      </c>
      <c r="DB41" s="23">
        <f>+TRUNC('D-PND'!DB41,0)</f>
        <v>6818918</v>
      </c>
      <c r="DC41" s="23">
        <f>+TRUNC('D-PND'!DC41,0)</f>
        <v>0</v>
      </c>
      <c r="DD41" s="23">
        <f>+TRUNC('D-PND'!DD41,0)</f>
        <v>4240965</v>
      </c>
      <c r="DE41" s="23">
        <f>+TRUNC('D-PND'!DE41,0)</f>
        <v>3114104</v>
      </c>
      <c r="DF41" s="23">
        <f>+TRUNC('D-PND'!DF41,0)</f>
        <v>0</v>
      </c>
      <c r="DG41" s="23">
        <f>+TRUNC('D-PND'!DG41,0)</f>
        <v>1269535</v>
      </c>
      <c r="DH41" s="23">
        <f>+TRUNC('D-PND'!DH41,0)</f>
        <v>647751</v>
      </c>
      <c r="DI41" s="23">
        <f>+TRUNC('D-PND'!DI41,0)</f>
        <v>0</v>
      </c>
      <c r="DJ41" s="23">
        <f>+TRUNC('D-PND'!DJ41,6)</f>
        <v>0</v>
      </c>
      <c r="DK41" s="23">
        <f>+TRUNC('D-PND'!DK41,0)</f>
        <v>0</v>
      </c>
      <c r="DL41" s="23">
        <f>+TRUNC('D-PND'!DL41,0)</f>
        <v>0</v>
      </c>
      <c r="DM41" s="23">
        <f>+TRUNC('D-PND'!DM41,0)</f>
        <v>0</v>
      </c>
      <c r="DN41" s="23">
        <f>+TRUNC('D-PND'!DN41,0)</f>
        <v>60272204</v>
      </c>
      <c r="DO41" s="23">
        <f>+TRUNC('D-PND'!DO41,0)</f>
        <v>41865315</v>
      </c>
      <c r="DP41" s="23">
        <f>+TRUNC('D-PND'!DP41,0)</f>
        <v>24785324</v>
      </c>
    </row>
    <row r="42" spans="3:120" x14ac:dyDescent="0.2">
      <c r="C42" s="12">
        <f>+'D-PDP'!C42</f>
        <v>2029</v>
      </c>
      <c r="D42" s="23">
        <f>+TRUNC('D-PND'!D42,0)</f>
        <v>37</v>
      </c>
      <c r="E42" s="23">
        <f>+TRUNC('D-PND'!E42,0)</f>
        <v>0</v>
      </c>
      <c r="F42" s="23">
        <f>+TRUNC('D-PND'!F42,0)</f>
        <v>22</v>
      </c>
      <c r="G42" s="23">
        <f>+TRUNC('D-PND'!G42,0)</f>
        <v>0</v>
      </c>
      <c r="H42" s="23">
        <f>+TRUNC('D-PND'!H42,0)</f>
        <v>15</v>
      </c>
      <c r="I42" s="23">
        <f>+TRUNC('D-PND'!I42,0)</f>
        <v>0</v>
      </c>
      <c r="J42" s="23">
        <f>+TRUNC('D-PND'!J42,0)</f>
        <v>0</v>
      </c>
      <c r="K42" s="23">
        <f>+TRUNC('D-PND'!K42,0)</f>
        <v>536364</v>
      </c>
      <c r="L42" s="23">
        <f>+TRUNC('D-PND'!L42,0)</f>
        <v>0</v>
      </c>
      <c r="M42" s="23">
        <f>+TRUNC('D-PND'!M42,3)</f>
        <v>134993.05900000001</v>
      </c>
      <c r="N42" s="23">
        <f>+TRUNC('D-PND'!N42,3)</f>
        <v>124193.614</v>
      </c>
      <c r="O42" s="23">
        <f>+TRUNC('D-PND'!O42,3)</f>
        <v>0</v>
      </c>
      <c r="P42" s="23">
        <f>+TRUNC('D-PND'!P42,3)</f>
        <v>10799.444</v>
      </c>
      <c r="Q42" s="23">
        <f>+TRUNC('D-PND'!Q42,3)</f>
        <v>0</v>
      </c>
      <c r="R42" s="23">
        <f>+TRUNC('D-PND'!R42,3)</f>
        <v>0</v>
      </c>
      <c r="S42" s="23">
        <f>+TRUNC('D-PND'!S42,0)</f>
        <v>0</v>
      </c>
      <c r="T42" s="23">
        <f>+TRUNC('D-PND'!T42,0)</f>
        <v>0</v>
      </c>
      <c r="U42" s="23">
        <f>+TRUNC('D-PND'!U42,0)</f>
        <v>0</v>
      </c>
      <c r="V42" s="23">
        <f>+TRUNC('D-PND'!V42,0)</f>
        <v>0</v>
      </c>
      <c r="W42" s="23">
        <f>+TRUNC('D-PND'!W42,0)</f>
        <v>7319197</v>
      </c>
      <c r="X42" s="23">
        <f>+TRUNC('D-PND'!X42,0)</f>
        <v>9351431</v>
      </c>
      <c r="Y42" s="23">
        <f>+TRUNC('D-PND'!Y42,0)</f>
        <v>0</v>
      </c>
      <c r="Z42" s="23">
        <f>+TRUNC('D-PND'!Z42,0)</f>
        <v>0</v>
      </c>
      <c r="AA42" s="23">
        <f>+TRUNC('D-PND'!AA42,0)</f>
        <v>0</v>
      </c>
      <c r="AB42" s="23">
        <f>+TRUNC('D-PND'!AB42,0)</f>
        <v>536364</v>
      </c>
      <c r="AC42" s="23">
        <f>+TRUNC('D-PND'!AC42,0)</f>
        <v>0</v>
      </c>
      <c r="AD42" s="23">
        <f>+TRUNC('D-PND'!AD42,3)</f>
        <v>0</v>
      </c>
      <c r="AE42" s="23">
        <f>+TRUNC('D-PND'!AE42,3)</f>
        <v>124193.614</v>
      </c>
      <c r="AF42" s="23">
        <f>+TRUNC('D-PND'!AF42,0)</f>
        <v>0</v>
      </c>
      <c r="AG42" s="23">
        <f>+TRUNC('D-PND'!AG42,0)</f>
        <v>0</v>
      </c>
      <c r="AH42" s="23">
        <f>+TRUNC('D-PND'!AH42,0)</f>
        <v>0</v>
      </c>
      <c r="AI42" s="23">
        <f>+TRUNC('D-PND'!AI42,0)</f>
        <v>0</v>
      </c>
      <c r="AJ42" s="23">
        <f>+TRUNC('D-PND'!AJ42,6)</f>
        <v>8</v>
      </c>
      <c r="AK42" s="23">
        <f>+TRUNC('D-PND'!AK42,6)</f>
        <v>0</v>
      </c>
      <c r="AL42" s="23">
        <f>+TRUNC('D-PND'!AL42,6)</f>
        <v>0</v>
      </c>
      <c r="AM42" s="23">
        <f>+TRUNC('D-PND'!AM42,0)</f>
        <v>42909</v>
      </c>
      <c r="AN42" s="23">
        <f>+TRUNC('D-PND'!AN42,3)</f>
        <v>0</v>
      </c>
      <c r="AO42" s="23">
        <f>+TRUNC('D-PND'!AO42,0)</f>
        <v>0</v>
      </c>
      <c r="AP42" s="23">
        <f>+TRUNC('D-PND'!AP42,6)</f>
        <v>100</v>
      </c>
      <c r="AQ42" s="23">
        <f>+TRUNC('D-PND'!AQ42,0)</f>
        <v>536364</v>
      </c>
      <c r="AR42" s="23">
        <f>+TRUNC('D-PND'!AR42,0)</f>
        <v>0</v>
      </c>
      <c r="AS42" s="23">
        <f>+TRUNC('D-PND'!AS42,3)</f>
        <v>0</v>
      </c>
      <c r="AT42" s="23">
        <f>+TRUNC('D-PND'!AT42,3)</f>
        <v>124193.614</v>
      </c>
      <c r="AU42" s="23">
        <f>+TRUNC('D-PND'!AU42,0)</f>
        <v>0</v>
      </c>
      <c r="AV42" s="23">
        <f>+TRUNC('D-PND'!AV42,0)</f>
        <v>0</v>
      </c>
      <c r="AW42" s="23">
        <f>+TRUNC('D-PND'!AW42,0)</f>
        <v>0</v>
      </c>
      <c r="AX42" s="23">
        <f>+TRUNC('D-PND'!AX42,0)</f>
        <v>0</v>
      </c>
      <c r="AY42" s="23">
        <f>+TRUNC('D-PND'!AY42,0)</f>
        <v>42909</v>
      </c>
      <c r="AZ42" s="23">
        <f>+TRUNC('D-PND'!AZ42,3)</f>
        <v>0</v>
      </c>
      <c r="BA42" s="23">
        <f>+TRUNC('D-PND'!BA42,0)</f>
        <v>0</v>
      </c>
      <c r="BB42" s="23">
        <f>+TRUNC('D-PND'!BB42,0)</f>
        <v>493454</v>
      </c>
      <c r="BC42" s="23">
        <f>+TRUNC('D-PND'!BC42,0)</f>
        <v>0</v>
      </c>
      <c r="BD42" s="23">
        <f>+TRUNC('D-PND'!BD42,3)</f>
        <v>0</v>
      </c>
      <c r="BE42" s="23">
        <f>+TRUNC('D-PND'!BE42,3)</f>
        <v>124193.614</v>
      </c>
      <c r="BF42" s="23">
        <f>+TRUNC('D-PND'!BF42,0)</f>
        <v>0</v>
      </c>
      <c r="BG42" s="23">
        <f>+TRUNC('D-PND'!BG42,0)</f>
        <v>0</v>
      </c>
      <c r="BH42" s="23">
        <f>+TRUNC('D-PND'!BH42,0)</f>
        <v>0</v>
      </c>
      <c r="BI42" s="23">
        <f>+TRUNC('D-PND'!BI42,0)</f>
        <v>0</v>
      </c>
      <c r="BJ42" s="23">
        <f>+TRUNC('D-PND'!BJ42,3)</f>
        <v>98.739000000000004</v>
      </c>
      <c r="BK42" s="23">
        <f>+TRUNC('D-PND'!BK42,3)</f>
        <v>1.8420000000000001</v>
      </c>
      <c r="BL42" s="23">
        <f>+TRUNC('D-PND'!BL42,3)</f>
        <v>-1.0569999999999999</v>
      </c>
      <c r="BM42" s="23">
        <f>+TRUNC('D-PND'!BM42,3)</f>
        <v>0.876</v>
      </c>
      <c r="BN42" s="23">
        <f>+TRUNC('D-PND'!BN42,3)</f>
        <v>6.0419999999999998</v>
      </c>
      <c r="BO42" s="23">
        <f>+TRUNC('D-PND'!BO42,3)</f>
        <v>6.0419999999999998</v>
      </c>
      <c r="BP42" s="23">
        <f>+TRUNC('D-PND'!BP42,3)</f>
        <v>0</v>
      </c>
      <c r="BQ42" s="23">
        <f>+TRUNC('D-PND'!BQ42,3)</f>
        <v>37.502000000000002</v>
      </c>
      <c r="BR42" s="23">
        <f>+TRUNC('D-PND'!BR42,3)</f>
        <v>37.502000000000002</v>
      </c>
      <c r="BS42" s="23">
        <f>+TRUNC('D-PND'!BS42,3)</f>
        <v>98.739000000000004</v>
      </c>
      <c r="BT42" s="23">
        <f>+TRUNC('D-PND'!BT42,0)</f>
        <v>48723269</v>
      </c>
      <c r="BU42" s="23">
        <f>+TRUNC('D-PND'!BU42,0)</f>
        <v>2824660</v>
      </c>
      <c r="BV42" s="23">
        <f>+TRUNC('D-PND'!BV42,6)</f>
        <v>100</v>
      </c>
      <c r="BW42" s="23">
        <f>+TRUNC('D-PND'!BW42,0)</f>
        <v>0</v>
      </c>
      <c r="BX42" s="23">
        <f>+TRUNC('D-PND'!BX42,0)</f>
        <v>0</v>
      </c>
      <c r="BY42" s="23">
        <f>+TRUNC('D-PND'!BY42,0)</f>
        <v>2824660</v>
      </c>
      <c r="BZ42" s="23">
        <f>+TRUNC('D-PND'!BZ42,3)</f>
        <v>5.266</v>
      </c>
      <c r="CA42" s="23">
        <f>+TRUNC('D-PND'!CA42,3)</f>
        <v>0.13</v>
      </c>
      <c r="CB42" s="23">
        <f>+TRUNC('D-PND'!CB42,3)</f>
        <v>0.42199999999999999</v>
      </c>
      <c r="CC42" s="23">
        <f>+TRUNC('D-PND'!CC42,3)</f>
        <v>0.10299999999999999</v>
      </c>
      <c r="CD42" s="23">
        <f>+TRUNC('D-PND'!CD42,3)</f>
        <v>8.6999999999999994E-2</v>
      </c>
      <c r="CE42" s="23">
        <f>+TRUNC('D-PND'!CE42,3)</f>
        <v>0</v>
      </c>
      <c r="CF42" s="23">
        <f>+TRUNC('D-PND'!CF42,3)</f>
        <v>0</v>
      </c>
      <c r="CG42" s="23">
        <f>+TRUNC('D-PND'!CG42,3)</f>
        <v>0</v>
      </c>
      <c r="CH42" s="23">
        <f>+TRUNC('D-PND'!CH42,3)</f>
        <v>0</v>
      </c>
      <c r="CI42" s="23">
        <f>+TRUNC('D-PND'!CI42,3)</f>
        <v>47099.114999999998</v>
      </c>
      <c r="CJ42" s="23">
        <f>+TRUNC('D-PND'!CJ42,3)</f>
        <v>1499.7370000000001</v>
      </c>
      <c r="CK42" s="23">
        <f>+TRUNC('D-PND'!CK42,3)</f>
        <v>0</v>
      </c>
      <c r="CL42" s="23">
        <f>+TRUNC('D-PND'!CL42,3)</f>
        <v>0</v>
      </c>
      <c r="CM42" s="23">
        <f>+TRUNC('D-PND'!CM42,3)</f>
        <v>0</v>
      </c>
      <c r="CN42" s="23">
        <f>+TRUNC('D-PND'!CN42,0)</f>
        <v>0</v>
      </c>
      <c r="CO42" s="23">
        <f>+TRUNC('D-PND'!CO42,3)</f>
        <v>0</v>
      </c>
      <c r="CP42" s="23">
        <f>+TRUNC('D-PND'!CP42,0)</f>
        <v>0</v>
      </c>
      <c r="CQ42" s="23">
        <f>+TRUNC('D-PND'!CQ42,0)</f>
        <v>0</v>
      </c>
      <c r="CR42" s="23">
        <f>+TRUNC('D-PND'!CR42,0)</f>
        <v>0</v>
      </c>
      <c r="CS42" s="23">
        <f>+TRUNC('D-PND'!CS42,0)</f>
        <v>0</v>
      </c>
      <c r="CT42" s="23">
        <f>+TRUNC('D-PND'!CT42,0)</f>
        <v>9491692</v>
      </c>
      <c r="CU42" s="23">
        <f>+TRUNC('D-PND'!CU42,6)</f>
        <v>100</v>
      </c>
      <c r="CV42" s="23">
        <f>+TRUNC('D-PND'!CV42,0)</f>
        <v>0</v>
      </c>
      <c r="CW42" s="23">
        <f>+TRUNC('D-PND'!CW42,0)</f>
        <v>2269602</v>
      </c>
      <c r="CX42" s="23">
        <f>+TRUNC('D-PND'!CX42,0)</f>
        <v>208670</v>
      </c>
      <c r="CY42" s="23">
        <f>+TRUNC('D-PND'!CY42,0)</f>
        <v>0</v>
      </c>
      <c r="CZ42" s="23">
        <f>+TRUNC('D-PND'!CZ42,0)</f>
        <v>0</v>
      </c>
      <c r="DA42" s="23">
        <f>+TRUNC('D-PND'!DA42,0)</f>
        <v>0</v>
      </c>
      <c r="DB42" s="23">
        <f>+TRUNC('D-PND'!DB42,0)</f>
        <v>2463888</v>
      </c>
      <c r="DC42" s="23">
        <f>+TRUNC('D-PND'!DC42,0)</f>
        <v>0</v>
      </c>
      <c r="DD42" s="23">
        <f>+TRUNC('D-PND'!DD42,0)</f>
        <v>1532393</v>
      </c>
      <c r="DE42" s="23">
        <f>+TRUNC('D-PND'!DE42,0)</f>
        <v>1125223</v>
      </c>
      <c r="DF42" s="23">
        <f>+TRUNC('D-PND'!DF42,0)</f>
        <v>0</v>
      </c>
      <c r="DG42" s="23">
        <f>+TRUNC('D-PND'!DG42,0)</f>
        <v>1314769</v>
      </c>
      <c r="DH42" s="23">
        <f>+TRUNC('D-PND'!DH42,0)</f>
        <v>577145</v>
      </c>
      <c r="DI42" s="23">
        <f>+TRUNC('D-PND'!DI42,0)</f>
        <v>0</v>
      </c>
      <c r="DJ42" s="23">
        <f>+TRUNC('D-PND'!DJ42,6)</f>
        <v>0</v>
      </c>
      <c r="DK42" s="23">
        <f>+TRUNC('D-PND'!DK42,0)</f>
        <v>0</v>
      </c>
      <c r="DL42" s="23">
        <f>+TRUNC('D-PND'!DL42,0)</f>
        <v>0</v>
      </c>
      <c r="DM42" s="23">
        <f>+TRUNC('D-PND'!DM42,0)</f>
        <v>0</v>
      </c>
      <c r="DN42" s="23">
        <f>+TRUNC('D-PND'!DN42,0)</f>
        <v>45898608</v>
      </c>
      <c r="DO42" s="23">
        <f>+TRUNC('D-PND'!DO42,0)</f>
        <v>36406916</v>
      </c>
      <c r="DP42" s="23">
        <f>+TRUNC('D-PND'!DP42,0)</f>
        <v>19594376</v>
      </c>
    </row>
    <row r="43" spans="3:120" x14ac:dyDescent="0.2">
      <c r="C43" s="12">
        <f>+'D-PDP'!C43</f>
        <v>2030</v>
      </c>
      <c r="D43" s="23">
        <f>+TRUNC('D-PND'!D43,0)</f>
        <v>32</v>
      </c>
      <c r="E43" s="23">
        <f>+TRUNC('D-PND'!E43,0)</f>
        <v>0</v>
      </c>
      <c r="F43" s="23">
        <f>+TRUNC('D-PND'!F43,0)</f>
        <v>17</v>
      </c>
      <c r="G43" s="23">
        <f>+TRUNC('D-PND'!G43,0)</f>
        <v>0</v>
      </c>
      <c r="H43" s="23">
        <f>+TRUNC('D-PND'!H43,0)</f>
        <v>15</v>
      </c>
      <c r="I43" s="23">
        <f>+TRUNC('D-PND'!I43,0)</f>
        <v>0</v>
      </c>
      <c r="J43" s="23">
        <f>+TRUNC('D-PND'!J43,0)</f>
        <v>0</v>
      </c>
      <c r="K43" s="23">
        <f>+TRUNC('D-PND'!K43,0)</f>
        <v>383042</v>
      </c>
      <c r="L43" s="23">
        <f>+TRUNC('D-PND'!L43,0)</f>
        <v>0</v>
      </c>
      <c r="M43" s="23">
        <f>+TRUNC('D-PND'!M43,3)</f>
        <v>96019.562999999995</v>
      </c>
      <c r="N43" s="23">
        <f>+TRUNC('D-PND'!N43,3)</f>
        <v>88337.998000000007</v>
      </c>
      <c r="O43" s="23">
        <f>+TRUNC('D-PND'!O43,3)</f>
        <v>0</v>
      </c>
      <c r="P43" s="23">
        <f>+TRUNC('D-PND'!P43,3)</f>
        <v>7681.5649999999996</v>
      </c>
      <c r="Q43" s="23">
        <f>+TRUNC('D-PND'!Q43,3)</f>
        <v>0</v>
      </c>
      <c r="R43" s="23">
        <f>+TRUNC('D-PND'!R43,3)</f>
        <v>0</v>
      </c>
      <c r="S43" s="23">
        <f>+TRUNC('D-PND'!S43,0)</f>
        <v>0</v>
      </c>
      <c r="T43" s="23">
        <f>+TRUNC('D-PND'!T43,0)</f>
        <v>0</v>
      </c>
      <c r="U43" s="23">
        <f>+TRUNC('D-PND'!U43,0)</f>
        <v>0</v>
      </c>
      <c r="V43" s="23">
        <f>+TRUNC('D-PND'!V43,0)</f>
        <v>0</v>
      </c>
      <c r="W43" s="23">
        <f>+TRUNC('D-PND'!W43,0)</f>
        <v>7282799</v>
      </c>
      <c r="X43" s="23">
        <f>+TRUNC('D-PND'!X43,0)</f>
        <v>9342831</v>
      </c>
      <c r="Y43" s="23">
        <f>+TRUNC('D-PND'!Y43,0)</f>
        <v>0</v>
      </c>
      <c r="Z43" s="23">
        <f>+TRUNC('D-PND'!Z43,0)</f>
        <v>0</v>
      </c>
      <c r="AA43" s="23">
        <f>+TRUNC('D-PND'!AA43,0)</f>
        <v>0</v>
      </c>
      <c r="AB43" s="23">
        <f>+TRUNC('D-PND'!AB43,0)</f>
        <v>383042</v>
      </c>
      <c r="AC43" s="23">
        <f>+TRUNC('D-PND'!AC43,0)</f>
        <v>0</v>
      </c>
      <c r="AD43" s="23">
        <f>+TRUNC('D-PND'!AD43,3)</f>
        <v>0</v>
      </c>
      <c r="AE43" s="23">
        <f>+TRUNC('D-PND'!AE43,3)</f>
        <v>88337.998000000007</v>
      </c>
      <c r="AF43" s="23">
        <f>+TRUNC('D-PND'!AF43,0)</f>
        <v>0</v>
      </c>
      <c r="AG43" s="23">
        <f>+TRUNC('D-PND'!AG43,0)</f>
        <v>0</v>
      </c>
      <c r="AH43" s="23">
        <f>+TRUNC('D-PND'!AH43,0)</f>
        <v>0</v>
      </c>
      <c r="AI43" s="23">
        <f>+TRUNC('D-PND'!AI43,0)</f>
        <v>0</v>
      </c>
      <c r="AJ43" s="23">
        <f>+TRUNC('D-PND'!AJ43,6)</f>
        <v>8</v>
      </c>
      <c r="AK43" s="23">
        <f>+TRUNC('D-PND'!AK43,6)</f>
        <v>0</v>
      </c>
      <c r="AL43" s="23">
        <f>+TRUNC('D-PND'!AL43,6)</f>
        <v>0</v>
      </c>
      <c r="AM43" s="23">
        <f>+TRUNC('D-PND'!AM43,0)</f>
        <v>30643</v>
      </c>
      <c r="AN43" s="23">
        <f>+TRUNC('D-PND'!AN43,3)</f>
        <v>0</v>
      </c>
      <c r="AO43" s="23">
        <f>+TRUNC('D-PND'!AO43,0)</f>
        <v>0</v>
      </c>
      <c r="AP43" s="23">
        <f>+TRUNC('D-PND'!AP43,6)</f>
        <v>100</v>
      </c>
      <c r="AQ43" s="23">
        <f>+TRUNC('D-PND'!AQ43,0)</f>
        <v>383042</v>
      </c>
      <c r="AR43" s="23">
        <f>+TRUNC('D-PND'!AR43,0)</f>
        <v>0</v>
      </c>
      <c r="AS43" s="23">
        <f>+TRUNC('D-PND'!AS43,3)</f>
        <v>0</v>
      </c>
      <c r="AT43" s="23">
        <f>+TRUNC('D-PND'!AT43,3)</f>
        <v>88337.998000000007</v>
      </c>
      <c r="AU43" s="23">
        <f>+TRUNC('D-PND'!AU43,0)</f>
        <v>0</v>
      </c>
      <c r="AV43" s="23">
        <f>+TRUNC('D-PND'!AV43,0)</f>
        <v>0</v>
      </c>
      <c r="AW43" s="23">
        <f>+TRUNC('D-PND'!AW43,0)</f>
        <v>0</v>
      </c>
      <c r="AX43" s="23">
        <f>+TRUNC('D-PND'!AX43,0)</f>
        <v>0</v>
      </c>
      <c r="AY43" s="23">
        <f>+TRUNC('D-PND'!AY43,0)</f>
        <v>30643</v>
      </c>
      <c r="AZ43" s="23">
        <f>+TRUNC('D-PND'!AZ43,3)</f>
        <v>0</v>
      </c>
      <c r="BA43" s="23">
        <f>+TRUNC('D-PND'!BA43,0)</f>
        <v>0</v>
      </c>
      <c r="BB43" s="23">
        <f>+TRUNC('D-PND'!BB43,0)</f>
        <v>352399</v>
      </c>
      <c r="BC43" s="23">
        <f>+TRUNC('D-PND'!BC43,0)</f>
        <v>0</v>
      </c>
      <c r="BD43" s="23">
        <f>+TRUNC('D-PND'!BD43,3)</f>
        <v>0</v>
      </c>
      <c r="BE43" s="23">
        <f>+TRUNC('D-PND'!BE43,3)</f>
        <v>88337.998000000007</v>
      </c>
      <c r="BF43" s="23">
        <f>+TRUNC('D-PND'!BF43,0)</f>
        <v>0</v>
      </c>
      <c r="BG43" s="23">
        <f>+TRUNC('D-PND'!BG43,0)</f>
        <v>0</v>
      </c>
      <c r="BH43" s="23">
        <f>+TRUNC('D-PND'!BH43,0)</f>
        <v>0</v>
      </c>
      <c r="BI43" s="23">
        <f>+TRUNC('D-PND'!BI43,0)</f>
        <v>0</v>
      </c>
      <c r="BJ43" s="23">
        <f>+TRUNC('D-PND'!BJ43,3)</f>
        <v>98.739000000000004</v>
      </c>
      <c r="BK43" s="23">
        <f>+TRUNC('D-PND'!BK43,3)</f>
        <v>1.8420000000000001</v>
      </c>
      <c r="BL43" s="23">
        <f>+TRUNC('D-PND'!BL43,3)</f>
        <v>-1.0569999999999999</v>
      </c>
      <c r="BM43" s="23">
        <f>+TRUNC('D-PND'!BM43,3)</f>
        <v>0.876</v>
      </c>
      <c r="BN43" s="23">
        <f>+TRUNC('D-PND'!BN43,3)</f>
        <v>6.0419999999999998</v>
      </c>
      <c r="BO43" s="23">
        <f>+TRUNC('D-PND'!BO43,3)</f>
        <v>6.0419999999999998</v>
      </c>
      <c r="BP43" s="23">
        <f>+TRUNC('D-PND'!BP43,3)</f>
        <v>0</v>
      </c>
      <c r="BQ43" s="23">
        <f>+TRUNC('D-PND'!BQ43,3)</f>
        <v>37.502000000000002</v>
      </c>
      <c r="BR43" s="23">
        <f>+TRUNC('D-PND'!BR43,3)</f>
        <v>37.502000000000002</v>
      </c>
      <c r="BS43" s="23">
        <f>+TRUNC('D-PND'!BS43,3)</f>
        <v>98.739000000000004</v>
      </c>
      <c r="BT43" s="23">
        <f>+TRUNC('D-PND'!BT43,0)</f>
        <v>34795594</v>
      </c>
      <c r="BU43" s="23">
        <f>+TRUNC('D-PND'!BU43,0)</f>
        <v>2524409</v>
      </c>
      <c r="BV43" s="23">
        <f>+TRUNC('D-PND'!BV43,6)</f>
        <v>100</v>
      </c>
      <c r="BW43" s="23">
        <f>+TRUNC('D-PND'!BW43,0)</f>
        <v>0</v>
      </c>
      <c r="BX43" s="23">
        <f>+TRUNC('D-PND'!BX43,0)</f>
        <v>0</v>
      </c>
      <c r="BY43" s="23">
        <f>+TRUNC('D-PND'!BY43,0)</f>
        <v>2524409</v>
      </c>
      <c r="BZ43" s="23">
        <f>+TRUNC('D-PND'!BZ43,3)</f>
        <v>6.59</v>
      </c>
      <c r="CA43" s="23">
        <f>+TRUNC('D-PND'!CA43,3)</f>
        <v>0.13</v>
      </c>
      <c r="CB43" s="23">
        <f>+TRUNC('D-PND'!CB43,3)</f>
        <v>0.42199999999999999</v>
      </c>
      <c r="CC43" s="23">
        <f>+TRUNC('D-PND'!CC43,3)</f>
        <v>0.10299999999999999</v>
      </c>
      <c r="CD43" s="23">
        <f>+TRUNC('D-PND'!CD43,3)</f>
        <v>8.6999999999999994E-2</v>
      </c>
      <c r="CE43" s="23">
        <f>+TRUNC('D-PND'!CE43,3)</f>
        <v>0</v>
      </c>
      <c r="CF43" s="23">
        <f>+TRUNC('D-PND'!CF43,3)</f>
        <v>0</v>
      </c>
      <c r="CG43" s="23">
        <f>+TRUNC('D-PND'!CG43,3)</f>
        <v>0</v>
      </c>
      <c r="CH43" s="23">
        <f>+TRUNC('D-PND'!CH43,3)</f>
        <v>0</v>
      </c>
      <c r="CI43" s="23">
        <f>+TRUNC('D-PND'!CI43,3)</f>
        <v>47099.114999999998</v>
      </c>
      <c r="CJ43" s="23">
        <f>+TRUNC('D-PND'!CJ43,3)</f>
        <v>1499.7370000000001</v>
      </c>
      <c r="CK43" s="23">
        <f>+TRUNC('D-PND'!CK43,3)</f>
        <v>0</v>
      </c>
      <c r="CL43" s="23">
        <f>+TRUNC('D-PND'!CL43,3)</f>
        <v>0</v>
      </c>
      <c r="CM43" s="23">
        <f>+TRUNC('D-PND'!CM43,3)</f>
        <v>0</v>
      </c>
      <c r="CN43" s="23">
        <f>+TRUNC('D-PND'!CN43,0)</f>
        <v>0</v>
      </c>
      <c r="CO43" s="23">
        <f>+TRUNC('D-PND'!CO43,3)</f>
        <v>0</v>
      </c>
      <c r="CP43" s="23">
        <f>+TRUNC('D-PND'!CP43,0)</f>
        <v>0</v>
      </c>
      <c r="CQ43" s="23">
        <f>+TRUNC('D-PND'!CQ43,0)</f>
        <v>0</v>
      </c>
      <c r="CR43" s="23">
        <f>+TRUNC('D-PND'!CR43,0)</f>
        <v>0</v>
      </c>
      <c r="CS43" s="23">
        <f>+TRUNC('D-PND'!CS43,0)</f>
        <v>0</v>
      </c>
      <c r="CT43" s="23">
        <f>+TRUNC('D-PND'!CT43,0)</f>
        <v>2384195</v>
      </c>
      <c r="CU43" s="23">
        <f>+TRUNC('D-PND'!CU43,6)</f>
        <v>100</v>
      </c>
      <c r="CV43" s="23">
        <f>+TRUNC('D-PND'!CV43,0)</f>
        <v>0</v>
      </c>
      <c r="CW43" s="23">
        <f>+TRUNC('D-PND'!CW43,0)</f>
        <v>1373306</v>
      </c>
      <c r="CX43" s="23">
        <f>+TRUNC('D-PND'!CX43,0)</f>
        <v>0</v>
      </c>
      <c r="CY43" s="23">
        <f>+TRUNC('D-PND'!CY43,0)</f>
        <v>0</v>
      </c>
      <c r="CZ43" s="23">
        <f>+TRUNC('D-PND'!CZ43,0)</f>
        <v>0</v>
      </c>
      <c r="DA43" s="23">
        <f>+TRUNC('D-PND'!DA43,0)</f>
        <v>0</v>
      </c>
      <c r="DB43" s="23">
        <f>+TRUNC('D-PND'!DB43,0)</f>
        <v>0</v>
      </c>
      <c r="DC43" s="23">
        <f>+TRUNC('D-PND'!DC43,0)</f>
        <v>0</v>
      </c>
      <c r="DD43" s="23">
        <f>+TRUNC('D-PND'!DD43,0)</f>
        <v>0</v>
      </c>
      <c r="DE43" s="23">
        <f>+TRUNC('D-PND'!DE43,0)</f>
        <v>0</v>
      </c>
      <c r="DF43" s="23">
        <f>+TRUNC('D-PND'!DF43,0)</f>
        <v>0</v>
      </c>
      <c r="DG43" s="23">
        <f>+TRUNC('D-PND'!DG43,0)</f>
        <v>663062</v>
      </c>
      <c r="DH43" s="23">
        <f>+TRUNC('D-PND'!DH43,0)</f>
        <v>347827</v>
      </c>
      <c r="DI43" s="23">
        <f>+TRUNC('D-PND'!DI43,0)</f>
        <v>0</v>
      </c>
      <c r="DJ43" s="23">
        <f>+TRUNC('D-PND'!DJ43,6)</f>
        <v>0</v>
      </c>
      <c r="DK43" s="23">
        <f>+TRUNC('D-PND'!DK43,0)</f>
        <v>0</v>
      </c>
      <c r="DL43" s="23">
        <f>+TRUNC('D-PND'!DL43,0)</f>
        <v>0</v>
      </c>
      <c r="DM43" s="23">
        <f>+TRUNC('D-PND'!DM43,0)</f>
        <v>0</v>
      </c>
      <c r="DN43" s="23">
        <f>+TRUNC('D-PND'!DN43,0)</f>
        <v>32271184</v>
      </c>
      <c r="DO43" s="23">
        <f>+TRUNC('D-PND'!DO43,0)</f>
        <v>29886989</v>
      </c>
      <c r="DP43" s="23">
        <f>+TRUNC('D-PND'!DP43,0)</f>
        <v>14623018</v>
      </c>
    </row>
    <row r="44" spans="3:120" x14ac:dyDescent="0.2">
      <c r="C44" s="12">
        <f>+'D-PDP'!C44</f>
        <v>2031</v>
      </c>
      <c r="D44" s="23">
        <f>+TRUNC('D-PND'!D44,0)</f>
        <v>32</v>
      </c>
      <c r="E44" s="23">
        <f>+TRUNC('D-PND'!E44,0)</f>
        <v>0</v>
      </c>
      <c r="F44" s="23">
        <f>+TRUNC('D-PND'!F44,0)</f>
        <v>17</v>
      </c>
      <c r="G44" s="23">
        <f>+TRUNC('D-PND'!G44,0)</f>
        <v>0</v>
      </c>
      <c r="H44" s="23">
        <f>+TRUNC('D-PND'!H44,0)</f>
        <v>15</v>
      </c>
      <c r="I44" s="23">
        <f>+TRUNC('D-PND'!I44,0)</f>
        <v>0</v>
      </c>
      <c r="J44" s="23">
        <f>+TRUNC('D-PND'!J44,0)</f>
        <v>0</v>
      </c>
      <c r="K44" s="23">
        <f>+TRUNC('D-PND'!K44,0)</f>
        <v>281854</v>
      </c>
      <c r="L44" s="23">
        <f>+TRUNC('D-PND'!L44,0)</f>
        <v>0</v>
      </c>
      <c r="M44" s="23">
        <f>+TRUNC('D-PND'!M44,3)</f>
        <v>67145.418999999994</v>
      </c>
      <c r="N44" s="23">
        <f>+TRUNC('D-PND'!N44,3)</f>
        <v>61773.785000000003</v>
      </c>
      <c r="O44" s="23">
        <f>+TRUNC('D-PND'!O44,3)</f>
        <v>0</v>
      </c>
      <c r="P44" s="23">
        <f>+TRUNC('D-PND'!P44,3)</f>
        <v>5371.6329999999998</v>
      </c>
      <c r="Q44" s="23">
        <f>+TRUNC('D-PND'!Q44,3)</f>
        <v>0</v>
      </c>
      <c r="R44" s="23">
        <f>+TRUNC('D-PND'!R44,3)</f>
        <v>0</v>
      </c>
      <c r="S44" s="23">
        <f>+TRUNC('D-PND'!S44,0)</f>
        <v>0</v>
      </c>
      <c r="T44" s="23">
        <f>+TRUNC('D-PND'!T44,0)</f>
        <v>0</v>
      </c>
      <c r="U44" s="23">
        <f>+TRUNC('D-PND'!U44,0)</f>
        <v>0</v>
      </c>
      <c r="V44" s="23">
        <f>+TRUNC('D-PND'!V44,0)</f>
        <v>0</v>
      </c>
      <c r="W44" s="23">
        <f>+TRUNC('D-PND'!W44,0)</f>
        <v>7289996</v>
      </c>
      <c r="X44" s="23">
        <f>+TRUNC('D-PND'!X44,0)</f>
        <v>9344031</v>
      </c>
      <c r="Y44" s="23">
        <f>+TRUNC('D-PND'!Y44,0)</f>
        <v>0</v>
      </c>
      <c r="Z44" s="23">
        <f>+TRUNC('D-PND'!Z44,0)</f>
        <v>0</v>
      </c>
      <c r="AA44" s="23">
        <f>+TRUNC('D-PND'!AA44,0)</f>
        <v>0</v>
      </c>
      <c r="AB44" s="23">
        <f>+TRUNC('D-PND'!AB44,0)</f>
        <v>281854</v>
      </c>
      <c r="AC44" s="23">
        <f>+TRUNC('D-PND'!AC44,0)</f>
        <v>0</v>
      </c>
      <c r="AD44" s="23">
        <f>+TRUNC('D-PND'!AD44,3)</f>
        <v>0</v>
      </c>
      <c r="AE44" s="23">
        <f>+TRUNC('D-PND'!AE44,3)</f>
        <v>61773.785000000003</v>
      </c>
      <c r="AF44" s="23">
        <f>+TRUNC('D-PND'!AF44,0)</f>
        <v>0</v>
      </c>
      <c r="AG44" s="23">
        <f>+TRUNC('D-PND'!AG44,0)</f>
        <v>0</v>
      </c>
      <c r="AH44" s="23">
        <f>+TRUNC('D-PND'!AH44,0)</f>
        <v>0</v>
      </c>
      <c r="AI44" s="23">
        <f>+TRUNC('D-PND'!AI44,0)</f>
        <v>0</v>
      </c>
      <c r="AJ44" s="23">
        <f>+TRUNC('D-PND'!AJ44,6)</f>
        <v>8</v>
      </c>
      <c r="AK44" s="23">
        <f>+TRUNC('D-PND'!AK44,6)</f>
        <v>0</v>
      </c>
      <c r="AL44" s="23">
        <f>+TRUNC('D-PND'!AL44,6)</f>
        <v>0</v>
      </c>
      <c r="AM44" s="23">
        <f>+TRUNC('D-PND'!AM44,0)</f>
        <v>22548</v>
      </c>
      <c r="AN44" s="23">
        <f>+TRUNC('D-PND'!AN44,3)</f>
        <v>0</v>
      </c>
      <c r="AO44" s="23">
        <f>+TRUNC('D-PND'!AO44,0)</f>
        <v>0</v>
      </c>
      <c r="AP44" s="23">
        <f>+TRUNC('D-PND'!AP44,6)</f>
        <v>100</v>
      </c>
      <c r="AQ44" s="23">
        <f>+TRUNC('D-PND'!AQ44,0)</f>
        <v>281854</v>
      </c>
      <c r="AR44" s="23">
        <f>+TRUNC('D-PND'!AR44,0)</f>
        <v>0</v>
      </c>
      <c r="AS44" s="23">
        <f>+TRUNC('D-PND'!AS44,3)</f>
        <v>0</v>
      </c>
      <c r="AT44" s="23">
        <f>+TRUNC('D-PND'!AT44,3)</f>
        <v>61773.785000000003</v>
      </c>
      <c r="AU44" s="23">
        <f>+TRUNC('D-PND'!AU44,0)</f>
        <v>0</v>
      </c>
      <c r="AV44" s="23">
        <f>+TRUNC('D-PND'!AV44,0)</f>
        <v>0</v>
      </c>
      <c r="AW44" s="23">
        <f>+TRUNC('D-PND'!AW44,0)</f>
        <v>0</v>
      </c>
      <c r="AX44" s="23">
        <f>+TRUNC('D-PND'!AX44,0)</f>
        <v>0</v>
      </c>
      <c r="AY44" s="23">
        <f>+TRUNC('D-PND'!AY44,0)</f>
        <v>22548</v>
      </c>
      <c r="AZ44" s="23">
        <f>+TRUNC('D-PND'!AZ44,3)</f>
        <v>0</v>
      </c>
      <c r="BA44" s="23">
        <f>+TRUNC('D-PND'!BA44,0)</f>
        <v>0</v>
      </c>
      <c r="BB44" s="23">
        <f>+TRUNC('D-PND'!BB44,0)</f>
        <v>259306</v>
      </c>
      <c r="BC44" s="23">
        <f>+TRUNC('D-PND'!BC44,0)</f>
        <v>0</v>
      </c>
      <c r="BD44" s="23">
        <f>+TRUNC('D-PND'!BD44,3)</f>
        <v>0</v>
      </c>
      <c r="BE44" s="23">
        <f>+TRUNC('D-PND'!BE44,3)</f>
        <v>61773.785000000003</v>
      </c>
      <c r="BF44" s="23">
        <f>+TRUNC('D-PND'!BF44,0)</f>
        <v>0</v>
      </c>
      <c r="BG44" s="23">
        <f>+TRUNC('D-PND'!BG44,0)</f>
        <v>0</v>
      </c>
      <c r="BH44" s="23">
        <f>+TRUNC('D-PND'!BH44,0)</f>
        <v>0</v>
      </c>
      <c r="BI44" s="23">
        <f>+TRUNC('D-PND'!BI44,0)</f>
        <v>0</v>
      </c>
      <c r="BJ44" s="23">
        <f>+TRUNC('D-PND'!BJ44,3)</f>
        <v>98.739000000000004</v>
      </c>
      <c r="BK44" s="23">
        <f>+TRUNC('D-PND'!BK44,3)</f>
        <v>1.8420000000000001</v>
      </c>
      <c r="BL44" s="23">
        <f>+TRUNC('D-PND'!BL44,3)</f>
        <v>-1.0569999999999999</v>
      </c>
      <c r="BM44" s="23">
        <f>+TRUNC('D-PND'!BM44,3)</f>
        <v>0.876</v>
      </c>
      <c r="BN44" s="23">
        <f>+TRUNC('D-PND'!BN44,3)</f>
        <v>6.0419999999999998</v>
      </c>
      <c r="BO44" s="23">
        <f>+TRUNC('D-PND'!BO44,3)</f>
        <v>6.0419999999999998</v>
      </c>
      <c r="BP44" s="23">
        <f>+TRUNC('D-PND'!BP44,3)</f>
        <v>0</v>
      </c>
      <c r="BQ44" s="23">
        <f>+TRUNC('D-PND'!BQ44,3)</f>
        <v>37.502000000000002</v>
      </c>
      <c r="BR44" s="23">
        <f>+TRUNC('D-PND'!BR44,3)</f>
        <v>37.502000000000002</v>
      </c>
      <c r="BS44" s="23">
        <f>+TRUNC('D-PND'!BS44,3)</f>
        <v>98.739000000000004</v>
      </c>
      <c r="BT44" s="23">
        <f>+TRUNC('D-PND'!BT44,0)</f>
        <v>25603646</v>
      </c>
      <c r="BU44" s="23">
        <f>+TRUNC('D-PND'!BU44,0)</f>
        <v>2473652</v>
      </c>
      <c r="BV44" s="23">
        <f>+TRUNC('D-PND'!BV44,6)</f>
        <v>100</v>
      </c>
      <c r="BW44" s="23">
        <f>+TRUNC('D-PND'!BW44,0)</f>
        <v>0</v>
      </c>
      <c r="BX44" s="23">
        <f>+TRUNC('D-PND'!BX44,0)</f>
        <v>0</v>
      </c>
      <c r="BY44" s="23">
        <f>+TRUNC('D-PND'!BY44,0)</f>
        <v>2473652</v>
      </c>
      <c r="BZ44" s="23">
        <f>+TRUNC('D-PND'!BZ44,3)</f>
        <v>8.7759999999999998</v>
      </c>
      <c r="CA44" s="23">
        <f>+TRUNC('D-PND'!CA44,3)</f>
        <v>0.13</v>
      </c>
      <c r="CB44" s="23">
        <f>+TRUNC('D-PND'!CB44,3)</f>
        <v>0.42199999999999999</v>
      </c>
      <c r="CC44" s="23">
        <f>+TRUNC('D-PND'!CC44,3)</f>
        <v>0.10299999999999999</v>
      </c>
      <c r="CD44" s="23">
        <f>+TRUNC('D-PND'!CD44,3)</f>
        <v>8.6999999999999994E-2</v>
      </c>
      <c r="CE44" s="23">
        <f>+TRUNC('D-PND'!CE44,3)</f>
        <v>0</v>
      </c>
      <c r="CF44" s="23">
        <f>+TRUNC('D-PND'!CF44,3)</f>
        <v>0</v>
      </c>
      <c r="CG44" s="23">
        <f>+TRUNC('D-PND'!CG44,3)</f>
        <v>0</v>
      </c>
      <c r="CH44" s="23">
        <f>+TRUNC('D-PND'!CH44,3)</f>
        <v>0</v>
      </c>
      <c r="CI44" s="23">
        <f>+TRUNC('D-PND'!CI44,3)</f>
        <v>47099.114999999998</v>
      </c>
      <c r="CJ44" s="23">
        <f>+TRUNC('D-PND'!CJ44,3)</f>
        <v>1499.7370000000001</v>
      </c>
      <c r="CK44" s="23">
        <f>+TRUNC('D-PND'!CK44,3)</f>
        <v>0</v>
      </c>
      <c r="CL44" s="23">
        <f>+TRUNC('D-PND'!CL44,3)</f>
        <v>0</v>
      </c>
      <c r="CM44" s="23">
        <f>+TRUNC('D-PND'!CM44,3)</f>
        <v>0</v>
      </c>
      <c r="CN44" s="23">
        <f>+TRUNC('D-PND'!CN44,0)</f>
        <v>0</v>
      </c>
      <c r="CO44" s="23">
        <f>+TRUNC('D-PND'!CO44,3)</f>
        <v>0</v>
      </c>
      <c r="CP44" s="23">
        <f>+TRUNC('D-PND'!CP44,0)</f>
        <v>0</v>
      </c>
      <c r="CQ44" s="23">
        <f>+TRUNC('D-PND'!CQ44,0)</f>
        <v>0</v>
      </c>
      <c r="CR44" s="23">
        <f>+TRUNC('D-PND'!CR44,0)</f>
        <v>0</v>
      </c>
      <c r="CS44" s="23">
        <f>+TRUNC('D-PND'!CS44,0)</f>
        <v>0</v>
      </c>
      <c r="CT44" s="23">
        <f>+TRUNC('D-PND'!CT44,0)</f>
        <v>105554</v>
      </c>
      <c r="CU44" s="23">
        <f>+TRUNC('D-PND'!CU44,6)</f>
        <v>100</v>
      </c>
      <c r="CV44" s="23">
        <f>+TRUNC('D-PND'!CV44,0)</f>
        <v>0</v>
      </c>
      <c r="CW44" s="23">
        <f>+TRUNC('D-PND'!CW44,0)</f>
        <v>72507</v>
      </c>
      <c r="CX44" s="23">
        <f>+TRUNC('D-PND'!CX44,0)</f>
        <v>0</v>
      </c>
      <c r="CY44" s="23">
        <f>+TRUNC('D-PND'!CY44,0)</f>
        <v>0</v>
      </c>
      <c r="CZ44" s="23">
        <f>+TRUNC('D-PND'!CZ44,0)</f>
        <v>0</v>
      </c>
      <c r="DA44" s="23">
        <f>+TRUNC('D-PND'!DA44,0)</f>
        <v>0</v>
      </c>
      <c r="DB44" s="23">
        <f>+TRUNC('D-PND'!DB44,0)</f>
        <v>0</v>
      </c>
      <c r="DC44" s="23">
        <f>+TRUNC('D-PND'!DC44,0)</f>
        <v>0</v>
      </c>
      <c r="DD44" s="23">
        <f>+TRUNC('D-PND'!DD44,0)</f>
        <v>0</v>
      </c>
      <c r="DE44" s="23">
        <f>+TRUNC('D-PND'!DE44,0)</f>
        <v>0</v>
      </c>
      <c r="DF44" s="23">
        <f>+TRUNC('D-PND'!DF44,0)</f>
        <v>0</v>
      </c>
      <c r="DG44" s="23">
        <f>+TRUNC('D-PND'!DG44,0)</f>
        <v>33047</v>
      </c>
      <c r="DH44" s="23">
        <f>+TRUNC('D-PND'!DH44,0)</f>
        <v>0</v>
      </c>
      <c r="DI44" s="23">
        <f>+TRUNC('D-PND'!DI44,0)</f>
        <v>0</v>
      </c>
      <c r="DJ44" s="23">
        <f>+TRUNC('D-PND'!DJ44,6)</f>
        <v>0</v>
      </c>
      <c r="DK44" s="23">
        <f>+TRUNC('D-PND'!DK44,0)</f>
        <v>0</v>
      </c>
      <c r="DL44" s="23">
        <f>+TRUNC('D-PND'!DL44,0)</f>
        <v>0</v>
      </c>
      <c r="DM44" s="23">
        <f>+TRUNC('D-PND'!DM44,0)</f>
        <v>0</v>
      </c>
      <c r="DN44" s="23">
        <f>+TRUNC('D-PND'!DN44,0)</f>
        <v>23129994</v>
      </c>
      <c r="DO44" s="23">
        <f>+TRUNC('D-PND'!DO44,0)</f>
        <v>23024439</v>
      </c>
      <c r="DP44" s="23">
        <f>+TRUNC('D-PND'!DP44,0)</f>
        <v>10241209</v>
      </c>
    </row>
    <row r="45" spans="3:120" x14ac:dyDescent="0.2">
      <c r="C45" s="12">
        <f>+'D-PDP'!C45</f>
        <v>2032</v>
      </c>
      <c r="D45" s="23">
        <f>+TRUNC('D-PND'!D45,0)</f>
        <v>31</v>
      </c>
      <c r="E45" s="23">
        <f>+TRUNC('D-PND'!E45,0)</f>
        <v>0</v>
      </c>
      <c r="F45" s="23">
        <f>+TRUNC('D-PND'!F45,0)</f>
        <v>16</v>
      </c>
      <c r="G45" s="23">
        <f>+TRUNC('D-PND'!G45,0)</f>
        <v>0</v>
      </c>
      <c r="H45" s="23">
        <f>+TRUNC('D-PND'!H45,0)</f>
        <v>15</v>
      </c>
      <c r="I45" s="23">
        <f>+TRUNC('D-PND'!I45,0)</f>
        <v>0</v>
      </c>
      <c r="J45" s="23">
        <f>+TRUNC('D-PND'!J45,0)</f>
        <v>0</v>
      </c>
      <c r="K45" s="23">
        <f>+TRUNC('D-PND'!K45,0)</f>
        <v>209634</v>
      </c>
      <c r="L45" s="23">
        <f>+TRUNC('D-PND'!L45,0)</f>
        <v>0</v>
      </c>
      <c r="M45" s="23">
        <f>+TRUNC('D-PND'!M45,3)</f>
        <v>47501.758999999998</v>
      </c>
      <c r="N45" s="23">
        <f>+TRUNC('D-PND'!N45,3)</f>
        <v>43701.618999999999</v>
      </c>
      <c r="O45" s="23">
        <f>+TRUNC('D-PND'!O45,3)</f>
        <v>0</v>
      </c>
      <c r="P45" s="23">
        <f>+TRUNC('D-PND'!P45,3)</f>
        <v>3800.14</v>
      </c>
      <c r="Q45" s="23">
        <f>+TRUNC('D-PND'!Q45,3)</f>
        <v>0</v>
      </c>
      <c r="R45" s="23">
        <f>+TRUNC('D-PND'!R45,3)</f>
        <v>0</v>
      </c>
      <c r="S45" s="23">
        <f>+TRUNC('D-PND'!S45,0)</f>
        <v>0</v>
      </c>
      <c r="T45" s="23">
        <f>+TRUNC('D-PND'!T45,0)</f>
        <v>0</v>
      </c>
      <c r="U45" s="23">
        <f>+TRUNC('D-PND'!U45,0)</f>
        <v>0</v>
      </c>
      <c r="V45" s="23">
        <f>+TRUNC('D-PND'!V45,0)</f>
        <v>0</v>
      </c>
      <c r="W45" s="23">
        <f>+TRUNC('D-PND'!W45,0)</f>
        <v>7299099</v>
      </c>
      <c r="X45" s="23">
        <f>+TRUNC('D-PND'!X45,0)</f>
        <v>9358628</v>
      </c>
      <c r="Y45" s="23">
        <f>+TRUNC('D-PND'!Y45,0)</f>
        <v>0</v>
      </c>
      <c r="Z45" s="23">
        <f>+TRUNC('D-PND'!Z45,0)</f>
        <v>0</v>
      </c>
      <c r="AA45" s="23">
        <f>+TRUNC('D-PND'!AA45,0)</f>
        <v>0</v>
      </c>
      <c r="AB45" s="23">
        <f>+TRUNC('D-PND'!AB45,0)</f>
        <v>209634</v>
      </c>
      <c r="AC45" s="23">
        <f>+TRUNC('D-PND'!AC45,0)</f>
        <v>0</v>
      </c>
      <c r="AD45" s="23">
        <f>+TRUNC('D-PND'!AD45,3)</f>
        <v>0</v>
      </c>
      <c r="AE45" s="23">
        <f>+TRUNC('D-PND'!AE45,3)</f>
        <v>43701.618999999999</v>
      </c>
      <c r="AF45" s="23">
        <f>+TRUNC('D-PND'!AF45,0)</f>
        <v>0</v>
      </c>
      <c r="AG45" s="23">
        <f>+TRUNC('D-PND'!AG45,0)</f>
        <v>0</v>
      </c>
      <c r="AH45" s="23">
        <f>+TRUNC('D-PND'!AH45,0)</f>
        <v>0</v>
      </c>
      <c r="AI45" s="23">
        <f>+TRUNC('D-PND'!AI45,0)</f>
        <v>0</v>
      </c>
      <c r="AJ45" s="23">
        <f>+TRUNC('D-PND'!AJ45,6)</f>
        <v>8</v>
      </c>
      <c r="AK45" s="23">
        <f>+TRUNC('D-PND'!AK45,6)</f>
        <v>0</v>
      </c>
      <c r="AL45" s="23">
        <f>+TRUNC('D-PND'!AL45,6)</f>
        <v>0</v>
      </c>
      <c r="AM45" s="23">
        <f>+TRUNC('D-PND'!AM45,0)</f>
        <v>16770</v>
      </c>
      <c r="AN45" s="23">
        <f>+TRUNC('D-PND'!AN45,3)</f>
        <v>0</v>
      </c>
      <c r="AO45" s="23">
        <f>+TRUNC('D-PND'!AO45,0)</f>
        <v>0</v>
      </c>
      <c r="AP45" s="23">
        <f>+TRUNC('D-PND'!AP45,6)</f>
        <v>100</v>
      </c>
      <c r="AQ45" s="23">
        <f>+TRUNC('D-PND'!AQ45,0)</f>
        <v>209634</v>
      </c>
      <c r="AR45" s="23">
        <f>+TRUNC('D-PND'!AR45,0)</f>
        <v>0</v>
      </c>
      <c r="AS45" s="23">
        <f>+TRUNC('D-PND'!AS45,3)</f>
        <v>0</v>
      </c>
      <c r="AT45" s="23">
        <f>+TRUNC('D-PND'!AT45,3)</f>
        <v>43701.618999999999</v>
      </c>
      <c r="AU45" s="23">
        <f>+TRUNC('D-PND'!AU45,0)</f>
        <v>0</v>
      </c>
      <c r="AV45" s="23">
        <f>+TRUNC('D-PND'!AV45,0)</f>
        <v>0</v>
      </c>
      <c r="AW45" s="23">
        <f>+TRUNC('D-PND'!AW45,0)</f>
        <v>0</v>
      </c>
      <c r="AX45" s="23">
        <f>+TRUNC('D-PND'!AX45,0)</f>
        <v>0</v>
      </c>
      <c r="AY45" s="23">
        <f>+TRUNC('D-PND'!AY45,0)</f>
        <v>16770</v>
      </c>
      <c r="AZ45" s="23">
        <f>+TRUNC('D-PND'!AZ45,3)</f>
        <v>0</v>
      </c>
      <c r="BA45" s="23">
        <f>+TRUNC('D-PND'!BA45,0)</f>
        <v>0</v>
      </c>
      <c r="BB45" s="23">
        <f>+TRUNC('D-PND'!BB45,0)</f>
        <v>192863</v>
      </c>
      <c r="BC45" s="23">
        <f>+TRUNC('D-PND'!BC45,0)</f>
        <v>0</v>
      </c>
      <c r="BD45" s="23">
        <f>+TRUNC('D-PND'!BD45,3)</f>
        <v>0</v>
      </c>
      <c r="BE45" s="23">
        <f>+TRUNC('D-PND'!BE45,3)</f>
        <v>43701.618999999999</v>
      </c>
      <c r="BF45" s="23">
        <f>+TRUNC('D-PND'!BF45,0)</f>
        <v>0</v>
      </c>
      <c r="BG45" s="23">
        <f>+TRUNC('D-PND'!BG45,0)</f>
        <v>0</v>
      </c>
      <c r="BH45" s="23">
        <f>+TRUNC('D-PND'!BH45,0)</f>
        <v>0</v>
      </c>
      <c r="BI45" s="23">
        <f>+TRUNC('D-PND'!BI45,0)</f>
        <v>0</v>
      </c>
      <c r="BJ45" s="23">
        <f>+TRUNC('D-PND'!BJ45,3)</f>
        <v>98.739000000000004</v>
      </c>
      <c r="BK45" s="23">
        <f>+TRUNC('D-PND'!BK45,3)</f>
        <v>1.8420000000000001</v>
      </c>
      <c r="BL45" s="23">
        <f>+TRUNC('D-PND'!BL45,3)</f>
        <v>-1.0569999999999999</v>
      </c>
      <c r="BM45" s="23">
        <f>+TRUNC('D-PND'!BM45,3)</f>
        <v>0.876</v>
      </c>
      <c r="BN45" s="23">
        <f>+TRUNC('D-PND'!BN45,3)</f>
        <v>6.0419999999999998</v>
      </c>
      <c r="BO45" s="23">
        <f>+TRUNC('D-PND'!BO45,3)</f>
        <v>6.0419999999999998</v>
      </c>
      <c r="BP45" s="23">
        <f>+TRUNC('D-PND'!BP45,3)</f>
        <v>0</v>
      </c>
      <c r="BQ45" s="23">
        <f>+TRUNC('D-PND'!BQ45,3)</f>
        <v>37.502000000000002</v>
      </c>
      <c r="BR45" s="23">
        <f>+TRUNC('D-PND'!BR45,3)</f>
        <v>37.502000000000002</v>
      </c>
      <c r="BS45" s="23">
        <f>+TRUNC('D-PND'!BS45,3)</f>
        <v>98.739000000000004</v>
      </c>
      <c r="BT45" s="23">
        <f>+TRUNC('D-PND'!BT45,0)</f>
        <v>19043205</v>
      </c>
      <c r="BU45" s="23">
        <f>+TRUNC('D-PND'!BU45,0)</f>
        <v>2419252</v>
      </c>
      <c r="BV45" s="23">
        <f>+TRUNC('D-PND'!BV45,6)</f>
        <v>100</v>
      </c>
      <c r="BW45" s="23">
        <f>+TRUNC('D-PND'!BW45,0)</f>
        <v>0</v>
      </c>
      <c r="BX45" s="23">
        <f>+TRUNC('D-PND'!BX45,0)</f>
        <v>0</v>
      </c>
      <c r="BY45" s="23">
        <f>+TRUNC('D-PND'!BY45,0)</f>
        <v>2419252</v>
      </c>
      <c r="BZ45" s="23">
        <f>+TRUNC('D-PND'!BZ45,3)</f>
        <v>11.54</v>
      </c>
      <c r="CA45" s="23">
        <f>+TRUNC('D-PND'!CA45,3)</f>
        <v>0.13</v>
      </c>
      <c r="CB45" s="23">
        <f>+TRUNC('D-PND'!CB45,3)</f>
        <v>0.42199999999999999</v>
      </c>
      <c r="CC45" s="23">
        <f>+TRUNC('D-PND'!CC45,3)</f>
        <v>0.10299999999999999</v>
      </c>
      <c r="CD45" s="23">
        <f>+TRUNC('D-PND'!CD45,3)</f>
        <v>8.6999999999999994E-2</v>
      </c>
      <c r="CE45" s="23">
        <f>+TRUNC('D-PND'!CE45,3)</f>
        <v>0</v>
      </c>
      <c r="CF45" s="23">
        <f>+TRUNC('D-PND'!CF45,3)</f>
        <v>0</v>
      </c>
      <c r="CG45" s="23">
        <f>+TRUNC('D-PND'!CG45,3)</f>
        <v>0</v>
      </c>
      <c r="CH45" s="23">
        <f>+TRUNC('D-PND'!CH45,3)</f>
        <v>0</v>
      </c>
      <c r="CI45" s="23">
        <f>+TRUNC('D-PND'!CI45,3)</f>
        <v>47099.114999999998</v>
      </c>
      <c r="CJ45" s="23">
        <f>+TRUNC('D-PND'!CJ45,3)</f>
        <v>1499.7370000000001</v>
      </c>
      <c r="CK45" s="23">
        <f>+TRUNC('D-PND'!CK45,3)</f>
        <v>0</v>
      </c>
      <c r="CL45" s="23">
        <f>+TRUNC('D-PND'!CL45,3)</f>
        <v>0</v>
      </c>
      <c r="CM45" s="23">
        <f>+TRUNC('D-PND'!CM45,3)</f>
        <v>0</v>
      </c>
      <c r="CN45" s="23">
        <f>+TRUNC('D-PND'!CN45,0)</f>
        <v>0</v>
      </c>
      <c r="CO45" s="23">
        <f>+TRUNC('D-PND'!CO45,3)</f>
        <v>0</v>
      </c>
      <c r="CP45" s="23">
        <f>+TRUNC('D-PND'!CP45,0)</f>
        <v>0</v>
      </c>
      <c r="CQ45" s="23">
        <f>+TRUNC('D-PND'!CQ45,0)</f>
        <v>0</v>
      </c>
      <c r="CR45" s="23">
        <f>+TRUNC('D-PND'!CR45,0)</f>
        <v>0</v>
      </c>
      <c r="CS45" s="23">
        <f>+TRUNC('D-PND'!CS45,0)</f>
        <v>0</v>
      </c>
      <c r="CT45" s="23">
        <f>+TRUNC('D-PND'!CT45,0)</f>
        <v>0</v>
      </c>
      <c r="CU45" s="23">
        <f>+TRUNC('D-PND'!CU45,6)</f>
        <v>0</v>
      </c>
      <c r="CV45" s="23">
        <f>+TRUNC('D-PND'!CV45,0)</f>
        <v>0</v>
      </c>
      <c r="CW45" s="23">
        <f>+TRUNC('D-PND'!CW45,0)</f>
        <v>0</v>
      </c>
      <c r="CX45" s="23">
        <f>+TRUNC('D-PND'!CX45,0)</f>
        <v>0</v>
      </c>
      <c r="CY45" s="23">
        <f>+TRUNC('D-PND'!CY45,0)</f>
        <v>0</v>
      </c>
      <c r="CZ45" s="23">
        <f>+TRUNC('D-PND'!CZ45,0)</f>
        <v>0</v>
      </c>
      <c r="DA45" s="23">
        <f>+TRUNC('D-PND'!DA45,0)</f>
        <v>0</v>
      </c>
      <c r="DB45" s="23">
        <f>+TRUNC('D-PND'!DB45,0)</f>
        <v>0</v>
      </c>
      <c r="DC45" s="23">
        <f>+TRUNC('D-PND'!DC45,0)</f>
        <v>0</v>
      </c>
      <c r="DD45" s="23">
        <f>+TRUNC('D-PND'!DD45,0)</f>
        <v>0</v>
      </c>
      <c r="DE45" s="23">
        <f>+TRUNC('D-PND'!DE45,0)</f>
        <v>0</v>
      </c>
      <c r="DF45" s="23">
        <f>+TRUNC('D-PND'!DF45,0)</f>
        <v>0</v>
      </c>
      <c r="DG45" s="23">
        <f>+TRUNC('D-PND'!DG45,0)</f>
        <v>0</v>
      </c>
      <c r="DH45" s="23">
        <f>+TRUNC('D-PND'!DH45,0)</f>
        <v>0</v>
      </c>
      <c r="DI45" s="23">
        <f>+TRUNC('D-PND'!DI45,0)</f>
        <v>0</v>
      </c>
      <c r="DJ45" s="23">
        <f>+TRUNC('D-PND'!DJ45,6)</f>
        <v>0</v>
      </c>
      <c r="DK45" s="23">
        <f>+TRUNC('D-PND'!DK45,0)</f>
        <v>0</v>
      </c>
      <c r="DL45" s="23">
        <f>+TRUNC('D-PND'!DL45,0)</f>
        <v>0</v>
      </c>
      <c r="DM45" s="23">
        <f>+TRUNC('D-PND'!DM45,0)</f>
        <v>0</v>
      </c>
      <c r="DN45" s="23">
        <f>+TRUNC('D-PND'!DN45,0)</f>
        <v>16623953</v>
      </c>
      <c r="DO45" s="23">
        <f>+TRUNC('D-PND'!DO45,0)</f>
        <v>16623953</v>
      </c>
      <c r="DP45" s="23">
        <f>+TRUNC('D-PND'!DP45,0)</f>
        <v>6722081</v>
      </c>
    </row>
    <row r="46" spans="3:120" x14ac:dyDescent="0.2">
      <c r="C46" s="12">
        <f>+'D-PDP'!C46</f>
        <v>2033</v>
      </c>
      <c r="D46" s="23">
        <f>+TRUNC('D-PND'!D46,0)</f>
        <v>31</v>
      </c>
      <c r="E46" s="23">
        <f>+TRUNC('D-PND'!E46,0)</f>
        <v>0</v>
      </c>
      <c r="F46" s="23">
        <f>+TRUNC('D-PND'!F46,0)</f>
        <v>16</v>
      </c>
      <c r="G46" s="23">
        <f>+TRUNC('D-PND'!G46,0)</f>
        <v>0</v>
      </c>
      <c r="H46" s="23">
        <f>+TRUNC('D-PND'!H46,0)</f>
        <v>15</v>
      </c>
      <c r="I46" s="23">
        <f>+TRUNC('D-PND'!I46,0)</f>
        <v>0</v>
      </c>
      <c r="J46" s="23">
        <f>+TRUNC('D-PND'!J46,0)</f>
        <v>0</v>
      </c>
      <c r="K46" s="23">
        <f>+TRUNC('D-PND'!K46,0)</f>
        <v>157625</v>
      </c>
      <c r="L46" s="23">
        <f>+TRUNC('D-PND'!L46,0)</f>
        <v>0</v>
      </c>
      <c r="M46" s="23">
        <f>+TRUNC('D-PND'!M46,3)</f>
        <v>36544.906999999999</v>
      </c>
      <c r="N46" s="23">
        <f>+TRUNC('D-PND'!N46,3)</f>
        <v>33621.315000000002</v>
      </c>
      <c r="O46" s="23">
        <f>+TRUNC('D-PND'!O46,3)</f>
        <v>0</v>
      </c>
      <c r="P46" s="23">
        <f>+TRUNC('D-PND'!P46,3)</f>
        <v>2923.5920000000001</v>
      </c>
      <c r="Q46" s="23">
        <f>+TRUNC('D-PND'!Q46,3)</f>
        <v>0</v>
      </c>
      <c r="R46" s="23">
        <f>+TRUNC('D-PND'!R46,3)</f>
        <v>0</v>
      </c>
      <c r="S46" s="23">
        <f>+TRUNC('D-PND'!S46,0)</f>
        <v>0</v>
      </c>
      <c r="T46" s="23">
        <f>+TRUNC('D-PND'!T46,0)</f>
        <v>0</v>
      </c>
      <c r="U46" s="23">
        <f>+TRUNC('D-PND'!U46,0)</f>
        <v>0</v>
      </c>
      <c r="V46" s="23">
        <f>+TRUNC('D-PND'!V46,0)</f>
        <v>0</v>
      </c>
      <c r="W46" s="23">
        <f>+TRUNC('D-PND'!W46,0)</f>
        <v>7309313</v>
      </c>
      <c r="X46" s="23">
        <f>+TRUNC('D-PND'!X46,0)</f>
        <v>9351431</v>
      </c>
      <c r="Y46" s="23">
        <f>+TRUNC('D-PND'!Y46,0)</f>
        <v>0</v>
      </c>
      <c r="Z46" s="23">
        <f>+TRUNC('D-PND'!Z46,0)</f>
        <v>0</v>
      </c>
      <c r="AA46" s="23">
        <f>+TRUNC('D-PND'!AA46,0)</f>
        <v>0</v>
      </c>
      <c r="AB46" s="23">
        <f>+TRUNC('D-PND'!AB46,0)</f>
        <v>157625</v>
      </c>
      <c r="AC46" s="23">
        <f>+TRUNC('D-PND'!AC46,0)</f>
        <v>0</v>
      </c>
      <c r="AD46" s="23">
        <f>+TRUNC('D-PND'!AD46,3)</f>
        <v>0</v>
      </c>
      <c r="AE46" s="23">
        <f>+TRUNC('D-PND'!AE46,3)</f>
        <v>33621.315000000002</v>
      </c>
      <c r="AF46" s="23">
        <f>+TRUNC('D-PND'!AF46,0)</f>
        <v>0</v>
      </c>
      <c r="AG46" s="23">
        <f>+TRUNC('D-PND'!AG46,0)</f>
        <v>0</v>
      </c>
      <c r="AH46" s="23">
        <f>+TRUNC('D-PND'!AH46,0)</f>
        <v>0</v>
      </c>
      <c r="AI46" s="23">
        <f>+TRUNC('D-PND'!AI46,0)</f>
        <v>0</v>
      </c>
      <c r="AJ46" s="23">
        <f>+TRUNC('D-PND'!AJ46,6)</f>
        <v>8</v>
      </c>
      <c r="AK46" s="23">
        <f>+TRUNC('D-PND'!AK46,6)</f>
        <v>0</v>
      </c>
      <c r="AL46" s="23">
        <f>+TRUNC('D-PND'!AL46,6)</f>
        <v>0</v>
      </c>
      <c r="AM46" s="23">
        <f>+TRUNC('D-PND'!AM46,0)</f>
        <v>12610</v>
      </c>
      <c r="AN46" s="23">
        <f>+TRUNC('D-PND'!AN46,3)</f>
        <v>0</v>
      </c>
      <c r="AO46" s="23">
        <f>+TRUNC('D-PND'!AO46,0)</f>
        <v>0</v>
      </c>
      <c r="AP46" s="23">
        <f>+TRUNC('D-PND'!AP46,6)</f>
        <v>100</v>
      </c>
      <c r="AQ46" s="23">
        <f>+TRUNC('D-PND'!AQ46,0)</f>
        <v>157625</v>
      </c>
      <c r="AR46" s="23">
        <f>+TRUNC('D-PND'!AR46,0)</f>
        <v>0</v>
      </c>
      <c r="AS46" s="23">
        <f>+TRUNC('D-PND'!AS46,3)</f>
        <v>0</v>
      </c>
      <c r="AT46" s="23">
        <f>+TRUNC('D-PND'!AT46,3)</f>
        <v>33621.315000000002</v>
      </c>
      <c r="AU46" s="23">
        <f>+TRUNC('D-PND'!AU46,0)</f>
        <v>0</v>
      </c>
      <c r="AV46" s="23">
        <f>+TRUNC('D-PND'!AV46,0)</f>
        <v>0</v>
      </c>
      <c r="AW46" s="23">
        <f>+TRUNC('D-PND'!AW46,0)</f>
        <v>0</v>
      </c>
      <c r="AX46" s="23">
        <f>+TRUNC('D-PND'!AX46,0)</f>
        <v>0</v>
      </c>
      <c r="AY46" s="23">
        <f>+TRUNC('D-PND'!AY46,0)</f>
        <v>12610</v>
      </c>
      <c r="AZ46" s="23">
        <f>+TRUNC('D-PND'!AZ46,3)</f>
        <v>0</v>
      </c>
      <c r="BA46" s="23">
        <f>+TRUNC('D-PND'!BA46,0)</f>
        <v>0</v>
      </c>
      <c r="BB46" s="23">
        <f>+TRUNC('D-PND'!BB46,0)</f>
        <v>145015</v>
      </c>
      <c r="BC46" s="23">
        <f>+TRUNC('D-PND'!BC46,0)</f>
        <v>0</v>
      </c>
      <c r="BD46" s="23">
        <f>+TRUNC('D-PND'!BD46,3)</f>
        <v>0</v>
      </c>
      <c r="BE46" s="23">
        <f>+TRUNC('D-PND'!BE46,3)</f>
        <v>33621.315000000002</v>
      </c>
      <c r="BF46" s="23">
        <f>+TRUNC('D-PND'!BF46,0)</f>
        <v>0</v>
      </c>
      <c r="BG46" s="23">
        <f>+TRUNC('D-PND'!BG46,0)</f>
        <v>0</v>
      </c>
      <c r="BH46" s="23">
        <f>+TRUNC('D-PND'!BH46,0)</f>
        <v>0</v>
      </c>
      <c r="BI46" s="23">
        <f>+TRUNC('D-PND'!BI46,0)</f>
        <v>0</v>
      </c>
      <c r="BJ46" s="23">
        <f>+TRUNC('D-PND'!BJ46,3)</f>
        <v>98.739000000000004</v>
      </c>
      <c r="BK46" s="23">
        <f>+TRUNC('D-PND'!BK46,3)</f>
        <v>1.8420000000000001</v>
      </c>
      <c r="BL46" s="23">
        <f>+TRUNC('D-PND'!BL46,3)</f>
        <v>-1.0569999999999999</v>
      </c>
      <c r="BM46" s="23">
        <f>+TRUNC('D-PND'!BM46,3)</f>
        <v>0.876</v>
      </c>
      <c r="BN46" s="23">
        <f>+TRUNC('D-PND'!BN46,3)</f>
        <v>6.0419999999999998</v>
      </c>
      <c r="BO46" s="23">
        <f>+TRUNC('D-PND'!BO46,3)</f>
        <v>6.0419999999999998</v>
      </c>
      <c r="BP46" s="23">
        <f>+TRUNC('D-PND'!BP46,3)</f>
        <v>0</v>
      </c>
      <c r="BQ46" s="23">
        <f>+TRUNC('D-PND'!BQ46,3)</f>
        <v>37.502000000000002</v>
      </c>
      <c r="BR46" s="23">
        <f>+TRUNC('D-PND'!BR46,3)</f>
        <v>37.502000000000002</v>
      </c>
      <c r="BS46" s="23">
        <f>+TRUNC('D-PND'!BS46,3)</f>
        <v>98.739000000000004</v>
      </c>
      <c r="BT46" s="23">
        <f>+TRUNC('D-PND'!BT46,0)</f>
        <v>14318706</v>
      </c>
      <c r="BU46" s="23">
        <f>+TRUNC('D-PND'!BU46,0)</f>
        <v>2402866</v>
      </c>
      <c r="BV46" s="23">
        <f>+TRUNC('D-PND'!BV46,6)</f>
        <v>100</v>
      </c>
      <c r="BW46" s="23">
        <f>+TRUNC('D-PND'!BW46,0)</f>
        <v>0</v>
      </c>
      <c r="BX46" s="23">
        <f>+TRUNC('D-PND'!BX46,0)</f>
        <v>0</v>
      </c>
      <c r="BY46" s="23">
        <f>+TRUNC('D-PND'!BY46,0)</f>
        <v>2402866</v>
      </c>
      <c r="BZ46" s="23">
        <f>+TRUNC('D-PND'!BZ46,3)</f>
        <v>15.244</v>
      </c>
      <c r="CA46" s="23">
        <f>+TRUNC('D-PND'!CA46,3)</f>
        <v>0.13</v>
      </c>
      <c r="CB46" s="23">
        <f>+TRUNC('D-PND'!CB46,3)</f>
        <v>0.42199999999999999</v>
      </c>
      <c r="CC46" s="23">
        <f>+TRUNC('D-PND'!CC46,3)</f>
        <v>0.10299999999999999</v>
      </c>
      <c r="CD46" s="23">
        <f>+TRUNC('D-PND'!CD46,3)</f>
        <v>8.6999999999999994E-2</v>
      </c>
      <c r="CE46" s="23">
        <f>+TRUNC('D-PND'!CE46,3)</f>
        <v>0</v>
      </c>
      <c r="CF46" s="23">
        <f>+TRUNC('D-PND'!CF46,3)</f>
        <v>0</v>
      </c>
      <c r="CG46" s="23">
        <f>+TRUNC('D-PND'!CG46,3)</f>
        <v>0</v>
      </c>
      <c r="CH46" s="23">
        <f>+TRUNC('D-PND'!CH46,3)</f>
        <v>0</v>
      </c>
      <c r="CI46" s="23">
        <f>+TRUNC('D-PND'!CI46,3)</f>
        <v>47099.114999999998</v>
      </c>
      <c r="CJ46" s="23">
        <f>+TRUNC('D-PND'!CJ46,3)</f>
        <v>1499.7370000000001</v>
      </c>
      <c r="CK46" s="23">
        <f>+TRUNC('D-PND'!CK46,3)</f>
        <v>0</v>
      </c>
      <c r="CL46" s="23">
        <f>+TRUNC('D-PND'!CL46,3)</f>
        <v>0</v>
      </c>
      <c r="CM46" s="23">
        <f>+TRUNC('D-PND'!CM46,3)</f>
        <v>0</v>
      </c>
      <c r="CN46" s="23">
        <f>+TRUNC('D-PND'!CN46,0)</f>
        <v>0</v>
      </c>
      <c r="CO46" s="23">
        <f>+TRUNC('D-PND'!CO46,3)</f>
        <v>0</v>
      </c>
      <c r="CP46" s="23">
        <f>+TRUNC('D-PND'!CP46,0)</f>
        <v>0</v>
      </c>
      <c r="CQ46" s="23">
        <f>+TRUNC('D-PND'!CQ46,0)</f>
        <v>0</v>
      </c>
      <c r="CR46" s="23">
        <f>+TRUNC('D-PND'!CR46,0)</f>
        <v>0</v>
      </c>
      <c r="CS46" s="23">
        <f>+TRUNC('D-PND'!CS46,0)</f>
        <v>0</v>
      </c>
      <c r="CT46" s="23">
        <f>+TRUNC('D-PND'!CT46,0)</f>
        <v>0</v>
      </c>
      <c r="CU46" s="23">
        <f>+TRUNC('D-PND'!CU46,6)</f>
        <v>0</v>
      </c>
      <c r="CV46" s="23">
        <f>+TRUNC('D-PND'!CV46,0)</f>
        <v>0</v>
      </c>
      <c r="CW46" s="23">
        <f>+TRUNC('D-PND'!CW46,0)</f>
        <v>0</v>
      </c>
      <c r="CX46" s="23">
        <f>+TRUNC('D-PND'!CX46,0)</f>
        <v>0</v>
      </c>
      <c r="CY46" s="23">
        <f>+TRUNC('D-PND'!CY46,0)</f>
        <v>0</v>
      </c>
      <c r="CZ46" s="23">
        <f>+TRUNC('D-PND'!CZ46,0)</f>
        <v>0</v>
      </c>
      <c r="DA46" s="23">
        <f>+TRUNC('D-PND'!DA46,0)</f>
        <v>0</v>
      </c>
      <c r="DB46" s="23">
        <f>+TRUNC('D-PND'!DB46,0)</f>
        <v>0</v>
      </c>
      <c r="DC46" s="23">
        <f>+TRUNC('D-PND'!DC46,0)</f>
        <v>0</v>
      </c>
      <c r="DD46" s="23">
        <f>+TRUNC('D-PND'!DD46,0)</f>
        <v>0</v>
      </c>
      <c r="DE46" s="23">
        <f>+TRUNC('D-PND'!DE46,0)</f>
        <v>0</v>
      </c>
      <c r="DF46" s="23">
        <f>+TRUNC('D-PND'!DF46,0)</f>
        <v>0</v>
      </c>
      <c r="DG46" s="23">
        <f>+TRUNC('D-PND'!DG46,0)</f>
        <v>0</v>
      </c>
      <c r="DH46" s="23">
        <f>+TRUNC('D-PND'!DH46,0)</f>
        <v>0</v>
      </c>
      <c r="DI46" s="23">
        <f>+TRUNC('D-PND'!DI46,0)</f>
        <v>0</v>
      </c>
      <c r="DJ46" s="23">
        <f>+TRUNC('D-PND'!DJ46,6)</f>
        <v>0</v>
      </c>
      <c r="DK46" s="23">
        <f>+TRUNC('D-PND'!DK46,0)</f>
        <v>0</v>
      </c>
      <c r="DL46" s="23">
        <f>+TRUNC('D-PND'!DL46,0)</f>
        <v>0</v>
      </c>
      <c r="DM46" s="23">
        <f>+TRUNC('D-PND'!DM46,0)</f>
        <v>0</v>
      </c>
      <c r="DN46" s="23">
        <f>+TRUNC('D-PND'!DN46,0)</f>
        <v>11915840</v>
      </c>
      <c r="DO46" s="23">
        <f>+TRUNC('D-PND'!DO46,0)</f>
        <v>11915840</v>
      </c>
      <c r="DP46" s="23">
        <f>+TRUNC('D-PND'!DP46,0)</f>
        <v>4380276</v>
      </c>
    </row>
    <row r="47" spans="3:120" x14ac:dyDescent="0.2">
      <c r="C47" s="12">
        <f>+'D-PDP'!C47</f>
        <v>2034</v>
      </c>
      <c r="D47" s="23">
        <f>+TRUNC('D-PND'!D47,0)</f>
        <v>31</v>
      </c>
      <c r="E47" s="23">
        <f>+TRUNC('D-PND'!E47,0)</f>
        <v>0</v>
      </c>
      <c r="F47" s="23">
        <f>+TRUNC('D-PND'!F47,0)</f>
        <v>16</v>
      </c>
      <c r="G47" s="23">
        <f>+TRUNC('D-PND'!G47,0)</f>
        <v>0</v>
      </c>
      <c r="H47" s="23">
        <f>+TRUNC('D-PND'!H47,0)</f>
        <v>15</v>
      </c>
      <c r="I47" s="23">
        <f>+TRUNC('D-PND'!I47,0)</f>
        <v>0</v>
      </c>
      <c r="J47" s="23">
        <f>+TRUNC('D-PND'!J47,0)</f>
        <v>0</v>
      </c>
      <c r="K47" s="23">
        <f>+TRUNC('D-PND'!K47,0)</f>
        <v>119595</v>
      </c>
      <c r="L47" s="23">
        <f>+TRUNC('D-PND'!L47,0)</f>
        <v>0</v>
      </c>
      <c r="M47" s="23">
        <f>+TRUNC('D-PND'!M47,3)</f>
        <v>28140.565999999999</v>
      </c>
      <c r="N47" s="23">
        <f>+TRUNC('D-PND'!N47,3)</f>
        <v>25889.321</v>
      </c>
      <c r="O47" s="23">
        <f>+TRUNC('D-PND'!O47,3)</f>
        <v>0</v>
      </c>
      <c r="P47" s="23">
        <f>+TRUNC('D-PND'!P47,3)</f>
        <v>2251.2449999999999</v>
      </c>
      <c r="Q47" s="23">
        <f>+TRUNC('D-PND'!Q47,3)</f>
        <v>0</v>
      </c>
      <c r="R47" s="23">
        <f>+TRUNC('D-PND'!R47,3)</f>
        <v>0</v>
      </c>
      <c r="S47" s="23">
        <f>+TRUNC('D-PND'!S47,0)</f>
        <v>0</v>
      </c>
      <c r="T47" s="23">
        <f>+TRUNC('D-PND'!T47,0)</f>
        <v>0</v>
      </c>
      <c r="U47" s="23">
        <f>+TRUNC('D-PND'!U47,0)</f>
        <v>0</v>
      </c>
      <c r="V47" s="23">
        <f>+TRUNC('D-PND'!V47,0)</f>
        <v>0</v>
      </c>
      <c r="W47" s="23">
        <f>+TRUNC('D-PND'!W47,0)</f>
        <v>7301813</v>
      </c>
      <c r="X47" s="23">
        <f>+TRUNC('D-PND'!X47,0)</f>
        <v>9342831</v>
      </c>
      <c r="Y47" s="23">
        <f>+TRUNC('D-PND'!Y47,0)</f>
        <v>0</v>
      </c>
      <c r="Z47" s="23">
        <f>+TRUNC('D-PND'!Z47,0)</f>
        <v>0</v>
      </c>
      <c r="AA47" s="23">
        <f>+TRUNC('D-PND'!AA47,0)</f>
        <v>0</v>
      </c>
      <c r="AB47" s="23">
        <f>+TRUNC('D-PND'!AB47,0)</f>
        <v>119595</v>
      </c>
      <c r="AC47" s="23">
        <f>+TRUNC('D-PND'!AC47,0)</f>
        <v>0</v>
      </c>
      <c r="AD47" s="23">
        <f>+TRUNC('D-PND'!AD47,3)</f>
        <v>0</v>
      </c>
      <c r="AE47" s="23">
        <f>+TRUNC('D-PND'!AE47,3)</f>
        <v>25889.321</v>
      </c>
      <c r="AF47" s="23">
        <f>+TRUNC('D-PND'!AF47,0)</f>
        <v>0</v>
      </c>
      <c r="AG47" s="23">
        <f>+TRUNC('D-PND'!AG47,0)</f>
        <v>0</v>
      </c>
      <c r="AH47" s="23">
        <f>+TRUNC('D-PND'!AH47,0)</f>
        <v>0</v>
      </c>
      <c r="AI47" s="23">
        <f>+TRUNC('D-PND'!AI47,0)</f>
        <v>0</v>
      </c>
      <c r="AJ47" s="23">
        <f>+TRUNC('D-PND'!AJ47,6)</f>
        <v>7.9999989999999999</v>
      </c>
      <c r="AK47" s="23">
        <f>+TRUNC('D-PND'!AK47,6)</f>
        <v>0</v>
      </c>
      <c r="AL47" s="23">
        <f>+TRUNC('D-PND'!AL47,6)</f>
        <v>0</v>
      </c>
      <c r="AM47" s="23">
        <f>+TRUNC('D-PND'!AM47,0)</f>
        <v>9567</v>
      </c>
      <c r="AN47" s="23">
        <f>+TRUNC('D-PND'!AN47,3)</f>
        <v>0</v>
      </c>
      <c r="AO47" s="23">
        <f>+TRUNC('D-PND'!AO47,0)</f>
        <v>0</v>
      </c>
      <c r="AP47" s="23">
        <f>+TRUNC('D-PND'!AP47,6)</f>
        <v>100</v>
      </c>
      <c r="AQ47" s="23">
        <f>+TRUNC('D-PND'!AQ47,0)</f>
        <v>119595</v>
      </c>
      <c r="AR47" s="23">
        <f>+TRUNC('D-PND'!AR47,0)</f>
        <v>0</v>
      </c>
      <c r="AS47" s="23">
        <f>+TRUNC('D-PND'!AS47,3)</f>
        <v>0</v>
      </c>
      <c r="AT47" s="23">
        <f>+TRUNC('D-PND'!AT47,3)</f>
        <v>25889.321</v>
      </c>
      <c r="AU47" s="23">
        <f>+TRUNC('D-PND'!AU47,0)</f>
        <v>0</v>
      </c>
      <c r="AV47" s="23">
        <f>+TRUNC('D-PND'!AV47,0)</f>
        <v>0</v>
      </c>
      <c r="AW47" s="23">
        <f>+TRUNC('D-PND'!AW47,0)</f>
        <v>0</v>
      </c>
      <c r="AX47" s="23">
        <f>+TRUNC('D-PND'!AX47,0)</f>
        <v>0</v>
      </c>
      <c r="AY47" s="23">
        <f>+TRUNC('D-PND'!AY47,0)</f>
        <v>9567</v>
      </c>
      <c r="AZ47" s="23">
        <f>+TRUNC('D-PND'!AZ47,3)</f>
        <v>0</v>
      </c>
      <c r="BA47" s="23">
        <f>+TRUNC('D-PND'!BA47,0)</f>
        <v>0</v>
      </c>
      <c r="BB47" s="23">
        <f>+TRUNC('D-PND'!BB47,0)</f>
        <v>110028</v>
      </c>
      <c r="BC47" s="23">
        <f>+TRUNC('D-PND'!BC47,0)</f>
        <v>0</v>
      </c>
      <c r="BD47" s="23">
        <f>+TRUNC('D-PND'!BD47,3)</f>
        <v>0</v>
      </c>
      <c r="BE47" s="23">
        <f>+TRUNC('D-PND'!BE47,3)</f>
        <v>25889.321</v>
      </c>
      <c r="BF47" s="23">
        <f>+TRUNC('D-PND'!BF47,0)</f>
        <v>0</v>
      </c>
      <c r="BG47" s="23">
        <f>+TRUNC('D-PND'!BG47,0)</f>
        <v>0</v>
      </c>
      <c r="BH47" s="23">
        <f>+TRUNC('D-PND'!BH47,0)</f>
        <v>0</v>
      </c>
      <c r="BI47" s="23">
        <f>+TRUNC('D-PND'!BI47,0)</f>
        <v>0</v>
      </c>
      <c r="BJ47" s="23">
        <f>+TRUNC('D-PND'!BJ47,3)</f>
        <v>98.739000000000004</v>
      </c>
      <c r="BK47" s="23">
        <f>+TRUNC('D-PND'!BK47,3)</f>
        <v>1.8420000000000001</v>
      </c>
      <c r="BL47" s="23">
        <f>+TRUNC('D-PND'!BL47,3)</f>
        <v>-1.0569999999999999</v>
      </c>
      <c r="BM47" s="23">
        <f>+TRUNC('D-PND'!BM47,3)</f>
        <v>0.876</v>
      </c>
      <c r="BN47" s="23">
        <f>+TRUNC('D-PND'!BN47,3)</f>
        <v>6.0419999999999998</v>
      </c>
      <c r="BO47" s="23">
        <f>+TRUNC('D-PND'!BO47,3)</f>
        <v>6.0419999999999998</v>
      </c>
      <c r="BP47" s="23">
        <f>+TRUNC('D-PND'!BP47,3)</f>
        <v>0</v>
      </c>
      <c r="BQ47" s="23">
        <f>+TRUNC('D-PND'!BQ47,3)</f>
        <v>37.502000000000002</v>
      </c>
      <c r="BR47" s="23">
        <f>+TRUNC('D-PND'!BR47,3)</f>
        <v>37.502000000000002</v>
      </c>
      <c r="BS47" s="23">
        <f>+TRUNC('D-PND'!BS47,3)</f>
        <v>98.739000000000004</v>
      </c>
      <c r="BT47" s="23">
        <f>+TRUNC('D-PND'!BT47,0)</f>
        <v>10864074</v>
      </c>
      <c r="BU47" s="23">
        <f>+TRUNC('D-PND'!BU47,0)</f>
        <v>2388877</v>
      </c>
      <c r="BV47" s="23">
        <f>+TRUNC('D-PND'!BV47,6)</f>
        <v>100</v>
      </c>
      <c r="BW47" s="23">
        <f>+TRUNC('D-PND'!BW47,0)</f>
        <v>0</v>
      </c>
      <c r="BX47" s="23">
        <f>+TRUNC('D-PND'!BX47,0)</f>
        <v>0</v>
      </c>
      <c r="BY47" s="23">
        <f>+TRUNC('D-PND'!BY47,0)</f>
        <v>2388877</v>
      </c>
      <c r="BZ47" s="23">
        <f>+TRUNC('D-PND'!BZ47,3)</f>
        <v>19.974</v>
      </c>
      <c r="CA47" s="23">
        <f>+TRUNC('D-PND'!CA47,3)</f>
        <v>0.13</v>
      </c>
      <c r="CB47" s="23">
        <f>+TRUNC('D-PND'!CB47,3)</f>
        <v>0.42199999999999999</v>
      </c>
      <c r="CC47" s="23">
        <f>+TRUNC('D-PND'!CC47,3)</f>
        <v>0.10299999999999999</v>
      </c>
      <c r="CD47" s="23">
        <f>+TRUNC('D-PND'!CD47,3)</f>
        <v>8.6999999999999994E-2</v>
      </c>
      <c r="CE47" s="23">
        <f>+TRUNC('D-PND'!CE47,3)</f>
        <v>0</v>
      </c>
      <c r="CF47" s="23">
        <f>+TRUNC('D-PND'!CF47,3)</f>
        <v>0</v>
      </c>
      <c r="CG47" s="23">
        <f>+TRUNC('D-PND'!CG47,3)</f>
        <v>0</v>
      </c>
      <c r="CH47" s="23">
        <f>+TRUNC('D-PND'!CH47,3)</f>
        <v>0</v>
      </c>
      <c r="CI47" s="23">
        <f>+TRUNC('D-PND'!CI47,3)</f>
        <v>47099.114999999998</v>
      </c>
      <c r="CJ47" s="23">
        <f>+TRUNC('D-PND'!CJ47,3)</f>
        <v>1499.7370000000001</v>
      </c>
      <c r="CK47" s="23">
        <f>+TRUNC('D-PND'!CK47,3)</f>
        <v>0</v>
      </c>
      <c r="CL47" s="23">
        <f>+TRUNC('D-PND'!CL47,3)</f>
        <v>0</v>
      </c>
      <c r="CM47" s="23">
        <f>+TRUNC('D-PND'!CM47,3)</f>
        <v>0</v>
      </c>
      <c r="CN47" s="23">
        <f>+TRUNC('D-PND'!CN47,0)</f>
        <v>0</v>
      </c>
      <c r="CO47" s="23">
        <f>+TRUNC('D-PND'!CO47,3)</f>
        <v>0</v>
      </c>
      <c r="CP47" s="23">
        <f>+TRUNC('D-PND'!CP47,0)</f>
        <v>0</v>
      </c>
      <c r="CQ47" s="23">
        <f>+TRUNC('D-PND'!CQ47,0)</f>
        <v>0</v>
      </c>
      <c r="CR47" s="23">
        <f>+TRUNC('D-PND'!CR47,0)</f>
        <v>0</v>
      </c>
      <c r="CS47" s="23">
        <f>+TRUNC('D-PND'!CS47,0)</f>
        <v>0</v>
      </c>
      <c r="CT47" s="23">
        <f>+TRUNC('D-PND'!CT47,0)</f>
        <v>0</v>
      </c>
      <c r="CU47" s="23">
        <f>+TRUNC('D-PND'!CU47,6)</f>
        <v>0</v>
      </c>
      <c r="CV47" s="23">
        <f>+TRUNC('D-PND'!CV47,0)</f>
        <v>0</v>
      </c>
      <c r="CW47" s="23">
        <f>+TRUNC('D-PND'!CW47,0)</f>
        <v>0</v>
      </c>
      <c r="CX47" s="23">
        <f>+TRUNC('D-PND'!CX47,0)</f>
        <v>0</v>
      </c>
      <c r="CY47" s="23">
        <f>+TRUNC('D-PND'!CY47,0)</f>
        <v>0</v>
      </c>
      <c r="CZ47" s="23">
        <f>+TRUNC('D-PND'!CZ47,0)</f>
        <v>0</v>
      </c>
      <c r="DA47" s="23">
        <f>+TRUNC('D-PND'!DA47,0)</f>
        <v>0</v>
      </c>
      <c r="DB47" s="23">
        <f>+TRUNC('D-PND'!DB47,0)</f>
        <v>0</v>
      </c>
      <c r="DC47" s="23">
        <f>+TRUNC('D-PND'!DC47,0)</f>
        <v>0</v>
      </c>
      <c r="DD47" s="23">
        <f>+TRUNC('D-PND'!DD47,0)</f>
        <v>0</v>
      </c>
      <c r="DE47" s="23">
        <f>+TRUNC('D-PND'!DE47,0)</f>
        <v>0</v>
      </c>
      <c r="DF47" s="23">
        <f>+TRUNC('D-PND'!DF47,0)</f>
        <v>0</v>
      </c>
      <c r="DG47" s="23">
        <f>+TRUNC('D-PND'!DG47,0)</f>
        <v>0</v>
      </c>
      <c r="DH47" s="23">
        <f>+TRUNC('D-PND'!DH47,0)</f>
        <v>0</v>
      </c>
      <c r="DI47" s="23">
        <f>+TRUNC('D-PND'!DI47,0)</f>
        <v>0</v>
      </c>
      <c r="DJ47" s="23">
        <f>+TRUNC('D-PND'!DJ47,6)</f>
        <v>0</v>
      </c>
      <c r="DK47" s="23">
        <f>+TRUNC('D-PND'!DK47,0)</f>
        <v>0</v>
      </c>
      <c r="DL47" s="23">
        <f>+TRUNC('D-PND'!DL47,0)</f>
        <v>0</v>
      </c>
      <c r="DM47" s="23">
        <f>+TRUNC('D-PND'!DM47,0)</f>
        <v>0</v>
      </c>
      <c r="DN47" s="23">
        <f>+TRUNC('D-PND'!DN47,0)</f>
        <v>8475197</v>
      </c>
      <c r="DO47" s="23">
        <f>+TRUNC('D-PND'!DO47,0)</f>
        <v>8475197</v>
      </c>
      <c r="DP47" s="23">
        <f>+TRUNC('D-PND'!DP47,0)</f>
        <v>2832265</v>
      </c>
    </row>
    <row r="48" spans="3:120" x14ac:dyDescent="0.2">
      <c r="C48" s="12">
        <f>+'D-PDP'!C48</f>
        <v>2035</v>
      </c>
      <c r="D48" s="23">
        <f>+TRUNC('D-PND'!D48,0)</f>
        <v>31</v>
      </c>
      <c r="E48" s="23">
        <f>+TRUNC('D-PND'!E48,0)</f>
        <v>0</v>
      </c>
      <c r="F48" s="23">
        <f>+TRUNC('D-PND'!F48,0)</f>
        <v>16</v>
      </c>
      <c r="G48" s="23">
        <f>+TRUNC('D-PND'!G48,0)</f>
        <v>0</v>
      </c>
      <c r="H48" s="23">
        <f>+TRUNC('D-PND'!H48,0)</f>
        <v>15</v>
      </c>
      <c r="I48" s="23">
        <f>+TRUNC('D-PND'!I48,0)</f>
        <v>0</v>
      </c>
      <c r="J48" s="23">
        <f>+TRUNC('D-PND'!J48,0)</f>
        <v>0</v>
      </c>
      <c r="K48" s="23">
        <f>+TRUNC('D-PND'!K48,0)</f>
        <v>91589</v>
      </c>
      <c r="L48" s="23">
        <f>+TRUNC('D-PND'!L48,0)</f>
        <v>0</v>
      </c>
      <c r="M48" s="23">
        <f>+TRUNC('D-PND'!M48,3)</f>
        <v>21923.717000000001</v>
      </c>
      <c r="N48" s="23">
        <f>+TRUNC('D-PND'!N48,3)</f>
        <v>20169.819</v>
      </c>
      <c r="O48" s="23">
        <f>+TRUNC('D-PND'!O48,3)</f>
        <v>0</v>
      </c>
      <c r="P48" s="23">
        <f>+TRUNC('D-PND'!P48,3)</f>
        <v>1753.8969999999999</v>
      </c>
      <c r="Q48" s="23">
        <f>+TRUNC('D-PND'!Q48,3)</f>
        <v>0</v>
      </c>
      <c r="R48" s="23">
        <f>+TRUNC('D-PND'!R48,3)</f>
        <v>0</v>
      </c>
      <c r="S48" s="23">
        <f>+TRUNC('D-PND'!S48,0)</f>
        <v>0</v>
      </c>
      <c r="T48" s="23">
        <f>+TRUNC('D-PND'!T48,0)</f>
        <v>0</v>
      </c>
      <c r="U48" s="23">
        <f>+TRUNC('D-PND'!U48,0)</f>
        <v>0</v>
      </c>
      <c r="V48" s="23">
        <f>+TRUNC('D-PND'!V48,0)</f>
        <v>0</v>
      </c>
      <c r="W48" s="23">
        <f>+TRUNC('D-PND'!W48,0)</f>
        <v>7316853</v>
      </c>
      <c r="X48" s="23">
        <f>+TRUNC('D-PND'!X48,0)</f>
        <v>9344031</v>
      </c>
      <c r="Y48" s="23">
        <f>+TRUNC('D-PND'!Y48,0)</f>
        <v>0</v>
      </c>
      <c r="Z48" s="23">
        <f>+TRUNC('D-PND'!Z48,0)</f>
        <v>0</v>
      </c>
      <c r="AA48" s="23">
        <f>+TRUNC('D-PND'!AA48,0)</f>
        <v>0</v>
      </c>
      <c r="AB48" s="23">
        <f>+TRUNC('D-PND'!AB48,0)</f>
        <v>91589</v>
      </c>
      <c r="AC48" s="23">
        <f>+TRUNC('D-PND'!AC48,0)</f>
        <v>0</v>
      </c>
      <c r="AD48" s="23">
        <f>+TRUNC('D-PND'!AD48,3)</f>
        <v>0</v>
      </c>
      <c r="AE48" s="23">
        <f>+TRUNC('D-PND'!AE48,3)</f>
        <v>20169.819</v>
      </c>
      <c r="AF48" s="23">
        <f>+TRUNC('D-PND'!AF48,0)</f>
        <v>0</v>
      </c>
      <c r="AG48" s="23">
        <f>+TRUNC('D-PND'!AG48,0)</f>
        <v>0</v>
      </c>
      <c r="AH48" s="23">
        <f>+TRUNC('D-PND'!AH48,0)</f>
        <v>0</v>
      </c>
      <c r="AI48" s="23">
        <f>+TRUNC('D-PND'!AI48,0)</f>
        <v>0</v>
      </c>
      <c r="AJ48" s="23">
        <f>+TRUNC('D-PND'!AJ48,6)</f>
        <v>8</v>
      </c>
      <c r="AK48" s="23">
        <f>+TRUNC('D-PND'!AK48,6)</f>
        <v>0</v>
      </c>
      <c r="AL48" s="23">
        <f>+TRUNC('D-PND'!AL48,6)</f>
        <v>0</v>
      </c>
      <c r="AM48" s="23">
        <f>+TRUNC('D-PND'!AM48,0)</f>
        <v>7327</v>
      </c>
      <c r="AN48" s="23">
        <f>+TRUNC('D-PND'!AN48,3)</f>
        <v>0</v>
      </c>
      <c r="AO48" s="23">
        <f>+TRUNC('D-PND'!AO48,0)</f>
        <v>0</v>
      </c>
      <c r="AP48" s="23">
        <f>+TRUNC('D-PND'!AP48,6)</f>
        <v>100</v>
      </c>
      <c r="AQ48" s="23">
        <f>+TRUNC('D-PND'!AQ48,0)</f>
        <v>91589</v>
      </c>
      <c r="AR48" s="23">
        <f>+TRUNC('D-PND'!AR48,0)</f>
        <v>0</v>
      </c>
      <c r="AS48" s="23">
        <f>+TRUNC('D-PND'!AS48,3)</f>
        <v>0</v>
      </c>
      <c r="AT48" s="23">
        <f>+TRUNC('D-PND'!AT48,3)</f>
        <v>20169.819</v>
      </c>
      <c r="AU48" s="23">
        <f>+TRUNC('D-PND'!AU48,0)</f>
        <v>0</v>
      </c>
      <c r="AV48" s="23">
        <f>+TRUNC('D-PND'!AV48,0)</f>
        <v>0</v>
      </c>
      <c r="AW48" s="23">
        <f>+TRUNC('D-PND'!AW48,0)</f>
        <v>0</v>
      </c>
      <c r="AX48" s="23">
        <f>+TRUNC('D-PND'!AX48,0)</f>
        <v>0</v>
      </c>
      <c r="AY48" s="23">
        <f>+TRUNC('D-PND'!AY48,0)</f>
        <v>7327</v>
      </c>
      <c r="AZ48" s="23">
        <f>+TRUNC('D-PND'!AZ48,3)</f>
        <v>0</v>
      </c>
      <c r="BA48" s="23">
        <f>+TRUNC('D-PND'!BA48,0)</f>
        <v>0</v>
      </c>
      <c r="BB48" s="23">
        <f>+TRUNC('D-PND'!BB48,0)</f>
        <v>84262</v>
      </c>
      <c r="BC48" s="23">
        <f>+TRUNC('D-PND'!BC48,0)</f>
        <v>0</v>
      </c>
      <c r="BD48" s="23">
        <f>+TRUNC('D-PND'!BD48,3)</f>
        <v>0</v>
      </c>
      <c r="BE48" s="23">
        <f>+TRUNC('D-PND'!BE48,3)</f>
        <v>20169.819</v>
      </c>
      <c r="BF48" s="23">
        <f>+TRUNC('D-PND'!BF48,0)</f>
        <v>0</v>
      </c>
      <c r="BG48" s="23">
        <f>+TRUNC('D-PND'!BG48,0)</f>
        <v>0</v>
      </c>
      <c r="BH48" s="23">
        <f>+TRUNC('D-PND'!BH48,0)</f>
        <v>0</v>
      </c>
      <c r="BI48" s="23">
        <f>+TRUNC('D-PND'!BI48,0)</f>
        <v>0</v>
      </c>
      <c r="BJ48" s="23">
        <f>+TRUNC('D-PND'!BJ48,3)</f>
        <v>98.739000000000004</v>
      </c>
      <c r="BK48" s="23">
        <f>+TRUNC('D-PND'!BK48,3)</f>
        <v>1.8420000000000001</v>
      </c>
      <c r="BL48" s="23">
        <f>+TRUNC('D-PND'!BL48,3)</f>
        <v>-1.0569999999999999</v>
      </c>
      <c r="BM48" s="23">
        <f>+TRUNC('D-PND'!BM48,3)</f>
        <v>0.876</v>
      </c>
      <c r="BN48" s="23">
        <f>+TRUNC('D-PND'!BN48,3)</f>
        <v>6.0419999999999998</v>
      </c>
      <c r="BO48" s="23">
        <f>+TRUNC('D-PND'!BO48,3)</f>
        <v>6.0419999999999998</v>
      </c>
      <c r="BP48" s="23">
        <f>+TRUNC('D-PND'!BP48,3)</f>
        <v>0</v>
      </c>
      <c r="BQ48" s="23">
        <f>+TRUNC('D-PND'!BQ48,3)</f>
        <v>37.502000000000002</v>
      </c>
      <c r="BR48" s="23">
        <f>+TRUNC('D-PND'!BR48,3)</f>
        <v>37.502000000000002</v>
      </c>
      <c r="BS48" s="23">
        <f>+TRUNC('D-PND'!BS48,3)</f>
        <v>98.739000000000004</v>
      </c>
      <c r="BT48" s="23">
        <f>+TRUNC('D-PND'!BT48,0)</f>
        <v>8320005</v>
      </c>
      <c r="BU48" s="23">
        <f>+TRUNC('D-PND'!BU48,0)</f>
        <v>2377425</v>
      </c>
      <c r="BV48" s="23">
        <f>+TRUNC('D-PND'!BV48,6)</f>
        <v>100</v>
      </c>
      <c r="BW48" s="23">
        <f>+TRUNC('D-PND'!BW48,0)</f>
        <v>0</v>
      </c>
      <c r="BX48" s="23">
        <f>+TRUNC('D-PND'!BX48,0)</f>
        <v>0</v>
      </c>
      <c r="BY48" s="23">
        <f>+TRUNC('D-PND'!BY48,0)</f>
        <v>2377425</v>
      </c>
      <c r="BZ48" s="23">
        <f>+TRUNC('D-PND'!BZ48,3)</f>
        <v>25.957000000000001</v>
      </c>
      <c r="CA48" s="23">
        <f>+TRUNC('D-PND'!CA48,3)</f>
        <v>0.13</v>
      </c>
      <c r="CB48" s="23">
        <f>+TRUNC('D-PND'!CB48,3)</f>
        <v>0.42199999999999999</v>
      </c>
      <c r="CC48" s="23">
        <f>+TRUNC('D-PND'!CC48,3)</f>
        <v>0.10299999999999999</v>
      </c>
      <c r="CD48" s="23">
        <f>+TRUNC('D-PND'!CD48,3)</f>
        <v>8.6999999999999994E-2</v>
      </c>
      <c r="CE48" s="23">
        <f>+TRUNC('D-PND'!CE48,3)</f>
        <v>0</v>
      </c>
      <c r="CF48" s="23">
        <f>+TRUNC('D-PND'!CF48,3)</f>
        <v>0</v>
      </c>
      <c r="CG48" s="23">
        <f>+TRUNC('D-PND'!CG48,3)</f>
        <v>0</v>
      </c>
      <c r="CH48" s="23">
        <f>+TRUNC('D-PND'!CH48,3)</f>
        <v>0</v>
      </c>
      <c r="CI48" s="23">
        <f>+TRUNC('D-PND'!CI48,3)</f>
        <v>47099.114999999998</v>
      </c>
      <c r="CJ48" s="23">
        <f>+TRUNC('D-PND'!CJ48,3)</f>
        <v>1499.7370000000001</v>
      </c>
      <c r="CK48" s="23">
        <f>+TRUNC('D-PND'!CK48,3)</f>
        <v>0</v>
      </c>
      <c r="CL48" s="23">
        <f>+TRUNC('D-PND'!CL48,3)</f>
        <v>0</v>
      </c>
      <c r="CM48" s="23">
        <f>+TRUNC('D-PND'!CM48,3)</f>
        <v>0</v>
      </c>
      <c r="CN48" s="23">
        <f>+TRUNC('D-PND'!CN48,0)</f>
        <v>0</v>
      </c>
      <c r="CO48" s="23">
        <f>+TRUNC('D-PND'!CO48,3)</f>
        <v>0</v>
      </c>
      <c r="CP48" s="23">
        <f>+TRUNC('D-PND'!CP48,0)</f>
        <v>0</v>
      </c>
      <c r="CQ48" s="23">
        <f>+TRUNC('D-PND'!CQ48,0)</f>
        <v>0</v>
      </c>
      <c r="CR48" s="23">
        <f>+TRUNC('D-PND'!CR48,0)</f>
        <v>0</v>
      </c>
      <c r="CS48" s="23">
        <f>+TRUNC('D-PND'!CS48,0)</f>
        <v>0</v>
      </c>
      <c r="CT48" s="23">
        <f>+TRUNC('D-PND'!CT48,0)</f>
        <v>0</v>
      </c>
      <c r="CU48" s="23">
        <f>+TRUNC('D-PND'!CU48,6)</f>
        <v>0</v>
      </c>
      <c r="CV48" s="23">
        <f>+TRUNC('D-PND'!CV48,0)</f>
        <v>0</v>
      </c>
      <c r="CW48" s="23">
        <f>+TRUNC('D-PND'!CW48,0)</f>
        <v>0</v>
      </c>
      <c r="CX48" s="23">
        <f>+TRUNC('D-PND'!CX48,0)</f>
        <v>0</v>
      </c>
      <c r="CY48" s="23">
        <f>+TRUNC('D-PND'!CY48,0)</f>
        <v>0</v>
      </c>
      <c r="CZ48" s="23">
        <f>+TRUNC('D-PND'!CZ48,0)</f>
        <v>0</v>
      </c>
      <c r="DA48" s="23">
        <f>+TRUNC('D-PND'!DA48,0)</f>
        <v>0</v>
      </c>
      <c r="DB48" s="23">
        <f>+TRUNC('D-PND'!DB48,0)</f>
        <v>0</v>
      </c>
      <c r="DC48" s="23">
        <f>+TRUNC('D-PND'!DC48,0)</f>
        <v>0</v>
      </c>
      <c r="DD48" s="23">
        <f>+TRUNC('D-PND'!DD48,0)</f>
        <v>0</v>
      </c>
      <c r="DE48" s="23">
        <f>+TRUNC('D-PND'!DE48,0)</f>
        <v>0</v>
      </c>
      <c r="DF48" s="23">
        <f>+TRUNC('D-PND'!DF48,0)</f>
        <v>0</v>
      </c>
      <c r="DG48" s="23">
        <f>+TRUNC('D-PND'!DG48,0)</f>
        <v>0</v>
      </c>
      <c r="DH48" s="23">
        <f>+TRUNC('D-PND'!DH48,0)</f>
        <v>0</v>
      </c>
      <c r="DI48" s="23">
        <f>+TRUNC('D-PND'!DI48,0)</f>
        <v>0</v>
      </c>
      <c r="DJ48" s="23">
        <f>+TRUNC('D-PND'!DJ48,6)</f>
        <v>0</v>
      </c>
      <c r="DK48" s="23">
        <f>+TRUNC('D-PND'!DK48,0)</f>
        <v>0</v>
      </c>
      <c r="DL48" s="23">
        <f>+TRUNC('D-PND'!DL48,0)</f>
        <v>0</v>
      </c>
      <c r="DM48" s="23">
        <f>+TRUNC('D-PND'!DM48,0)</f>
        <v>0</v>
      </c>
      <c r="DN48" s="23">
        <f>+TRUNC('D-PND'!DN48,0)</f>
        <v>5942579</v>
      </c>
      <c r="DO48" s="23">
        <f>+TRUNC('D-PND'!DO48,0)</f>
        <v>5942579</v>
      </c>
      <c r="DP48" s="23">
        <f>+TRUNC('D-PND'!DP48,0)</f>
        <v>1805370</v>
      </c>
    </row>
    <row r="49" spans="3:120" x14ac:dyDescent="0.2">
      <c r="C49" s="12">
        <f>+'D-PDP'!C49</f>
        <v>2036</v>
      </c>
      <c r="D49" s="23">
        <f>+TRUNC('D-PND'!D49,0)</f>
        <v>30</v>
      </c>
      <c r="E49" s="23">
        <f>+TRUNC('D-PND'!E49,0)</f>
        <v>0</v>
      </c>
      <c r="F49" s="23">
        <f>+TRUNC('D-PND'!F49,0)</f>
        <v>15</v>
      </c>
      <c r="G49" s="23">
        <f>+TRUNC('D-PND'!G49,0)</f>
        <v>0</v>
      </c>
      <c r="H49" s="23">
        <f>+TRUNC('D-PND'!H49,0)</f>
        <v>15</v>
      </c>
      <c r="I49" s="23">
        <f>+TRUNC('D-PND'!I49,0)</f>
        <v>0</v>
      </c>
      <c r="J49" s="23">
        <f>+TRUNC('D-PND'!J49,0)</f>
        <v>0</v>
      </c>
      <c r="K49" s="23">
        <f>+TRUNC('D-PND'!K49,0)</f>
        <v>70236</v>
      </c>
      <c r="L49" s="23">
        <f>+TRUNC('D-PND'!L49,0)</f>
        <v>0</v>
      </c>
      <c r="M49" s="23">
        <f>+TRUNC('D-PND'!M49,3)</f>
        <v>17366.386999999999</v>
      </c>
      <c r="N49" s="23">
        <f>+TRUNC('D-PND'!N49,3)</f>
        <v>15977.075999999999</v>
      </c>
      <c r="O49" s="23">
        <f>+TRUNC('D-PND'!O49,3)</f>
        <v>0</v>
      </c>
      <c r="P49" s="23">
        <f>+TRUNC('D-PND'!P49,3)</f>
        <v>1389.3109999999999</v>
      </c>
      <c r="Q49" s="23">
        <f>+TRUNC('D-PND'!Q49,3)</f>
        <v>0</v>
      </c>
      <c r="R49" s="23">
        <f>+TRUNC('D-PND'!R49,3)</f>
        <v>0</v>
      </c>
      <c r="S49" s="23">
        <f>+TRUNC('D-PND'!S49,0)</f>
        <v>0</v>
      </c>
      <c r="T49" s="23">
        <f>+TRUNC('D-PND'!T49,0)</f>
        <v>0</v>
      </c>
      <c r="U49" s="23">
        <f>+TRUNC('D-PND'!U49,0)</f>
        <v>0</v>
      </c>
      <c r="V49" s="23">
        <f>+TRUNC('D-PND'!V49,0)</f>
        <v>0</v>
      </c>
      <c r="W49" s="23">
        <f>+TRUNC('D-PND'!W49,0)</f>
        <v>7347591</v>
      </c>
      <c r="X49" s="23">
        <f>+TRUNC('D-PND'!X49,0)</f>
        <v>9358628</v>
      </c>
      <c r="Y49" s="23">
        <f>+TRUNC('D-PND'!Y49,0)</f>
        <v>0</v>
      </c>
      <c r="Z49" s="23">
        <f>+TRUNC('D-PND'!Z49,0)</f>
        <v>0</v>
      </c>
      <c r="AA49" s="23">
        <f>+TRUNC('D-PND'!AA49,0)</f>
        <v>0</v>
      </c>
      <c r="AB49" s="23">
        <f>+TRUNC('D-PND'!AB49,0)</f>
        <v>70236</v>
      </c>
      <c r="AC49" s="23">
        <f>+TRUNC('D-PND'!AC49,0)</f>
        <v>0</v>
      </c>
      <c r="AD49" s="23">
        <f>+TRUNC('D-PND'!AD49,3)</f>
        <v>0</v>
      </c>
      <c r="AE49" s="23">
        <f>+TRUNC('D-PND'!AE49,3)</f>
        <v>15977.075999999999</v>
      </c>
      <c r="AF49" s="23">
        <f>+TRUNC('D-PND'!AF49,0)</f>
        <v>0</v>
      </c>
      <c r="AG49" s="23">
        <f>+TRUNC('D-PND'!AG49,0)</f>
        <v>0</v>
      </c>
      <c r="AH49" s="23">
        <f>+TRUNC('D-PND'!AH49,0)</f>
        <v>0</v>
      </c>
      <c r="AI49" s="23">
        <f>+TRUNC('D-PND'!AI49,0)</f>
        <v>0</v>
      </c>
      <c r="AJ49" s="23">
        <f>+TRUNC('D-PND'!AJ49,6)</f>
        <v>8</v>
      </c>
      <c r="AK49" s="23">
        <f>+TRUNC('D-PND'!AK49,6)</f>
        <v>0</v>
      </c>
      <c r="AL49" s="23">
        <f>+TRUNC('D-PND'!AL49,6)</f>
        <v>0</v>
      </c>
      <c r="AM49" s="23">
        <f>+TRUNC('D-PND'!AM49,0)</f>
        <v>5618</v>
      </c>
      <c r="AN49" s="23">
        <f>+TRUNC('D-PND'!AN49,3)</f>
        <v>0</v>
      </c>
      <c r="AO49" s="23">
        <f>+TRUNC('D-PND'!AO49,0)</f>
        <v>0</v>
      </c>
      <c r="AP49" s="23">
        <f>+TRUNC('D-PND'!AP49,6)</f>
        <v>100</v>
      </c>
      <c r="AQ49" s="23">
        <f>+TRUNC('D-PND'!AQ49,0)</f>
        <v>70236</v>
      </c>
      <c r="AR49" s="23">
        <f>+TRUNC('D-PND'!AR49,0)</f>
        <v>0</v>
      </c>
      <c r="AS49" s="23">
        <f>+TRUNC('D-PND'!AS49,3)</f>
        <v>0</v>
      </c>
      <c r="AT49" s="23">
        <f>+TRUNC('D-PND'!AT49,3)</f>
        <v>15977.075999999999</v>
      </c>
      <c r="AU49" s="23">
        <f>+TRUNC('D-PND'!AU49,0)</f>
        <v>0</v>
      </c>
      <c r="AV49" s="23">
        <f>+TRUNC('D-PND'!AV49,0)</f>
        <v>0</v>
      </c>
      <c r="AW49" s="23">
        <f>+TRUNC('D-PND'!AW49,0)</f>
        <v>0</v>
      </c>
      <c r="AX49" s="23">
        <f>+TRUNC('D-PND'!AX49,0)</f>
        <v>0</v>
      </c>
      <c r="AY49" s="23">
        <f>+TRUNC('D-PND'!AY49,0)</f>
        <v>5618</v>
      </c>
      <c r="AZ49" s="23">
        <f>+TRUNC('D-PND'!AZ49,3)</f>
        <v>0</v>
      </c>
      <c r="BA49" s="23">
        <f>+TRUNC('D-PND'!BA49,0)</f>
        <v>0</v>
      </c>
      <c r="BB49" s="23">
        <f>+TRUNC('D-PND'!BB49,0)</f>
        <v>64617</v>
      </c>
      <c r="BC49" s="23">
        <f>+TRUNC('D-PND'!BC49,0)</f>
        <v>0</v>
      </c>
      <c r="BD49" s="23">
        <f>+TRUNC('D-PND'!BD49,3)</f>
        <v>0</v>
      </c>
      <c r="BE49" s="23">
        <f>+TRUNC('D-PND'!BE49,3)</f>
        <v>15977.075999999999</v>
      </c>
      <c r="BF49" s="23">
        <f>+TRUNC('D-PND'!BF49,0)</f>
        <v>0</v>
      </c>
      <c r="BG49" s="23">
        <f>+TRUNC('D-PND'!BG49,0)</f>
        <v>0</v>
      </c>
      <c r="BH49" s="23">
        <f>+TRUNC('D-PND'!BH49,0)</f>
        <v>0</v>
      </c>
      <c r="BI49" s="23">
        <f>+TRUNC('D-PND'!BI49,0)</f>
        <v>0</v>
      </c>
      <c r="BJ49" s="23">
        <f>+TRUNC('D-PND'!BJ49,3)</f>
        <v>98.739000000000004</v>
      </c>
      <c r="BK49" s="23">
        <f>+TRUNC('D-PND'!BK49,3)</f>
        <v>1.8420000000000001</v>
      </c>
      <c r="BL49" s="23">
        <f>+TRUNC('D-PND'!BL49,3)</f>
        <v>-1.0569999999999999</v>
      </c>
      <c r="BM49" s="23">
        <f>+TRUNC('D-PND'!BM49,3)</f>
        <v>0.876</v>
      </c>
      <c r="BN49" s="23">
        <f>+TRUNC('D-PND'!BN49,3)</f>
        <v>6.0419999999999998</v>
      </c>
      <c r="BO49" s="23">
        <f>+TRUNC('D-PND'!BO49,3)</f>
        <v>6.0419999999999998</v>
      </c>
      <c r="BP49" s="23">
        <f>+TRUNC('D-PND'!BP49,3)</f>
        <v>0</v>
      </c>
      <c r="BQ49" s="23">
        <f>+TRUNC('D-PND'!BQ49,3)</f>
        <v>37.502000000000002</v>
      </c>
      <c r="BR49" s="23">
        <f>+TRUNC('D-PND'!BR49,3)</f>
        <v>37.502000000000002</v>
      </c>
      <c r="BS49" s="23">
        <f>+TRUNC('D-PND'!BS49,3)</f>
        <v>98.739000000000004</v>
      </c>
      <c r="BT49" s="23">
        <f>+TRUNC('D-PND'!BT49,0)</f>
        <v>6380242</v>
      </c>
      <c r="BU49" s="23">
        <f>+TRUNC('D-PND'!BU49,0)</f>
        <v>2331781</v>
      </c>
      <c r="BV49" s="23">
        <f>+TRUNC('D-PND'!BV49,6)</f>
        <v>100</v>
      </c>
      <c r="BW49" s="23">
        <f>+TRUNC('D-PND'!BW49,0)</f>
        <v>0</v>
      </c>
      <c r="BX49" s="23">
        <f>+TRUNC('D-PND'!BX49,0)</f>
        <v>0</v>
      </c>
      <c r="BY49" s="23">
        <f>+TRUNC('D-PND'!BY49,0)</f>
        <v>2331781</v>
      </c>
      <c r="BZ49" s="23">
        <f>+TRUNC('D-PND'!BZ49,3)</f>
        <v>33.198999999999998</v>
      </c>
      <c r="CA49" s="23">
        <f>+TRUNC('D-PND'!CA49,3)</f>
        <v>0.13</v>
      </c>
      <c r="CB49" s="23">
        <f>+TRUNC('D-PND'!CB49,3)</f>
        <v>0.42199999999999999</v>
      </c>
      <c r="CC49" s="23">
        <f>+TRUNC('D-PND'!CC49,3)</f>
        <v>0.10299999999999999</v>
      </c>
      <c r="CD49" s="23">
        <f>+TRUNC('D-PND'!CD49,3)</f>
        <v>8.6999999999999994E-2</v>
      </c>
      <c r="CE49" s="23">
        <f>+TRUNC('D-PND'!CE49,3)</f>
        <v>0</v>
      </c>
      <c r="CF49" s="23">
        <f>+TRUNC('D-PND'!CF49,3)</f>
        <v>0</v>
      </c>
      <c r="CG49" s="23">
        <f>+TRUNC('D-PND'!CG49,3)</f>
        <v>0</v>
      </c>
      <c r="CH49" s="23">
        <f>+TRUNC('D-PND'!CH49,3)</f>
        <v>0</v>
      </c>
      <c r="CI49" s="23">
        <f>+TRUNC('D-PND'!CI49,3)</f>
        <v>47099.114999999998</v>
      </c>
      <c r="CJ49" s="23">
        <f>+TRUNC('D-PND'!CJ49,3)</f>
        <v>1499.7370000000001</v>
      </c>
      <c r="CK49" s="23">
        <f>+TRUNC('D-PND'!CK49,3)</f>
        <v>0</v>
      </c>
      <c r="CL49" s="23">
        <f>+TRUNC('D-PND'!CL49,3)</f>
        <v>0</v>
      </c>
      <c r="CM49" s="23">
        <f>+TRUNC('D-PND'!CM49,3)</f>
        <v>0</v>
      </c>
      <c r="CN49" s="23">
        <f>+TRUNC('D-PND'!CN49,0)</f>
        <v>0</v>
      </c>
      <c r="CO49" s="23">
        <f>+TRUNC('D-PND'!CO49,3)</f>
        <v>0</v>
      </c>
      <c r="CP49" s="23">
        <f>+TRUNC('D-PND'!CP49,0)</f>
        <v>0</v>
      </c>
      <c r="CQ49" s="23">
        <f>+TRUNC('D-PND'!CQ49,0)</f>
        <v>0</v>
      </c>
      <c r="CR49" s="23">
        <f>+TRUNC('D-PND'!CR49,0)</f>
        <v>0</v>
      </c>
      <c r="CS49" s="23">
        <f>+TRUNC('D-PND'!CS49,0)</f>
        <v>0</v>
      </c>
      <c r="CT49" s="23">
        <f>+TRUNC('D-PND'!CT49,0)</f>
        <v>0</v>
      </c>
      <c r="CU49" s="23">
        <f>+TRUNC('D-PND'!CU49,6)</f>
        <v>0</v>
      </c>
      <c r="CV49" s="23">
        <f>+TRUNC('D-PND'!CV49,0)</f>
        <v>0</v>
      </c>
      <c r="CW49" s="23">
        <f>+TRUNC('D-PND'!CW49,0)</f>
        <v>0</v>
      </c>
      <c r="CX49" s="23">
        <f>+TRUNC('D-PND'!CX49,0)</f>
        <v>0</v>
      </c>
      <c r="CY49" s="23">
        <f>+TRUNC('D-PND'!CY49,0)</f>
        <v>0</v>
      </c>
      <c r="CZ49" s="23">
        <f>+TRUNC('D-PND'!CZ49,0)</f>
        <v>0</v>
      </c>
      <c r="DA49" s="23">
        <f>+TRUNC('D-PND'!DA49,0)</f>
        <v>0</v>
      </c>
      <c r="DB49" s="23">
        <f>+TRUNC('D-PND'!DB49,0)</f>
        <v>0</v>
      </c>
      <c r="DC49" s="23">
        <f>+TRUNC('D-PND'!DC49,0)</f>
        <v>0</v>
      </c>
      <c r="DD49" s="23">
        <f>+TRUNC('D-PND'!DD49,0)</f>
        <v>0</v>
      </c>
      <c r="DE49" s="23">
        <f>+TRUNC('D-PND'!DE49,0)</f>
        <v>0</v>
      </c>
      <c r="DF49" s="23">
        <f>+TRUNC('D-PND'!DF49,0)</f>
        <v>0</v>
      </c>
      <c r="DG49" s="23">
        <f>+TRUNC('D-PND'!DG49,0)</f>
        <v>0</v>
      </c>
      <c r="DH49" s="23">
        <f>+TRUNC('D-PND'!DH49,0)</f>
        <v>0</v>
      </c>
      <c r="DI49" s="23">
        <f>+TRUNC('D-PND'!DI49,0)</f>
        <v>0</v>
      </c>
      <c r="DJ49" s="23">
        <f>+TRUNC('D-PND'!DJ49,6)</f>
        <v>0</v>
      </c>
      <c r="DK49" s="23">
        <f>+TRUNC('D-PND'!DK49,0)</f>
        <v>0</v>
      </c>
      <c r="DL49" s="23">
        <f>+TRUNC('D-PND'!DL49,0)</f>
        <v>0</v>
      </c>
      <c r="DM49" s="23">
        <f>+TRUNC('D-PND'!DM49,0)</f>
        <v>0</v>
      </c>
      <c r="DN49" s="23">
        <f>+TRUNC('D-PND'!DN49,0)</f>
        <v>4048461</v>
      </c>
      <c r="DO49" s="23">
        <f>+TRUNC('D-PND'!DO49,0)</f>
        <v>4048461</v>
      </c>
      <c r="DP49" s="23">
        <f>+TRUNC('D-PND'!DP49,0)</f>
        <v>1118120</v>
      </c>
    </row>
    <row r="50" spans="3:120" x14ac:dyDescent="0.2">
      <c r="C50" s="12">
        <f>+'D-PDP'!C50</f>
        <v>2037</v>
      </c>
      <c r="D50" s="23">
        <f>+TRUNC('D-PND'!D50,0)</f>
        <v>30</v>
      </c>
      <c r="E50" s="23">
        <f>+TRUNC('D-PND'!E50,0)</f>
        <v>0</v>
      </c>
      <c r="F50" s="23">
        <f>+TRUNC('D-PND'!F50,0)</f>
        <v>15</v>
      </c>
      <c r="G50" s="23">
        <f>+TRUNC('D-PND'!G50,0)</f>
        <v>0</v>
      </c>
      <c r="H50" s="23">
        <f>+TRUNC('D-PND'!H50,0)</f>
        <v>15</v>
      </c>
      <c r="I50" s="23">
        <f>+TRUNC('D-PND'!I50,0)</f>
        <v>0</v>
      </c>
      <c r="J50" s="23">
        <f>+TRUNC('D-PND'!J50,0)</f>
        <v>0</v>
      </c>
      <c r="K50" s="23">
        <f>+TRUNC('D-PND'!K50,0)</f>
        <v>54584</v>
      </c>
      <c r="L50" s="23">
        <f>+TRUNC('D-PND'!L50,0)</f>
        <v>0</v>
      </c>
      <c r="M50" s="23">
        <f>+TRUNC('D-PND'!M50,3)</f>
        <v>13832.058999999999</v>
      </c>
      <c r="N50" s="23">
        <f>+TRUNC('D-PND'!N50,3)</f>
        <v>12725.494000000001</v>
      </c>
      <c r="O50" s="23">
        <f>+TRUNC('D-PND'!O50,3)</f>
        <v>0</v>
      </c>
      <c r="P50" s="23">
        <f>+TRUNC('D-PND'!P50,3)</f>
        <v>1106.5640000000001</v>
      </c>
      <c r="Q50" s="23">
        <f>+TRUNC('D-PND'!Q50,3)</f>
        <v>0</v>
      </c>
      <c r="R50" s="23">
        <f>+TRUNC('D-PND'!R50,3)</f>
        <v>0</v>
      </c>
      <c r="S50" s="23">
        <f>+TRUNC('D-PND'!S50,0)</f>
        <v>0</v>
      </c>
      <c r="T50" s="23">
        <f>+TRUNC('D-PND'!T50,0)</f>
        <v>0</v>
      </c>
      <c r="U50" s="23">
        <f>+TRUNC('D-PND'!U50,0)</f>
        <v>0</v>
      </c>
      <c r="V50" s="23">
        <f>+TRUNC('D-PND'!V50,0)</f>
        <v>0</v>
      </c>
      <c r="W50" s="23">
        <f>+TRUNC('D-PND'!W50,0)</f>
        <v>7349502</v>
      </c>
      <c r="X50" s="23">
        <f>+TRUNC('D-PND'!X50,0)</f>
        <v>9351431</v>
      </c>
      <c r="Y50" s="23">
        <f>+TRUNC('D-PND'!Y50,0)</f>
        <v>0</v>
      </c>
      <c r="Z50" s="23">
        <f>+TRUNC('D-PND'!Z50,0)</f>
        <v>0</v>
      </c>
      <c r="AA50" s="23">
        <f>+TRUNC('D-PND'!AA50,0)</f>
        <v>0</v>
      </c>
      <c r="AB50" s="23">
        <f>+TRUNC('D-PND'!AB50,0)</f>
        <v>54584</v>
      </c>
      <c r="AC50" s="23">
        <f>+TRUNC('D-PND'!AC50,0)</f>
        <v>0</v>
      </c>
      <c r="AD50" s="23">
        <f>+TRUNC('D-PND'!AD50,3)</f>
        <v>0</v>
      </c>
      <c r="AE50" s="23">
        <f>+TRUNC('D-PND'!AE50,3)</f>
        <v>12725.494000000001</v>
      </c>
      <c r="AF50" s="23">
        <f>+TRUNC('D-PND'!AF50,0)</f>
        <v>0</v>
      </c>
      <c r="AG50" s="23">
        <f>+TRUNC('D-PND'!AG50,0)</f>
        <v>0</v>
      </c>
      <c r="AH50" s="23">
        <f>+TRUNC('D-PND'!AH50,0)</f>
        <v>0</v>
      </c>
      <c r="AI50" s="23">
        <f>+TRUNC('D-PND'!AI50,0)</f>
        <v>0</v>
      </c>
      <c r="AJ50" s="23">
        <f>+TRUNC('D-PND'!AJ50,6)</f>
        <v>8</v>
      </c>
      <c r="AK50" s="23">
        <f>+TRUNC('D-PND'!AK50,6)</f>
        <v>0</v>
      </c>
      <c r="AL50" s="23">
        <f>+TRUNC('D-PND'!AL50,6)</f>
        <v>0</v>
      </c>
      <c r="AM50" s="23">
        <f>+TRUNC('D-PND'!AM50,0)</f>
        <v>4366</v>
      </c>
      <c r="AN50" s="23">
        <f>+TRUNC('D-PND'!AN50,3)</f>
        <v>0</v>
      </c>
      <c r="AO50" s="23">
        <f>+TRUNC('D-PND'!AO50,0)</f>
        <v>0</v>
      </c>
      <c r="AP50" s="23">
        <f>+TRUNC('D-PND'!AP50,6)</f>
        <v>100</v>
      </c>
      <c r="AQ50" s="23">
        <f>+TRUNC('D-PND'!AQ50,0)</f>
        <v>54584</v>
      </c>
      <c r="AR50" s="23">
        <f>+TRUNC('D-PND'!AR50,0)</f>
        <v>0</v>
      </c>
      <c r="AS50" s="23">
        <f>+TRUNC('D-PND'!AS50,3)</f>
        <v>0</v>
      </c>
      <c r="AT50" s="23">
        <f>+TRUNC('D-PND'!AT50,3)</f>
        <v>12725.494000000001</v>
      </c>
      <c r="AU50" s="23">
        <f>+TRUNC('D-PND'!AU50,0)</f>
        <v>0</v>
      </c>
      <c r="AV50" s="23">
        <f>+TRUNC('D-PND'!AV50,0)</f>
        <v>0</v>
      </c>
      <c r="AW50" s="23">
        <f>+TRUNC('D-PND'!AW50,0)</f>
        <v>0</v>
      </c>
      <c r="AX50" s="23">
        <f>+TRUNC('D-PND'!AX50,0)</f>
        <v>0</v>
      </c>
      <c r="AY50" s="23">
        <f>+TRUNC('D-PND'!AY50,0)</f>
        <v>4366</v>
      </c>
      <c r="AZ50" s="23">
        <f>+TRUNC('D-PND'!AZ50,3)</f>
        <v>0</v>
      </c>
      <c r="BA50" s="23">
        <f>+TRUNC('D-PND'!BA50,0)</f>
        <v>0</v>
      </c>
      <c r="BB50" s="23">
        <f>+TRUNC('D-PND'!BB50,0)</f>
        <v>50218</v>
      </c>
      <c r="BC50" s="23">
        <f>+TRUNC('D-PND'!BC50,0)</f>
        <v>0</v>
      </c>
      <c r="BD50" s="23">
        <f>+TRUNC('D-PND'!BD50,3)</f>
        <v>0</v>
      </c>
      <c r="BE50" s="23">
        <f>+TRUNC('D-PND'!BE50,3)</f>
        <v>12725.494000000001</v>
      </c>
      <c r="BF50" s="23">
        <f>+TRUNC('D-PND'!BF50,0)</f>
        <v>0</v>
      </c>
      <c r="BG50" s="23">
        <f>+TRUNC('D-PND'!BG50,0)</f>
        <v>0</v>
      </c>
      <c r="BH50" s="23">
        <f>+TRUNC('D-PND'!BH50,0)</f>
        <v>0</v>
      </c>
      <c r="BI50" s="23">
        <f>+TRUNC('D-PND'!BI50,0)</f>
        <v>0</v>
      </c>
      <c r="BJ50" s="23">
        <f>+TRUNC('D-PND'!BJ50,3)</f>
        <v>98.739000000000004</v>
      </c>
      <c r="BK50" s="23">
        <f>+TRUNC('D-PND'!BK50,3)</f>
        <v>1.8420000000000001</v>
      </c>
      <c r="BL50" s="23">
        <f>+TRUNC('D-PND'!BL50,3)</f>
        <v>-1.0569999999999999</v>
      </c>
      <c r="BM50" s="23">
        <f>+TRUNC('D-PND'!BM50,3)</f>
        <v>0.876</v>
      </c>
      <c r="BN50" s="23">
        <f>+TRUNC('D-PND'!BN50,3)</f>
        <v>6.0419999999999998</v>
      </c>
      <c r="BO50" s="23">
        <f>+TRUNC('D-PND'!BO50,3)</f>
        <v>6.0419999999999998</v>
      </c>
      <c r="BP50" s="23">
        <f>+TRUNC('D-PND'!BP50,3)</f>
        <v>0</v>
      </c>
      <c r="BQ50" s="23">
        <f>+TRUNC('D-PND'!BQ50,3)</f>
        <v>37.502000000000002</v>
      </c>
      <c r="BR50" s="23">
        <f>+TRUNC('D-PND'!BR50,3)</f>
        <v>37.502000000000002</v>
      </c>
      <c r="BS50" s="23">
        <f>+TRUNC('D-PND'!BS50,3)</f>
        <v>98.739000000000004</v>
      </c>
      <c r="BT50" s="23">
        <f>+TRUNC('D-PND'!BT50,0)</f>
        <v>4958491</v>
      </c>
      <c r="BU50" s="23">
        <f>+TRUNC('D-PND'!BU50,0)</f>
        <v>2326189</v>
      </c>
      <c r="BV50" s="23">
        <f>+TRUNC('D-PND'!BV50,6)</f>
        <v>100</v>
      </c>
      <c r="BW50" s="23">
        <f>+TRUNC('D-PND'!BW50,0)</f>
        <v>0</v>
      </c>
      <c r="BX50" s="23">
        <f>+TRUNC('D-PND'!BX50,0)</f>
        <v>0</v>
      </c>
      <c r="BY50" s="23">
        <f>+TRUNC('D-PND'!BY50,0)</f>
        <v>2326189</v>
      </c>
      <c r="BZ50" s="23">
        <f>+TRUNC('D-PND'!BZ50,3)</f>
        <v>42.615000000000002</v>
      </c>
      <c r="CA50" s="23">
        <f>+TRUNC('D-PND'!CA50,3)</f>
        <v>0.13</v>
      </c>
      <c r="CB50" s="23">
        <f>+TRUNC('D-PND'!CB50,3)</f>
        <v>0.42199999999999999</v>
      </c>
      <c r="CC50" s="23">
        <f>+TRUNC('D-PND'!CC50,3)</f>
        <v>0.10299999999999999</v>
      </c>
      <c r="CD50" s="23">
        <f>+TRUNC('D-PND'!CD50,3)</f>
        <v>8.6999999999999994E-2</v>
      </c>
      <c r="CE50" s="23">
        <f>+TRUNC('D-PND'!CE50,3)</f>
        <v>0</v>
      </c>
      <c r="CF50" s="23">
        <f>+TRUNC('D-PND'!CF50,3)</f>
        <v>0</v>
      </c>
      <c r="CG50" s="23">
        <f>+TRUNC('D-PND'!CG50,3)</f>
        <v>0</v>
      </c>
      <c r="CH50" s="23">
        <f>+TRUNC('D-PND'!CH50,3)</f>
        <v>0</v>
      </c>
      <c r="CI50" s="23">
        <f>+TRUNC('D-PND'!CI50,3)</f>
        <v>47099.114999999998</v>
      </c>
      <c r="CJ50" s="23">
        <f>+TRUNC('D-PND'!CJ50,3)</f>
        <v>1499.7370000000001</v>
      </c>
      <c r="CK50" s="23">
        <f>+TRUNC('D-PND'!CK50,3)</f>
        <v>0</v>
      </c>
      <c r="CL50" s="23">
        <f>+TRUNC('D-PND'!CL50,3)</f>
        <v>0</v>
      </c>
      <c r="CM50" s="23">
        <f>+TRUNC('D-PND'!CM50,3)</f>
        <v>0</v>
      </c>
      <c r="CN50" s="23">
        <f>+TRUNC('D-PND'!CN50,0)</f>
        <v>0</v>
      </c>
      <c r="CO50" s="23">
        <f>+TRUNC('D-PND'!CO50,3)</f>
        <v>0</v>
      </c>
      <c r="CP50" s="23">
        <f>+TRUNC('D-PND'!CP50,0)</f>
        <v>0</v>
      </c>
      <c r="CQ50" s="23">
        <f>+TRUNC('D-PND'!CQ50,0)</f>
        <v>0</v>
      </c>
      <c r="CR50" s="23">
        <f>+TRUNC('D-PND'!CR50,0)</f>
        <v>0</v>
      </c>
      <c r="CS50" s="23">
        <f>+TRUNC('D-PND'!CS50,0)</f>
        <v>0</v>
      </c>
      <c r="CT50" s="23">
        <f>+TRUNC('D-PND'!CT50,0)</f>
        <v>0</v>
      </c>
      <c r="CU50" s="23">
        <f>+TRUNC('D-PND'!CU50,6)</f>
        <v>0</v>
      </c>
      <c r="CV50" s="23">
        <f>+TRUNC('D-PND'!CV50,0)</f>
        <v>0</v>
      </c>
      <c r="CW50" s="23">
        <f>+TRUNC('D-PND'!CW50,0)</f>
        <v>0</v>
      </c>
      <c r="CX50" s="23">
        <f>+TRUNC('D-PND'!CX50,0)</f>
        <v>0</v>
      </c>
      <c r="CY50" s="23">
        <f>+TRUNC('D-PND'!CY50,0)</f>
        <v>0</v>
      </c>
      <c r="CZ50" s="23">
        <f>+TRUNC('D-PND'!CZ50,0)</f>
        <v>0</v>
      </c>
      <c r="DA50" s="23">
        <f>+TRUNC('D-PND'!DA50,0)</f>
        <v>0</v>
      </c>
      <c r="DB50" s="23">
        <f>+TRUNC('D-PND'!DB50,0)</f>
        <v>0</v>
      </c>
      <c r="DC50" s="23">
        <f>+TRUNC('D-PND'!DC50,0)</f>
        <v>0</v>
      </c>
      <c r="DD50" s="23">
        <f>+TRUNC('D-PND'!DD50,0)</f>
        <v>0</v>
      </c>
      <c r="DE50" s="23">
        <f>+TRUNC('D-PND'!DE50,0)</f>
        <v>0</v>
      </c>
      <c r="DF50" s="23">
        <f>+TRUNC('D-PND'!DF50,0)</f>
        <v>0</v>
      </c>
      <c r="DG50" s="23">
        <f>+TRUNC('D-PND'!DG50,0)</f>
        <v>0</v>
      </c>
      <c r="DH50" s="23">
        <f>+TRUNC('D-PND'!DH50,0)</f>
        <v>0</v>
      </c>
      <c r="DI50" s="23">
        <f>+TRUNC('D-PND'!DI50,0)</f>
        <v>0</v>
      </c>
      <c r="DJ50" s="23">
        <f>+TRUNC('D-PND'!DJ50,6)</f>
        <v>0</v>
      </c>
      <c r="DK50" s="23">
        <f>+TRUNC('D-PND'!DK50,0)</f>
        <v>0</v>
      </c>
      <c r="DL50" s="23">
        <f>+TRUNC('D-PND'!DL50,0)</f>
        <v>0</v>
      </c>
      <c r="DM50" s="23">
        <f>+TRUNC('D-PND'!DM50,0)</f>
        <v>0</v>
      </c>
      <c r="DN50" s="23">
        <f>+TRUNC('D-PND'!DN50,0)</f>
        <v>2632302</v>
      </c>
      <c r="DO50" s="23">
        <f>+TRUNC('D-PND'!DO50,0)</f>
        <v>2632302</v>
      </c>
      <c r="DP50" s="23">
        <f>+TRUNC('D-PND'!DP50,0)</f>
        <v>660909</v>
      </c>
    </row>
    <row r="51" spans="3:120" x14ac:dyDescent="0.2">
      <c r="C51" s="12">
        <f>+'D-PDP'!C51</f>
        <v>2038</v>
      </c>
      <c r="D51" s="23">
        <f>+TRUNC('D-PND'!D51,0)</f>
        <v>29</v>
      </c>
      <c r="E51" s="23">
        <f>+TRUNC('D-PND'!E51,0)</f>
        <v>0</v>
      </c>
      <c r="F51" s="23">
        <f>+TRUNC('D-PND'!F51,0)</f>
        <v>14</v>
      </c>
      <c r="G51" s="23">
        <f>+TRUNC('D-PND'!G51,0)</f>
        <v>0</v>
      </c>
      <c r="H51" s="23">
        <f>+TRUNC('D-PND'!H51,0)</f>
        <v>15</v>
      </c>
      <c r="I51" s="23">
        <f>+TRUNC('D-PND'!I51,0)</f>
        <v>0</v>
      </c>
      <c r="J51" s="23">
        <f>+TRUNC('D-PND'!J51,0)</f>
        <v>0</v>
      </c>
      <c r="K51" s="23">
        <f>+TRUNC('D-PND'!K51,0)</f>
        <v>42503</v>
      </c>
      <c r="L51" s="23">
        <f>+TRUNC('D-PND'!L51,0)</f>
        <v>0</v>
      </c>
      <c r="M51" s="23">
        <f>+TRUNC('D-PND'!M51,3)</f>
        <v>11004.415999999999</v>
      </c>
      <c r="N51" s="23">
        <f>+TRUNC('D-PND'!N51,3)</f>
        <v>10124.062</v>
      </c>
      <c r="O51" s="23">
        <f>+TRUNC('D-PND'!O51,3)</f>
        <v>0</v>
      </c>
      <c r="P51" s="23">
        <f>+TRUNC('D-PND'!P51,3)</f>
        <v>880.35299999999995</v>
      </c>
      <c r="Q51" s="23">
        <f>+TRUNC('D-PND'!Q51,3)</f>
        <v>0</v>
      </c>
      <c r="R51" s="23">
        <f>+TRUNC('D-PND'!R51,3)</f>
        <v>0</v>
      </c>
      <c r="S51" s="23">
        <f>+TRUNC('D-PND'!S51,0)</f>
        <v>0</v>
      </c>
      <c r="T51" s="23">
        <f>+TRUNC('D-PND'!T51,0)</f>
        <v>0</v>
      </c>
      <c r="U51" s="23">
        <f>+TRUNC('D-PND'!U51,0)</f>
        <v>0</v>
      </c>
      <c r="V51" s="23">
        <f>+TRUNC('D-PND'!V51,0)</f>
        <v>0</v>
      </c>
      <c r="W51" s="23">
        <f>+TRUNC('D-PND'!W51,0)</f>
        <v>7363303</v>
      </c>
      <c r="X51" s="23">
        <f>+TRUNC('D-PND'!X51,0)</f>
        <v>9342831</v>
      </c>
      <c r="Y51" s="23">
        <f>+TRUNC('D-PND'!Y51,0)</f>
        <v>0</v>
      </c>
      <c r="Z51" s="23">
        <f>+TRUNC('D-PND'!Z51,0)</f>
        <v>0</v>
      </c>
      <c r="AA51" s="23">
        <f>+TRUNC('D-PND'!AA51,0)</f>
        <v>0</v>
      </c>
      <c r="AB51" s="23">
        <f>+TRUNC('D-PND'!AB51,0)</f>
        <v>42503</v>
      </c>
      <c r="AC51" s="23">
        <f>+TRUNC('D-PND'!AC51,0)</f>
        <v>0</v>
      </c>
      <c r="AD51" s="23">
        <f>+TRUNC('D-PND'!AD51,3)</f>
        <v>0</v>
      </c>
      <c r="AE51" s="23">
        <f>+TRUNC('D-PND'!AE51,3)</f>
        <v>10124.062</v>
      </c>
      <c r="AF51" s="23">
        <f>+TRUNC('D-PND'!AF51,0)</f>
        <v>0</v>
      </c>
      <c r="AG51" s="23">
        <f>+TRUNC('D-PND'!AG51,0)</f>
        <v>0</v>
      </c>
      <c r="AH51" s="23">
        <f>+TRUNC('D-PND'!AH51,0)</f>
        <v>0</v>
      </c>
      <c r="AI51" s="23">
        <f>+TRUNC('D-PND'!AI51,0)</f>
        <v>0</v>
      </c>
      <c r="AJ51" s="23">
        <f>+TRUNC('D-PND'!AJ51,6)</f>
        <v>8</v>
      </c>
      <c r="AK51" s="23">
        <f>+TRUNC('D-PND'!AK51,6)</f>
        <v>0</v>
      </c>
      <c r="AL51" s="23">
        <f>+TRUNC('D-PND'!AL51,6)</f>
        <v>0</v>
      </c>
      <c r="AM51" s="23">
        <f>+TRUNC('D-PND'!AM51,0)</f>
        <v>3400</v>
      </c>
      <c r="AN51" s="23">
        <f>+TRUNC('D-PND'!AN51,3)</f>
        <v>0</v>
      </c>
      <c r="AO51" s="23">
        <f>+TRUNC('D-PND'!AO51,0)</f>
        <v>0</v>
      </c>
      <c r="AP51" s="23">
        <f>+TRUNC('D-PND'!AP51,6)</f>
        <v>100</v>
      </c>
      <c r="AQ51" s="23">
        <f>+TRUNC('D-PND'!AQ51,0)</f>
        <v>42503</v>
      </c>
      <c r="AR51" s="23">
        <f>+TRUNC('D-PND'!AR51,0)</f>
        <v>0</v>
      </c>
      <c r="AS51" s="23">
        <f>+TRUNC('D-PND'!AS51,3)</f>
        <v>0</v>
      </c>
      <c r="AT51" s="23">
        <f>+TRUNC('D-PND'!AT51,3)</f>
        <v>10124.062</v>
      </c>
      <c r="AU51" s="23">
        <f>+TRUNC('D-PND'!AU51,0)</f>
        <v>0</v>
      </c>
      <c r="AV51" s="23">
        <f>+TRUNC('D-PND'!AV51,0)</f>
        <v>0</v>
      </c>
      <c r="AW51" s="23">
        <f>+TRUNC('D-PND'!AW51,0)</f>
        <v>0</v>
      </c>
      <c r="AX51" s="23">
        <f>+TRUNC('D-PND'!AX51,0)</f>
        <v>0</v>
      </c>
      <c r="AY51" s="23">
        <f>+TRUNC('D-PND'!AY51,0)</f>
        <v>3400</v>
      </c>
      <c r="AZ51" s="23">
        <f>+TRUNC('D-PND'!AZ51,3)</f>
        <v>0</v>
      </c>
      <c r="BA51" s="23">
        <f>+TRUNC('D-PND'!BA51,0)</f>
        <v>0</v>
      </c>
      <c r="BB51" s="23">
        <f>+TRUNC('D-PND'!BB51,0)</f>
        <v>39103</v>
      </c>
      <c r="BC51" s="23">
        <f>+TRUNC('D-PND'!BC51,0)</f>
        <v>0</v>
      </c>
      <c r="BD51" s="23">
        <f>+TRUNC('D-PND'!BD51,3)</f>
        <v>0</v>
      </c>
      <c r="BE51" s="23">
        <f>+TRUNC('D-PND'!BE51,3)</f>
        <v>10124.062</v>
      </c>
      <c r="BF51" s="23">
        <f>+TRUNC('D-PND'!BF51,0)</f>
        <v>0</v>
      </c>
      <c r="BG51" s="23">
        <f>+TRUNC('D-PND'!BG51,0)</f>
        <v>0</v>
      </c>
      <c r="BH51" s="23">
        <f>+TRUNC('D-PND'!BH51,0)</f>
        <v>0</v>
      </c>
      <c r="BI51" s="23">
        <f>+TRUNC('D-PND'!BI51,0)</f>
        <v>0</v>
      </c>
      <c r="BJ51" s="23">
        <f>+TRUNC('D-PND'!BJ51,3)</f>
        <v>98.739000000000004</v>
      </c>
      <c r="BK51" s="23">
        <f>+TRUNC('D-PND'!BK51,3)</f>
        <v>1.8420000000000001</v>
      </c>
      <c r="BL51" s="23">
        <f>+TRUNC('D-PND'!BL51,3)</f>
        <v>-1.0569999999999999</v>
      </c>
      <c r="BM51" s="23">
        <f>+TRUNC('D-PND'!BM51,3)</f>
        <v>0.876</v>
      </c>
      <c r="BN51" s="23">
        <f>+TRUNC('D-PND'!BN51,3)</f>
        <v>6.0419999999999998</v>
      </c>
      <c r="BO51" s="23">
        <f>+TRUNC('D-PND'!BO51,3)</f>
        <v>6.0419999999999998</v>
      </c>
      <c r="BP51" s="23">
        <f>+TRUNC('D-PND'!BP51,3)</f>
        <v>0</v>
      </c>
      <c r="BQ51" s="23">
        <f>+TRUNC('D-PND'!BQ51,3)</f>
        <v>37.502000000000002</v>
      </c>
      <c r="BR51" s="23">
        <f>+TRUNC('D-PND'!BR51,3)</f>
        <v>37.502000000000002</v>
      </c>
      <c r="BS51" s="23">
        <f>+TRUNC('D-PND'!BS51,3)</f>
        <v>98.739000000000004</v>
      </c>
      <c r="BT51" s="23">
        <f>+TRUNC('D-PND'!BT51,0)</f>
        <v>3861010</v>
      </c>
      <c r="BU51" s="23">
        <f>+TRUNC('D-PND'!BU51,0)</f>
        <v>2283590</v>
      </c>
      <c r="BV51" s="23">
        <f>+TRUNC('D-PND'!BV51,6)</f>
        <v>100</v>
      </c>
      <c r="BW51" s="23">
        <f>+TRUNC('D-PND'!BW51,0)</f>
        <v>0</v>
      </c>
      <c r="BX51" s="23">
        <f>+TRUNC('D-PND'!BX51,0)</f>
        <v>0</v>
      </c>
      <c r="BY51" s="23">
        <f>+TRUNC('D-PND'!BY51,0)</f>
        <v>2283590</v>
      </c>
      <c r="BZ51" s="23">
        <f>+TRUNC('D-PND'!BZ51,3)</f>
        <v>53.726999999999997</v>
      </c>
      <c r="CA51" s="23">
        <f>+TRUNC('D-PND'!CA51,3)</f>
        <v>0.13</v>
      </c>
      <c r="CB51" s="23">
        <f>+TRUNC('D-PND'!CB51,3)</f>
        <v>0.42199999999999999</v>
      </c>
      <c r="CC51" s="23">
        <f>+TRUNC('D-PND'!CC51,3)</f>
        <v>0.10299999999999999</v>
      </c>
      <c r="CD51" s="23">
        <f>+TRUNC('D-PND'!CD51,3)</f>
        <v>8.6999999999999994E-2</v>
      </c>
      <c r="CE51" s="23">
        <f>+TRUNC('D-PND'!CE51,3)</f>
        <v>0</v>
      </c>
      <c r="CF51" s="23">
        <f>+TRUNC('D-PND'!CF51,3)</f>
        <v>0</v>
      </c>
      <c r="CG51" s="23">
        <f>+TRUNC('D-PND'!CG51,3)</f>
        <v>0</v>
      </c>
      <c r="CH51" s="23">
        <f>+TRUNC('D-PND'!CH51,3)</f>
        <v>0</v>
      </c>
      <c r="CI51" s="23">
        <f>+TRUNC('D-PND'!CI51,3)</f>
        <v>47099.114999999998</v>
      </c>
      <c r="CJ51" s="23">
        <f>+TRUNC('D-PND'!CJ51,3)</f>
        <v>1499.7370000000001</v>
      </c>
      <c r="CK51" s="23">
        <f>+TRUNC('D-PND'!CK51,3)</f>
        <v>0</v>
      </c>
      <c r="CL51" s="23">
        <f>+TRUNC('D-PND'!CL51,3)</f>
        <v>0</v>
      </c>
      <c r="CM51" s="23">
        <f>+TRUNC('D-PND'!CM51,3)</f>
        <v>0</v>
      </c>
      <c r="CN51" s="23">
        <f>+TRUNC('D-PND'!CN51,0)</f>
        <v>0</v>
      </c>
      <c r="CO51" s="23">
        <f>+TRUNC('D-PND'!CO51,3)</f>
        <v>0</v>
      </c>
      <c r="CP51" s="23">
        <f>+TRUNC('D-PND'!CP51,0)</f>
        <v>0</v>
      </c>
      <c r="CQ51" s="23">
        <f>+TRUNC('D-PND'!CQ51,0)</f>
        <v>0</v>
      </c>
      <c r="CR51" s="23">
        <f>+TRUNC('D-PND'!CR51,0)</f>
        <v>0</v>
      </c>
      <c r="CS51" s="23">
        <f>+TRUNC('D-PND'!CS51,0)</f>
        <v>0</v>
      </c>
      <c r="CT51" s="23">
        <f>+TRUNC('D-PND'!CT51,0)</f>
        <v>0</v>
      </c>
      <c r="CU51" s="23">
        <f>+TRUNC('D-PND'!CU51,6)</f>
        <v>0</v>
      </c>
      <c r="CV51" s="23">
        <f>+TRUNC('D-PND'!CV51,0)</f>
        <v>0</v>
      </c>
      <c r="CW51" s="23">
        <f>+TRUNC('D-PND'!CW51,0)</f>
        <v>0</v>
      </c>
      <c r="CX51" s="23">
        <f>+TRUNC('D-PND'!CX51,0)</f>
        <v>0</v>
      </c>
      <c r="CY51" s="23">
        <f>+TRUNC('D-PND'!CY51,0)</f>
        <v>0</v>
      </c>
      <c r="CZ51" s="23">
        <f>+TRUNC('D-PND'!CZ51,0)</f>
        <v>0</v>
      </c>
      <c r="DA51" s="23">
        <f>+TRUNC('D-PND'!DA51,0)</f>
        <v>0</v>
      </c>
      <c r="DB51" s="23">
        <f>+TRUNC('D-PND'!DB51,0)</f>
        <v>0</v>
      </c>
      <c r="DC51" s="23">
        <f>+TRUNC('D-PND'!DC51,0)</f>
        <v>0</v>
      </c>
      <c r="DD51" s="23">
        <f>+TRUNC('D-PND'!DD51,0)</f>
        <v>0</v>
      </c>
      <c r="DE51" s="23">
        <f>+TRUNC('D-PND'!DE51,0)</f>
        <v>0</v>
      </c>
      <c r="DF51" s="23">
        <f>+TRUNC('D-PND'!DF51,0)</f>
        <v>0</v>
      </c>
      <c r="DG51" s="23">
        <f>+TRUNC('D-PND'!DG51,0)</f>
        <v>0</v>
      </c>
      <c r="DH51" s="23">
        <f>+TRUNC('D-PND'!DH51,0)</f>
        <v>0</v>
      </c>
      <c r="DI51" s="23">
        <f>+TRUNC('D-PND'!DI51,0)</f>
        <v>0</v>
      </c>
      <c r="DJ51" s="23">
        <f>+TRUNC('D-PND'!DJ51,6)</f>
        <v>0</v>
      </c>
      <c r="DK51" s="23">
        <f>+TRUNC('D-PND'!DK51,0)</f>
        <v>0</v>
      </c>
      <c r="DL51" s="23">
        <f>+TRUNC('D-PND'!DL51,0)</f>
        <v>0</v>
      </c>
      <c r="DM51" s="23">
        <f>+TRUNC('D-PND'!DM51,0)</f>
        <v>0</v>
      </c>
      <c r="DN51" s="23">
        <f>+TRUNC('D-PND'!DN51,0)</f>
        <v>1577419</v>
      </c>
      <c r="DO51" s="23">
        <f>+TRUNC('D-PND'!DO51,0)</f>
        <v>1577419</v>
      </c>
      <c r="DP51" s="23">
        <f>+TRUNC('D-PND'!DP51,0)</f>
        <v>360048</v>
      </c>
    </row>
    <row r="52" spans="3:120" x14ac:dyDescent="0.2">
      <c r="C52" s="12">
        <f>+'D-PDP'!C52</f>
        <v>2039</v>
      </c>
      <c r="D52" s="23">
        <f>+TRUNC('D-PND'!D52,0)</f>
        <v>29</v>
      </c>
      <c r="E52" s="23">
        <f>+TRUNC('D-PND'!E52,0)</f>
        <v>0</v>
      </c>
      <c r="F52" s="23">
        <f>+TRUNC('D-PND'!F52,0)</f>
        <v>14</v>
      </c>
      <c r="G52" s="23">
        <f>+TRUNC('D-PND'!G52,0)</f>
        <v>0</v>
      </c>
      <c r="H52" s="23">
        <f>+TRUNC('D-PND'!H52,0)</f>
        <v>15</v>
      </c>
      <c r="I52" s="23">
        <f>+TRUNC('D-PND'!I52,0)</f>
        <v>0</v>
      </c>
      <c r="J52" s="23">
        <f>+TRUNC('D-PND'!J52,0)</f>
        <v>0</v>
      </c>
      <c r="K52" s="23">
        <f>+TRUNC('D-PND'!K52,0)</f>
        <v>33427</v>
      </c>
      <c r="L52" s="23">
        <f>+TRUNC('D-PND'!L52,0)</f>
        <v>0</v>
      </c>
      <c r="M52" s="23">
        <f>+TRUNC('D-PND'!M52,3)</f>
        <v>8700.1029999999992</v>
      </c>
      <c r="N52" s="23">
        <f>+TRUNC('D-PND'!N52,3)</f>
        <v>8004.0950000000003</v>
      </c>
      <c r="O52" s="23">
        <f>+TRUNC('D-PND'!O52,3)</f>
        <v>0</v>
      </c>
      <c r="P52" s="23">
        <f>+TRUNC('D-PND'!P52,3)</f>
        <v>696.00800000000004</v>
      </c>
      <c r="Q52" s="23">
        <f>+TRUNC('D-PND'!Q52,3)</f>
        <v>0</v>
      </c>
      <c r="R52" s="23">
        <f>+TRUNC('D-PND'!R52,3)</f>
        <v>0</v>
      </c>
      <c r="S52" s="23">
        <f>+TRUNC('D-PND'!S52,0)</f>
        <v>0</v>
      </c>
      <c r="T52" s="23">
        <f>+TRUNC('D-PND'!T52,0)</f>
        <v>0</v>
      </c>
      <c r="U52" s="23">
        <f>+TRUNC('D-PND'!U52,0)</f>
        <v>0</v>
      </c>
      <c r="V52" s="23">
        <f>+TRUNC('D-PND'!V52,0)</f>
        <v>0</v>
      </c>
      <c r="W52" s="23">
        <f>+TRUNC('D-PND'!W52,0)</f>
        <v>7385858</v>
      </c>
      <c r="X52" s="23">
        <f>+TRUNC('D-PND'!X52,0)</f>
        <v>9344031</v>
      </c>
      <c r="Y52" s="23">
        <f>+TRUNC('D-PND'!Y52,0)</f>
        <v>0</v>
      </c>
      <c r="Z52" s="23">
        <f>+TRUNC('D-PND'!Z52,0)</f>
        <v>0</v>
      </c>
      <c r="AA52" s="23">
        <f>+TRUNC('D-PND'!AA52,0)</f>
        <v>0</v>
      </c>
      <c r="AB52" s="23">
        <f>+TRUNC('D-PND'!AB52,0)</f>
        <v>33427</v>
      </c>
      <c r="AC52" s="23">
        <f>+TRUNC('D-PND'!AC52,0)</f>
        <v>0</v>
      </c>
      <c r="AD52" s="23">
        <f>+TRUNC('D-PND'!AD52,3)</f>
        <v>0</v>
      </c>
      <c r="AE52" s="23">
        <f>+TRUNC('D-PND'!AE52,3)</f>
        <v>8004.0950000000003</v>
      </c>
      <c r="AF52" s="23">
        <f>+TRUNC('D-PND'!AF52,0)</f>
        <v>0</v>
      </c>
      <c r="AG52" s="23">
        <f>+TRUNC('D-PND'!AG52,0)</f>
        <v>0</v>
      </c>
      <c r="AH52" s="23">
        <f>+TRUNC('D-PND'!AH52,0)</f>
        <v>0</v>
      </c>
      <c r="AI52" s="23">
        <f>+TRUNC('D-PND'!AI52,0)</f>
        <v>0</v>
      </c>
      <c r="AJ52" s="23">
        <f>+TRUNC('D-PND'!AJ52,6)</f>
        <v>8</v>
      </c>
      <c r="AK52" s="23">
        <f>+TRUNC('D-PND'!AK52,6)</f>
        <v>0</v>
      </c>
      <c r="AL52" s="23">
        <f>+TRUNC('D-PND'!AL52,6)</f>
        <v>0</v>
      </c>
      <c r="AM52" s="23">
        <f>+TRUNC('D-PND'!AM52,0)</f>
        <v>2674</v>
      </c>
      <c r="AN52" s="23">
        <f>+TRUNC('D-PND'!AN52,3)</f>
        <v>0</v>
      </c>
      <c r="AO52" s="23">
        <f>+TRUNC('D-PND'!AO52,0)</f>
        <v>0</v>
      </c>
      <c r="AP52" s="23">
        <f>+TRUNC('D-PND'!AP52,6)</f>
        <v>100</v>
      </c>
      <c r="AQ52" s="23">
        <f>+TRUNC('D-PND'!AQ52,0)</f>
        <v>33427</v>
      </c>
      <c r="AR52" s="23">
        <f>+TRUNC('D-PND'!AR52,0)</f>
        <v>0</v>
      </c>
      <c r="AS52" s="23">
        <f>+TRUNC('D-PND'!AS52,3)</f>
        <v>0</v>
      </c>
      <c r="AT52" s="23">
        <f>+TRUNC('D-PND'!AT52,3)</f>
        <v>8004.0950000000003</v>
      </c>
      <c r="AU52" s="23">
        <f>+TRUNC('D-PND'!AU52,0)</f>
        <v>0</v>
      </c>
      <c r="AV52" s="23">
        <f>+TRUNC('D-PND'!AV52,0)</f>
        <v>0</v>
      </c>
      <c r="AW52" s="23">
        <f>+TRUNC('D-PND'!AW52,0)</f>
        <v>0</v>
      </c>
      <c r="AX52" s="23">
        <f>+TRUNC('D-PND'!AX52,0)</f>
        <v>0</v>
      </c>
      <c r="AY52" s="23">
        <f>+TRUNC('D-PND'!AY52,0)</f>
        <v>2674</v>
      </c>
      <c r="AZ52" s="23">
        <f>+TRUNC('D-PND'!AZ52,3)</f>
        <v>0</v>
      </c>
      <c r="BA52" s="23">
        <f>+TRUNC('D-PND'!BA52,0)</f>
        <v>0</v>
      </c>
      <c r="BB52" s="23">
        <f>+TRUNC('D-PND'!BB52,0)</f>
        <v>30753</v>
      </c>
      <c r="BC52" s="23">
        <f>+TRUNC('D-PND'!BC52,0)</f>
        <v>0</v>
      </c>
      <c r="BD52" s="23">
        <f>+TRUNC('D-PND'!BD52,3)</f>
        <v>0</v>
      </c>
      <c r="BE52" s="23">
        <f>+TRUNC('D-PND'!BE52,3)</f>
        <v>8004.0950000000003</v>
      </c>
      <c r="BF52" s="23">
        <f>+TRUNC('D-PND'!BF52,0)</f>
        <v>0</v>
      </c>
      <c r="BG52" s="23">
        <f>+TRUNC('D-PND'!BG52,0)</f>
        <v>0</v>
      </c>
      <c r="BH52" s="23">
        <f>+TRUNC('D-PND'!BH52,0)</f>
        <v>0</v>
      </c>
      <c r="BI52" s="23">
        <f>+TRUNC('D-PND'!BI52,0)</f>
        <v>0</v>
      </c>
      <c r="BJ52" s="23">
        <f>+TRUNC('D-PND'!BJ52,3)</f>
        <v>98.739000000000004</v>
      </c>
      <c r="BK52" s="23">
        <f>+TRUNC('D-PND'!BK52,3)</f>
        <v>1.8420000000000001</v>
      </c>
      <c r="BL52" s="23">
        <f>+TRUNC('D-PND'!BL52,3)</f>
        <v>-1.0569999999999999</v>
      </c>
      <c r="BM52" s="23">
        <f>+TRUNC('D-PND'!BM52,3)</f>
        <v>0.876</v>
      </c>
      <c r="BN52" s="23">
        <f>+TRUNC('D-PND'!BN52,3)</f>
        <v>6.0419999999999998</v>
      </c>
      <c r="BO52" s="23">
        <f>+TRUNC('D-PND'!BO52,3)</f>
        <v>6.0419999999999998</v>
      </c>
      <c r="BP52" s="23">
        <f>+TRUNC('D-PND'!BP52,3)</f>
        <v>0</v>
      </c>
      <c r="BQ52" s="23">
        <f>+TRUNC('D-PND'!BQ52,3)</f>
        <v>37.502000000000002</v>
      </c>
      <c r="BR52" s="23">
        <f>+TRUNC('D-PND'!BR52,3)</f>
        <v>37.502000000000002</v>
      </c>
      <c r="BS52" s="23">
        <f>+TRUNC('D-PND'!BS52,3)</f>
        <v>98.739000000000004</v>
      </c>
      <c r="BT52" s="23">
        <f>+TRUNC('D-PND'!BT52,0)</f>
        <v>3036575</v>
      </c>
      <c r="BU52" s="23">
        <f>+TRUNC('D-PND'!BU52,0)</f>
        <v>2275079</v>
      </c>
      <c r="BV52" s="23">
        <f>+TRUNC('D-PND'!BV52,6)</f>
        <v>100</v>
      </c>
      <c r="BW52" s="23">
        <f>+TRUNC('D-PND'!BW52,0)</f>
        <v>0</v>
      </c>
      <c r="BX52" s="23">
        <f>+TRUNC('D-PND'!BX52,0)</f>
        <v>0</v>
      </c>
      <c r="BY52" s="23">
        <f>+TRUNC('D-PND'!BY52,0)</f>
        <v>2275079</v>
      </c>
      <c r="BZ52" s="23">
        <f>+TRUNC('D-PND'!BZ52,3)</f>
        <v>68.058999999999997</v>
      </c>
      <c r="CA52" s="23">
        <f>+TRUNC('D-PND'!CA52,3)</f>
        <v>0.13</v>
      </c>
      <c r="CB52" s="23">
        <f>+TRUNC('D-PND'!CB52,3)</f>
        <v>0.42199999999999999</v>
      </c>
      <c r="CC52" s="23">
        <f>+TRUNC('D-PND'!CC52,3)</f>
        <v>0.10299999999999999</v>
      </c>
      <c r="CD52" s="23">
        <f>+TRUNC('D-PND'!CD52,3)</f>
        <v>8.6999999999999994E-2</v>
      </c>
      <c r="CE52" s="23">
        <f>+TRUNC('D-PND'!CE52,3)</f>
        <v>0</v>
      </c>
      <c r="CF52" s="23">
        <f>+TRUNC('D-PND'!CF52,3)</f>
        <v>0</v>
      </c>
      <c r="CG52" s="23">
        <f>+TRUNC('D-PND'!CG52,3)</f>
        <v>0</v>
      </c>
      <c r="CH52" s="23">
        <f>+TRUNC('D-PND'!CH52,3)</f>
        <v>0</v>
      </c>
      <c r="CI52" s="23">
        <f>+TRUNC('D-PND'!CI52,3)</f>
        <v>47099.114999999998</v>
      </c>
      <c r="CJ52" s="23">
        <f>+TRUNC('D-PND'!CJ52,3)</f>
        <v>1499.7370000000001</v>
      </c>
      <c r="CK52" s="23">
        <f>+TRUNC('D-PND'!CK52,3)</f>
        <v>0</v>
      </c>
      <c r="CL52" s="23">
        <f>+TRUNC('D-PND'!CL52,3)</f>
        <v>0</v>
      </c>
      <c r="CM52" s="23">
        <f>+TRUNC('D-PND'!CM52,3)</f>
        <v>0</v>
      </c>
      <c r="CN52" s="23">
        <f>+TRUNC('D-PND'!CN52,0)</f>
        <v>0</v>
      </c>
      <c r="CO52" s="23">
        <f>+TRUNC('D-PND'!CO52,3)</f>
        <v>0</v>
      </c>
      <c r="CP52" s="23">
        <f>+TRUNC('D-PND'!CP52,0)</f>
        <v>0</v>
      </c>
      <c r="CQ52" s="23">
        <f>+TRUNC('D-PND'!CQ52,0)</f>
        <v>0</v>
      </c>
      <c r="CR52" s="23">
        <f>+TRUNC('D-PND'!CR52,0)</f>
        <v>0</v>
      </c>
      <c r="CS52" s="23">
        <f>+TRUNC('D-PND'!CS52,0)</f>
        <v>0</v>
      </c>
      <c r="CT52" s="23">
        <f>+TRUNC('D-PND'!CT52,0)</f>
        <v>0</v>
      </c>
      <c r="CU52" s="23">
        <f>+TRUNC('D-PND'!CU52,6)</f>
        <v>0</v>
      </c>
      <c r="CV52" s="23">
        <f>+TRUNC('D-PND'!CV52,0)</f>
        <v>0</v>
      </c>
      <c r="CW52" s="23">
        <f>+TRUNC('D-PND'!CW52,0)</f>
        <v>0</v>
      </c>
      <c r="CX52" s="23">
        <f>+TRUNC('D-PND'!CX52,0)</f>
        <v>0</v>
      </c>
      <c r="CY52" s="23">
        <f>+TRUNC('D-PND'!CY52,0)</f>
        <v>0</v>
      </c>
      <c r="CZ52" s="23">
        <f>+TRUNC('D-PND'!CZ52,0)</f>
        <v>0</v>
      </c>
      <c r="DA52" s="23">
        <f>+TRUNC('D-PND'!DA52,0)</f>
        <v>0</v>
      </c>
      <c r="DB52" s="23">
        <f>+TRUNC('D-PND'!DB52,0)</f>
        <v>0</v>
      </c>
      <c r="DC52" s="23">
        <f>+TRUNC('D-PND'!DC52,0)</f>
        <v>0</v>
      </c>
      <c r="DD52" s="23">
        <f>+TRUNC('D-PND'!DD52,0)</f>
        <v>0</v>
      </c>
      <c r="DE52" s="23">
        <f>+TRUNC('D-PND'!DE52,0)</f>
        <v>0</v>
      </c>
      <c r="DF52" s="23">
        <f>+TRUNC('D-PND'!DF52,0)</f>
        <v>0</v>
      </c>
      <c r="DG52" s="23">
        <f>+TRUNC('D-PND'!DG52,0)</f>
        <v>0</v>
      </c>
      <c r="DH52" s="23">
        <f>+TRUNC('D-PND'!DH52,0)</f>
        <v>0</v>
      </c>
      <c r="DI52" s="23">
        <f>+TRUNC('D-PND'!DI52,0)</f>
        <v>0</v>
      </c>
      <c r="DJ52" s="23">
        <f>+TRUNC('D-PND'!DJ52,6)</f>
        <v>0</v>
      </c>
      <c r="DK52" s="23">
        <f>+TRUNC('D-PND'!DK52,0)</f>
        <v>0</v>
      </c>
      <c r="DL52" s="23">
        <f>+TRUNC('D-PND'!DL52,0)</f>
        <v>0</v>
      </c>
      <c r="DM52" s="23">
        <f>+TRUNC('D-PND'!DM52,0)</f>
        <v>0</v>
      </c>
      <c r="DN52" s="23">
        <f>+TRUNC('D-PND'!DN52,0)</f>
        <v>761495</v>
      </c>
      <c r="DO52" s="23">
        <f>+TRUNC('D-PND'!DO52,0)</f>
        <v>761495</v>
      </c>
      <c r="DP52" s="23">
        <f>+TRUNC('D-PND'!DP52,0)</f>
        <v>158011</v>
      </c>
    </row>
    <row r="53" spans="3:120" x14ac:dyDescent="0.2">
      <c r="C53" s="12">
        <f>+'D-PDP'!C53</f>
        <v>2040</v>
      </c>
      <c r="D53" s="23">
        <f>+TRUNC('D-PND'!D53,0)</f>
        <v>25</v>
      </c>
      <c r="E53" s="23">
        <f>+TRUNC('D-PND'!E53,0)</f>
        <v>0</v>
      </c>
      <c r="F53" s="23">
        <f>+TRUNC('D-PND'!F53,0)</f>
        <v>10</v>
      </c>
      <c r="G53" s="23">
        <f>+TRUNC('D-PND'!G53,0)</f>
        <v>0</v>
      </c>
      <c r="H53" s="23">
        <f>+TRUNC('D-PND'!H53,0)</f>
        <v>15</v>
      </c>
      <c r="I53" s="23">
        <f>+TRUNC('D-PND'!I53,0)</f>
        <v>0</v>
      </c>
      <c r="J53" s="23">
        <f>+TRUNC('D-PND'!J53,0)</f>
        <v>0</v>
      </c>
      <c r="K53" s="23">
        <f>+TRUNC('D-PND'!K53,0)</f>
        <v>24184</v>
      </c>
      <c r="L53" s="23">
        <f>+TRUNC('D-PND'!L53,0)</f>
        <v>0</v>
      </c>
      <c r="M53" s="23">
        <f>+TRUNC('D-PND'!M53,3)</f>
        <v>6560.7550000000001</v>
      </c>
      <c r="N53" s="23">
        <f>+TRUNC('D-PND'!N53,3)</f>
        <v>6035.8940000000002</v>
      </c>
      <c r="O53" s="23">
        <f>+TRUNC('D-PND'!O53,3)</f>
        <v>0</v>
      </c>
      <c r="P53" s="23">
        <f>+TRUNC('D-PND'!P53,3)</f>
        <v>524.86</v>
      </c>
      <c r="Q53" s="23">
        <f>+TRUNC('D-PND'!Q53,3)</f>
        <v>0</v>
      </c>
      <c r="R53" s="23">
        <f>+TRUNC('D-PND'!R53,3)</f>
        <v>0</v>
      </c>
      <c r="S53" s="23">
        <f>+TRUNC('D-PND'!S53,0)</f>
        <v>0</v>
      </c>
      <c r="T53" s="23">
        <f>+TRUNC('D-PND'!T53,0)</f>
        <v>0</v>
      </c>
      <c r="U53" s="23">
        <f>+TRUNC('D-PND'!U53,0)</f>
        <v>0</v>
      </c>
      <c r="V53" s="23">
        <f>+TRUNC('D-PND'!V53,0)</f>
        <v>0</v>
      </c>
      <c r="W53" s="23">
        <f>+TRUNC('D-PND'!W53,0)</f>
        <v>7193808</v>
      </c>
      <c r="X53" s="23">
        <f>+TRUNC('D-PND'!X53,0)</f>
        <v>9358628</v>
      </c>
      <c r="Y53" s="23">
        <f>+TRUNC('D-PND'!Y53,0)</f>
        <v>0</v>
      </c>
      <c r="Z53" s="23">
        <f>+TRUNC('D-PND'!Z53,0)</f>
        <v>0</v>
      </c>
      <c r="AA53" s="23">
        <f>+TRUNC('D-PND'!AA53,0)</f>
        <v>0</v>
      </c>
      <c r="AB53" s="23">
        <f>+TRUNC('D-PND'!AB53,0)</f>
        <v>24184</v>
      </c>
      <c r="AC53" s="23">
        <f>+TRUNC('D-PND'!AC53,0)</f>
        <v>0</v>
      </c>
      <c r="AD53" s="23">
        <f>+TRUNC('D-PND'!AD53,3)</f>
        <v>0</v>
      </c>
      <c r="AE53" s="23">
        <f>+TRUNC('D-PND'!AE53,3)</f>
        <v>6035.8940000000002</v>
      </c>
      <c r="AF53" s="23">
        <f>+TRUNC('D-PND'!AF53,0)</f>
        <v>0</v>
      </c>
      <c r="AG53" s="23">
        <f>+TRUNC('D-PND'!AG53,0)</f>
        <v>0</v>
      </c>
      <c r="AH53" s="23">
        <f>+TRUNC('D-PND'!AH53,0)</f>
        <v>0</v>
      </c>
      <c r="AI53" s="23">
        <f>+TRUNC('D-PND'!AI53,0)</f>
        <v>0</v>
      </c>
      <c r="AJ53" s="23">
        <f>+TRUNC('D-PND'!AJ53,6)</f>
        <v>8</v>
      </c>
      <c r="AK53" s="23">
        <f>+TRUNC('D-PND'!AK53,6)</f>
        <v>0</v>
      </c>
      <c r="AL53" s="23">
        <f>+TRUNC('D-PND'!AL53,6)</f>
        <v>0</v>
      </c>
      <c r="AM53" s="23">
        <f>+TRUNC('D-PND'!AM53,0)</f>
        <v>1934</v>
      </c>
      <c r="AN53" s="23">
        <f>+TRUNC('D-PND'!AN53,3)</f>
        <v>0</v>
      </c>
      <c r="AO53" s="23">
        <f>+TRUNC('D-PND'!AO53,0)</f>
        <v>0</v>
      </c>
      <c r="AP53" s="23">
        <f>+TRUNC('D-PND'!AP53,6)</f>
        <v>100</v>
      </c>
      <c r="AQ53" s="23">
        <f>+TRUNC('D-PND'!AQ53,0)</f>
        <v>24184</v>
      </c>
      <c r="AR53" s="23">
        <f>+TRUNC('D-PND'!AR53,0)</f>
        <v>0</v>
      </c>
      <c r="AS53" s="23">
        <f>+TRUNC('D-PND'!AS53,3)</f>
        <v>0</v>
      </c>
      <c r="AT53" s="23">
        <f>+TRUNC('D-PND'!AT53,3)</f>
        <v>6035.8940000000002</v>
      </c>
      <c r="AU53" s="23">
        <f>+TRUNC('D-PND'!AU53,0)</f>
        <v>0</v>
      </c>
      <c r="AV53" s="23">
        <f>+TRUNC('D-PND'!AV53,0)</f>
        <v>0</v>
      </c>
      <c r="AW53" s="23">
        <f>+TRUNC('D-PND'!AW53,0)</f>
        <v>0</v>
      </c>
      <c r="AX53" s="23">
        <f>+TRUNC('D-PND'!AX53,0)</f>
        <v>0</v>
      </c>
      <c r="AY53" s="23">
        <f>+TRUNC('D-PND'!AY53,0)</f>
        <v>1934</v>
      </c>
      <c r="AZ53" s="23">
        <f>+TRUNC('D-PND'!AZ53,3)</f>
        <v>0</v>
      </c>
      <c r="BA53" s="23">
        <f>+TRUNC('D-PND'!BA53,0)</f>
        <v>0</v>
      </c>
      <c r="BB53" s="23">
        <f>+TRUNC('D-PND'!BB53,0)</f>
        <v>22249</v>
      </c>
      <c r="BC53" s="23">
        <f>+TRUNC('D-PND'!BC53,0)</f>
        <v>0</v>
      </c>
      <c r="BD53" s="23">
        <f>+TRUNC('D-PND'!BD53,3)</f>
        <v>0</v>
      </c>
      <c r="BE53" s="23">
        <f>+TRUNC('D-PND'!BE53,3)</f>
        <v>6035.8940000000002</v>
      </c>
      <c r="BF53" s="23">
        <f>+TRUNC('D-PND'!BF53,0)</f>
        <v>0</v>
      </c>
      <c r="BG53" s="23">
        <f>+TRUNC('D-PND'!BG53,0)</f>
        <v>0</v>
      </c>
      <c r="BH53" s="23">
        <f>+TRUNC('D-PND'!BH53,0)</f>
        <v>0</v>
      </c>
      <c r="BI53" s="23">
        <f>+TRUNC('D-PND'!BI53,0)</f>
        <v>0</v>
      </c>
      <c r="BJ53" s="23">
        <f>+TRUNC('D-PND'!BJ53,3)</f>
        <v>98.739000000000004</v>
      </c>
      <c r="BK53" s="23">
        <f>+TRUNC('D-PND'!BK53,3)</f>
        <v>1.8420000000000001</v>
      </c>
      <c r="BL53" s="23">
        <f>+TRUNC('D-PND'!BL53,3)</f>
        <v>-1.0569999999999999</v>
      </c>
      <c r="BM53" s="23">
        <f>+TRUNC('D-PND'!BM53,3)</f>
        <v>0.876</v>
      </c>
      <c r="BN53" s="23">
        <f>+TRUNC('D-PND'!BN53,3)</f>
        <v>6.0419999999999998</v>
      </c>
      <c r="BO53" s="23">
        <f>+TRUNC('D-PND'!BO53,3)</f>
        <v>6.0419999999999998</v>
      </c>
      <c r="BP53" s="23">
        <f>+TRUNC('D-PND'!BP53,3)</f>
        <v>0</v>
      </c>
      <c r="BQ53" s="23">
        <f>+TRUNC('D-PND'!BQ53,3)</f>
        <v>37.502000000000002</v>
      </c>
      <c r="BR53" s="23">
        <f>+TRUNC('D-PND'!BR53,3)</f>
        <v>37.502000000000002</v>
      </c>
      <c r="BS53" s="23">
        <f>+TRUNC('D-PND'!BS53,3)</f>
        <v>98.739000000000004</v>
      </c>
      <c r="BT53" s="23">
        <f>+TRUNC('D-PND'!BT53,0)</f>
        <v>2196895</v>
      </c>
      <c r="BU53" s="23">
        <f>+TRUNC('D-PND'!BU53,0)</f>
        <v>2076794</v>
      </c>
      <c r="BV53" s="23">
        <f>+TRUNC('D-PND'!BV53,6)</f>
        <v>100</v>
      </c>
      <c r="BW53" s="23">
        <f>+TRUNC('D-PND'!BW53,0)</f>
        <v>0</v>
      </c>
      <c r="BX53" s="23">
        <f>+TRUNC('D-PND'!BX53,0)</f>
        <v>0</v>
      </c>
      <c r="BY53" s="23">
        <f>+TRUNC('D-PND'!BY53,0)</f>
        <v>2076794</v>
      </c>
      <c r="BZ53" s="23">
        <f>+TRUNC('D-PND'!BZ53,3)</f>
        <v>85.873000000000005</v>
      </c>
      <c r="CA53" s="23">
        <f>+TRUNC('D-PND'!CA53,3)</f>
        <v>0.13</v>
      </c>
      <c r="CB53" s="23">
        <f>+TRUNC('D-PND'!CB53,3)</f>
        <v>0.42199999999999999</v>
      </c>
      <c r="CC53" s="23">
        <f>+TRUNC('D-PND'!CC53,3)</f>
        <v>0.10299999999999999</v>
      </c>
      <c r="CD53" s="23">
        <f>+TRUNC('D-PND'!CD53,3)</f>
        <v>8.6999999999999994E-2</v>
      </c>
      <c r="CE53" s="23">
        <f>+TRUNC('D-PND'!CE53,3)</f>
        <v>0</v>
      </c>
      <c r="CF53" s="23">
        <f>+TRUNC('D-PND'!CF53,3)</f>
        <v>0</v>
      </c>
      <c r="CG53" s="23">
        <f>+TRUNC('D-PND'!CG53,3)</f>
        <v>0</v>
      </c>
      <c r="CH53" s="23">
        <f>+TRUNC('D-PND'!CH53,3)</f>
        <v>0</v>
      </c>
      <c r="CI53" s="23">
        <f>+TRUNC('D-PND'!CI53,3)</f>
        <v>47099.114999999998</v>
      </c>
      <c r="CJ53" s="23">
        <f>+TRUNC('D-PND'!CJ53,3)</f>
        <v>1499.7370000000001</v>
      </c>
      <c r="CK53" s="23">
        <f>+TRUNC('D-PND'!CK53,3)</f>
        <v>0</v>
      </c>
      <c r="CL53" s="23">
        <f>+TRUNC('D-PND'!CL53,3)</f>
        <v>0</v>
      </c>
      <c r="CM53" s="23">
        <f>+TRUNC('D-PND'!CM53,3)</f>
        <v>0</v>
      </c>
      <c r="CN53" s="23">
        <f>+TRUNC('D-PND'!CN53,0)</f>
        <v>0</v>
      </c>
      <c r="CO53" s="23">
        <f>+TRUNC('D-PND'!CO53,3)</f>
        <v>0</v>
      </c>
      <c r="CP53" s="23">
        <f>+TRUNC('D-PND'!CP53,0)</f>
        <v>0</v>
      </c>
      <c r="CQ53" s="23">
        <f>+TRUNC('D-PND'!CQ53,0)</f>
        <v>0</v>
      </c>
      <c r="CR53" s="23">
        <f>+TRUNC('D-PND'!CR53,0)</f>
        <v>0</v>
      </c>
      <c r="CS53" s="23">
        <f>+TRUNC('D-PND'!CS53,0)</f>
        <v>0</v>
      </c>
      <c r="CT53" s="23">
        <f>+TRUNC('D-PND'!CT53,0)</f>
        <v>0</v>
      </c>
      <c r="CU53" s="23">
        <f>+TRUNC('D-PND'!CU53,6)</f>
        <v>0</v>
      </c>
      <c r="CV53" s="23">
        <f>+TRUNC('D-PND'!CV53,0)</f>
        <v>0</v>
      </c>
      <c r="CW53" s="23">
        <f>+TRUNC('D-PND'!CW53,0)</f>
        <v>0</v>
      </c>
      <c r="CX53" s="23">
        <f>+TRUNC('D-PND'!CX53,0)</f>
        <v>0</v>
      </c>
      <c r="CY53" s="23">
        <f>+TRUNC('D-PND'!CY53,0)</f>
        <v>0</v>
      </c>
      <c r="CZ53" s="23">
        <f>+TRUNC('D-PND'!CZ53,0)</f>
        <v>0</v>
      </c>
      <c r="DA53" s="23">
        <f>+TRUNC('D-PND'!DA53,0)</f>
        <v>0</v>
      </c>
      <c r="DB53" s="23">
        <f>+TRUNC('D-PND'!DB53,0)</f>
        <v>0</v>
      </c>
      <c r="DC53" s="23">
        <f>+TRUNC('D-PND'!DC53,0)</f>
        <v>0</v>
      </c>
      <c r="DD53" s="23">
        <f>+TRUNC('D-PND'!DD53,0)</f>
        <v>0</v>
      </c>
      <c r="DE53" s="23">
        <f>+TRUNC('D-PND'!DE53,0)</f>
        <v>0</v>
      </c>
      <c r="DF53" s="23">
        <f>+TRUNC('D-PND'!DF53,0)</f>
        <v>0</v>
      </c>
      <c r="DG53" s="23">
        <f>+TRUNC('D-PND'!DG53,0)</f>
        <v>0</v>
      </c>
      <c r="DH53" s="23">
        <f>+TRUNC('D-PND'!DH53,0)</f>
        <v>0</v>
      </c>
      <c r="DI53" s="23">
        <f>+TRUNC('D-PND'!DI53,0)</f>
        <v>0</v>
      </c>
      <c r="DJ53" s="23">
        <f>+TRUNC('D-PND'!DJ53,6)</f>
        <v>0</v>
      </c>
      <c r="DK53" s="23">
        <f>+TRUNC('D-PND'!DK53,0)</f>
        <v>0</v>
      </c>
      <c r="DL53" s="23">
        <f>+TRUNC('D-PND'!DL53,0)</f>
        <v>0</v>
      </c>
      <c r="DM53" s="23">
        <f>+TRUNC('D-PND'!DM53,0)</f>
        <v>0</v>
      </c>
      <c r="DN53" s="23">
        <f>+TRUNC('D-PND'!DN53,0)</f>
        <v>120101</v>
      </c>
      <c r="DO53" s="23">
        <f>+TRUNC('D-PND'!DO53,0)</f>
        <v>120101</v>
      </c>
      <c r="DP53" s="23">
        <f>+TRUNC('D-PND'!DP53,0)</f>
        <v>22655</v>
      </c>
    </row>
    <row r="54" spans="3:120" x14ac:dyDescent="0.2">
      <c r="C54" s="12">
        <f>+'D-PDP'!C54</f>
        <v>2041</v>
      </c>
      <c r="D54" s="23">
        <f>+TRUNC('D-PND'!D54,0)</f>
        <v>0</v>
      </c>
      <c r="E54" s="23">
        <f>+TRUNC('D-PND'!E54,0)</f>
        <v>0</v>
      </c>
      <c r="F54" s="23">
        <f>+TRUNC('D-PND'!F54,0)</f>
        <v>0</v>
      </c>
      <c r="G54" s="23">
        <f>+TRUNC('D-PND'!G54,0)</f>
        <v>0</v>
      </c>
      <c r="H54" s="23">
        <f>+TRUNC('D-PND'!H54,0)</f>
        <v>0</v>
      </c>
      <c r="I54" s="23">
        <f>+TRUNC('D-PND'!I54,0)</f>
        <v>0</v>
      </c>
      <c r="J54" s="23">
        <f>+TRUNC('D-PND'!J54,0)</f>
        <v>12</v>
      </c>
      <c r="K54" s="23">
        <f>+TRUNC('D-PND'!K54,0)</f>
        <v>18330</v>
      </c>
      <c r="L54" s="23">
        <f>+TRUNC('D-PND'!L54,0)</f>
        <v>0</v>
      </c>
      <c r="M54" s="23">
        <f>+TRUNC('D-PND'!M54,3)</f>
        <v>4887.9799999999996</v>
      </c>
      <c r="N54" s="23">
        <f>+TRUNC('D-PND'!N54,3)</f>
        <v>4496.942</v>
      </c>
      <c r="O54" s="23">
        <f>+TRUNC('D-PND'!O54,3)</f>
        <v>0</v>
      </c>
      <c r="P54" s="23">
        <f>+TRUNC('D-PND'!P54,3)</f>
        <v>391.03800000000001</v>
      </c>
      <c r="Q54" s="23">
        <f>+TRUNC('D-PND'!Q54,3)</f>
        <v>0</v>
      </c>
      <c r="R54" s="23">
        <f>+TRUNC('D-PND'!R54,3)</f>
        <v>0</v>
      </c>
      <c r="S54" s="23">
        <f>+TRUNC('D-PND'!S54,0)</f>
        <v>0</v>
      </c>
      <c r="T54" s="23">
        <f>+TRUNC('D-PND'!T54,0)</f>
        <v>0</v>
      </c>
      <c r="U54" s="23">
        <f>+TRUNC('D-PND'!U54,0)</f>
        <v>0</v>
      </c>
      <c r="V54" s="23">
        <f>+TRUNC('D-PND'!V54,0)</f>
        <v>0</v>
      </c>
      <c r="W54" s="23">
        <f>+TRUNC('D-PND'!W54,0)</f>
        <v>7121903</v>
      </c>
      <c r="X54" s="23">
        <f>+TRUNC('D-PND'!X54,0)</f>
        <v>9351431</v>
      </c>
      <c r="Y54" s="23">
        <f>+TRUNC('D-PND'!Y54,0)</f>
        <v>0</v>
      </c>
      <c r="Z54" s="23">
        <f>+TRUNC('D-PND'!Z54,0)</f>
        <v>0</v>
      </c>
      <c r="AA54" s="23">
        <f>+TRUNC('D-PND'!AA54,0)</f>
        <v>0</v>
      </c>
      <c r="AB54" s="23">
        <f>+TRUNC('D-PND'!AB54,0)</f>
        <v>0</v>
      </c>
      <c r="AC54" s="23">
        <f>+TRUNC('D-PND'!AC54,0)</f>
        <v>0</v>
      </c>
      <c r="AD54" s="23">
        <f>+TRUNC('D-PND'!AD54,3)</f>
        <v>0</v>
      </c>
      <c r="AE54" s="23">
        <f>+TRUNC('D-PND'!AE54,3)</f>
        <v>0</v>
      </c>
      <c r="AF54" s="23">
        <f>+TRUNC('D-PND'!AF54,0)</f>
        <v>0</v>
      </c>
      <c r="AG54" s="23">
        <f>+TRUNC('D-PND'!AG54,0)</f>
        <v>0</v>
      </c>
      <c r="AH54" s="23">
        <f>+TRUNC('D-PND'!AH54,0)</f>
        <v>0</v>
      </c>
      <c r="AI54" s="23">
        <f>+TRUNC('D-PND'!AI54,0)</f>
        <v>0</v>
      </c>
      <c r="AJ54" s="23">
        <f>+TRUNC('D-PND'!AJ54,6)</f>
        <v>0</v>
      </c>
      <c r="AK54" s="23">
        <f>+TRUNC('D-PND'!AK54,6)</f>
        <v>0</v>
      </c>
      <c r="AL54" s="23">
        <f>+TRUNC('D-PND'!AL54,6)</f>
        <v>0</v>
      </c>
      <c r="AM54" s="23">
        <f>+TRUNC('D-PND'!AM54,0)</f>
        <v>0</v>
      </c>
      <c r="AN54" s="23">
        <f>+TRUNC('D-PND'!AN54,3)</f>
        <v>0</v>
      </c>
      <c r="AO54" s="23">
        <f>+TRUNC('D-PND'!AO54,0)</f>
        <v>0</v>
      </c>
      <c r="AP54" s="23">
        <f>+TRUNC('D-PND'!AP54,6)</f>
        <v>0</v>
      </c>
      <c r="AQ54" s="23">
        <f>+TRUNC('D-PND'!AQ54,0)</f>
        <v>0</v>
      </c>
      <c r="AR54" s="23">
        <f>+TRUNC('D-PND'!AR54,0)</f>
        <v>0</v>
      </c>
      <c r="AS54" s="23">
        <f>+TRUNC('D-PND'!AS54,3)</f>
        <v>0</v>
      </c>
      <c r="AT54" s="23">
        <f>+TRUNC('D-PND'!AT54,3)</f>
        <v>0</v>
      </c>
      <c r="AU54" s="23">
        <f>+TRUNC('D-PND'!AU54,0)</f>
        <v>0</v>
      </c>
      <c r="AV54" s="23">
        <f>+TRUNC('D-PND'!AV54,0)</f>
        <v>0</v>
      </c>
      <c r="AW54" s="23">
        <f>+TRUNC('D-PND'!AW54,0)</f>
        <v>0</v>
      </c>
      <c r="AX54" s="23">
        <f>+TRUNC('D-PND'!AX54,0)</f>
        <v>0</v>
      </c>
      <c r="AY54" s="23">
        <f>+TRUNC('D-PND'!AY54,0)</f>
        <v>0</v>
      </c>
      <c r="AZ54" s="23">
        <f>+TRUNC('D-PND'!AZ54,3)</f>
        <v>0</v>
      </c>
      <c r="BA54" s="23">
        <f>+TRUNC('D-PND'!BA54,0)</f>
        <v>0</v>
      </c>
      <c r="BB54" s="23">
        <f>+TRUNC('D-PND'!BB54,0)</f>
        <v>0</v>
      </c>
      <c r="BC54" s="23">
        <f>+TRUNC('D-PND'!BC54,0)</f>
        <v>0</v>
      </c>
      <c r="BD54" s="23">
        <f>+TRUNC('D-PND'!BD54,3)</f>
        <v>0</v>
      </c>
      <c r="BE54" s="23">
        <f>+TRUNC('D-PND'!BE54,3)</f>
        <v>0</v>
      </c>
      <c r="BF54" s="23">
        <f>+TRUNC('D-PND'!BF54,0)</f>
        <v>0</v>
      </c>
      <c r="BG54" s="23">
        <f>+TRUNC('D-PND'!BG54,0)</f>
        <v>0</v>
      </c>
      <c r="BH54" s="23">
        <f>+TRUNC('D-PND'!BH54,0)</f>
        <v>0</v>
      </c>
      <c r="BI54" s="23">
        <f>+TRUNC('D-PND'!BI54,0)</f>
        <v>0</v>
      </c>
      <c r="BJ54" s="23">
        <f>+TRUNC('D-PND'!BJ54,3)</f>
        <v>98.739000000000004</v>
      </c>
      <c r="BK54" s="23">
        <f>+TRUNC('D-PND'!BK54,3)</f>
        <v>1.8420000000000001</v>
      </c>
      <c r="BL54" s="23">
        <f>+TRUNC('D-PND'!BL54,3)</f>
        <v>-1.0569999999999999</v>
      </c>
      <c r="BM54" s="23">
        <f>+TRUNC('D-PND'!BM54,3)</f>
        <v>0.876</v>
      </c>
      <c r="BN54" s="23">
        <f>+TRUNC('D-PND'!BN54,3)</f>
        <v>6.0419999999999998</v>
      </c>
      <c r="BO54" s="23">
        <f>+TRUNC('D-PND'!BO54,3)</f>
        <v>6.0419999999999998</v>
      </c>
      <c r="BP54" s="23">
        <f>+TRUNC('D-PND'!BP54,3)</f>
        <v>0</v>
      </c>
      <c r="BQ54" s="23">
        <f>+TRUNC('D-PND'!BQ54,3)</f>
        <v>37.502000000000002</v>
      </c>
      <c r="BR54" s="23">
        <f>+TRUNC('D-PND'!BR54,3)</f>
        <v>37.502000000000002</v>
      </c>
      <c r="BS54" s="23">
        <f>+TRUNC('D-PND'!BS54,3)</f>
        <v>98.739000000000004</v>
      </c>
      <c r="BT54" s="23">
        <f>+TRUNC('D-PND'!BT54,0)</f>
        <v>0</v>
      </c>
      <c r="BU54" s="23">
        <f>+TRUNC('D-PND'!BU54,0)</f>
        <v>0</v>
      </c>
      <c r="BV54" s="23">
        <f>+TRUNC('D-PND'!BV54,6)</f>
        <v>0</v>
      </c>
      <c r="BW54" s="23">
        <f>+TRUNC('D-PND'!BW54,0)</f>
        <v>0</v>
      </c>
      <c r="BX54" s="23">
        <f>+TRUNC('D-PND'!BX54,0)</f>
        <v>0</v>
      </c>
      <c r="BY54" s="23">
        <f>+TRUNC('D-PND'!BY54,0)</f>
        <v>0</v>
      </c>
      <c r="BZ54" s="23">
        <f>+TRUNC('D-PND'!BZ54,3)</f>
        <v>0</v>
      </c>
      <c r="CA54" s="23">
        <f>+TRUNC('D-PND'!CA54,3)</f>
        <v>0.13</v>
      </c>
      <c r="CB54" s="23">
        <f>+TRUNC('D-PND'!CB54,3)</f>
        <v>0.42199999999999999</v>
      </c>
      <c r="CC54" s="23">
        <f>+TRUNC('D-PND'!CC54,3)</f>
        <v>0.10299999999999999</v>
      </c>
      <c r="CD54" s="23">
        <f>+TRUNC('D-PND'!CD54,3)</f>
        <v>8.6999999999999994E-2</v>
      </c>
      <c r="CE54" s="23">
        <f>+TRUNC('D-PND'!CE54,3)</f>
        <v>0</v>
      </c>
      <c r="CF54" s="23">
        <f>+TRUNC('D-PND'!CF54,3)</f>
        <v>0</v>
      </c>
      <c r="CG54" s="23">
        <f>+TRUNC('D-PND'!CG54,3)</f>
        <v>0</v>
      </c>
      <c r="CH54" s="23">
        <f>+TRUNC('D-PND'!CH54,3)</f>
        <v>0</v>
      </c>
      <c r="CI54" s="23">
        <f>+TRUNC('D-PND'!CI54,3)</f>
        <v>47099.114999999998</v>
      </c>
      <c r="CJ54" s="23">
        <f>+TRUNC('D-PND'!CJ54,3)</f>
        <v>1499.7370000000001</v>
      </c>
      <c r="CK54" s="23">
        <f>+TRUNC('D-PND'!CK54,3)</f>
        <v>0</v>
      </c>
      <c r="CL54" s="23">
        <f>+TRUNC('D-PND'!CL54,3)</f>
        <v>0</v>
      </c>
      <c r="CM54" s="23">
        <f>+TRUNC('D-PND'!CM54,3)</f>
        <v>0</v>
      </c>
      <c r="CN54" s="23">
        <f>+TRUNC('D-PND'!CN54,0)</f>
        <v>0</v>
      </c>
      <c r="CO54" s="23">
        <f>+TRUNC('D-PND'!CO54,3)</f>
        <v>0</v>
      </c>
      <c r="CP54" s="23">
        <f>+TRUNC('D-PND'!CP54,0)</f>
        <v>0</v>
      </c>
      <c r="CQ54" s="23">
        <f>+TRUNC('D-PND'!CQ54,0)</f>
        <v>0</v>
      </c>
      <c r="CR54" s="23">
        <f>+TRUNC('D-PND'!CR54,0)</f>
        <v>0</v>
      </c>
      <c r="CS54" s="23">
        <f>+TRUNC('D-PND'!CS54,0)</f>
        <v>0</v>
      </c>
      <c r="CT54" s="23">
        <f>+TRUNC('D-PND'!CT54,0)</f>
        <v>0</v>
      </c>
      <c r="CU54" s="23">
        <f>+TRUNC('D-PND'!CU54,6)</f>
        <v>0</v>
      </c>
      <c r="CV54" s="23">
        <f>+TRUNC('D-PND'!CV54,0)</f>
        <v>0</v>
      </c>
      <c r="CW54" s="23">
        <f>+TRUNC('D-PND'!CW54,0)</f>
        <v>0</v>
      </c>
      <c r="CX54" s="23">
        <f>+TRUNC('D-PND'!CX54,0)</f>
        <v>0</v>
      </c>
      <c r="CY54" s="23">
        <f>+TRUNC('D-PND'!CY54,0)</f>
        <v>0</v>
      </c>
      <c r="CZ54" s="23">
        <f>+TRUNC('D-PND'!CZ54,0)</f>
        <v>0</v>
      </c>
      <c r="DA54" s="23">
        <f>+TRUNC('D-PND'!DA54,0)</f>
        <v>0</v>
      </c>
      <c r="DB54" s="23">
        <f>+TRUNC('D-PND'!DB54,0)</f>
        <v>0</v>
      </c>
      <c r="DC54" s="23">
        <f>+TRUNC('D-PND'!DC54,0)</f>
        <v>0</v>
      </c>
      <c r="DD54" s="23">
        <f>+TRUNC('D-PND'!DD54,0)</f>
        <v>0</v>
      </c>
      <c r="DE54" s="23">
        <f>+TRUNC('D-PND'!DE54,0)</f>
        <v>0</v>
      </c>
      <c r="DF54" s="23">
        <f>+TRUNC('D-PND'!DF54,0)</f>
        <v>0</v>
      </c>
      <c r="DG54" s="23">
        <f>+TRUNC('D-PND'!DG54,0)</f>
        <v>0</v>
      </c>
      <c r="DH54" s="23">
        <f>+TRUNC('D-PND'!DH54,0)</f>
        <v>0</v>
      </c>
      <c r="DI54" s="23">
        <f>+TRUNC('D-PND'!DI54,0)</f>
        <v>2320734</v>
      </c>
      <c r="DJ54" s="23">
        <f>+TRUNC('D-PND'!DJ54,6)</f>
        <v>100</v>
      </c>
      <c r="DK54" s="23">
        <f>+TRUNC('D-PND'!DK54,0)</f>
        <v>0</v>
      </c>
      <c r="DL54" s="23">
        <f>+TRUNC('D-PND'!DL54,0)</f>
        <v>0</v>
      </c>
      <c r="DM54" s="23">
        <f>+TRUNC('D-PND'!DM54,0)</f>
        <v>0</v>
      </c>
      <c r="DN54" s="23">
        <f>+TRUNC('D-PND'!DN54,0)</f>
        <v>0</v>
      </c>
      <c r="DO54" s="23">
        <f>+TRUNC('D-PND'!DO54,0)</f>
        <v>-2320734</v>
      </c>
      <c r="DP54" s="23">
        <f>+TRUNC('D-PND'!DP54,0)</f>
        <v>-397979</v>
      </c>
    </row>
    <row r="55" spans="3:120" x14ac:dyDescent="0.2">
      <c r="C55" s="12">
        <f>+'D-PDP'!C55</f>
        <v>2042</v>
      </c>
      <c r="D55" s="23">
        <f>+TRUNC('D-PND'!D55,0)</f>
        <v>0</v>
      </c>
      <c r="E55" s="23">
        <f>+TRUNC('D-PND'!E55,0)</f>
        <v>0</v>
      </c>
      <c r="F55" s="23">
        <f>+TRUNC('D-PND'!F55,0)</f>
        <v>0</v>
      </c>
      <c r="G55" s="23">
        <f>+TRUNC('D-PND'!G55,0)</f>
        <v>0</v>
      </c>
      <c r="H55" s="23">
        <f>+TRUNC('D-PND'!H55,0)</f>
        <v>0</v>
      </c>
      <c r="I55" s="23">
        <f>+TRUNC('D-PND'!I55,0)</f>
        <v>0</v>
      </c>
      <c r="J55" s="23">
        <f>+TRUNC('D-PND'!J55,0)</f>
        <v>0</v>
      </c>
      <c r="K55" s="23">
        <f>+TRUNC('D-PND'!K55,0)</f>
        <v>14525</v>
      </c>
      <c r="L55" s="23">
        <f>+TRUNC('D-PND'!L55,0)</f>
        <v>0</v>
      </c>
      <c r="M55" s="23">
        <f>+TRUNC('D-PND'!M55,3)</f>
        <v>3607.6080000000002</v>
      </c>
      <c r="N55" s="23">
        <f>+TRUNC('D-PND'!N55,3)</f>
        <v>3318.9989999999998</v>
      </c>
      <c r="O55" s="23">
        <f>+TRUNC('D-PND'!O55,3)</f>
        <v>0</v>
      </c>
      <c r="P55" s="23">
        <f>+TRUNC('D-PND'!P55,3)</f>
        <v>288.608</v>
      </c>
      <c r="Q55" s="23">
        <f>+TRUNC('D-PND'!Q55,3)</f>
        <v>0</v>
      </c>
      <c r="R55" s="23">
        <f>+TRUNC('D-PND'!R55,3)</f>
        <v>0</v>
      </c>
      <c r="S55" s="23">
        <f>+TRUNC('D-PND'!S55,0)</f>
        <v>0</v>
      </c>
      <c r="T55" s="23">
        <f>+TRUNC('D-PND'!T55,0)</f>
        <v>0</v>
      </c>
      <c r="U55" s="23">
        <f>+TRUNC('D-PND'!U55,0)</f>
        <v>0</v>
      </c>
      <c r="V55" s="23">
        <f>+TRUNC('D-PND'!V55,0)</f>
        <v>0</v>
      </c>
      <c r="W55" s="23">
        <f>+TRUNC('D-PND'!W55,0)</f>
        <v>7122233</v>
      </c>
      <c r="X55" s="23">
        <f>+TRUNC('D-PND'!X55,0)</f>
        <v>9342831</v>
      </c>
      <c r="Y55" s="23">
        <f>+TRUNC('D-PND'!Y55,0)</f>
        <v>0</v>
      </c>
      <c r="Z55" s="23">
        <f>+TRUNC('D-PND'!Z55,0)</f>
        <v>0</v>
      </c>
      <c r="AA55" s="23">
        <f>+TRUNC('D-PND'!AA55,0)</f>
        <v>0</v>
      </c>
      <c r="AB55" s="23">
        <f>+TRUNC('D-PND'!AB55,0)</f>
        <v>0</v>
      </c>
      <c r="AC55" s="23">
        <f>+TRUNC('D-PND'!AC55,0)</f>
        <v>0</v>
      </c>
      <c r="AD55" s="23">
        <f>+TRUNC('D-PND'!AD55,3)</f>
        <v>0</v>
      </c>
      <c r="AE55" s="23">
        <f>+TRUNC('D-PND'!AE55,3)</f>
        <v>0</v>
      </c>
      <c r="AF55" s="23">
        <f>+TRUNC('D-PND'!AF55,0)</f>
        <v>0</v>
      </c>
      <c r="AG55" s="23">
        <f>+TRUNC('D-PND'!AG55,0)</f>
        <v>0</v>
      </c>
      <c r="AH55" s="23">
        <f>+TRUNC('D-PND'!AH55,0)</f>
        <v>0</v>
      </c>
      <c r="AI55" s="23">
        <f>+TRUNC('D-PND'!AI55,0)</f>
        <v>0</v>
      </c>
      <c r="AJ55" s="23">
        <f>+TRUNC('D-PND'!AJ55,6)</f>
        <v>0</v>
      </c>
      <c r="AK55" s="23">
        <f>+TRUNC('D-PND'!AK55,6)</f>
        <v>0</v>
      </c>
      <c r="AL55" s="23">
        <f>+TRUNC('D-PND'!AL55,6)</f>
        <v>0</v>
      </c>
      <c r="AM55" s="23">
        <f>+TRUNC('D-PND'!AM55,0)</f>
        <v>0</v>
      </c>
      <c r="AN55" s="23">
        <f>+TRUNC('D-PND'!AN55,3)</f>
        <v>0</v>
      </c>
      <c r="AO55" s="23">
        <f>+TRUNC('D-PND'!AO55,0)</f>
        <v>0</v>
      </c>
      <c r="AP55" s="23">
        <f>+TRUNC('D-PND'!AP55,6)</f>
        <v>0</v>
      </c>
      <c r="AQ55" s="23">
        <f>+TRUNC('D-PND'!AQ55,0)</f>
        <v>0</v>
      </c>
      <c r="AR55" s="23">
        <f>+TRUNC('D-PND'!AR55,0)</f>
        <v>0</v>
      </c>
      <c r="AS55" s="23">
        <f>+TRUNC('D-PND'!AS55,3)</f>
        <v>0</v>
      </c>
      <c r="AT55" s="23">
        <f>+TRUNC('D-PND'!AT55,3)</f>
        <v>0</v>
      </c>
      <c r="AU55" s="23">
        <f>+TRUNC('D-PND'!AU55,0)</f>
        <v>0</v>
      </c>
      <c r="AV55" s="23">
        <f>+TRUNC('D-PND'!AV55,0)</f>
        <v>0</v>
      </c>
      <c r="AW55" s="23">
        <f>+TRUNC('D-PND'!AW55,0)</f>
        <v>0</v>
      </c>
      <c r="AX55" s="23">
        <f>+TRUNC('D-PND'!AX55,0)</f>
        <v>0</v>
      </c>
      <c r="AY55" s="23">
        <f>+TRUNC('D-PND'!AY55,0)</f>
        <v>0</v>
      </c>
      <c r="AZ55" s="23">
        <f>+TRUNC('D-PND'!AZ55,3)</f>
        <v>0</v>
      </c>
      <c r="BA55" s="23">
        <f>+TRUNC('D-PND'!BA55,0)</f>
        <v>0</v>
      </c>
      <c r="BB55" s="23">
        <f>+TRUNC('D-PND'!BB55,0)</f>
        <v>0</v>
      </c>
      <c r="BC55" s="23">
        <f>+TRUNC('D-PND'!BC55,0)</f>
        <v>0</v>
      </c>
      <c r="BD55" s="23">
        <f>+TRUNC('D-PND'!BD55,3)</f>
        <v>0</v>
      </c>
      <c r="BE55" s="23">
        <f>+TRUNC('D-PND'!BE55,3)</f>
        <v>0</v>
      </c>
      <c r="BF55" s="23">
        <f>+TRUNC('D-PND'!BF55,0)</f>
        <v>0</v>
      </c>
      <c r="BG55" s="23">
        <f>+TRUNC('D-PND'!BG55,0)</f>
        <v>0</v>
      </c>
      <c r="BH55" s="23">
        <f>+TRUNC('D-PND'!BH55,0)</f>
        <v>0</v>
      </c>
      <c r="BI55" s="23">
        <f>+TRUNC('D-PND'!BI55,0)</f>
        <v>0</v>
      </c>
      <c r="BJ55" s="23">
        <f>+TRUNC('D-PND'!BJ55,3)</f>
        <v>98.739000000000004</v>
      </c>
      <c r="BK55" s="23">
        <f>+TRUNC('D-PND'!BK55,3)</f>
        <v>1.8420000000000001</v>
      </c>
      <c r="BL55" s="23">
        <f>+TRUNC('D-PND'!BL55,3)</f>
        <v>-1.0569999999999999</v>
      </c>
      <c r="BM55" s="23">
        <f>+TRUNC('D-PND'!BM55,3)</f>
        <v>0.876</v>
      </c>
      <c r="BN55" s="23">
        <f>+TRUNC('D-PND'!BN55,3)</f>
        <v>6.0419999999999998</v>
      </c>
      <c r="BO55" s="23">
        <f>+TRUNC('D-PND'!BO55,3)</f>
        <v>6.0419999999999998</v>
      </c>
      <c r="BP55" s="23">
        <f>+TRUNC('D-PND'!BP55,3)</f>
        <v>0</v>
      </c>
      <c r="BQ55" s="23">
        <f>+TRUNC('D-PND'!BQ55,3)</f>
        <v>37.502000000000002</v>
      </c>
      <c r="BR55" s="23">
        <f>+TRUNC('D-PND'!BR55,3)</f>
        <v>37.502000000000002</v>
      </c>
      <c r="BS55" s="23">
        <f>+TRUNC('D-PND'!BS55,3)</f>
        <v>98.739000000000004</v>
      </c>
      <c r="BT55" s="23">
        <f>+TRUNC('D-PND'!BT55,0)</f>
        <v>0</v>
      </c>
      <c r="BU55" s="23">
        <f>+TRUNC('D-PND'!BU55,0)</f>
        <v>0</v>
      </c>
      <c r="BV55" s="23">
        <f>+TRUNC('D-PND'!BV55,6)</f>
        <v>0</v>
      </c>
      <c r="BW55" s="23">
        <f>+TRUNC('D-PND'!BW55,0)</f>
        <v>0</v>
      </c>
      <c r="BX55" s="23">
        <f>+TRUNC('D-PND'!BX55,0)</f>
        <v>0</v>
      </c>
      <c r="BY55" s="23">
        <f>+TRUNC('D-PND'!BY55,0)</f>
        <v>0</v>
      </c>
      <c r="BZ55" s="23">
        <f>+TRUNC('D-PND'!BZ55,3)</f>
        <v>0</v>
      </c>
      <c r="CA55" s="23">
        <f>+TRUNC('D-PND'!CA55,3)</f>
        <v>0.13</v>
      </c>
      <c r="CB55" s="23">
        <f>+TRUNC('D-PND'!CB55,3)</f>
        <v>0.42199999999999999</v>
      </c>
      <c r="CC55" s="23">
        <f>+TRUNC('D-PND'!CC55,3)</f>
        <v>0.10299999999999999</v>
      </c>
      <c r="CD55" s="23">
        <f>+TRUNC('D-PND'!CD55,3)</f>
        <v>8.6999999999999994E-2</v>
      </c>
      <c r="CE55" s="23">
        <f>+TRUNC('D-PND'!CE55,3)</f>
        <v>0</v>
      </c>
      <c r="CF55" s="23">
        <f>+TRUNC('D-PND'!CF55,3)</f>
        <v>0</v>
      </c>
      <c r="CG55" s="23">
        <f>+TRUNC('D-PND'!CG55,3)</f>
        <v>0</v>
      </c>
      <c r="CH55" s="23">
        <f>+TRUNC('D-PND'!CH55,3)</f>
        <v>0</v>
      </c>
      <c r="CI55" s="23">
        <f>+TRUNC('D-PND'!CI55,3)</f>
        <v>47099.114999999998</v>
      </c>
      <c r="CJ55" s="23">
        <f>+TRUNC('D-PND'!CJ55,3)</f>
        <v>1499.7370000000001</v>
      </c>
      <c r="CK55" s="23">
        <f>+TRUNC('D-PND'!CK55,3)</f>
        <v>0</v>
      </c>
      <c r="CL55" s="23">
        <f>+TRUNC('D-PND'!CL55,3)</f>
        <v>0</v>
      </c>
      <c r="CM55" s="23">
        <f>+TRUNC('D-PND'!CM55,3)</f>
        <v>0</v>
      </c>
      <c r="CN55" s="23">
        <f>+TRUNC('D-PND'!CN55,0)</f>
        <v>0</v>
      </c>
      <c r="CO55" s="23">
        <f>+TRUNC('D-PND'!CO55,3)</f>
        <v>0</v>
      </c>
      <c r="CP55" s="23">
        <f>+TRUNC('D-PND'!CP55,0)</f>
        <v>0</v>
      </c>
      <c r="CQ55" s="23">
        <f>+TRUNC('D-PND'!CQ55,0)</f>
        <v>0</v>
      </c>
      <c r="CR55" s="23">
        <f>+TRUNC('D-PND'!CR55,0)</f>
        <v>0</v>
      </c>
      <c r="CS55" s="23">
        <f>+TRUNC('D-PND'!CS55,0)</f>
        <v>0</v>
      </c>
      <c r="CT55" s="23">
        <f>+TRUNC('D-PND'!CT55,0)</f>
        <v>0</v>
      </c>
      <c r="CU55" s="23">
        <f>+TRUNC('D-PND'!CU55,6)</f>
        <v>0</v>
      </c>
      <c r="CV55" s="23">
        <f>+TRUNC('D-PND'!CV55,0)</f>
        <v>0</v>
      </c>
      <c r="CW55" s="23">
        <f>+TRUNC('D-PND'!CW55,0)</f>
        <v>0</v>
      </c>
      <c r="CX55" s="23">
        <f>+TRUNC('D-PND'!CX55,0)</f>
        <v>0</v>
      </c>
      <c r="CY55" s="23">
        <f>+TRUNC('D-PND'!CY55,0)</f>
        <v>0</v>
      </c>
      <c r="CZ55" s="23">
        <f>+TRUNC('D-PND'!CZ55,0)</f>
        <v>0</v>
      </c>
      <c r="DA55" s="23">
        <f>+TRUNC('D-PND'!DA55,0)</f>
        <v>0</v>
      </c>
      <c r="DB55" s="23">
        <f>+TRUNC('D-PND'!DB55,0)</f>
        <v>0</v>
      </c>
      <c r="DC55" s="23">
        <f>+TRUNC('D-PND'!DC55,0)</f>
        <v>0</v>
      </c>
      <c r="DD55" s="23">
        <f>+TRUNC('D-PND'!DD55,0)</f>
        <v>0</v>
      </c>
      <c r="DE55" s="23">
        <f>+TRUNC('D-PND'!DE55,0)</f>
        <v>0</v>
      </c>
      <c r="DF55" s="23">
        <f>+TRUNC('D-PND'!DF55,0)</f>
        <v>0</v>
      </c>
      <c r="DG55" s="23">
        <f>+TRUNC('D-PND'!DG55,0)</f>
        <v>0</v>
      </c>
      <c r="DH55" s="23">
        <f>+TRUNC('D-PND'!DH55,0)</f>
        <v>0</v>
      </c>
      <c r="DI55" s="23">
        <f>+TRUNC('D-PND'!DI55,0)</f>
        <v>0</v>
      </c>
      <c r="DJ55" s="23">
        <f>+TRUNC('D-PND'!DJ55,6)</f>
        <v>0</v>
      </c>
      <c r="DK55" s="23">
        <f>+TRUNC('D-PND'!DK55,0)</f>
        <v>0</v>
      </c>
      <c r="DL55" s="23">
        <f>+TRUNC('D-PND'!DL55,0)</f>
        <v>0</v>
      </c>
      <c r="DM55" s="23">
        <f>+TRUNC('D-PND'!DM55,0)</f>
        <v>0</v>
      </c>
      <c r="DN55" s="23">
        <f>+TRUNC('D-PND'!DN55,0)</f>
        <v>0</v>
      </c>
      <c r="DO55" s="23">
        <f>+TRUNC('D-PND'!DO55,0)</f>
        <v>0</v>
      </c>
      <c r="DP55" s="23">
        <f>+TRUNC('D-PND'!DP55,0)</f>
        <v>0</v>
      </c>
    </row>
    <row r="56" spans="3:120" x14ac:dyDescent="0.2">
      <c r="C56" s="12">
        <f>+'D-PDP'!C56</f>
        <v>2043</v>
      </c>
      <c r="D56" s="23">
        <f>+TRUNC('D-PND'!D56,0)</f>
        <v>0</v>
      </c>
      <c r="E56" s="23">
        <f>+TRUNC('D-PND'!E56,0)</f>
        <v>0</v>
      </c>
      <c r="F56" s="23">
        <f>+TRUNC('D-PND'!F56,0)</f>
        <v>0</v>
      </c>
      <c r="G56" s="23">
        <f>+TRUNC('D-PND'!G56,0)</f>
        <v>0</v>
      </c>
      <c r="H56" s="23">
        <f>+TRUNC('D-PND'!H56,0)</f>
        <v>0</v>
      </c>
      <c r="I56" s="23">
        <f>+TRUNC('D-PND'!I56,0)</f>
        <v>0</v>
      </c>
      <c r="J56" s="23">
        <f>+TRUNC('D-PND'!J56,0)</f>
        <v>0</v>
      </c>
      <c r="K56" s="23">
        <f>+TRUNC('D-PND'!K56,0)</f>
        <v>10105</v>
      </c>
      <c r="L56" s="23">
        <f>+TRUNC('D-PND'!L56,0)</f>
        <v>0</v>
      </c>
      <c r="M56" s="23">
        <f>+TRUNC('D-PND'!M56,3)</f>
        <v>2953.5520000000001</v>
      </c>
      <c r="N56" s="23">
        <f>+TRUNC('D-PND'!N56,3)</f>
        <v>2717.268</v>
      </c>
      <c r="O56" s="23">
        <f>+TRUNC('D-PND'!O56,3)</f>
        <v>0</v>
      </c>
      <c r="P56" s="23">
        <f>+TRUNC('D-PND'!P56,3)</f>
        <v>236.28399999999999</v>
      </c>
      <c r="Q56" s="23">
        <f>+TRUNC('D-PND'!Q56,3)</f>
        <v>0</v>
      </c>
      <c r="R56" s="23">
        <f>+TRUNC('D-PND'!R56,3)</f>
        <v>0</v>
      </c>
      <c r="S56" s="23">
        <f>+TRUNC('D-PND'!S56,0)</f>
        <v>0</v>
      </c>
      <c r="T56" s="23">
        <f>+TRUNC('D-PND'!T56,0)</f>
        <v>0</v>
      </c>
      <c r="U56" s="23">
        <f>+TRUNC('D-PND'!U56,0)</f>
        <v>0</v>
      </c>
      <c r="V56" s="23">
        <f>+TRUNC('D-PND'!V56,0)</f>
        <v>0</v>
      </c>
      <c r="W56" s="23">
        <f>+TRUNC('D-PND'!W56,0)</f>
        <v>7122691</v>
      </c>
      <c r="X56" s="23">
        <f>+TRUNC('D-PND'!X56,0)</f>
        <v>9344031</v>
      </c>
      <c r="Y56" s="23">
        <f>+TRUNC('D-PND'!Y56,0)</f>
        <v>0</v>
      </c>
      <c r="Z56" s="23">
        <f>+TRUNC('D-PND'!Z56,0)</f>
        <v>0</v>
      </c>
      <c r="AA56" s="23">
        <f>+TRUNC('D-PND'!AA56,0)</f>
        <v>0</v>
      </c>
      <c r="AB56" s="23">
        <f>+TRUNC('D-PND'!AB56,0)</f>
        <v>0</v>
      </c>
      <c r="AC56" s="23">
        <f>+TRUNC('D-PND'!AC56,0)</f>
        <v>0</v>
      </c>
      <c r="AD56" s="23">
        <f>+TRUNC('D-PND'!AD56,3)</f>
        <v>0</v>
      </c>
      <c r="AE56" s="23">
        <f>+TRUNC('D-PND'!AE56,3)</f>
        <v>0</v>
      </c>
      <c r="AF56" s="23">
        <f>+TRUNC('D-PND'!AF56,0)</f>
        <v>0</v>
      </c>
      <c r="AG56" s="23">
        <f>+TRUNC('D-PND'!AG56,0)</f>
        <v>0</v>
      </c>
      <c r="AH56" s="23">
        <f>+TRUNC('D-PND'!AH56,0)</f>
        <v>0</v>
      </c>
      <c r="AI56" s="23">
        <f>+TRUNC('D-PND'!AI56,0)</f>
        <v>0</v>
      </c>
      <c r="AJ56" s="23">
        <f>+TRUNC('D-PND'!AJ56,6)</f>
        <v>0</v>
      </c>
      <c r="AK56" s="23">
        <f>+TRUNC('D-PND'!AK56,6)</f>
        <v>0</v>
      </c>
      <c r="AL56" s="23">
        <f>+TRUNC('D-PND'!AL56,6)</f>
        <v>0</v>
      </c>
      <c r="AM56" s="23">
        <f>+TRUNC('D-PND'!AM56,0)</f>
        <v>0</v>
      </c>
      <c r="AN56" s="23">
        <f>+TRUNC('D-PND'!AN56,3)</f>
        <v>0</v>
      </c>
      <c r="AO56" s="23">
        <f>+TRUNC('D-PND'!AO56,0)</f>
        <v>0</v>
      </c>
      <c r="AP56" s="23">
        <f>+TRUNC('D-PND'!AP56,6)</f>
        <v>0</v>
      </c>
      <c r="AQ56" s="23">
        <f>+TRUNC('D-PND'!AQ56,0)</f>
        <v>0</v>
      </c>
      <c r="AR56" s="23">
        <f>+TRUNC('D-PND'!AR56,0)</f>
        <v>0</v>
      </c>
      <c r="AS56" s="23">
        <f>+TRUNC('D-PND'!AS56,3)</f>
        <v>0</v>
      </c>
      <c r="AT56" s="23">
        <f>+TRUNC('D-PND'!AT56,3)</f>
        <v>0</v>
      </c>
      <c r="AU56" s="23">
        <f>+TRUNC('D-PND'!AU56,0)</f>
        <v>0</v>
      </c>
      <c r="AV56" s="23">
        <f>+TRUNC('D-PND'!AV56,0)</f>
        <v>0</v>
      </c>
      <c r="AW56" s="23">
        <f>+TRUNC('D-PND'!AW56,0)</f>
        <v>0</v>
      </c>
      <c r="AX56" s="23">
        <f>+TRUNC('D-PND'!AX56,0)</f>
        <v>0</v>
      </c>
      <c r="AY56" s="23">
        <f>+TRUNC('D-PND'!AY56,0)</f>
        <v>0</v>
      </c>
      <c r="AZ56" s="23">
        <f>+TRUNC('D-PND'!AZ56,3)</f>
        <v>0</v>
      </c>
      <c r="BA56" s="23">
        <f>+TRUNC('D-PND'!BA56,0)</f>
        <v>0</v>
      </c>
      <c r="BB56" s="23">
        <f>+TRUNC('D-PND'!BB56,0)</f>
        <v>0</v>
      </c>
      <c r="BC56" s="23">
        <f>+TRUNC('D-PND'!BC56,0)</f>
        <v>0</v>
      </c>
      <c r="BD56" s="23">
        <f>+TRUNC('D-PND'!BD56,3)</f>
        <v>0</v>
      </c>
      <c r="BE56" s="23">
        <f>+TRUNC('D-PND'!BE56,3)</f>
        <v>0</v>
      </c>
      <c r="BF56" s="23">
        <f>+TRUNC('D-PND'!BF56,0)</f>
        <v>0</v>
      </c>
      <c r="BG56" s="23">
        <f>+TRUNC('D-PND'!BG56,0)</f>
        <v>0</v>
      </c>
      <c r="BH56" s="23">
        <f>+TRUNC('D-PND'!BH56,0)</f>
        <v>0</v>
      </c>
      <c r="BI56" s="23">
        <f>+TRUNC('D-PND'!BI56,0)</f>
        <v>0</v>
      </c>
      <c r="BJ56" s="23">
        <f>+TRUNC('D-PND'!BJ56,3)</f>
        <v>98.739000000000004</v>
      </c>
      <c r="BK56" s="23">
        <f>+TRUNC('D-PND'!BK56,3)</f>
        <v>1.8420000000000001</v>
      </c>
      <c r="BL56" s="23">
        <f>+TRUNC('D-PND'!BL56,3)</f>
        <v>-1.0569999999999999</v>
      </c>
      <c r="BM56" s="23">
        <f>+TRUNC('D-PND'!BM56,3)</f>
        <v>0.876</v>
      </c>
      <c r="BN56" s="23">
        <f>+TRUNC('D-PND'!BN56,3)</f>
        <v>6.0419999999999998</v>
      </c>
      <c r="BO56" s="23">
        <f>+TRUNC('D-PND'!BO56,3)</f>
        <v>6.0419999999999998</v>
      </c>
      <c r="BP56" s="23">
        <f>+TRUNC('D-PND'!BP56,3)</f>
        <v>0</v>
      </c>
      <c r="BQ56" s="23">
        <f>+TRUNC('D-PND'!BQ56,3)</f>
        <v>37.502000000000002</v>
      </c>
      <c r="BR56" s="23">
        <f>+TRUNC('D-PND'!BR56,3)</f>
        <v>37.502000000000002</v>
      </c>
      <c r="BS56" s="23">
        <f>+TRUNC('D-PND'!BS56,3)</f>
        <v>98.739000000000004</v>
      </c>
      <c r="BT56" s="23">
        <f>+TRUNC('D-PND'!BT56,0)</f>
        <v>0</v>
      </c>
      <c r="BU56" s="23">
        <f>+TRUNC('D-PND'!BU56,0)</f>
        <v>0</v>
      </c>
      <c r="BV56" s="23">
        <f>+TRUNC('D-PND'!BV56,6)</f>
        <v>0</v>
      </c>
      <c r="BW56" s="23">
        <f>+TRUNC('D-PND'!BW56,0)</f>
        <v>0</v>
      </c>
      <c r="BX56" s="23">
        <f>+TRUNC('D-PND'!BX56,0)</f>
        <v>0</v>
      </c>
      <c r="BY56" s="23">
        <f>+TRUNC('D-PND'!BY56,0)</f>
        <v>0</v>
      </c>
      <c r="BZ56" s="23">
        <f>+TRUNC('D-PND'!BZ56,3)</f>
        <v>0</v>
      </c>
      <c r="CA56" s="23">
        <f>+TRUNC('D-PND'!CA56,3)</f>
        <v>0.13</v>
      </c>
      <c r="CB56" s="23">
        <f>+TRUNC('D-PND'!CB56,3)</f>
        <v>0.42199999999999999</v>
      </c>
      <c r="CC56" s="23">
        <f>+TRUNC('D-PND'!CC56,3)</f>
        <v>0.10299999999999999</v>
      </c>
      <c r="CD56" s="23">
        <f>+TRUNC('D-PND'!CD56,3)</f>
        <v>8.6999999999999994E-2</v>
      </c>
      <c r="CE56" s="23">
        <f>+TRUNC('D-PND'!CE56,3)</f>
        <v>0</v>
      </c>
      <c r="CF56" s="23">
        <f>+TRUNC('D-PND'!CF56,3)</f>
        <v>0</v>
      </c>
      <c r="CG56" s="23">
        <f>+TRUNC('D-PND'!CG56,3)</f>
        <v>0</v>
      </c>
      <c r="CH56" s="23">
        <f>+TRUNC('D-PND'!CH56,3)</f>
        <v>0</v>
      </c>
      <c r="CI56" s="23">
        <f>+TRUNC('D-PND'!CI56,3)</f>
        <v>47099.114999999998</v>
      </c>
      <c r="CJ56" s="23">
        <f>+TRUNC('D-PND'!CJ56,3)</f>
        <v>1499.7370000000001</v>
      </c>
      <c r="CK56" s="23">
        <f>+TRUNC('D-PND'!CK56,3)</f>
        <v>0</v>
      </c>
      <c r="CL56" s="23">
        <f>+TRUNC('D-PND'!CL56,3)</f>
        <v>0</v>
      </c>
      <c r="CM56" s="23">
        <f>+TRUNC('D-PND'!CM56,3)</f>
        <v>0</v>
      </c>
      <c r="CN56" s="23">
        <f>+TRUNC('D-PND'!CN56,0)</f>
        <v>0</v>
      </c>
      <c r="CO56" s="23">
        <f>+TRUNC('D-PND'!CO56,3)</f>
        <v>0</v>
      </c>
      <c r="CP56" s="23">
        <f>+TRUNC('D-PND'!CP56,0)</f>
        <v>0</v>
      </c>
      <c r="CQ56" s="23">
        <f>+TRUNC('D-PND'!CQ56,0)</f>
        <v>0</v>
      </c>
      <c r="CR56" s="23">
        <f>+TRUNC('D-PND'!CR56,0)</f>
        <v>0</v>
      </c>
      <c r="CS56" s="23">
        <f>+TRUNC('D-PND'!CS56,0)</f>
        <v>0</v>
      </c>
      <c r="CT56" s="23">
        <f>+TRUNC('D-PND'!CT56,0)</f>
        <v>0</v>
      </c>
      <c r="CU56" s="23">
        <f>+TRUNC('D-PND'!CU56,6)</f>
        <v>0</v>
      </c>
      <c r="CV56" s="23">
        <f>+TRUNC('D-PND'!CV56,0)</f>
        <v>0</v>
      </c>
      <c r="CW56" s="23">
        <f>+TRUNC('D-PND'!CW56,0)</f>
        <v>0</v>
      </c>
      <c r="CX56" s="23">
        <f>+TRUNC('D-PND'!CX56,0)</f>
        <v>0</v>
      </c>
      <c r="CY56" s="23">
        <f>+TRUNC('D-PND'!CY56,0)</f>
        <v>0</v>
      </c>
      <c r="CZ56" s="23">
        <f>+TRUNC('D-PND'!CZ56,0)</f>
        <v>0</v>
      </c>
      <c r="DA56" s="23">
        <f>+TRUNC('D-PND'!DA56,0)</f>
        <v>0</v>
      </c>
      <c r="DB56" s="23">
        <f>+TRUNC('D-PND'!DB56,0)</f>
        <v>0</v>
      </c>
      <c r="DC56" s="23">
        <f>+TRUNC('D-PND'!DC56,0)</f>
        <v>0</v>
      </c>
      <c r="DD56" s="23">
        <f>+TRUNC('D-PND'!DD56,0)</f>
        <v>0</v>
      </c>
      <c r="DE56" s="23">
        <f>+TRUNC('D-PND'!DE56,0)</f>
        <v>0</v>
      </c>
      <c r="DF56" s="23">
        <f>+TRUNC('D-PND'!DF56,0)</f>
        <v>0</v>
      </c>
      <c r="DG56" s="23">
        <f>+TRUNC('D-PND'!DG56,0)</f>
        <v>0</v>
      </c>
      <c r="DH56" s="23">
        <f>+TRUNC('D-PND'!DH56,0)</f>
        <v>0</v>
      </c>
      <c r="DI56" s="23">
        <f>+TRUNC('D-PND'!DI56,0)</f>
        <v>0</v>
      </c>
      <c r="DJ56" s="23">
        <f>+TRUNC('D-PND'!DJ56,6)</f>
        <v>0</v>
      </c>
      <c r="DK56" s="23">
        <f>+TRUNC('D-PND'!DK56,0)</f>
        <v>0</v>
      </c>
      <c r="DL56" s="23">
        <f>+TRUNC('D-PND'!DL56,0)</f>
        <v>0</v>
      </c>
      <c r="DM56" s="23">
        <f>+TRUNC('D-PND'!DM56,0)</f>
        <v>0</v>
      </c>
      <c r="DN56" s="23">
        <f>+TRUNC('D-PND'!DN56,0)</f>
        <v>0</v>
      </c>
      <c r="DO56" s="23">
        <f>+TRUNC('D-PND'!DO56,0)</f>
        <v>0</v>
      </c>
      <c r="DP56" s="23">
        <f>+TRUNC('D-PND'!DP56,0)</f>
        <v>0</v>
      </c>
    </row>
    <row r="57" spans="3:120" x14ac:dyDescent="0.2">
      <c r="C57" s="12">
        <f>+'D-PDP'!C57</f>
        <v>2044</v>
      </c>
      <c r="D57" s="23">
        <f>+TRUNC('D-PND'!D57,0)</f>
        <v>0</v>
      </c>
      <c r="E57" s="23">
        <f>+TRUNC('D-PND'!E57,0)</f>
        <v>0</v>
      </c>
      <c r="F57" s="23">
        <f>+TRUNC('D-PND'!F57,0)</f>
        <v>0</v>
      </c>
      <c r="G57" s="23">
        <f>+TRUNC('D-PND'!G57,0)</f>
        <v>0</v>
      </c>
      <c r="H57" s="23">
        <f>+TRUNC('D-PND'!H57,0)</f>
        <v>0</v>
      </c>
      <c r="I57" s="23">
        <f>+TRUNC('D-PND'!I57,0)</f>
        <v>0</v>
      </c>
      <c r="J57" s="23">
        <f>+TRUNC('D-PND'!J57,0)</f>
        <v>0</v>
      </c>
      <c r="K57" s="23">
        <f>+TRUNC('D-PND'!K57,0)</f>
        <v>7987</v>
      </c>
      <c r="L57" s="23">
        <f>+TRUNC('D-PND'!L57,0)</f>
        <v>0</v>
      </c>
      <c r="M57" s="23">
        <f>+TRUNC('D-PND'!M57,3)</f>
        <v>2443.069</v>
      </c>
      <c r="N57" s="23">
        <f>+TRUNC('D-PND'!N57,3)</f>
        <v>2247.623</v>
      </c>
      <c r="O57" s="23">
        <f>+TRUNC('D-PND'!O57,3)</f>
        <v>0</v>
      </c>
      <c r="P57" s="23">
        <f>+TRUNC('D-PND'!P57,3)</f>
        <v>195.44499999999999</v>
      </c>
      <c r="Q57" s="23">
        <f>+TRUNC('D-PND'!Q57,3)</f>
        <v>0</v>
      </c>
      <c r="R57" s="23">
        <f>+TRUNC('D-PND'!R57,3)</f>
        <v>0</v>
      </c>
      <c r="S57" s="23">
        <f>+TRUNC('D-PND'!S57,0)</f>
        <v>0</v>
      </c>
      <c r="T57" s="23">
        <f>+TRUNC('D-PND'!T57,0)</f>
        <v>0</v>
      </c>
      <c r="U57" s="23">
        <f>+TRUNC('D-PND'!U57,0)</f>
        <v>0</v>
      </c>
      <c r="V57" s="23">
        <f>+TRUNC('D-PND'!V57,0)</f>
        <v>0</v>
      </c>
      <c r="W57" s="23">
        <f>+TRUNC('D-PND'!W57,0)</f>
        <v>7141995</v>
      </c>
      <c r="X57" s="23">
        <f>+TRUNC('D-PND'!X57,0)</f>
        <v>9358628</v>
      </c>
      <c r="Y57" s="23">
        <f>+TRUNC('D-PND'!Y57,0)</f>
        <v>0</v>
      </c>
      <c r="Z57" s="23">
        <f>+TRUNC('D-PND'!Z57,0)</f>
        <v>0</v>
      </c>
      <c r="AA57" s="23">
        <f>+TRUNC('D-PND'!AA57,0)</f>
        <v>0</v>
      </c>
      <c r="AB57" s="23">
        <f>+TRUNC('D-PND'!AB57,0)</f>
        <v>0</v>
      </c>
      <c r="AC57" s="23">
        <f>+TRUNC('D-PND'!AC57,0)</f>
        <v>0</v>
      </c>
      <c r="AD57" s="23">
        <f>+TRUNC('D-PND'!AD57,3)</f>
        <v>0</v>
      </c>
      <c r="AE57" s="23">
        <f>+TRUNC('D-PND'!AE57,3)</f>
        <v>0</v>
      </c>
      <c r="AF57" s="23">
        <f>+TRUNC('D-PND'!AF57,0)</f>
        <v>0</v>
      </c>
      <c r="AG57" s="23">
        <f>+TRUNC('D-PND'!AG57,0)</f>
        <v>0</v>
      </c>
      <c r="AH57" s="23">
        <f>+TRUNC('D-PND'!AH57,0)</f>
        <v>0</v>
      </c>
      <c r="AI57" s="23">
        <f>+TRUNC('D-PND'!AI57,0)</f>
        <v>0</v>
      </c>
      <c r="AJ57" s="23">
        <f>+TRUNC('D-PND'!AJ57,6)</f>
        <v>0</v>
      </c>
      <c r="AK57" s="23">
        <f>+TRUNC('D-PND'!AK57,6)</f>
        <v>0</v>
      </c>
      <c r="AL57" s="23">
        <f>+TRUNC('D-PND'!AL57,6)</f>
        <v>0</v>
      </c>
      <c r="AM57" s="23">
        <f>+TRUNC('D-PND'!AM57,0)</f>
        <v>0</v>
      </c>
      <c r="AN57" s="23">
        <f>+TRUNC('D-PND'!AN57,3)</f>
        <v>0</v>
      </c>
      <c r="AO57" s="23">
        <f>+TRUNC('D-PND'!AO57,0)</f>
        <v>0</v>
      </c>
      <c r="AP57" s="23">
        <f>+TRUNC('D-PND'!AP57,6)</f>
        <v>0</v>
      </c>
      <c r="AQ57" s="23">
        <f>+TRUNC('D-PND'!AQ57,0)</f>
        <v>0</v>
      </c>
      <c r="AR57" s="23">
        <f>+TRUNC('D-PND'!AR57,0)</f>
        <v>0</v>
      </c>
      <c r="AS57" s="23">
        <f>+TRUNC('D-PND'!AS57,3)</f>
        <v>0</v>
      </c>
      <c r="AT57" s="23">
        <f>+TRUNC('D-PND'!AT57,3)</f>
        <v>0</v>
      </c>
      <c r="AU57" s="23">
        <f>+TRUNC('D-PND'!AU57,0)</f>
        <v>0</v>
      </c>
      <c r="AV57" s="23">
        <f>+TRUNC('D-PND'!AV57,0)</f>
        <v>0</v>
      </c>
      <c r="AW57" s="23">
        <f>+TRUNC('D-PND'!AW57,0)</f>
        <v>0</v>
      </c>
      <c r="AX57" s="23">
        <f>+TRUNC('D-PND'!AX57,0)</f>
        <v>0</v>
      </c>
      <c r="AY57" s="23">
        <f>+TRUNC('D-PND'!AY57,0)</f>
        <v>0</v>
      </c>
      <c r="AZ57" s="23">
        <f>+TRUNC('D-PND'!AZ57,3)</f>
        <v>0</v>
      </c>
      <c r="BA57" s="23">
        <f>+TRUNC('D-PND'!BA57,0)</f>
        <v>0</v>
      </c>
      <c r="BB57" s="23">
        <f>+TRUNC('D-PND'!BB57,0)</f>
        <v>0</v>
      </c>
      <c r="BC57" s="23">
        <f>+TRUNC('D-PND'!BC57,0)</f>
        <v>0</v>
      </c>
      <c r="BD57" s="23">
        <f>+TRUNC('D-PND'!BD57,3)</f>
        <v>0</v>
      </c>
      <c r="BE57" s="23">
        <f>+TRUNC('D-PND'!BE57,3)</f>
        <v>0</v>
      </c>
      <c r="BF57" s="23">
        <f>+TRUNC('D-PND'!BF57,0)</f>
        <v>0</v>
      </c>
      <c r="BG57" s="23">
        <f>+TRUNC('D-PND'!BG57,0)</f>
        <v>0</v>
      </c>
      <c r="BH57" s="23">
        <f>+TRUNC('D-PND'!BH57,0)</f>
        <v>0</v>
      </c>
      <c r="BI57" s="23">
        <f>+TRUNC('D-PND'!BI57,0)</f>
        <v>0</v>
      </c>
      <c r="BJ57" s="23">
        <f>+TRUNC('D-PND'!BJ57,3)</f>
        <v>98.739000000000004</v>
      </c>
      <c r="BK57" s="23">
        <f>+TRUNC('D-PND'!BK57,3)</f>
        <v>1.8420000000000001</v>
      </c>
      <c r="BL57" s="23">
        <f>+TRUNC('D-PND'!BL57,3)</f>
        <v>-1.0569999999999999</v>
      </c>
      <c r="BM57" s="23">
        <f>+TRUNC('D-PND'!BM57,3)</f>
        <v>0.876</v>
      </c>
      <c r="BN57" s="23">
        <f>+TRUNC('D-PND'!BN57,3)</f>
        <v>6.0419999999999998</v>
      </c>
      <c r="BO57" s="23">
        <f>+TRUNC('D-PND'!BO57,3)</f>
        <v>6.0419999999999998</v>
      </c>
      <c r="BP57" s="23">
        <f>+TRUNC('D-PND'!BP57,3)</f>
        <v>0</v>
      </c>
      <c r="BQ57" s="23">
        <f>+TRUNC('D-PND'!BQ57,3)</f>
        <v>37.502000000000002</v>
      </c>
      <c r="BR57" s="23">
        <f>+TRUNC('D-PND'!BR57,3)</f>
        <v>37.502000000000002</v>
      </c>
      <c r="BS57" s="23">
        <f>+TRUNC('D-PND'!BS57,3)</f>
        <v>98.739000000000004</v>
      </c>
      <c r="BT57" s="23">
        <f>+TRUNC('D-PND'!BT57,0)</f>
        <v>0</v>
      </c>
      <c r="BU57" s="23">
        <f>+TRUNC('D-PND'!BU57,0)</f>
        <v>0</v>
      </c>
      <c r="BV57" s="23">
        <f>+TRUNC('D-PND'!BV57,6)</f>
        <v>0</v>
      </c>
      <c r="BW57" s="23">
        <f>+TRUNC('D-PND'!BW57,0)</f>
        <v>0</v>
      </c>
      <c r="BX57" s="23">
        <f>+TRUNC('D-PND'!BX57,0)</f>
        <v>0</v>
      </c>
      <c r="BY57" s="23">
        <f>+TRUNC('D-PND'!BY57,0)</f>
        <v>0</v>
      </c>
      <c r="BZ57" s="23">
        <f>+TRUNC('D-PND'!BZ57,3)</f>
        <v>0</v>
      </c>
      <c r="CA57" s="23">
        <f>+TRUNC('D-PND'!CA57,3)</f>
        <v>0.13</v>
      </c>
      <c r="CB57" s="23">
        <f>+TRUNC('D-PND'!CB57,3)</f>
        <v>0.42199999999999999</v>
      </c>
      <c r="CC57" s="23">
        <f>+TRUNC('D-PND'!CC57,3)</f>
        <v>0.10299999999999999</v>
      </c>
      <c r="CD57" s="23">
        <f>+TRUNC('D-PND'!CD57,3)</f>
        <v>8.6999999999999994E-2</v>
      </c>
      <c r="CE57" s="23">
        <f>+TRUNC('D-PND'!CE57,3)</f>
        <v>0</v>
      </c>
      <c r="CF57" s="23">
        <f>+TRUNC('D-PND'!CF57,3)</f>
        <v>0</v>
      </c>
      <c r="CG57" s="23">
        <f>+TRUNC('D-PND'!CG57,3)</f>
        <v>0</v>
      </c>
      <c r="CH57" s="23">
        <f>+TRUNC('D-PND'!CH57,3)</f>
        <v>0</v>
      </c>
      <c r="CI57" s="23">
        <f>+TRUNC('D-PND'!CI57,3)</f>
        <v>47099.114999999998</v>
      </c>
      <c r="CJ57" s="23">
        <f>+TRUNC('D-PND'!CJ57,3)</f>
        <v>1499.7370000000001</v>
      </c>
      <c r="CK57" s="23">
        <f>+TRUNC('D-PND'!CK57,3)</f>
        <v>0</v>
      </c>
      <c r="CL57" s="23">
        <f>+TRUNC('D-PND'!CL57,3)</f>
        <v>0</v>
      </c>
      <c r="CM57" s="23">
        <f>+TRUNC('D-PND'!CM57,3)</f>
        <v>0</v>
      </c>
      <c r="CN57" s="23">
        <f>+TRUNC('D-PND'!CN57,0)</f>
        <v>0</v>
      </c>
      <c r="CO57" s="23">
        <f>+TRUNC('D-PND'!CO57,3)</f>
        <v>0</v>
      </c>
      <c r="CP57" s="23">
        <f>+TRUNC('D-PND'!CP57,0)</f>
        <v>0</v>
      </c>
      <c r="CQ57" s="23">
        <f>+TRUNC('D-PND'!CQ57,0)</f>
        <v>0</v>
      </c>
      <c r="CR57" s="23">
        <f>+TRUNC('D-PND'!CR57,0)</f>
        <v>0</v>
      </c>
      <c r="CS57" s="23">
        <f>+TRUNC('D-PND'!CS57,0)</f>
        <v>0</v>
      </c>
      <c r="CT57" s="23">
        <f>+TRUNC('D-PND'!CT57,0)</f>
        <v>0</v>
      </c>
      <c r="CU57" s="23">
        <f>+TRUNC('D-PND'!CU57,6)</f>
        <v>0</v>
      </c>
      <c r="CV57" s="23">
        <f>+TRUNC('D-PND'!CV57,0)</f>
        <v>0</v>
      </c>
      <c r="CW57" s="23">
        <f>+TRUNC('D-PND'!CW57,0)</f>
        <v>0</v>
      </c>
      <c r="CX57" s="23">
        <f>+TRUNC('D-PND'!CX57,0)</f>
        <v>0</v>
      </c>
      <c r="CY57" s="23">
        <f>+TRUNC('D-PND'!CY57,0)</f>
        <v>0</v>
      </c>
      <c r="CZ57" s="23">
        <f>+TRUNC('D-PND'!CZ57,0)</f>
        <v>0</v>
      </c>
      <c r="DA57" s="23">
        <f>+TRUNC('D-PND'!DA57,0)</f>
        <v>0</v>
      </c>
      <c r="DB57" s="23">
        <f>+TRUNC('D-PND'!DB57,0)</f>
        <v>0</v>
      </c>
      <c r="DC57" s="23">
        <f>+TRUNC('D-PND'!DC57,0)</f>
        <v>0</v>
      </c>
      <c r="DD57" s="23">
        <f>+TRUNC('D-PND'!DD57,0)</f>
        <v>0</v>
      </c>
      <c r="DE57" s="23">
        <f>+TRUNC('D-PND'!DE57,0)</f>
        <v>0</v>
      </c>
      <c r="DF57" s="23">
        <f>+TRUNC('D-PND'!DF57,0)</f>
        <v>0</v>
      </c>
      <c r="DG57" s="23">
        <f>+TRUNC('D-PND'!DG57,0)</f>
        <v>0</v>
      </c>
      <c r="DH57" s="23">
        <f>+TRUNC('D-PND'!DH57,0)</f>
        <v>0</v>
      </c>
      <c r="DI57" s="23">
        <f>+TRUNC('D-PND'!DI57,0)</f>
        <v>0</v>
      </c>
      <c r="DJ57" s="23">
        <f>+TRUNC('D-PND'!DJ57,6)</f>
        <v>0</v>
      </c>
      <c r="DK57" s="23">
        <f>+TRUNC('D-PND'!DK57,0)</f>
        <v>0</v>
      </c>
      <c r="DL57" s="23">
        <f>+TRUNC('D-PND'!DL57,0)</f>
        <v>0</v>
      </c>
      <c r="DM57" s="23">
        <f>+TRUNC('D-PND'!DM57,0)</f>
        <v>0</v>
      </c>
      <c r="DN57" s="23">
        <f>+TRUNC('D-PND'!DN57,0)</f>
        <v>0</v>
      </c>
      <c r="DO57" s="23">
        <f>+TRUNC('D-PND'!DO57,0)</f>
        <v>0</v>
      </c>
      <c r="DP57" s="23">
        <f>+TRUNC('D-PND'!DP57,0)</f>
        <v>0</v>
      </c>
    </row>
    <row r="58" spans="3:120" x14ac:dyDescent="0.2">
      <c r="C58" s="12">
        <f>+'D-PDP'!C58</f>
        <v>2045</v>
      </c>
      <c r="D58" s="23">
        <f>+TRUNC('D-PND'!D58,0)</f>
        <v>0</v>
      </c>
      <c r="E58" s="23">
        <f>+TRUNC('D-PND'!E58,0)</f>
        <v>0</v>
      </c>
      <c r="F58" s="23">
        <f>+TRUNC('D-PND'!F58,0)</f>
        <v>0</v>
      </c>
      <c r="G58" s="23">
        <f>+TRUNC('D-PND'!G58,0)</f>
        <v>0</v>
      </c>
      <c r="H58" s="23">
        <f>+TRUNC('D-PND'!H58,0)</f>
        <v>0</v>
      </c>
      <c r="I58" s="23">
        <f>+TRUNC('D-PND'!I58,0)</f>
        <v>0</v>
      </c>
      <c r="J58" s="23">
        <f>+TRUNC('D-PND'!J58,0)</f>
        <v>0</v>
      </c>
      <c r="K58" s="23">
        <f>+TRUNC('D-PND'!K58,0)</f>
        <v>6416</v>
      </c>
      <c r="L58" s="23">
        <f>+TRUNC('D-PND'!L58,0)</f>
        <v>0</v>
      </c>
      <c r="M58" s="23">
        <f>+TRUNC('D-PND'!M58,3)</f>
        <v>2024.6610000000001</v>
      </c>
      <c r="N58" s="23">
        <f>+TRUNC('D-PND'!N58,3)</f>
        <v>1862.6880000000001</v>
      </c>
      <c r="O58" s="23">
        <f>+TRUNC('D-PND'!O58,3)</f>
        <v>0</v>
      </c>
      <c r="P58" s="23">
        <f>+TRUNC('D-PND'!P58,3)</f>
        <v>161.97200000000001</v>
      </c>
      <c r="Q58" s="23">
        <f>+TRUNC('D-PND'!Q58,3)</f>
        <v>0</v>
      </c>
      <c r="R58" s="23">
        <f>+TRUNC('D-PND'!R58,3)</f>
        <v>0</v>
      </c>
      <c r="S58" s="23">
        <f>+TRUNC('D-PND'!S58,0)</f>
        <v>0</v>
      </c>
      <c r="T58" s="23">
        <f>+TRUNC('D-PND'!T58,0)</f>
        <v>0</v>
      </c>
      <c r="U58" s="23">
        <f>+TRUNC('D-PND'!U58,0)</f>
        <v>0</v>
      </c>
      <c r="V58" s="23">
        <f>+TRUNC('D-PND'!V58,0)</f>
        <v>0</v>
      </c>
      <c r="W58" s="23">
        <f>+TRUNC('D-PND'!W58,0)</f>
        <v>7144609</v>
      </c>
      <c r="X58" s="23">
        <f>+TRUNC('D-PND'!X58,0)</f>
        <v>9351431</v>
      </c>
      <c r="Y58" s="23">
        <f>+TRUNC('D-PND'!Y58,0)</f>
        <v>0</v>
      </c>
      <c r="Z58" s="23">
        <f>+TRUNC('D-PND'!Z58,0)</f>
        <v>0</v>
      </c>
      <c r="AA58" s="23">
        <f>+TRUNC('D-PND'!AA58,0)</f>
        <v>0</v>
      </c>
      <c r="AB58" s="23">
        <f>+TRUNC('D-PND'!AB58,0)</f>
        <v>0</v>
      </c>
      <c r="AC58" s="23">
        <f>+TRUNC('D-PND'!AC58,0)</f>
        <v>0</v>
      </c>
      <c r="AD58" s="23">
        <f>+TRUNC('D-PND'!AD58,3)</f>
        <v>0</v>
      </c>
      <c r="AE58" s="23">
        <f>+TRUNC('D-PND'!AE58,3)</f>
        <v>0</v>
      </c>
      <c r="AF58" s="23">
        <f>+TRUNC('D-PND'!AF58,0)</f>
        <v>0</v>
      </c>
      <c r="AG58" s="23">
        <f>+TRUNC('D-PND'!AG58,0)</f>
        <v>0</v>
      </c>
      <c r="AH58" s="23">
        <f>+TRUNC('D-PND'!AH58,0)</f>
        <v>0</v>
      </c>
      <c r="AI58" s="23">
        <f>+TRUNC('D-PND'!AI58,0)</f>
        <v>0</v>
      </c>
      <c r="AJ58" s="23">
        <f>+TRUNC('D-PND'!AJ58,6)</f>
        <v>0</v>
      </c>
      <c r="AK58" s="23">
        <f>+TRUNC('D-PND'!AK58,6)</f>
        <v>0</v>
      </c>
      <c r="AL58" s="23">
        <f>+TRUNC('D-PND'!AL58,6)</f>
        <v>0</v>
      </c>
      <c r="AM58" s="23">
        <f>+TRUNC('D-PND'!AM58,0)</f>
        <v>0</v>
      </c>
      <c r="AN58" s="23">
        <f>+TRUNC('D-PND'!AN58,3)</f>
        <v>0</v>
      </c>
      <c r="AO58" s="23">
        <f>+TRUNC('D-PND'!AO58,0)</f>
        <v>0</v>
      </c>
      <c r="AP58" s="23">
        <f>+TRUNC('D-PND'!AP58,6)</f>
        <v>0</v>
      </c>
      <c r="AQ58" s="23">
        <f>+TRUNC('D-PND'!AQ58,0)</f>
        <v>0</v>
      </c>
      <c r="AR58" s="23">
        <f>+TRUNC('D-PND'!AR58,0)</f>
        <v>0</v>
      </c>
      <c r="AS58" s="23">
        <f>+TRUNC('D-PND'!AS58,3)</f>
        <v>0</v>
      </c>
      <c r="AT58" s="23">
        <f>+TRUNC('D-PND'!AT58,3)</f>
        <v>0</v>
      </c>
      <c r="AU58" s="23">
        <f>+TRUNC('D-PND'!AU58,0)</f>
        <v>0</v>
      </c>
      <c r="AV58" s="23">
        <f>+TRUNC('D-PND'!AV58,0)</f>
        <v>0</v>
      </c>
      <c r="AW58" s="23">
        <f>+TRUNC('D-PND'!AW58,0)</f>
        <v>0</v>
      </c>
      <c r="AX58" s="23">
        <f>+TRUNC('D-PND'!AX58,0)</f>
        <v>0</v>
      </c>
      <c r="AY58" s="23">
        <f>+TRUNC('D-PND'!AY58,0)</f>
        <v>0</v>
      </c>
      <c r="AZ58" s="23">
        <f>+TRUNC('D-PND'!AZ58,3)</f>
        <v>0</v>
      </c>
      <c r="BA58" s="23">
        <f>+TRUNC('D-PND'!BA58,0)</f>
        <v>0</v>
      </c>
      <c r="BB58" s="23">
        <f>+TRUNC('D-PND'!BB58,0)</f>
        <v>0</v>
      </c>
      <c r="BC58" s="23">
        <f>+TRUNC('D-PND'!BC58,0)</f>
        <v>0</v>
      </c>
      <c r="BD58" s="23">
        <f>+TRUNC('D-PND'!BD58,3)</f>
        <v>0</v>
      </c>
      <c r="BE58" s="23">
        <f>+TRUNC('D-PND'!BE58,3)</f>
        <v>0</v>
      </c>
      <c r="BF58" s="23">
        <f>+TRUNC('D-PND'!BF58,0)</f>
        <v>0</v>
      </c>
      <c r="BG58" s="23">
        <f>+TRUNC('D-PND'!BG58,0)</f>
        <v>0</v>
      </c>
      <c r="BH58" s="23">
        <f>+TRUNC('D-PND'!BH58,0)</f>
        <v>0</v>
      </c>
      <c r="BI58" s="23">
        <f>+TRUNC('D-PND'!BI58,0)</f>
        <v>0</v>
      </c>
      <c r="BJ58" s="23">
        <f>+TRUNC('D-PND'!BJ58,3)</f>
        <v>98.739000000000004</v>
      </c>
      <c r="BK58" s="23">
        <f>+TRUNC('D-PND'!BK58,3)</f>
        <v>1.8420000000000001</v>
      </c>
      <c r="BL58" s="23">
        <f>+TRUNC('D-PND'!BL58,3)</f>
        <v>-1.0569999999999999</v>
      </c>
      <c r="BM58" s="23">
        <f>+TRUNC('D-PND'!BM58,3)</f>
        <v>0.876</v>
      </c>
      <c r="BN58" s="23">
        <f>+TRUNC('D-PND'!BN58,3)</f>
        <v>6.0419999999999998</v>
      </c>
      <c r="BO58" s="23">
        <f>+TRUNC('D-PND'!BO58,3)</f>
        <v>6.0419999999999998</v>
      </c>
      <c r="BP58" s="23">
        <f>+TRUNC('D-PND'!BP58,3)</f>
        <v>0</v>
      </c>
      <c r="BQ58" s="23">
        <f>+TRUNC('D-PND'!BQ58,3)</f>
        <v>37.502000000000002</v>
      </c>
      <c r="BR58" s="23">
        <f>+TRUNC('D-PND'!BR58,3)</f>
        <v>37.502000000000002</v>
      </c>
      <c r="BS58" s="23">
        <f>+TRUNC('D-PND'!BS58,3)</f>
        <v>98.739000000000004</v>
      </c>
      <c r="BT58" s="23">
        <f>+TRUNC('D-PND'!BT58,0)</f>
        <v>0</v>
      </c>
      <c r="BU58" s="23">
        <f>+TRUNC('D-PND'!BU58,0)</f>
        <v>0</v>
      </c>
      <c r="BV58" s="23">
        <f>+TRUNC('D-PND'!BV58,6)</f>
        <v>0</v>
      </c>
      <c r="BW58" s="23">
        <f>+TRUNC('D-PND'!BW58,0)</f>
        <v>0</v>
      </c>
      <c r="BX58" s="23">
        <f>+TRUNC('D-PND'!BX58,0)</f>
        <v>0</v>
      </c>
      <c r="BY58" s="23">
        <f>+TRUNC('D-PND'!BY58,0)</f>
        <v>0</v>
      </c>
      <c r="BZ58" s="23">
        <f>+TRUNC('D-PND'!BZ58,3)</f>
        <v>0</v>
      </c>
      <c r="CA58" s="23">
        <f>+TRUNC('D-PND'!CA58,3)</f>
        <v>0.13</v>
      </c>
      <c r="CB58" s="23">
        <f>+TRUNC('D-PND'!CB58,3)</f>
        <v>0.42199999999999999</v>
      </c>
      <c r="CC58" s="23">
        <f>+TRUNC('D-PND'!CC58,3)</f>
        <v>0.10299999999999999</v>
      </c>
      <c r="CD58" s="23">
        <f>+TRUNC('D-PND'!CD58,3)</f>
        <v>8.6999999999999994E-2</v>
      </c>
      <c r="CE58" s="23">
        <f>+TRUNC('D-PND'!CE58,3)</f>
        <v>0</v>
      </c>
      <c r="CF58" s="23">
        <f>+TRUNC('D-PND'!CF58,3)</f>
        <v>0</v>
      </c>
      <c r="CG58" s="23">
        <f>+TRUNC('D-PND'!CG58,3)</f>
        <v>0</v>
      </c>
      <c r="CH58" s="23">
        <f>+TRUNC('D-PND'!CH58,3)</f>
        <v>0</v>
      </c>
      <c r="CI58" s="23">
        <f>+TRUNC('D-PND'!CI58,3)</f>
        <v>47099.114999999998</v>
      </c>
      <c r="CJ58" s="23">
        <f>+TRUNC('D-PND'!CJ58,3)</f>
        <v>1499.7370000000001</v>
      </c>
      <c r="CK58" s="23">
        <f>+TRUNC('D-PND'!CK58,3)</f>
        <v>0</v>
      </c>
      <c r="CL58" s="23">
        <f>+TRUNC('D-PND'!CL58,3)</f>
        <v>0</v>
      </c>
      <c r="CM58" s="23">
        <f>+TRUNC('D-PND'!CM58,3)</f>
        <v>0</v>
      </c>
      <c r="CN58" s="23">
        <f>+TRUNC('D-PND'!CN58,0)</f>
        <v>0</v>
      </c>
      <c r="CO58" s="23">
        <f>+TRUNC('D-PND'!CO58,3)</f>
        <v>0</v>
      </c>
      <c r="CP58" s="23">
        <f>+TRUNC('D-PND'!CP58,0)</f>
        <v>0</v>
      </c>
      <c r="CQ58" s="23">
        <f>+TRUNC('D-PND'!CQ58,0)</f>
        <v>0</v>
      </c>
      <c r="CR58" s="23">
        <f>+TRUNC('D-PND'!CR58,0)</f>
        <v>0</v>
      </c>
      <c r="CS58" s="23">
        <f>+TRUNC('D-PND'!CS58,0)</f>
        <v>0</v>
      </c>
      <c r="CT58" s="23">
        <f>+TRUNC('D-PND'!CT58,0)</f>
        <v>0</v>
      </c>
      <c r="CU58" s="23">
        <f>+TRUNC('D-PND'!CU58,6)</f>
        <v>0</v>
      </c>
      <c r="CV58" s="23">
        <f>+TRUNC('D-PND'!CV58,0)</f>
        <v>0</v>
      </c>
      <c r="CW58" s="23">
        <f>+TRUNC('D-PND'!CW58,0)</f>
        <v>0</v>
      </c>
      <c r="CX58" s="23">
        <f>+TRUNC('D-PND'!CX58,0)</f>
        <v>0</v>
      </c>
      <c r="CY58" s="23">
        <f>+TRUNC('D-PND'!CY58,0)</f>
        <v>0</v>
      </c>
      <c r="CZ58" s="23">
        <f>+TRUNC('D-PND'!CZ58,0)</f>
        <v>0</v>
      </c>
      <c r="DA58" s="23">
        <f>+TRUNC('D-PND'!DA58,0)</f>
        <v>0</v>
      </c>
      <c r="DB58" s="23">
        <f>+TRUNC('D-PND'!DB58,0)</f>
        <v>0</v>
      </c>
      <c r="DC58" s="23">
        <f>+TRUNC('D-PND'!DC58,0)</f>
        <v>0</v>
      </c>
      <c r="DD58" s="23">
        <f>+TRUNC('D-PND'!DD58,0)</f>
        <v>0</v>
      </c>
      <c r="DE58" s="23">
        <f>+TRUNC('D-PND'!DE58,0)</f>
        <v>0</v>
      </c>
      <c r="DF58" s="23">
        <f>+TRUNC('D-PND'!DF58,0)</f>
        <v>0</v>
      </c>
      <c r="DG58" s="23">
        <f>+TRUNC('D-PND'!DG58,0)</f>
        <v>0</v>
      </c>
      <c r="DH58" s="23">
        <f>+TRUNC('D-PND'!DH58,0)</f>
        <v>0</v>
      </c>
      <c r="DI58" s="23">
        <f>+TRUNC('D-PND'!DI58,0)</f>
        <v>0</v>
      </c>
      <c r="DJ58" s="23">
        <f>+TRUNC('D-PND'!DJ58,6)</f>
        <v>0</v>
      </c>
      <c r="DK58" s="23">
        <f>+TRUNC('D-PND'!DK58,0)</f>
        <v>0</v>
      </c>
      <c r="DL58" s="23">
        <f>+TRUNC('D-PND'!DL58,0)</f>
        <v>0</v>
      </c>
      <c r="DM58" s="23">
        <f>+TRUNC('D-PND'!DM58,0)</f>
        <v>0</v>
      </c>
      <c r="DN58" s="23">
        <f>+TRUNC('D-PND'!DN58,0)</f>
        <v>0</v>
      </c>
      <c r="DO58" s="23">
        <f>+TRUNC('D-PND'!DO58,0)</f>
        <v>0</v>
      </c>
      <c r="DP58" s="23">
        <f>+TRUNC('D-PND'!DP58,0)</f>
        <v>0</v>
      </c>
    </row>
    <row r="59" spans="3:120" x14ac:dyDescent="0.2">
      <c r="C59" s="12">
        <f>+'D-PDP'!C59</f>
        <v>2046</v>
      </c>
      <c r="D59" s="23">
        <f>+TRUNC('D-PND'!D59,0)</f>
        <v>0</v>
      </c>
      <c r="E59" s="23">
        <f>+TRUNC('D-PND'!E59,0)</f>
        <v>0</v>
      </c>
      <c r="F59" s="23">
        <f>+TRUNC('D-PND'!F59,0)</f>
        <v>0</v>
      </c>
      <c r="G59" s="23">
        <f>+TRUNC('D-PND'!G59,0)</f>
        <v>0</v>
      </c>
      <c r="H59" s="23">
        <f>+TRUNC('D-PND'!H59,0)</f>
        <v>0</v>
      </c>
      <c r="I59" s="23">
        <f>+TRUNC('D-PND'!I59,0)</f>
        <v>0</v>
      </c>
      <c r="J59" s="23">
        <f>+TRUNC('D-PND'!J59,0)</f>
        <v>0</v>
      </c>
      <c r="K59" s="23">
        <f>+TRUNC('D-PND'!K59,0)</f>
        <v>5189</v>
      </c>
      <c r="L59" s="23">
        <f>+TRUNC('D-PND'!L59,0)</f>
        <v>0</v>
      </c>
      <c r="M59" s="23">
        <f>+TRUNC('D-PND'!M59,3)</f>
        <v>1731.366</v>
      </c>
      <c r="N59" s="23">
        <f>+TRUNC('D-PND'!N59,3)</f>
        <v>1592.857</v>
      </c>
      <c r="O59" s="23">
        <f>+TRUNC('D-PND'!O59,3)</f>
        <v>0</v>
      </c>
      <c r="P59" s="23">
        <f>+TRUNC('D-PND'!P59,3)</f>
        <v>138.50899999999999</v>
      </c>
      <c r="Q59" s="23">
        <f>+TRUNC('D-PND'!Q59,3)</f>
        <v>0</v>
      </c>
      <c r="R59" s="23">
        <f>+TRUNC('D-PND'!R59,3)</f>
        <v>0</v>
      </c>
      <c r="S59" s="23">
        <f>+TRUNC('D-PND'!S59,0)</f>
        <v>0</v>
      </c>
      <c r="T59" s="23">
        <f>+TRUNC('D-PND'!T59,0)</f>
        <v>0</v>
      </c>
      <c r="U59" s="23">
        <f>+TRUNC('D-PND'!U59,0)</f>
        <v>0</v>
      </c>
      <c r="V59" s="23">
        <f>+TRUNC('D-PND'!V59,0)</f>
        <v>0</v>
      </c>
      <c r="W59" s="23">
        <f>+TRUNC('D-PND'!W59,0)</f>
        <v>7146412</v>
      </c>
      <c r="X59" s="23">
        <f>+TRUNC('D-PND'!X59,0)</f>
        <v>9342831</v>
      </c>
      <c r="Y59" s="23">
        <f>+TRUNC('D-PND'!Y59,0)</f>
        <v>0</v>
      </c>
      <c r="Z59" s="23">
        <f>+TRUNC('D-PND'!Z59,0)</f>
        <v>0</v>
      </c>
      <c r="AA59" s="23">
        <f>+TRUNC('D-PND'!AA59,0)</f>
        <v>0</v>
      </c>
      <c r="AB59" s="23">
        <f>+TRUNC('D-PND'!AB59,0)</f>
        <v>0</v>
      </c>
      <c r="AC59" s="23">
        <f>+TRUNC('D-PND'!AC59,0)</f>
        <v>0</v>
      </c>
      <c r="AD59" s="23">
        <f>+TRUNC('D-PND'!AD59,3)</f>
        <v>0</v>
      </c>
      <c r="AE59" s="23">
        <f>+TRUNC('D-PND'!AE59,3)</f>
        <v>0</v>
      </c>
      <c r="AF59" s="23">
        <f>+TRUNC('D-PND'!AF59,0)</f>
        <v>0</v>
      </c>
      <c r="AG59" s="23">
        <f>+TRUNC('D-PND'!AG59,0)</f>
        <v>0</v>
      </c>
      <c r="AH59" s="23">
        <f>+TRUNC('D-PND'!AH59,0)</f>
        <v>0</v>
      </c>
      <c r="AI59" s="23">
        <f>+TRUNC('D-PND'!AI59,0)</f>
        <v>0</v>
      </c>
      <c r="AJ59" s="23">
        <f>+TRUNC('D-PND'!AJ59,6)</f>
        <v>0</v>
      </c>
      <c r="AK59" s="23">
        <f>+TRUNC('D-PND'!AK59,6)</f>
        <v>0</v>
      </c>
      <c r="AL59" s="23">
        <f>+TRUNC('D-PND'!AL59,6)</f>
        <v>0</v>
      </c>
      <c r="AM59" s="23">
        <f>+TRUNC('D-PND'!AM59,0)</f>
        <v>0</v>
      </c>
      <c r="AN59" s="23">
        <f>+TRUNC('D-PND'!AN59,3)</f>
        <v>0</v>
      </c>
      <c r="AO59" s="23">
        <f>+TRUNC('D-PND'!AO59,0)</f>
        <v>0</v>
      </c>
      <c r="AP59" s="23">
        <f>+TRUNC('D-PND'!AP59,6)</f>
        <v>0</v>
      </c>
      <c r="AQ59" s="23">
        <f>+TRUNC('D-PND'!AQ59,0)</f>
        <v>0</v>
      </c>
      <c r="AR59" s="23">
        <f>+TRUNC('D-PND'!AR59,0)</f>
        <v>0</v>
      </c>
      <c r="AS59" s="23">
        <f>+TRUNC('D-PND'!AS59,3)</f>
        <v>0</v>
      </c>
      <c r="AT59" s="23">
        <f>+TRUNC('D-PND'!AT59,3)</f>
        <v>0</v>
      </c>
      <c r="AU59" s="23">
        <f>+TRUNC('D-PND'!AU59,0)</f>
        <v>0</v>
      </c>
      <c r="AV59" s="23">
        <f>+TRUNC('D-PND'!AV59,0)</f>
        <v>0</v>
      </c>
      <c r="AW59" s="23">
        <f>+TRUNC('D-PND'!AW59,0)</f>
        <v>0</v>
      </c>
      <c r="AX59" s="23">
        <f>+TRUNC('D-PND'!AX59,0)</f>
        <v>0</v>
      </c>
      <c r="AY59" s="23">
        <f>+TRUNC('D-PND'!AY59,0)</f>
        <v>0</v>
      </c>
      <c r="AZ59" s="23">
        <f>+TRUNC('D-PND'!AZ59,3)</f>
        <v>0</v>
      </c>
      <c r="BA59" s="23">
        <f>+TRUNC('D-PND'!BA59,0)</f>
        <v>0</v>
      </c>
      <c r="BB59" s="23">
        <f>+TRUNC('D-PND'!BB59,0)</f>
        <v>0</v>
      </c>
      <c r="BC59" s="23">
        <f>+TRUNC('D-PND'!BC59,0)</f>
        <v>0</v>
      </c>
      <c r="BD59" s="23">
        <f>+TRUNC('D-PND'!BD59,3)</f>
        <v>0</v>
      </c>
      <c r="BE59" s="23">
        <f>+TRUNC('D-PND'!BE59,3)</f>
        <v>0</v>
      </c>
      <c r="BF59" s="23">
        <f>+TRUNC('D-PND'!BF59,0)</f>
        <v>0</v>
      </c>
      <c r="BG59" s="23">
        <f>+TRUNC('D-PND'!BG59,0)</f>
        <v>0</v>
      </c>
      <c r="BH59" s="23">
        <f>+TRUNC('D-PND'!BH59,0)</f>
        <v>0</v>
      </c>
      <c r="BI59" s="23">
        <f>+TRUNC('D-PND'!BI59,0)</f>
        <v>0</v>
      </c>
      <c r="BJ59" s="23">
        <f>+TRUNC('D-PND'!BJ59,3)</f>
        <v>98.739000000000004</v>
      </c>
      <c r="BK59" s="23">
        <f>+TRUNC('D-PND'!BK59,3)</f>
        <v>1.8420000000000001</v>
      </c>
      <c r="BL59" s="23">
        <f>+TRUNC('D-PND'!BL59,3)</f>
        <v>-1.0569999999999999</v>
      </c>
      <c r="BM59" s="23">
        <f>+TRUNC('D-PND'!BM59,3)</f>
        <v>0.876</v>
      </c>
      <c r="BN59" s="23">
        <f>+TRUNC('D-PND'!BN59,3)</f>
        <v>6.0419999999999998</v>
      </c>
      <c r="BO59" s="23">
        <f>+TRUNC('D-PND'!BO59,3)</f>
        <v>6.0419999999999998</v>
      </c>
      <c r="BP59" s="23">
        <f>+TRUNC('D-PND'!BP59,3)</f>
        <v>0</v>
      </c>
      <c r="BQ59" s="23">
        <f>+TRUNC('D-PND'!BQ59,3)</f>
        <v>37.502000000000002</v>
      </c>
      <c r="BR59" s="23">
        <f>+TRUNC('D-PND'!BR59,3)</f>
        <v>37.502000000000002</v>
      </c>
      <c r="BS59" s="23">
        <f>+TRUNC('D-PND'!BS59,3)</f>
        <v>98.739000000000004</v>
      </c>
      <c r="BT59" s="23">
        <f>+TRUNC('D-PND'!BT59,0)</f>
        <v>0</v>
      </c>
      <c r="BU59" s="23">
        <f>+TRUNC('D-PND'!BU59,0)</f>
        <v>0</v>
      </c>
      <c r="BV59" s="23">
        <f>+TRUNC('D-PND'!BV59,6)</f>
        <v>0</v>
      </c>
      <c r="BW59" s="23">
        <f>+TRUNC('D-PND'!BW59,0)</f>
        <v>0</v>
      </c>
      <c r="BX59" s="23">
        <f>+TRUNC('D-PND'!BX59,0)</f>
        <v>0</v>
      </c>
      <c r="BY59" s="23">
        <f>+TRUNC('D-PND'!BY59,0)</f>
        <v>0</v>
      </c>
      <c r="BZ59" s="23">
        <f>+TRUNC('D-PND'!BZ59,3)</f>
        <v>0</v>
      </c>
      <c r="CA59" s="23">
        <f>+TRUNC('D-PND'!CA59,3)</f>
        <v>0.13</v>
      </c>
      <c r="CB59" s="23">
        <f>+TRUNC('D-PND'!CB59,3)</f>
        <v>0.42199999999999999</v>
      </c>
      <c r="CC59" s="23">
        <f>+TRUNC('D-PND'!CC59,3)</f>
        <v>0.10299999999999999</v>
      </c>
      <c r="CD59" s="23">
        <f>+TRUNC('D-PND'!CD59,3)</f>
        <v>8.6999999999999994E-2</v>
      </c>
      <c r="CE59" s="23">
        <f>+TRUNC('D-PND'!CE59,3)</f>
        <v>0</v>
      </c>
      <c r="CF59" s="23">
        <f>+TRUNC('D-PND'!CF59,3)</f>
        <v>0</v>
      </c>
      <c r="CG59" s="23">
        <f>+TRUNC('D-PND'!CG59,3)</f>
        <v>0</v>
      </c>
      <c r="CH59" s="23">
        <f>+TRUNC('D-PND'!CH59,3)</f>
        <v>0</v>
      </c>
      <c r="CI59" s="23">
        <f>+TRUNC('D-PND'!CI59,3)</f>
        <v>47099.114999999998</v>
      </c>
      <c r="CJ59" s="23">
        <f>+TRUNC('D-PND'!CJ59,3)</f>
        <v>1499.7370000000001</v>
      </c>
      <c r="CK59" s="23">
        <f>+TRUNC('D-PND'!CK59,3)</f>
        <v>0</v>
      </c>
      <c r="CL59" s="23">
        <f>+TRUNC('D-PND'!CL59,3)</f>
        <v>0</v>
      </c>
      <c r="CM59" s="23">
        <f>+TRUNC('D-PND'!CM59,3)</f>
        <v>0</v>
      </c>
      <c r="CN59" s="23">
        <f>+TRUNC('D-PND'!CN59,0)</f>
        <v>0</v>
      </c>
      <c r="CO59" s="23">
        <f>+TRUNC('D-PND'!CO59,3)</f>
        <v>0</v>
      </c>
      <c r="CP59" s="23">
        <f>+TRUNC('D-PND'!CP59,0)</f>
        <v>0</v>
      </c>
      <c r="CQ59" s="23">
        <f>+TRUNC('D-PND'!CQ59,0)</f>
        <v>0</v>
      </c>
      <c r="CR59" s="23">
        <f>+TRUNC('D-PND'!CR59,0)</f>
        <v>0</v>
      </c>
      <c r="CS59" s="23">
        <f>+TRUNC('D-PND'!CS59,0)</f>
        <v>0</v>
      </c>
      <c r="CT59" s="23">
        <f>+TRUNC('D-PND'!CT59,0)</f>
        <v>0</v>
      </c>
      <c r="CU59" s="23">
        <f>+TRUNC('D-PND'!CU59,6)</f>
        <v>0</v>
      </c>
      <c r="CV59" s="23">
        <f>+TRUNC('D-PND'!CV59,0)</f>
        <v>0</v>
      </c>
      <c r="CW59" s="23">
        <f>+TRUNC('D-PND'!CW59,0)</f>
        <v>0</v>
      </c>
      <c r="CX59" s="23">
        <f>+TRUNC('D-PND'!CX59,0)</f>
        <v>0</v>
      </c>
      <c r="CY59" s="23">
        <f>+TRUNC('D-PND'!CY59,0)</f>
        <v>0</v>
      </c>
      <c r="CZ59" s="23">
        <f>+TRUNC('D-PND'!CZ59,0)</f>
        <v>0</v>
      </c>
      <c r="DA59" s="23">
        <f>+TRUNC('D-PND'!DA59,0)</f>
        <v>0</v>
      </c>
      <c r="DB59" s="23">
        <f>+TRUNC('D-PND'!DB59,0)</f>
        <v>0</v>
      </c>
      <c r="DC59" s="23">
        <f>+TRUNC('D-PND'!DC59,0)</f>
        <v>0</v>
      </c>
      <c r="DD59" s="23">
        <f>+TRUNC('D-PND'!DD59,0)</f>
        <v>0</v>
      </c>
      <c r="DE59" s="23">
        <f>+TRUNC('D-PND'!DE59,0)</f>
        <v>0</v>
      </c>
      <c r="DF59" s="23">
        <f>+TRUNC('D-PND'!DF59,0)</f>
        <v>0</v>
      </c>
      <c r="DG59" s="23">
        <f>+TRUNC('D-PND'!DG59,0)</f>
        <v>0</v>
      </c>
      <c r="DH59" s="23">
        <f>+TRUNC('D-PND'!DH59,0)</f>
        <v>0</v>
      </c>
      <c r="DI59" s="23">
        <f>+TRUNC('D-PND'!DI59,0)</f>
        <v>0</v>
      </c>
      <c r="DJ59" s="23">
        <f>+TRUNC('D-PND'!DJ59,6)</f>
        <v>0</v>
      </c>
      <c r="DK59" s="23">
        <f>+TRUNC('D-PND'!DK59,0)</f>
        <v>0</v>
      </c>
      <c r="DL59" s="23">
        <f>+TRUNC('D-PND'!DL59,0)</f>
        <v>0</v>
      </c>
      <c r="DM59" s="23">
        <f>+TRUNC('D-PND'!DM59,0)</f>
        <v>0</v>
      </c>
      <c r="DN59" s="23">
        <f>+TRUNC('D-PND'!DN59,0)</f>
        <v>0</v>
      </c>
      <c r="DO59" s="23">
        <f>+TRUNC('D-PND'!DO59,0)</f>
        <v>0</v>
      </c>
      <c r="DP59" s="23">
        <f>+TRUNC('D-PND'!DP59,0)</f>
        <v>0</v>
      </c>
    </row>
    <row r="60" spans="3:120" x14ac:dyDescent="0.2">
      <c r="C60" s="12">
        <f>+'D-PDP'!C60</f>
        <v>2047</v>
      </c>
      <c r="D60" s="23">
        <f>+TRUNC('D-PND'!D60,0)</f>
        <v>0</v>
      </c>
      <c r="E60" s="23">
        <f>+TRUNC('D-PND'!E60,0)</f>
        <v>0</v>
      </c>
      <c r="F60" s="23">
        <f>+TRUNC('D-PND'!F60,0)</f>
        <v>0</v>
      </c>
      <c r="G60" s="23">
        <f>+TRUNC('D-PND'!G60,0)</f>
        <v>0</v>
      </c>
      <c r="H60" s="23">
        <f>+TRUNC('D-PND'!H60,0)</f>
        <v>0</v>
      </c>
      <c r="I60" s="23">
        <f>+TRUNC('D-PND'!I60,0)</f>
        <v>0</v>
      </c>
      <c r="J60" s="23">
        <f>+TRUNC('D-PND'!J60,0)</f>
        <v>0</v>
      </c>
      <c r="K60" s="23">
        <f>+TRUNC('D-PND'!K60,0)</f>
        <v>4184</v>
      </c>
      <c r="L60" s="23">
        <f>+TRUNC('D-PND'!L60,0)</f>
        <v>0</v>
      </c>
      <c r="M60" s="23">
        <f>+TRUNC('D-PND'!M60,3)</f>
        <v>1405.64</v>
      </c>
      <c r="N60" s="23">
        <f>+TRUNC('D-PND'!N60,3)</f>
        <v>1293.1890000000001</v>
      </c>
      <c r="O60" s="23">
        <f>+TRUNC('D-PND'!O60,3)</f>
        <v>0</v>
      </c>
      <c r="P60" s="23">
        <f>+TRUNC('D-PND'!P60,3)</f>
        <v>112.45099999999999</v>
      </c>
      <c r="Q60" s="23">
        <f>+TRUNC('D-PND'!Q60,3)</f>
        <v>0</v>
      </c>
      <c r="R60" s="23">
        <f>+TRUNC('D-PND'!R60,3)</f>
        <v>0</v>
      </c>
      <c r="S60" s="23">
        <f>+TRUNC('D-PND'!S60,0)</f>
        <v>0</v>
      </c>
      <c r="T60" s="23">
        <f>+TRUNC('D-PND'!T60,0)</f>
        <v>0</v>
      </c>
      <c r="U60" s="23">
        <f>+TRUNC('D-PND'!U60,0)</f>
        <v>0</v>
      </c>
      <c r="V60" s="23">
        <f>+TRUNC('D-PND'!V60,0)</f>
        <v>0</v>
      </c>
      <c r="W60" s="23">
        <f>+TRUNC('D-PND'!W60,0)</f>
        <v>7155625</v>
      </c>
      <c r="X60" s="23">
        <f>+TRUNC('D-PND'!X60,0)</f>
        <v>9344031</v>
      </c>
      <c r="Y60" s="23">
        <f>+TRUNC('D-PND'!Y60,0)</f>
        <v>0</v>
      </c>
      <c r="Z60" s="23">
        <f>+TRUNC('D-PND'!Z60,0)</f>
        <v>0</v>
      </c>
      <c r="AA60" s="23">
        <f>+TRUNC('D-PND'!AA60,0)</f>
        <v>0</v>
      </c>
      <c r="AB60" s="23">
        <f>+TRUNC('D-PND'!AB60,0)</f>
        <v>0</v>
      </c>
      <c r="AC60" s="23">
        <f>+TRUNC('D-PND'!AC60,0)</f>
        <v>0</v>
      </c>
      <c r="AD60" s="23">
        <f>+TRUNC('D-PND'!AD60,3)</f>
        <v>0</v>
      </c>
      <c r="AE60" s="23">
        <f>+TRUNC('D-PND'!AE60,3)</f>
        <v>0</v>
      </c>
      <c r="AF60" s="23">
        <f>+TRUNC('D-PND'!AF60,0)</f>
        <v>0</v>
      </c>
      <c r="AG60" s="23">
        <f>+TRUNC('D-PND'!AG60,0)</f>
        <v>0</v>
      </c>
      <c r="AH60" s="23">
        <f>+TRUNC('D-PND'!AH60,0)</f>
        <v>0</v>
      </c>
      <c r="AI60" s="23">
        <f>+TRUNC('D-PND'!AI60,0)</f>
        <v>0</v>
      </c>
      <c r="AJ60" s="23">
        <f>+TRUNC('D-PND'!AJ60,6)</f>
        <v>0</v>
      </c>
      <c r="AK60" s="23">
        <f>+TRUNC('D-PND'!AK60,6)</f>
        <v>0</v>
      </c>
      <c r="AL60" s="23">
        <f>+TRUNC('D-PND'!AL60,6)</f>
        <v>0</v>
      </c>
      <c r="AM60" s="23">
        <f>+TRUNC('D-PND'!AM60,0)</f>
        <v>0</v>
      </c>
      <c r="AN60" s="23">
        <f>+TRUNC('D-PND'!AN60,3)</f>
        <v>0</v>
      </c>
      <c r="AO60" s="23">
        <f>+TRUNC('D-PND'!AO60,0)</f>
        <v>0</v>
      </c>
      <c r="AP60" s="23">
        <f>+TRUNC('D-PND'!AP60,6)</f>
        <v>0</v>
      </c>
      <c r="AQ60" s="23">
        <f>+TRUNC('D-PND'!AQ60,0)</f>
        <v>0</v>
      </c>
      <c r="AR60" s="23">
        <f>+TRUNC('D-PND'!AR60,0)</f>
        <v>0</v>
      </c>
      <c r="AS60" s="23">
        <f>+TRUNC('D-PND'!AS60,3)</f>
        <v>0</v>
      </c>
      <c r="AT60" s="23">
        <f>+TRUNC('D-PND'!AT60,3)</f>
        <v>0</v>
      </c>
      <c r="AU60" s="23">
        <f>+TRUNC('D-PND'!AU60,0)</f>
        <v>0</v>
      </c>
      <c r="AV60" s="23">
        <f>+TRUNC('D-PND'!AV60,0)</f>
        <v>0</v>
      </c>
      <c r="AW60" s="23">
        <f>+TRUNC('D-PND'!AW60,0)</f>
        <v>0</v>
      </c>
      <c r="AX60" s="23">
        <f>+TRUNC('D-PND'!AX60,0)</f>
        <v>0</v>
      </c>
      <c r="AY60" s="23">
        <f>+TRUNC('D-PND'!AY60,0)</f>
        <v>0</v>
      </c>
      <c r="AZ60" s="23">
        <f>+TRUNC('D-PND'!AZ60,3)</f>
        <v>0</v>
      </c>
      <c r="BA60" s="23">
        <f>+TRUNC('D-PND'!BA60,0)</f>
        <v>0</v>
      </c>
      <c r="BB60" s="23">
        <f>+TRUNC('D-PND'!BB60,0)</f>
        <v>0</v>
      </c>
      <c r="BC60" s="23">
        <f>+TRUNC('D-PND'!BC60,0)</f>
        <v>0</v>
      </c>
      <c r="BD60" s="23">
        <f>+TRUNC('D-PND'!BD60,3)</f>
        <v>0</v>
      </c>
      <c r="BE60" s="23">
        <f>+TRUNC('D-PND'!BE60,3)</f>
        <v>0</v>
      </c>
      <c r="BF60" s="23">
        <f>+TRUNC('D-PND'!BF60,0)</f>
        <v>0</v>
      </c>
      <c r="BG60" s="23">
        <f>+TRUNC('D-PND'!BG60,0)</f>
        <v>0</v>
      </c>
      <c r="BH60" s="23">
        <f>+TRUNC('D-PND'!BH60,0)</f>
        <v>0</v>
      </c>
      <c r="BI60" s="23">
        <f>+TRUNC('D-PND'!BI60,0)</f>
        <v>0</v>
      </c>
      <c r="BJ60" s="23">
        <f>+TRUNC('D-PND'!BJ60,3)</f>
        <v>98.739000000000004</v>
      </c>
      <c r="BK60" s="23">
        <f>+TRUNC('D-PND'!BK60,3)</f>
        <v>1.8420000000000001</v>
      </c>
      <c r="BL60" s="23">
        <f>+TRUNC('D-PND'!BL60,3)</f>
        <v>-1.0569999999999999</v>
      </c>
      <c r="BM60" s="23">
        <f>+TRUNC('D-PND'!BM60,3)</f>
        <v>0.876</v>
      </c>
      <c r="BN60" s="23">
        <f>+TRUNC('D-PND'!BN60,3)</f>
        <v>6.0419999999999998</v>
      </c>
      <c r="BO60" s="23">
        <f>+TRUNC('D-PND'!BO60,3)</f>
        <v>6.0419999999999998</v>
      </c>
      <c r="BP60" s="23">
        <f>+TRUNC('D-PND'!BP60,3)</f>
        <v>0</v>
      </c>
      <c r="BQ60" s="23">
        <f>+TRUNC('D-PND'!BQ60,3)</f>
        <v>37.502000000000002</v>
      </c>
      <c r="BR60" s="23">
        <f>+TRUNC('D-PND'!BR60,3)</f>
        <v>37.502000000000002</v>
      </c>
      <c r="BS60" s="23">
        <f>+TRUNC('D-PND'!BS60,3)</f>
        <v>98.739000000000004</v>
      </c>
      <c r="BT60" s="23">
        <f>+TRUNC('D-PND'!BT60,0)</f>
        <v>0</v>
      </c>
      <c r="BU60" s="23">
        <f>+TRUNC('D-PND'!BU60,0)</f>
        <v>0</v>
      </c>
      <c r="BV60" s="23">
        <f>+TRUNC('D-PND'!BV60,6)</f>
        <v>0</v>
      </c>
      <c r="BW60" s="23">
        <f>+TRUNC('D-PND'!BW60,0)</f>
        <v>0</v>
      </c>
      <c r="BX60" s="23">
        <f>+TRUNC('D-PND'!BX60,0)</f>
        <v>0</v>
      </c>
      <c r="BY60" s="23">
        <f>+TRUNC('D-PND'!BY60,0)</f>
        <v>0</v>
      </c>
      <c r="BZ60" s="23">
        <f>+TRUNC('D-PND'!BZ60,3)</f>
        <v>0</v>
      </c>
      <c r="CA60" s="23">
        <f>+TRUNC('D-PND'!CA60,3)</f>
        <v>0.13</v>
      </c>
      <c r="CB60" s="23">
        <f>+TRUNC('D-PND'!CB60,3)</f>
        <v>0.42199999999999999</v>
      </c>
      <c r="CC60" s="23">
        <f>+TRUNC('D-PND'!CC60,3)</f>
        <v>0.10299999999999999</v>
      </c>
      <c r="CD60" s="23">
        <f>+TRUNC('D-PND'!CD60,3)</f>
        <v>8.6999999999999994E-2</v>
      </c>
      <c r="CE60" s="23">
        <f>+TRUNC('D-PND'!CE60,3)</f>
        <v>0</v>
      </c>
      <c r="CF60" s="23">
        <f>+TRUNC('D-PND'!CF60,3)</f>
        <v>0</v>
      </c>
      <c r="CG60" s="23">
        <f>+TRUNC('D-PND'!CG60,3)</f>
        <v>0</v>
      </c>
      <c r="CH60" s="23">
        <f>+TRUNC('D-PND'!CH60,3)</f>
        <v>0</v>
      </c>
      <c r="CI60" s="23">
        <f>+TRUNC('D-PND'!CI60,3)</f>
        <v>47099.114999999998</v>
      </c>
      <c r="CJ60" s="23">
        <f>+TRUNC('D-PND'!CJ60,3)</f>
        <v>1499.7370000000001</v>
      </c>
      <c r="CK60" s="23">
        <f>+TRUNC('D-PND'!CK60,3)</f>
        <v>0</v>
      </c>
      <c r="CL60" s="23">
        <f>+TRUNC('D-PND'!CL60,3)</f>
        <v>0</v>
      </c>
      <c r="CM60" s="23">
        <f>+TRUNC('D-PND'!CM60,3)</f>
        <v>0</v>
      </c>
      <c r="CN60" s="23">
        <f>+TRUNC('D-PND'!CN60,0)</f>
        <v>0</v>
      </c>
      <c r="CO60" s="23">
        <f>+TRUNC('D-PND'!CO60,3)</f>
        <v>0</v>
      </c>
      <c r="CP60" s="23">
        <f>+TRUNC('D-PND'!CP60,0)</f>
        <v>0</v>
      </c>
      <c r="CQ60" s="23">
        <f>+TRUNC('D-PND'!CQ60,0)</f>
        <v>0</v>
      </c>
      <c r="CR60" s="23">
        <f>+TRUNC('D-PND'!CR60,0)</f>
        <v>0</v>
      </c>
      <c r="CS60" s="23">
        <f>+TRUNC('D-PND'!CS60,0)</f>
        <v>0</v>
      </c>
      <c r="CT60" s="23">
        <f>+TRUNC('D-PND'!CT60,0)</f>
        <v>0</v>
      </c>
      <c r="CU60" s="23">
        <f>+TRUNC('D-PND'!CU60,6)</f>
        <v>0</v>
      </c>
      <c r="CV60" s="23">
        <f>+TRUNC('D-PND'!CV60,0)</f>
        <v>0</v>
      </c>
      <c r="CW60" s="23">
        <f>+TRUNC('D-PND'!CW60,0)</f>
        <v>0</v>
      </c>
      <c r="CX60" s="23">
        <f>+TRUNC('D-PND'!CX60,0)</f>
        <v>0</v>
      </c>
      <c r="CY60" s="23">
        <f>+TRUNC('D-PND'!CY60,0)</f>
        <v>0</v>
      </c>
      <c r="CZ60" s="23">
        <f>+TRUNC('D-PND'!CZ60,0)</f>
        <v>0</v>
      </c>
      <c r="DA60" s="23">
        <f>+TRUNC('D-PND'!DA60,0)</f>
        <v>0</v>
      </c>
      <c r="DB60" s="23">
        <f>+TRUNC('D-PND'!DB60,0)</f>
        <v>0</v>
      </c>
      <c r="DC60" s="23">
        <f>+TRUNC('D-PND'!DC60,0)</f>
        <v>0</v>
      </c>
      <c r="DD60" s="23">
        <f>+TRUNC('D-PND'!DD60,0)</f>
        <v>0</v>
      </c>
      <c r="DE60" s="23">
        <f>+TRUNC('D-PND'!DE60,0)</f>
        <v>0</v>
      </c>
      <c r="DF60" s="23">
        <f>+TRUNC('D-PND'!DF60,0)</f>
        <v>0</v>
      </c>
      <c r="DG60" s="23">
        <f>+TRUNC('D-PND'!DG60,0)</f>
        <v>0</v>
      </c>
      <c r="DH60" s="23">
        <f>+TRUNC('D-PND'!DH60,0)</f>
        <v>0</v>
      </c>
      <c r="DI60" s="23">
        <f>+TRUNC('D-PND'!DI60,0)</f>
        <v>0</v>
      </c>
      <c r="DJ60" s="23">
        <f>+TRUNC('D-PND'!DJ60,6)</f>
        <v>0</v>
      </c>
      <c r="DK60" s="23">
        <f>+TRUNC('D-PND'!DK60,0)</f>
        <v>0</v>
      </c>
      <c r="DL60" s="23">
        <f>+TRUNC('D-PND'!DL60,0)</f>
        <v>0</v>
      </c>
      <c r="DM60" s="23">
        <f>+TRUNC('D-PND'!DM60,0)</f>
        <v>0</v>
      </c>
      <c r="DN60" s="23">
        <f>+TRUNC('D-PND'!DN60,0)</f>
        <v>0</v>
      </c>
      <c r="DO60" s="23">
        <f>+TRUNC('D-PND'!DO60,0)</f>
        <v>0</v>
      </c>
      <c r="DP60" s="23">
        <f>+TRUNC('D-PND'!DP60,0)</f>
        <v>0</v>
      </c>
    </row>
    <row r="61" spans="3:120" x14ac:dyDescent="0.2">
      <c r="C61" s="12">
        <f>+'D-PDP'!C61</f>
        <v>2048</v>
      </c>
      <c r="D61" s="23">
        <f>+TRUNC('D-PND'!D61,0)</f>
        <v>0</v>
      </c>
      <c r="E61" s="23">
        <f>+TRUNC('D-PND'!E61,0)</f>
        <v>0</v>
      </c>
      <c r="F61" s="23">
        <f>+TRUNC('D-PND'!F61,0)</f>
        <v>0</v>
      </c>
      <c r="G61" s="23">
        <f>+TRUNC('D-PND'!G61,0)</f>
        <v>0</v>
      </c>
      <c r="H61" s="23">
        <f>+TRUNC('D-PND'!H61,0)</f>
        <v>0</v>
      </c>
      <c r="I61" s="23">
        <f>+TRUNC('D-PND'!I61,0)</f>
        <v>0</v>
      </c>
      <c r="J61" s="23">
        <f>+TRUNC('D-PND'!J61,0)</f>
        <v>0</v>
      </c>
      <c r="K61" s="23">
        <f>+TRUNC('D-PND'!K61,0)</f>
        <v>3040</v>
      </c>
      <c r="L61" s="23">
        <f>+TRUNC('D-PND'!L61,0)</f>
        <v>0</v>
      </c>
      <c r="M61" s="23">
        <f>+TRUNC('D-PND'!M61,3)</f>
        <v>1115.5319999999999</v>
      </c>
      <c r="N61" s="23">
        <f>+TRUNC('D-PND'!N61,3)</f>
        <v>1026.29</v>
      </c>
      <c r="O61" s="23">
        <f>+TRUNC('D-PND'!O61,3)</f>
        <v>0</v>
      </c>
      <c r="P61" s="23">
        <f>+TRUNC('D-PND'!P61,3)</f>
        <v>89.242000000000004</v>
      </c>
      <c r="Q61" s="23">
        <f>+TRUNC('D-PND'!Q61,3)</f>
        <v>0</v>
      </c>
      <c r="R61" s="23">
        <f>+TRUNC('D-PND'!R61,3)</f>
        <v>0</v>
      </c>
      <c r="S61" s="23">
        <f>+TRUNC('D-PND'!S61,0)</f>
        <v>0</v>
      </c>
      <c r="T61" s="23">
        <f>+TRUNC('D-PND'!T61,0)</f>
        <v>0</v>
      </c>
      <c r="U61" s="23">
        <f>+TRUNC('D-PND'!U61,0)</f>
        <v>0</v>
      </c>
      <c r="V61" s="23">
        <f>+TRUNC('D-PND'!V61,0)</f>
        <v>0</v>
      </c>
      <c r="W61" s="23">
        <f>+TRUNC('D-PND'!W61,0)</f>
        <v>5506646</v>
      </c>
      <c r="X61" s="23">
        <f>+TRUNC('D-PND'!X61,0)</f>
        <v>7163158</v>
      </c>
      <c r="Y61" s="23">
        <f>+TRUNC('D-PND'!Y61,0)</f>
        <v>0</v>
      </c>
      <c r="Z61" s="23">
        <f>+TRUNC('D-PND'!Z61,0)</f>
        <v>0</v>
      </c>
      <c r="AA61" s="23">
        <f>+TRUNC('D-PND'!AA61,0)</f>
        <v>0</v>
      </c>
      <c r="AB61" s="23">
        <f>+TRUNC('D-PND'!AB61,0)</f>
        <v>0</v>
      </c>
      <c r="AC61" s="23">
        <f>+TRUNC('D-PND'!AC61,0)</f>
        <v>0</v>
      </c>
      <c r="AD61" s="23">
        <f>+TRUNC('D-PND'!AD61,3)</f>
        <v>0</v>
      </c>
      <c r="AE61" s="23">
        <f>+TRUNC('D-PND'!AE61,3)</f>
        <v>0</v>
      </c>
      <c r="AF61" s="23">
        <f>+TRUNC('D-PND'!AF61,0)</f>
        <v>0</v>
      </c>
      <c r="AG61" s="23">
        <f>+TRUNC('D-PND'!AG61,0)</f>
        <v>0</v>
      </c>
      <c r="AH61" s="23">
        <f>+TRUNC('D-PND'!AH61,0)</f>
        <v>0</v>
      </c>
      <c r="AI61" s="23">
        <f>+TRUNC('D-PND'!AI61,0)</f>
        <v>0</v>
      </c>
      <c r="AJ61" s="23">
        <f>+TRUNC('D-PND'!AJ61,6)</f>
        <v>0</v>
      </c>
      <c r="AK61" s="23">
        <f>+TRUNC('D-PND'!AK61,6)</f>
        <v>0</v>
      </c>
      <c r="AL61" s="23">
        <f>+TRUNC('D-PND'!AL61,6)</f>
        <v>0</v>
      </c>
      <c r="AM61" s="23">
        <f>+TRUNC('D-PND'!AM61,0)</f>
        <v>0</v>
      </c>
      <c r="AN61" s="23">
        <f>+TRUNC('D-PND'!AN61,3)</f>
        <v>0</v>
      </c>
      <c r="AO61" s="23">
        <f>+TRUNC('D-PND'!AO61,0)</f>
        <v>0</v>
      </c>
      <c r="AP61" s="23">
        <f>+TRUNC('D-PND'!AP61,6)</f>
        <v>0</v>
      </c>
      <c r="AQ61" s="23">
        <f>+TRUNC('D-PND'!AQ61,0)</f>
        <v>0</v>
      </c>
      <c r="AR61" s="23">
        <f>+TRUNC('D-PND'!AR61,0)</f>
        <v>0</v>
      </c>
      <c r="AS61" s="23">
        <f>+TRUNC('D-PND'!AS61,3)</f>
        <v>0</v>
      </c>
      <c r="AT61" s="23">
        <f>+TRUNC('D-PND'!AT61,3)</f>
        <v>0</v>
      </c>
      <c r="AU61" s="23">
        <f>+TRUNC('D-PND'!AU61,0)</f>
        <v>0</v>
      </c>
      <c r="AV61" s="23">
        <f>+TRUNC('D-PND'!AV61,0)</f>
        <v>0</v>
      </c>
      <c r="AW61" s="23">
        <f>+TRUNC('D-PND'!AW61,0)</f>
        <v>0</v>
      </c>
      <c r="AX61" s="23">
        <f>+TRUNC('D-PND'!AX61,0)</f>
        <v>0</v>
      </c>
      <c r="AY61" s="23">
        <f>+TRUNC('D-PND'!AY61,0)</f>
        <v>0</v>
      </c>
      <c r="AZ61" s="23">
        <f>+TRUNC('D-PND'!AZ61,3)</f>
        <v>0</v>
      </c>
      <c r="BA61" s="23">
        <f>+TRUNC('D-PND'!BA61,0)</f>
        <v>0</v>
      </c>
      <c r="BB61" s="23">
        <f>+TRUNC('D-PND'!BB61,0)</f>
        <v>0</v>
      </c>
      <c r="BC61" s="23">
        <f>+TRUNC('D-PND'!BC61,0)</f>
        <v>0</v>
      </c>
      <c r="BD61" s="23">
        <f>+TRUNC('D-PND'!BD61,3)</f>
        <v>0</v>
      </c>
      <c r="BE61" s="23">
        <f>+TRUNC('D-PND'!BE61,3)</f>
        <v>0</v>
      </c>
      <c r="BF61" s="23">
        <f>+TRUNC('D-PND'!BF61,0)</f>
        <v>0</v>
      </c>
      <c r="BG61" s="23">
        <f>+TRUNC('D-PND'!BG61,0)</f>
        <v>0</v>
      </c>
      <c r="BH61" s="23">
        <f>+TRUNC('D-PND'!BH61,0)</f>
        <v>0</v>
      </c>
      <c r="BI61" s="23">
        <f>+TRUNC('D-PND'!BI61,0)</f>
        <v>0</v>
      </c>
      <c r="BJ61" s="23">
        <f>+TRUNC('D-PND'!BJ61,3)</f>
        <v>98.739000000000004</v>
      </c>
      <c r="BK61" s="23">
        <f>+TRUNC('D-PND'!BK61,3)</f>
        <v>1.8420000000000001</v>
      </c>
      <c r="BL61" s="23">
        <f>+TRUNC('D-PND'!BL61,3)</f>
        <v>-1.0569999999999999</v>
      </c>
      <c r="BM61" s="23">
        <f>+TRUNC('D-PND'!BM61,3)</f>
        <v>0.876</v>
      </c>
      <c r="BN61" s="23">
        <f>+TRUNC('D-PND'!BN61,3)</f>
        <v>6.0419999999999998</v>
      </c>
      <c r="BO61" s="23">
        <f>+TRUNC('D-PND'!BO61,3)</f>
        <v>6.0419999999999998</v>
      </c>
      <c r="BP61" s="23">
        <f>+TRUNC('D-PND'!BP61,3)</f>
        <v>0</v>
      </c>
      <c r="BQ61" s="23">
        <f>+TRUNC('D-PND'!BQ61,3)</f>
        <v>37.502000000000002</v>
      </c>
      <c r="BR61" s="23">
        <f>+TRUNC('D-PND'!BR61,3)</f>
        <v>37.502000000000002</v>
      </c>
      <c r="BS61" s="23">
        <f>+TRUNC('D-PND'!BS61,3)</f>
        <v>98.739000000000004</v>
      </c>
      <c r="BT61" s="23">
        <f>+TRUNC('D-PND'!BT61,0)</f>
        <v>0</v>
      </c>
      <c r="BU61" s="23">
        <f>+TRUNC('D-PND'!BU61,0)</f>
        <v>0</v>
      </c>
      <c r="BV61" s="23">
        <f>+TRUNC('D-PND'!BV61,6)</f>
        <v>0</v>
      </c>
      <c r="BW61" s="23">
        <f>+TRUNC('D-PND'!BW61,0)</f>
        <v>0</v>
      </c>
      <c r="BX61" s="23">
        <f>+TRUNC('D-PND'!BX61,0)</f>
        <v>0</v>
      </c>
      <c r="BY61" s="23">
        <f>+TRUNC('D-PND'!BY61,0)</f>
        <v>0</v>
      </c>
      <c r="BZ61" s="23">
        <f>+TRUNC('D-PND'!BZ61,3)</f>
        <v>0</v>
      </c>
      <c r="CA61" s="23">
        <f>+TRUNC('D-PND'!CA61,3)</f>
        <v>0.13</v>
      </c>
      <c r="CB61" s="23">
        <f>+TRUNC('D-PND'!CB61,3)</f>
        <v>0.42199999999999999</v>
      </c>
      <c r="CC61" s="23">
        <f>+TRUNC('D-PND'!CC61,3)</f>
        <v>0.10299999999999999</v>
      </c>
      <c r="CD61" s="23">
        <f>+TRUNC('D-PND'!CD61,3)</f>
        <v>8.6999999999999994E-2</v>
      </c>
      <c r="CE61" s="23">
        <f>+TRUNC('D-PND'!CE61,3)</f>
        <v>0</v>
      </c>
      <c r="CF61" s="23">
        <f>+TRUNC('D-PND'!CF61,3)</f>
        <v>0</v>
      </c>
      <c r="CG61" s="23">
        <f>+TRUNC('D-PND'!CG61,3)</f>
        <v>0</v>
      </c>
      <c r="CH61" s="23">
        <f>+TRUNC('D-PND'!CH61,3)</f>
        <v>0</v>
      </c>
      <c r="CI61" s="23">
        <f>+TRUNC('D-PND'!CI61,3)</f>
        <v>47099.114999999998</v>
      </c>
      <c r="CJ61" s="23">
        <f>+TRUNC('D-PND'!CJ61,3)</f>
        <v>1499.7370000000001</v>
      </c>
      <c r="CK61" s="23">
        <f>+TRUNC('D-PND'!CK61,3)</f>
        <v>0</v>
      </c>
      <c r="CL61" s="23">
        <f>+TRUNC('D-PND'!CL61,3)</f>
        <v>0</v>
      </c>
      <c r="CM61" s="23">
        <f>+TRUNC('D-PND'!CM61,3)</f>
        <v>0</v>
      </c>
      <c r="CN61" s="23">
        <f>+TRUNC('D-PND'!CN61,0)</f>
        <v>0</v>
      </c>
      <c r="CO61" s="23">
        <f>+TRUNC('D-PND'!CO61,3)</f>
        <v>0</v>
      </c>
      <c r="CP61" s="23">
        <f>+TRUNC('D-PND'!CP61,0)</f>
        <v>0</v>
      </c>
      <c r="CQ61" s="23">
        <f>+TRUNC('D-PND'!CQ61,0)</f>
        <v>0</v>
      </c>
      <c r="CR61" s="23">
        <f>+TRUNC('D-PND'!CR61,0)</f>
        <v>0</v>
      </c>
      <c r="CS61" s="23">
        <f>+TRUNC('D-PND'!CS61,0)</f>
        <v>0</v>
      </c>
      <c r="CT61" s="23">
        <f>+TRUNC('D-PND'!CT61,0)</f>
        <v>0</v>
      </c>
      <c r="CU61" s="23">
        <f>+TRUNC('D-PND'!CU61,6)</f>
        <v>0</v>
      </c>
      <c r="CV61" s="23">
        <f>+TRUNC('D-PND'!CV61,0)</f>
        <v>0</v>
      </c>
      <c r="CW61" s="23">
        <f>+TRUNC('D-PND'!CW61,0)</f>
        <v>0</v>
      </c>
      <c r="CX61" s="23">
        <f>+TRUNC('D-PND'!CX61,0)</f>
        <v>0</v>
      </c>
      <c r="CY61" s="23">
        <f>+TRUNC('D-PND'!CY61,0)</f>
        <v>0</v>
      </c>
      <c r="CZ61" s="23">
        <f>+TRUNC('D-PND'!CZ61,0)</f>
        <v>0</v>
      </c>
      <c r="DA61" s="23">
        <f>+TRUNC('D-PND'!DA61,0)</f>
        <v>0</v>
      </c>
      <c r="DB61" s="23">
        <f>+TRUNC('D-PND'!DB61,0)</f>
        <v>0</v>
      </c>
      <c r="DC61" s="23">
        <f>+TRUNC('D-PND'!DC61,0)</f>
        <v>0</v>
      </c>
      <c r="DD61" s="23">
        <f>+TRUNC('D-PND'!DD61,0)</f>
        <v>0</v>
      </c>
      <c r="DE61" s="23">
        <f>+TRUNC('D-PND'!DE61,0)</f>
        <v>0</v>
      </c>
      <c r="DF61" s="23">
        <f>+TRUNC('D-PND'!DF61,0)</f>
        <v>0</v>
      </c>
      <c r="DG61" s="23">
        <f>+TRUNC('D-PND'!DG61,0)</f>
        <v>0</v>
      </c>
      <c r="DH61" s="23">
        <f>+TRUNC('D-PND'!DH61,0)</f>
        <v>0</v>
      </c>
      <c r="DI61" s="23">
        <f>+TRUNC('D-PND'!DI61,0)</f>
        <v>0</v>
      </c>
      <c r="DJ61" s="23">
        <f>+TRUNC('D-PND'!DJ61,6)</f>
        <v>0</v>
      </c>
      <c r="DK61" s="23">
        <f>+TRUNC('D-PND'!DK61,0)</f>
        <v>0</v>
      </c>
      <c r="DL61" s="23">
        <f>+TRUNC('D-PND'!DL61,0)</f>
        <v>0</v>
      </c>
      <c r="DM61" s="23">
        <f>+TRUNC('D-PND'!DM61,0)</f>
        <v>0</v>
      </c>
      <c r="DN61" s="23">
        <f>+TRUNC('D-PND'!DN61,0)</f>
        <v>0</v>
      </c>
      <c r="DO61" s="23">
        <f>+TRUNC('D-PND'!DO61,0)</f>
        <v>0</v>
      </c>
      <c r="DP61" s="23">
        <f>+TRUNC('D-PND'!DP61,0)</f>
        <v>0</v>
      </c>
    </row>
    <row r="62" spans="3:120" x14ac:dyDescent="0.2">
      <c r="C62" s="12">
        <f>+'D-PDP'!C62</f>
        <v>2049</v>
      </c>
      <c r="D62" s="23">
        <f>+TRUNC('D-PND'!D62,0)</f>
        <v>0</v>
      </c>
      <c r="E62" s="23">
        <f>+TRUNC('D-PND'!E62,0)</f>
        <v>0</v>
      </c>
      <c r="F62" s="23">
        <f>+TRUNC('D-PND'!F62,0)</f>
        <v>0</v>
      </c>
      <c r="G62" s="23">
        <f>+TRUNC('D-PND'!G62,0)</f>
        <v>0</v>
      </c>
      <c r="H62" s="23">
        <f>+TRUNC('D-PND'!H62,0)</f>
        <v>0</v>
      </c>
      <c r="I62" s="23">
        <f>+TRUNC('D-PND'!I62,0)</f>
        <v>0</v>
      </c>
      <c r="J62" s="23">
        <f>+TRUNC('D-PND'!J62,0)</f>
        <v>0</v>
      </c>
      <c r="K62" s="23">
        <f>+TRUNC('D-PND'!K62,0)</f>
        <v>1494</v>
      </c>
      <c r="L62" s="23">
        <f>+TRUNC('D-PND'!L62,0)</f>
        <v>0</v>
      </c>
      <c r="M62" s="23">
        <f>+TRUNC('D-PND'!M62,3)</f>
        <v>782.98299999999995</v>
      </c>
      <c r="N62" s="23">
        <f>+TRUNC('D-PND'!N62,3)</f>
        <v>720.34500000000003</v>
      </c>
      <c r="O62" s="23">
        <f>+TRUNC('D-PND'!O62,3)</f>
        <v>0</v>
      </c>
      <c r="P62" s="23">
        <f>+TRUNC('D-PND'!P62,3)</f>
        <v>62.637999999999998</v>
      </c>
      <c r="Q62" s="23">
        <f>+TRUNC('D-PND'!Q62,3)</f>
        <v>0</v>
      </c>
      <c r="R62" s="23">
        <f>+TRUNC('D-PND'!R62,3)</f>
        <v>0</v>
      </c>
      <c r="S62" s="23">
        <f>+TRUNC('D-PND'!S62,0)</f>
        <v>0</v>
      </c>
      <c r="T62" s="23">
        <f>+TRUNC('D-PND'!T62,0)</f>
        <v>0</v>
      </c>
      <c r="U62" s="23">
        <f>+TRUNC('D-PND'!U62,0)</f>
        <v>0</v>
      </c>
      <c r="V62" s="23">
        <f>+TRUNC('D-PND'!V62,0)</f>
        <v>0</v>
      </c>
      <c r="W62" s="23">
        <f>+TRUNC('D-PND'!W62,0)</f>
        <v>222442</v>
      </c>
      <c r="X62" s="23">
        <f>+TRUNC('D-PND'!X62,0)</f>
        <v>206648</v>
      </c>
      <c r="Y62" s="23">
        <f>+TRUNC('D-PND'!Y62,0)</f>
        <v>0</v>
      </c>
      <c r="Z62" s="23">
        <f>+TRUNC('D-PND'!Z62,0)</f>
        <v>0</v>
      </c>
      <c r="AA62" s="23">
        <f>+TRUNC('D-PND'!AA62,0)</f>
        <v>0</v>
      </c>
      <c r="AB62" s="23">
        <f>+TRUNC('D-PND'!AB62,0)</f>
        <v>0</v>
      </c>
      <c r="AC62" s="23">
        <f>+TRUNC('D-PND'!AC62,0)</f>
        <v>0</v>
      </c>
      <c r="AD62" s="23">
        <f>+TRUNC('D-PND'!AD62,3)</f>
        <v>0</v>
      </c>
      <c r="AE62" s="23">
        <f>+TRUNC('D-PND'!AE62,3)</f>
        <v>0</v>
      </c>
      <c r="AF62" s="23">
        <f>+TRUNC('D-PND'!AF62,0)</f>
        <v>0</v>
      </c>
      <c r="AG62" s="23">
        <f>+TRUNC('D-PND'!AG62,0)</f>
        <v>0</v>
      </c>
      <c r="AH62" s="23">
        <f>+TRUNC('D-PND'!AH62,0)</f>
        <v>0</v>
      </c>
      <c r="AI62" s="23">
        <f>+TRUNC('D-PND'!AI62,0)</f>
        <v>0</v>
      </c>
      <c r="AJ62" s="23">
        <f>+TRUNC('D-PND'!AJ62,6)</f>
        <v>0</v>
      </c>
      <c r="AK62" s="23">
        <f>+TRUNC('D-PND'!AK62,6)</f>
        <v>0</v>
      </c>
      <c r="AL62" s="23">
        <f>+TRUNC('D-PND'!AL62,6)</f>
        <v>0</v>
      </c>
      <c r="AM62" s="23">
        <f>+TRUNC('D-PND'!AM62,0)</f>
        <v>0</v>
      </c>
      <c r="AN62" s="23">
        <f>+TRUNC('D-PND'!AN62,3)</f>
        <v>0</v>
      </c>
      <c r="AO62" s="23">
        <f>+TRUNC('D-PND'!AO62,0)</f>
        <v>0</v>
      </c>
      <c r="AP62" s="23">
        <f>+TRUNC('D-PND'!AP62,6)</f>
        <v>0</v>
      </c>
      <c r="AQ62" s="23">
        <f>+TRUNC('D-PND'!AQ62,0)</f>
        <v>0</v>
      </c>
      <c r="AR62" s="23">
        <f>+TRUNC('D-PND'!AR62,0)</f>
        <v>0</v>
      </c>
      <c r="AS62" s="23">
        <f>+TRUNC('D-PND'!AS62,3)</f>
        <v>0</v>
      </c>
      <c r="AT62" s="23">
        <f>+TRUNC('D-PND'!AT62,3)</f>
        <v>0</v>
      </c>
      <c r="AU62" s="23">
        <f>+TRUNC('D-PND'!AU62,0)</f>
        <v>0</v>
      </c>
      <c r="AV62" s="23">
        <f>+TRUNC('D-PND'!AV62,0)</f>
        <v>0</v>
      </c>
      <c r="AW62" s="23">
        <f>+TRUNC('D-PND'!AW62,0)</f>
        <v>0</v>
      </c>
      <c r="AX62" s="23">
        <f>+TRUNC('D-PND'!AX62,0)</f>
        <v>0</v>
      </c>
      <c r="AY62" s="23">
        <f>+TRUNC('D-PND'!AY62,0)</f>
        <v>0</v>
      </c>
      <c r="AZ62" s="23">
        <f>+TRUNC('D-PND'!AZ62,3)</f>
        <v>0</v>
      </c>
      <c r="BA62" s="23">
        <f>+TRUNC('D-PND'!BA62,0)</f>
        <v>0</v>
      </c>
      <c r="BB62" s="23">
        <f>+TRUNC('D-PND'!BB62,0)</f>
        <v>0</v>
      </c>
      <c r="BC62" s="23">
        <f>+TRUNC('D-PND'!BC62,0)</f>
        <v>0</v>
      </c>
      <c r="BD62" s="23">
        <f>+TRUNC('D-PND'!BD62,3)</f>
        <v>0</v>
      </c>
      <c r="BE62" s="23">
        <f>+TRUNC('D-PND'!BE62,3)</f>
        <v>0</v>
      </c>
      <c r="BF62" s="23">
        <f>+TRUNC('D-PND'!BF62,0)</f>
        <v>0</v>
      </c>
      <c r="BG62" s="23">
        <f>+TRUNC('D-PND'!BG62,0)</f>
        <v>0</v>
      </c>
      <c r="BH62" s="23">
        <f>+TRUNC('D-PND'!BH62,0)</f>
        <v>0</v>
      </c>
      <c r="BI62" s="23">
        <f>+TRUNC('D-PND'!BI62,0)</f>
        <v>0</v>
      </c>
      <c r="BJ62" s="23">
        <f>+TRUNC('D-PND'!BJ62,3)</f>
        <v>98.739000000000004</v>
      </c>
      <c r="BK62" s="23">
        <f>+TRUNC('D-PND'!BK62,3)</f>
        <v>1.8420000000000001</v>
      </c>
      <c r="BL62" s="23">
        <f>+TRUNC('D-PND'!BL62,3)</f>
        <v>-1.0569999999999999</v>
      </c>
      <c r="BM62" s="23">
        <f>+TRUNC('D-PND'!BM62,3)</f>
        <v>0.876</v>
      </c>
      <c r="BN62" s="23">
        <f>+TRUNC('D-PND'!BN62,3)</f>
        <v>6.0419999999999998</v>
      </c>
      <c r="BO62" s="23">
        <f>+TRUNC('D-PND'!BO62,3)</f>
        <v>6.0419999999999998</v>
      </c>
      <c r="BP62" s="23">
        <f>+TRUNC('D-PND'!BP62,3)</f>
        <v>0</v>
      </c>
      <c r="BQ62" s="23">
        <f>+TRUNC('D-PND'!BQ62,3)</f>
        <v>37.502000000000002</v>
      </c>
      <c r="BR62" s="23">
        <f>+TRUNC('D-PND'!BR62,3)</f>
        <v>37.502000000000002</v>
      </c>
      <c r="BS62" s="23">
        <f>+TRUNC('D-PND'!BS62,3)</f>
        <v>98.739000000000004</v>
      </c>
      <c r="BT62" s="23">
        <f>+TRUNC('D-PND'!BT62,0)</f>
        <v>0</v>
      </c>
      <c r="BU62" s="23">
        <f>+TRUNC('D-PND'!BU62,0)</f>
        <v>0</v>
      </c>
      <c r="BV62" s="23">
        <f>+TRUNC('D-PND'!BV62,6)</f>
        <v>0</v>
      </c>
      <c r="BW62" s="23">
        <f>+TRUNC('D-PND'!BW62,0)</f>
        <v>0</v>
      </c>
      <c r="BX62" s="23">
        <f>+TRUNC('D-PND'!BX62,0)</f>
        <v>0</v>
      </c>
      <c r="BY62" s="23">
        <f>+TRUNC('D-PND'!BY62,0)</f>
        <v>0</v>
      </c>
      <c r="BZ62" s="23">
        <f>+TRUNC('D-PND'!BZ62,3)</f>
        <v>0</v>
      </c>
      <c r="CA62" s="23">
        <f>+TRUNC('D-PND'!CA62,3)</f>
        <v>0.13</v>
      </c>
      <c r="CB62" s="23">
        <f>+TRUNC('D-PND'!CB62,3)</f>
        <v>0.42199999999999999</v>
      </c>
      <c r="CC62" s="23">
        <f>+TRUNC('D-PND'!CC62,3)</f>
        <v>0.10299999999999999</v>
      </c>
      <c r="CD62" s="23">
        <f>+TRUNC('D-PND'!CD62,3)</f>
        <v>8.6999999999999994E-2</v>
      </c>
      <c r="CE62" s="23">
        <f>+TRUNC('D-PND'!CE62,3)</f>
        <v>0</v>
      </c>
      <c r="CF62" s="23">
        <f>+TRUNC('D-PND'!CF62,3)</f>
        <v>0</v>
      </c>
      <c r="CG62" s="23">
        <f>+TRUNC('D-PND'!CG62,3)</f>
        <v>0</v>
      </c>
      <c r="CH62" s="23">
        <f>+TRUNC('D-PND'!CH62,3)</f>
        <v>0</v>
      </c>
      <c r="CI62" s="23">
        <f>+TRUNC('D-PND'!CI62,3)</f>
        <v>47099.114999999998</v>
      </c>
      <c r="CJ62" s="23">
        <f>+TRUNC('D-PND'!CJ62,3)</f>
        <v>1499.7370000000001</v>
      </c>
      <c r="CK62" s="23">
        <f>+TRUNC('D-PND'!CK62,3)</f>
        <v>0</v>
      </c>
      <c r="CL62" s="23">
        <f>+TRUNC('D-PND'!CL62,3)</f>
        <v>0</v>
      </c>
      <c r="CM62" s="23">
        <f>+TRUNC('D-PND'!CM62,3)</f>
        <v>0</v>
      </c>
      <c r="CN62" s="23">
        <f>+TRUNC('D-PND'!CN62,0)</f>
        <v>0</v>
      </c>
      <c r="CO62" s="23">
        <f>+TRUNC('D-PND'!CO62,3)</f>
        <v>0</v>
      </c>
      <c r="CP62" s="23">
        <f>+TRUNC('D-PND'!CP62,0)</f>
        <v>0</v>
      </c>
      <c r="CQ62" s="23">
        <f>+TRUNC('D-PND'!CQ62,0)</f>
        <v>0</v>
      </c>
      <c r="CR62" s="23">
        <f>+TRUNC('D-PND'!CR62,0)</f>
        <v>0</v>
      </c>
      <c r="CS62" s="23">
        <f>+TRUNC('D-PND'!CS62,0)</f>
        <v>0</v>
      </c>
      <c r="CT62" s="23">
        <f>+TRUNC('D-PND'!CT62,0)</f>
        <v>0</v>
      </c>
      <c r="CU62" s="23">
        <f>+TRUNC('D-PND'!CU62,6)</f>
        <v>0</v>
      </c>
      <c r="CV62" s="23">
        <f>+TRUNC('D-PND'!CV62,0)</f>
        <v>0</v>
      </c>
      <c r="CW62" s="23">
        <f>+TRUNC('D-PND'!CW62,0)</f>
        <v>0</v>
      </c>
      <c r="CX62" s="23">
        <f>+TRUNC('D-PND'!CX62,0)</f>
        <v>0</v>
      </c>
      <c r="CY62" s="23">
        <f>+TRUNC('D-PND'!CY62,0)</f>
        <v>0</v>
      </c>
      <c r="CZ62" s="23">
        <f>+TRUNC('D-PND'!CZ62,0)</f>
        <v>0</v>
      </c>
      <c r="DA62" s="23">
        <f>+TRUNC('D-PND'!DA62,0)</f>
        <v>0</v>
      </c>
      <c r="DB62" s="23">
        <f>+TRUNC('D-PND'!DB62,0)</f>
        <v>0</v>
      </c>
      <c r="DC62" s="23">
        <f>+TRUNC('D-PND'!DC62,0)</f>
        <v>0</v>
      </c>
      <c r="DD62" s="23">
        <f>+TRUNC('D-PND'!DD62,0)</f>
        <v>0</v>
      </c>
      <c r="DE62" s="23">
        <f>+TRUNC('D-PND'!DE62,0)</f>
        <v>0</v>
      </c>
      <c r="DF62" s="23">
        <f>+TRUNC('D-PND'!DF62,0)</f>
        <v>0</v>
      </c>
      <c r="DG62" s="23">
        <f>+TRUNC('D-PND'!DG62,0)</f>
        <v>0</v>
      </c>
      <c r="DH62" s="23">
        <f>+TRUNC('D-PND'!DH62,0)</f>
        <v>0</v>
      </c>
      <c r="DI62" s="23">
        <f>+TRUNC('D-PND'!DI62,0)</f>
        <v>0</v>
      </c>
      <c r="DJ62" s="23">
        <f>+TRUNC('D-PND'!DJ62,6)</f>
        <v>0</v>
      </c>
      <c r="DK62" s="23">
        <f>+TRUNC('D-PND'!DK62,0)</f>
        <v>0</v>
      </c>
      <c r="DL62" s="23">
        <f>+TRUNC('D-PND'!DL62,0)</f>
        <v>0</v>
      </c>
      <c r="DM62" s="23">
        <f>+TRUNC('D-PND'!DM62,0)</f>
        <v>0</v>
      </c>
      <c r="DN62" s="23">
        <f>+TRUNC('D-PND'!DN62,0)</f>
        <v>0</v>
      </c>
      <c r="DO62" s="23">
        <f>+TRUNC('D-PND'!DO62,0)</f>
        <v>0</v>
      </c>
      <c r="DP62" s="23">
        <f>+TRUNC('D-PND'!DP62,0)</f>
        <v>0</v>
      </c>
    </row>
    <row r="63" spans="3:120" x14ac:dyDescent="0.2">
      <c r="C63" s="12">
        <f>+'D-PDP'!C63</f>
        <v>2050</v>
      </c>
      <c r="D63" s="23">
        <f>+TRUNC('D-PND'!D63,0)</f>
        <v>0</v>
      </c>
      <c r="E63" s="23">
        <f>+TRUNC('D-PND'!E63,0)</f>
        <v>0</v>
      </c>
      <c r="F63" s="23">
        <f>+TRUNC('D-PND'!F63,0)</f>
        <v>0</v>
      </c>
      <c r="G63" s="23">
        <f>+TRUNC('D-PND'!G63,0)</f>
        <v>0</v>
      </c>
      <c r="H63" s="23">
        <f>+TRUNC('D-PND'!H63,0)</f>
        <v>0</v>
      </c>
      <c r="I63" s="23">
        <f>+TRUNC('D-PND'!I63,0)</f>
        <v>0</v>
      </c>
      <c r="J63" s="23">
        <f>+TRUNC('D-PND'!J63,0)</f>
        <v>0</v>
      </c>
      <c r="K63" s="23">
        <f>+TRUNC('D-PND'!K63,0)</f>
        <v>1324</v>
      </c>
      <c r="L63" s="23">
        <f>+TRUNC('D-PND'!L63,0)</f>
        <v>0</v>
      </c>
      <c r="M63" s="23">
        <f>+TRUNC('D-PND'!M63,3)</f>
        <v>702.42200000000003</v>
      </c>
      <c r="N63" s="23">
        <f>+TRUNC('D-PND'!N63,3)</f>
        <v>646.22799999999995</v>
      </c>
      <c r="O63" s="23">
        <f>+TRUNC('D-PND'!O63,3)</f>
        <v>0</v>
      </c>
      <c r="P63" s="23">
        <f>+TRUNC('D-PND'!P63,3)</f>
        <v>56.192999999999998</v>
      </c>
      <c r="Q63" s="23">
        <f>+TRUNC('D-PND'!Q63,3)</f>
        <v>0</v>
      </c>
      <c r="R63" s="23">
        <f>+TRUNC('D-PND'!R63,3)</f>
        <v>0</v>
      </c>
      <c r="S63" s="23">
        <f>+TRUNC('D-PND'!S63,0)</f>
        <v>0</v>
      </c>
      <c r="T63" s="23">
        <f>+TRUNC('D-PND'!T63,0)</f>
        <v>0</v>
      </c>
      <c r="U63" s="23">
        <f>+TRUNC('D-PND'!U63,0)</f>
        <v>0</v>
      </c>
      <c r="V63" s="23">
        <f>+TRUNC('D-PND'!V63,0)</f>
        <v>0</v>
      </c>
      <c r="W63" s="23">
        <f>+TRUNC('D-PND'!W63,0)</f>
        <v>64718</v>
      </c>
      <c r="X63" s="23">
        <f>+TRUNC('D-PND'!X63,0)</f>
        <v>0</v>
      </c>
      <c r="Y63" s="23">
        <f>+TRUNC('D-PND'!Y63,0)</f>
        <v>0</v>
      </c>
      <c r="Z63" s="23">
        <f>+TRUNC('D-PND'!Z63,0)</f>
        <v>0</v>
      </c>
      <c r="AA63" s="23">
        <f>+TRUNC('D-PND'!AA63,0)</f>
        <v>0</v>
      </c>
      <c r="AB63" s="23">
        <f>+TRUNC('D-PND'!AB63,0)</f>
        <v>0</v>
      </c>
      <c r="AC63" s="23">
        <f>+TRUNC('D-PND'!AC63,0)</f>
        <v>0</v>
      </c>
      <c r="AD63" s="23">
        <f>+TRUNC('D-PND'!AD63,3)</f>
        <v>0</v>
      </c>
      <c r="AE63" s="23">
        <f>+TRUNC('D-PND'!AE63,3)</f>
        <v>0</v>
      </c>
      <c r="AF63" s="23">
        <f>+TRUNC('D-PND'!AF63,0)</f>
        <v>0</v>
      </c>
      <c r="AG63" s="23">
        <f>+TRUNC('D-PND'!AG63,0)</f>
        <v>0</v>
      </c>
      <c r="AH63" s="23">
        <f>+TRUNC('D-PND'!AH63,0)</f>
        <v>0</v>
      </c>
      <c r="AI63" s="23">
        <f>+TRUNC('D-PND'!AI63,0)</f>
        <v>0</v>
      </c>
      <c r="AJ63" s="23">
        <f>+TRUNC('D-PND'!AJ63,6)</f>
        <v>0</v>
      </c>
      <c r="AK63" s="23">
        <f>+TRUNC('D-PND'!AK63,6)</f>
        <v>0</v>
      </c>
      <c r="AL63" s="23">
        <f>+TRUNC('D-PND'!AL63,6)</f>
        <v>0</v>
      </c>
      <c r="AM63" s="23">
        <f>+TRUNC('D-PND'!AM63,0)</f>
        <v>0</v>
      </c>
      <c r="AN63" s="23">
        <f>+TRUNC('D-PND'!AN63,3)</f>
        <v>0</v>
      </c>
      <c r="AO63" s="23">
        <f>+TRUNC('D-PND'!AO63,0)</f>
        <v>0</v>
      </c>
      <c r="AP63" s="23">
        <f>+TRUNC('D-PND'!AP63,6)</f>
        <v>0</v>
      </c>
      <c r="AQ63" s="23">
        <f>+TRUNC('D-PND'!AQ63,0)</f>
        <v>0</v>
      </c>
      <c r="AR63" s="23">
        <f>+TRUNC('D-PND'!AR63,0)</f>
        <v>0</v>
      </c>
      <c r="AS63" s="23">
        <f>+TRUNC('D-PND'!AS63,3)</f>
        <v>0</v>
      </c>
      <c r="AT63" s="23">
        <f>+TRUNC('D-PND'!AT63,3)</f>
        <v>0</v>
      </c>
      <c r="AU63" s="23">
        <f>+TRUNC('D-PND'!AU63,0)</f>
        <v>0</v>
      </c>
      <c r="AV63" s="23">
        <f>+TRUNC('D-PND'!AV63,0)</f>
        <v>0</v>
      </c>
      <c r="AW63" s="23">
        <f>+TRUNC('D-PND'!AW63,0)</f>
        <v>0</v>
      </c>
      <c r="AX63" s="23">
        <f>+TRUNC('D-PND'!AX63,0)</f>
        <v>0</v>
      </c>
      <c r="AY63" s="23">
        <f>+TRUNC('D-PND'!AY63,0)</f>
        <v>0</v>
      </c>
      <c r="AZ63" s="23">
        <f>+TRUNC('D-PND'!AZ63,3)</f>
        <v>0</v>
      </c>
      <c r="BA63" s="23">
        <f>+TRUNC('D-PND'!BA63,0)</f>
        <v>0</v>
      </c>
      <c r="BB63" s="23">
        <f>+TRUNC('D-PND'!BB63,0)</f>
        <v>0</v>
      </c>
      <c r="BC63" s="23">
        <f>+TRUNC('D-PND'!BC63,0)</f>
        <v>0</v>
      </c>
      <c r="BD63" s="23">
        <f>+TRUNC('D-PND'!BD63,3)</f>
        <v>0</v>
      </c>
      <c r="BE63" s="23">
        <f>+TRUNC('D-PND'!BE63,3)</f>
        <v>0</v>
      </c>
      <c r="BF63" s="23">
        <f>+TRUNC('D-PND'!BF63,0)</f>
        <v>0</v>
      </c>
      <c r="BG63" s="23">
        <f>+TRUNC('D-PND'!BG63,0)</f>
        <v>0</v>
      </c>
      <c r="BH63" s="23">
        <f>+TRUNC('D-PND'!BH63,0)</f>
        <v>0</v>
      </c>
      <c r="BI63" s="23">
        <f>+TRUNC('D-PND'!BI63,0)</f>
        <v>0</v>
      </c>
      <c r="BJ63" s="23">
        <f>+TRUNC('D-PND'!BJ63,3)</f>
        <v>98.739000000000004</v>
      </c>
      <c r="BK63" s="23">
        <f>+TRUNC('D-PND'!BK63,3)</f>
        <v>1.8420000000000001</v>
      </c>
      <c r="BL63" s="23">
        <f>+TRUNC('D-PND'!BL63,3)</f>
        <v>-1.0569999999999999</v>
      </c>
      <c r="BM63" s="23">
        <f>+TRUNC('D-PND'!BM63,3)</f>
        <v>0.876</v>
      </c>
      <c r="BN63" s="23">
        <f>+TRUNC('D-PND'!BN63,3)</f>
        <v>6.0419999999999998</v>
      </c>
      <c r="BO63" s="23">
        <f>+TRUNC('D-PND'!BO63,3)</f>
        <v>6.0419999999999998</v>
      </c>
      <c r="BP63" s="23">
        <f>+TRUNC('D-PND'!BP63,3)</f>
        <v>0</v>
      </c>
      <c r="BQ63" s="23">
        <f>+TRUNC('D-PND'!BQ63,3)</f>
        <v>37.502000000000002</v>
      </c>
      <c r="BR63" s="23">
        <f>+TRUNC('D-PND'!BR63,3)</f>
        <v>37.502000000000002</v>
      </c>
      <c r="BS63" s="23">
        <f>+TRUNC('D-PND'!BS63,3)</f>
        <v>98.739000000000004</v>
      </c>
      <c r="BT63" s="23">
        <f>+TRUNC('D-PND'!BT63,0)</f>
        <v>0</v>
      </c>
      <c r="BU63" s="23">
        <f>+TRUNC('D-PND'!BU63,0)</f>
        <v>0</v>
      </c>
      <c r="BV63" s="23">
        <f>+TRUNC('D-PND'!BV63,6)</f>
        <v>0</v>
      </c>
      <c r="BW63" s="23">
        <f>+TRUNC('D-PND'!BW63,0)</f>
        <v>0</v>
      </c>
      <c r="BX63" s="23">
        <f>+TRUNC('D-PND'!BX63,0)</f>
        <v>0</v>
      </c>
      <c r="BY63" s="23">
        <f>+TRUNC('D-PND'!BY63,0)</f>
        <v>0</v>
      </c>
      <c r="BZ63" s="23">
        <f>+TRUNC('D-PND'!BZ63,3)</f>
        <v>0</v>
      </c>
      <c r="CA63" s="23">
        <f>+TRUNC('D-PND'!CA63,3)</f>
        <v>0.13</v>
      </c>
      <c r="CB63" s="23">
        <f>+TRUNC('D-PND'!CB63,3)</f>
        <v>0.42199999999999999</v>
      </c>
      <c r="CC63" s="23">
        <f>+TRUNC('D-PND'!CC63,3)</f>
        <v>0.10299999999999999</v>
      </c>
      <c r="CD63" s="23">
        <f>+TRUNC('D-PND'!CD63,3)</f>
        <v>8.6999999999999994E-2</v>
      </c>
      <c r="CE63" s="23">
        <f>+TRUNC('D-PND'!CE63,3)</f>
        <v>0</v>
      </c>
      <c r="CF63" s="23">
        <f>+TRUNC('D-PND'!CF63,3)</f>
        <v>0</v>
      </c>
      <c r="CG63" s="23">
        <f>+TRUNC('D-PND'!CG63,3)</f>
        <v>0</v>
      </c>
      <c r="CH63" s="23">
        <f>+TRUNC('D-PND'!CH63,3)</f>
        <v>0</v>
      </c>
      <c r="CI63" s="23">
        <f>+TRUNC('D-PND'!CI63,3)</f>
        <v>47099.114999999998</v>
      </c>
      <c r="CJ63" s="23">
        <f>+TRUNC('D-PND'!CJ63,3)</f>
        <v>1499.7370000000001</v>
      </c>
      <c r="CK63" s="23">
        <f>+TRUNC('D-PND'!CK63,3)</f>
        <v>0</v>
      </c>
      <c r="CL63" s="23">
        <f>+TRUNC('D-PND'!CL63,3)</f>
        <v>0</v>
      </c>
      <c r="CM63" s="23">
        <f>+TRUNC('D-PND'!CM63,3)</f>
        <v>0</v>
      </c>
      <c r="CN63" s="23">
        <f>+TRUNC('D-PND'!CN63,0)</f>
        <v>0</v>
      </c>
      <c r="CO63" s="23">
        <f>+TRUNC('D-PND'!CO63,3)</f>
        <v>0</v>
      </c>
      <c r="CP63" s="23">
        <f>+TRUNC('D-PND'!CP63,0)</f>
        <v>0</v>
      </c>
      <c r="CQ63" s="23">
        <f>+TRUNC('D-PND'!CQ63,0)</f>
        <v>0</v>
      </c>
      <c r="CR63" s="23">
        <f>+TRUNC('D-PND'!CR63,0)</f>
        <v>0</v>
      </c>
      <c r="CS63" s="23">
        <f>+TRUNC('D-PND'!CS63,0)</f>
        <v>0</v>
      </c>
      <c r="CT63" s="23">
        <f>+TRUNC('D-PND'!CT63,0)</f>
        <v>0</v>
      </c>
      <c r="CU63" s="23">
        <f>+TRUNC('D-PND'!CU63,6)</f>
        <v>0</v>
      </c>
      <c r="CV63" s="23">
        <f>+TRUNC('D-PND'!CV63,0)</f>
        <v>0</v>
      </c>
      <c r="CW63" s="23">
        <f>+TRUNC('D-PND'!CW63,0)</f>
        <v>0</v>
      </c>
      <c r="CX63" s="23">
        <f>+TRUNC('D-PND'!CX63,0)</f>
        <v>0</v>
      </c>
      <c r="CY63" s="23">
        <f>+TRUNC('D-PND'!CY63,0)</f>
        <v>0</v>
      </c>
      <c r="CZ63" s="23">
        <f>+TRUNC('D-PND'!CZ63,0)</f>
        <v>0</v>
      </c>
      <c r="DA63" s="23">
        <f>+TRUNC('D-PND'!DA63,0)</f>
        <v>0</v>
      </c>
      <c r="DB63" s="23">
        <f>+TRUNC('D-PND'!DB63,0)</f>
        <v>0</v>
      </c>
      <c r="DC63" s="23">
        <f>+TRUNC('D-PND'!DC63,0)</f>
        <v>0</v>
      </c>
      <c r="DD63" s="23">
        <f>+TRUNC('D-PND'!DD63,0)</f>
        <v>0</v>
      </c>
      <c r="DE63" s="23">
        <f>+TRUNC('D-PND'!DE63,0)</f>
        <v>0</v>
      </c>
      <c r="DF63" s="23">
        <f>+TRUNC('D-PND'!DF63,0)</f>
        <v>0</v>
      </c>
      <c r="DG63" s="23">
        <f>+TRUNC('D-PND'!DG63,0)</f>
        <v>0</v>
      </c>
      <c r="DH63" s="23">
        <f>+TRUNC('D-PND'!DH63,0)</f>
        <v>0</v>
      </c>
      <c r="DI63" s="23">
        <f>+TRUNC('D-PND'!DI63,0)</f>
        <v>0</v>
      </c>
      <c r="DJ63" s="23">
        <f>+TRUNC('D-PND'!DJ63,6)</f>
        <v>0</v>
      </c>
      <c r="DK63" s="23">
        <f>+TRUNC('D-PND'!DK63,0)</f>
        <v>0</v>
      </c>
      <c r="DL63" s="23">
        <f>+TRUNC('D-PND'!DL63,0)</f>
        <v>0</v>
      </c>
      <c r="DM63" s="23">
        <f>+TRUNC('D-PND'!DM63,0)</f>
        <v>0</v>
      </c>
      <c r="DN63" s="23">
        <f>+TRUNC('D-PND'!DN63,0)</f>
        <v>0</v>
      </c>
      <c r="DO63" s="23">
        <f>+TRUNC('D-PND'!DO63,0)</f>
        <v>0</v>
      </c>
      <c r="DP63" s="23">
        <f>+TRUNC('D-PND'!DP63,0)</f>
        <v>0</v>
      </c>
    </row>
    <row r="64" spans="3:120" x14ac:dyDescent="0.2">
      <c r="C64" s="12">
        <f>+'D-PDP'!C64</f>
        <v>2051</v>
      </c>
      <c r="D64" s="23">
        <f>+TRUNC('D-PND'!D64,0)</f>
        <v>0</v>
      </c>
      <c r="E64" s="23">
        <f>+TRUNC('D-PND'!E64,0)</f>
        <v>0</v>
      </c>
      <c r="F64" s="23">
        <f>+TRUNC('D-PND'!F64,0)</f>
        <v>0</v>
      </c>
      <c r="G64" s="23">
        <f>+TRUNC('D-PND'!G64,0)</f>
        <v>0</v>
      </c>
      <c r="H64" s="23">
        <f>+TRUNC('D-PND'!H64,0)</f>
        <v>0</v>
      </c>
      <c r="I64" s="23">
        <f>+TRUNC('D-PND'!I64,0)</f>
        <v>0</v>
      </c>
      <c r="J64" s="23">
        <f>+TRUNC('D-PND'!J64,0)</f>
        <v>0</v>
      </c>
      <c r="K64" s="23">
        <f>+TRUNC('D-PND'!K64,0)</f>
        <v>1188</v>
      </c>
      <c r="L64" s="23">
        <f>+TRUNC('D-PND'!L64,0)</f>
        <v>0</v>
      </c>
      <c r="M64" s="23">
        <f>+TRUNC('D-PND'!M64,3)</f>
        <v>633.54999999999995</v>
      </c>
      <c r="N64" s="23">
        <f>+TRUNC('D-PND'!N64,3)</f>
        <v>582.86599999999999</v>
      </c>
      <c r="O64" s="23">
        <f>+TRUNC('D-PND'!O64,3)</f>
        <v>0</v>
      </c>
      <c r="P64" s="23">
        <f>+TRUNC('D-PND'!P64,3)</f>
        <v>50.683999999999997</v>
      </c>
      <c r="Q64" s="23">
        <f>+TRUNC('D-PND'!Q64,3)</f>
        <v>0</v>
      </c>
      <c r="R64" s="23">
        <f>+TRUNC('D-PND'!R64,3)</f>
        <v>0</v>
      </c>
      <c r="S64" s="23">
        <f>+TRUNC('D-PND'!S64,0)</f>
        <v>0</v>
      </c>
      <c r="T64" s="23">
        <f>+TRUNC('D-PND'!T64,0)</f>
        <v>0</v>
      </c>
      <c r="U64" s="23">
        <f>+TRUNC('D-PND'!U64,0)</f>
        <v>0</v>
      </c>
      <c r="V64" s="23">
        <f>+TRUNC('D-PND'!V64,0)</f>
        <v>0</v>
      </c>
      <c r="W64" s="23">
        <f>+TRUNC('D-PND'!W64,0)</f>
        <v>64075</v>
      </c>
      <c r="X64" s="23">
        <f>+TRUNC('D-PND'!X64,0)</f>
        <v>0</v>
      </c>
      <c r="Y64" s="23">
        <f>+TRUNC('D-PND'!Y64,0)</f>
        <v>0</v>
      </c>
      <c r="Z64" s="23">
        <f>+TRUNC('D-PND'!Z64,0)</f>
        <v>0</v>
      </c>
      <c r="AA64" s="23">
        <f>+TRUNC('D-PND'!AA64,0)</f>
        <v>0</v>
      </c>
      <c r="AB64" s="23">
        <f>+TRUNC('D-PND'!AB64,0)</f>
        <v>0</v>
      </c>
      <c r="AC64" s="23">
        <f>+TRUNC('D-PND'!AC64,0)</f>
        <v>0</v>
      </c>
      <c r="AD64" s="23">
        <f>+TRUNC('D-PND'!AD64,3)</f>
        <v>0</v>
      </c>
      <c r="AE64" s="23">
        <f>+TRUNC('D-PND'!AE64,3)</f>
        <v>0</v>
      </c>
      <c r="AF64" s="23">
        <f>+TRUNC('D-PND'!AF64,0)</f>
        <v>0</v>
      </c>
      <c r="AG64" s="23">
        <f>+TRUNC('D-PND'!AG64,0)</f>
        <v>0</v>
      </c>
      <c r="AH64" s="23">
        <f>+TRUNC('D-PND'!AH64,0)</f>
        <v>0</v>
      </c>
      <c r="AI64" s="23">
        <f>+TRUNC('D-PND'!AI64,0)</f>
        <v>0</v>
      </c>
      <c r="AJ64" s="23">
        <f>+TRUNC('D-PND'!AJ64,6)</f>
        <v>0</v>
      </c>
      <c r="AK64" s="23">
        <f>+TRUNC('D-PND'!AK64,6)</f>
        <v>0</v>
      </c>
      <c r="AL64" s="23">
        <f>+TRUNC('D-PND'!AL64,6)</f>
        <v>0</v>
      </c>
      <c r="AM64" s="23">
        <f>+TRUNC('D-PND'!AM64,0)</f>
        <v>0</v>
      </c>
      <c r="AN64" s="23">
        <f>+TRUNC('D-PND'!AN64,3)</f>
        <v>0</v>
      </c>
      <c r="AO64" s="23">
        <f>+TRUNC('D-PND'!AO64,0)</f>
        <v>0</v>
      </c>
      <c r="AP64" s="23">
        <f>+TRUNC('D-PND'!AP64,6)</f>
        <v>0</v>
      </c>
      <c r="AQ64" s="23">
        <f>+TRUNC('D-PND'!AQ64,0)</f>
        <v>0</v>
      </c>
      <c r="AR64" s="23">
        <f>+TRUNC('D-PND'!AR64,0)</f>
        <v>0</v>
      </c>
      <c r="AS64" s="23">
        <f>+TRUNC('D-PND'!AS64,3)</f>
        <v>0</v>
      </c>
      <c r="AT64" s="23">
        <f>+TRUNC('D-PND'!AT64,3)</f>
        <v>0</v>
      </c>
      <c r="AU64" s="23">
        <f>+TRUNC('D-PND'!AU64,0)</f>
        <v>0</v>
      </c>
      <c r="AV64" s="23">
        <f>+TRUNC('D-PND'!AV64,0)</f>
        <v>0</v>
      </c>
      <c r="AW64" s="23">
        <f>+TRUNC('D-PND'!AW64,0)</f>
        <v>0</v>
      </c>
      <c r="AX64" s="23">
        <f>+TRUNC('D-PND'!AX64,0)</f>
        <v>0</v>
      </c>
      <c r="AY64" s="23">
        <f>+TRUNC('D-PND'!AY64,0)</f>
        <v>0</v>
      </c>
      <c r="AZ64" s="23">
        <f>+TRUNC('D-PND'!AZ64,3)</f>
        <v>0</v>
      </c>
      <c r="BA64" s="23">
        <f>+TRUNC('D-PND'!BA64,0)</f>
        <v>0</v>
      </c>
      <c r="BB64" s="23">
        <f>+TRUNC('D-PND'!BB64,0)</f>
        <v>0</v>
      </c>
      <c r="BC64" s="23">
        <f>+TRUNC('D-PND'!BC64,0)</f>
        <v>0</v>
      </c>
      <c r="BD64" s="23">
        <f>+TRUNC('D-PND'!BD64,3)</f>
        <v>0</v>
      </c>
      <c r="BE64" s="23">
        <f>+TRUNC('D-PND'!BE64,3)</f>
        <v>0</v>
      </c>
      <c r="BF64" s="23">
        <f>+TRUNC('D-PND'!BF64,0)</f>
        <v>0</v>
      </c>
      <c r="BG64" s="23">
        <f>+TRUNC('D-PND'!BG64,0)</f>
        <v>0</v>
      </c>
      <c r="BH64" s="23">
        <f>+TRUNC('D-PND'!BH64,0)</f>
        <v>0</v>
      </c>
      <c r="BI64" s="23">
        <f>+TRUNC('D-PND'!BI64,0)</f>
        <v>0</v>
      </c>
      <c r="BJ64" s="23">
        <f>+TRUNC('D-PND'!BJ64,3)</f>
        <v>98.739000000000004</v>
      </c>
      <c r="BK64" s="23">
        <f>+TRUNC('D-PND'!BK64,3)</f>
        <v>1.8420000000000001</v>
      </c>
      <c r="BL64" s="23">
        <f>+TRUNC('D-PND'!BL64,3)</f>
        <v>-1.0569999999999999</v>
      </c>
      <c r="BM64" s="23">
        <f>+TRUNC('D-PND'!BM64,3)</f>
        <v>0.876</v>
      </c>
      <c r="BN64" s="23">
        <f>+TRUNC('D-PND'!BN64,3)</f>
        <v>6.0419999999999998</v>
      </c>
      <c r="BO64" s="23">
        <f>+TRUNC('D-PND'!BO64,3)</f>
        <v>6.0419999999999998</v>
      </c>
      <c r="BP64" s="23">
        <f>+TRUNC('D-PND'!BP64,3)</f>
        <v>0</v>
      </c>
      <c r="BQ64" s="23">
        <f>+TRUNC('D-PND'!BQ64,3)</f>
        <v>37.502000000000002</v>
      </c>
      <c r="BR64" s="23">
        <f>+TRUNC('D-PND'!BR64,3)</f>
        <v>37.502000000000002</v>
      </c>
      <c r="BS64" s="23">
        <f>+TRUNC('D-PND'!BS64,3)</f>
        <v>98.739000000000004</v>
      </c>
      <c r="BT64" s="23">
        <f>+TRUNC('D-PND'!BT64,0)</f>
        <v>0</v>
      </c>
      <c r="BU64" s="23">
        <f>+TRUNC('D-PND'!BU64,0)</f>
        <v>0</v>
      </c>
      <c r="BV64" s="23">
        <f>+TRUNC('D-PND'!BV64,6)</f>
        <v>0</v>
      </c>
      <c r="BW64" s="23">
        <f>+TRUNC('D-PND'!BW64,0)</f>
        <v>0</v>
      </c>
      <c r="BX64" s="23">
        <f>+TRUNC('D-PND'!BX64,0)</f>
        <v>0</v>
      </c>
      <c r="BY64" s="23">
        <f>+TRUNC('D-PND'!BY64,0)</f>
        <v>0</v>
      </c>
      <c r="BZ64" s="23">
        <f>+TRUNC('D-PND'!BZ64,3)</f>
        <v>0</v>
      </c>
      <c r="CA64" s="23">
        <f>+TRUNC('D-PND'!CA64,3)</f>
        <v>0.13</v>
      </c>
      <c r="CB64" s="23">
        <f>+TRUNC('D-PND'!CB64,3)</f>
        <v>0.42199999999999999</v>
      </c>
      <c r="CC64" s="23">
        <f>+TRUNC('D-PND'!CC64,3)</f>
        <v>0.10299999999999999</v>
      </c>
      <c r="CD64" s="23">
        <f>+TRUNC('D-PND'!CD64,3)</f>
        <v>8.6999999999999994E-2</v>
      </c>
      <c r="CE64" s="23">
        <f>+TRUNC('D-PND'!CE64,3)</f>
        <v>0</v>
      </c>
      <c r="CF64" s="23">
        <f>+TRUNC('D-PND'!CF64,3)</f>
        <v>0</v>
      </c>
      <c r="CG64" s="23">
        <f>+TRUNC('D-PND'!CG64,3)</f>
        <v>0</v>
      </c>
      <c r="CH64" s="23">
        <f>+TRUNC('D-PND'!CH64,3)</f>
        <v>0</v>
      </c>
      <c r="CI64" s="23">
        <f>+TRUNC('D-PND'!CI64,3)</f>
        <v>47099.114999999998</v>
      </c>
      <c r="CJ64" s="23">
        <f>+TRUNC('D-PND'!CJ64,3)</f>
        <v>1499.7370000000001</v>
      </c>
      <c r="CK64" s="23">
        <f>+TRUNC('D-PND'!CK64,3)</f>
        <v>0</v>
      </c>
      <c r="CL64" s="23">
        <f>+TRUNC('D-PND'!CL64,3)</f>
        <v>0</v>
      </c>
      <c r="CM64" s="23">
        <f>+TRUNC('D-PND'!CM64,3)</f>
        <v>0</v>
      </c>
      <c r="CN64" s="23">
        <f>+TRUNC('D-PND'!CN64,0)</f>
        <v>0</v>
      </c>
      <c r="CO64" s="23">
        <f>+TRUNC('D-PND'!CO64,3)</f>
        <v>0</v>
      </c>
      <c r="CP64" s="23">
        <f>+TRUNC('D-PND'!CP64,0)</f>
        <v>0</v>
      </c>
      <c r="CQ64" s="23">
        <f>+TRUNC('D-PND'!CQ64,0)</f>
        <v>0</v>
      </c>
      <c r="CR64" s="23">
        <f>+TRUNC('D-PND'!CR64,0)</f>
        <v>0</v>
      </c>
      <c r="CS64" s="23">
        <f>+TRUNC('D-PND'!CS64,0)</f>
        <v>0</v>
      </c>
      <c r="CT64" s="23">
        <f>+TRUNC('D-PND'!CT64,0)</f>
        <v>0</v>
      </c>
      <c r="CU64" s="23">
        <f>+TRUNC('D-PND'!CU64,6)</f>
        <v>0</v>
      </c>
      <c r="CV64" s="23">
        <f>+TRUNC('D-PND'!CV64,0)</f>
        <v>0</v>
      </c>
      <c r="CW64" s="23">
        <f>+TRUNC('D-PND'!CW64,0)</f>
        <v>0</v>
      </c>
      <c r="CX64" s="23">
        <f>+TRUNC('D-PND'!CX64,0)</f>
        <v>0</v>
      </c>
      <c r="CY64" s="23">
        <f>+TRUNC('D-PND'!CY64,0)</f>
        <v>0</v>
      </c>
      <c r="CZ64" s="23">
        <f>+TRUNC('D-PND'!CZ64,0)</f>
        <v>0</v>
      </c>
      <c r="DA64" s="23">
        <f>+TRUNC('D-PND'!DA64,0)</f>
        <v>0</v>
      </c>
      <c r="DB64" s="23">
        <f>+TRUNC('D-PND'!DB64,0)</f>
        <v>0</v>
      </c>
      <c r="DC64" s="23">
        <f>+TRUNC('D-PND'!DC64,0)</f>
        <v>0</v>
      </c>
      <c r="DD64" s="23">
        <f>+TRUNC('D-PND'!DD64,0)</f>
        <v>0</v>
      </c>
      <c r="DE64" s="23">
        <f>+TRUNC('D-PND'!DE64,0)</f>
        <v>0</v>
      </c>
      <c r="DF64" s="23">
        <f>+TRUNC('D-PND'!DF64,0)</f>
        <v>0</v>
      </c>
      <c r="DG64" s="23">
        <f>+TRUNC('D-PND'!DG64,0)</f>
        <v>0</v>
      </c>
      <c r="DH64" s="23">
        <f>+TRUNC('D-PND'!DH64,0)</f>
        <v>0</v>
      </c>
      <c r="DI64" s="23">
        <f>+TRUNC('D-PND'!DI64,0)</f>
        <v>0</v>
      </c>
      <c r="DJ64" s="23">
        <f>+TRUNC('D-PND'!DJ64,6)</f>
        <v>0</v>
      </c>
      <c r="DK64" s="23">
        <f>+TRUNC('D-PND'!DK64,0)</f>
        <v>0</v>
      </c>
      <c r="DL64" s="23">
        <f>+TRUNC('D-PND'!DL64,0)</f>
        <v>0</v>
      </c>
      <c r="DM64" s="23">
        <f>+TRUNC('D-PND'!DM64,0)</f>
        <v>0</v>
      </c>
      <c r="DN64" s="23">
        <f>+TRUNC('D-PND'!DN64,0)</f>
        <v>0</v>
      </c>
      <c r="DO64" s="23">
        <f>+TRUNC('D-PND'!DO64,0)</f>
        <v>0</v>
      </c>
      <c r="DP64" s="23">
        <f>+TRUNC('D-PND'!DP64,0)</f>
        <v>0</v>
      </c>
    </row>
    <row r="65" spans="3:120" x14ac:dyDescent="0.2">
      <c r="C65" s="12">
        <f>+'D-PDP'!C65</f>
        <v>2052</v>
      </c>
      <c r="D65" s="23">
        <f>+TRUNC('D-PND'!D65,0)</f>
        <v>0</v>
      </c>
      <c r="E65" s="23">
        <f>+TRUNC('D-PND'!E65,0)</f>
        <v>0</v>
      </c>
      <c r="F65" s="23">
        <f>+TRUNC('D-PND'!F65,0)</f>
        <v>0</v>
      </c>
      <c r="G65" s="23">
        <f>+TRUNC('D-PND'!G65,0)</f>
        <v>0</v>
      </c>
      <c r="H65" s="23">
        <f>+TRUNC('D-PND'!H65,0)</f>
        <v>0</v>
      </c>
      <c r="I65" s="23">
        <f>+TRUNC('D-PND'!I65,0)</f>
        <v>0</v>
      </c>
      <c r="J65" s="23">
        <f>+TRUNC('D-PND'!J65,0)</f>
        <v>0</v>
      </c>
      <c r="K65" s="23">
        <f>+TRUNC('D-PND'!K65,0)</f>
        <v>1053</v>
      </c>
      <c r="L65" s="23">
        <f>+TRUNC('D-PND'!L65,0)</f>
        <v>0</v>
      </c>
      <c r="M65" s="23">
        <f>+TRUNC('D-PND'!M65,3)</f>
        <v>573.13400000000001</v>
      </c>
      <c r="N65" s="23">
        <f>+TRUNC('D-PND'!N65,3)</f>
        <v>527.28300000000002</v>
      </c>
      <c r="O65" s="23">
        <f>+TRUNC('D-PND'!O65,3)</f>
        <v>0</v>
      </c>
      <c r="P65" s="23">
        <f>+TRUNC('D-PND'!P65,3)</f>
        <v>45.85</v>
      </c>
      <c r="Q65" s="23">
        <f>+TRUNC('D-PND'!Q65,3)</f>
        <v>0</v>
      </c>
      <c r="R65" s="23">
        <f>+TRUNC('D-PND'!R65,3)</f>
        <v>0</v>
      </c>
      <c r="S65" s="23">
        <f>+TRUNC('D-PND'!S65,0)</f>
        <v>0</v>
      </c>
      <c r="T65" s="23">
        <f>+TRUNC('D-PND'!T65,0)</f>
        <v>0</v>
      </c>
      <c r="U65" s="23">
        <f>+TRUNC('D-PND'!U65,0)</f>
        <v>0</v>
      </c>
      <c r="V65" s="23">
        <f>+TRUNC('D-PND'!V65,0)</f>
        <v>0</v>
      </c>
      <c r="W65" s="23">
        <f>+TRUNC('D-PND'!W65,0)</f>
        <v>63648</v>
      </c>
      <c r="X65" s="23">
        <f>+TRUNC('D-PND'!X65,0)</f>
        <v>0</v>
      </c>
      <c r="Y65" s="23">
        <f>+TRUNC('D-PND'!Y65,0)</f>
        <v>0</v>
      </c>
      <c r="Z65" s="23">
        <f>+TRUNC('D-PND'!Z65,0)</f>
        <v>0</v>
      </c>
      <c r="AA65" s="23">
        <f>+TRUNC('D-PND'!AA65,0)</f>
        <v>0</v>
      </c>
      <c r="AB65" s="23">
        <f>+TRUNC('D-PND'!AB65,0)</f>
        <v>0</v>
      </c>
      <c r="AC65" s="23">
        <f>+TRUNC('D-PND'!AC65,0)</f>
        <v>0</v>
      </c>
      <c r="AD65" s="23">
        <f>+TRUNC('D-PND'!AD65,3)</f>
        <v>0</v>
      </c>
      <c r="AE65" s="23">
        <f>+TRUNC('D-PND'!AE65,3)</f>
        <v>0</v>
      </c>
      <c r="AF65" s="23">
        <f>+TRUNC('D-PND'!AF65,0)</f>
        <v>0</v>
      </c>
      <c r="AG65" s="23">
        <f>+TRUNC('D-PND'!AG65,0)</f>
        <v>0</v>
      </c>
      <c r="AH65" s="23">
        <f>+TRUNC('D-PND'!AH65,0)</f>
        <v>0</v>
      </c>
      <c r="AI65" s="23">
        <f>+TRUNC('D-PND'!AI65,0)</f>
        <v>0</v>
      </c>
      <c r="AJ65" s="23">
        <f>+TRUNC('D-PND'!AJ65,6)</f>
        <v>0</v>
      </c>
      <c r="AK65" s="23">
        <f>+TRUNC('D-PND'!AK65,6)</f>
        <v>0</v>
      </c>
      <c r="AL65" s="23">
        <f>+TRUNC('D-PND'!AL65,6)</f>
        <v>0</v>
      </c>
      <c r="AM65" s="23">
        <f>+TRUNC('D-PND'!AM65,0)</f>
        <v>0</v>
      </c>
      <c r="AN65" s="23">
        <f>+TRUNC('D-PND'!AN65,3)</f>
        <v>0</v>
      </c>
      <c r="AO65" s="23">
        <f>+TRUNC('D-PND'!AO65,0)</f>
        <v>0</v>
      </c>
      <c r="AP65" s="23">
        <f>+TRUNC('D-PND'!AP65,6)</f>
        <v>0</v>
      </c>
      <c r="AQ65" s="23">
        <f>+TRUNC('D-PND'!AQ65,0)</f>
        <v>0</v>
      </c>
      <c r="AR65" s="23">
        <f>+TRUNC('D-PND'!AR65,0)</f>
        <v>0</v>
      </c>
      <c r="AS65" s="23">
        <f>+TRUNC('D-PND'!AS65,3)</f>
        <v>0</v>
      </c>
      <c r="AT65" s="23">
        <f>+TRUNC('D-PND'!AT65,3)</f>
        <v>0</v>
      </c>
      <c r="AU65" s="23">
        <f>+TRUNC('D-PND'!AU65,0)</f>
        <v>0</v>
      </c>
      <c r="AV65" s="23">
        <f>+TRUNC('D-PND'!AV65,0)</f>
        <v>0</v>
      </c>
      <c r="AW65" s="23">
        <f>+TRUNC('D-PND'!AW65,0)</f>
        <v>0</v>
      </c>
      <c r="AX65" s="23">
        <f>+TRUNC('D-PND'!AX65,0)</f>
        <v>0</v>
      </c>
      <c r="AY65" s="23">
        <f>+TRUNC('D-PND'!AY65,0)</f>
        <v>0</v>
      </c>
      <c r="AZ65" s="23">
        <f>+TRUNC('D-PND'!AZ65,3)</f>
        <v>0</v>
      </c>
      <c r="BA65" s="23">
        <f>+TRUNC('D-PND'!BA65,0)</f>
        <v>0</v>
      </c>
      <c r="BB65" s="23">
        <f>+TRUNC('D-PND'!BB65,0)</f>
        <v>0</v>
      </c>
      <c r="BC65" s="23">
        <f>+TRUNC('D-PND'!BC65,0)</f>
        <v>0</v>
      </c>
      <c r="BD65" s="23">
        <f>+TRUNC('D-PND'!BD65,3)</f>
        <v>0</v>
      </c>
      <c r="BE65" s="23">
        <f>+TRUNC('D-PND'!BE65,3)</f>
        <v>0</v>
      </c>
      <c r="BF65" s="23">
        <f>+TRUNC('D-PND'!BF65,0)</f>
        <v>0</v>
      </c>
      <c r="BG65" s="23">
        <f>+TRUNC('D-PND'!BG65,0)</f>
        <v>0</v>
      </c>
      <c r="BH65" s="23">
        <f>+TRUNC('D-PND'!BH65,0)</f>
        <v>0</v>
      </c>
      <c r="BI65" s="23">
        <f>+TRUNC('D-PND'!BI65,0)</f>
        <v>0</v>
      </c>
      <c r="BJ65" s="23">
        <f>+TRUNC('D-PND'!BJ65,3)</f>
        <v>98.739000000000004</v>
      </c>
      <c r="BK65" s="23">
        <f>+TRUNC('D-PND'!BK65,3)</f>
        <v>1.8420000000000001</v>
      </c>
      <c r="BL65" s="23">
        <f>+TRUNC('D-PND'!BL65,3)</f>
        <v>-1.0569999999999999</v>
      </c>
      <c r="BM65" s="23">
        <f>+TRUNC('D-PND'!BM65,3)</f>
        <v>0.876</v>
      </c>
      <c r="BN65" s="23">
        <f>+TRUNC('D-PND'!BN65,3)</f>
        <v>6.0419999999999998</v>
      </c>
      <c r="BO65" s="23">
        <f>+TRUNC('D-PND'!BO65,3)</f>
        <v>6.0419999999999998</v>
      </c>
      <c r="BP65" s="23">
        <f>+TRUNC('D-PND'!BP65,3)</f>
        <v>0</v>
      </c>
      <c r="BQ65" s="23">
        <f>+TRUNC('D-PND'!BQ65,3)</f>
        <v>37.502000000000002</v>
      </c>
      <c r="BR65" s="23">
        <f>+TRUNC('D-PND'!BR65,3)</f>
        <v>37.502000000000002</v>
      </c>
      <c r="BS65" s="23">
        <f>+TRUNC('D-PND'!BS65,3)</f>
        <v>98.739000000000004</v>
      </c>
      <c r="BT65" s="23">
        <f>+TRUNC('D-PND'!BT65,0)</f>
        <v>0</v>
      </c>
      <c r="BU65" s="23">
        <f>+TRUNC('D-PND'!BU65,0)</f>
        <v>0</v>
      </c>
      <c r="BV65" s="23">
        <f>+TRUNC('D-PND'!BV65,6)</f>
        <v>0</v>
      </c>
      <c r="BW65" s="23">
        <f>+TRUNC('D-PND'!BW65,0)</f>
        <v>0</v>
      </c>
      <c r="BX65" s="23">
        <f>+TRUNC('D-PND'!BX65,0)</f>
        <v>0</v>
      </c>
      <c r="BY65" s="23">
        <f>+TRUNC('D-PND'!BY65,0)</f>
        <v>0</v>
      </c>
      <c r="BZ65" s="23">
        <f>+TRUNC('D-PND'!BZ65,3)</f>
        <v>0</v>
      </c>
      <c r="CA65" s="23">
        <f>+TRUNC('D-PND'!CA65,3)</f>
        <v>0.13</v>
      </c>
      <c r="CB65" s="23">
        <f>+TRUNC('D-PND'!CB65,3)</f>
        <v>0.42199999999999999</v>
      </c>
      <c r="CC65" s="23">
        <f>+TRUNC('D-PND'!CC65,3)</f>
        <v>0.10299999999999999</v>
      </c>
      <c r="CD65" s="23">
        <f>+TRUNC('D-PND'!CD65,3)</f>
        <v>8.6999999999999994E-2</v>
      </c>
      <c r="CE65" s="23">
        <f>+TRUNC('D-PND'!CE65,3)</f>
        <v>0</v>
      </c>
      <c r="CF65" s="23">
        <f>+TRUNC('D-PND'!CF65,3)</f>
        <v>0</v>
      </c>
      <c r="CG65" s="23">
        <f>+TRUNC('D-PND'!CG65,3)</f>
        <v>0</v>
      </c>
      <c r="CH65" s="23">
        <f>+TRUNC('D-PND'!CH65,3)</f>
        <v>0</v>
      </c>
      <c r="CI65" s="23">
        <f>+TRUNC('D-PND'!CI65,3)</f>
        <v>47099.114999999998</v>
      </c>
      <c r="CJ65" s="23">
        <f>+TRUNC('D-PND'!CJ65,3)</f>
        <v>1499.7370000000001</v>
      </c>
      <c r="CK65" s="23">
        <f>+TRUNC('D-PND'!CK65,3)</f>
        <v>0</v>
      </c>
      <c r="CL65" s="23">
        <f>+TRUNC('D-PND'!CL65,3)</f>
        <v>0</v>
      </c>
      <c r="CM65" s="23">
        <f>+TRUNC('D-PND'!CM65,3)</f>
        <v>0</v>
      </c>
      <c r="CN65" s="23">
        <f>+TRUNC('D-PND'!CN65,0)</f>
        <v>0</v>
      </c>
      <c r="CO65" s="23">
        <f>+TRUNC('D-PND'!CO65,3)</f>
        <v>0</v>
      </c>
      <c r="CP65" s="23">
        <f>+TRUNC('D-PND'!CP65,0)</f>
        <v>0</v>
      </c>
      <c r="CQ65" s="23">
        <f>+TRUNC('D-PND'!CQ65,0)</f>
        <v>0</v>
      </c>
      <c r="CR65" s="23">
        <f>+TRUNC('D-PND'!CR65,0)</f>
        <v>0</v>
      </c>
      <c r="CS65" s="23">
        <f>+TRUNC('D-PND'!CS65,0)</f>
        <v>0</v>
      </c>
      <c r="CT65" s="23">
        <f>+TRUNC('D-PND'!CT65,0)</f>
        <v>0</v>
      </c>
      <c r="CU65" s="23">
        <f>+TRUNC('D-PND'!CU65,6)</f>
        <v>0</v>
      </c>
      <c r="CV65" s="23">
        <f>+TRUNC('D-PND'!CV65,0)</f>
        <v>0</v>
      </c>
      <c r="CW65" s="23">
        <f>+TRUNC('D-PND'!CW65,0)</f>
        <v>0</v>
      </c>
      <c r="CX65" s="23">
        <f>+TRUNC('D-PND'!CX65,0)</f>
        <v>0</v>
      </c>
      <c r="CY65" s="23">
        <f>+TRUNC('D-PND'!CY65,0)</f>
        <v>0</v>
      </c>
      <c r="CZ65" s="23">
        <f>+TRUNC('D-PND'!CZ65,0)</f>
        <v>0</v>
      </c>
      <c r="DA65" s="23">
        <f>+TRUNC('D-PND'!DA65,0)</f>
        <v>0</v>
      </c>
      <c r="DB65" s="23">
        <f>+TRUNC('D-PND'!DB65,0)</f>
        <v>0</v>
      </c>
      <c r="DC65" s="23">
        <f>+TRUNC('D-PND'!DC65,0)</f>
        <v>0</v>
      </c>
      <c r="DD65" s="23">
        <f>+TRUNC('D-PND'!DD65,0)</f>
        <v>0</v>
      </c>
      <c r="DE65" s="23">
        <f>+TRUNC('D-PND'!DE65,0)</f>
        <v>0</v>
      </c>
      <c r="DF65" s="23">
        <f>+TRUNC('D-PND'!DF65,0)</f>
        <v>0</v>
      </c>
      <c r="DG65" s="23">
        <f>+TRUNC('D-PND'!DG65,0)</f>
        <v>0</v>
      </c>
      <c r="DH65" s="23">
        <f>+TRUNC('D-PND'!DH65,0)</f>
        <v>0</v>
      </c>
      <c r="DI65" s="23">
        <f>+TRUNC('D-PND'!DI65,0)</f>
        <v>0</v>
      </c>
      <c r="DJ65" s="23">
        <f>+TRUNC('D-PND'!DJ65,6)</f>
        <v>0</v>
      </c>
      <c r="DK65" s="23">
        <f>+TRUNC('D-PND'!DK65,0)</f>
        <v>0</v>
      </c>
      <c r="DL65" s="23">
        <f>+TRUNC('D-PND'!DL65,0)</f>
        <v>0</v>
      </c>
      <c r="DM65" s="23">
        <f>+TRUNC('D-PND'!DM65,0)</f>
        <v>0</v>
      </c>
      <c r="DN65" s="23">
        <f>+TRUNC('D-PND'!DN65,0)</f>
        <v>0</v>
      </c>
      <c r="DO65" s="23">
        <f>+TRUNC('D-PND'!DO65,0)</f>
        <v>0</v>
      </c>
      <c r="DP65" s="23">
        <f>+TRUNC('D-PND'!DP65,0)</f>
        <v>0</v>
      </c>
    </row>
    <row r="66" spans="3:120" x14ac:dyDescent="0.2">
      <c r="C66" s="12">
        <f>+'D-PDP'!C66</f>
        <v>2053</v>
      </c>
      <c r="D66" s="23">
        <f>+TRUNC('D-PND'!D66,0)</f>
        <v>0</v>
      </c>
      <c r="E66" s="23">
        <f>+TRUNC('D-PND'!E66,0)</f>
        <v>0</v>
      </c>
      <c r="F66" s="23">
        <f>+TRUNC('D-PND'!F66,0)</f>
        <v>0</v>
      </c>
      <c r="G66" s="23">
        <f>+TRUNC('D-PND'!G66,0)</f>
        <v>0</v>
      </c>
      <c r="H66" s="23">
        <f>+TRUNC('D-PND'!H66,0)</f>
        <v>0</v>
      </c>
      <c r="I66" s="23">
        <f>+TRUNC('D-PND'!I66,0)</f>
        <v>0</v>
      </c>
      <c r="J66" s="23">
        <f>+TRUNC('D-PND'!J66,0)</f>
        <v>0</v>
      </c>
      <c r="K66" s="23">
        <f>+TRUNC('D-PND'!K66,0)</f>
        <v>705</v>
      </c>
      <c r="L66" s="23">
        <f>+TRUNC('D-PND'!L66,0)</f>
        <v>0</v>
      </c>
      <c r="M66" s="23">
        <f>+TRUNC('D-PND'!M66,3)</f>
        <v>375.375</v>
      </c>
      <c r="N66" s="23">
        <f>+TRUNC('D-PND'!N66,3)</f>
        <v>345.34500000000003</v>
      </c>
      <c r="O66" s="23">
        <f>+TRUNC('D-PND'!O66,3)</f>
        <v>0</v>
      </c>
      <c r="P66" s="23">
        <f>+TRUNC('D-PND'!P66,3)</f>
        <v>30.03</v>
      </c>
      <c r="Q66" s="23">
        <f>+TRUNC('D-PND'!Q66,3)</f>
        <v>0</v>
      </c>
      <c r="R66" s="23">
        <f>+TRUNC('D-PND'!R66,3)</f>
        <v>0</v>
      </c>
      <c r="S66" s="23">
        <f>+TRUNC('D-PND'!S66,0)</f>
        <v>0</v>
      </c>
      <c r="T66" s="23">
        <f>+TRUNC('D-PND'!T66,0)</f>
        <v>0</v>
      </c>
      <c r="U66" s="23">
        <f>+TRUNC('D-PND'!U66,0)</f>
        <v>0</v>
      </c>
      <c r="V66" s="23">
        <f>+TRUNC('D-PND'!V66,0)</f>
        <v>0</v>
      </c>
      <c r="W66" s="23">
        <f>+TRUNC('D-PND'!W66,0)</f>
        <v>62793</v>
      </c>
      <c r="X66" s="23">
        <f>+TRUNC('D-PND'!X66,0)</f>
        <v>0</v>
      </c>
      <c r="Y66" s="23">
        <f>+TRUNC('D-PND'!Y66,0)</f>
        <v>0</v>
      </c>
      <c r="Z66" s="23">
        <f>+TRUNC('D-PND'!Z66,0)</f>
        <v>0</v>
      </c>
      <c r="AA66" s="23">
        <f>+TRUNC('D-PND'!AA66,0)</f>
        <v>0</v>
      </c>
      <c r="AB66" s="23">
        <f>+TRUNC('D-PND'!AB66,0)</f>
        <v>0</v>
      </c>
      <c r="AC66" s="23">
        <f>+TRUNC('D-PND'!AC66,0)</f>
        <v>0</v>
      </c>
      <c r="AD66" s="23">
        <f>+TRUNC('D-PND'!AD66,3)</f>
        <v>0</v>
      </c>
      <c r="AE66" s="23">
        <f>+TRUNC('D-PND'!AE66,3)</f>
        <v>0</v>
      </c>
      <c r="AF66" s="23">
        <f>+TRUNC('D-PND'!AF66,0)</f>
        <v>0</v>
      </c>
      <c r="AG66" s="23">
        <f>+TRUNC('D-PND'!AG66,0)</f>
        <v>0</v>
      </c>
      <c r="AH66" s="23">
        <f>+TRUNC('D-PND'!AH66,0)</f>
        <v>0</v>
      </c>
      <c r="AI66" s="23">
        <f>+TRUNC('D-PND'!AI66,0)</f>
        <v>0</v>
      </c>
      <c r="AJ66" s="23">
        <f>+TRUNC('D-PND'!AJ66,6)</f>
        <v>0</v>
      </c>
      <c r="AK66" s="23">
        <f>+TRUNC('D-PND'!AK66,6)</f>
        <v>0</v>
      </c>
      <c r="AL66" s="23">
        <f>+TRUNC('D-PND'!AL66,6)</f>
        <v>0</v>
      </c>
      <c r="AM66" s="23">
        <f>+TRUNC('D-PND'!AM66,0)</f>
        <v>0</v>
      </c>
      <c r="AN66" s="23">
        <f>+TRUNC('D-PND'!AN66,3)</f>
        <v>0</v>
      </c>
      <c r="AO66" s="23">
        <f>+TRUNC('D-PND'!AO66,0)</f>
        <v>0</v>
      </c>
      <c r="AP66" s="23">
        <f>+TRUNC('D-PND'!AP66,6)</f>
        <v>0</v>
      </c>
      <c r="AQ66" s="23">
        <f>+TRUNC('D-PND'!AQ66,0)</f>
        <v>0</v>
      </c>
      <c r="AR66" s="23">
        <f>+TRUNC('D-PND'!AR66,0)</f>
        <v>0</v>
      </c>
      <c r="AS66" s="23">
        <f>+TRUNC('D-PND'!AS66,3)</f>
        <v>0</v>
      </c>
      <c r="AT66" s="23">
        <f>+TRUNC('D-PND'!AT66,3)</f>
        <v>0</v>
      </c>
      <c r="AU66" s="23">
        <f>+TRUNC('D-PND'!AU66,0)</f>
        <v>0</v>
      </c>
      <c r="AV66" s="23">
        <f>+TRUNC('D-PND'!AV66,0)</f>
        <v>0</v>
      </c>
      <c r="AW66" s="23">
        <f>+TRUNC('D-PND'!AW66,0)</f>
        <v>0</v>
      </c>
      <c r="AX66" s="23">
        <f>+TRUNC('D-PND'!AX66,0)</f>
        <v>0</v>
      </c>
      <c r="AY66" s="23">
        <f>+TRUNC('D-PND'!AY66,0)</f>
        <v>0</v>
      </c>
      <c r="AZ66" s="23">
        <f>+TRUNC('D-PND'!AZ66,3)</f>
        <v>0</v>
      </c>
      <c r="BA66" s="23">
        <f>+TRUNC('D-PND'!BA66,0)</f>
        <v>0</v>
      </c>
      <c r="BB66" s="23">
        <f>+TRUNC('D-PND'!BB66,0)</f>
        <v>0</v>
      </c>
      <c r="BC66" s="23">
        <f>+TRUNC('D-PND'!BC66,0)</f>
        <v>0</v>
      </c>
      <c r="BD66" s="23">
        <f>+TRUNC('D-PND'!BD66,3)</f>
        <v>0</v>
      </c>
      <c r="BE66" s="23">
        <f>+TRUNC('D-PND'!BE66,3)</f>
        <v>0</v>
      </c>
      <c r="BF66" s="23">
        <f>+TRUNC('D-PND'!BF66,0)</f>
        <v>0</v>
      </c>
      <c r="BG66" s="23">
        <f>+TRUNC('D-PND'!BG66,0)</f>
        <v>0</v>
      </c>
      <c r="BH66" s="23">
        <f>+TRUNC('D-PND'!BH66,0)</f>
        <v>0</v>
      </c>
      <c r="BI66" s="23">
        <f>+TRUNC('D-PND'!BI66,0)</f>
        <v>0</v>
      </c>
      <c r="BJ66" s="23">
        <f>+TRUNC('D-PND'!BJ66,3)</f>
        <v>98.739000000000004</v>
      </c>
      <c r="BK66" s="23">
        <f>+TRUNC('D-PND'!BK66,3)</f>
        <v>1.8420000000000001</v>
      </c>
      <c r="BL66" s="23">
        <f>+TRUNC('D-PND'!BL66,3)</f>
        <v>-1.0569999999999999</v>
      </c>
      <c r="BM66" s="23">
        <f>+TRUNC('D-PND'!BM66,3)</f>
        <v>0.876</v>
      </c>
      <c r="BN66" s="23">
        <f>+TRUNC('D-PND'!BN66,3)</f>
        <v>6.0419999999999998</v>
      </c>
      <c r="BO66" s="23">
        <f>+TRUNC('D-PND'!BO66,3)</f>
        <v>6.0419999999999998</v>
      </c>
      <c r="BP66" s="23">
        <f>+TRUNC('D-PND'!BP66,3)</f>
        <v>0</v>
      </c>
      <c r="BQ66" s="23">
        <f>+TRUNC('D-PND'!BQ66,3)</f>
        <v>37.502000000000002</v>
      </c>
      <c r="BR66" s="23">
        <f>+TRUNC('D-PND'!BR66,3)</f>
        <v>37.502000000000002</v>
      </c>
      <c r="BS66" s="23">
        <f>+TRUNC('D-PND'!BS66,3)</f>
        <v>98.739000000000004</v>
      </c>
      <c r="BT66" s="23">
        <f>+TRUNC('D-PND'!BT66,0)</f>
        <v>0</v>
      </c>
      <c r="BU66" s="23">
        <f>+TRUNC('D-PND'!BU66,0)</f>
        <v>0</v>
      </c>
      <c r="BV66" s="23">
        <f>+TRUNC('D-PND'!BV66,6)</f>
        <v>0</v>
      </c>
      <c r="BW66" s="23">
        <f>+TRUNC('D-PND'!BW66,0)</f>
        <v>0</v>
      </c>
      <c r="BX66" s="23">
        <f>+TRUNC('D-PND'!BX66,0)</f>
        <v>0</v>
      </c>
      <c r="BY66" s="23">
        <f>+TRUNC('D-PND'!BY66,0)</f>
        <v>0</v>
      </c>
      <c r="BZ66" s="23">
        <f>+TRUNC('D-PND'!BZ66,3)</f>
        <v>0</v>
      </c>
      <c r="CA66" s="23">
        <f>+TRUNC('D-PND'!CA66,3)</f>
        <v>0.13</v>
      </c>
      <c r="CB66" s="23">
        <f>+TRUNC('D-PND'!CB66,3)</f>
        <v>0.42199999999999999</v>
      </c>
      <c r="CC66" s="23">
        <f>+TRUNC('D-PND'!CC66,3)</f>
        <v>0.10299999999999999</v>
      </c>
      <c r="CD66" s="23">
        <f>+TRUNC('D-PND'!CD66,3)</f>
        <v>8.6999999999999994E-2</v>
      </c>
      <c r="CE66" s="23">
        <f>+TRUNC('D-PND'!CE66,3)</f>
        <v>0</v>
      </c>
      <c r="CF66" s="23">
        <f>+TRUNC('D-PND'!CF66,3)</f>
        <v>0</v>
      </c>
      <c r="CG66" s="23">
        <f>+TRUNC('D-PND'!CG66,3)</f>
        <v>0</v>
      </c>
      <c r="CH66" s="23">
        <f>+TRUNC('D-PND'!CH66,3)</f>
        <v>0</v>
      </c>
      <c r="CI66" s="23">
        <f>+TRUNC('D-PND'!CI66,3)</f>
        <v>47099.114999999998</v>
      </c>
      <c r="CJ66" s="23">
        <f>+TRUNC('D-PND'!CJ66,3)</f>
        <v>1499.7370000000001</v>
      </c>
      <c r="CK66" s="23">
        <f>+TRUNC('D-PND'!CK66,3)</f>
        <v>0</v>
      </c>
      <c r="CL66" s="23">
        <f>+TRUNC('D-PND'!CL66,3)</f>
        <v>0</v>
      </c>
      <c r="CM66" s="23">
        <f>+TRUNC('D-PND'!CM66,3)</f>
        <v>0</v>
      </c>
      <c r="CN66" s="23">
        <f>+TRUNC('D-PND'!CN66,0)</f>
        <v>0</v>
      </c>
      <c r="CO66" s="23">
        <f>+TRUNC('D-PND'!CO66,3)</f>
        <v>0</v>
      </c>
      <c r="CP66" s="23">
        <f>+TRUNC('D-PND'!CP66,0)</f>
        <v>0</v>
      </c>
      <c r="CQ66" s="23">
        <f>+TRUNC('D-PND'!CQ66,0)</f>
        <v>0</v>
      </c>
      <c r="CR66" s="23">
        <f>+TRUNC('D-PND'!CR66,0)</f>
        <v>0</v>
      </c>
      <c r="CS66" s="23">
        <f>+TRUNC('D-PND'!CS66,0)</f>
        <v>0</v>
      </c>
      <c r="CT66" s="23">
        <f>+TRUNC('D-PND'!CT66,0)</f>
        <v>0</v>
      </c>
      <c r="CU66" s="23">
        <f>+TRUNC('D-PND'!CU66,6)</f>
        <v>0</v>
      </c>
      <c r="CV66" s="23">
        <f>+TRUNC('D-PND'!CV66,0)</f>
        <v>0</v>
      </c>
      <c r="CW66" s="23">
        <f>+TRUNC('D-PND'!CW66,0)</f>
        <v>0</v>
      </c>
      <c r="CX66" s="23">
        <f>+TRUNC('D-PND'!CX66,0)</f>
        <v>0</v>
      </c>
      <c r="CY66" s="23">
        <f>+TRUNC('D-PND'!CY66,0)</f>
        <v>0</v>
      </c>
      <c r="CZ66" s="23">
        <f>+TRUNC('D-PND'!CZ66,0)</f>
        <v>0</v>
      </c>
      <c r="DA66" s="23">
        <f>+TRUNC('D-PND'!DA66,0)</f>
        <v>0</v>
      </c>
      <c r="DB66" s="23">
        <f>+TRUNC('D-PND'!DB66,0)</f>
        <v>0</v>
      </c>
      <c r="DC66" s="23">
        <f>+TRUNC('D-PND'!DC66,0)</f>
        <v>0</v>
      </c>
      <c r="DD66" s="23">
        <f>+TRUNC('D-PND'!DD66,0)</f>
        <v>0</v>
      </c>
      <c r="DE66" s="23">
        <f>+TRUNC('D-PND'!DE66,0)</f>
        <v>0</v>
      </c>
      <c r="DF66" s="23">
        <f>+TRUNC('D-PND'!DF66,0)</f>
        <v>0</v>
      </c>
      <c r="DG66" s="23">
        <f>+TRUNC('D-PND'!DG66,0)</f>
        <v>0</v>
      </c>
      <c r="DH66" s="23">
        <f>+TRUNC('D-PND'!DH66,0)</f>
        <v>0</v>
      </c>
      <c r="DI66" s="23">
        <f>+TRUNC('D-PND'!DI66,0)</f>
        <v>0</v>
      </c>
      <c r="DJ66" s="23">
        <f>+TRUNC('D-PND'!DJ66,6)</f>
        <v>0</v>
      </c>
      <c r="DK66" s="23">
        <f>+TRUNC('D-PND'!DK66,0)</f>
        <v>0</v>
      </c>
      <c r="DL66" s="23">
        <f>+TRUNC('D-PND'!DL66,0)</f>
        <v>0</v>
      </c>
      <c r="DM66" s="23">
        <f>+TRUNC('D-PND'!DM66,0)</f>
        <v>0</v>
      </c>
      <c r="DN66" s="23">
        <f>+TRUNC('D-PND'!DN66,0)</f>
        <v>0</v>
      </c>
      <c r="DO66" s="23">
        <f>+TRUNC('D-PND'!DO66,0)</f>
        <v>0</v>
      </c>
      <c r="DP66" s="23">
        <f>+TRUNC('D-PND'!DP66,0)</f>
        <v>0</v>
      </c>
    </row>
    <row r="67" spans="3:120" x14ac:dyDescent="0.2">
      <c r="C67" s="12">
        <f>+'D-PDP'!C67</f>
        <v>2054</v>
      </c>
      <c r="D67" s="23">
        <f>+TRUNC('D-PND'!D67,0)</f>
        <v>0</v>
      </c>
      <c r="E67" s="23">
        <f>+TRUNC('D-PND'!E67,0)</f>
        <v>0</v>
      </c>
      <c r="F67" s="23">
        <f>+TRUNC('D-PND'!F67,0)</f>
        <v>0</v>
      </c>
      <c r="G67" s="23">
        <f>+TRUNC('D-PND'!G67,0)</f>
        <v>0</v>
      </c>
      <c r="H67" s="23">
        <f>+TRUNC('D-PND'!H67,0)</f>
        <v>0</v>
      </c>
      <c r="I67" s="23">
        <f>+TRUNC('D-PND'!I67,0)</f>
        <v>0</v>
      </c>
      <c r="J67" s="23">
        <f>+TRUNC('D-PND'!J67,0)</f>
        <v>0</v>
      </c>
      <c r="K67" s="23">
        <f>+TRUNC('D-PND'!K67,0)</f>
        <v>606</v>
      </c>
      <c r="L67" s="23">
        <f>+TRUNC('D-PND'!L67,0)</f>
        <v>0</v>
      </c>
      <c r="M67" s="23">
        <f>+TRUNC('D-PND'!M67,3)</f>
        <v>301.12</v>
      </c>
      <c r="N67" s="23">
        <f>+TRUNC('D-PND'!N67,3)</f>
        <v>277.02999999999997</v>
      </c>
      <c r="O67" s="23">
        <f>+TRUNC('D-PND'!O67,3)</f>
        <v>0</v>
      </c>
      <c r="P67" s="23">
        <f>+TRUNC('D-PND'!P67,3)</f>
        <v>24.088999999999999</v>
      </c>
      <c r="Q67" s="23">
        <f>+TRUNC('D-PND'!Q67,3)</f>
        <v>0</v>
      </c>
      <c r="R67" s="23">
        <f>+TRUNC('D-PND'!R67,3)</f>
        <v>0</v>
      </c>
      <c r="S67" s="23">
        <f>+TRUNC('D-PND'!S67,0)</f>
        <v>0</v>
      </c>
      <c r="T67" s="23">
        <f>+TRUNC('D-PND'!T67,0)</f>
        <v>0</v>
      </c>
      <c r="U67" s="23">
        <f>+TRUNC('D-PND'!U67,0)</f>
        <v>0</v>
      </c>
      <c r="V67" s="23">
        <f>+TRUNC('D-PND'!V67,0)</f>
        <v>0</v>
      </c>
      <c r="W67" s="23">
        <f>+TRUNC('D-PND'!W67,0)</f>
        <v>62266</v>
      </c>
      <c r="X67" s="23">
        <f>+TRUNC('D-PND'!X67,0)</f>
        <v>0</v>
      </c>
      <c r="Y67" s="23">
        <f>+TRUNC('D-PND'!Y67,0)</f>
        <v>0</v>
      </c>
      <c r="Z67" s="23">
        <f>+TRUNC('D-PND'!Z67,0)</f>
        <v>0</v>
      </c>
      <c r="AA67" s="23">
        <f>+TRUNC('D-PND'!AA67,0)</f>
        <v>0</v>
      </c>
      <c r="AB67" s="23">
        <f>+TRUNC('D-PND'!AB67,0)</f>
        <v>0</v>
      </c>
      <c r="AC67" s="23">
        <f>+TRUNC('D-PND'!AC67,0)</f>
        <v>0</v>
      </c>
      <c r="AD67" s="23">
        <f>+TRUNC('D-PND'!AD67,3)</f>
        <v>0</v>
      </c>
      <c r="AE67" s="23">
        <f>+TRUNC('D-PND'!AE67,3)</f>
        <v>0</v>
      </c>
      <c r="AF67" s="23">
        <f>+TRUNC('D-PND'!AF67,0)</f>
        <v>0</v>
      </c>
      <c r="AG67" s="23">
        <f>+TRUNC('D-PND'!AG67,0)</f>
        <v>0</v>
      </c>
      <c r="AH67" s="23">
        <f>+TRUNC('D-PND'!AH67,0)</f>
        <v>0</v>
      </c>
      <c r="AI67" s="23">
        <f>+TRUNC('D-PND'!AI67,0)</f>
        <v>0</v>
      </c>
      <c r="AJ67" s="23">
        <f>+TRUNC('D-PND'!AJ67,6)</f>
        <v>0</v>
      </c>
      <c r="AK67" s="23">
        <f>+TRUNC('D-PND'!AK67,6)</f>
        <v>0</v>
      </c>
      <c r="AL67" s="23">
        <f>+TRUNC('D-PND'!AL67,6)</f>
        <v>0</v>
      </c>
      <c r="AM67" s="23">
        <f>+TRUNC('D-PND'!AM67,0)</f>
        <v>0</v>
      </c>
      <c r="AN67" s="23">
        <f>+TRUNC('D-PND'!AN67,3)</f>
        <v>0</v>
      </c>
      <c r="AO67" s="23">
        <f>+TRUNC('D-PND'!AO67,0)</f>
        <v>0</v>
      </c>
      <c r="AP67" s="23">
        <f>+TRUNC('D-PND'!AP67,6)</f>
        <v>0</v>
      </c>
      <c r="AQ67" s="23">
        <f>+TRUNC('D-PND'!AQ67,0)</f>
        <v>0</v>
      </c>
      <c r="AR67" s="23">
        <f>+TRUNC('D-PND'!AR67,0)</f>
        <v>0</v>
      </c>
      <c r="AS67" s="23">
        <f>+TRUNC('D-PND'!AS67,3)</f>
        <v>0</v>
      </c>
      <c r="AT67" s="23">
        <f>+TRUNC('D-PND'!AT67,3)</f>
        <v>0</v>
      </c>
      <c r="AU67" s="23">
        <f>+TRUNC('D-PND'!AU67,0)</f>
        <v>0</v>
      </c>
      <c r="AV67" s="23">
        <f>+TRUNC('D-PND'!AV67,0)</f>
        <v>0</v>
      </c>
      <c r="AW67" s="23">
        <f>+TRUNC('D-PND'!AW67,0)</f>
        <v>0</v>
      </c>
      <c r="AX67" s="23">
        <f>+TRUNC('D-PND'!AX67,0)</f>
        <v>0</v>
      </c>
      <c r="AY67" s="23">
        <f>+TRUNC('D-PND'!AY67,0)</f>
        <v>0</v>
      </c>
      <c r="AZ67" s="23">
        <f>+TRUNC('D-PND'!AZ67,3)</f>
        <v>0</v>
      </c>
      <c r="BA67" s="23">
        <f>+TRUNC('D-PND'!BA67,0)</f>
        <v>0</v>
      </c>
      <c r="BB67" s="23">
        <f>+TRUNC('D-PND'!BB67,0)</f>
        <v>0</v>
      </c>
      <c r="BC67" s="23">
        <f>+TRUNC('D-PND'!BC67,0)</f>
        <v>0</v>
      </c>
      <c r="BD67" s="23">
        <f>+TRUNC('D-PND'!BD67,3)</f>
        <v>0</v>
      </c>
      <c r="BE67" s="23">
        <f>+TRUNC('D-PND'!BE67,3)</f>
        <v>0</v>
      </c>
      <c r="BF67" s="23">
        <f>+TRUNC('D-PND'!BF67,0)</f>
        <v>0</v>
      </c>
      <c r="BG67" s="23">
        <f>+TRUNC('D-PND'!BG67,0)</f>
        <v>0</v>
      </c>
      <c r="BH67" s="23">
        <f>+TRUNC('D-PND'!BH67,0)</f>
        <v>0</v>
      </c>
      <c r="BI67" s="23">
        <f>+TRUNC('D-PND'!BI67,0)</f>
        <v>0</v>
      </c>
      <c r="BJ67" s="23">
        <f>+TRUNC('D-PND'!BJ67,3)</f>
        <v>98.739000000000004</v>
      </c>
      <c r="BK67" s="23">
        <f>+TRUNC('D-PND'!BK67,3)</f>
        <v>1.8420000000000001</v>
      </c>
      <c r="BL67" s="23">
        <f>+TRUNC('D-PND'!BL67,3)</f>
        <v>-1.0569999999999999</v>
      </c>
      <c r="BM67" s="23">
        <f>+TRUNC('D-PND'!BM67,3)</f>
        <v>0.876</v>
      </c>
      <c r="BN67" s="23">
        <f>+TRUNC('D-PND'!BN67,3)</f>
        <v>6.0419999999999998</v>
      </c>
      <c r="BO67" s="23">
        <f>+TRUNC('D-PND'!BO67,3)</f>
        <v>6.0419999999999998</v>
      </c>
      <c r="BP67" s="23">
        <f>+TRUNC('D-PND'!BP67,3)</f>
        <v>0</v>
      </c>
      <c r="BQ67" s="23">
        <f>+TRUNC('D-PND'!BQ67,3)</f>
        <v>37.502000000000002</v>
      </c>
      <c r="BR67" s="23">
        <f>+TRUNC('D-PND'!BR67,3)</f>
        <v>37.502000000000002</v>
      </c>
      <c r="BS67" s="23">
        <f>+TRUNC('D-PND'!BS67,3)</f>
        <v>98.739000000000004</v>
      </c>
      <c r="BT67" s="23">
        <f>+TRUNC('D-PND'!BT67,0)</f>
        <v>0</v>
      </c>
      <c r="BU67" s="23">
        <f>+TRUNC('D-PND'!BU67,0)</f>
        <v>0</v>
      </c>
      <c r="BV67" s="23">
        <f>+TRUNC('D-PND'!BV67,6)</f>
        <v>0</v>
      </c>
      <c r="BW67" s="23">
        <f>+TRUNC('D-PND'!BW67,0)</f>
        <v>0</v>
      </c>
      <c r="BX67" s="23">
        <f>+TRUNC('D-PND'!BX67,0)</f>
        <v>0</v>
      </c>
      <c r="BY67" s="23">
        <f>+TRUNC('D-PND'!BY67,0)</f>
        <v>0</v>
      </c>
      <c r="BZ67" s="23">
        <f>+TRUNC('D-PND'!BZ67,3)</f>
        <v>0</v>
      </c>
      <c r="CA67" s="23">
        <f>+TRUNC('D-PND'!CA67,3)</f>
        <v>0.13</v>
      </c>
      <c r="CB67" s="23">
        <f>+TRUNC('D-PND'!CB67,3)</f>
        <v>0.42199999999999999</v>
      </c>
      <c r="CC67" s="23">
        <f>+TRUNC('D-PND'!CC67,3)</f>
        <v>0.10299999999999999</v>
      </c>
      <c r="CD67" s="23">
        <f>+TRUNC('D-PND'!CD67,3)</f>
        <v>8.6999999999999994E-2</v>
      </c>
      <c r="CE67" s="23">
        <f>+TRUNC('D-PND'!CE67,3)</f>
        <v>0</v>
      </c>
      <c r="CF67" s="23">
        <f>+TRUNC('D-PND'!CF67,3)</f>
        <v>0</v>
      </c>
      <c r="CG67" s="23">
        <f>+TRUNC('D-PND'!CG67,3)</f>
        <v>0</v>
      </c>
      <c r="CH67" s="23">
        <f>+TRUNC('D-PND'!CH67,3)</f>
        <v>0</v>
      </c>
      <c r="CI67" s="23">
        <f>+TRUNC('D-PND'!CI67,3)</f>
        <v>47099.114999999998</v>
      </c>
      <c r="CJ67" s="23">
        <f>+TRUNC('D-PND'!CJ67,3)</f>
        <v>1499.7370000000001</v>
      </c>
      <c r="CK67" s="23">
        <f>+TRUNC('D-PND'!CK67,3)</f>
        <v>0</v>
      </c>
      <c r="CL67" s="23">
        <f>+TRUNC('D-PND'!CL67,3)</f>
        <v>0</v>
      </c>
      <c r="CM67" s="23">
        <f>+TRUNC('D-PND'!CM67,3)</f>
        <v>0</v>
      </c>
      <c r="CN67" s="23">
        <f>+TRUNC('D-PND'!CN67,0)</f>
        <v>0</v>
      </c>
      <c r="CO67" s="23">
        <f>+TRUNC('D-PND'!CO67,3)</f>
        <v>0</v>
      </c>
      <c r="CP67" s="23">
        <f>+TRUNC('D-PND'!CP67,0)</f>
        <v>0</v>
      </c>
      <c r="CQ67" s="23">
        <f>+TRUNC('D-PND'!CQ67,0)</f>
        <v>0</v>
      </c>
      <c r="CR67" s="23">
        <f>+TRUNC('D-PND'!CR67,0)</f>
        <v>0</v>
      </c>
      <c r="CS67" s="23">
        <f>+TRUNC('D-PND'!CS67,0)</f>
        <v>0</v>
      </c>
      <c r="CT67" s="23">
        <f>+TRUNC('D-PND'!CT67,0)</f>
        <v>0</v>
      </c>
      <c r="CU67" s="23">
        <f>+TRUNC('D-PND'!CU67,6)</f>
        <v>0</v>
      </c>
      <c r="CV67" s="23">
        <f>+TRUNC('D-PND'!CV67,0)</f>
        <v>0</v>
      </c>
      <c r="CW67" s="23">
        <f>+TRUNC('D-PND'!CW67,0)</f>
        <v>0</v>
      </c>
      <c r="CX67" s="23">
        <f>+TRUNC('D-PND'!CX67,0)</f>
        <v>0</v>
      </c>
      <c r="CY67" s="23">
        <f>+TRUNC('D-PND'!CY67,0)</f>
        <v>0</v>
      </c>
      <c r="CZ67" s="23">
        <f>+TRUNC('D-PND'!CZ67,0)</f>
        <v>0</v>
      </c>
      <c r="DA67" s="23">
        <f>+TRUNC('D-PND'!DA67,0)</f>
        <v>0</v>
      </c>
      <c r="DB67" s="23">
        <f>+TRUNC('D-PND'!DB67,0)</f>
        <v>0</v>
      </c>
      <c r="DC67" s="23">
        <f>+TRUNC('D-PND'!DC67,0)</f>
        <v>0</v>
      </c>
      <c r="DD67" s="23">
        <f>+TRUNC('D-PND'!DD67,0)</f>
        <v>0</v>
      </c>
      <c r="DE67" s="23">
        <f>+TRUNC('D-PND'!DE67,0)</f>
        <v>0</v>
      </c>
      <c r="DF67" s="23">
        <f>+TRUNC('D-PND'!DF67,0)</f>
        <v>0</v>
      </c>
      <c r="DG67" s="23">
        <f>+TRUNC('D-PND'!DG67,0)</f>
        <v>0</v>
      </c>
      <c r="DH67" s="23">
        <f>+TRUNC('D-PND'!DH67,0)</f>
        <v>0</v>
      </c>
      <c r="DI67" s="23">
        <f>+TRUNC('D-PND'!DI67,0)</f>
        <v>0</v>
      </c>
      <c r="DJ67" s="23">
        <f>+TRUNC('D-PND'!DJ67,6)</f>
        <v>0</v>
      </c>
      <c r="DK67" s="23">
        <f>+TRUNC('D-PND'!DK67,0)</f>
        <v>0</v>
      </c>
      <c r="DL67" s="23">
        <f>+TRUNC('D-PND'!DL67,0)</f>
        <v>0</v>
      </c>
      <c r="DM67" s="23">
        <f>+TRUNC('D-PND'!DM67,0)</f>
        <v>0</v>
      </c>
      <c r="DN67" s="23">
        <f>+TRUNC('D-PND'!DN67,0)</f>
        <v>0</v>
      </c>
      <c r="DO67" s="23">
        <f>+TRUNC('D-PND'!DO67,0)</f>
        <v>0</v>
      </c>
      <c r="DP67" s="23">
        <f>+TRUNC('D-PND'!DP67,0)</f>
        <v>0</v>
      </c>
    </row>
    <row r="68" spans="3:120" x14ac:dyDescent="0.2">
      <c r="C68" s="12">
        <f>+'D-PDP'!C68</f>
        <v>2055</v>
      </c>
      <c r="D68" s="23">
        <f>+TRUNC('D-PND'!D68,0)</f>
        <v>0</v>
      </c>
      <c r="E68" s="23">
        <f>+TRUNC('D-PND'!E68,0)</f>
        <v>0</v>
      </c>
      <c r="F68" s="23">
        <f>+TRUNC('D-PND'!F68,0)</f>
        <v>0</v>
      </c>
      <c r="G68" s="23">
        <f>+TRUNC('D-PND'!G68,0)</f>
        <v>0</v>
      </c>
      <c r="H68" s="23">
        <f>+TRUNC('D-PND'!H68,0)</f>
        <v>0</v>
      </c>
      <c r="I68" s="23">
        <f>+TRUNC('D-PND'!I68,0)</f>
        <v>0</v>
      </c>
      <c r="J68" s="23">
        <f>+TRUNC('D-PND'!J68,0)</f>
        <v>0</v>
      </c>
      <c r="K68" s="23">
        <f>+TRUNC('D-PND'!K68,0)</f>
        <v>560</v>
      </c>
      <c r="L68" s="23">
        <f>+TRUNC('D-PND'!L68,0)</f>
        <v>0</v>
      </c>
      <c r="M68" s="23">
        <f>+TRUNC('D-PND'!M68,3)</f>
        <v>276.86200000000002</v>
      </c>
      <c r="N68" s="23">
        <f>+TRUNC('D-PND'!N68,3)</f>
        <v>254.71299999999999</v>
      </c>
      <c r="O68" s="23">
        <f>+TRUNC('D-PND'!O68,3)</f>
        <v>0</v>
      </c>
      <c r="P68" s="23">
        <f>+TRUNC('D-PND'!P68,3)</f>
        <v>22.148</v>
      </c>
      <c r="Q68" s="23">
        <f>+TRUNC('D-PND'!Q68,3)</f>
        <v>0</v>
      </c>
      <c r="R68" s="23">
        <f>+TRUNC('D-PND'!R68,3)</f>
        <v>0</v>
      </c>
      <c r="S68" s="23">
        <f>+TRUNC('D-PND'!S68,0)</f>
        <v>0</v>
      </c>
      <c r="T68" s="23">
        <f>+TRUNC('D-PND'!T68,0)</f>
        <v>0</v>
      </c>
      <c r="U68" s="23">
        <f>+TRUNC('D-PND'!U68,0)</f>
        <v>0</v>
      </c>
      <c r="V68" s="23">
        <f>+TRUNC('D-PND'!V68,0)</f>
        <v>0</v>
      </c>
      <c r="W68" s="23">
        <f>+TRUNC('D-PND'!W68,0)</f>
        <v>61777</v>
      </c>
      <c r="X68" s="23">
        <f>+TRUNC('D-PND'!X68,0)</f>
        <v>0</v>
      </c>
      <c r="Y68" s="23">
        <f>+TRUNC('D-PND'!Y68,0)</f>
        <v>0</v>
      </c>
      <c r="Z68" s="23">
        <f>+TRUNC('D-PND'!Z68,0)</f>
        <v>0</v>
      </c>
      <c r="AA68" s="23">
        <f>+TRUNC('D-PND'!AA68,0)</f>
        <v>0</v>
      </c>
      <c r="AB68" s="23">
        <f>+TRUNC('D-PND'!AB68,0)</f>
        <v>0</v>
      </c>
      <c r="AC68" s="23">
        <f>+TRUNC('D-PND'!AC68,0)</f>
        <v>0</v>
      </c>
      <c r="AD68" s="23">
        <f>+TRUNC('D-PND'!AD68,3)</f>
        <v>0</v>
      </c>
      <c r="AE68" s="23">
        <f>+TRUNC('D-PND'!AE68,3)</f>
        <v>0</v>
      </c>
      <c r="AF68" s="23">
        <f>+TRUNC('D-PND'!AF68,0)</f>
        <v>0</v>
      </c>
      <c r="AG68" s="23">
        <f>+TRUNC('D-PND'!AG68,0)</f>
        <v>0</v>
      </c>
      <c r="AH68" s="23">
        <f>+TRUNC('D-PND'!AH68,0)</f>
        <v>0</v>
      </c>
      <c r="AI68" s="23">
        <f>+TRUNC('D-PND'!AI68,0)</f>
        <v>0</v>
      </c>
      <c r="AJ68" s="23">
        <f>+TRUNC('D-PND'!AJ68,6)</f>
        <v>0</v>
      </c>
      <c r="AK68" s="23">
        <f>+TRUNC('D-PND'!AK68,6)</f>
        <v>0</v>
      </c>
      <c r="AL68" s="23">
        <f>+TRUNC('D-PND'!AL68,6)</f>
        <v>0</v>
      </c>
      <c r="AM68" s="23">
        <f>+TRUNC('D-PND'!AM68,0)</f>
        <v>0</v>
      </c>
      <c r="AN68" s="23">
        <f>+TRUNC('D-PND'!AN68,3)</f>
        <v>0</v>
      </c>
      <c r="AO68" s="23">
        <f>+TRUNC('D-PND'!AO68,0)</f>
        <v>0</v>
      </c>
      <c r="AP68" s="23">
        <f>+TRUNC('D-PND'!AP68,6)</f>
        <v>0</v>
      </c>
      <c r="AQ68" s="23">
        <f>+TRUNC('D-PND'!AQ68,0)</f>
        <v>0</v>
      </c>
      <c r="AR68" s="23">
        <f>+TRUNC('D-PND'!AR68,0)</f>
        <v>0</v>
      </c>
      <c r="AS68" s="23">
        <f>+TRUNC('D-PND'!AS68,3)</f>
        <v>0</v>
      </c>
      <c r="AT68" s="23">
        <f>+TRUNC('D-PND'!AT68,3)</f>
        <v>0</v>
      </c>
      <c r="AU68" s="23">
        <f>+TRUNC('D-PND'!AU68,0)</f>
        <v>0</v>
      </c>
      <c r="AV68" s="23">
        <f>+TRUNC('D-PND'!AV68,0)</f>
        <v>0</v>
      </c>
      <c r="AW68" s="23">
        <f>+TRUNC('D-PND'!AW68,0)</f>
        <v>0</v>
      </c>
      <c r="AX68" s="23">
        <f>+TRUNC('D-PND'!AX68,0)</f>
        <v>0</v>
      </c>
      <c r="AY68" s="23">
        <f>+TRUNC('D-PND'!AY68,0)</f>
        <v>0</v>
      </c>
      <c r="AZ68" s="23">
        <f>+TRUNC('D-PND'!AZ68,3)</f>
        <v>0</v>
      </c>
      <c r="BA68" s="23">
        <f>+TRUNC('D-PND'!BA68,0)</f>
        <v>0</v>
      </c>
      <c r="BB68" s="23">
        <f>+TRUNC('D-PND'!BB68,0)</f>
        <v>0</v>
      </c>
      <c r="BC68" s="23">
        <f>+TRUNC('D-PND'!BC68,0)</f>
        <v>0</v>
      </c>
      <c r="BD68" s="23">
        <f>+TRUNC('D-PND'!BD68,3)</f>
        <v>0</v>
      </c>
      <c r="BE68" s="23">
        <f>+TRUNC('D-PND'!BE68,3)</f>
        <v>0</v>
      </c>
      <c r="BF68" s="23">
        <f>+TRUNC('D-PND'!BF68,0)</f>
        <v>0</v>
      </c>
      <c r="BG68" s="23">
        <f>+TRUNC('D-PND'!BG68,0)</f>
        <v>0</v>
      </c>
      <c r="BH68" s="23">
        <f>+TRUNC('D-PND'!BH68,0)</f>
        <v>0</v>
      </c>
      <c r="BI68" s="23">
        <f>+TRUNC('D-PND'!BI68,0)</f>
        <v>0</v>
      </c>
      <c r="BJ68" s="23">
        <f>+TRUNC('D-PND'!BJ68,3)</f>
        <v>98.739000000000004</v>
      </c>
      <c r="BK68" s="23">
        <f>+TRUNC('D-PND'!BK68,3)</f>
        <v>1.8420000000000001</v>
      </c>
      <c r="BL68" s="23">
        <f>+TRUNC('D-PND'!BL68,3)</f>
        <v>-1.0569999999999999</v>
      </c>
      <c r="BM68" s="23">
        <f>+TRUNC('D-PND'!BM68,3)</f>
        <v>0.876</v>
      </c>
      <c r="BN68" s="23">
        <f>+TRUNC('D-PND'!BN68,3)</f>
        <v>6.0419999999999998</v>
      </c>
      <c r="BO68" s="23">
        <f>+TRUNC('D-PND'!BO68,3)</f>
        <v>6.0419999999999998</v>
      </c>
      <c r="BP68" s="23">
        <f>+TRUNC('D-PND'!BP68,3)</f>
        <v>0</v>
      </c>
      <c r="BQ68" s="23">
        <f>+TRUNC('D-PND'!BQ68,3)</f>
        <v>37.502000000000002</v>
      </c>
      <c r="BR68" s="23">
        <f>+TRUNC('D-PND'!BR68,3)</f>
        <v>37.502000000000002</v>
      </c>
      <c r="BS68" s="23">
        <f>+TRUNC('D-PND'!BS68,3)</f>
        <v>98.739000000000004</v>
      </c>
      <c r="BT68" s="23">
        <f>+TRUNC('D-PND'!BT68,0)</f>
        <v>0</v>
      </c>
      <c r="BU68" s="23">
        <f>+TRUNC('D-PND'!BU68,0)</f>
        <v>0</v>
      </c>
      <c r="BV68" s="23">
        <f>+TRUNC('D-PND'!BV68,6)</f>
        <v>0</v>
      </c>
      <c r="BW68" s="23">
        <f>+TRUNC('D-PND'!BW68,0)</f>
        <v>0</v>
      </c>
      <c r="BX68" s="23">
        <f>+TRUNC('D-PND'!BX68,0)</f>
        <v>0</v>
      </c>
      <c r="BY68" s="23">
        <f>+TRUNC('D-PND'!BY68,0)</f>
        <v>0</v>
      </c>
      <c r="BZ68" s="23">
        <f>+TRUNC('D-PND'!BZ68,3)</f>
        <v>0</v>
      </c>
      <c r="CA68" s="23">
        <f>+TRUNC('D-PND'!CA68,3)</f>
        <v>0.13</v>
      </c>
      <c r="CB68" s="23">
        <f>+TRUNC('D-PND'!CB68,3)</f>
        <v>0.42199999999999999</v>
      </c>
      <c r="CC68" s="23">
        <f>+TRUNC('D-PND'!CC68,3)</f>
        <v>0.10299999999999999</v>
      </c>
      <c r="CD68" s="23">
        <f>+TRUNC('D-PND'!CD68,3)</f>
        <v>8.6999999999999994E-2</v>
      </c>
      <c r="CE68" s="23">
        <f>+TRUNC('D-PND'!CE68,3)</f>
        <v>0</v>
      </c>
      <c r="CF68" s="23">
        <f>+TRUNC('D-PND'!CF68,3)</f>
        <v>0</v>
      </c>
      <c r="CG68" s="23">
        <f>+TRUNC('D-PND'!CG68,3)</f>
        <v>0</v>
      </c>
      <c r="CH68" s="23">
        <f>+TRUNC('D-PND'!CH68,3)</f>
        <v>0</v>
      </c>
      <c r="CI68" s="23">
        <f>+TRUNC('D-PND'!CI68,3)</f>
        <v>47099.114999999998</v>
      </c>
      <c r="CJ68" s="23">
        <f>+TRUNC('D-PND'!CJ68,3)</f>
        <v>1499.7370000000001</v>
      </c>
      <c r="CK68" s="23">
        <f>+TRUNC('D-PND'!CK68,3)</f>
        <v>0</v>
      </c>
      <c r="CL68" s="23">
        <f>+TRUNC('D-PND'!CL68,3)</f>
        <v>0</v>
      </c>
      <c r="CM68" s="23">
        <f>+TRUNC('D-PND'!CM68,3)</f>
        <v>0</v>
      </c>
      <c r="CN68" s="23">
        <f>+TRUNC('D-PND'!CN68,0)</f>
        <v>0</v>
      </c>
      <c r="CO68" s="23">
        <f>+TRUNC('D-PND'!CO68,3)</f>
        <v>0</v>
      </c>
      <c r="CP68" s="23">
        <f>+TRUNC('D-PND'!CP68,0)</f>
        <v>0</v>
      </c>
      <c r="CQ68" s="23">
        <f>+TRUNC('D-PND'!CQ68,0)</f>
        <v>0</v>
      </c>
      <c r="CR68" s="23">
        <f>+TRUNC('D-PND'!CR68,0)</f>
        <v>0</v>
      </c>
      <c r="CS68" s="23">
        <f>+TRUNC('D-PND'!CS68,0)</f>
        <v>0</v>
      </c>
      <c r="CT68" s="23">
        <f>+TRUNC('D-PND'!CT68,0)</f>
        <v>0</v>
      </c>
      <c r="CU68" s="23">
        <f>+TRUNC('D-PND'!CU68,6)</f>
        <v>0</v>
      </c>
      <c r="CV68" s="23">
        <f>+TRUNC('D-PND'!CV68,0)</f>
        <v>0</v>
      </c>
      <c r="CW68" s="23">
        <f>+TRUNC('D-PND'!CW68,0)</f>
        <v>0</v>
      </c>
      <c r="CX68" s="23">
        <f>+TRUNC('D-PND'!CX68,0)</f>
        <v>0</v>
      </c>
      <c r="CY68" s="23">
        <f>+TRUNC('D-PND'!CY68,0)</f>
        <v>0</v>
      </c>
      <c r="CZ68" s="23">
        <f>+TRUNC('D-PND'!CZ68,0)</f>
        <v>0</v>
      </c>
      <c r="DA68" s="23">
        <f>+TRUNC('D-PND'!DA68,0)</f>
        <v>0</v>
      </c>
      <c r="DB68" s="23">
        <f>+TRUNC('D-PND'!DB68,0)</f>
        <v>0</v>
      </c>
      <c r="DC68" s="23">
        <f>+TRUNC('D-PND'!DC68,0)</f>
        <v>0</v>
      </c>
      <c r="DD68" s="23">
        <f>+TRUNC('D-PND'!DD68,0)</f>
        <v>0</v>
      </c>
      <c r="DE68" s="23">
        <f>+TRUNC('D-PND'!DE68,0)</f>
        <v>0</v>
      </c>
      <c r="DF68" s="23">
        <f>+TRUNC('D-PND'!DF68,0)</f>
        <v>0</v>
      </c>
      <c r="DG68" s="23">
        <f>+TRUNC('D-PND'!DG68,0)</f>
        <v>0</v>
      </c>
      <c r="DH68" s="23">
        <f>+TRUNC('D-PND'!DH68,0)</f>
        <v>0</v>
      </c>
      <c r="DI68" s="23">
        <f>+TRUNC('D-PND'!DI68,0)</f>
        <v>0</v>
      </c>
      <c r="DJ68" s="23">
        <f>+TRUNC('D-PND'!DJ68,6)</f>
        <v>0</v>
      </c>
      <c r="DK68" s="23">
        <f>+TRUNC('D-PND'!DK68,0)</f>
        <v>0</v>
      </c>
      <c r="DL68" s="23">
        <f>+TRUNC('D-PND'!DL68,0)</f>
        <v>0</v>
      </c>
      <c r="DM68" s="23">
        <f>+TRUNC('D-PND'!DM68,0)</f>
        <v>0</v>
      </c>
      <c r="DN68" s="23">
        <f>+TRUNC('D-PND'!DN68,0)</f>
        <v>0</v>
      </c>
      <c r="DO68" s="23">
        <f>+TRUNC('D-PND'!DO68,0)</f>
        <v>0</v>
      </c>
      <c r="DP68" s="23">
        <f>+TRUNC('D-PND'!DP68,0)</f>
        <v>0</v>
      </c>
    </row>
    <row r="69" spans="3:120" x14ac:dyDescent="0.2">
      <c r="C69" s="12">
        <f>+'D-PDP'!C69</f>
        <v>2056</v>
      </c>
      <c r="D69" s="23">
        <f>+TRUNC('D-PND'!D69,0)</f>
        <v>0</v>
      </c>
      <c r="E69" s="23">
        <f>+TRUNC('D-PND'!E69,0)</f>
        <v>0</v>
      </c>
      <c r="F69" s="23">
        <f>+TRUNC('D-PND'!F69,0)</f>
        <v>0</v>
      </c>
      <c r="G69" s="23">
        <f>+TRUNC('D-PND'!G69,0)</f>
        <v>0</v>
      </c>
      <c r="H69" s="23">
        <f>+TRUNC('D-PND'!H69,0)</f>
        <v>0</v>
      </c>
      <c r="I69" s="23">
        <f>+TRUNC('D-PND'!I69,0)</f>
        <v>0</v>
      </c>
      <c r="J69" s="23">
        <f>+TRUNC('D-PND'!J69,0)</f>
        <v>0</v>
      </c>
      <c r="K69" s="23">
        <f>+TRUNC('D-PND'!K69,0)</f>
        <v>506</v>
      </c>
      <c r="L69" s="23">
        <f>+TRUNC('D-PND'!L69,0)</f>
        <v>0</v>
      </c>
      <c r="M69" s="23">
        <f>+TRUNC('D-PND'!M69,3)</f>
        <v>236.65899999999999</v>
      </c>
      <c r="N69" s="23">
        <f>+TRUNC('D-PND'!N69,3)</f>
        <v>217.727</v>
      </c>
      <c r="O69" s="23">
        <f>+TRUNC('D-PND'!O69,3)</f>
        <v>0</v>
      </c>
      <c r="P69" s="23">
        <f>+TRUNC('D-PND'!P69,3)</f>
        <v>18.931999999999999</v>
      </c>
      <c r="Q69" s="23">
        <f>+TRUNC('D-PND'!Q69,3)</f>
        <v>0</v>
      </c>
      <c r="R69" s="23">
        <f>+TRUNC('D-PND'!R69,3)</f>
        <v>0</v>
      </c>
      <c r="S69" s="23">
        <f>+TRUNC('D-PND'!S69,0)</f>
        <v>0</v>
      </c>
      <c r="T69" s="23">
        <f>+TRUNC('D-PND'!T69,0)</f>
        <v>0</v>
      </c>
      <c r="U69" s="23">
        <f>+TRUNC('D-PND'!U69,0)</f>
        <v>0</v>
      </c>
      <c r="V69" s="23">
        <f>+TRUNC('D-PND'!V69,0)</f>
        <v>0</v>
      </c>
      <c r="W69" s="23">
        <f>+TRUNC('D-PND'!W69,0)</f>
        <v>61156</v>
      </c>
      <c r="X69" s="23">
        <f>+TRUNC('D-PND'!X69,0)</f>
        <v>0</v>
      </c>
      <c r="Y69" s="23">
        <f>+TRUNC('D-PND'!Y69,0)</f>
        <v>0</v>
      </c>
      <c r="Z69" s="23">
        <f>+TRUNC('D-PND'!Z69,0)</f>
        <v>0</v>
      </c>
      <c r="AA69" s="23">
        <f>+TRUNC('D-PND'!AA69,0)</f>
        <v>0</v>
      </c>
      <c r="AB69" s="23">
        <f>+TRUNC('D-PND'!AB69,0)</f>
        <v>0</v>
      </c>
      <c r="AC69" s="23">
        <f>+TRUNC('D-PND'!AC69,0)</f>
        <v>0</v>
      </c>
      <c r="AD69" s="23">
        <f>+TRUNC('D-PND'!AD69,3)</f>
        <v>0</v>
      </c>
      <c r="AE69" s="23">
        <f>+TRUNC('D-PND'!AE69,3)</f>
        <v>0</v>
      </c>
      <c r="AF69" s="23">
        <f>+TRUNC('D-PND'!AF69,0)</f>
        <v>0</v>
      </c>
      <c r="AG69" s="23">
        <f>+TRUNC('D-PND'!AG69,0)</f>
        <v>0</v>
      </c>
      <c r="AH69" s="23">
        <f>+TRUNC('D-PND'!AH69,0)</f>
        <v>0</v>
      </c>
      <c r="AI69" s="23">
        <f>+TRUNC('D-PND'!AI69,0)</f>
        <v>0</v>
      </c>
      <c r="AJ69" s="23">
        <f>+TRUNC('D-PND'!AJ69,6)</f>
        <v>0</v>
      </c>
      <c r="AK69" s="23">
        <f>+TRUNC('D-PND'!AK69,6)</f>
        <v>0</v>
      </c>
      <c r="AL69" s="23">
        <f>+TRUNC('D-PND'!AL69,6)</f>
        <v>0</v>
      </c>
      <c r="AM69" s="23">
        <f>+TRUNC('D-PND'!AM69,0)</f>
        <v>0</v>
      </c>
      <c r="AN69" s="23">
        <f>+TRUNC('D-PND'!AN69,3)</f>
        <v>0</v>
      </c>
      <c r="AO69" s="23">
        <f>+TRUNC('D-PND'!AO69,0)</f>
        <v>0</v>
      </c>
      <c r="AP69" s="23">
        <f>+TRUNC('D-PND'!AP69,6)</f>
        <v>0</v>
      </c>
      <c r="AQ69" s="23">
        <f>+TRUNC('D-PND'!AQ69,0)</f>
        <v>0</v>
      </c>
      <c r="AR69" s="23">
        <f>+TRUNC('D-PND'!AR69,0)</f>
        <v>0</v>
      </c>
      <c r="AS69" s="23">
        <f>+TRUNC('D-PND'!AS69,3)</f>
        <v>0</v>
      </c>
      <c r="AT69" s="23">
        <f>+TRUNC('D-PND'!AT69,3)</f>
        <v>0</v>
      </c>
      <c r="AU69" s="23">
        <f>+TRUNC('D-PND'!AU69,0)</f>
        <v>0</v>
      </c>
      <c r="AV69" s="23">
        <f>+TRUNC('D-PND'!AV69,0)</f>
        <v>0</v>
      </c>
      <c r="AW69" s="23">
        <f>+TRUNC('D-PND'!AW69,0)</f>
        <v>0</v>
      </c>
      <c r="AX69" s="23">
        <f>+TRUNC('D-PND'!AX69,0)</f>
        <v>0</v>
      </c>
      <c r="AY69" s="23">
        <f>+TRUNC('D-PND'!AY69,0)</f>
        <v>0</v>
      </c>
      <c r="AZ69" s="23">
        <f>+TRUNC('D-PND'!AZ69,3)</f>
        <v>0</v>
      </c>
      <c r="BA69" s="23">
        <f>+TRUNC('D-PND'!BA69,0)</f>
        <v>0</v>
      </c>
      <c r="BB69" s="23">
        <f>+TRUNC('D-PND'!BB69,0)</f>
        <v>0</v>
      </c>
      <c r="BC69" s="23">
        <f>+TRUNC('D-PND'!BC69,0)</f>
        <v>0</v>
      </c>
      <c r="BD69" s="23">
        <f>+TRUNC('D-PND'!BD69,3)</f>
        <v>0</v>
      </c>
      <c r="BE69" s="23">
        <f>+TRUNC('D-PND'!BE69,3)</f>
        <v>0</v>
      </c>
      <c r="BF69" s="23">
        <f>+TRUNC('D-PND'!BF69,0)</f>
        <v>0</v>
      </c>
      <c r="BG69" s="23">
        <f>+TRUNC('D-PND'!BG69,0)</f>
        <v>0</v>
      </c>
      <c r="BH69" s="23">
        <f>+TRUNC('D-PND'!BH69,0)</f>
        <v>0</v>
      </c>
      <c r="BI69" s="23">
        <f>+TRUNC('D-PND'!BI69,0)</f>
        <v>0</v>
      </c>
      <c r="BJ69" s="23">
        <f>+TRUNC('D-PND'!BJ69,3)</f>
        <v>98.739000000000004</v>
      </c>
      <c r="BK69" s="23">
        <f>+TRUNC('D-PND'!BK69,3)</f>
        <v>1.8420000000000001</v>
      </c>
      <c r="BL69" s="23">
        <f>+TRUNC('D-PND'!BL69,3)</f>
        <v>-1.0569999999999999</v>
      </c>
      <c r="BM69" s="23">
        <f>+TRUNC('D-PND'!BM69,3)</f>
        <v>0.876</v>
      </c>
      <c r="BN69" s="23">
        <f>+TRUNC('D-PND'!BN69,3)</f>
        <v>6.0419999999999998</v>
      </c>
      <c r="BO69" s="23">
        <f>+TRUNC('D-PND'!BO69,3)</f>
        <v>6.0419999999999998</v>
      </c>
      <c r="BP69" s="23">
        <f>+TRUNC('D-PND'!BP69,3)</f>
        <v>0</v>
      </c>
      <c r="BQ69" s="23">
        <f>+TRUNC('D-PND'!BQ69,3)</f>
        <v>37.502000000000002</v>
      </c>
      <c r="BR69" s="23">
        <f>+TRUNC('D-PND'!BR69,3)</f>
        <v>37.502000000000002</v>
      </c>
      <c r="BS69" s="23">
        <f>+TRUNC('D-PND'!BS69,3)</f>
        <v>98.739000000000004</v>
      </c>
      <c r="BT69" s="23">
        <f>+TRUNC('D-PND'!BT69,0)</f>
        <v>0</v>
      </c>
      <c r="BU69" s="23">
        <f>+TRUNC('D-PND'!BU69,0)</f>
        <v>0</v>
      </c>
      <c r="BV69" s="23">
        <f>+TRUNC('D-PND'!BV69,6)</f>
        <v>0</v>
      </c>
      <c r="BW69" s="23">
        <f>+TRUNC('D-PND'!BW69,0)</f>
        <v>0</v>
      </c>
      <c r="BX69" s="23">
        <f>+TRUNC('D-PND'!BX69,0)</f>
        <v>0</v>
      </c>
      <c r="BY69" s="23">
        <f>+TRUNC('D-PND'!BY69,0)</f>
        <v>0</v>
      </c>
      <c r="BZ69" s="23">
        <f>+TRUNC('D-PND'!BZ69,3)</f>
        <v>0</v>
      </c>
      <c r="CA69" s="23">
        <f>+TRUNC('D-PND'!CA69,3)</f>
        <v>0.13</v>
      </c>
      <c r="CB69" s="23">
        <f>+TRUNC('D-PND'!CB69,3)</f>
        <v>0.42199999999999999</v>
      </c>
      <c r="CC69" s="23">
        <f>+TRUNC('D-PND'!CC69,3)</f>
        <v>0.10299999999999999</v>
      </c>
      <c r="CD69" s="23">
        <f>+TRUNC('D-PND'!CD69,3)</f>
        <v>8.6999999999999994E-2</v>
      </c>
      <c r="CE69" s="23">
        <f>+TRUNC('D-PND'!CE69,3)</f>
        <v>0</v>
      </c>
      <c r="CF69" s="23">
        <f>+TRUNC('D-PND'!CF69,3)</f>
        <v>0</v>
      </c>
      <c r="CG69" s="23">
        <f>+TRUNC('D-PND'!CG69,3)</f>
        <v>0</v>
      </c>
      <c r="CH69" s="23">
        <f>+TRUNC('D-PND'!CH69,3)</f>
        <v>0</v>
      </c>
      <c r="CI69" s="23">
        <f>+TRUNC('D-PND'!CI69,3)</f>
        <v>47099.114999999998</v>
      </c>
      <c r="CJ69" s="23">
        <f>+TRUNC('D-PND'!CJ69,3)</f>
        <v>1499.7370000000001</v>
      </c>
      <c r="CK69" s="23">
        <f>+TRUNC('D-PND'!CK69,3)</f>
        <v>0</v>
      </c>
      <c r="CL69" s="23">
        <f>+TRUNC('D-PND'!CL69,3)</f>
        <v>0</v>
      </c>
      <c r="CM69" s="23">
        <f>+TRUNC('D-PND'!CM69,3)</f>
        <v>0</v>
      </c>
      <c r="CN69" s="23">
        <f>+TRUNC('D-PND'!CN69,0)</f>
        <v>0</v>
      </c>
      <c r="CO69" s="23">
        <f>+TRUNC('D-PND'!CO69,3)</f>
        <v>0</v>
      </c>
      <c r="CP69" s="23">
        <f>+TRUNC('D-PND'!CP69,0)</f>
        <v>0</v>
      </c>
      <c r="CQ69" s="23">
        <f>+TRUNC('D-PND'!CQ69,0)</f>
        <v>0</v>
      </c>
      <c r="CR69" s="23">
        <f>+TRUNC('D-PND'!CR69,0)</f>
        <v>0</v>
      </c>
      <c r="CS69" s="23">
        <f>+TRUNC('D-PND'!CS69,0)</f>
        <v>0</v>
      </c>
      <c r="CT69" s="23">
        <f>+TRUNC('D-PND'!CT69,0)</f>
        <v>0</v>
      </c>
      <c r="CU69" s="23">
        <f>+TRUNC('D-PND'!CU69,6)</f>
        <v>0</v>
      </c>
      <c r="CV69" s="23">
        <f>+TRUNC('D-PND'!CV69,0)</f>
        <v>0</v>
      </c>
      <c r="CW69" s="23">
        <f>+TRUNC('D-PND'!CW69,0)</f>
        <v>0</v>
      </c>
      <c r="CX69" s="23">
        <f>+TRUNC('D-PND'!CX69,0)</f>
        <v>0</v>
      </c>
      <c r="CY69" s="23">
        <f>+TRUNC('D-PND'!CY69,0)</f>
        <v>0</v>
      </c>
      <c r="CZ69" s="23">
        <f>+TRUNC('D-PND'!CZ69,0)</f>
        <v>0</v>
      </c>
      <c r="DA69" s="23">
        <f>+TRUNC('D-PND'!DA69,0)</f>
        <v>0</v>
      </c>
      <c r="DB69" s="23">
        <f>+TRUNC('D-PND'!DB69,0)</f>
        <v>0</v>
      </c>
      <c r="DC69" s="23">
        <f>+TRUNC('D-PND'!DC69,0)</f>
        <v>0</v>
      </c>
      <c r="DD69" s="23">
        <f>+TRUNC('D-PND'!DD69,0)</f>
        <v>0</v>
      </c>
      <c r="DE69" s="23">
        <f>+TRUNC('D-PND'!DE69,0)</f>
        <v>0</v>
      </c>
      <c r="DF69" s="23">
        <f>+TRUNC('D-PND'!DF69,0)</f>
        <v>0</v>
      </c>
      <c r="DG69" s="23">
        <f>+TRUNC('D-PND'!DG69,0)</f>
        <v>0</v>
      </c>
      <c r="DH69" s="23">
        <f>+TRUNC('D-PND'!DH69,0)</f>
        <v>0</v>
      </c>
      <c r="DI69" s="23">
        <f>+TRUNC('D-PND'!DI69,0)</f>
        <v>0</v>
      </c>
      <c r="DJ69" s="23">
        <f>+TRUNC('D-PND'!DJ69,6)</f>
        <v>0</v>
      </c>
      <c r="DK69" s="23">
        <f>+TRUNC('D-PND'!DK69,0)</f>
        <v>0</v>
      </c>
      <c r="DL69" s="23">
        <f>+TRUNC('D-PND'!DL69,0)</f>
        <v>0</v>
      </c>
      <c r="DM69" s="23">
        <f>+TRUNC('D-PND'!DM69,0)</f>
        <v>0</v>
      </c>
      <c r="DN69" s="23">
        <f>+TRUNC('D-PND'!DN69,0)</f>
        <v>0</v>
      </c>
      <c r="DO69" s="23">
        <f>+TRUNC('D-PND'!DO69,0)</f>
        <v>0</v>
      </c>
      <c r="DP69" s="23">
        <f>+TRUNC('D-PND'!DP69,0)</f>
        <v>0</v>
      </c>
    </row>
    <row r="70" spans="3:120" x14ac:dyDescent="0.2">
      <c r="C70" s="12">
        <f>+'D-PDP'!C70</f>
        <v>2057</v>
      </c>
      <c r="D70" s="23">
        <f>+TRUNC('D-PND'!D70,0)</f>
        <v>0</v>
      </c>
      <c r="E70" s="23">
        <f>+TRUNC('D-PND'!E70,0)</f>
        <v>0</v>
      </c>
      <c r="F70" s="23">
        <f>+TRUNC('D-PND'!F70,0)</f>
        <v>0</v>
      </c>
      <c r="G70" s="23">
        <f>+TRUNC('D-PND'!G70,0)</f>
        <v>0</v>
      </c>
      <c r="H70" s="23">
        <f>+TRUNC('D-PND'!H70,0)</f>
        <v>0</v>
      </c>
      <c r="I70" s="23">
        <f>+TRUNC('D-PND'!I70,0)</f>
        <v>0</v>
      </c>
      <c r="J70" s="23">
        <f>+TRUNC('D-PND'!J70,0)</f>
        <v>0</v>
      </c>
      <c r="K70" s="23">
        <f>+TRUNC('D-PND'!K70,0)</f>
        <v>455</v>
      </c>
      <c r="L70" s="23">
        <f>+TRUNC('D-PND'!L70,0)</f>
        <v>0</v>
      </c>
      <c r="M70" s="23">
        <f>+TRUNC('D-PND'!M70,3)</f>
        <v>217.191</v>
      </c>
      <c r="N70" s="23">
        <f>+TRUNC('D-PND'!N70,3)</f>
        <v>199.816</v>
      </c>
      <c r="O70" s="23">
        <f>+TRUNC('D-PND'!O70,3)</f>
        <v>0</v>
      </c>
      <c r="P70" s="23">
        <f>+TRUNC('D-PND'!P70,3)</f>
        <v>17.375</v>
      </c>
      <c r="Q70" s="23">
        <f>+TRUNC('D-PND'!Q70,3)</f>
        <v>0</v>
      </c>
      <c r="R70" s="23">
        <f>+TRUNC('D-PND'!R70,3)</f>
        <v>0</v>
      </c>
      <c r="S70" s="23">
        <f>+TRUNC('D-PND'!S70,0)</f>
        <v>0</v>
      </c>
      <c r="T70" s="23">
        <f>+TRUNC('D-PND'!T70,0)</f>
        <v>0</v>
      </c>
      <c r="U70" s="23">
        <f>+TRUNC('D-PND'!U70,0)</f>
        <v>0</v>
      </c>
      <c r="V70" s="23">
        <f>+TRUNC('D-PND'!V70,0)</f>
        <v>0</v>
      </c>
      <c r="W70" s="23">
        <f>+TRUNC('D-PND'!W70,0)</f>
        <v>60566</v>
      </c>
      <c r="X70" s="23">
        <f>+TRUNC('D-PND'!X70,0)</f>
        <v>0</v>
      </c>
      <c r="Y70" s="23">
        <f>+TRUNC('D-PND'!Y70,0)</f>
        <v>0</v>
      </c>
      <c r="Z70" s="23">
        <f>+TRUNC('D-PND'!Z70,0)</f>
        <v>0</v>
      </c>
      <c r="AA70" s="23">
        <f>+TRUNC('D-PND'!AA70,0)</f>
        <v>0</v>
      </c>
      <c r="AB70" s="23">
        <f>+TRUNC('D-PND'!AB70,0)</f>
        <v>0</v>
      </c>
      <c r="AC70" s="23">
        <f>+TRUNC('D-PND'!AC70,0)</f>
        <v>0</v>
      </c>
      <c r="AD70" s="23">
        <f>+TRUNC('D-PND'!AD70,3)</f>
        <v>0</v>
      </c>
      <c r="AE70" s="23">
        <f>+TRUNC('D-PND'!AE70,3)</f>
        <v>0</v>
      </c>
      <c r="AF70" s="23">
        <f>+TRUNC('D-PND'!AF70,0)</f>
        <v>0</v>
      </c>
      <c r="AG70" s="23">
        <f>+TRUNC('D-PND'!AG70,0)</f>
        <v>0</v>
      </c>
      <c r="AH70" s="23">
        <f>+TRUNC('D-PND'!AH70,0)</f>
        <v>0</v>
      </c>
      <c r="AI70" s="23">
        <f>+TRUNC('D-PND'!AI70,0)</f>
        <v>0</v>
      </c>
      <c r="AJ70" s="23">
        <f>+TRUNC('D-PND'!AJ70,6)</f>
        <v>0</v>
      </c>
      <c r="AK70" s="23">
        <f>+TRUNC('D-PND'!AK70,6)</f>
        <v>0</v>
      </c>
      <c r="AL70" s="23">
        <f>+TRUNC('D-PND'!AL70,6)</f>
        <v>0</v>
      </c>
      <c r="AM70" s="23">
        <f>+TRUNC('D-PND'!AM70,0)</f>
        <v>0</v>
      </c>
      <c r="AN70" s="23">
        <f>+TRUNC('D-PND'!AN70,3)</f>
        <v>0</v>
      </c>
      <c r="AO70" s="23">
        <f>+TRUNC('D-PND'!AO70,0)</f>
        <v>0</v>
      </c>
      <c r="AP70" s="23">
        <f>+TRUNC('D-PND'!AP70,6)</f>
        <v>0</v>
      </c>
      <c r="AQ70" s="23">
        <f>+TRUNC('D-PND'!AQ70,0)</f>
        <v>0</v>
      </c>
      <c r="AR70" s="23">
        <f>+TRUNC('D-PND'!AR70,0)</f>
        <v>0</v>
      </c>
      <c r="AS70" s="23">
        <f>+TRUNC('D-PND'!AS70,3)</f>
        <v>0</v>
      </c>
      <c r="AT70" s="23">
        <f>+TRUNC('D-PND'!AT70,3)</f>
        <v>0</v>
      </c>
      <c r="AU70" s="23">
        <f>+TRUNC('D-PND'!AU70,0)</f>
        <v>0</v>
      </c>
      <c r="AV70" s="23">
        <f>+TRUNC('D-PND'!AV70,0)</f>
        <v>0</v>
      </c>
      <c r="AW70" s="23">
        <f>+TRUNC('D-PND'!AW70,0)</f>
        <v>0</v>
      </c>
      <c r="AX70" s="23">
        <f>+TRUNC('D-PND'!AX70,0)</f>
        <v>0</v>
      </c>
      <c r="AY70" s="23">
        <f>+TRUNC('D-PND'!AY70,0)</f>
        <v>0</v>
      </c>
      <c r="AZ70" s="23">
        <f>+TRUNC('D-PND'!AZ70,3)</f>
        <v>0</v>
      </c>
      <c r="BA70" s="23">
        <f>+TRUNC('D-PND'!BA70,0)</f>
        <v>0</v>
      </c>
      <c r="BB70" s="23">
        <f>+TRUNC('D-PND'!BB70,0)</f>
        <v>0</v>
      </c>
      <c r="BC70" s="23">
        <f>+TRUNC('D-PND'!BC70,0)</f>
        <v>0</v>
      </c>
      <c r="BD70" s="23">
        <f>+TRUNC('D-PND'!BD70,3)</f>
        <v>0</v>
      </c>
      <c r="BE70" s="23">
        <f>+TRUNC('D-PND'!BE70,3)</f>
        <v>0</v>
      </c>
      <c r="BF70" s="23">
        <f>+TRUNC('D-PND'!BF70,0)</f>
        <v>0</v>
      </c>
      <c r="BG70" s="23">
        <f>+TRUNC('D-PND'!BG70,0)</f>
        <v>0</v>
      </c>
      <c r="BH70" s="23">
        <f>+TRUNC('D-PND'!BH70,0)</f>
        <v>0</v>
      </c>
      <c r="BI70" s="23">
        <f>+TRUNC('D-PND'!BI70,0)</f>
        <v>0</v>
      </c>
      <c r="BJ70" s="23">
        <f>+TRUNC('D-PND'!BJ70,3)</f>
        <v>98.739000000000004</v>
      </c>
      <c r="BK70" s="23">
        <f>+TRUNC('D-PND'!BK70,3)</f>
        <v>1.8420000000000001</v>
      </c>
      <c r="BL70" s="23">
        <f>+TRUNC('D-PND'!BL70,3)</f>
        <v>-1.0569999999999999</v>
      </c>
      <c r="BM70" s="23">
        <f>+TRUNC('D-PND'!BM70,3)</f>
        <v>0.876</v>
      </c>
      <c r="BN70" s="23">
        <f>+TRUNC('D-PND'!BN70,3)</f>
        <v>6.0419999999999998</v>
      </c>
      <c r="BO70" s="23">
        <f>+TRUNC('D-PND'!BO70,3)</f>
        <v>6.0419999999999998</v>
      </c>
      <c r="BP70" s="23">
        <f>+TRUNC('D-PND'!BP70,3)</f>
        <v>0</v>
      </c>
      <c r="BQ70" s="23">
        <f>+TRUNC('D-PND'!BQ70,3)</f>
        <v>37.502000000000002</v>
      </c>
      <c r="BR70" s="23">
        <f>+TRUNC('D-PND'!BR70,3)</f>
        <v>37.502000000000002</v>
      </c>
      <c r="BS70" s="23">
        <f>+TRUNC('D-PND'!BS70,3)</f>
        <v>98.739000000000004</v>
      </c>
      <c r="BT70" s="23">
        <f>+TRUNC('D-PND'!BT70,0)</f>
        <v>0</v>
      </c>
      <c r="BU70" s="23">
        <f>+TRUNC('D-PND'!BU70,0)</f>
        <v>0</v>
      </c>
      <c r="BV70" s="23">
        <f>+TRUNC('D-PND'!BV70,6)</f>
        <v>0</v>
      </c>
      <c r="BW70" s="23">
        <f>+TRUNC('D-PND'!BW70,0)</f>
        <v>0</v>
      </c>
      <c r="BX70" s="23">
        <f>+TRUNC('D-PND'!BX70,0)</f>
        <v>0</v>
      </c>
      <c r="BY70" s="23">
        <f>+TRUNC('D-PND'!BY70,0)</f>
        <v>0</v>
      </c>
      <c r="BZ70" s="23">
        <f>+TRUNC('D-PND'!BZ70,3)</f>
        <v>0</v>
      </c>
      <c r="CA70" s="23">
        <f>+TRUNC('D-PND'!CA70,3)</f>
        <v>0.13</v>
      </c>
      <c r="CB70" s="23">
        <f>+TRUNC('D-PND'!CB70,3)</f>
        <v>0.42199999999999999</v>
      </c>
      <c r="CC70" s="23">
        <f>+TRUNC('D-PND'!CC70,3)</f>
        <v>0.10299999999999999</v>
      </c>
      <c r="CD70" s="23">
        <f>+TRUNC('D-PND'!CD70,3)</f>
        <v>8.6999999999999994E-2</v>
      </c>
      <c r="CE70" s="23">
        <f>+TRUNC('D-PND'!CE70,3)</f>
        <v>0</v>
      </c>
      <c r="CF70" s="23">
        <f>+TRUNC('D-PND'!CF70,3)</f>
        <v>0</v>
      </c>
      <c r="CG70" s="23">
        <f>+TRUNC('D-PND'!CG70,3)</f>
        <v>0</v>
      </c>
      <c r="CH70" s="23">
        <f>+TRUNC('D-PND'!CH70,3)</f>
        <v>0</v>
      </c>
      <c r="CI70" s="23">
        <f>+TRUNC('D-PND'!CI70,3)</f>
        <v>47099.114999999998</v>
      </c>
      <c r="CJ70" s="23">
        <f>+TRUNC('D-PND'!CJ70,3)</f>
        <v>1499.7370000000001</v>
      </c>
      <c r="CK70" s="23">
        <f>+TRUNC('D-PND'!CK70,3)</f>
        <v>0</v>
      </c>
      <c r="CL70" s="23">
        <f>+TRUNC('D-PND'!CL70,3)</f>
        <v>0</v>
      </c>
      <c r="CM70" s="23">
        <f>+TRUNC('D-PND'!CM70,3)</f>
        <v>0</v>
      </c>
      <c r="CN70" s="23">
        <f>+TRUNC('D-PND'!CN70,0)</f>
        <v>0</v>
      </c>
      <c r="CO70" s="23">
        <f>+TRUNC('D-PND'!CO70,3)</f>
        <v>0</v>
      </c>
      <c r="CP70" s="23">
        <f>+TRUNC('D-PND'!CP70,0)</f>
        <v>0</v>
      </c>
      <c r="CQ70" s="23">
        <f>+TRUNC('D-PND'!CQ70,0)</f>
        <v>0</v>
      </c>
      <c r="CR70" s="23">
        <f>+TRUNC('D-PND'!CR70,0)</f>
        <v>0</v>
      </c>
      <c r="CS70" s="23">
        <f>+TRUNC('D-PND'!CS70,0)</f>
        <v>0</v>
      </c>
      <c r="CT70" s="23">
        <f>+TRUNC('D-PND'!CT70,0)</f>
        <v>0</v>
      </c>
      <c r="CU70" s="23">
        <f>+TRUNC('D-PND'!CU70,6)</f>
        <v>0</v>
      </c>
      <c r="CV70" s="23">
        <f>+TRUNC('D-PND'!CV70,0)</f>
        <v>0</v>
      </c>
      <c r="CW70" s="23">
        <f>+TRUNC('D-PND'!CW70,0)</f>
        <v>0</v>
      </c>
      <c r="CX70" s="23">
        <f>+TRUNC('D-PND'!CX70,0)</f>
        <v>0</v>
      </c>
      <c r="CY70" s="23">
        <f>+TRUNC('D-PND'!CY70,0)</f>
        <v>0</v>
      </c>
      <c r="CZ70" s="23">
        <f>+TRUNC('D-PND'!CZ70,0)</f>
        <v>0</v>
      </c>
      <c r="DA70" s="23">
        <f>+TRUNC('D-PND'!DA70,0)</f>
        <v>0</v>
      </c>
      <c r="DB70" s="23">
        <f>+TRUNC('D-PND'!DB70,0)</f>
        <v>0</v>
      </c>
      <c r="DC70" s="23">
        <f>+TRUNC('D-PND'!DC70,0)</f>
        <v>0</v>
      </c>
      <c r="DD70" s="23">
        <f>+TRUNC('D-PND'!DD70,0)</f>
        <v>0</v>
      </c>
      <c r="DE70" s="23">
        <f>+TRUNC('D-PND'!DE70,0)</f>
        <v>0</v>
      </c>
      <c r="DF70" s="23">
        <f>+TRUNC('D-PND'!DF70,0)</f>
        <v>0</v>
      </c>
      <c r="DG70" s="23">
        <f>+TRUNC('D-PND'!DG70,0)</f>
        <v>0</v>
      </c>
      <c r="DH70" s="23">
        <f>+TRUNC('D-PND'!DH70,0)</f>
        <v>0</v>
      </c>
      <c r="DI70" s="23">
        <f>+TRUNC('D-PND'!DI70,0)</f>
        <v>0</v>
      </c>
      <c r="DJ70" s="23">
        <f>+TRUNC('D-PND'!DJ70,6)</f>
        <v>0</v>
      </c>
      <c r="DK70" s="23">
        <f>+TRUNC('D-PND'!DK70,0)</f>
        <v>0</v>
      </c>
      <c r="DL70" s="23">
        <f>+TRUNC('D-PND'!DL70,0)</f>
        <v>0</v>
      </c>
      <c r="DM70" s="23">
        <f>+TRUNC('D-PND'!DM70,0)</f>
        <v>0</v>
      </c>
      <c r="DN70" s="23">
        <f>+TRUNC('D-PND'!DN70,0)</f>
        <v>0</v>
      </c>
      <c r="DO70" s="23">
        <f>+TRUNC('D-PND'!DO70,0)</f>
        <v>0</v>
      </c>
      <c r="DP70" s="23">
        <f>+TRUNC('D-PND'!DP70,0)</f>
        <v>0</v>
      </c>
    </row>
    <row r="71" spans="3:120" x14ac:dyDescent="0.2">
      <c r="C71" s="12">
        <f>+'D-PDP'!C71</f>
        <v>2058</v>
      </c>
      <c r="D71" s="23">
        <f>+TRUNC('D-PND'!D71,0)</f>
        <v>0</v>
      </c>
      <c r="E71" s="23">
        <f>+TRUNC('D-PND'!E71,0)</f>
        <v>0</v>
      </c>
      <c r="F71" s="23">
        <f>+TRUNC('D-PND'!F71,0)</f>
        <v>0</v>
      </c>
      <c r="G71" s="23">
        <f>+TRUNC('D-PND'!G71,0)</f>
        <v>0</v>
      </c>
      <c r="H71" s="23">
        <f>+TRUNC('D-PND'!H71,0)</f>
        <v>0</v>
      </c>
      <c r="I71" s="23">
        <f>+TRUNC('D-PND'!I71,0)</f>
        <v>0</v>
      </c>
      <c r="J71" s="23">
        <f>+TRUNC('D-PND'!J71,0)</f>
        <v>0</v>
      </c>
      <c r="K71" s="23">
        <f>+TRUNC('D-PND'!K71,0)</f>
        <v>418</v>
      </c>
      <c r="L71" s="23">
        <f>+TRUNC('D-PND'!L71,0)</f>
        <v>0</v>
      </c>
      <c r="M71" s="23">
        <f>+TRUNC('D-PND'!M71,3)</f>
        <v>200.69</v>
      </c>
      <c r="N71" s="23">
        <f>+TRUNC('D-PND'!N71,3)</f>
        <v>184.63499999999999</v>
      </c>
      <c r="O71" s="23">
        <f>+TRUNC('D-PND'!O71,3)</f>
        <v>0</v>
      </c>
      <c r="P71" s="23">
        <f>+TRUNC('D-PND'!P71,3)</f>
        <v>16.055</v>
      </c>
      <c r="Q71" s="23">
        <f>+TRUNC('D-PND'!Q71,3)</f>
        <v>0</v>
      </c>
      <c r="R71" s="23">
        <f>+TRUNC('D-PND'!R71,3)</f>
        <v>0</v>
      </c>
      <c r="S71" s="23">
        <f>+TRUNC('D-PND'!S71,0)</f>
        <v>0</v>
      </c>
      <c r="T71" s="23">
        <f>+TRUNC('D-PND'!T71,0)</f>
        <v>0</v>
      </c>
      <c r="U71" s="23">
        <f>+TRUNC('D-PND'!U71,0)</f>
        <v>0</v>
      </c>
      <c r="V71" s="23">
        <f>+TRUNC('D-PND'!V71,0)</f>
        <v>0</v>
      </c>
      <c r="W71" s="23">
        <f>+TRUNC('D-PND'!W71,0)</f>
        <v>60180</v>
      </c>
      <c r="X71" s="23">
        <f>+TRUNC('D-PND'!X71,0)</f>
        <v>0</v>
      </c>
      <c r="Y71" s="23">
        <f>+TRUNC('D-PND'!Y71,0)</f>
        <v>0</v>
      </c>
      <c r="Z71" s="23">
        <f>+TRUNC('D-PND'!Z71,0)</f>
        <v>0</v>
      </c>
      <c r="AA71" s="23">
        <f>+TRUNC('D-PND'!AA71,0)</f>
        <v>0</v>
      </c>
      <c r="AB71" s="23">
        <f>+TRUNC('D-PND'!AB71,0)</f>
        <v>0</v>
      </c>
      <c r="AC71" s="23">
        <f>+TRUNC('D-PND'!AC71,0)</f>
        <v>0</v>
      </c>
      <c r="AD71" s="23">
        <f>+TRUNC('D-PND'!AD71,3)</f>
        <v>0</v>
      </c>
      <c r="AE71" s="23">
        <f>+TRUNC('D-PND'!AE71,3)</f>
        <v>0</v>
      </c>
      <c r="AF71" s="23">
        <f>+TRUNC('D-PND'!AF71,0)</f>
        <v>0</v>
      </c>
      <c r="AG71" s="23">
        <f>+TRUNC('D-PND'!AG71,0)</f>
        <v>0</v>
      </c>
      <c r="AH71" s="23">
        <f>+TRUNC('D-PND'!AH71,0)</f>
        <v>0</v>
      </c>
      <c r="AI71" s="23">
        <f>+TRUNC('D-PND'!AI71,0)</f>
        <v>0</v>
      </c>
      <c r="AJ71" s="23">
        <f>+TRUNC('D-PND'!AJ71,6)</f>
        <v>0</v>
      </c>
      <c r="AK71" s="23">
        <f>+TRUNC('D-PND'!AK71,6)</f>
        <v>0</v>
      </c>
      <c r="AL71" s="23">
        <f>+TRUNC('D-PND'!AL71,6)</f>
        <v>0</v>
      </c>
      <c r="AM71" s="23">
        <f>+TRUNC('D-PND'!AM71,0)</f>
        <v>0</v>
      </c>
      <c r="AN71" s="23">
        <f>+TRUNC('D-PND'!AN71,3)</f>
        <v>0</v>
      </c>
      <c r="AO71" s="23">
        <f>+TRUNC('D-PND'!AO71,0)</f>
        <v>0</v>
      </c>
      <c r="AP71" s="23">
        <f>+TRUNC('D-PND'!AP71,6)</f>
        <v>0</v>
      </c>
      <c r="AQ71" s="23">
        <f>+TRUNC('D-PND'!AQ71,0)</f>
        <v>0</v>
      </c>
      <c r="AR71" s="23">
        <f>+TRUNC('D-PND'!AR71,0)</f>
        <v>0</v>
      </c>
      <c r="AS71" s="23">
        <f>+TRUNC('D-PND'!AS71,3)</f>
        <v>0</v>
      </c>
      <c r="AT71" s="23">
        <f>+TRUNC('D-PND'!AT71,3)</f>
        <v>0</v>
      </c>
      <c r="AU71" s="23">
        <f>+TRUNC('D-PND'!AU71,0)</f>
        <v>0</v>
      </c>
      <c r="AV71" s="23">
        <f>+TRUNC('D-PND'!AV71,0)</f>
        <v>0</v>
      </c>
      <c r="AW71" s="23">
        <f>+TRUNC('D-PND'!AW71,0)</f>
        <v>0</v>
      </c>
      <c r="AX71" s="23">
        <f>+TRUNC('D-PND'!AX71,0)</f>
        <v>0</v>
      </c>
      <c r="AY71" s="23">
        <f>+TRUNC('D-PND'!AY71,0)</f>
        <v>0</v>
      </c>
      <c r="AZ71" s="23">
        <f>+TRUNC('D-PND'!AZ71,3)</f>
        <v>0</v>
      </c>
      <c r="BA71" s="23">
        <f>+TRUNC('D-PND'!BA71,0)</f>
        <v>0</v>
      </c>
      <c r="BB71" s="23">
        <f>+TRUNC('D-PND'!BB71,0)</f>
        <v>0</v>
      </c>
      <c r="BC71" s="23">
        <f>+TRUNC('D-PND'!BC71,0)</f>
        <v>0</v>
      </c>
      <c r="BD71" s="23">
        <f>+TRUNC('D-PND'!BD71,3)</f>
        <v>0</v>
      </c>
      <c r="BE71" s="23">
        <f>+TRUNC('D-PND'!BE71,3)</f>
        <v>0</v>
      </c>
      <c r="BF71" s="23">
        <f>+TRUNC('D-PND'!BF71,0)</f>
        <v>0</v>
      </c>
      <c r="BG71" s="23">
        <f>+TRUNC('D-PND'!BG71,0)</f>
        <v>0</v>
      </c>
      <c r="BH71" s="23">
        <f>+TRUNC('D-PND'!BH71,0)</f>
        <v>0</v>
      </c>
      <c r="BI71" s="23">
        <f>+TRUNC('D-PND'!BI71,0)</f>
        <v>0</v>
      </c>
      <c r="BJ71" s="23">
        <f>+TRUNC('D-PND'!BJ71,3)</f>
        <v>98.739000000000004</v>
      </c>
      <c r="BK71" s="23">
        <f>+TRUNC('D-PND'!BK71,3)</f>
        <v>1.8420000000000001</v>
      </c>
      <c r="BL71" s="23">
        <f>+TRUNC('D-PND'!BL71,3)</f>
        <v>-1.0569999999999999</v>
      </c>
      <c r="BM71" s="23">
        <f>+TRUNC('D-PND'!BM71,3)</f>
        <v>0.876</v>
      </c>
      <c r="BN71" s="23">
        <f>+TRUNC('D-PND'!BN71,3)</f>
        <v>6.0419999999999998</v>
      </c>
      <c r="BO71" s="23">
        <f>+TRUNC('D-PND'!BO71,3)</f>
        <v>6.0419999999999998</v>
      </c>
      <c r="BP71" s="23">
        <f>+TRUNC('D-PND'!BP71,3)</f>
        <v>0</v>
      </c>
      <c r="BQ71" s="23">
        <f>+TRUNC('D-PND'!BQ71,3)</f>
        <v>37.502000000000002</v>
      </c>
      <c r="BR71" s="23">
        <f>+TRUNC('D-PND'!BR71,3)</f>
        <v>37.502000000000002</v>
      </c>
      <c r="BS71" s="23">
        <f>+TRUNC('D-PND'!BS71,3)</f>
        <v>98.739000000000004</v>
      </c>
      <c r="BT71" s="23">
        <f>+TRUNC('D-PND'!BT71,0)</f>
        <v>0</v>
      </c>
      <c r="BU71" s="23">
        <f>+TRUNC('D-PND'!BU71,0)</f>
        <v>0</v>
      </c>
      <c r="BV71" s="23">
        <f>+TRUNC('D-PND'!BV71,6)</f>
        <v>0</v>
      </c>
      <c r="BW71" s="23">
        <f>+TRUNC('D-PND'!BW71,0)</f>
        <v>0</v>
      </c>
      <c r="BX71" s="23">
        <f>+TRUNC('D-PND'!BX71,0)</f>
        <v>0</v>
      </c>
      <c r="BY71" s="23">
        <f>+TRUNC('D-PND'!BY71,0)</f>
        <v>0</v>
      </c>
      <c r="BZ71" s="23">
        <f>+TRUNC('D-PND'!BZ71,3)</f>
        <v>0</v>
      </c>
      <c r="CA71" s="23">
        <f>+TRUNC('D-PND'!CA71,3)</f>
        <v>0.13</v>
      </c>
      <c r="CB71" s="23">
        <f>+TRUNC('D-PND'!CB71,3)</f>
        <v>0.42199999999999999</v>
      </c>
      <c r="CC71" s="23">
        <f>+TRUNC('D-PND'!CC71,3)</f>
        <v>0.10299999999999999</v>
      </c>
      <c r="CD71" s="23">
        <f>+TRUNC('D-PND'!CD71,3)</f>
        <v>8.6999999999999994E-2</v>
      </c>
      <c r="CE71" s="23">
        <f>+TRUNC('D-PND'!CE71,3)</f>
        <v>0</v>
      </c>
      <c r="CF71" s="23">
        <f>+TRUNC('D-PND'!CF71,3)</f>
        <v>0</v>
      </c>
      <c r="CG71" s="23">
        <f>+TRUNC('D-PND'!CG71,3)</f>
        <v>0</v>
      </c>
      <c r="CH71" s="23">
        <f>+TRUNC('D-PND'!CH71,3)</f>
        <v>0</v>
      </c>
      <c r="CI71" s="23">
        <f>+TRUNC('D-PND'!CI71,3)</f>
        <v>47099.114999999998</v>
      </c>
      <c r="CJ71" s="23">
        <f>+TRUNC('D-PND'!CJ71,3)</f>
        <v>1499.7370000000001</v>
      </c>
      <c r="CK71" s="23">
        <f>+TRUNC('D-PND'!CK71,3)</f>
        <v>0</v>
      </c>
      <c r="CL71" s="23">
        <f>+TRUNC('D-PND'!CL71,3)</f>
        <v>0</v>
      </c>
      <c r="CM71" s="23">
        <f>+TRUNC('D-PND'!CM71,3)</f>
        <v>0</v>
      </c>
      <c r="CN71" s="23">
        <f>+TRUNC('D-PND'!CN71,0)</f>
        <v>0</v>
      </c>
      <c r="CO71" s="23">
        <f>+TRUNC('D-PND'!CO71,3)</f>
        <v>0</v>
      </c>
      <c r="CP71" s="23">
        <f>+TRUNC('D-PND'!CP71,0)</f>
        <v>0</v>
      </c>
      <c r="CQ71" s="23">
        <f>+TRUNC('D-PND'!CQ71,0)</f>
        <v>0</v>
      </c>
      <c r="CR71" s="23">
        <f>+TRUNC('D-PND'!CR71,0)</f>
        <v>0</v>
      </c>
      <c r="CS71" s="23">
        <f>+TRUNC('D-PND'!CS71,0)</f>
        <v>0</v>
      </c>
      <c r="CT71" s="23">
        <f>+TRUNC('D-PND'!CT71,0)</f>
        <v>0</v>
      </c>
      <c r="CU71" s="23">
        <f>+TRUNC('D-PND'!CU71,6)</f>
        <v>0</v>
      </c>
      <c r="CV71" s="23">
        <f>+TRUNC('D-PND'!CV71,0)</f>
        <v>0</v>
      </c>
      <c r="CW71" s="23">
        <f>+TRUNC('D-PND'!CW71,0)</f>
        <v>0</v>
      </c>
      <c r="CX71" s="23">
        <f>+TRUNC('D-PND'!CX71,0)</f>
        <v>0</v>
      </c>
      <c r="CY71" s="23">
        <f>+TRUNC('D-PND'!CY71,0)</f>
        <v>0</v>
      </c>
      <c r="CZ71" s="23">
        <f>+TRUNC('D-PND'!CZ71,0)</f>
        <v>0</v>
      </c>
      <c r="DA71" s="23">
        <f>+TRUNC('D-PND'!DA71,0)</f>
        <v>0</v>
      </c>
      <c r="DB71" s="23">
        <f>+TRUNC('D-PND'!DB71,0)</f>
        <v>0</v>
      </c>
      <c r="DC71" s="23">
        <f>+TRUNC('D-PND'!DC71,0)</f>
        <v>0</v>
      </c>
      <c r="DD71" s="23">
        <f>+TRUNC('D-PND'!DD71,0)</f>
        <v>0</v>
      </c>
      <c r="DE71" s="23">
        <f>+TRUNC('D-PND'!DE71,0)</f>
        <v>0</v>
      </c>
      <c r="DF71" s="23">
        <f>+TRUNC('D-PND'!DF71,0)</f>
        <v>0</v>
      </c>
      <c r="DG71" s="23">
        <f>+TRUNC('D-PND'!DG71,0)</f>
        <v>0</v>
      </c>
      <c r="DH71" s="23">
        <f>+TRUNC('D-PND'!DH71,0)</f>
        <v>0</v>
      </c>
      <c r="DI71" s="23">
        <f>+TRUNC('D-PND'!DI71,0)</f>
        <v>0</v>
      </c>
      <c r="DJ71" s="23">
        <f>+TRUNC('D-PND'!DJ71,6)</f>
        <v>0</v>
      </c>
      <c r="DK71" s="23">
        <f>+TRUNC('D-PND'!DK71,0)</f>
        <v>0</v>
      </c>
      <c r="DL71" s="23">
        <f>+TRUNC('D-PND'!DL71,0)</f>
        <v>0</v>
      </c>
      <c r="DM71" s="23">
        <f>+TRUNC('D-PND'!DM71,0)</f>
        <v>0</v>
      </c>
      <c r="DN71" s="23">
        <f>+TRUNC('D-PND'!DN71,0)</f>
        <v>0</v>
      </c>
      <c r="DO71" s="23">
        <f>+TRUNC('D-PND'!DO71,0)</f>
        <v>0</v>
      </c>
      <c r="DP71" s="23">
        <f>+TRUNC('D-PND'!DP71,0)</f>
        <v>0</v>
      </c>
    </row>
    <row r="72" spans="3:120" x14ac:dyDescent="0.2">
      <c r="C72" s="13">
        <f>+'D-PDP'!C72</f>
        <v>2059</v>
      </c>
      <c r="D72" s="23">
        <f>+TRUNC('D-PND'!D72,0)</f>
        <v>0</v>
      </c>
      <c r="E72" s="23">
        <f>+TRUNC('D-PND'!E72,0)</f>
        <v>0</v>
      </c>
      <c r="F72" s="23">
        <f>+TRUNC('D-PND'!F72,0)</f>
        <v>0</v>
      </c>
      <c r="G72" s="23">
        <f>+TRUNC('D-PND'!G72,0)</f>
        <v>0</v>
      </c>
      <c r="H72" s="23">
        <f>+TRUNC('D-PND'!H72,0)</f>
        <v>0</v>
      </c>
      <c r="I72" s="23">
        <f>+TRUNC('D-PND'!I72,0)</f>
        <v>0</v>
      </c>
      <c r="J72" s="23">
        <f>+TRUNC('D-PND'!J72,0)</f>
        <v>0</v>
      </c>
      <c r="K72" s="23">
        <f>+TRUNC('D-PND'!K72,0)</f>
        <v>389</v>
      </c>
      <c r="L72" s="23">
        <f>+TRUNC('D-PND'!L72,0)</f>
        <v>0</v>
      </c>
      <c r="M72" s="23">
        <f>+TRUNC('D-PND'!M72,3)</f>
        <v>469.80599999999998</v>
      </c>
      <c r="N72" s="23">
        <f>+TRUNC('D-PND'!N72,3)</f>
        <v>432.221</v>
      </c>
      <c r="O72" s="23">
        <f>+TRUNC('D-PND'!O72,3)</f>
        <v>0</v>
      </c>
      <c r="P72" s="23">
        <f>+TRUNC('D-PND'!P72,3)</f>
        <v>37.584000000000003</v>
      </c>
      <c r="Q72" s="23">
        <f>+TRUNC('D-PND'!Q72,3)</f>
        <v>0</v>
      </c>
      <c r="R72" s="23">
        <f>+TRUNC('D-PND'!R72,3)</f>
        <v>0</v>
      </c>
      <c r="S72" s="23">
        <f>+TRUNC('D-PND'!S72,0)</f>
        <v>0</v>
      </c>
      <c r="T72" s="23">
        <f>+TRUNC('D-PND'!T72,0)</f>
        <v>0</v>
      </c>
      <c r="U72" s="23">
        <f>+TRUNC('D-PND'!U72,0)</f>
        <v>0</v>
      </c>
      <c r="V72" s="23">
        <f>+TRUNC('D-PND'!V72,0)</f>
        <v>0</v>
      </c>
      <c r="W72" s="23">
        <f>+TRUNC('D-PND'!W72,0)</f>
        <v>163778</v>
      </c>
      <c r="X72" s="23">
        <f>+TRUNC('D-PND'!X72,0)</f>
        <v>0</v>
      </c>
      <c r="Y72" s="23">
        <f>+TRUNC('D-PND'!Y72,0)</f>
        <v>0</v>
      </c>
      <c r="Z72" s="23">
        <f>+TRUNC('D-PND'!Z72,0)</f>
        <v>0</v>
      </c>
      <c r="AA72" s="23">
        <f>+TRUNC('D-PND'!AA72,0)</f>
        <v>0</v>
      </c>
      <c r="AB72" s="23">
        <f>+TRUNC('D-PND'!AB72,0)</f>
        <v>0</v>
      </c>
      <c r="AC72" s="23">
        <f>+TRUNC('D-PND'!AC72,0)</f>
        <v>0</v>
      </c>
      <c r="AD72" s="23">
        <f>+TRUNC('D-PND'!AD72,3)</f>
        <v>0</v>
      </c>
      <c r="AE72" s="23">
        <f>+TRUNC('D-PND'!AE72,3)</f>
        <v>0</v>
      </c>
      <c r="AF72" s="23">
        <f>+TRUNC('D-PND'!AF72,0)</f>
        <v>0</v>
      </c>
      <c r="AG72" s="23">
        <f>+TRUNC('D-PND'!AG72,0)</f>
        <v>0</v>
      </c>
      <c r="AH72" s="23">
        <f>+TRUNC('D-PND'!AH72,0)</f>
        <v>0</v>
      </c>
      <c r="AI72" s="23">
        <f>+TRUNC('D-PND'!AI72,0)</f>
        <v>0</v>
      </c>
      <c r="AJ72" s="23">
        <f>+TRUNC('D-PND'!AJ72,6)</f>
        <v>0</v>
      </c>
      <c r="AK72" s="23">
        <f>+TRUNC('D-PND'!AK72,6)</f>
        <v>0</v>
      </c>
      <c r="AL72" s="23">
        <f>+TRUNC('D-PND'!AL72,6)</f>
        <v>0</v>
      </c>
      <c r="AM72" s="23">
        <f>+TRUNC('D-PND'!AM72,0)</f>
        <v>0</v>
      </c>
      <c r="AN72" s="23">
        <f>+TRUNC('D-PND'!AN72,3)</f>
        <v>0</v>
      </c>
      <c r="AO72" s="23">
        <f>+TRUNC('D-PND'!AO72,0)</f>
        <v>0</v>
      </c>
      <c r="AP72" s="23">
        <f>+TRUNC('D-PND'!AP72,6)</f>
        <v>0</v>
      </c>
      <c r="AQ72" s="23">
        <f>+TRUNC('D-PND'!AQ72,0)</f>
        <v>0</v>
      </c>
      <c r="AR72" s="23">
        <f>+TRUNC('D-PND'!AR72,0)</f>
        <v>0</v>
      </c>
      <c r="AS72" s="23">
        <f>+TRUNC('D-PND'!AS72,3)</f>
        <v>0</v>
      </c>
      <c r="AT72" s="23">
        <f>+TRUNC('D-PND'!AT72,3)</f>
        <v>0</v>
      </c>
      <c r="AU72" s="23">
        <f>+TRUNC('D-PND'!AU72,0)</f>
        <v>0</v>
      </c>
      <c r="AV72" s="23">
        <f>+TRUNC('D-PND'!AV72,0)</f>
        <v>0</v>
      </c>
      <c r="AW72" s="23">
        <f>+TRUNC('D-PND'!AW72,0)</f>
        <v>0</v>
      </c>
      <c r="AX72" s="23">
        <f>+TRUNC('D-PND'!AX72,0)</f>
        <v>0</v>
      </c>
      <c r="AY72" s="23">
        <f>+TRUNC('D-PND'!AY72,0)</f>
        <v>0</v>
      </c>
      <c r="AZ72" s="23">
        <f>+TRUNC('D-PND'!AZ72,3)</f>
        <v>0</v>
      </c>
      <c r="BA72" s="23">
        <f>+TRUNC('D-PND'!BA72,0)</f>
        <v>0</v>
      </c>
      <c r="BB72" s="23">
        <f>+TRUNC('D-PND'!BB72,0)</f>
        <v>0</v>
      </c>
      <c r="BC72" s="23">
        <f>+TRUNC('D-PND'!BC72,0)</f>
        <v>0</v>
      </c>
      <c r="BD72" s="23">
        <f>+TRUNC('D-PND'!BD72,3)</f>
        <v>0</v>
      </c>
      <c r="BE72" s="23">
        <f>+TRUNC('D-PND'!BE72,3)</f>
        <v>0</v>
      </c>
      <c r="BF72" s="23">
        <f>+TRUNC('D-PND'!BF72,0)</f>
        <v>0</v>
      </c>
      <c r="BG72" s="23">
        <f>+TRUNC('D-PND'!BG72,0)</f>
        <v>0</v>
      </c>
      <c r="BH72" s="23">
        <f>+TRUNC('D-PND'!BH72,0)</f>
        <v>0</v>
      </c>
      <c r="BI72" s="23">
        <f>+TRUNC('D-PND'!BI72,0)</f>
        <v>0</v>
      </c>
      <c r="BJ72" s="23">
        <f>+TRUNC('D-PND'!BJ72,3)</f>
        <v>98.739000000000004</v>
      </c>
      <c r="BK72" s="23">
        <f>+TRUNC('D-PND'!BK72,3)</f>
        <v>1.8420000000000001</v>
      </c>
      <c r="BL72" s="23">
        <f>+TRUNC('D-PND'!BL72,3)</f>
        <v>-1.0569999999999999</v>
      </c>
      <c r="BM72" s="23">
        <f>+TRUNC('D-PND'!BM72,3)</f>
        <v>0.876</v>
      </c>
      <c r="BN72" s="23">
        <f>+TRUNC('D-PND'!BN72,3)</f>
        <v>6.0419999999999998</v>
      </c>
      <c r="BO72" s="23">
        <f>+TRUNC('D-PND'!BO72,3)</f>
        <v>6.0419999999999998</v>
      </c>
      <c r="BP72" s="23">
        <f>+TRUNC('D-PND'!BP72,3)</f>
        <v>0</v>
      </c>
      <c r="BQ72" s="23">
        <f>+TRUNC('D-PND'!BQ72,3)</f>
        <v>37.502000000000002</v>
      </c>
      <c r="BR72" s="23">
        <f>+TRUNC('D-PND'!BR72,3)</f>
        <v>37.502000000000002</v>
      </c>
      <c r="BS72" s="23">
        <f>+TRUNC('D-PND'!BS72,3)</f>
        <v>98.739000000000004</v>
      </c>
      <c r="BT72" s="23">
        <f>+TRUNC('D-PND'!BT72,0)</f>
        <v>0</v>
      </c>
      <c r="BU72" s="23">
        <f>+TRUNC('D-PND'!BU72,0)</f>
        <v>0</v>
      </c>
      <c r="BV72" s="23">
        <f>+TRUNC('D-PND'!BV72,6)</f>
        <v>0</v>
      </c>
      <c r="BW72" s="23">
        <f>+TRUNC('D-PND'!BW72,0)</f>
        <v>0</v>
      </c>
      <c r="BX72" s="23">
        <f>+TRUNC('D-PND'!BX72,0)</f>
        <v>0</v>
      </c>
      <c r="BY72" s="23">
        <f>+TRUNC('D-PND'!BY72,0)</f>
        <v>0</v>
      </c>
      <c r="BZ72" s="23">
        <f>+TRUNC('D-PND'!BZ72,3)</f>
        <v>0</v>
      </c>
      <c r="CA72" s="23">
        <f>+TRUNC('D-PND'!CA72,3)</f>
        <v>0.13</v>
      </c>
      <c r="CB72" s="23">
        <f>+TRUNC('D-PND'!CB72,3)</f>
        <v>0.42199999999999999</v>
      </c>
      <c r="CC72" s="23">
        <f>+TRUNC('D-PND'!CC72,3)</f>
        <v>0.10299999999999999</v>
      </c>
      <c r="CD72" s="23">
        <f>+TRUNC('D-PND'!CD72,3)</f>
        <v>8.6999999999999994E-2</v>
      </c>
      <c r="CE72" s="23">
        <f>+TRUNC('D-PND'!CE72,3)</f>
        <v>0</v>
      </c>
      <c r="CF72" s="23">
        <f>+TRUNC('D-PND'!CF72,3)</f>
        <v>0</v>
      </c>
      <c r="CG72" s="23">
        <f>+TRUNC('D-PND'!CG72,3)</f>
        <v>0</v>
      </c>
      <c r="CH72" s="23">
        <f>+TRUNC('D-PND'!CH72,3)</f>
        <v>0</v>
      </c>
      <c r="CI72" s="23">
        <f>+TRUNC('D-PND'!CI72,3)</f>
        <v>47099.114999999998</v>
      </c>
      <c r="CJ72" s="23">
        <f>+TRUNC('D-PND'!CJ72,3)</f>
        <v>1499.7370000000001</v>
      </c>
      <c r="CK72" s="23">
        <f>+TRUNC('D-PND'!CK72,3)</f>
        <v>0</v>
      </c>
      <c r="CL72" s="23">
        <f>+TRUNC('D-PND'!CL72,3)</f>
        <v>0</v>
      </c>
      <c r="CM72" s="23">
        <f>+TRUNC('D-PND'!CM72,3)</f>
        <v>0</v>
      </c>
      <c r="CN72" s="23">
        <f>+TRUNC('D-PND'!CN72,0)</f>
        <v>0</v>
      </c>
      <c r="CO72" s="23">
        <f>+TRUNC('D-PND'!CO72,3)</f>
        <v>0</v>
      </c>
      <c r="CP72" s="23">
        <f>+TRUNC('D-PND'!CP72,0)</f>
        <v>0</v>
      </c>
      <c r="CQ72" s="23">
        <f>+TRUNC('D-PND'!CQ72,0)</f>
        <v>0</v>
      </c>
      <c r="CR72" s="23">
        <f>+TRUNC('D-PND'!CR72,0)</f>
        <v>0</v>
      </c>
      <c r="CS72" s="23">
        <f>+TRUNC('D-PND'!CS72,0)</f>
        <v>0</v>
      </c>
      <c r="CT72" s="23">
        <f>+TRUNC('D-PND'!CT72,0)</f>
        <v>0</v>
      </c>
      <c r="CU72" s="23">
        <f>+TRUNC('D-PND'!CU72,6)</f>
        <v>0</v>
      </c>
      <c r="CV72" s="23">
        <f>+TRUNC('D-PND'!CV72,0)</f>
        <v>0</v>
      </c>
      <c r="CW72" s="23">
        <f>+TRUNC('D-PND'!CW72,0)</f>
        <v>0</v>
      </c>
      <c r="CX72" s="23">
        <f>+TRUNC('D-PND'!CX72,0)</f>
        <v>0</v>
      </c>
      <c r="CY72" s="23">
        <f>+TRUNC('D-PND'!CY72,0)</f>
        <v>0</v>
      </c>
      <c r="CZ72" s="23">
        <f>+TRUNC('D-PND'!CZ72,0)</f>
        <v>0</v>
      </c>
      <c r="DA72" s="23">
        <f>+TRUNC('D-PND'!DA72,0)</f>
        <v>0</v>
      </c>
      <c r="DB72" s="23">
        <f>+TRUNC('D-PND'!DB72,0)</f>
        <v>0</v>
      </c>
      <c r="DC72" s="23">
        <f>+TRUNC('D-PND'!DC72,0)</f>
        <v>0</v>
      </c>
      <c r="DD72" s="23">
        <f>+TRUNC('D-PND'!DD72,0)</f>
        <v>0</v>
      </c>
      <c r="DE72" s="23">
        <f>+TRUNC('D-PND'!DE72,0)</f>
        <v>0</v>
      </c>
      <c r="DF72" s="23">
        <f>+TRUNC('D-PND'!DF72,0)</f>
        <v>0</v>
      </c>
      <c r="DG72" s="23">
        <f>+TRUNC('D-PND'!DG72,0)</f>
        <v>0</v>
      </c>
      <c r="DH72" s="23">
        <f>+TRUNC('D-PND'!DH72,0)</f>
        <v>0</v>
      </c>
      <c r="DI72" s="23">
        <f>+TRUNC('D-PND'!DI72,0)</f>
        <v>0</v>
      </c>
      <c r="DJ72" s="23">
        <f>+TRUNC('D-PND'!DJ72,6)</f>
        <v>0</v>
      </c>
      <c r="DK72" s="23">
        <f>+TRUNC('D-PND'!DK72,0)</f>
        <v>0</v>
      </c>
      <c r="DL72" s="23">
        <f>+TRUNC('D-PND'!DL72,0)</f>
        <v>0</v>
      </c>
      <c r="DM72" s="23">
        <f>+TRUNC('D-PND'!DM72,0)</f>
        <v>0</v>
      </c>
      <c r="DN72" s="23">
        <f>+TRUNC('D-PND'!DN72,0)</f>
        <v>0</v>
      </c>
      <c r="DO72" s="23">
        <f>+TRUNC('D-PND'!DO72,0)</f>
        <v>0</v>
      </c>
      <c r="DP72" s="23">
        <f>+TRUNC('D-PND'!DP72,0)</f>
        <v>0</v>
      </c>
    </row>
    <row r="73" spans="3:120" ht="4.5" customHeight="1" x14ac:dyDescent="0.2">
      <c r="C73" s="1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row>
    <row r="74" spans="3:120" x14ac:dyDescent="0.2">
      <c r="C74" s="15" t="s">
        <v>142</v>
      </c>
      <c r="D74" s="37">
        <f t="shared" ref="D74:BQ74" si="0">SUM(D36:D72)</f>
        <v>524</v>
      </c>
      <c r="E74" s="37">
        <f t="shared" si="0"/>
        <v>0</v>
      </c>
      <c r="F74" s="37">
        <f t="shared" si="0"/>
        <v>289</v>
      </c>
      <c r="G74" s="37">
        <f t="shared" si="0"/>
        <v>0</v>
      </c>
      <c r="H74" s="37">
        <f t="shared" si="0"/>
        <v>235</v>
      </c>
      <c r="I74" s="37">
        <f t="shared" si="0"/>
        <v>0</v>
      </c>
      <c r="J74" s="37">
        <f t="shared" si="0"/>
        <v>12</v>
      </c>
      <c r="K74" s="37">
        <f t="shared" si="0"/>
        <v>3735443</v>
      </c>
      <c r="L74" s="37">
        <f t="shared" si="0"/>
        <v>0</v>
      </c>
      <c r="M74" s="37">
        <f t="shared" si="0"/>
        <v>1170629.6519999995</v>
      </c>
      <c r="N74" s="37">
        <f t="shared" si="0"/>
        <v>1076979.2799999998</v>
      </c>
      <c r="O74" s="37">
        <f t="shared" si="0"/>
        <v>0</v>
      </c>
      <c r="P74" s="37">
        <f t="shared" si="0"/>
        <v>93650.356000000014</v>
      </c>
      <c r="Q74" s="37">
        <f t="shared" ref="Q74:R74" si="1">SUM(Q36:Q72)</f>
        <v>0</v>
      </c>
      <c r="R74" s="37">
        <f t="shared" si="1"/>
        <v>0</v>
      </c>
      <c r="S74" s="37">
        <f t="shared" si="0"/>
        <v>0</v>
      </c>
      <c r="T74" s="37">
        <f t="shared" si="0"/>
        <v>0</v>
      </c>
      <c r="U74" s="37">
        <f t="shared" si="0"/>
        <v>0</v>
      </c>
      <c r="V74" s="37">
        <f t="shared" si="0"/>
        <v>0</v>
      </c>
      <c r="W74" s="37">
        <f t="shared" si="0"/>
        <v>156516226</v>
      </c>
      <c r="X74" s="37">
        <f t="shared" si="0"/>
        <v>219906006</v>
      </c>
      <c r="Y74" s="37">
        <f t="shared" si="0"/>
        <v>0</v>
      </c>
      <c r="Z74" s="37">
        <f t="shared" si="0"/>
        <v>0</v>
      </c>
      <c r="AA74" s="37">
        <f t="shared" si="0"/>
        <v>0</v>
      </c>
      <c r="AB74" s="37">
        <f t="shared" si="0"/>
        <v>3656969</v>
      </c>
      <c r="AC74" s="37">
        <f t="shared" si="0"/>
        <v>0</v>
      </c>
      <c r="AD74" s="37">
        <f t="shared" si="0"/>
        <v>0</v>
      </c>
      <c r="AE74" s="37">
        <f t="shared" si="0"/>
        <v>1054035.2149999999</v>
      </c>
      <c r="AF74" s="37">
        <f t="shared" si="0"/>
        <v>0</v>
      </c>
      <c r="AG74" s="37">
        <f t="shared" si="0"/>
        <v>0</v>
      </c>
      <c r="AH74" s="37">
        <f t="shared" si="0"/>
        <v>0</v>
      </c>
      <c r="AI74" s="37">
        <f t="shared" si="0"/>
        <v>0</v>
      </c>
      <c r="AJ74" s="37">
        <f t="shared" si="0"/>
        <v>127.999999</v>
      </c>
      <c r="AK74" s="37">
        <f t="shared" si="0"/>
        <v>0</v>
      </c>
      <c r="AL74" s="37">
        <f t="shared" si="0"/>
        <v>0</v>
      </c>
      <c r="AM74" s="37">
        <f t="shared" si="0"/>
        <v>292551</v>
      </c>
      <c r="AN74" s="37">
        <f t="shared" si="0"/>
        <v>0</v>
      </c>
      <c r="AO74" s="37">
        <f t="shared" si="0"/>
        <v>0</v>
      </c>
      <c r="AP74" s="37"/>
      <c r="AQ74" s="37">
        <f t="shared" si="0"/>
        <v>3656969</v>
      </c>
      <c r="AR74" s="37">
        <f t="shared" si="0"/>
        <v>0</v>
      </c>
      <c r="AS74" s="37">
        <f t="shared" si="0"/>
        <v>0</v>
      </c>
      <c r="AT74" s="37">
        <f t="shared" si="0"/>
        <v>1054035.2149999999</v>
      </c>
      <c r="AU74" s="37">
        <f t="shared" si="0"/>
        <v>0</v>
      </c>
      <c r="AV74" s="37">
        <f t="shared" si="0"/>
        <v>0</v>
      </c>
      <c r="AW74" s="37">
        <f t="shared" si="0"/>
        <v>0</v>
      </c>
      <c r="AX74" s="37">
        <f t="shared" si="0"/>
        <v>0</v>
      </c>
      <c r="AY74" s="37">
        <f t="shared" si="0"/>
        <v>292551</v>
      </c>
      <c r="AZ74" s="37">
        <f t="shared" si="0"/>
        <v>0</v>
      </c>
      <c r="BA74" s="37">
        <f t="shared" si="0"/>
        <v>0</v>
      </c>
      <c r="BB74" s="37">
        <f t="shared" si="0"/>
        <v>3364412</v>
      </c>
      <c r="BC74" s="37">
        <f t="shared" si="0"/>
        <v>0</v>
      </c>
      <c r="BD74" s="37">
        <f t="shared" si="0"/>
        <v>0</v>
      </c>
      <c r="BE74" s="37">
        <f t="shared" si="0"/>
        <v>1054035.2149999999</v>
      </c>
      <c r="BF74" s="37">
        <f t="shared" si="0"/>
        <v>0</v>
      </c>
      <c r="BG74" s="37">
        <f t="shared" si="0"/>
        <v>0</v>
      </c>
      <c r="BH74" s="37">
        <f t="shared" si="0"/>
        <v>0</v>
      </c>
      <c r="BI74" s="37">
        <f t="shared" si="0"/>
        <v>0</v>
      </c>
      <c r="BJ74" s="37">
        <f t="shared" si="0"/>
        <v>3653.3430000000008</v>
      </c>
      <c r="BK74" s="37">
        <f t="shared" si="0"/>
        <v>68.153999999999968</v>
      </c>
      <c r="BL74" s="37">
        <f t="shared" si="0"/>
        <v>-39.108999999999995</v>
      </c>
      <c r="BM74" s="37">
        <f t="shared" si="0"/>
        <v>32.41200000000002</v>
      </c>
      <c r="BN74" s="37">
        <f t="shared" si="0"/>
        <v>223.55400000000003</v>
      </c>
      <c r="BO74" s="37">
        <f t="shared" ref="BO74" si="2">SUM(BO36:BO72)</f>
        <v>223.55400000000003</v>
      </c>
      <c r="BP74" s="37">
        <f t="shared" si="0"/>
        <v>0</v>
      </c>
      <c r="BQ74" s="37">
        <f t="shared" si="0"/>
        <v>1387.5739999999989</v>
      </c>
      <c r="BR74" s="37">
        <f t="shared" ref="BR74:DP74" si="3">SUM(BR36:BR72)</f>
        <v>1387.5739999999989</v>
      </c>
      <c r="BS74" s="37">
        <f t="shared" si="3"/>
        <v>3653.3430000000008</v>
      </c>
      <c r="BT74" s="37">
        <f t="shared" si="3"/>
        <v>332199612</v>
      </c>
      <c r="BU74" s="37">
        <f t="shared" si="3"/>
        <v>38559286</v>
      </c>
      <c r="BV74" s="37">
        <f t="shared" si="3"/>
        <v>1600</v>
      </c>
      <c r="BW74" s="37">
        <f t="shared" si="3"/>
        <v>0</v>
      </c>
      <c r="BX74" s="37">
        <f t="shared" si="3"/>
        <v>0</v>
      </c>
      <c r="BY74" s="37">
        <f t="shared" si="3"/>
        <v>38559286</v>
      </c>
      <c r="BZ74" s="37">
        <f t="shared" si="3"/>
        <v>411.78100000000001</v>
      </c>
      <c r="CA74" s="37">
        <f t="shared" si="3"/>
        <v>4.8099999999999969</v>
      </c>
      <c r="CB74" s="37">
        <f t="shared" si="3"/>
        <v>15.61400000000001</v>
      </c>
      <c r="CC74" s="37">
        <f t="shared" si="3"/>
        <v>3.8110000000000035</v>
      </c>
      <c r="CD74" s="37">
        <f t="shared" si="3"/>
        <v>3.2190000000000021</v>
      </c>
      <c r="CE74" s="37">
        <f t="shared" si="3"/>
        <v>0</v>
      </c>
      <c r="CF74" s="37">
        <f t="shared" si="3"/>
        <v>0</v>
      </c>
      <c r="CG74" s="37">
        <f t="shared" si="3"/>
        <v>0</v>
      </c>
      <c r="CH74" s="37">
        <f t="shared" si="3"/>
        <v>0</v>
      </c>
      <c r="CI74" s="37">
        <f t="shared" si="3"/>
        <v>1742667.2549999999</v>
      </c>
      <c r="CJ74" s="37">
        <f t="shared" si="3"/>
        <v>55490.269000000029</v>
      </c>
      <c r="CK74" s="37">
        <f t="shared" si="3"/>
        <v>0</v>
      </c>
      <c r="CL74" s="37">
        <f t="shared" si="3"/>
        <v>0</v>
      </c>
      <c r="CM74" s="37">
        <f t="shared" si="3"/>
        <v>0</v>
      </c>
      <c r="CN74" s="37">
        <f t="shared" si="3"/>
        <v>0</v>
      </c>
      <c r="CO74" s="37">
        <f t="shared" si="3"/>
        <v>0</v>
      </c>
      <c r="CP74" s="37">
        <f t="shared" si="3"/>
        <v>8</v>
      </c>
      <c r="CQ74" s="37">
        <f t="shared" si="3"/>
        <v>4</v>
      </c>
      <c r="CR74" s="37">
        <f t="shared" si="3"/>
        <v>60</v>
      </c>
      <c r="CS74" s="37">
        <f t="shared" si="3"/>
        <v>21</v>
      </c>
      <c r="CT74" s="37">
        <f t="shared" si="3"/>
        <v>168584740</v>
      </c>
      <c r="CU74" s="37">
        <f t="shared" si="3"/>
        <v>900</v>
      </c>
      <c r="CV74" s="37">
        <f t="shared" si="3"/>
        <v>0</v>
      </c>
      <c r="CW74" s="37">
        <f t="shared" si="3"/>
        <v>12809850</v>
      </c>
      <c r="CX74" s="37">
        <f t="shared" si="3"/>
        <v>3784203</v>
      </c>
      <c r="CY74" s="37">
        <f t="shared" si="3"/>
        <v>20547084</v>
      </c>
      <c r="CZ74" s="37">
        <f t="shared" si="3"/>
        <v>10393507</v>
      </c>
      <c r="DA74" s="37">
        <f t="shared" si="3"/>
        <v>31419533</v>
      </c>
      <c r="DB74" s="37">
        <f t="shared" si="3"/>
        <v>37621294</v>
      </c>
      <c r="DC74" s="37">
        <f t="shared" si="3"/>
        <v>0</v>
      </c>
      <c r="DD74" s="37">
        <f t="shared" si="3"/>
        <v>23398226</v>
      </c>
      <c r="DE74" s="37">
        <f t="shared" si="3"/>
        <v>17181115</v>
      </c>
      <c r="DF74" s="37">
        <f t="shared" si="3"/>
        <v>0</v>
      </c>
      <c r="DG74" s="37">
        <f t="shared" si="3"/>
        <v>8184858</v>
      </c>
      <c r="DH74" s="37">
        <f t="shared" si="3"/>
        <v>3245048</v>
      </c>
      <c r="DI74" s="37">
        <f t="shared" si="3"/>
        <v>2320734</v>
      </c>
      <c r="DJ74" s="37">
        <f t="shared" si="3"/>
        <v>100</v>
      </c>
      <c r="DK74" s="37">
        <f t="shared" ref="DK74:DL74" si="4">SUM(DK36:DK72)</f>
        <v>0</v>
      </c>
      <c r="DL74" s="37">
        <f t="shared" si="4"/>
        <v>0</v>
      </c>
      <c r="DM74" s="37">
        <f t="shared" si="3"/>
        <v>0</v>
      </c>
      <c r="DN74" s="37">
        <f t="shared" si="3"/>
        <v>293640318</v>
      </c>
      <c r="DO74" s="37">
        <f t="shared" si="3"/>
        <v>122734843</v>
      </c>
      <c r="DP74" s="37">
        <f t="shared" si="3"/>
        <v>38121081</v>
      </c>
    </row>
  </sheetData>
  <mergeCells count="11">
    <mergeCell ref="D9:J9"/>
    <mergeCell ref="BU9:CO9"/>
    <mergeCell ref="CP9:DH9"/>
    <mergeCell ref="DN9:DP9"/>
    <mergeCell ref="BJ9:BS9"/>
    <mergeCell ref="K9:AA9"/>
    <mergeCell ref="AB9:AI9"/>
    <mergeCell ref="AJ9:AO9"/>
    <mergeCell ref="AQ9:AX9"/>
    <mergeCell ref="AY9:BA9"/>
    <mergeCell ref="BB9:BI9"/>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tabColor theme="8"/>
  </sheetPr>
  <dimension ref="A2:FN74"/>
  <sheetViews>
    <sheetView zoomScale="80" zoomScaleNormal="80" workbookViewId="0">
      <selection activeCell="B9" sqref="B9"/>
    </sheetView>
  </sheetViews>
  <sheetFormatPr defaultColWidth="11" defaultRowHeight="12.75" x14ac:dyDescent="0.2"/>
  <cols>
    <col min="1" max="3" width="11" style="1"/>
    <col min="4"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OPERACIONES HUILA-TOLIMA</v>
      </c>
    </row>
    <row r="3" spans="1:170" x14ac:dyDescent="0.2">
      <c r="A3" s="2" t="str">
        <f>+'D-PDP'!A3</f>
        <v>Campo:</v>
      </c>
      <c r="B3" s="35" t="str">
        <f>+'D-PDP'!B3</f>
        <v>DINA TERCIARIOS</v>
      </c>
      <c r="C3" s="2" t="str">
        <f>+'D-PDP'!C3</f>
        <v>Contrato:</v>
      </c>
      <c r="D3" s="1" t="str">
        <f>+'D-PDP'!D3</f>
        <v>PIJAO - POTRERILLO</v>
      </c>
      <c r="E3" s="2" t="str">
        <f>+'D-PDP'!E3</f>
        <v>Departamento:</v>
      </c>
      <c r="F3" s="1" t="str">
        <f>+'D-PDP'!F3</f>
        <v>HUILA</v>
      </c>
    </row>
    <row r="4" spans="1:170" x14ac:dyDescent="0.2">
      <c r="A4" s="2" t="str">
        <f>+'D-PDP'!A4</f>
        <v>Fecha:</v>
      </c>
      <c r="B4" s="1" t="str">
        <f>+'D-PDP'!B4</f>
        <v>31.12.2022</v>
      </c>
      <c r="C4" s="2" t="str">
        <f>+'D-PDP'!C4</f>
        <v>UGE:</v>
      </c>
      <c r="D4" s="1" t="str">
        <f>+'D-PDP'!D4</f>
        <v>NEIVA CPI</v>
      </c>
      <c r="E4" s="2" t="str">
        <f>+'D-PDP'!E4</f>
        <v>País:</v>
      </c>
      <c r="F4" s="1" t="str">
        <f>+'D-PDP'!F4</f>
        <v>COLOMBIA</v>
      </c>
    </row>
    <row r="5" spans="1:170" x14ac:dyDescent="0.2">
      <c r="A5" s="2" t="str">
        <f>+'D-PDP'!A5</f>
        <v>Vice:</v>
      </c>
      <c r="B5" s="1" t="str">
        <f>+'D-PDP'!B5</f>
        <v>VAO</v>
      </c>
      <c r="C5" s="2" t="str">
        <f>+'D-PDP'!C5</f>
        <v>Id Int :</v>
      </c>
      <c r="D5" s="1">
        <f>+'D-PDP'!D5</f>
        <v>0</v>
      </c>
      <c r="E5" s="2" t="str">
        <f>+'D-PDP'!E5</f>
        <v>Operación:</v>
      </c>
      <c r="F5" s="1" t="str">
        <f>+'D-PDP'!F5</f>
        <v>DIRECTA</v>
      </c>
    </row>
    <row r="6" spans="1:170" x14ac:dyDescent="0.2">
      <c r="A6" s="2" t="str">
        <f>+'D-PDP'!A6</f>
        <v>Gerencia:</v>
      </c>
      <c r="B6" s="1" t="str">
        <f>+'D-PDP'!B6</f>
        <v>GPA</v>
      </c>
      <c r="C6" s="2" t="str">
        <f>+'D-PDP'!C6</f>
        <v>Año:</v>
      </c>
      <c r="D6" s="1">
        <f>+'D-PDP'!D6</f>
        <v>2022</v>
      </c>
      <c r="E6" s="2" t="str">
        <f>+'D-PDP'!E6</f>
        <v>Negocio:</v>
      </c>
      <c r="F6" s="1" t="str">
        <f>+'D-PDP'!F6</f>
        <v>VEP</v>
      </c>
    </row>
    <row r="7" spans="1:170" x14ac:dyDescent="0.2">
      <c r="A7" s="2" t="str">
        <f>+'D-PDP'!A7</f>
        <v>Clase Reserva:</v>
      </c>
      <c r="B7" s="1" t="str">
        <f>+'D-PRB'!B7</f>
        <v>PRB</v>
      </c>
      <c r="C7" s="2" t="str">
        <f>+'D-PDP'!C7</f>
        <v>Cuenca:</v>
      </c>
      <c r="D7" s="1" t="str">
        <f>+'D-PDP'!D7</f>
        <v>VSM</v>
      </c>
      <c r="E7" s="2" t="str">
        <f>+'D-PDP'!E7</f>
        <v>Auditor:</v>
      </c>
      <c r="F7" s="1" t="str">
        <f>+'D-PDP'!F7</f>
        <v>GaffneyCline</v>
      </c>
    </row>
    <row r="8" spans="1:170" x14ac:dyDescent="0.2">
      <c r="A8" s="2" t="str">
        <f>+'D-PDP'!A8</f>
        <v>Limite E:</v>
      </c>
      <c r="B8" s="1">
        <f>'D-PRB'!B8</f>
        <v>2042</v>
      </c>
      <c r="C8" s="2"/>
      <c r="DR8" s="175" t="s">
        <v>157</v>
      </c>
      <c r="DS8" s="176"/>
      <c r="DT8" s="176"/>
      <c r="DU8" s="176"/>
      <c r="DV8" s="176"/>
      <c r="DW8" s="176"/>
      <c r="DX8" s="176"/>
      <c r="DY8" s="176"/>
      <c r="DZ8" s="176"/>
      <c r="EA8" s="176"/>
      <c r="EB8" s="176"/>
      <c r="EC8" s="176"/>
      <c r="ED8" s="176"/>
      <c r="EE8" s="176"/>
      <c r="EF8" s="176"/>
      <c r="EG8" s="176"/>
      <c r="EH8" s="176"/>
      <c r="EI8" s="176"/>
      <c r="EJ8" s="176"/>
      <c r="EK8" s="176"/>
      <c r="EL8" s="176"/>
      <c r="EM8" s="176"/>
      <c r="EN8" s="176"/>
      <c r="EO8" s="176"/>
      <c r="EQ8" s="175" t="s">
        <v>158</v>
      </c>
      <c r="ER8" s="176"/>
      <c r="ES8" s="176"/>
      <c r="ET8" s="176"/>
      <c r="EU8" s="176"/>
      <c r="EV8" s="176"/>
      <c r="EW8" s="176"/>
      <c r="EX8" s="176"/>
      <c r="EY8" s="176"/>
      <c r="EZ8" s="176"/>
      <c r="FA8" s="176"/>
      <c r="FB8" s="176"/>
      <c r="FC8" s="176"/>
      <c r="FD8" s="176"/>
      <c r="FE8" s="176"/>
      <c r="FF8" s="176"/>
      <c r="FG8" s="176"/>
      <c r="FH8" s="176"/>
      <c r="FI8" s="176"/>
      <c r="FJ8" s="176"/>
      <c r="FK8" s="176"/>
      <c r="FL8" s="176"/>
      <c r="FM8" s="176"/>
      <c r="FN8" s="176"/>
    </row>
    <row r="9" spans="1:17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c r="DR9" s="175" t="s">
        <v>26</v>
      </c>
      <c r="DS9" s="176"/>
      <c r="DT9" s="176"/>
      <c r="DU9" s="176"/>
      <c r="DV9" s="176"/>
      <c r="DW9" s="176"/>
      <c r="DX9" s="176"/>
      <c r="DY9" s="176"/>
      <c r="DZ9" s="175" t="s">
        <v>28</v>
      </c>
      <c r="EA9" s="176"/>
      <c r="EB9" s="176"/>
      <c r="EC9" s="176"/>
      <c r="ED9" s="176"/>
      <c r="EE9" s="176"/>
      <c r="EF9" s="176"/>
      <c r="EG9" s="176"/>
      <c r="EH9" s="175" t="s">
        <v>30</v>
      </c>
      <c r="EI9" s="176"/>
      <c r="EJ9" s="176"/>
      <c r="EK9" s="176"/>
      <c r="EL9" s="176"/>
      <c r="EM9" s="176"/>
      <c r="EN9" s="176"/>
      <c r="EO9" s="176"/>
      <c r="EQ9" s="175" t="s">
        <v>26</v>
      </c>
      <c r="ER9" s="176"/>
      <c r="ES9" s="176"/>
      <c r="ET9" s="176"/>
      <c r="EU9" s="176"/>
      <c r="EV9" s="176"/>
      <c r="EW9" s="176"/>
      <c r="EX9" s="176"/>
      <c r="EY9" s="175" t="s">
        <v>28</v>
      </c>
      <c r="EZ9" s="176"/>
      <c r="FA9" s="176"/>
      <c r="FB9" s="176"/>
      <c r="FC9" s="176"/>
      <c r="FD9" s="176"/>
      <c r="FE9" s="176"/>
      <c r="FF9" s="176"/>
      <c r="FG9" s="175" t="s">
        <v>30</v>
      </c>
      <c r="FH9" s="176"/>
      <c r="FI9" s="176"/>
      <c r="FJ9" s="176"/>
      <c r="FK9" s="176"/>
      <c r="FL9" s="176"/>
      <c r="FM9" s="176"/>
      <c r="FN9" s="176"/>
    </row>
    <row r="10" spans="1:170" ht="51" customHeight="1"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160</v>
      </c>
      <c r="DS10" s="3" t="s">
        <v>161</v>
      </c>
      <c r="DT10" s="3" t="s">
        <v>162</v>
      </c>
      <c r="DU10" s="3" t="s">
        <v>163</v>
      </c>
      <c r="DV10" s="3" t="s">
        <v>164</v>
      </c>
      <c r="DW10" s="3" t="s">
        <v>165</v>
      </c>
      <c r="DX10" s="3" t="s">
        <v>166</v>
      </c>
      <c r="DY10" s="3" t="s">
        <v>167</v>
      </c>
      <c r="DZ10" s="3" t="s">
        <v>160</v>
      </c>
      <c r="EA10" s="3" t="s">
        <v>161</v>
      </c>
      <c r="EB10" s="3" t="s">
        <v>162</v>
      </c>
      <c r="EC10" s="3" t="s">
        <v>163</v>
      </c>
      <c r="ED10" s="3" t="s">
        <v>164</v>
      </c>
      <c r="EE10" s="3" t="s">
        <v>165</v>
      </c>
      <c r="EF10" s="3" t="s">
        <v>166</v>
      </c>
      <c r="EG10" s="3" t="s">
        <v>167</v>
      </c>
      <c r="EH10" s="3" t="s">
        <v>160</v>
      </c>
      <c r="EI10" s="3" t="s">
        <v>161</v>
      </c>
      <c r="EJ10" s="3" t="s">
        <v>162</v>
      </c>
      <c r="EK10" s="3" t="s">
        <v>163</v>
      </c>
      <c r="EL10" s="3" t="s">
        <v>164</v>
      </c>
      <c r="EM10" s="3" t="s">
        <v>165</v>
      </c>
      <c r="EN10" s="3" t="s">
        <v>166</v>
      </c>
      <c r="EO10" s="3" t="s">
        <v>167</v>
      </c>
      <c r="EQ10" s="3" t="s">
        <v>160</v>
      </c>
      <c r="ER10" s="3" t="s">
        <v>161</v>
      </c>
      <c r="ES10" s="3" t="s">
        <v>162</v>
      </c>
      <c r="ET10" s="3" t="s">
        <v>163</v>
      </c>
      <c r="EU10" s="3" t="s">
        <v>164</v>
      </c>
      <c r="EV10" s="3" t="s">
        <v>165</v>
      </c>
      <c r="EW10" s="3" t="s">
        <v>166</v>
      </c>
      <c r="EX10" s="3" t="s">
        <v>167</v>
      </c>
      <c r="EY10" s="3" t="s">
        <v>160</v>
      </c>
      <c r="EZ10" s="3" t="s">
        <v>161</v>
      </c>
      <c r="FA10" s="3" t="s">
        <v>162</v>
      </c>
      <c r="FB10" s="3" t="s">
        <v>163</v>
      </c>
      <c r="FC10" s="3" t="s">
        <v>164</v>
      </c>
      <c r="FD10" s="3" t="s">
        <v>165</v>
      </c>
      <c r="FE10" s="3" t="s">
        <v>166</v>
      </c>
      <c r="FF10" s="3" t="s">
        <v>167</v>
      </c>
      <c r="FG10" s="3" t="s">
        <v>160</v>
      </c>
      <c r="FH10" s="3" t="s">
        <v>161</v>
      </c>
      <c r="FI10" s="3" t="s">
        <v>162</v>
      </c>
      <c r="FJ10" s="3" t="s">
        <v>163</v>
      </c>
      <c r="FK10" s="3" t="s">
        <v>164</v>
      </c>
      <c r="FL10" s="3" t="s">
        <v>165</v>
      </c>
      <c r="FM10" s="3" t="s">
        <v>166</v>
      </c>
      <c r="FN10" s="3" t="s">
        <v>167</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129</v>
      </c>
      <c r="DS11" s="4" t="s">
        <v>129</v>
      </c>
      <c r="DT11" s="4" t="s">
        <v>168</v>
      </c>
      <c r="DU11" s="4" t="s">
        <v>168</v>
      </c>
      <c r="DV11" s="4" t="s">
        <v>129</v>
      </c>
      <c r="DW11" s="4" t="s">
        <v>129</v>
      </c>
      <c r="DX11" s="4" t="s">
        <v>129</v>
      </c>
      <c r="DY11" s="4" t="s">
        <v>129</v>
      </c>
      <c r="DZ11" s="4" t="s">
        <v>129</v>
      </c>
      <c r="EA11" s="4" t="s">
        <v>129</v>
      </c>
      <c r="EB11" s="4" t="s">
        <v>168</v>
      </c>
      <c r="EC11" s="4" t="s">
        <v>168</v>
      </c>
      <c r="ED11" s="4" t="s">
        <v>129</v>
      </c>
      <c r="EE11" s="4" t="s">
        <v>129</v>
      </c>
      <c r="EF11" s="4" t="s">
        <v>129</v>
      </c>
      <c r="EG11" s="4" t="s">
        <v>129</v>
      </c>
      <c r="EH11" s="4" t="s">
        <v>129</v>
      </c>
      <c r="EI11" s="4" t="s">
        <v>129</v>
      </c>
      <c r="EJ11" s="4" t="s">
        <v>168</v>
      </c>
      <c r="EK11" s="4" t="s">
        <v>168</v>
      </c>
      <c r="EL11" s="4" t="s">
        <v>129</v>
      </c>
      <c r="EM11" s="4" t="s">
        <v>129</v>
      </c>
      <c r="EN11" s="4" t="s">
        <v>129</v>
      </c>
      <c r="EO11" s="4" t="s">
        <v>129</v>
      </c>
      <c r="EQ11" s="4" t="s">
        <v>129</v>
      </c>
      <c r="ER11" s="4" t="s">
        <v>129</v>
      </c>
      <c r="ES11" s="4" t="s">
        <v>168</v>
      </c>
      <c r="ET11" s="4" t="s">
        <v>168</v>
      </c>
      <c r="EU11" s="4" t="s">
        <v>129</v>
      </c>
      <c r="EV11" s="4" t="s">
        <v>129</v>
      </c>
      <c r="EW11" s="4" t="s">
        <v>129</v>
      </c>
      <c r="EX11" s="4" t="s">
        <v>129</v>
      </c>
      <c r="EY11" s="4" t="s">
        <v>129</v>
      </c>
      <c r="EZ11" s="4" t="s">
        <v>129</v>
      </c>
      <c r="FA11" s="4" t="s">
        <v>168</v>
      </c>
      <c r="FB11" s="4" t="s">
        <v>168</v>
      </c>
      <c r="FC11" s="4" t="s">
        <v>129</v>
      </c>
      <c r="FD11" s="4" t="s">
        <v>129</v>
      </c>
      <c r="FE11" s="4" t="s">
        <v>129</v>
      </c>
      <c r="FF11" s="4" t="s">
        <v>129</v>
      </c>
      <c r="FG11" s="4" t="s">
        <v>129</v>
      </c>
      <c r="FH11" s="4" t="s">
        <v>129</v>
      </c>
      <c r="FI11" s="4" t="s">
        <v>168</v>
      </c>
      <c r="FJ11" s="4" t="s">
        <v>168</v>
      </c>
      <c r="FK11" s="4" t="s">
        <v>129</v>
      </c>
      <c r="FL11" s="4" t="s">
        <v>129</v>
      </c>
      <c r="FM11" s="4" t="s">
        <v>129</v>
      </c>
      <c r="FN11" s="4" t="s">
        <v>129</v>
      </c>
    </row>
    <row r="12" spans="1:170" x14ac:dyDescent="0.2">
      <c r="C12" s="7">
        <f>+'D-PDP'!C12</f>
        <v>44927</v>
      </c>
      <c r="D12" s="36">
        <f>+TRUNC('D-PRB'!D12,0)</f>
        <v>0</v>
      </c>
      <c r="E12" s="36">
        <f>+TRUNC('D-PRB'!E12,0)</f>
        <v>0</v>
      </c>
      <c r="F12" s="36">
        <f>+TRUNC('D-PRB'!F12,0)</f>
        <v>0</v>
      </c>
      <c r="G12" s="36">
        <f>+TRUNC('D-PRB'!G12,0)</f>
        <v>0</v>
      </c>
      <c r="H12" s="36">
        <f>+TRUNC('D-PRB'!H12,0)</f>
        <v>0</v>
      </c>
      <c r="I12" s="36">
        <f>+TRUNC('D-PRB'!I12,0)</f>
        <v>0</v>
      </c>
      <c r="J12" s="36">
        <f>+TRUNC('D-PRB'!J12,0)</f>
        <v>0</v>
      </c>
      <c r="K12" s="36">
        <f>+TRUNC('D-PRB'!K12,0)</f>
        <v>0</v>
      </c>
      <c r="L12" s="36">
        <f>+TRUNC('D-PRB'!L12,0)</f>
        <v>0</v>
      </c>
      <c r="M12" s="36">
        <f>+TRUNC('D-PRB'!M12,3)</f>
        <v>0</v>
      </c>
      <c r="N12" s="36">
        <f>+TRUNC('D-PRB'!N12,3)</f>
        <v>0</v>
      </c>
      <c r="O12" s="36">
        <f>+TRUNC('D-PRB'!O12,3)</f>
        <v>0</v>
      </c>
      <c r="P12" s="36">
        <f>+TRUNC('D-PRB'!P12,3)</f>
        <v>0</v>
      </c>
      <c r="Q12" s="36">
        <f>+TRUNC('D-PRB'!Q12,3)</f>
        <v>0</v>
      </c>
      <c r="R12" s="36">
        <f>+TRUNC('D-PRB'!R12,3)</f>
        <v>0</v>
      </c>
      <c r="S12" s="36">
        <f>+TRUNC('D-PRB'!S12,0)</f>
        <v>0</v>
      </c>
      <c r="T12" s="36">
        <f>+TRUNC('D-PRB'!T12,0)</f>
        <v>0</v>
      </c>
      <c r="U12" s="36">
        <f>+TRUNC('D-PRB'!U12,0)</f>
        <v>0</v>
      </c>
      <c r="V12" s="36">
        <f>+TRUNC('D-PRB'!V12,0)</f>
        <v>0</v>
      </c>
      <c r="W12" s="36">
        <f>+TRUNC('D-PRB'!W12,0)</f>
        <v>0</v>
      </c>
      <c r="X12" s="36">
        <f>+TRUNC('D-PRB'!X12,0)</f>
        <v>0</v>
      </c>
      <c r="Y12" s="36">
        <f>+TRUNC('D-PRB'!Y12,0)</f>
        <v>0</v>
      </c>
      <c r="Z12" s="36">
        <f>+TRUNC('D-PRB'!Z12,0)</f>
        <v>0</v>
      </c>
      <c r="AA12" s="36">
        <f>+TRUNC('D-PRB'!AA12,0)</f>
        <v>0</v>
      </c>
      <c r="AB12" s="36">
        <f>+TRUNC('D-PRB'!AB12,0)</f>
        <v>0</v>
      </c>
      <c r="AC12" s="36">
        <f>+TRUNC('D-PRB'!AC12,0)</f>
        <v>0</v>
      </c>
      <c r="AD12" s="36">
        <f>+TRUNC('D-PRB'!AD12,3)</f>
        <v>0</v>
      </c>
      <c r="AE12" s="36">
        <f>+TRUNC('D-PRB'!AE12,3)</f>
        <v>0</v>
      </c>
      <c r="AF12" s="36">
        <f>+TRUNC('D-PRB'!AF12,0)</f>
        <v>0</v>
      </c>
      <c r="AG12" s="36">
        <f>+TRUNC('D-PRB'!AG12,0)</f>
        <v>0</v>
      </c>
      <c r="AH12" s="36">
        <f>+TRUNC('D-PRB'!AH12,0)</f>
        <v>0</v>
      </c>
      <c r="AI12" s="36">
        <f>+TRUNC('D-PRB'!AI12,0)</f>
        <v>0</v>
      </c>
      <c r="AJ12" s="36">
        <f>+TRUNC('D-PRB'!AJ12,6)</f>
        <v>0</v>
      </c>
      <c r="AK12" s="36">
        <f>+TRUNC('D-PRB'!AK12,6)</f>
        <v>0</v>
      </c>
      <c r="AL12" s="36">
        <f>+TRUNC('D-PRB'!AL12,6)</f>
        <v>0</v>
      </c>
      <c r="AM12" s="36">
        <f>+TRUNC('D-PRB'!AM12,0)</f>
        <v>0</v>
      </c>
      <c r="AN12" s="36">
        <f>+TRUNC('D-PRB'!AN12,3)</f>
        <v>0</v>
      </c>
      <c r="AO12" s="36">
        <f>+TRUNC('D-PRB'!AO12,0)</f>
        <v>0</v>
      </c>
      <c r="AP12" s="36">
        <f>+TRUNC('D-PRB'!AP12,6)</f>
        <v>0</v>
      </c>
      <c r="AQ12" s="36">
        <f>+TRUNC('D-PRB'!AQ12,0)</f>
        <v>0</v>
      </c>
      <c r="AR12" s="36">
        <f>+TRUNC('D-PRB'!AR12,0)</f>
        <v>0</v>
      </c>
      <c r="AS12" s="36">
        <f>+TRUNC('D-PRB'!AS12,3)</f>
        <v>0</v>
      </c>
      <c r="AT12" s="36">
        <f>+TRUNC('D-PRB'!AT12,3)</f>
        <v>0</v>
      </c>
      <c r="AU12" s="36">
        <f>+TRUNC('D-PRB'!AU12,0)</f>
        <v>0</v>
      </c>
      <c r="AV12" s="36">
        <f>+TRUNC('D-PRB'!AV12,0)</f>
        <v>0</v>
      </c>
      <c r="AW12" s="36">
        <f>+TRUNC('D-PRB'!AW12,0)</f>
        <v>0</v>
      </c>
      <c r="AX12" s="36">
        <f>+TRUNC('D-PRB'!AX12,0)</f>
        <v>0</v>
      </c>
      <c r="AY12" s="36">
        <f>+TRUNC('D-PRB'!AY12,0)</f>
        <v>0</v>
      </c>
      <c r="AZ12" s="36">
        <f>+TRUNC('D-PRB'!AZ12,3)</f>
        <v>0</v>
      </c>
      <c r="BA12" s="36">
        <f>+TRUNC('D-PRB'!BA12,0)</f>
        <v>0</v>
      </c>
      <c r="BB12" s="36">
        <f>+TRUNC('D-PRB'!BB12,0)</f>
        <v>0</v>
      </c>
      <c r="BC12" s="36">
        <f>+TRUNC('D-PRB'!BC12,0)</f>
        <v>0</v>
      </c>
      <c r="BD12" s="36">
        <f>+TRUNC('D-PRB'!BD12,3)</f>
        <v>0</v>
      </c>
      <c r="BE12" s="36">
        <f>+TRUNC('D-PRB'!BE12,3)</f>
        <v>0</v>
      </c>
      <c r="BF12" s="36">
        <f>+TRUNC('D-PRB'!BF12,0)</f>
        <v>0</v>
      </c>
      <c r="BG12" s="36">
        <f>+TRUNC('D-PRB'!BG12,0)</f>
        <v>0</v>
      </c>
      <c r="BH12" s="36">
        <f>+TRUNC('D-PRB'!BH12,0)</f>
        <v>0</v>
      </c>
      <c r="BI12" s="36">
        <f>+TRUNC('D-PRB'!BI12,0)</f>
        <v>0</v>
      </c>
      <c r="BJ12" s="36">
        <f>+TRUNC('D-PRB'!BJ12,3)</f>
        <v>98.739000000000004</v>
      </c>
      <c r="BK12" s="36">
        <f>+TRUNC('D-PRB'!BK12,3)</f>
        <v>1.8420000000000001</v>
      </c>
      <c r="BL12" s="36">
        <f>+TRUNC('D-PRB'!BL12,3)</f>
        <v>-1.0569999999999999</v>
      </c>
      <c r="BM12" s="36">
        <f>+TRUNC('D-PRB'!BM12,3)</f>
        <v>0.876</v>
      </c>
      <c r="BN12" s="36">
        <f>+TRUNC('D-PRB'!BN12,3)</f>
        <v>6.0419999999999998</v>
      </c>
      <c r="BO12" s="36">
        <f>+TRUNC('D-PRB'!BO12,3)</f>
        <v>6.0419999999999998</v>
      </c>
      <c r="BP12" s="36">
        <f>+TRUNC('D-PRB'!BP12,3)</f>
        <v>0</v>
      </c>
      <c r="BQ12" s="36">
        <f>+TRUNC('D-PRB'!BQ12,3)</f>
        <v>37.502000000000002</v>
      </c>
      <c r="BR12" s="36">
        <f>+TRUNC('D-PRB'!BR12,3)</f>
        <v>37.502000000000002</v>
      </c>
      <c r="BS12" s="36">
        <f>+TRUNC('D-PRB'!BS12,3)</f>
        <v>98.739000000000004</v>
      </c>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R12" s="49">
        <f>+TRUNC('D-PRB'!DR12,0)</f>
        <v>0</v>
      </c>
      <c r="DS12" s="49">
        <f>+TRUNC('D-PRB'!DS12,0)</f>
        <v>0</v>
      </c>
      <c r="DT12" s="49">
        <f>+TRUNC('D-PRB'!DT12,3)</f>
        <v>0</v>
      </c>
      <c r="DU12" s="49">
        <f>+TRUNC('D-PRB'!DU12,3)</f>
        <v>0</v>
      </c>
      <c r="DV12" s="49">
        <f>+TRUNC('D-PRB'!DV12,0)</f>
        <v>0</v>
      </c>
      <c r="DW12" s="49">
        <f>+TRUNC('D-PRB'!DW12,0)</f>
        <v>0</v>
      </c>
      <c r="DX12" s="49">
        <f>+TRUNC('D-PRB'!DX12,0)</f>
        <v>0</v>
      </c>
      <c r="DY12" s="49">
        <f>+TRUNC('D-PRB'!DY12,0)</f>
        <v>0</v>
      </c>
      <c r="DZ12" s="49">
        <f>+TRUNC('D-PRB'!DZ12,0)</f>
        <v>0</v>
      </c>
      <c r="EA12" s="49">
        <f>+TRUNC('D-PRB'!EA12,0)</f>
        <v>0</v>
      </c>
      <c r="EB12" s="49">
        <f>+TRUNC('D-PRB'!EB12,3)</f>
        <v>0</v>
      </c>
      <c r="EC12" s="49">
        <f>+TRUNC('D-PRB'!EC12,3)</f>
        <v>0</v>
      </c>
      <c r="ED12" s="49">
        <f>+TRUNC('D-PRB'!ED12,0)</f>
        <v>0</v>
      </c>
      <c r="EE12" s="49">
        <f>+TRUNC('D-PRB'!EE12,0)</f>
        <v>0</v>
      </c>
      <c r="EF12" s="49">
        <f>+TRUNC('D-PRB'!EF12,0)</f>
        <v>0</v>
      </c>
      <c r="EG12" s="49">
        <f>+TRUNC('D-PRB'!EG12,0)</f>
        <v>0</v>
      </c>
      <c r="EH12" s="49">
        <f>+TRUNC('D-PRB'!EH12,0)</f>
        <v>0</v>
      </c>
      <c r="EI12" s="49">
        <f>+TRUNC('D-PRB'!EI12,0)</f>
        <v>0</v>
      </c>
      <c r="EJ12" s="49">
        <f>+TRUNC('D-PRB'!EJ12,3)</f>
        <v>0</v>
      </c>
      <c r="EK12" s="49">
        <f>+TRUNC('D-PRB'!EK12,3)</f>
        <v>0</v>
      </c>
      <c r="EL12" s="49">
        <f>+TRUNC('D-PRB'!EL12,0)</f>
        <v>0</v>
      </c>
      <c r="EM12" s="49">
        <f>+TRUNC('D-PRB'!EM12,0)</f>
        <v>0</v>
      </c>
      <c r="EN12" s="49">
        <f>+TRUNC('D-PRB'!EN12,0)</f>
        <v>0</v>
      </c>
      <c r="EO12" s="49">
        <f>+TRUNC('D-PRB'!EO12,0)</f>
        <v>0</v>
      </c>
      <c r="EQ12" s="49">
        <f>+TRUNC('D-PRB'!EQ12,0)</f>
        <v>0</v>
      </c>
      <c r="ER12" s="49">
        <f>+TRUNC('D-PRB'!ER12,0)</f>
        <v>0</v>
      </c>
      <c r="ES12" s="49">
        <f>+TRUNC('D-PRB'!ES12,3)</f>
        <v>0</v>
      </c>
      <c r="ET12" s="49">
        <f>+TRUNC('D-PRB'!ET12,3)</f>
        <v>0</v>
      </c>
      <c r="EU12" s="49">
        <f>+TRUNC('D-PRB'!EU12,0)</f>
        <v>0</v>
      </c>
      <c r="EV12" s="49">
        <f>+TRUNC('D-PRB'!EV12,0)</f>
        <v>0</v>
      </c>
      <c r="EW12" s="49">
        <f>+TRUNC('D-PRB'!EW12,0)</f>
        <v>0</v>
      </c>
      <c r="EX12" s="49">
        <f>+TRUNC('D-PRB'!EX12,0)</f>
        <v>0</v>
      </c>
      <c r="EY12" s="49">
        <f>+TRUNC('D-PRB'!EY12,0)</f>
        <v>0</v>
      </c>
      <c r="EZ12" s="49">
        <f>+TRUNC('D-PRB'!EZ12,0)</f>
        <v>0</v>
      </c>
      <c r="FA12" s="49">
        <f>+TRUNC('D-PRB'!FA12,3)</f>
        <v>0</v>
      </c>
      <c r="FB12" s="49">
        <f>+TRUNC('D-PRB'!FB12,3)</f>
        <v>0</v>
      </c>
      <c r="FC12" s="49">
        <f>+TRUNC('D-PRB'!FC12,0)</f>
        <v>0</v>
      </c>
      <c r="FD12" s="49">
        <f>+TRUNC('D-PRB'!FD12,0)</f>
        <v>0</v>
      </c>
      <c r="FE12" s="49">
        <f>+TRUNC('D-PRB'!FE12,0)</f>
        <v>0</v>
      </c>
      <c r="FF12" s="49">
        <f>+TRUNC('D-PRB'!FF12,0)</f>
        <v>0</v>
      </c>
      <c r="FG12" s="49">
        <f>+TRUNC('D-PRB'!FG12,0)</f>
        <v>0</v>
      </c>
      <c r="FH12" s="49">
        <f>+TRUNC('D-PRB'!FH12,0)</f>
        <v>0</v>
      </c>
      <c r="FI12" s="49">
        <f>+TRUNC('D-PRB'!FI12,3)</f>
        <v>0</v>
      </c>
      <c r="FJ12" s="49">
        <f>+TRUNC('D-PRB'!FJ12,3)</f>
        <v>0</v>
      </c>
      <c r="FK12" s="49">
        <f>+TRUNC('D-PRB'!FK12,0)</f>
        <v>0</v>
      </c>
      <c r="FL12" s="49">
        <f>+TRUNC('D-PRB'!FL12,0)</f>
        <v>0</v>
      </c>
      <c r="FM12" s="49">
        <f>+TRUNC('D-PRB'!FM12,0)</f>
        <v>0</v>
      </c>
      <c r="FN12" s="49">
        <f>+TRUNC('D-PRB'!FN12,0)</f>
        <v>0</v>
      </c>
    </row>
    <row r="13" spans="1:170" x14ac:dyDescent="0.2">
      <c r="C13" s="7">
        <f>+'D-PDP'!C13</f>
        <v>44958</v>
      </c>
      <c r="D13" s="36">
        <f>+TRUNC('D-PRB'!D13,0)</f>
        <v>0</v>
      </c>
      <c r="E13" s="36">
        <f>+TRUNC('D-PRB'!E13,0)</f>
        <v>0</v>
      </c>
      <c r="F13" s="36">
        <f>+TRUNC('D-PRB'!F13,0)</f>
        <v>0</v>
      </c>
      <c r="G13" s="36">
        <f>+TRUNC('D-PRB'!G13,0)</f>
        <v>0</v>
      </c>
      <c r="H13" s="36">
        <f>+TRUNC('D-PRB'!H13,0)</f>
        <v>0</v>
      </c>
      <c r="I13" s="36">
        <f>+TRUNC('D-PRB'!I13,0)</f>
        <v>0</v>
      </c>
      <c r="J13" s="36">
        <f>+TRUNC('D-PRB'!J13,0)</f>
        <v>0</v>
      </c>
      <c r="K13" s="36">
        <f>+TRUNC('D-PRB'!K13,0)</f>
        <v>0</v>
      </c>
      <c r="L13" s="36">
        <f>+TRUNC('D-PRB'!L13,0)</f>
        <v>0</v>
      </c>
      <c r="M13" s="36">
        <f>+TRUNC('D-PRB'!M13,3)</f>
        <v>0</v>
      </c>
      <c r="N13" s="36">
        <f>+TRUNC('D-PRB'!N13,3)</f>
        <v>0</v>
      </c>
      <c r="O13" s="36">
        <f>+TRUNC('D-PRB'!O13,3)</f>
        <v>0</v>
      </c>
      <c r="P13" s="36">
        <f>+TRUNC('D-PRB'!P13,3)</f>
        <v>0</v>
      </c>
      <c r="Q13" s="36">
        <f>+TRUNC('D-PRB'!Q13,3)</f>
        <v>0</v>
      </c>
      <c r="R13" s="36">
        <f>+TRUNC('D-PRB'!R13,3)</f>
        <v>0</v>
      </c>
      <c r="S13" s="36">
        <f>+TRUNC('D-PRB'!S13,0)</f>
        <v>0</v>
      </c>
      <c r="T13" s="36">
        <f>+TRUNC('D-PRB'!T13,0)</f>
        <v>0</v>
      </c>
      <c r="U13" s="36">
        <f>+TRUNC('D-PRB'!U13,0)</f>
        <v>0</v>
      </c>
      <c r="V13" s="36">
        <f>+TRUNC('D-PRB'!V13,0)</f>
        <v>0</v>
      </c>
      <c r="W13" s="36">
        <f>+TRUNC('D-PRB'!W13,0)</f>
        <v>0</v>
      </c>
      <c r="X13" s="36">
        <f>+TRUNC('D-PRB'!X13,0)</f>
        <v>0</v>
      </c>
      <c r="Y13" s="36">
        <f>+TRUNC('D-PRB'!Y13,0)</f>
        <v>0</v>
      </c>
      <c r="Z13" s="36">
        <f>+TRUNC('D-PRB'!Z13,0)</f>
        <v>0</v>
      </c>
      <c r="AA13" s="36">
        <f>+TRUNC('D-PRB'!AA13,0)</f>
        <v>0</v>
      </c>
      <c r="AB13" s="36">
        <f>+TRUNC('D-PRB'!AB13,0)</f>
        <v>0</v>
      </c>
      <c r="AC13" s="36">
        <f>+TRUNC('D-PRB'!AC13,0)</f>
        <v>0</v>
      </c>
      <c r="AD13" s="36">
        <f>+TRUNC('D-PRB'!AD13,3)</f>
        <v>0</v>
      </c>
      <c r="AE13" s="36">
        <f>+TRUNC('D-PRB'!AE13,3)</f>
        <v>0</v>
      </c>
      <c r="AF13" s="36">
        <f>+TRUNC('D-PRB'!AF13,0)</f>
        <v>0</v>
      </c>
      <c r="AG13" s="36">
        <f>+TRUNC('D-PRB'!AG13,0)</f>
        <v>0</v>
      </c>
      <c r="AH13" s="36">
        <f>+TRUNC('D-PRB'!AH13,0)</f>
        <v>0</v>
      </c>
      <c r="AI13" s="36">
        <f>+TRUNC('D-PRB'!AI13,0)</f>
        <v>0</v>
      </c>
      <c r="AJ13" s="36">
        <f>+TRUNC('D-PRB'!AJ13,6)</f>
        <v>0</v>
      </c>
      <c r="AK13" s="36">
        <f>+TRUNC('D-PRB'!AK13,6)</f>
        <v>0</v>
      </c>
      <c r="AL13" s="36">
        <f>+TRUNC('D-PRB'!AL13,6)</f>
        <v>0</v>
      </c>
      <c r="AM13" s="36">
        <f>+TRUNC('D-PRB'!AM13,0)</f>
        <v>0</v>
      </c>
      <c r="AN13" s="36">
        <f>+TRUNC('D-PRB'!AN13,3)</f>
        <v>0</v>
      </c>
      <c r="AO13" s="36">
        <f>+TRUNC('D-PRB'!AO13,0)</f>
        <v>0</v>
      </c>
      <c r="AP13" s="36">
        <f>+TRUNC('D-PRB'!AP13,6)</f>
        <v>0</v>
      </c>
      <c r="AQ13" s="36">
        <f>+TRUNC('D-PRB'!AQ13,0)</f>
        <v>0</v>
      </c>
      <c r="AR13" s="36">
        <f>+TRUNC('D-PRB'!AR13,0)</f>
        <v>0</v>
      </c>
      <c r="AS13" s="36">
        <f>+TRUNC('D-PRB'!AS13,3)</f>
        <v>0</v>
      </c>
      <c r="AT13" s="36">
        <f>+TRUNC('D-PRB'!AT13,3)</f>
        <v>0</v>
      </c>
      <c r="AU13" s="36">
        <f>+TRUNC('D-PRB'!AU13,0)</f>
        <v>0</v>
      </c>
      <c r="AV13" s="36">
        <f>+TRUNC('D-PRB'!AV13,0)</f>
        <v>0</v>
      </c>
      <c r="AW13" s="36">
        <f>+TRUNC('D-PRB'!AW13,0)</f>
        <v>0</v>
      </c>
      <c r="AX13" s="36">
        <f>+TRUNC('D-PRB'!AX13,0)</f>
        <v>0</v>
      </c>
      <c r="AY13" s="36">
        <f>+TRUNC('D-PRB'!AY13,0)</f>
        <v>0</v>
      </c>
      <c r="AZ13" s="36">
        <f>+TRUNC('D-PRB'!AZ13,3)</f>
        <v>0</v>
      </c>
      <c r="BA13" s="36">
        <f>+TRUNC('D-PRB'!BA13,0)</f>
        <v>0</v>
      </c>
      <c r="BB13" s="36">
        <f>+TRUNC('D-PRB'!BB13,0)</f>
        <v>0</v>
      </c>
      <c r="BC13" s="36">
        <f>+TRUNC('D-PRB'!BC13,0)</f>
        <v>0</v>
      </c>
      <c r="BD13" s="36">
        <f>+TRUNC('D-PRB'!BD13,3)</f>
        <v>0</v>
      </c>
      <c r="BE13" s="36">
        <f>+TRUNC('D-PRB'!BE13,3)</f>
        <v>0</v>
      </c>
      <c r="BF13" s="36">
        <f>+TRUNC('D-PRB'!BF13,0)</f>
        <v>0</v>
      </c>
      <c r="BG13" s="36">
        <f>+TRUNC('D-PRB'!BG13,0)</f>
        <v>0</v>
      </c>
      <c r="BH13" s="36">
        <f>+TRUNC('D-PRB'!BH13,0)</f>
        <v>0</v>
      </c>
      <c r="BI13" s="36">
        <f>+TRUNC('D-PRB'!BI13,0)</f>
        <v>0</v>
      </c>
      <c r="BJ13" s="36">
        <f>+TRUNC('D-PRB'!BJ13,3)</f>
        <v>98.739000000000004</v>
      </c>
      <c r="BK13" s="36">
        <f>+TRUNC('D-PRB'!BK13,3)</f>
        <v>1.8420000000000001</v>
      </c>
      <c r="BL13" s="36">
        <f>+TRUNC('D-PRB'!BL13,3)</f>
        <v>-1.0569999999999999</v>
      </c>
      <c r="BM13" s="36">
        <f>+TRUNC('D-PRB'!BM13,3)</f>
        <v>0.876</v>
      </c>
      <c r="BN13" s="36">
        <f>+TRUNC('D-PRB'!BN13,3)</f>
        <v>6.0419999999999998</v>
      </c>
      <c r="BO13" s="36">
        <f>+TRUNC('D-PRB'!BO13,3)</f>
        <v>6.0419999999999998</v>
      </c>
      <c r="BP13" s="36">
        <f>+TRUNC('D-PRB'!BP13,3)</f>
        <v>0</v>
      </c>
      <c r="BQ13" s="36">
        <f>+TRUNC('D-PRB'!BQ13,3)</f>
        <v>37.502000000000002</v>
      </c>
      <c r="BR13" s="36">
        <f>+TRUNC('D-PRB'!BR13,3)</f>
        <v>37.502000000000002</v>
      </c>
      <c r="BS13" s="36">
        <f>+TRUNC('D-PRB'!BS13,3)</f>
        <v>98.739000000000004</v>
      </c>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R13" s="49">
        <f>+TRUNC('D-PRB'!DR13,0)</f>
        <v>0</v>
      </c>
      <c r="DS13" s="49">
        <f>+TRUNC('D-PRB'!DS13,0)</f>
        <v>0</v>
      </c>
      <c r="DT13" s="49">
        <f>+TRUNC('D-PRB'!DT13,3)</f>
        <v>0</v>
      </c>
      <c r="DU13" s="49">
        <f>+TRUNC('D-PRB'!DU13,3)</f>
        <v>0</v>
      </c>
      <c r="DV13" s="49">
        <f>+TRUNC('D-PRB'!DV13,0)</f>
        <v>0</v>
      </c>
      <c r="DW13" s="49">
        <f>+TRUNC('D-PRB'!DW13,0)</f>
        <v>0</v>
      </c>
      <c r="DX13" s="49">
        <f>+TRUNC('D-PRB'!DX13,0)</f>
        <v>0</v>
      </c>
      <c r="DY13" s="49">
        <f>+TRUNC('D-PRB'!DY13,0)</f>
        <v>0</v>
      </c>
      <c r="DZ13" s="49">
        <f>+TRUNC('D-PRB'!DZ13,0)</f>
        <v>0</v>
      </c>
      <c r="EA13" s="49">
        <f>+TRUNC('D-PRB'!EA13,0)</f>
        <v>0</v>
      </c>
      <c r="EB13" s="49">
        <f>+TRUNC('D-PRB'!EB13,3)</f>
        <v>0</v>
      </c>
      <c r="EC13" s="49">
        <f>+TRUNC('D-PRB'!EC13,3)</f>
        <v>0</v>
      </c>
      <c r="ED13" s="49">
        <f>+TRUNC('D-PRB'!ED13,0)</f>
        <v>0</v>
      </c>
      <c r="EE13" s="49">
        <f>+TRUNC('D-PRB'!EE13,0)</f>
        <v>0</v>
      </c>
      <c r="EF13" s="49">
        <f>+TRUNC('D-PRB'!EF13,0)</f>
        <v>0</v>
      </c>
      <c r="EG13" s="49">
        <f>+TRUNC('D-PRB'!EG13,0)</f>
        <v>0</v>
      </c>
      <c r="EH13" s="49">
        <f>+TRUNC('D-PRB'!EH13,0)</f>
        <v>0</v>
      </c>
      <c r="EI13" s="49">
        <f>+TRUNC('D-PRB'!EI13,0)</f>
        <v>0</v>
      </c>
      <c r="EJ13" s="49">
        <f>+TRUNC('D-PRB'!EJ13,3)</f>
        <v>0</v>
      </c>
      <c r="EK13" s="49">
        <f>+TRUNC('D-PRB'!EK13,3)</f>
        <v>0</v>
      </c>
      <c r="EL13" s="49">
        <f>+TRUNC('D-PRB'!EL13,0)</f>
        <v>0</v>
      </c>
      <c r="EM13" s="49">
        <f>+TRUNC('D-PRB'!EM13,0)</f>
        <v>0</v>
      </c>
      <c r="EN13" s="49">
        <f>+TRUNC('D-PRB'!EN13,0)</f>
        <v>0</v>
      </c>
      <c r="EO13" s="49">
        <f>+TRUNC('D-PRB'!EO13,0)</f>
        <v>0</v>
      </c>
      <c r="EQ13" s="49">
        <f>+TRUNC('D-PRB'!EQ13,0)</f>
        <v>0</v>
      </c>
      <c r="ER13" s="49">
        <f>+TRUNC('D-PRB'!ER13,0)</f>
        <v>0</v>
      </c>
      <c r="ES13" s="49">
        <f>+TRUNC('D-PRB'!ES13,3)</f>
        <v>0</v>
      </c>
      <c r="ET13" s="49">
        <f>+TRUNC('D-PRB'!ET13,3)</f>
        <v>0</v>
      </c>
      <c r="EU13" s="49">
        <f>+TRUNC('D-PRB'!EU13,0)</f>
        <v>0</v>
      </c>
      <c r="EV13" s="49">
        <f>+TRUNC('D-PRB'!EV13,0)</f>
        <v>0</v>
      </c>
      <c r="EW13" s="49">
        <f>+TRUNC('D-PRB'!EW13,0)</f>
        <v>0</v>
      </c>
      <c r="EX13" s="49">
        <f>+TRUNC('D-PRB'!EX13,0)</f>
        <v>0</v>
      </c>
      <c r="EY13" s="49">
        <f>+TRUNC('D-PRB'!EY13,0)</f>
        <v>0</v>
      </c>
      <c r="EZ13" s="49">
        <f>+TRUNC('D-PRB'!EZ13,0)</f>
        <v>0</v>
      </c>
      <c r="FA13" s="49">
        <f>+TRUNC('D-PRB'!FA13,3)</f>
        <v>0</v>
      </c>
      <c r="FB13" s="49">
        <f>+TRUNC('D-PRB'!FB13,3)</f>
        <v>0</v>
      </c>
      <c r="FC13" s="49">
        <f>+TRUNC('D-PRB'!FC13,0)</f>
        <v>0</v>
      </c>
      <c r="FD13" s="49">
        <f>+TRUNC('D-PRB'!FD13,0)</f>
        <v>0</v>
      </c>
      <c r="FE13" s="49">
        <f>+TRUNC('D-PRB'!FE13,0)</f>
        <v>0</v>
      </c>
      <c r="FF13" s="49">
        <f>+TRUNC('D-PRB'!FF13,0)</f>
        <v>0</v>
      </c>
      <c r="FG13" s="49">
        <f>+TRUNC('D-PRB'!FG13,0)</f>
        <v>0</v>
      </c>
      <c r="FH13" s="49">
        <f>+TRUNC('D-PRB'!FH13,0)</f>
        <v>0</v>
      </c>
      <c r="FI13" s="49">
        <f>+TRUNC('D-PRB'!FI13,3)</f>
        <v>0</v>
      </c>
      <c r="FJ13" s="49">
        <f>+TRUNC('D-PRB'!FJ13,3)</f>
        <v>0</v>
      </c>
      <c r="FK13" s="49">
        <f>+TRUNC('D-PRB'!FK13,0)</f>
        <v>0</v>
      </c>
      <c r="FL13" s="49">
        <f>+TRUNC('D-PRB'!FL13,0)</f>
        <v>0</v>
      </c>
      <c r="FM13" s="49">
        <f>+TRUNC('D-PRB'!FM13,0)</f>
        <v>0</v>
      </c>
      <c r="FN13" s="49">
        <f>+TRUNC('D-PRB'!FN13,0)</f>
        <v>0</v>
      </c>
    </row>
    <row r="14" spans="1:170" x14ac:dyDescent="0.2">
      <c r="C14" s="7">
        <f>+'D-PDP'!C14</f>
        <v>44986</v>
      </c>
      <c r="D14" s="36">
        <f>+TRUNC('D-PRB'!D14,0)</f>
        <v>0</v>
      </c>
      <c r="E14" s="36">
        <f>+TRUNC('D-PRB'!E14,0)</f>
        <v>0</v>
      </c>
      <c r="F14" s="36">
        <f>+TRUNC('D-PRB'!F14,0)</f>
        <v>0</v>
      </c>
      <c r="G14" s="36">
        <f>+TRUNC('D-PRB'!G14,0)</f>
        <v>0</v>
      </c>
      <c r="H14" s="36">
        <f>+TRUNC('D-PRB'!H14,0)</f>
        <v>0</v>
      </c>
      <c r="I14" s="36">
        <f>+TRUNC('D-PRB'!I14,0)</f>
        <v>0</v>
      </c>
      <c r="J14" s="36">
        <f>+TRUNC('D-PRB'!J14,0)</f>
        <v>0</v>
      </c>
      <c r="K14" s="36">
        <f>+TRUNC('D-PRB'!K14,0)</f>
        <v>0</v>
      </c>
      <c r="L14" s="36">
        <f>+TRUNC('D-PRB'!L14,0)</f>
        <v>0</v>
      </c>
      <c r="M14" s="36">
        <f>+TRUNC('D-PRB'!M14,3)</f>
        <v>0</v>
      </c>
      <c r="N14" s="36">
        <f>+TRUNC('D-PRB'!N14,3)</f>
        <v>0</v>
      </c>
      <c r="O14" s="36">
        <f>+TRUNC('D-PRB'!O14,3)</f>
        <v>0</v>
      </c>
      <c r="P14" s="36">
        <f>+TRUNC('D-PRB'!P14,3)</f>
        <v>0</v>
      </c>
      <c r="Q14" s="36">
        <f>+TRUNC('D-PRB'!Q14,3)</f>
        <v>0</v>
      </c>
      <c r="R14" s="36">
        <f>+TRUNC('D-PRB'!R14,3)</f>
        <v>0</v>
      </c>
      <c r="S14" s="36">
        <f>+TRUNC('D-PRB'!S14,0)</f>
        <v>0</v>
      </c>
      <c r="T14" s="36">
        <f>+TRUNC('D-PRB'!T14,0)</f>
        <v>0</v>
      </c>
      <c r="U14" s="36">
        <f>+TRUNC('D-PRB'!U14,0)</f>
        <v>0</v>
      </c>
      <c r="V14" s="36">
        <f>+TRUNC('D-PRB'!V14,0)</f>
        <v>0</v>
      </c>
      <c r="W14" s="36">
        <f>+TRUNC('D-PRB'!W14,0)</f>
        <v>0</v>
      </c>
      <c r="X14" s="36">
        <f>+TRUNC('D-PRB'!X14,0)</f>
        <v>0</v>
      </c>
      <c r="Y14" s="36">
        <f>+TRUNC('D-PRB'!Y14,0)</f>
        <v>0</v>
      </c>
      <c r="Z14" s="36">
        <f>+TRUNC('D-PRB'!Z14,0)</f>
        <v>0</v>
      </c>
      <c r="AA14" s="36">
        <f>+TRUNC('D-PRB'!AA14,0)</f>
        <v>0</v>
      </c>
      <c r="AB14" s="36">
        <f>+TRUNC('D-PRB'!AB14,0)</f>
        <v>0</v>
      </c>
      <c r="AC14" s="36">
        <f>+TRUNC('D-PRB'!AC14,0)</f>
        <v>0</v>
      </c>
      <c r="AD14" s="36">
        <f>+TRUNC('D-PRB'!AD14,3)</f>
        <v>0</v>
      </c>
      <c r="AE14" s="36">
        <f>+TRUNC('D-PRB'!AE14,3)</f>
        <v>0</v>
      </c>
      <c r="AF14" s="36">
        <f>+TRUNC('D-PRB'!AF14,0)</f>
        <v>0</v>
      </c>
      <c r="AG14" s="36">
        <f>+TRUNC('D-PRB'!AG14,0)</f>
        <v>0</v>
      </c>
      <c r="AH14" s="36">
        <f>+TRUNC('D-PRB'!AH14,0)</f>
        <v>0</v>
      </c>
      <c r="AI14" s="36">
        <f>+TRUNC('D-PRB'!AI14,0)</f>
        <v>0</v>
      </c>
      <c r="AJ14" s="36">
        <f>+TRUNC('D-PRB'!AJ14,6)</f>
        <v>0</v>
      </c>
      <c r="AK14" s="36">
        <f>+TRUNC('D-PRB'!AK14,6)</f>
        <v>0</v>
      </c>
      <c r="AL14" s="36">
        <f>+TRUNC('D-PRB'!AL14,6)</f>
        <v>0</v>
      </c>
      <c r="AM14" s="36">
        <f>+TRUNC('D-PRB'!AM14,0)</f>
        <v>0</v>
      </c>
      <c r="AN14" s="36">
        <f>+TRUNC('D-PRB'!AN14,3)</f>
        <v>0</v>
      </c>
      <c r="AO14" s="36">
        <f>+TRUNC('D-PRB'!AO14,0)</f>
        <v>0</v>
      </c>
      <c r="AP14" s="36">
        <f>+TRUNC('D-PRB'!AP14,6)</f>
        <v>0</v>
      </c>
      <c r="AQ14" s="36">
        <f>+TRUNC('D-PRB'!AQ14,0)</f>
        <v>0</v>
      </c>
      <c r="AR14" s="36">
        <f>+TRUNC('D-PRB'!AR14,0)</f>
        <v>0</v>
      </c>
      <c r="AS14" s="36">
        <f>+TRUNC('D-PRB'!AS14,3)</f>
        <v>0</v>
      </c>
      <c r="AT14" s="36">
        <f>+TRUNC('D-PRB'!AT14,3)</f>
        <v>0</v>
      </c>
      <c r="AU14" s="36">
        <f>+TRUNC('D-PRB'!AU14,0)</f>
        <v>0</v>
      </c>
      <c r="AV14" s="36">
        <f>+TRUNC('D-PRB'!AV14,0)</f>
        <v>0</v>
      </c>
      <c r="AW14" s="36">
        <f>+TRUNC('D-PRB'!AW14,0)</f>
        <v>0</v>
      </c>
      <c r="AX14" s="36">
        <f>+TRUNC('D-PRB'!AX14,0)</f>
        <v>0</v>
      </c>
      <c r="AY14" s="36">
        <f>+TRUNC('D-PRB'!AY14,0)</f>
        <v>0</v>
      </c>
      <c r="AZ14" s="36">
        <f>+TRUNC('D-PRB'!AZ14,3)</f>
        <v>0</v>
      </c>
      <c r="BA14" s="36">
        <f>+TRUNC('D-PRB'!BA14,0)</f>
        <v>0</v>
      </c>
      <c r="BB14" s="36">
        <f>+TRUNC('D-PRB'!BB14,0)</f>
        <v>0</v>
      </c>
      <c r="BC14" s="36">
        <f>+TRUNC('D-PRB'!BC14,0)</f>
        <v>0</v>
      </c>
      <c r="BD14" s="36">
        <f>+TRUNC('D-PRB'!BD14,3)</f>
        <v>0</v>
      </c>
      <c r="BE14" s="36">
        <f>+TRUNC('D-PRB'!BE14,3)</f>
        <v>0</v>
      </c>
      <c r="BF14" s="36">
        <f>+TRUNC('D-PRB'!BF14,0)</f>
        <v>0</v>
      </c>
      <c r="BG14" s="36">
        <f>+TRUNC('D-PRB'!BG14,0)</f>
        <v>0</v>
      </c>
      <c r="BH14" s="36">
        <f>+TRUNC('D-PRB'!BH14,0)</f>
        <v>0</v>
      </c>
      <c r="BI14" s="36">
        <f>+TRUNC('D-PRB'!BI14,0)</f>
        <v>0</v>
      </c>
      <c r="BJ14" s="36">
        <f>+TRUNC('D-PRB'!BJ14,3)</f>
        <v>98.739000000000004</v>
      </c>
      <c r="BK14" s="36">
        <f>+TRUNC('D-PRB'!BK14,3)</f>
        <v>1.8420000000000001</v>
      </c>
      <c r="BL14" s="36">
        <f>+TRUNC('D-PRB'!BL14,3)</f>
        <v>-1.0569999999999999</v>
      </c>
      <c r="BM14" s="36">
        <f>+TRUNC('D-PRB'!BM14,3)</f>
        <v>0.876</v>
      </c>
      <c r="BN14" s="36">
        <f>+TRUNC('D-PRB'!BN14,3)</f>
        <v>6.0419999999999998</v>
      </c>
      <c r="BO14" s="36">
        <f>+TRUNC('D-PRB'!BO14,3)</f>
        <v>6.0419999999999998</v>
      </c>
      <c r="BP14" s="36">
        <f>+TRUNC('D-PRB'!BP14,3)</f>
        <v>0</v>
      </c>
      <c r="BQ14" s="36">
        <f>+TRUNC('D-PRB'!BQ14,3)</f>
        <v>37.502000000000002</v>
      </c>
      <c r="BR14" s="36">
        <f>+TRUNC('D-PRB'!BR14,3)</f>
        <v>37.502000000000002</v>
      </c>
      <c r="BS14" s="36">
        <f>+TRUNC('D-PRB'!BS14,3)</f>
        <v>98.739000000000004</v>
      </c>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R14" s="49">
        <f>+TRUNC('D-PRB'!DR14,0)</f>
        <v>0</v>
      </c>
      <c r="DS14" s="49">
        <f>+TRUNC('D-PRB'!DS14,0)</f>
        <v>0</v>
      </c>
      <c r="DT14" s="49">
        <f>+TRUNC('D-PRB'!DT14,3)</f>
        <v>0</v>
      </c>
      <c r="DU14" s="49">
        <f>+TRUNC('D-PRB'!DU14,3)</f>
        <v>0</v>
      </c>
      <c r="DV14" s="49">
        <f>+TRUNC('D-PRB'!DV14,0)</f>
        <v>0</v>
      </c>
      <c r="DW14" s="49">
        <f>+TRUNC('D-PRB'!DW14,0)</f>
        <v>0</v>
      </c>
      <c r="DX14" s="49">
        <f>+TRUNC('D-PRB'!DX14,0)</f>
        <v>0</v>
      </c>
      <c r="DY14" s="49">
        <f>+TRUNC('D-PRB'!DY14,0)</f>
        <v>0</v>
      </c>
      <c r="DZ14" s="49">
        <f>+TRUNC('D-PRB'!DZ14,0)</f>
        <v>0</v>
      </c>
      <c r="EA14" s="49">
        <f>+TRUNC('D-PRB'!EA14,0)</f>
        <v>0</v>
      </c>
      <c r="EB14" s="49">
        <f>+TRUNC('D-PRB'!EB14,3)</f>
        <v>0</v>
      </c>
      <c r="EC14" s="49">
        <f>+TRUNC('D-PRB'!EC14,3)</f>
        <v>0</v>
      </c>
      <c r="ED14" s="49">
        <f>+TRUNC('D-PRB'!ED14,0)</f>
        <v>0</v>
      </c>
      <c r="EE14" s="49">
        <f>+TRUNC('D-PRB'!EE14,0)</f>
        <v>0</v>
      </c>
      <c r="EF14" s="49">
        <f>+TRUNC('D-PRB'!EF14,0)</f>
        <v>0</v>
      </c>
      <c r="EG14" s="49">
        <f>+TRUNC('D-PRB'!EG14,0)</f>
        <v>0</v>
      </c>
      <c r="EH14" s="49">
        <f>+TRUNC('D-PRB'!EH14,0)</f>
        <v>0</v>
      </c>
      <c r="EI14" s="49">
        <f>+TRUNC('D-PRB'!EI14,0)</f>
        <v>0</v>
      </c>
      <c r="EJ14" s="49">
        <f>+TRUNC('D-PRB'!EJ14,3)</f>
        <v>0</v>
      </c>
      <c r="EK14" s="49">
        <f>+TRUNC('D-PRB'!EK14,3)</f>
        <v>0</v>
      </c>
      <c r="EL14" s="49">
        <f>+TRUNC('D-PRB'!EL14,0)</f>
        <v>0</v>
      </c>
      <c r="EM14" s="49">
        <f>+TRUNC('D-PRB'!EM14,0)</f>
        <v>0</v>
      </c>
      <c r="EN14" s="49">
        <f>+TRUNC('D-PRB'!EN14,0)</f>
        <v>0</v>
      </c>
      <c r="EO14" s="49">
        <f>+TRUNC('D-PRB'!EO14,0)</f>
        <v>0</v>
      </c>
      <c r="EQ14" s="49">
        <f>+TRUNC('D-PRB'!EQ14,0)</f>
        <v>0</v>
      </c>
      <c r="ER14" s="49">
        <f>+TRUNC('D-PRB'!ER14,0)</f>
        <v>0</v>
      </c>
      <c r="ES14" s="49">
        <f>+TRUNC('D-PRB'!ES14,3)</f>
        <v>0</v>
      </c>
      <c r="ET14" s="49">
        <f>+TRUNC('D-PRB'!ET14,3)</f>
        <v>0</v>
      </c>
      <c r="EU14" s="49">
        <f>+TRUNC('D-PRB'!EU14,0)</f>
        <v>0</v>
      </c>
      <c r="EV14" s="49">
        <f>+TRUNC('D-PRB'!EV14,0)</f>
        <v>0</v>
      </c>
      <c r="EW14" s="49">
        <f>+TRUNC('D-PRB'!EW14,0)</f>
        <v>0</v>
      </c>
      <c r="EX14" s="49">
        <f>+TRUNC('D-PRB'!EX14,0)</f>
        <v>0</v>
      </c>
      <c r="EY14" s="49">
        <f>+TRUNC('D-PRB'!EY14,0)</f>
        <v>0</v>
      </c>
      <c r="EZ14" s="49">
        <f>+TRUNC('D-PRB'!EZ14,0)</f>
        <v>0</v>
      </c>
      <c r="FA14" s="49">
        <f>+TRUNC('D-PRB'!FA14,3)</f>
        <v>0</v>
      </c>
      <c r="FB14" s="49">
        <f>+TRUNC('D-PRB'!FB14,3)</f>
        <v>0</v>
      </c>
      <c r="FC14" s="49">
        <f>+TRUNC('D-PRB'!FC14,0)</f>
        <v>0</v>
      </c>
      <c r="FD14" s="49">
        <f>+TRUNC('D-PRB'!FD14,0)</f>
        <v>0</v>
      </c>
      <c r="FE14" s="49">
        <f>+TRUNC('D-PRB'!FE14,0)</f>
        <v>0</v>
      </c>
      <c r="FF14" s="49">
        <f>+TRUNC('D-PRB'!FF14,0)</f>
        <v>0</v>
      </c>
      <c r="FG14" s="49">
        <f>+TRUNC('D-PRB'!FG14,0)</f>
        <v>0</v>
      </c>
      <c r="FH14" s="49">
        <f>+TRUNC('D-PRB'!FH14,0)</f>
        <v>0</v>
      </c>
      <c r="FI14" s="49">
        <f>+TRUNC('D-PRB'!FI14,3)</f>
        <v>0</v>
      </c>
      <c r="FJ14" s="49">
        <f>+TRUNC('D-PRB'!FJ14,3)</f>
        <v>0</v>
      </c>
      <c r="FK14" s="49">
        <f>+TRUNC('D-PRB'!FK14,0)</f>
        <v>0</v>
      </c>
      <c r="FL14" s="49">
        <f>+TRUNC('D-PRB'!FL14,0)</f>
        <v>0</v>
      </c>
      <c r="FM14" s="49">
        <f>+TRUNC('D-PRB'!FM14,0)</f>
        <v>0</v>
      </c>
      <c r="FN14" s="49">
        <f>+TRUNC('D-PRB'!FN14,0)</f>
        <v>0</v>
      </c>
    </row>
    <row r="15" spans="1:170" x14ac:dyDescent="0.2">
      <c r="C15" s="7">
        <f>+'D-PDP'!C15</f>
        <v>45017</v>
      </c>
      <c r="D15" s="36">
        <f>+TRUNC('D-PRB'!D15,0)</f>
        <v>0</v>
      </c>
      <c r="E15" s="36">
        <f>+TRUNC('D-PRB'!E15,0)</f>
        <v>0</v>
      </c>
      <c r="F15" s="36">
        <f>+TRUNC('D-PRB'!F15,0)</f>
        <v>0</v>
      </c>
      <c r="G15" s="36">
        <f>+TRUNC('D-PRB'!G15,0)</f>
        <v>0</v>
      </c>
      <c r="H15" s="36">
        <f>+TRUNC('D-PRB'!H15,0)</f>
        <v>0</v>
      </c>
      <c r="I15" s="36">
        <f>+TRUNC('D-PRB'!I15,0)</f>
        <v>0</v>
      </c>
      <c r="J15" s="36">
        <f>+TRUNC('D-PRB'!J15,0)</f>
        <v>0</v>
      </c>
      <c r="K15" s="36">
        <f>+TRUNC('D-PRB'!K15,0)</f>
        <v>0</v>
      </c>
      <c r="L15" s="36">
        <f>+TRUNC('D-PRB'!L15,0)</f>
        <v>0</v>
      </c>
      <c r="M15" s="36">
        <f>+TRUNC('D-PRB'!M15,3)</f>
        <v>0</v>
      </c>
      <c r="N15" s="36">
        <f>+TRUNC('D-PRB'!N15,3)</f>
        <v>0</v>
      </c>
      <c r="O15" s="36">
        <f>+TRUNC('D-PRB'!O15,3)</f>
        <v>0</v>
      </c>
      <c r="P15" s="36">
        <f>+TRUNC('D-PRB'!P15,3)</f>
        <v>0</v>
      </c>
      <c r="Q15" s="36">
        <f>+TRUNC('D-PRB'!Q15,3)</f>
        <v>0</v>
      </c>
      <c r="R15" s="36">
        <f>+TRUNC('D-PRB'!R15,3)</f>
        <v>0</v>
      </c>
      <c r="S15" s="36">
        <f>+TRUNC('D-PRB'!S15,0)</f>
        <v>0</v>
      </c>
      <c r="T15" s="36">
        <f>+TRUNC('D-PRB'!T15,0)</f>
        <v>0</v>
      </c>
      <c r="U15" s="36">
        <f>+TRUNC('D-PRB'!U15,0)</f>
        <v>0</v>
      </c>
      <c r="V15" s="36">
        <f>+TRUNC('D-PRB'!V15,0)</f>
        <v>0</v>
      </c>
      <c r="W15" s="36">
        <f>+TRUNC('D-PRB'!W15,0)</f>
        <v>0</v>
      </c>
      <c r="X15" s="36">
        <f>+TRUNC('D-PRB'!X15,0)</f>
        <v>0</v>
      </c>
      <c r="Y15" s="36">
        <f>+TRUNC('D-PRB'!Y15,0)</f>
        <v>0</v>
      </c>
      <c r="Z15" s="36">
        <f>+TRUNC('D-PRB'!Z15,0)</f>
        <v>0</v>
      </c>
      <c r="AA15" s="36">
        <f>+TRUNC('D-PRB'!AA15,0)</f>
        <v>0</v>
      </c>
      <c r="AB15" s="36">
        <f>+TRUNC('D-PRB'!AB15,0)</f>
        <v>0</v>
      </c>
      <c r="AC15" s="36">
        <f>+TRUNC('D-PRB'!AC15,0)</f>
        <v>0</v>
      </c>
      <c r="AD15" s="36">
        <f>+TRUNC('D-PRB'!AD15,3)</f>
        <v>0</v>
      </c>
      <c r="AE15" s="36">
        <f>+TRUNC('D-PRB'!AE15,3)</f>
        <v>0</v>
      </c>
      <c r="AF15" s="36">
        <f>+TRUNC('D-PRB'!AF15,0)</f>
        <v>0</v>
      </c>
      <c r="AG15" s="36">
        <f>+TRUNC('D-PRB'!AG15,0)</f>
        <v>0</v>
      </c>
      <c r="AH15" s="36">
        <f>+TRUNC('D-PRB'!AH15,0)</f>
        <v>0</v>
      </c>
      <c r="AI15" s="36">
        <f>+TRUNC('D-PRB'!AI15,0)</f>
        <v>0</v>
      </c>
      <c r="AJ15" s="36">
        <f>+TRUNC('D-PRB'!AJ15,6)</f>
        <v>0</v>
      </c>
      <c r="AK15" s="36">
        <f>+TRUNC('D-PRB'!AK15,6)</f>
        <v>0</v>
      </c>
      <c r="AL15" s="36">
        <f>+TRUNC('D-PRB'!AL15,6)</f>
        <v>0</v>
      </c>
      <c r="AM15" s="36">
        <f>+TRUNC('D-PRB'!AM15,0)</f>
        <v>0</v>
      </c>
      <c r="AN15" s="36">
        <f>+TRUNC('D-PRB'!AN15,3)</f>
        <v>0</v>
      </c>
      <c r="AO15" s="36">
        <f>+TRUNC('D-PRB'!AO15,0)</f>
        <v>0</v>
      </c>
      <c r="AP15" s="36">
        <f>+TRUNC('D-PRB'!AP15,6)</f>
        <v>0</v>
      </c>
      <c r="AQ15" s="36">
        <f>+TRUNC('D-PRB'!AQ15,0)</f>
        <v>0</v>
      </c>
      <c r="AR15" s="36">
        <f>+TRUNC('D-PRB'!AR15,0)</f>
        <v>0</v>
      </c>
      <c r="AS15" s="36">
        <f>+TRUNC('D-PRB'!AS15,3)</f>
        <v>0</v>
      </c>
      <c r="AT15" s="36">
        <f>+TRUNC('D-PRB'!AT15,3)</f>
        <v>0</v>
      </c>
      <c r="AU15" s="36">
        <f>+TRUNC('D-PRB'!AU15,0)</f>
        <v>0</v>
      </c>
      <c r="AV15" s="36">
        <f>+TRUNC('D-PRB'!AV15,0)</f>
        <v>0</v>
      </c>
      <c r="AW15" s="36">
        <f>+TRUNC('D-PRB'!AW15,0)</f>
        <v>0</v>
      </c>
      <c r="AX15" s="36">
        <f>+TRUNC('D-PRB'!AX15,0)</f>
        <v>0</v>
      </c>
      <c r="AY15" s="36">
        <f>+TRUNC('D-PRB'!AY15,0)</f>
        <v>0</v>
      </c>
      <c r="AZ15" s="36">
        <f>+TRUNC('D-PRB'!AZ15,3)</f>
        <v>0</v>
      </c>
      <c r="BA15" s="36">
        <f>+TRUNC('D-PRB'!BA15,0)</f>
        <v>0</v>
      </c>
      <c r="BB15" s="36">
        <f>+TRUNC('D-PRB'!BB15,0)</f>
        <v>0</v>
      </c>
      <c r="BC15" s="36">
        <f>+TRUNC('D-PRB'!BC15,0)</f>
        <v>0</v>
      </c>
      <c r="BD15" s="36">
        <f>+TRUNC('D-PRB'!BD15,3)</f>
        <v>0</v>
      </c>
      <c r="BE15" s="36">
        <f>+TRUNC('D-PRB'!BE15,3)</f>
        <v>0</v>
      </c>
      <c r="BF15" s="36">
        <f>+TRUNC('D-PRB'!BF15,0)</f>
        <v>0</v>
      </c>
      <c r="BG15" s="36">
        <f>+TRUNC('D-PRB'!BG15,0)</f>
        <v>0</v>
      </c>
      <c r="BH15" s="36">
        <f>+TRUNC('D-PRB'!BH15,0)</f>
        <v>0</v>
      </c>
      <c r="BI15" s="36">
        <f>+TRUNC('D-PRB'!BI15,0)</f>
        <v>0</v>
      </c>
      <c r="BJ15" s="36">
        <f>+TRUNC('D-PRB'!BJ15,3)</f>
        <v>98.739000000000004</v>
      </c>
      <c r="BK15" s="36">
        <f>+TRUNC('D-PRB'!BK15,3)</f>
        <v>1.8420000000000001</v>
      </c>
      <c r="BL15" s="36">
        <f>+TRUNC('D-PRB'!BL15,3)</f>
        <v>-1.0569999999999999</v>
      </c>
      <c r="BM15" s="36">
        <f>+TRUNC('D-PRB'!BM15,3)</f>
        <v>0.876</v>
      </c>
      <c r="BN15" s="36">
        <f>+TRUNC('D-PRB'!BN15,3)</f>
        <v>6.0419999999999998</v>
      </c>
      <c r="BO15" s="36">
        <f>+TRUNC('D-PRB'!BO15,3)</f>
        <v>6.0419999999999998</v>
      </c>
      <c r="BP15" s="36">
        <f>+TRUNC('D-PRB'!BP15,3)</f>
        <v>0</v>
      </c>
      <c r="BQ15" s="36">
        <f>+TRUNC('D-PRB'!BQ15,3)</f>
        <v>37.502000000000002</v>
      </c>
      <c r="BR15" s="36">
        <f>+TRUNC('D-PRB'!BR15,3)</f>
        <v>37.502000000000002</v>
      </c>
      <c r="BS15" s="36">
        <f>+TRUNC('D-PRB'!BS15,3)</f>
        <v>98.739000000000004</v>
      </c>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R15" s="49">
        <f>+TRUNC('D-PRB'!DR15,0)</f>
        <v>0</v>
      </c>
      <c r="DS15" s="49">
        <f>+TRUNC('D-PRB'!DS15,0)</f>
        <v>0</v>
      </c>
      <c r="DT15" s="49">
        <f>+TRUNC('D-PRB'!DT15,3)</f>
        <v>0</v>
      </c>
      <c r="DU15" s="49">
        <f>+TRUNC('D-PRB'!DU15,3)</f>
        <v>0</v>
      </c>
      <c r="DV15" s="49">
        <f>+TRUNC('D-PRB'!DV15,0)</f>
        <v>0</v>
      </c>
      <c r="DW15" s="49">
        <f>+TRUNC('D-PRB'!DW15,0)</f>
        <v>0</v>
      </c>
      <c r="DX15" s="49">
        <f>+TRUNC('D-PRB'!DX15,0)</f>
        <v>0</v>
      </c>
      <c r="DY15" s="49">
        <f>+TRUNC('D-PRB'!DY15,0)</f>
        <v>0</v>
      </c>
      <c r="DZ15" s="49">
        <f>+TRUNC('D-PRB'!DZ15,0)</f>
        <v>0</v>
      </c>
      <c r="EA15" s="49">
        <f>+TRUNC('D-PRB'!EA15,0)</f>
        <v>0</v>
      </c>
      <c r="EB15" s="49">
        <f>+TRUNC('D-PRB'!EB15,3)</f>
        <v>0</v>
      </c>
      <c r="EC15" s="49">
        <f>+TRUNC('D-PRB'!EC15,3)</f>
        <v>0</v>
      </c>
      <c r="ED15" s="49">
        <f>+TRUNC('D-PRB'!ED15,0)</f>
        <v>0</v>
      </c>
      <c r="EE15" s="49">
        <f>+TRUNC('D-PRB'!EE15,0)</f>
        <v>0</v>
      </c>
      <c r="EF15" s="49">
        <f>+TRUNC('D-PRB'!EF15,0)</f>
        <v>0</v>
      </c>
      <c r="EG15" s="49">
        <f>+TRUNC('D-PRB'!EG15,0)</f>
        <v>0</v>
      </c>
      <c r="EH15" s="49">
        <f>+TRUNC('D-PRB'!EH15,0)</f>
        <v>0</v>
      </c>
      <c r="EI15" s="49">
        <f>+TRUNC('D-PRB'!EI15,0)</f>
        <v>0</v>
      </c>
      <c r="EJ15" s="49">
        <f>+TRUNC('D-PRB'!EJ15,3)</f>
        <v>0</v>
      </c>
      <c r="EK15" s="49">
        <f>+TRUNC('D-PRB'!EK15,3)</f>
        <v>0</v>
      </c>
      <c r="EL15" s="49">
        <f>+TRUNC('D-PRB'!EL15,0)</f>
        <v>0</v>
      </c>
      <c r="EM15" s="49">
        <f>+TRUNC('D-PRB'!EM15,0)</f>
        <v>0</v>
      </c>
      <c r="EN15" s="49">
        <f>+TRUNC('D-PRB'!EN15,0)</f>
        <v>0</v>
      </c>
      <c r="EO15" s="49">
        <f>+TRUNC('D-PRB'!EO15,0)</f>
        <v>0</v>
      </c>
      <c r="EQ15" s="49">
        <f>+TRUNC('D-PRB'!EQ15,0)</f>
        <v>0</v>
      </c>
      <c r="ER15" s="49">
        <f>+TRUNC('D-PRB'!ER15,0)</f>
        <v>0</v>
      </c>
      <c r="ES15" s="49">
        <f>+TRUNC('D-PRB'!ES15,3)</f>
        <v>0</v>
      </c>
      <c r="ET15" s="49">
        <f>+TRUNC('D-PRB'!ET15,3)</f>
        <v>0</v>
      </c>
      <c r="EU15" s="49">
        <f>+TRUNC('D-PRB'!EU15,0)</f>
        <v>0</v>
      </c>
      <c r="EV15" s="49">
        <f>+TRUNC('D-PRB'!EV15,0)</f>
        <v>0</v>
      </c>
      <c r="EW15" s="49">
        <f>+TRUNC('D-PRB'!EW15,0)</f>
        <v>0</v>
      </c>
      <c r="EX15" s="49">
        <f>+TRUNC('D-PRB'!EX15,0)</f>
        <v>0</v>
      </c>
      <c r="EY15" s="49">
        <f>+TRUNC('D-PRB'!EY15,0)</f>
        <v>0</v>
      </c>
      <c r="EZ15" s="49">
        <f>+TRUNC('D-PRB'!EZ15,0)</f>
        <v>0</v>
      </c>
      <c r="FA15" s="49">
        <f>+TRUNC('D-PRB'!FA15,3)</f>
        <v>0</v>
      </c>
      <c r="FB15" s="49">
        <f>+TRUNC('D-PRB'!FB15,3)</f>
        <v>0</v>
      </c>
      <c r="FC15" s="49">
        <f>+TRUNC('D-PRB'!FC15,0)</f>
        <v>0</v>
      </c>
      <c r="FD15" s="49">
        <f>+TRUNC('D-PRB'!FD15,0)</f>
        <v>0</v>
      </c>
      <c r="FE15" s="49">
        <f>+TRUNC('D-PRB'!FE15,0)</f>
        <v>0</v>
      </c>
      <c r="FF15" s="49">
        <f>+TRUNC('D-PRB'!FF15,0)</f>
        <v>0</v>
      </c>
      <c r="FG15" s="49">
        <f>+TRUNC('D-PRB'!FG15,0)</f>
        <v>0</v>
      </c>
      <c r="FH15" s="49">
        <f>+TRUNC('D-PRB'!FH15,0)</f>
        <v>0</v>
      </c>
      <c r="FI15" s="49">
        <f>+TRUNC('D-PRB'!FI15,3)</f>
        <v>0</v>
      </c>
      <c r="FJ15" s="49">
        <f>+TRUNC('D-PRB'!FJ15,3)</f>
        <v>0</v>
      </c>
      <c r="FK15" s="49">
        <f>+TRUNC('D-PRB'!FK15,0)</f>
        <v>0</v>
      </c>
      <c r="FL15" s="49">
        <f>+TRUNC('D-PRB'!FL15,0)</f>
        <v>0</v>
      </c>
      <c r="FM15" s="49">
        <f>+TRUNC('D-PRB'!FM15,0)</f>
        <v>0</v>
      </c>
      <c r="FN15" s="49">
        <f>+TRUNC('D-PRB'!FN15,0)</f>
        <v>0</v>
      </c>
    </row>
    <row r="16" spans="1:170" x14ac:dyDescent="0.2">
      <c r="C16" s="7">
        <f>+'D-PDP'!C16</f>
        <v>45047</v>
      </c>
      <c r="D16" s="36">
        <f>+TRUNC('D-PRB'!D16,0)</f>
        <v>0</v>
      </c>
      <c r="E16" s="36">
        <f>+TRUNC('D-PRB'!E16,0)</f>
        <v>0</v>
      </c>
      <c r="F16" s="36">
        <f>+TRUNC('D-PRB'!F16,0)</f>
        <v>0</v>
      </c>
      <c r="G16" s="36">
        <f>+TRUNC('D-PRB'!G16,0)</f>
        <v>0</v>
      </c>
      <c r="H16" s="36">
        <f>+TRUNC('D-PRB'!H16,0)</f>
        <v>0</v>
      </c>
      <c r="I16" s="36">
        <f>+TRUNC('D-PRB'!I16,0)</f>
        <v>0</v>
      </c>
      <c r="J16" s="36">
        <f>+TRUNC('D-PRB'!J16,0)</f>
        <v>0</v>
      </c>
      <c r="K16" s="36">
        <f>+TRUNC('D-PRB'!K16,0)</f>
        <v>0</v>
      </c>
      <c r="L16" s="36">
        <f>+TRUNC('D-PRB'!L16,0)</f>
        <v>0</v>
      </c>
      <c r="M16" s="36">
        <f>+TRUNC('D-PRB'!M16,3)</f>
        <v>0</v>
      </c>
      <c r="N16" s="36">
        <f>+TRUNC('D-PRB'!N16,3)</f>
        <v>0</v>
      </c>
      <c r="O16" s="36">
        <f>+TRUNC('D-PRB'!O16,3)</f>
        <v>0</v>
      </c>
      <c r="P16" s="36">
        <f>+TRUNC('D-PRB'!P16,3)</f>
        <v>0</v>
      </c>
      <c r="Q16" s="36">
        <f>+TRUNC('D-PRB'!Q16,3)</f>
        <v>0</v>
      </c>
      <c r="R16" s="36">
        <f>+TRUNC('D-PRB'!R16,3)</f>
        <v>0</v>
      </c>
      <c r="S16" s="36">
        <f>+TRUNC('D-PRB'!S16,0)</f>
        <v>0</v>
      </c>
      <c r="T16" s="36">
        <f>+TRUNC('D-PRB'!T16,0)</f>
        <v>0</v>
      </c>
      <c r="U16" s="36">
        <f>+TRUNC('D-PRB'!U16,0)</f>
        <v>0</v>
      </c>
      <c r="V16" s="36">
        <f>+TRUNC('D-PRB'!V16,0)</f>
        <v>0</v>
      </c>
      <c r="W16" s="36">
        <f>+TRUNC('D-PRB'!W16,0)</f>
        <v>0</v>
      </c>
      <c r="X16" s="36">
        <f>+TRUNC('D-PRB'!X16,0)</f>
        <v>0</v>
      </c>
      <c r="Y16" s="36">
        <f>+TRUNC('D-PRB'!Y16,0)</f>
        <v>0</v>
      </c>
      <c r="Z16" s="36">
        <f>+TRUNC('D-PRB'!Z16,0)</f>
        <v>0</v>
      </c>
      <c r="AA16" s="36">
        <f>+TRUNC('D-PRB'!AA16,0)</f>
        <v>0</v>
      </c>
      <c r="AB16" s="36">
        <f>+TRUNC('D-PRB'!AB16,0)</f>
        <v>0</v>
      </c>
      <c r="AC16" s="36">
        <f>+TRUNC('D-PRB'!AC16,0)</f>
        <v>0</v>
      </c>
      <c r="AD16" s="36">
        <f>+TRUNC('D-PRB'!AD16,3)</f>
        <v>0</v>
      </c>
      <c r="AE16" s="36">
        <f>+TRUNC('D-PRB'!AE16,3)</f>
        <v>0</v>
      </c>
      <c r="AF16" s="36">
        <f>+TRUNC('D-PRB'!AF16,0)</f>
        <v>0</v>
      </c>
      <c r="AG16" s="36">
        <f>+TRUNC('D-PRB'!AG16,0)</f>
        <v>0</v>
      </c>
      <c r="AH16" s="36">
        <f>+TRUNC('D-PRB'!AH16,0)</f>
        <v>0</v>
      </c>
      <c r="AI16" s="36">
        <f>+TRUNC('D-PRB'!AI16,0)</f>
        <v>0</v>
      </c>
      <c r="AJ16" s="36">
        <f>+TRUNC('D-PRB'!AJ16,6)</f>
        <v>0</v>
      </c>
      <c r="AK16" s="36">
        <f>+TRUNC('D-PRB'!AK16,6)</f>
        <v>0</v>
      </c>
      <c r="AL16" s="36">
        <f>+TRUNC('D-PRB'!AL16,6)</f>
        <v>0</v>
      </c>
      <c r="AM16" s="36">
        <f>+TRUNC('D-PRB'!AM16,0)</f>
        <v>0</v>
      </c>
      <c r="AN16" s="36">
        <f>+TRUNC('D-PRB'!AN16,3)</f>
        <v>0</v>
      </c>
      <c r="AO16" s="36">
        <f>+TRUNC('D-PRB'!AO16,0)</f>
        <v>0</v>
      </c>
      <c r="AP16" s="36">
        <f>+TRUNC('D-PRB'!AP16,6)</f>
        <v>0</v>
      </c>
      <c r="AQ16" s="36">
        <f>+TRUNC('D-PRB'!AQ16,0)</f>
        <v>0</v>
      </c>
      <c r="AR16" s="36">
        <f>+TRUNC('D-PRB'!AR16,0)</f>
        <v>0</v>
      </c>
      <c r="AS16" s="36">
        <f>+TRUNC('D-PRB'!AS16,3)</f>
        <v>0</v>
      </c>
      <c r="AT16" s="36">
        <f>+TRUNC('D-PRB'!AT16,3)</f>
        <v>0</v>
      </c>
      <c r="AU16" s="36">
        <f>+TRUNC('D-PRB'!AU16,0)</f>
        <v>0</v>
      </c>
      <c r="AV16" s="36">
        <f>+TRUNC('D-PRB'!AV16,0)</f>
        <v>0</v>
      </c>
      <c r="AW16" s="36">
        <f>+TRUNC('D-PRB'!AW16,0)</f>
        <v>0</v>
      </c>
      <c r="AX16" s="36">
        <f>+TRUNC('D-PRB'!AX16,0)</f>
        <v>0</v>
      </c>
      <c r="AY16" s="36">
        <f>+TRUNC('D-PRB'!AY16,0)</f>
        <v>0</v>
      </c>
      <c r="AZ16" s="36">
        <f>+TRUNC('D-PRB'!AZ16,3)</f>
        <v>0</v>
      </c>
      <c r="BA16" s="36">
        <f>+TRUNC('D-PRB'!BA16,0)</f>
        <v>0</v>
      </c>
      <c r="BB16" s="36">
        <f>+TRUNC('D-PRB'!BB16,0)</f>
        <v>0</v>
      </c>
      <c r="BC16" s="36">
        <f>+TRUNC('D-PRB'!BC16,0)</f>
        <v>0</v>
      </c>
      <c r="BD16" s="36">
        <f>+TRUNC('D-PRB'!BD16,3)</f>
        <v>0</v>
      </c>
      <c r="BE16" s="36">
        <f>+TRUNC('D-PRB'!BE16,3)</f>
        <v>0</v>
      </c>
      <c r="BF16" s="36">
        <f>+TRUNC('D-PRB'!BF16,0)</f>
        <v>0</v>
      </c>
      <c r="BG16" s="36">
        <f>+TRUNC('D-PRB'!BG16,0)</f>
        <v>0</v>
      </c>
      <c r="BH16" s="36">
        <f>+TRUNC('D-PRB'!BH16,0)</f>
        <v>0</v>
      </c>
      <c r="BI16" s="36">
        <f>+TRUNC('D-PRB'!BI16,0)</f>
        <v>0</v>
      </c>
      <c r="BJ16" s="36">
        <f>+TRUNC('D-PRB'!BJ16,3)</f>
        <v>98.739000000000004</v>
      </c>
      <c r="BK16" s="36">
        <f>+TRUNC('D-PRB'!BK16,3)</f>
        <v>1.8420000000000001</v>
      </c>
      <c r="BL16" s="36">
        <f>+TRUNC('D-PRB'!BL16,3)</f>
        <v>-1.0569999999999999</v>
      </c>
      <c r="BM16" s="36">
        <f>+TRUNC('D-PRB'!BM16,3)</f>
        <v>0.876</v>
      </c>
      <c r="BN16" s="36">
        <f>+TRUNC('D-PRB'!BN16,3)</f>
        <v>6.0419999999999998</v>
      </c>
      <c r="BO16" s="36">
        <f>+TRUNC('D-PRB'!BO16,3)</f>
        <v>6.0419999999999998</v>
      </c>
      <c r="BP16" s="36">
        <f>+TRUNC('D-PRB'!BP16,3)</f>
        <v>0</v>
      </c>
      <c r="BQ16" s="36">
        <f>+TRUNC('D-PRB'!BQ16,3)</f>
        <v>37.502000000000002</v>
      </c>
      <c r="BR16" s="36">
        <f>+TRUNC('D-PRB'!BR16,3)</f>
        <v>37.502000000000002</v>
      </c>
      <c r="BS16" s="36">
        <f>+TRUNC('D-PRB'!BS16,3)</f>
        <v>98.739000000000004</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R16" s="49">
        <f>+TRUNC('D-PRB'!DR16,0)</f>
        <v>0</v>
      </c>
      <c r="DS16" s="49">
        <f>+TRUNC('D-PRB'!DS16,0)</f>
        <v>0</v>
      </c>
      <c r="DT16" s="49">
        <f>+TRUNC('D-PRB'!DT16,3)</f>
        <v>0</v>
      </c>
      <c r="DU16" s="49">
        <f>+TRUNC('D-PRB'!DU16,3)</f>
        <v>0</v>
      </c>
      <c r="DV16" s="49">
        <f>+TRUNC('D-PRB'!DV16,0)</f>
        <v>0</v>
      </c>
      <c r="DW16" s="49">
        <f>+TRUNC('D-PRB'!DW16,0)</f>
        <v>0</v>
      </c>
      <c r="DX16" s="49">
        <f>+TRUNC('D-PRB'!DX16,0)</f>
        <v>0</v>
      </c>
      <c r="DY16" s="49">
        <f>+TRUNC('D-PRB'!DY16,0)</f>
        <v>0</v>
      </c>
      <c r="DZ16" s="49">
        <f>+TRUNC('D-PRB'!DZ16,0)</f>
        <v>0</v>
      </c>
      <c r="EA16" s="49">
        <f>+TRUNC('D-PRB'!EA16,0)</f>
        <v>0</v>
      </c>
      <c r="EB16" s="49">
        <f>+TRUNC('D-PRB'!EB16,3)</f>
        <v>0</v>
      </c>
      <c r="EC16" s="49">
        <f>+TRUNC('D-PRB'!EC16,3)</f>
        <v>0</v>
      </c>
      <c r="ED16" s="49">
        <f>+TRUNC('D-PRB'!ED16,0)</f>
        <v>0</v>
      </c>
      <c r="EE16" s="49">
        <f>+TRUNC('D-PRB'!EE16,0)</f>
        <v>0</v>
      </c>
      <c r="EF16" s="49">
        <f>+TRUNC('D-PRB'!EF16,0)</f>
        <v>0</v>
      </c>
      <c r="EG16" s="49">
        <f>+TRUNC('D-PRB'!EG16,0)</f>
        <v>0</v>
      </c>
      <c r="EH16" s="49">
        <f>+TRUNC('D-PRB'!EH16,0)</f>
        <v>0</v>
      </c>
      <c r="EI16" s="49">
        <f>+TRUNC('D-PRB'!EI16,0)</f>
        <v>0</v>
      </c>
      <c r="EJ16" s="49">
        <f>+TRUNC('D-PRB'!EJ16,3)</f>
        <v>0</v>
      </c>
      <c r="EK16" s="49">
        <f>+TRUNC('D-PRB'!EK16,3)</f>
        <v>0</v>
      </c>
      <c r="EL16" s="49">
        <f>+TRUNC('D-PRB'!EL16,0)</f>
        <v>0</v>
      </c>
      <c r="EM16" s="49">
        <f>+TRUNC('D-PRB'!EM16,0)</f>
        <v>0</v>
      </c>
      <c r="EN16" s="49">
        <f>+TRUNC('D-PRB'!EN16,0)</f>
        <v>0</v>
      </c>
      <c r="EO16" s="49">
        <f>+TRUNC('D-PRB'!EO16,0)</f>
        <v>0</v>
      </c>
      <c r="EQ16" s="49">
        <f>+TRUNC('D-PRB'!EQ16,0)</f>
        <v>0</v>
      </c>
      <c r="ER16" s="49">
        <f>+TRUNC('D-PRB'!ER16,0)</f>
        <v>0</v>
      </c>
      <c r="ES16" s="49">
        <f>+TRUNC('D-PRB'!ES16,3)</f>
        <v>0</v>
      </c>
      <c r="ET16" s="49">
        <f>+TRUNC('D-PRB'!ET16,3)</f>
        <v>0</v>
      </c>
      <c r="EU16" s="49">
        <f>+TRUNC('D-PRB'!EU16,0)</f>
        <v>0</v>
      </c>
      <c r="EV16" s="49">
        <f>+TRUNC('D-PRB'!EV16,0)</f>
        <v>0</v>
      </c>
      <c r="EW16" s="49">
        <f>+TRUNC('D-PRB'!EW16,0)</f>
        <v>0</v>
      </c>
      <c r="EX16" s="49">
        <f>+TRUNC('D-PRB'!EX16,0)</f>
        <v>0</v>
      </c>
      <c r="EY16" s="49">
        <f>+TRUNC('D-PRB'!EY16,0)</f>
        <v>0</v>
      </c>
      <c r="EZ16" s="49">
        <f>+TRUNC('D-PRB'!EZ16,0)</f>
        <v>0</v>
      </c>
      <c r="FA16" s="49">
        <f>+TRUNC('D-PRB'!FA16,3)</f>
        <v>0</v>
      </c>
      <c r="FB16" s="49">
        <f>+TRUNC('D-PRB'!FB16,3)</f>
        <v>0</v>
      </c>
      <c r="FC16" s="49">
        <f>+TRUNC('D-PRB'!FC16,0)</f>
        <v>0</v>
      </c>
      <c r="FD16" s="49">
        <f>+TRUNC('D-PRB'!FD16,0)</f>
        <v>0</v>
      </c>
      <c r="FE16" s="49">
        <f>+TRUNC('D-PRB'!FE16,0)</f>
        <v>0</v>
      </c>
      <c r="FF16" s="49">
        <f>+TRUNC('D-PRB'!FF16,0)</f>
        <v>0</v>
      </c>
      <c r="FG16" s="49">
        <f>+TRUNC('D-PRB'!FG16,0)</f>
        <v>0</v>
      </c>
      <c r="FH16" s="49">
        <f>+TRUNC('D-PRB'!FH16,0)</f>
        <v>0</v>
      </c>
      <c r="FI16" s="49">
        <f>+TRUNC('D-PRB'!FI16,3)</f>
        <v>0</v>
      </c>
      <c r="FJ16" s="49">
        <f>+TRUNC('D-PRB'!FJ16,3)</f>
        <v>0</v>
      </c>
      <c r="FK16" s="49">
        <f>+TRUNC('D-PRB'!FK16,0)</f>
        <v>0</v>
      </c>
      <c r="FL16" s="49">
        <f>+TRUNC('D-PRB'!FL16,0)</f>
        <v>0</v>
      </c>
      <c r="FM16" s="49">
        <f>+TRUNC('D-PRB'!FM16,0)</f>
        <v>0</v>
      </c>
      <c r="FN16" s="49">
        <f>+TRUNC('D-PRB'!FN16,0)</f>
        <v>0</v>
      </c>
    </row>
    <row r="17" spans="3:170" x14ac:dyDescent="0.2">
      <c r="C17" s="7">
        <f>+'D-PDP'!C17</f>
        <v>45078</v>
      </c>
      <c r="D17" s="36">
        <f>+TRUNC('D-PRB'!D17,0)</f>
        <v>0</v>
      </c>
      <c r="E17" s="36">
        <f>+TRUNC('D-PRB'!E17,0)</f>
        <v>0</v>
      </c>
      <c r="F17" s="36">
        <f>+TRUNC('D-PRB'!F17,0)</f>
        <v>0</v>
      </c>
      <c r="G17" s="36">
        <f>+TRUNC('D-PRB'!G17,0)</f>
        <v>0</v>
      </c>
      <c r="H17" s="36">
        <f>+TRUNC('D-PRB'!H17,0)</f>
        <v>0</v>
      </c>
      <c r="I17" s="36">
        <f>+TRUNC('D-PRB'!I17,0)</f>
        <v>0</v>
      </c>
      <c r="J17" s="36">
        <f>+TRUNC('D-PRB'!J17,0)</f>
        <v>0</v>
      </c>
      <c r="K17" s="36">
        <f>+TRUNC('D-PRB'!K17,0)</f>
        <v>0</v>
      </c>
      <c r="L17" s="36">
        <f>+TRUNC('D-PRB'!L17,0)</f>
        <v>0</v>
      </c>
      <c r="M17" s="36">
        <f>+TRUNC('D-PRB'!M17,3)</f>
        <v>0</v>
      </c>
      <c r="N17" s="36">
        <f>+TRUNC('D-PRB'!N17,3)</f>
        <v>0</v>
      </c>
      <c r="O17" s="36">
        <f>+TRUNC('D-PRB'!O17,3)</f>
        <v>0</v>
      </c>
      <c r="P17" s="36">
        <f>+TRUNC('D-PRB'!P17,3)</f>
        <v>0</v>
      </c>
      <c r="Q17" s="36">
        <f>+TRUNC('D-PRB'!Q17,3)</f>
        <v>0</v>
      </c>
      <c r="R17" s="36">
        <f>+TRUNC('D-PRB'!R17,3)</f>
        <v>0</v>
      </c>
      <c r="S17" s="36">
        <f>+TRUNC('D-PRB'!S17,0)</f>
        <v>0</v>
      </c>
      <c r="T17" s="36">
        <f>+TRUNC('D-PRB'!T17,0)</f>
        <v>0</v>
      </c>
      <c r="U17" s="36">
        <f>+TRUNC('D-PRB'!U17,0)</f>
        <v>0</v>
      </c>
      <c r="V17" s="36">
        <f>+TRUNC('D-PRB'!V17,0)</f>
        <v>0</v>
      </c>
      <c r="W17" s="36">
        <f>+TRUNC('D-PRB'!W17,0)</f>
        <v>0</v>
      </c>
      <c r="X17" s="36">
        <f>+TRUNC('D-PRB'!X17,0)</f>
        <v>0</v>
      </c>
      <c r="Y17" s="36">
        <f>+TRUNC('D-PRB'!Y17,0)</f>
        <v>0</v>
      </c>
      <c r="Z17" s="36">
        <f>+TRUNC('D-PRB'!Z17,0)</f>
        <v>0</v>
      </c>
      <c r="AA17" s="36">
        <f>+TRUNC('D-PRB'!AA17,0)</f>
        <v>0</v>
      </c>
      <c r="AB17" s="36">
        <f>+TRUNC('D-PRB'!AB17,0)</f>
        <v>0</v>
      </c>
      <c r="AC17" s="36">
        <f>+TRUNC('D-PRB'!AC17,0)</f>
        <v>0</v>
      </c>
      <c r="AD17" s="36">
        <f>+TRUNC('D-PRB'!AD17,3)</f>
        <v>0</v>
      </c>
      <c r="AE17" s="36">
        <f>+TRUNC('D-PRB'!AE17,3)</f>
        <v>0</v>
      </c>
      <c r="AF17" s="36">
        <f>+TRUNC('D-PRB'!AF17,0)</f>
        <v>0</v>
      </c>
      <c r="AG17" s="36">
        <f>+TRUNC('D-PRB'!AG17,0)</f>
        <v>0</v>
      </c>
      <c r="AH17" s="36">
        <f>+TRUNC('D-PRB'!AH17,0)</f>
        <v>0</v>
      </c>
      <c r="AI17" s="36">
        <f>+TRUNC('D-PRB'!AI17,0)</f>
        <v>0</v>
      </c>
      <c r="AJ17" s="36">
        <f>+TRUNC('D-PRB'!AJ17,6)</f>
        <v>0</v>
      </c>
      <c r="AK17" s="36">
        <f>+TRUNC('D-PRB'!AK17,6)</f>
        <v>0</v>
      </c>
      <c r="AL17" s="36">
        <f>+TRUNC('D-PRB'!AL17,6)</f>
        <v>0</v>
      </c>
      <c r="AM17" s="36">
        <f>+TRUNC('D-PRB'!AM17,0)</f>
        <v>0</v>
      </c>
      <c r="AN17" s="36">
        <f>+TRUNC('D-PRB'!AN17,3)</f>
        <v>0</v>
      </c>
      <c r="AO17" s="36">
        <f>+TRUNC('D-PRB'!AO17,0)</f>
        <v>0</v>
      </c>
      <c r="AP17" s="36">
        <f>+TRUNC('D-PRB'!AP17,6)</f>
        <v>0</v>
      </c>
      <c r="AQ17" s="36">
        <f>+TRUNC('D-PRB'!AQ17,0)</f>
        <v>0</v>
      </c>
      <c r="AR17" s="36">
        <f>+TRUNC('D-PRB'!AR17,0)</f>
        <v>0</v>
      </c>
      <c r="AS17" s="36">
        <f>+TRUNC('D-PRB'!AS17,3)</f>
        <v>0</v>
      </c>
      <c r="AT17" s="36">
        <f>+TRUNC('D-PRB'!AT17,3)</f>
        <v>0</v>
      </c>
      <c r="AU17" s="36">
        <f>+TRUNC('D-PRB'!AU17,0)</f>
        <v>0</v>
      </c>
      <c r="AV17" s="36">
        <f>+TRUNC('D-PRB'!AV17,0)</f>
        <v>0</v>
      </c>
      <c r="AW17" s="36">
        <f>+TRUNC('D-PRB'!AW17,0)</f>
        <v>0</v>
      </c>
      <c r="AX17" s="36">
        <f>+TRUNC('D-PRB'!AX17,0)</f>
        <v>0</v>
      </c>
      <c r="AY17" s="36">
        <f>+TRUNC('D-PRB'!AY17,0)</f>
        <v>0</v>
      </c>
      <c r="AZ17" s="36">
        <f>+TRUNC('D-PRB'!AZ17,3)</f>
        <v>0</v>
      </c>
      <c r="BA17" s="36">
        <f>+TRUNC('D-PRB'!BA17,0)</f>
        <v>0</v>
      </c>
      <c r="BB17" s="36">
        <f>+TRUNC('D-PRB'!BB17,0)</f>
        <v>0</v>
      </c>
      <c r="BC17" s="36">
        <f>+TRUNC('D-PRB'!BC17,0)</f>
        <v>0</v>
      </c>
      <c r="BD17" s="36">
        <f>+TRUNC('D-PRB'!BD17,3)</f>
        <v>0</v>
      </c>
      <c r="BE17" s="36">
        <f>+TRUNC('D-PRB'!BE17,3)</f>
        <v>0</v>
      </c>
      <c r="BF17" s="36">
        <f>+TRUNC('D-PRB'!BF17,0)</f>
        <v>0</v>
      </c>
      <c r="BG17" s="36">
        <f>+TRUNC('D-PRB'!BG17,0)</f>
        <v>0</v>
      </c>
      <c r="BH17" s="36">
        <f>+TRUNC('D-PRB'!BH17,0)</f>
        <v>0</v>
      </c>
      <c r="BI17" s="36">
        <f>+TRUNC('D-PRB'!BI17,0)</f>
        <v>0</v>
      </c>
      <c r="BJ17" s="36">
        <f>+TRUNC('D-PRB'!BJ17,3)</f>
        <v>98.739000000000004</v>
      </c>
      <c r="BK17" s="36">
        <f>+TRUNC('D-PRB'!BK17,3)</f>
        <v>1.8420000000000001</v>
      </c>
      <c r="BL17" s="36">
        <f>+TRUNC('D-PRB'!BL17,3)</f>
        <v>-1.0569999999999999</v>
      </c>
      <c r="BM17" s="36">
        <f>+TRUNC('D-PRB'!BM17,3)</f>
        <v>0.876</v>
      </c>
      <c r="BN17" s="36">
        <f>+TRUNC('D-PRB'!BN17,3)</f>
        <v>6.0419999999999998</v>
      </c>
      <c r="BO17" s="36">
        <f>+TRUNC('D-PRB'!BO17,3)</f>
        <v>6.0419999999999998</v>
      </c>
      <c r="BP17" s="36">
        <f>+TRUNC('D-PRB'!BP17,3)</f>
        <v>0</v>
      </c>
      <c r="BQ17" s="36">
        <f>+TRUNC('D-PRB'!BQ17,3)</f>
        <v>37.502000000000002</v>
      </c>
      <c r="BR17" s="36">
        <f>+TRUNC('D-PRB'!BR17,3)</f>
        <v>37.502000000000002</v>
      </c>
      <c r="BS17" s="36">
        <f>+TRUNC('D-PRB'!BS17,3)</f>
        <v>98.739000000000004</v>
      </c>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R17" s="49">
        <f>+TRUNC('D-PRB'!DR17,0)</f>
        <v>0</v>
      </c>
      <c r="DS17" s="49">
        <f>+TRUNC('D-PRB'!DS17,0)</f>
        <v>0</v>
      </c>
      <c r="DT17" s="49">
        <f>+TRUNC('D-PRB'!DT17,3)</f>
        <v>0</v>
      </c>
      <c r="DU17" s="49">
        <f>+TRUNC('D-PRB'!DU17,3)</f>
        <v>0</v>
      </c>
      <c r="DV17" s="49">
        <f>+TRUNC('D-PRB'!DV17,0)</f>
        <v>0</v>
      </c>
      <c r="DW17" s="49">
        <f>+TRUNC('D-PRB'!DW17,0)</f>
        <v>0</v>
      </c>
      <c r="DX17" s="49">
        <f>+TRUNC('D-PRB'!DX17,0)</f>
        <v>0</v>
      </c>
      <c r="DY17" s="49">
        <f>+TRUNC('D-PRB'!DY17,0)</f>
        <v>0</v>
      </c>
      <c r="DZ17" s="49">
        <f>+TRUNC('D-PRB'!DZ17,0)</f>
        <v>0</v>
      </c>
      <c r="EA17" s="49">
        <f>+TRUNC('D-PRB'!EA17,0)</f>
        <v>0</v>
      </c>
      <c r="EB17" s="49">
        <f>+TRUNC('D-PRB'!EB17,3)</f>
        <v>0</v>
      </c>
      <c r="EC17" s="49">
        <f>+TRUNC('D-PRB'!EC17,3)</f>
        <v>0</v>
      </c>
      <c r="ED17" s="49">
        <f>+TRUNC('D-PRB'!ED17,0)</f>
        <v>0</v>
      </c>
      <c r="EE17" s="49">
        <f>+TRUNC('D-PRB'!EE17,0)</f>
        <v>0</v>
      </c>
      <c r="EF17" s="49">
        <f>+TRUNC('D-PRB'!EF17,0)</f>
        <v>0</v>
      </c>
      <c r="EG17" s="49">
        <f>+TRUNC('D-PRB'!EG17,0)</f>
        <v>0</v>
      </c>
      <c r="EH17" s="49">
        <f>+TRUNC('D-PRB'!EH17,0)</f>
        <v>0</v>
      </c>
      <c r="EI17" s="49">
        <f>+TRUNC('D-PRB'!EI17,0)</f>
        <v>0</v>
      </c>
      <c r="EJ17" s="49">
        <f>+TRUNC('D-PRB'!EJ17,3)</f>
        <v>0</v>
      </c>
      <c r="EK17" s="49">
        <f>+TRUNC('D-PRB'!EK17,3)</f>
        <v>0</v>
      </c>
      <c r="EL17" s="49">
        <f>+TRUNC('D-PRB'!EL17,0)</f>
        <v>0</v>
      </c>
      <c r="EM17" s="49">
        <f>+TRUNC('D-PRB'!EM17,0)</f>
        <v>0</v>
      </c>
      <c r="EN17" s="49">
        <f>+TRUNC('D-PRB'!EN17,0)</f>
        <v>0</v>
      </c>
      <c r="EO17" s="49">
        <f>+TRUNC('D-PRB'!EO17,0)</f>
        <v>0</v>
      </c>
      <c r="EQ17" s="49">
        <f>+TRUNC('D-PRB'!EQ17,0)</f>
        <v>0</v>
      </c>
      <c r="ER17" s="49">
        <f>+TRUNC('D-PRB'!ER17,0)</f>
        <v>0</v>
      </c>
      <c r="ES17" s="49">
        <f>+TRUNC('D-PRB'!ES17,3)</f>
        <v>0</v>
      </c>
      <c r="ET17" s="49">
        <f>+TRUNC('D-PRB'!ET17,3)</f>
        <v>0</v>
      </c>
      <c r="EU17" s="49">
        <f>+TRUNC('D-PRB'!EU17,0)</f>
        <v>0</v>
      </c>
      <c r="EV17" s="49">
        <f>+TRUNC('D-PRB'!EV17,0)</f>
        <v>0</v>
      </c>
      <c r="EW17" s="49">
        <f>+TRUNC('D-PRB'!EW17,0)</f>
        <v>0</v>
      </c>
      <c r="EX17" s="49">
        <f>+TRUNC('D-PRB'!EX17,0)</f>
        <v>0</v>
      </c>
      <c r="EY17" s="49">
        <f>+TRUNC('D-PRB'!EY17,0)</f>
        <v>0</v>
      </c>
      <c r="EZ17" s="49">
        <f>+TRUNC('D-PRB'!EZ17,0)</f>
        <v>0</v>
      </c>
      <c r="FA17" s="49">
        <f>+TRUNC('D-PRB'!FA17,3)</f>
        <v>0</v>
      </c>
      <c r="FB17" s="49">
        <f>+TRUNC('D-PRB'!FB17,3)</f>
        <v>0</v>
      </c>
      <c r="FC17" s="49">
        <f>+TRUNC('D-PRB'!FC17,0)</f>
        <v>0</v>
      </c>
      <c r="FD17" s="49">
        <f>+TRUNC('D-PRB'!FD17,0)</f>
        <v>0</v>
      </c>
      <c r="FE17" s="49">
        <f>+TRUNC('D-PRB'!FE17,0)</f>
        <v>0</v>
      </c>
      <c r="FF17" s="49">
        <f>+TRUNC('D-PRB'!FF17,0)</f>
        <v>0</v>
      </c>
      <c r="FG17" s="49">
        <f>+TRUNC('D-PRB'!FG17,0)</f>
        <v>0</v>
      </c>
      <c r="FH17" s="49">
        <f>+TRUNC('D-PRB'!FH17,0)</f>
        <v>0</v>
      </c>
      <c r="FI17" s="49">
        <f>+TRUNC('D-PRB'!FI17,3)</f>
        <v>0</v>
      </c>
      <c r="FJ17" s="49">
        <f>+TRUNC('D-PRB'!FJ17,3)</f>
        <v>0</v>
      </c>
      <c r="FK17" s="49">
        <f>+TRUNC('D-PRB'!FK17,0)</f>
        <v>0</v>
      </c>
      <c r="FL17" s="49">
        <f>+TRUNC('D-PRB'!FL17,0)</f>
        <v>0</v>
      </c>
      <c r="FM17" s="49">
        <f>+TRUNC('D-PRB'!FM17,0)</f>
        <v>0</v>
      </c>
      <c r="FN17" s="49">
        <f>+TRUNC('D-PRB'!FN17,0)</f>
        <v>0</v>
      </c>
    </row>
    <row r="18" spans="3:170" x14ac:dyDescent="0.2">
      <c r="C18" s="7">
        <f>+'D-PDP'!C18</f>
        <v>45108</v>
      </c>
      <c r="D18" s="36">
        <f>+TRUNC('D-PRB'!D18,0)</f>
        <v>0</v>
      </c>
      <c r="E18" s="36">
        <f>+TRUNC('D-PRB'!E18,0)</f>
        <v>0</v>
      </c>
      <c r="F18" s="36">
        <f>+TRUNC('D-PRB'!F18,0)</f>
        <v>0</v>
      </c>
      <c r="G18" s="36">
        <f>+TRUNC('D-PRB'!G18,0)</f>
        <v>0</v>
      </c>
      <c r="H18" s="36">
        <f>+TRUNC('D-PRB'!H18,0)</f>
        <v>0</v>
      </c>
      <c r="I18" s="36">
        <f>+TRUNC('D-PRB'!I18,0)</f>
        <v>0</v>
      </c>
      <c r="J18" s="36">
        <f>+TRUNC('D-PRB'!J18,0)</f>
        <v>0</v>
      </c>
      <c r="K18" s="36">
        <f>+TRUNC('D-PRB'!K18,0)</f>
        <v>0</v>
      </c>
      <c r="L18" s="36">
        <f>+TRUNC('D-PRB'!L18,0)</f>
        <v>0</v>
      </c>
      <c r="M18" s="36">
        <f>+TRUNC('D-PRB'!M18,3)</f>
        <v>0</v>
      </c>
      <c r="N18" s="36">
        <f>+TRUNC('D-PRB'!N18,3)</f>
        <v>0</v>
      </c>
      <c r="O18" s="36">
        <f>+TRUNC('D-PRB'!O18,3)</f>
        <v>0</v>
      </c>
      <c r="P18" s="36">
        <f>+TRUNC('D-PRB'!P18,3)</f>
        <v>0</v>
      </c>
      <c r="Q18" s="36">
        <f>+TRUNC('D-PRB'!Q18,3)</f>
        <v>0</v>
      </c>
      <c r="R18" s="36">
        <f>+TRUNC('D-PRB'!R18,3)</f>
        <v>0</v>
      </c>
      <c r="S18" s="36">
        <f>+TRUNC('D-PRB'!S18,0)</f>
        <v>0</v>
      </c>
      <c r="T18" s="36">
        <f>+TRUNC('D-PRB'!T18,0)</f>
        <v>0</v>
      </c>
      <c r="U18" s="36">
        <f>+TRUNC('D-PRB'!U18,0)</f>
        <v>0</v>
      </c>
      <c r="V18" s="36">
        <f>+TRUNC('D-PRB'!V18,0)</f>
        <v>0</v>
      </c>
      <c r="W18" s="36">
        <f>+TRUNC('D-PRB'!W18,0)</f>
        <v>0</v>
      </c>
      <c r="X18" s="36">
        <f>+TRUNC('D-PRB'!X18,0)</f>
        <v>0</v>
      </c>
      <c r="Y18" s="36">
        <f>+TRUNC('D-PRB'!Y18,0)</f>
        <v>0</v>
      </c>
      <c r="Z18" s="36">
        <f>+TRUNC('D-PRB'!Z18,0)</f>
        <v>0</v>
      </c>
      <c r="AA18" s="36">
        <f>+TRUNC('D-PRB'!AA18,0)</f>
        <v>0</v>
      </c>
      <c r="AB18" s="36">
        <f>+TRUNC('D-PRB'!AB18,0)</f>
        <v>0</v>
      </c>
      <c r="AC18" s="36">
        <f>+TRUNC('D-PRB'!AC18,0)</f>
        <v>0</v>
      </c>
      <c r="AD18" s="36">
        <f>+TRUNC('D-PRB'!AD18,3)</f>
        <v>0</v>
      </c>
      <c r="AE18" s="36">
        <f>+TRUNC('D-PRB'!AE18,3)</f>
        <v>0</v>
      </c>
      <c r="AF18" s="36">
        <f>+TRUNC('D-PRB'!AF18,0)</f>
        <v>0</v>
      </c>
      <c r="AG18" s="36">
        <f>+TRUNC('D-PRB'!AG18,0)</f>
        <v>0</v>
      </c>
      <c r="AH18" s="36">
        <f>+TRUNC('D-PRB'!AH18,0)</f>
        <v>0</v>
      </c>
      <c r="AI18" s="36">
        <f>+TRUNC('D-PRB'!AI18,0)</f>
        <v>0</v>
      </c>
      <c r="AJ18" s="36">
        <f>+TRUNC('D-PRB'!AJ18,6)</f>
        <v>0</v>
      </c>
      <c r="AK18" s="36">
        <f>+TRUNC('D-PRB'!AK18,6)</f>
        <v>0</v>
      </c>
      <c r="AL18" s="36">
        <f>+TRUNC('D-PRB'!AL18,6)</f>
        <v>0</v>
      </c>
      <c r="AM18" s="36">
        <f>+TRUNC('D-PRB'!AM18,0)</f>
        <v>0</v>
      </c>
      <c r="AN18" s="36">
        <f>+TRUNC('D-PRB'!AN18,3)</f>
        <v>0</v>
      </c>
      <c r="AO18" s="36">
        <f>+TRUNC('D-PRB'!AO18,0)</f>
        <v>0</v>
      </c>
      <c r="AP18" s="36">
        <f>+TRUNC('D-PRB'!AP18,6)</f>
        <v>0</v>
      </c>
      <c r="AQ18" s="36">
        <f>+TRUNC('D-PRB'!AQ18,0)</f>
        <v>0</v>
      </c>
      <c r="AR18" s="36">
        <f>+TRUNC('D-PRB'!AR18,0)</f>
        <v>0</v>
      </c>
      <c r="AS18" s="36">
        <f>+TRUNC('D-PRB'!AS18,3)</f>
        <v>0</v>
      </c>
      <c r="AT18" s="36">
        <f>+TRUNC('D-PRB'!AT18,3)</f>
        <v>0</v>
      </c>
      <c r="AU18" s="36">
        <f>+TRUNC('D-PRB'!AU18,0)</f>
        <v>0</v>
      </c>
      <c r="AV18" s="36">
        <f>+TRUNC('D-PRB'!AV18,0)</f>
        <v>0</v>
      </c>
      <c r="AW18" s="36">
        <f>+TRUNC('D-PRB'!AW18,0)</f>
        <v>0</v>
      </c>
      <c r="AX18" s="36">
        <f>+TRUNC('D-PRB'!AX18,0)</f>
        <v>0</v>
      </c>
      <c r="AY18" s="36">
        <f>+TRUNC('D-PRB'!AY18,0)</f>
        <v>0</v>
      </c>
      <c r="AZ18" s="36">
        <f>+TRUNC('D-PRB'!AZ18,3)</f>
        <v>0</v>
      </c>
      <c r="BA18" s="36">
        <f>+TRUNC('D-PRB'!BA18,0)</f>
        <v>0</v>
      </c>
      <c r="BB18" s="36">
        <f>+TRUNC('D-PRB'!BB18,0)</f>
        <v>0</v>
      </c>
      <c r="BC18" s="36">
        <f>+TRUNC('D-PRB'!BC18,0)</f>
        <v>0</v>
      </c>
      <c r="BD18" s="36">
        <f>+TRUNC('D-PRB'!BD18,3)</f>
        <v>0</v>
      </c>
      <c r="BE18" s="36">
        <f>+TRUNC('D-PRB'!BE18,3)</f>
        <v>0</v>
      </c>
      <c r="BF18" s="36">
        <f>+TRUNC('D-PRB'!BF18,0)</f>
        <v>0</v>
      </c>
      <c r="BG18" s="36">
        <f>+TRUNC('D-PRB'!BG18,0)</f>
        <v>0</v>
      </c>
      <c r="BH18" s="36">
        <f>+TRUNC('D-PRB'!BH18,0)</f>
        <v>0</v>
      </c>
      <c r="BI18" s="36">
        <f>+TRUNC('D-PRB'!BI18,0)</f>
        <v>0</v>
      </c>
      <c r="BJ18" s="36">
        <f>+TRUNC('D-PRB'!BJ18,3)</f>
        <v>98.739000000000004</v>
      </c>
      <c r="BK18" s="36">
        <f>+TRUNC('D-PRB'!BK18,3)</f>
        <v>1.8420000000000001</v>
      </c>
      <c r="BL18" s="36">
        <f>+TRUNC('D-PRB'!BL18,3)</f>
        <v>-1.0569999999999999</v>
      </c>
      <c r="BM18" s="36">
        <f>+TRUNC('D-PRB'!BM18,3)</f>
        <v>0.876</v>
      </c>
      <c r="BN18" s="36">
        <f>+TRUNC('D-PRB'!BN18,3)</f>
        <v>6.0419999999999998</v>
      </c>
      <c r="BO18" s="36">
        <f>+TRUNC('D-PRB'!BO18,3)</f>
        <v>6.0419999999999998</v>
      </c>
      <c r="BP18" s="36">
        <f>+TRUNC('D-PRB'!BP18,3)</f>
        <v>0</v>
      </c>
      <c r="BQ18" s="36">
        <f>+TRUNC('D-PRB'!BQ18,3)</f>
        <v>37.502000000000002</v>
      </c>
      <c r="BR18" s="36">
        <f>+TRUNC('D-PRB'!BR18,3)</f>
        <v>37.502000000000002</v>
      </c>
      <c r="BS18" s="36">
        <f>+TRUNC('D-PRB'!BS18,3)</f>
        <v>98.739000000000004</v>
      </c>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R18" s="49">
        <f>+TRUNC('D-PRB'!DR18,0)</f>
        <v>0</v>
      </c>
      <c r="DS18" s="49">
        <f>+TRUNC('D-PRB'!DS18,0)</f>
        <v>0</v>
      </c>
      <c r="DT18" s="49">
        <f>+TRUNC('D-PRB'!DT18,3)</f>
        <v>0</v>
      </c>
      <c r="DU18" s="49">
        <f>+TRUNC('D-PRB'!DU18,3)</f>
        <v>0</v>
      </c>
      <c r="DV18" s="49">
        <f>+TRUNC('D-PRB'!DV18,0)</f>
        <v>0</v>
      </c>
      <c r="DW18" s="49">
        <f>+TRUNC('D-PRB'!DW18,0)</f>
        <v>0</v>
      </c>
      <c r="DX18" s="49">
        <f>+TRUNC('D-PRB'!DX18,0)</f>
        <v>0</v>
      </c>
      <c r="DY18" s="49">
        <f>+TRUNC('D-PRB'!DY18,0)</f>
        <v>0</v>
      </c>
      <c r="DZ18" s="49">
        <f>+TRUNC('D-PRB'!DZ18,0)</f>
        <v>0</v>
      </c>
      <c r="EA18" s="49">
        <f>+TRUNC('D-PRB'!EA18,0)</f>
        <v>0</v>
      </c>
      <c r="EB18" s="49">
        <f>+TRUNC('D-PRB'!EB18,3)</f>
        <v>0</v>
      </c>
      <c r="EC18" s="49">
        <f>+TRUNC('D-PRB'!EC18,3)</f>
        <v>0</v>
      </c>
      <c r="ED18" s="49">
        <f>+TRUNC('D-PRB'!ED18,0)</f>
        <v>0</v>
      </c>
      <c r="EE18" s="49">
        <f>+TRUNC('D-PRB'!EE18,0)</f>
        <v>0</v>
      </c>
      <c r="EF18" s="49">
        <f>+TRUNC('D-PRB'!EF18,0)</f>
        <v>0</v>
      </c>
      <c r="EG18" s="49">
        <f>+TRUNC('D-PRB'!EG18,0)</f>
        <v>0</v>
      </c>
      <c r="EH18" s="49">
        <f>+TRUNC('D-PRB'!EH18,0)</f>
        <v>0</v>
      </c>
      <c r="EI18" s="49">
        <f>+TRUNC('D-PRB'!EI18,0)</f>
        <v>0</v>
      </c>
      <c r="EJ18" s="49">
        <f>+TRUNC('D-PRB'!EJ18,3)</f>
        <v>0</v>
      </c>
      <c r="EK18" s="49">
        <f>+TRUNC('D-PRB'!EK18,3)</f>
        <v>0</v>
      </c>
      <c r="EL18" s="49">
        <f>+TRUNC('D-PRB'!EL18,0)</f>
        <v>0</v>
      </c>
      <c r="EM18" s="49">
        <f>+TRUNC('D-PRB'!EM18,0)</f>
        <v>0</v>
      </c>
      <c r="EN18" s="49">
        <f>+TRUNC('D-PRB'!EN18,0)</f>
        <v>0</v>
      </c>
      <c r="EO18" s="49">
        <f>+TRUNC('D-PRB'!EO18,0)</f>
        <v>0</v>
      </c>
      <c r="EQ18" s="49">
        <f>+TRUNC('D-PRB'!EQ18,0)</f>
        <v>0</v>
      </c>
      <c r="ER18" s="49">
        <f>+TRUNC('D-PRB'!ER18,0)</f>
        <v>0</v>
      </c>
      <c r="ES18" s="49">
        <f>+TRUNC('D-PRB'!ES18,3)</f>
        <v>0</v>
      </c>
      <c r="ET18" s="49">
        <f>+TRUNC('D-PRB'!ET18,3)</f>
        <v>0</v>
      </c>
      <c r="EU18" s="49">
        <f>+TRUNC('D-PRB'!EU18,0)</f>
        <v>0</v>
      </c>
      <c r="EV18" s="49">
        <f>+TRUNC('D-PRB'!EV18,0)</f>
        <v>0</v>
      </c>
      <c r="EW18" s="49">
        <f>+TRUNC('D-PRB'!EW18,0)</f>
        <v>0</v>
      </c>
      <c r="EX18" s="49">
        <f>+TRUNC('D-PRB'!EX18,0)</f>
        <v>0</v>
      </c>
      <c r="EY18" s="49">
        <f>+TRUNC('D-PRB'!EY18,0)</f>
        <v>0</v>
      </c>
      <c r="EZ18" s="49">
        <f>+TRUNC('D-PRB'!EZ18,0)</f>
        <v>0</v>
      </c>
      <c r="FA18" s="49">
        <f>+TRUNC('D-PRB'!FA18,3)</f>
        <v>0</v>
      </c>
      <c r="FB18" s="49">
        <f>+TRUNC('D-PRB'!FB18,3)</f>
        <v>0</v>
      </c>
      <c r="FC18" s="49">
        <f>+TRUNC('D-PRB'!FC18,0)</f>
        <v>0</v>
      </c>
      <c r="FD18" s="49">
        <f>+TRUNC('D-PRB'!FD18,0)</f>
        <v>0</v>
      </c>
      <c r="FE18" s="49">
        <f>+TRUNC('D-PRB'!FE18,0)</f>
        <v>0</v>
      </c>
      <c r="FF18" s="49">
        <f>+TRUNC('D-PRB'!FF18,0)</f>
        <v>0</v>
      </c>
      <c r="FG18" s="49">
        <f>+TRUNC('D-PRB'!FG18,0)</f>
        <v>0</v>
      </c>
      <c r="FH18" s="49">
        <f>+TRUNC('D-PRB'!FH18,0)</f>
        <v>0</v>
      </c>
      <c r="FI18" s="49">
        <f>+TRUNC('D-PRB'!FI18,3)</f>
        <v>0</v>
      </c>
      <c r="FJ18" s="49">
        <f>+TRUNC('D-PRB'!FJ18,3)</f>
        <v>0</v>
      </c>
      <c r="FK18" s="49">
        <f>+TRUNC('D-PRB'!FK18,0)</f>
        <v>0</v>
      </c>
      <c r="FL18" s="49">
        <f>+TRUNC('D-PRB'!FL18,0)</f>
        <v>0</v>
      </c>
      <c r="FM18" s="49">
        <f>+TRUNC('D-PRB'!FM18,0)</f>
        <v>0</v>
      </c>
      <c r="FN18" s="49">
        <f>+TRUNC('D-PRB'!FN18,0)</f>
        <v>0</v>
      </c>
    </row>
    <row r="19" spans="3:170" x14ac:dyDescent="0.2">
      <c r="C19" s="7">
        <f>+'D-PDP'!C19</f>
        <v>45139</v>
      </c>
      <c r="D19" s="36">
        <f>+TRUNC('D-PRB'!D19,0)</f>
        <v>0</v>
      </c>
      <c r="E19" s="36">
        <f>+TRUNC('D-PRB'!E19,0)</f>
        <v>0</v>
      </c>
      <c r="F19" s="36">
        <f>+TRUNC('D-PRB'!F19,0)</f>
        <v>0</v>
      </c>
      <c r="G19" s="36">
        <f>+TRUNC('D-PRB'!G19,0)</f>
        <v>0</v>
      </c>
      <c r="H19" s="36">
        <f>+TRUNC('D-PRB'!H19,0)</f>
        <v>0</v>
      </c>
      <c r="I19" s="36">
        <f>+TRUNC('D-PRB'!I19,0)</f>
        <v>0</v>
      </c>
      <c r="J19" s="36">
        <f>+TRUNC('D-PRB'!J19,0)</f>
        <v>0</v>
      </c>
      <c r="K19" s="36">
        <f>+TRUNC('D-PRB'!K19,0)</f>
        <v>0</v>
      </c>
      <c r="L19" s="36">
        <f>+TRUNC('D-PRB'!L19,0)</f>
        <v>0</v>
      </c>
      <c r="M19" s="36">
        <f>+TRUNC('D-PRB'!M19,3)</f>
        <v>0</v>
      </c>
      <c r="N19" s="36">
        <f>+TRUNC('D-PRB'!N19,3)</f>
        <v>0</v>
      </c>
      <c r="O19" s="36">
        <f>+TRUNC('D-PRB'!O19,3)</f>
        <v>0</v>
      </c>
      <c r="P19" s="36">
        <f>+TRUNC('D-PRB'!P19,3)</f>
        <v>0</v>
      </c>
      <c r="Q19" s="36">
        <f>+TRUNC('D-PRB'!Q19,3)</f>
        <v>0</v>
      </c>
      <c r="R19" s="36">
        <f>+TRUNC('D-PRB'!R19,3)</f>
        <v>0</v>
      </c>
      <c r="S19" s="36">
        <f>+TRUNC('D-PRB'!S19,0)</f>
        <v>0</v>
      </c>
      <c r="T19" s="36">
        <f>+TRUNC('D-PRB'!T19,0)</f>
        <v>0</v>
      </c>
      <c r="U19" s="36">
        <f>+TRUNC('D-PRB'!U19,0)</f>
        <v>0</v>
      </c>
      <c r="V19" s="36">
        <f>+TRUNC('D-PRB'!V19,0)</f>
        <v>0</v>
      </c>
      <c r="W19" s="36">
        <f>+TRUNC('D-PRB'!W19,0)</f>
        <v>0</v>
      </c>
      <c r="X19" s="36">
        <f>+TRUNC('D-PRB'!X19,0)</f>
        <v>0</v>
      </c>
      <c r="Y19" s="36">
        <f>+TRUNC('D-PRB'!Y19,0)</f>
        <v>0</v>
      </c>
      <c r="Z19" s="36">
        <f>+TRUNC('D-PRB'!Z19,0)</f>
        <v>0</v>
      </c>
      <c r="AA19" s="36">
        <f>+TRUNC('D-PRB'!AA19,0)</f>
        <v>0</v>
      </c>
      <c r="AB19" s="36">
        <f>+TRUNC('D-PRB'!AB19,0)</f>
        <v>0</v>
      </c>
      <c r="AC19" s="36">
        <f>+TRUNC('D-PRB'!AC19,0)</f>
        <v>0</v>
      </c>
      <c r="AD19" s="36">
        <f>+TRUNC('D-PRB'!AD19,3)</f>
        <v>0</v>
      </c>
      <c r="AE19" s="36">
        <f>+TRUNC('D-PRB'!AE19,3)</f>
        <v>0</v>
      </c>
      <c r="AF19" s="36">
        <f>+TRUNC('D-PRB'!AF19,0)</f>
        <v>0</v>
      </c>
      <c r="AG19" s="36">
        <f>+TRUNC('D-PRB'!AG19,0)</f>
        <v>0</v>
      </c>
      <c r="AH19" s="36">
        <f>+TRUNC('D-PRB'!AH19,0)</f>
        <v>0</v>
      </c>
      <c r="AI19" s="36">
        <f>+TRUNC('D-PRB'!AI19,0)</f>
        <v>0</v>
      </c>
      <c r="AJ19" s="36">
        <f>+TRUNC('D-PRB'!AJ19,6)</f>
        <v>0</v>
      </c>
      <c r="AK19" s="36">
        <f>+TRUNC('D-PRB'!AK19,6)</f>
        <v>0</v>
      </c>
      <c r="AL19" s="36">
        <f>+TRUNC('D-PRB'!AL19,6)</f>
        <v>0</v>
      </c>
      <c r="AM19" s="36">
        <f>+TRUNC('D-PRB'!AM19,0)</f>
        <v>0</v>
      </c>
      <c r="AN19" s="36">
        <f>+TRUNC('D-PRB'!AN19,3)</f>
        <v>0</v>
      </c>
      <c r="AO19" s="36">
        <f>+TRUNC('D-PRB'!AO19,0)</f>
        <v>0</v>
      </c>
      <c r="AP19" s="36">
        <f>+TRUNC('D-PRB'!AP19,6)</f>
        <v>0</v>
      </c>
      <c r="AQ19" s="36">
        <f>+TRUNC('D-PRB'!AQ19,0)</f>
        <v>0</v>
      </c>
      <c r="AR19" s="36">
        <f>+TRUNC('D-PRB'!AR19,0)</f>
        <v>0</v>
      </c>
      <c r="AS19" s="36">
        <f>+TRUNC('D-PRB'!AS19,3)</f>
        <v>0</v>
      </c>
      <c r="AT19" s="36">
        <f>+TRUNC('D-PRB'!AT19,3)</f>
        <v>0</v>
      </c>
      <c r="AU19" s="36">
        <f>+TRUNC('D-PRB'!AU19,0)</f>
        <v>0</v>
      </c>
      <c r="AV19" s="36">
        <f>+TRUNC('D-PRB'!AV19,0)</f>
        <v>0</v>
      </c>
      <c r="AW19" s="36">
        <f>+TRUNC('D-PRB'!AW19,0)</f>
        <v>0</v>
      </c>
      <c r="AX19" s="36">
        <f>+TRUNC('D-PRB'!AX19,0)</f>
        <v>0</v>
      </c>
      <c r="AY19" s="36">
        <f>+TRUNC('D-PRB'!AY19,0)</f>
        <v>0</v>
      </c>
      <c r="AZ19" s="36">
        <f>+TRUNC('D-PRB'!AZ19,3)</f>
        <v>0</v>
      </c>
      <c r="BA19" s="36">
        <f>+TRUNC('D-PRB'!BA19,0)</f>
        <v>0</v>
      </c>
      <c r="BB19" s="36">
        <f>+TRUNC('D-PRB'!BB19,0)</f>
        <v>0</v>
      </c>
      <c r="BC19" s="36">
        <f>+TRUNC('D-PRB'!BC19,0)</f>
        <v>0</v>
      </c>
      <c r="BD19" s="36">
        <f>+TRUNC('D-PRB'!BD19,3)</f>
        <v>0</v>
      </c>
      <c r="BE19" s="36">
        <f>+TRUNC('D-PRB'!BE19,3)</f>
        <v>0</v>
      </c>
      <c r="BF19" s="36">
        <f>+TRUNC('D-PRB'!BF19,0)</f>
        <v>0</v>
      </c>
      <c r="BG19" s="36">
        <f>+TRUNC('D-PRB'!BG19,0)</f>
        <v>0</v>
      </c>
      <c r="BH19" s="36">
        <f>+TRUNC('D-PRB'!BH19,0)</f>
        <v>0</v>
      </c>
      <c r="BI19" s="36">
        <f>+TRUNC('D-PRB'!BI19,0)</f>
        <v>0</v>
      </c>
      <c r="BJ19" s="36">
        <f>+TRUNC('D-PRB'!BJ19,3)</f>
        <v>98.739000000000004</v>
      </c>
      <c r="BK19" s="36">
        <f>+TRUNC('D-PRB'!BK19,3)</f>
        <v>1.8420000000000001</v>
      </c>
      <c r="BL19" s="36">
        <f>+TRUNC('D-PRB'!BL19,3)</f>
        <v>-1.0569999999999999</v>
      </c>
      <c r="BM19" s="36">
        <f>+TRUNC('D-PRB'!BM19,3)</f>
        <v>0.876</v>
      </c>
      <c r="BN19" s="36">
        <f>+TRUNC('D-PRB'!BN19,3)</f>
        <v>6.0419999999999998</v>
      </c>
      <c r="BO19" s="36">
        <f>+TRUNC('D-PRB'!BO19,3)</f>
        <v>6.0419999999999998</v>
      </c>
      <c r="BP19" s="36">
        <f>+TRUNC('D-PRB'!BP19,3)</f>
        <v>0</v>
      </c>
      <c r="BQ19" s="36">
        <f>+TRUNC('D-PRB'!BQ19,3)</f>
        <v>37.502000000000002</v>
      </c>
      <c r="BR19" s="36">
        <f>+TRUNC('D-PRB'!BR19,3)</f>
        <v>37.502000000000002</v>
      </c>
      <c r="BS19" s="36">
        <f>+TRUNC('D-PRB'!BS19,3)</f>
        <v>98.739000000000004</v>
      </c>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R19" s="49">
        <f>+TRUNC('D-PRB'!DR19,0)</f>
        <v>0</v>
      </c>
      <c r="DS19" s="49">
        <f>+TRUNC('D-PRB'!DS19,0)</f>
        <v>0</v>
      </c>
      <c r="DT19" s="49">
        <f>+TRUNC('D-PRB'!DT19,3)</f>
        <v>0</v>
      </c>
      <c r="DU19" s="49">
        <f>+TRUNC('D-PRB'!DU19,3)</f>
        <v>0</v>
      </c>
      <c r="DV19" s="49">
        <f>+TRUNC('D-PRB'!DV19,0)</f>
        <v>0</v>
      </c>
      <c r="DW19" s="49">
        <f>+TRUNC('D-PRB'!DW19,0)</f>
        <v>0</v>
      </c>
      <c r="DX19" s="49">
        <f>+TRUNC('D-PRB'!DX19,0)</f>
        <v>0</v>
      </c>
      <c r="DY19" s="49">
        <f>+TRUNC('D-PRB'!DY19,0)</f>
        <v>0</v>
      </c>
      <c r="DZ19" s="49">
        <f>+TRUNC('D-PRB'!DZ19,0)</f>
        <v>0</v>
      </c>
      <c r="EA19" s="49">
        <f>+TRUNC('D-PRB'!EA19,0)</f>
        <v>0</v>
      </c>
      <c r="EB19" s="49">
        <f>+TRUNC('D-PRB'!EB19,3)</f>
        <v>0</v>
      </c>
      <c r="EC19" s="49">
        <f>+TRUNC('D-PRB'!EC19,3)</f>
        <v>0</v>
      </c>
      <c r="ED19" s="49">
        <f>+TRUNC('D-PRB'!ED19,0)</f>
        <v>0</v>
      </c>
      <c r="EE19" s="49">
        <f>+TRUNC('D-PRB'!EE19,0)</f>
        <v>0</v>
      </c>
      <c r="EF19" s="49">
        <f>+TRUNC('D-PRB'!EF19,0)</f>
        <v>0</v>
      </c>
      <c r="EG19" s="49">
        <f>+TRUNC('D-PRB'!EG19,0)</f>
        <v>0</v>
      </c>
      <c r="EH19" s="49">
        <f>+TRUNC('D-PRB'!EH19,0)</f>
        <v>0</v>
      </c>
      <c r="EI19" s="49">
        <f>+TRUNC('D-PRB'!EI19,0)</f>
        <v>0</v>
      </c>
      <c r="EJ19" s="49">
        <f>+TRUNC('D-PRB'!EJ19,3)</f>
        <v>0</v>
      </c>
      <c r="EK19" s="49">
        <f>+TRUNC('D-PRB'!EK19,3)</f>
        <v>0</v>
      </c>
      <c r="EL19" s="49">
        <f>+TRUNC('D-PRB'!EL19,0)</f>
        <v>0</v>
      </c>
      <c r="EM19" s="49">
        <f>+TRUNC('D-PRB'!EM19,0)</f>
        <v>0</v>
      </c>
      <c r="EN19" s="49">
        <f>+TRUNC('D-PRB'!EN19,0)</f>
        <v>0</v>
      </c>
      <c r="EO19" s="49">
        <f>+TRUNC('D-PRB'!EO19,0)</f>
        <v>0</v>
      </c>
      <c r="EQ19" s="49">
        <f>+TRUNC('D-PRB'!EQ19,0)</f>
        <v>0</v>
      </c>
      <c r="ER19" s="49">
        <f>+TRUNC('D-PRB'!ER19,0)</f>
        <v>0</v>
      </c>
      <c r="ES19" s="49">
        <f>+TRUNC('D-PRB'!ES19,3)</f>
        <v>0</v>
      </c>
      <c r="ET19" s="49">
        <f>+TRUNC('D-PRB'!ET19,3)</f>
        <v>0</v>
      </c>
      <c r="EU19" s="49">
        <f>+TRUNC('D-PRB'!EU19,0)</f>
        <v>0</v>
      </c>
      <c r="EV19" s="49">
        <f>+TRUNC('D-PRB'!EV19,0)</f>
        <v>0</v>
      </c>
      <c r="EW19" s="49">
        <f>+TRUNC('D-PRB'!EW19,0)</f>
        <v>0</v>
      </c>
      <c r="EX19" s="49">
        <f>+TRUNC('D-PRB'!EX19,0)</f>
        <v>0</v>
      </c>
      <c r="EY19" s="49">
        <f>+TRUNC('D-PRB'!EY19,0)</f>
        <v>0</v>
      </c>
      <c r="EZ19" s="49">
        <f>+TRUNC('D-PRB'!EZ19,0)</f>
        <v>0</v>
      </c>
      <c r="FA19" s="49">
        <f>+TRUNC('D-PRB'!FA19,3)</f>
        <v>0</v>
      </c>
      <c r="FB19" s="49">
        <f>+TRUNC('D-PRB'!FB19,3)</f>
        <v>0</v>
      </c>
      <c r="FC19" s="49">
        <f>+TRUNC('D-PRB'!FC19,0)</f>
        <v>0</v>
      </c>
      <c r="FD19" s="49">
        <f>+TRUNC('D-PRB'!FD19,0)</f>
        <v>0</v>
      </c>
      <c r="FE19" s="49">
        <f>+TRUNC('D-PRB'!FE19,0)</f>
        <v>0</v>
      </c>
      <c r="FF19" s="49">
        <f>+TRUNC('D-PRB'!FF19,0)</f>
        <v>0</v>
      </c>
      <c r="FG19" s="49">
        <f>+TRUNC('D-PRB'!FG19,0)</f>
        <v>0</v>
      </c>
      <c r="FH19" s="49">
        <f>+TRUNC('D-PRB'!FH19,0)</f>
        <v>0</v>
      </c>
      <c r="FI19" s="49">
        <f>+TRUNC('D-PRB'!FI19,3)</f>
        <v>0</v>
      </c>
      <c r="FJ19" s="49">
        <f>+TRUNC('D-PRB'!FJ19,3)</f>
        <v>0</v>
      </c>
      <c r="FK19" s="49">
        <f>+TRUNC('D-PRB'!FK19,0)</f>
        <v>0</v>
      </c>
      <c r="FL19" s="49">
        <f>+TRUNC('D-PRB'!FL19,0)</f>
        <v>0</v>
      </c>
      <c r="FM19" s="49">
        <f>+TRUNC('D-PRB'!FM19,0)</f>
        <v>0</v>
      </c>
      <c r="FN19" s="49">
        <f>+TRUNC('D-PRB'!FN19,0)</f>
        <v>0</v>
      </c>
    </row>
    <row r="20" spans="3:170" x14ac:dyDescent="0.2">
      <c r="C20" s="7">
        <f>+'D-PDP'!C20</f>
        <v>45170</v>
      </c>
      <c r="D20" s="36">
        <f>+TRUNC('D-PRB'!D20,0)</f>
        <v>0</v>
      </c>
      <c r="E20" s="36">
        <f>+TRUNC('D-PRB'!E20,0)</f>
        <v>0</v>
      </c>
      <c r="F20" s="36">
        <f>+TRUNC('D-PRB'!F20,0)</f>
        <v>0</v>
      </c>
      <c r="G20" s="36">
        <f>+TRUNC('D-PRB'!G20,0)</f>
        <v>0</v>
      </c>
      <c r="H20" s="36">
        <f>+TRUNC('D-PRB'!H20,0)</f>
        <v>0</v>
      </c>
      <c r="I20" s="36">
        <f>+TRUNC('D-PRB'!I20,0)</f>
        <v>0</v>
      </c>
      <c r="J20" s="36">
        <f>+TRUNC('D-PRB'!J20,0)</f>
        <v>0</v>
      </c>
      <c r="K20" s="36">
        <f>+TRUNC('D-PRB'!K20,0)</f>
        <v>0</v>
      </c>
      <c r="L20" s="36">
        <f>+TRUNC('D-PRB'!L20,0)</f>
        <v>0</v>
      </c>
      <c r="M20" s="36">
        <f>+TRUNC('D-PRB'!M20,3)</f>
        <v>0</v>
      </c>
      <c r="N20" s="36">
        <f>+TRUNC('D-PRB'!N20,3)</f>
        <v>0</v>
      </c>
      <c r="O20" s="36">
        <f>+TRUNC('D-PRB'!O20,3)</f>
        <v>0</v>
      </c>
      <c r="P20" s="36">
        <f>+TRUNC('D-PRB'!P20,3)</f>
        <v>0</v>
      </c>
      <c r="Q20" s="36">
        <f>+TRUNC('D-PRB'!Q20,3)</f>
        <v>0</v>
      </c>
      <c r="R20" s="36">
        <f>+TRUNC('D-PRB'!R20,3)</f>
        <v>0</v>
      </c>
      <c r="S20" s="36">
        <f>+TRUNC('D-PRB'!S20,0)</f>
        <v>0</v>
      </c>
      <c r="T20" s="36">
        <f>+TRUNC('D-PRB'!T20,0)</f>
        <v>0</v>
      </c>
      <c r="U20" s="36">
        <f>+TRUNC('D-PRB'!U20,0)</f>
        <v>0</v>
      </c>
      <c r="V20" s="36">
        <f>+TRUNC('D-PRB'!V20,0)</f>
        <v>0</v>
      </c>
      <c r="W20" s="36">
        <f>+TRUNC('D-PRB'!W20,0)</f>
        <v>0</v>
      </c>
      <c r="X20" s="36">
        <f>+TRUNC('D-PRB'!X20,0)</f>
        <v>0</v>
      </c>
      <c r="Y20" s="36">
        <f>+TRUNC('D-PRB'!Y20,0)</f>
        <v>0</v>
      </c>
      <c r="Z20" s="36">
        <f>+TRUNC('D-PRB'!Z20,0)</f>
        <v>0</v>
      </c>
      <c r="AA20" s="36">
        <f>+TRUNC('D-PRB'!AA20,0)</f>
        <v>0</v>
      </c>
      <c r="AB20" s="36">
        <f>+TRUNC('D-PRB'!AB20,0)</f>
        <v>0</v>
      </c>
      <c r="AC20" s="36">
        <f>+TRUNC('D-PRB'!AC20,0)</f>
        <v>0</v>
      </c>
      <c r="AD20" s="36">
        <f>+TRUNC('D-PRB'!AD20,3)</f>
        <v>0</v>
      </c>
      <c r="AE20" s="36">
        <f>+TRUNC('D-PRB'!AE20,3)</f>
        <v>0</v>
      </c>
      <c r="AF20" s="36">
        <f>+TRUNC('D-PRB'!AF20,0)</f>
        <v>0</v>
      </c>
      <c r="AG20" s="36">
        <f>+TRUNC('D-PRB'!AG20,0)</f>
        <v>0</v>
      </c>
      <c r="AH20" s="36">
        <f>+TRUNC('D-PRB'!AH20,0)</f>
        <v>0</v>
      </c>
      <c r="AI20" s="36">
        <f>+TRUNC('D-PRB'!AI20,0)</f>
        <v>0</v>
      </c>
      <c r="AJ20" s="36">
        <f>+TRUNC('D-PRB'!AJ20,6)</f>
        <v>0</v>
      </c>
      <c r="AK20" s="36">
        <f>+TRUNC('D-PRB'!AK20,6)</f>
        <v>0</v>
      </c>
      <c r="AL20" s="36">
        <f>+TRUNC('D-PRB'!AL20,6)</f>
        <v>0</v>
      </c>
      <c r="AM20" s="36">
        <f>+TRUNC('D-PRB'!AM20,0)</f>
        <v>0</v>
      </c>
      <c r="AN20" s="36">
        <f>+TRUNC('D-PRB'!AN20,3)</f>
        <v>0</v>
      </c>
      <c r="AO20" s="36">
        <f>+TRUNC('D-PRB'!AO20,0)</f>
        <v>0</v>
      </c>
      <c r="AP20" s="36">
        <f>+TRUNC('D-PRB'!AP20,6)</f>
        <v>0</v>
      </c>
      <c r="AQ20" s="36">
        <f>+TRUNC('D-PRB'!AQ20,0)</f>
        <v>0</v>
      </c>
      <c r="AR20" s="36">
        <f>+TRUNC('D-PRB'!AR20,0)</f>
        <v>0</v>
      </c>
      <c r="AS20" s="36">
        <f>+TRUNC('D-PRB'!AS20,3)</f>
        <v>0</v>
      </c>
      <c r="AT20" s="36">
        <f>+TRUNC('D-PRB'!AT20,3)</f>
        <v>0</v>
      </c>
      <c r="AU20" s="36">
        <f>+TRUNC('D-PRB'!AU20,0)</f>
        <v>0</v>
      </c>
      <c r="AV20" s="36">
        <f>+TRUNC('D-PRB'!AV20,0)</f>
        <v>0</v>
      </c>
      <c r="AW20" s="36">
        <f>+TRUNC('D-PRB'!AW20,0)</f>
        <v>0</v>
      </c>
      <c r="AX20" s="36">
        <f>+TRUNC('D-PRB'!AX20,0)</f>
        <v>0</v>
      </c>
      <c r="AY20" s="36">
        <f>+TRUNC('D-PRB'!AY20,0)</f>
        <v>0</v>
      </c>
      <c r="AZ20" s="36">
        <f>+TRUNC('D-PRB'!AZ20,3)</f>
        <v>0</v>
      </c>
      <c r="BA20" s="36">
        <f>+TRUNC('D-PRB'!BA20,0)</f>
        <v>0</v>
      </c>
      <c r="BB20" s="36">
        <f>+TRUNC('D-PRB'!BB20,0)</f>
        <v>0</v>
      </c>
      <c r="BC20" s="36">
        <f>+TRUNC('D-PRB'!BC20,0)</f>
        <v>0</v>
      </c>
      <c r="BD20" s="36">
        <f>+TRUNC('D-PRB'!BD20,3)</f>
        <v>0</v>
      </c>
      <c r="BE20" s="36">
        <f>+TRUNC('D-PRB'!BE20,3)</f>
        <v>0</v>
      </c>
      <c r="BF20" s="36">
        <f>+TRUNC('D-PRB'!BF20,0)</f>
        <v>0</v>
      </c>
      <c r="BG20" s="36">
        <f>+TRUNC('D-PRB'!BG20,0)</f>
        <v>0</v>
      </c>
      <c r="BH20" s="36">
        <f>+TRUNC('D-PRB'!BH20,0)</f>
        <v>0</v>
      </c>
      <c r="BI20" s="36">
        <f>+TRUNC('D-PRB'!BI20,0)</f>
        <v>0</v>
      </c>
      <c r="BJ20" s="36">
        <f>+TRUNC('D-PRB'!BJ20,3)</f>
        <v>98.739000000000004</v>
      </c>
      <c r="BK20" s="36">
        <f>+TRUNC('D-PRB'!BK20,3)</f>
        <v>1.8420000000000001</v>
      </c>
      <c r="BL20" s="36">
        <f>+TRUNC('D-PRB'!BL20,3)</f>
        <v>-1.0569999999999999</v>
      </c>
      <c r="BM20" s="36">
        <f>+TRUNC('D-PRB'!BM20,3)</f>
        <v>0.876</v>
      </c>
      <c r="BN20" s="36">
        <f>+TRUNC('D-PRB'!BN20,3)</f>
        <v>6.0419999999999998</v>
      </c>
      <c r="BO20" s="36">
        <f>+TRUNC('D-PRB'!BO20,3)</f>
        <v>6.0419999999999998</v>
      </c>
      <c r="BP20" s="36">
        <f>+TRUNC('D-PRB'!BP20,3)</f>
        <v>0</v>
      </c>
      <c r="BQ20" s="36">
        <f>+TRUNC('D-PRB'!BQ20,3)</f>
        <v>37.502000000000002</v>
      </c>
      <c r="BR20" s="36">
        <f>+TRUNC('D-PRB'!BR20,3)</f>
        <v>37.502000000000002</v>
      </c>
      <c r="BS20" s="36">
        <f>+TRUNC('D-PRB'!BS20,3)</f>
        <v>98.739000000000004</v>
      </c>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R20" s="49">
        <f>+TRUNC('D-PRB'!DR20,0)</f>
        <v>0</v>
      </c>
      <c r="DS20" s="49">
        <f>+TRUNC('D-PRB'!DS20,0)</f>
        <v>0</v>
      </c>
      <c r="DT20" s="49">
        <f>+TRUNC('D-PRB'!DT20,3)</f>
        <v>0</v>
      </c>
      <c r="DU20" s="49">
        <f>+TRUNC('D-PRB'!DU20,3)</f>
        <v>0</v>
      </c>
      <c r="DV20" s="49">
        <f>+TRUNC('D-PRB'!DV20,0)</f>
        <v>0</v>
      </c>
      <c r="DW20" s="49">
        <f>+TRUNC('D-PRB'!DW20,0)</f>
        <v>0</v>
      </c>
      <c r="DX20" s="49">
        <f>+TRUNC('D-PRB'!DX20,0)</f>
        <v>0</v>
      </c>
      <c r="DY20" s="49">
        <f>+TRUNC('D-PRB'!DY20,0)</f>
        <v>0</v>
      </c>
      <c r="DZ20" s="49">
        <f>+TRUNC('D-PRB'!DZ20,0)</f>
        <v>0</v>
      </c>
      <c r="EA20" s="49">
        <f>+TRUNC('D-PRB'!EA20,0)</f>
        <v>0</v>
      </c>
      <c r="EB20" s="49">
        <f>+TRUNC('D-PRB'!EB20,3)</f>
        <v>0</v>
      </c>
      <c r="EC20" s="49">
        <f>+TRUNC('D-PRB'!EC20,3)</f>
        <v>0</v>
      </c>
      <c r="ED20" s="49">
        <f>+TRUNC('D-PRB'!ED20,0)</f>
        <v>0</v>
      </c>
      <c r="EE20" s="49">
        <f>+TRUNC('D-PRB'!EE20,0)</f>
        <v>0</v>
      </c>
      <c r="EF20" s="49">
        <f>+TRUNC('D-PRB'!EF20,0)</f>
        <v>0</v>
      </c>
      <c r="EG20" s="49">
        <f>+TRUNC('D-PRB'!EG20,0)</f>
        <v>0</v>
      </c>
      <c r="EH20" s="49">
        <f>+TRUNC('D-PRB'!EH20,0)</f>
        <v>0</v>
      </c>
      <c r="EI20" s="49">
        <f>+TRUNC('D-PRB'!EI20,0)</f>
        <v>0</v>
      </c>
      <c r="EJ20" s="49">
        <f>+TRUNC('D-PRB'!EJ20,3)</f>
        <v>0</v>
      </c>
      <c r="EK20" s="49">
        <f>+TRUNC('D-PRB'!EK20,3)</f>
        <v>0</v>
      </c>
      <c r="EL20" s="49">
        <f>+TRUNC('D-PRB'!EL20,0)</f>
        <v>0</v>
      </c>
      <c r="EM20" s="49">
        <f>+TRUNC('D-PRB'!EM20,0)</f>
        <v>0</v>
      </c>
      <c r="EN20" s="49">
        <f>+TRUNC('D-PRB'!EN20,0)</f>
        <v>0</v>
      </c>
      <c r="EO20" s="49">
        <f>+TRUNC('D-PRB'!EO20,0)</f>
        <v>0</v>
      </c>
      <c r="EQ20" s="49">
        <f>+TRUNC('D-PRB'!EQ20,0)</f>
        <v>0</v>
      </c>
      <c r="ER20" s="49">
        <f>+TRUNC('D-PRB'!ER20,0)</f>
        <v>0</v>
      </c>
      <c r="ES20" s="49">
        <f>+TRUNC('D-PRB'!ES20,3)</f>
        <v>0</v>
      </c>
      <c r="ET20" s="49">
        <f>+TRUNC('D-PRB'!ET20,3)</f>
        <v>0</v>
      </c>
      <c r="EU20" s="49">
        <f>+TRUNC('D-PRB'!EU20,0)</f>
        <v>0</v>
      </c>
      <c r="EV20" s="49">
        <f>+TRUNC('D-PRB'!EV20,0)</f>
        <v>0</v>
      </c>
      <c r="EW20" s="49">
        <f>+TRUNC('D-PRB'!EW20,0)</f>
        <v>0</v>
      </c>
      <c r="EX20" s="49">
        <f>+TRUNC('D-PRB'!EX20,0)</f>
        <v>0</v>
      </c>
      <c r="EY20" s="49">
        <f>+TRUNC('D-PRB'!EY20,0)</f>
        <v>0</v>
      </c>
      <c r="EZ20" s="49">
        <f>+TRUNC('D-PRB'!EZ20,0)</f>
        <v>0</v>
      </c>
      <c r="FA20" s="49">
        <f>+TRUNC('D-PRB'!FA20,3)</f>
        <v>0</v>
      </c>
      <c r="FB20" s="49">
        <f>+TRUNC('D-PRB'!FB20,3)</f>
        <v>0</v>
      </c>
      <c r="FC20" s="49">
        <f>+TRUNC('D-PRB'!FC20,0)</f>
        <v>0</v>
      </c>
      <c r="FD20" s="49">
        <f>+TRUNC('D-PRB'!FD20,0)</f>
        <v>0</v>
      </c>
      <c r="FE20" s="49">
        <f>+TRUNC('D-PRB'!FE20,0)</f>
        <v>0</v>
      </c>
      <c r="FF20" s="49">
        <f>+TRUNC('D-PRB'!FF20,0)</f>
        <v>0</v>
      </c>
      <c r="FG20" s="49">
        <f>+TRUNC('D-PRB'!FG20,0)</f>
        <v>0</v>
      </c>
      <c r="FH20" s="49">
        <f>+TRUNC('D-PRB'!FH20,0)</f>
        <v>0</v>
      </c>
      <c r="FI20" s="49">
        <f>+TRUNC('D-PRB'!FI20,3)</f>
        <v>0</v>
      </c>
      <c r="FJ20" s="49">
        <f>+TRUNC('D-PRB'!FJ20,3)</f>
        <v>0</v>
      </c>
      <c r="FK20" s="49">
        <f>+TRUNC('D-PRB'!FK20,0)</f>
        <v>0</v>
      </c>
      <c r="FL20" s="49">
        <f>+TRUNC('D-PRB'!FL20,0)</f>
        <v>0</v>
      </c>
      <c r="FM20" s="49">
        <f>+TRUNC('D-PRB'!FM20,0)</f>
        <v>0</v>
      </c>
      <c r="FN20" s="49">
        <f>+TRUNC('D-PRB'!FN20,0)</f>
        <v>0</v>
      </c>
    </row>
    <row r="21" spans="3:170" x14ac:dyDescent="0.2">
      <c r="C21" s="7">
        <f>+'D-PDP'!C21</f>
        <v>45200</v>
      </c>
      <c r="D21" s="36">
        <f>+TRUNC('D-PRB'!D21,0)</f>
        <v>0</v>
      </c>
      <c r="E21" s="36">
        <f>+TRUNC('D-PRB'!E21,0)</f>
        <v>0</v>
      </c>
      <c r="F21" s="36">
        <f>+TRUNC('D-PRB'!F21,0)</f>
        <v>0</v>
      </c>
      <c r="G21" s="36">
        <f>+TRUNC('D-PRB'!G21,0)</f>
        <v>0</v>
      </c>
      <c r="H21" s="36">
        <f>+TRUNC('D-PRB'!H21,0)</f>
        <v>0</v>
      </c>
      <c r="I21" s="36">
        <f>+TRUNC('D-PRB'!I21,0)</f>
        <v>0</v>
      </c>
      <c r="J21" s="36">
        <f>+TRUNC('D-PRB'!J21,0)</f>
        <v>0</v>
      </c>
      <c r="K21" s="36">
        <f>+TRUNC('D-PRB'!K21,0)</f>
        <v>0</v>
      </c>
      <c r="L21" s="36">
        <f>+TRUNC('D-PRB'!L21,0)</f>
        <v>0</v>
      </c>
      <c r="M21" s="36">
        <f>+TRUNC('D-PRB'!M21,3)</f>
        <v>0</v>
      </c>
      <c r="N21" s="36">
        <f>+TRUNC('D-PRB'!N21,3)</f>
        <v>0</v>
      </c>
      <c r="O21" s="36">
        <f>+TRUNC('D-PRB'!O21,3)</f>
        <v>0</v>
      </c>
      <c r="P21" s="36">
        <f>+TRUNC('D-PRB'!P21,3)</f>
        <v>0</v>
      </c>
      <c r="Q21" s="36">
        <f>+TRUNC('D-PRB'!Q21,3)</f>
        <v>0</v>
      </c>
      <c r="R21" s="36">
        <f>+TRUNC('D-PRB'!R21,3)</f>
        <v>0</v>
      </c>
      <c r="S21" s="36">
        <f>+TRUNC('D-PRB'!S21,0)</f>
        <v>0</v>
      </c>
      <c r="T21" s="36">
        <f>+TRUNC('D-PRB'!T21,0)</f>
        <v>0</v>
      </c>
      <c r="U21" s="36">
        <f>+TRUNC('D-PRB'!U21,0)</f>
        <v>0</v>
      </c>
      <c r="V21" s="36">
        <f>+TRUNC('D-PRB'!V21,0)</f>
        <v>0</v>
      </c>
      <c r="W21" s="36">
        <f>+TRUNC('D-PRB'!W21,0)</f>
        <v>0</v>
      </c>
      <c r="X21" s="36">
        <f>+TRUNC('D-PRB'!X21,0)</f>
        <v>0</v>
      </c>
      <c r="Y21" s="36">
        <f>+TRUNC('D-PRB'!Y21,0)</f>
        <v>0</v>
      </c>
      <c r="Z21" s="36">
        <f>+TRUNC('D-PRB'!Z21,0)</f>
        <v>0</v>
      </c>
      <c r="AA21" s="36">
        <f>+TRUNC('D-PRB'!AA21,0)</f>
        <v>0</v>
      </c>
      <c r="AB21" s="36">
        <f>+TRUNC('D-PRB'!AB21,0)</f>
        <v>0</v>
      </c>
      <c r="AC21" s="36">
        <f>+TRUNC('D-PRB'!AC21,0)</f>
        <v>0</v>
      </c>
      <c r="AD21" s="36">
        <f>+TRUNC('D-PRB'!AD21,3)</f>
        <v>0</v>
      </c>
      <c r="AE21" s="36">
        <f>+TRUNC('D-PRB'!AE21,3)</f>
        <v>0</v>
      </c>
      <c r="AF21" s="36">
        <f>+TRUNC('D-PRB'!AF21,0)</f>
        <v>0</v>
      </c>
      <c r="AG21" s="36">
        <f>+TRUNC('D-PRB'!AG21,0)</f>
        <v>0</v>
      </c>
      <c r="AH21" s="36">
        <f>+TRUNC('D-PRB'!AH21,0)</f>
        <v>0</v>
      </c>
      <c r="AI21" s="36">
        <f>+TRUNC('D-PRB'!AI21,0)</f>
        <v>0</v>
      </c>
      <c r="AJ21" s="36">
        <f>+TRUNC('D-PRB'!AJ21,6)</f>
        <v>0</v>
      </c>
      <c r="AK21" s="36">
        <f>+TRUNC('D-PRB'!AK21,6)</f>
        <v>0</v>
      </c>
      <c r="AL21" s="36">
        <f>+TRUNC('D-PRB'!AL21,6)</f>
        <v>0</v>
      </c>
      <c r="AM21" s="36">
        <f>+TRUNC('D-PRB'!AM21,0)</f>
        <v>0</v>
      </c>
      <c r="AN21" s="36">
        <f>+TRUNC('D-PRB'!AN21,3)</f>
        <v>0</v>
      </c>
      <c r="AO21" s="36">
        <f>+TRUNC('D-PRB'!AO21,0)</f>
        <v>0</v>
      </c>
      <c r="AP21" s="36">
        <f>+TRUNC('D-PRB'!AP21,6)</f>
        <v>0</v>
      </c>
      <c r="AQ21" s="36">
        <f>+TRUNC('D-PRB'!AQ21,0)</f>
        <v>0</v>
      </c>
      <c r="AR21" s="36">
        <f>+TRUNC('D-PRB'!AR21,0)</f>
        <v>0</v>
      </c>
      <c r="AS21" s="36">
        <f>+TRUNC('D-PRB'!AS21,3)</f>
        <v>0</v>
      </c>
      <c r="AT21" s="36">
        <f>+TRUNC('D-PRB'!AT21,3)</f>
        <v>0</v>
      </c>
      <c r="AU21" s="36">
        <f>+TRUNC('D-PRB'!AU21,0)</f>
        <v>0</v>
      </c>
      <c r="AV21" s="36">
        <f>+TRUNC('D-PRB'!AV21,0)</f>
        <v>0</v>
      </c>
      <c r="AW21" s="36">
        <f>+TRUNC('D-PRB'!AW21,0)</f>
        <v>0</v>
      </c>
      <c r="AX21" s="36">
        <f>+TRUNC('D-PRB'!AX21,0)</f>
        <v>0</v>
      </c>
      <c r="AY21" s="36">
        <f>+TRUNC('D-PRB'!AY21,0)</f>
        <v>0</v>
      </c>
      <c r="AZ21" s="36">
        <f>+TRUNC('D-PRB'!AZ21,3)</f>
        <v>0</v>
      </c>
      <c r="BA21" s="36">
        <f>+TRUNC('D-PRB'!BA21,0)</f>
        <v>0</v>
      </c>
      <c r="BB21" s="36">
        <f>+TRUNC('D-PRB'!BB21,0)</f>
        <v>0</v>
      </c>
      <c r="BC21" s="36">
        <f>+TRUNC('D-PRB'!BC21,0)</f>
        <v>0</v>
      </c>
      <c r="BD21" s="36">
        <f>+TRUNC('D-PRB'!BD21,3)</f>
        <v>0</v>
      </c>
      <c r="BE21" s="36">
        <f>+TRUNC('D-PRB'!BE21,3)</f>
        <v>0</v>
      </c>
      <c r="BF21" s="36">
        <f>+TRUNC('D-PRB'!BF21,0)</f>
        <v>0</v>
      </c>
      <c r="BG21" s="36">
        <f>+TRUNC('D-PRB'!BG21,0)</f>
        <v>0</v>
      </c>
      <c r="BH21" s="36">
        <f>+TRUNC('D-PRB'!BH21,0)</f>
        <v>0</v>
      </c>
      <c r="BI21" s="36">
        <f>+TRUNC('D-PRB'!BI21,0)</f>
        <v>0</v>
      </c>
      <c r="BJ21" s="36">
        <f>+TRUNC('D-PRB'!BJ21,3)</f>
        <v>98.739000000000004</v>
      </c>
      <c r="BK21" s="36">
        <f>+TRUNC('D-PRB'!BK21,3)</f>
        <v>1.8420000000000001</v>
      </c>
      <c r="BL21" s="36">
        <f>+TRUNC('D-PRB'!BL21,3)</f>
        <v>-1.0569999999999999</v>
      </c>
      <c r="BM21" s="36">
        <f>+TRUNC('D-PRB'!BM21,3)</f>
        <v>0.876</v>
      </c>
      <c r="BN21" s="36">
        <f>+TRUNC('D-PRB'!BN21,3)</f>
        <v>6.0419999999999998</v>
      </c>
      <c r="BO21" s="36">
        <f>+TRUNC('D-PRB'!BO21,3)</f>
        <v>6.0419999999999998</v>
      </c>
      <c r="BP21" s="36">
        <f>+TRUNC('D-PRB'!BP21,3)</f>
        <v>0</v>
      </c>
      <c r="BQ21" s="36">
        <f>+TRUNC('D-PRB'!BQ21,3)</f>
        <v>37.502000000000002</v>
      </c>
      <c r="BR21" s="36">
        <f>+TRUNC('D-PRB'!BR21,3)</f>
        <v>37.502000000000002</v>
      </c>
      <c r="BS21" s="36">
        <f>+TRUNC('D-PRB'!BS21,3)</f>
        <v>98.739000000000004</v>
      </c>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R21" s="49">
        <f>+TRUNC('D-PRB'!DR21,0)</f>
        <v>0</v>
      </c>
      <c r="DS21" s="49">
        <f>+TRUNC('D-PRB'!DS21,0)</f>
        <v>0</v>
      </c>
      <c r="DT21" s="49">
        <f>+TRUNC('D-PRB'!DT21,3)</f>
        <v>0</v>
      </c>
      <c r="DU21" s="49">
        <f>+TRUNC('D-PRB'!DU21,3)</f>
        <v>0</v>
      </c>
      <c r="DV21" s="49">
        <f>+TRUNC('D-PRB'!DV21,0)</f>
        <v>0</v>
      </c>
      <c r="DW21" s="49">
        <f>+TRUNC('D-PRB'!DW21,0)</f>
        <v>0</v>
      </c>
      <c r="DX21" s="49">
        <f>+TRUNC('D-PRB'!DX21,0)</f>
        <v>0</v>
      </c>
      <c r="DY21" s="49">
        <f>+TRUNC('D-PRB'!DY21,0)</f>
        <v>0</v>
      </c>
      <c r="DZ21" s="49">
        <f>+TRUNC('D-PRB'!DZ21,0)</f>
        <v>0</v>
      </c>
      <c r="EA21" s="49">
        <f>+TRUNC('D-PRB'!EA21,0)</f>
        <v>0</v>
      </c>
      <c r="EB21" s="49">
        <f>+TRUNC('D-PRB'!EB21,3)</f>
        <v>0</v>
      </c>
      <c r="EC21" s="49">
        <f>+TRUNC('D-PRB'!EC21,3)</f>
        <v>0</v>
      </c>
      <c r="ED21" s="49">
        <f>+TRUNC('D-PRB'!ED21,0)</f>
        <v>0</v>
      </c>
      <c r="EE21" s="49">
        <f>+TRUNC('D-PRB'!EE21,0)</f>
        <v>0</v>
      </c>
      <c r="EF21" s="49">
        <f>+TRUNC('D-PRB'!EF21,0)</f>
        <v>0</v>
      </c>
      <c r="EG21" s="49">
        <f>+TRUNC('D-PRB'!EG21,0)</f>
        <v>0</v>
      </c>
      <c r="EH21" s="49">
        <f>+TRUNC('D-PRB'!EH21,0)</f>
        <v>0</v>
      </c>
      <c r="EI21" s="49">
        <f>+TRUNC('D-PRB'!EI21,0)</f>
        <v>0</v>
      </c>
      <c r="EJ21" s="49">
        <f>+TRUNC('D-PRB'!EJ21,3)</f>
        <v>0</v>
      </c>
      <c r="EK21" s="49">
        <f>+TRUNC('D-PRB'!EK21,3)</f>
        <v>0</v>
      </c>
      <c r="EL21" s="49">
        <f>+TRUNC('D-PRB'!EL21,0)</f>
        <v>0</v>
      </c>
      <c r="EM21" s="49">
        <f>+TRUNC('D-PRB'!EM21,0)</f>
        <v>0</v>
      </c>
      <c r="EN21" s="49">
        <f>+TRUNC('D-PRB'!EN21,0)</f>
        <v>0</v>
      </c>
      <c r="EO21" s="49">
        <f>+TRUNC('D-PRB'!EO21,0)</f>
        <v>0</v>
      </c>
      <c r="EQ21" s="49">
        <f>+TRUNC('D-PRB'!EQ21,0)</f>
        <v>0</v>
      </c>
      <c r="ER21" s="49">
        <f>+TRUNC('D-PRB'!ER21,0)</f>
        <v>0</v>
      </c>
      <c r="ES21" s="49">
        <f>+TRUNC('D-PRB'!ES21,3)</f>
        <v>0</v>
      </c>
      <c r="ET21" s="49">
        <f>+TRUNC('D-PRB'!ET21,3)</f>
        <v>0</v>
      </c>
      <c r="EU21" s="49">
        <f>+TRUNC('D-PRB'!EU21,0)</f>
        <v>0</v>
      </c>
      <c r="EV21" s="49">
        <f>+TRUNC('D-PRB'!EV21,0)</f>
        <v>0</v>
      </c>
      <c r="EW21" s="49">
        <f>+TRUNC('D-PRB'!EW21,0)</f>
        <v>0</v>
      </c>
      <c r="EX21" s="49">
        <f>+TRUNC('D-PRB'!EX21,0)</f>
        <v>0</v>
      </c>
      <c r="EY21" s="49">
        <f>+TRUNC('D-PRB'!EY21,0)</f>
        <v>0</v>
      </c>
      <c r="EZ21" s="49">
        <f>+TRUNC('D-PRB'!EZ21,0)</f>
        <v>0</v>
      </c>
      <c r="FA21" s="49">
        <f>+TRUNC('D-PRB'!FA21,3)</f>
        <v>0</v>
      </c>
      <c r="FB21" s="49">
        <f>+TRUNC('D-PRB'!FB21,3)</f>
        <v>0</v>
      </c>
      <c r="FC21" s="49">
        <f>+TRUNC('D-PRB'!FC21,0)</f>
        <v>0</v>
      </c>
      <c r="FD21" s="49">
        <f>+TRUNC('D-PRB'!FD21,0)</f>
        <v>0</v>
      </c>
      <c r="FE21" s="49">
        <f>+TRUNC('D-PRB'!FE21,0)</f>
        <v>0</v>
      </c>
      <c r="FF21" s="49">
        <f>+TRUNC('D-PRB'!FF21,0)</f>
        <v>0</v>
      </c>
      <c r="FG21" s="49">
        <f>+TRUNC('D-PRB'!FG21,0)</f>
        <v>0</v>
      </c>
      <c r="FH21" s="49">
        <f>+TRUNC('D-PRB'!FH21,0)</f>
        <v>0</v>
      </c>
      <c r="FI21" s="49">
        <f>+TRUNC('D-PRB'!FI21,3)</f>
        <v>0</v>
      </c>
      <c r="FJ21" s="49">
        <f>+TRUNC('D-PRB'!FJ21,3)</f>
        <v>0</v>
      </c>
      <c r="FK21" s="49">
        <f>+TRUNC('D-PRB'!FK21,0)</f>
        <v>0</v>
      </c>
      <c r="FL21" s="49">
        <f>+TRUNC('D-PRB'!FL21,0)</f>
        <v>0</v>
      </c>
      <c r="FM21" s="49">
        <f>+TRUNC('D-PRB'!FM21,0)</f>
        <v>0</v>
      </c>
      <c r="FN21" s="49">
        <f>+TRUNC('D-PRB'!FN21,0)</f>
        <v>0</v>
      </c>
    </row>
    <row r="22" spans="3:170" x14ac:dyDescent="0.2">
      <c r="C22" s="7">
        <f>+'D-PDP'!C22</f>
        <v>45231</v>
      </c>
      <c r="D22" s="36">
        <f>+TRUNC('D-PRB'!D22,0)</f>
        <v>0</v>
      </c>
      <c r="E22" s="36">
        <f>+TRUNC('D-PRB'!E22,0)</f>
        <v>0</v>
      </c>
      <c r="F22" s="36">
        <f>+TRUNC('D-PRB'!F22,0)</f>
        <v>0</v>
      </c>
      <c r="G22" s="36">
        <f>+TRUNC('D-PRB'!G22,0)</f>
        <v>0</v>
      </c>
      <c r="H22" s="36">
        <f>+TRUNC('D-PRB'!H22,0)</f>
        <v>0</v>
      </c>
      <c r="I22" s="36">
        <f>+TRUNC('D-PRB'!I22,0)</f>
        <v>0</v>
      </c>
      <c r="J22" s="36">
        <f>+TRUNC('D-PRB'!J22,0)</f>
        <v>0</v>
      </c>
      <c r="K22" s="36">
        <f>+TRUNC('D-PRB'!K22,0)</f>
        <v>0</v>
      </c>
      <c r="L22" s="36">
        <f>+TRUNC('D-PRB'!L22,0)</f>
        <v>0</v>
      </c>
      <c r="M22" s="36">
        <f>+TRUNC('D-PRB'!M22,3)</f>
        <v>0</v>
      </c>
      <c r="N22" s="36">
        <f>+TRUNC('D-PRB'!N22,3)</f>
        <v>0</v>
      </c>
      <c r="O22" s="36">
        <f>+TRUNC('D-PRB'!O22,3)</f>
        <v>0</v>
      </c>
      <c r="P22" s="36">
        <f>+TRUNC('D-PRB'!P22,3)</f>
        <v>0</v>
      </c>
      <c r="Q22" s="36">
        <f>+TRUNC('D-PRB'!Q22,3)</f>
        <v>0</v>
      </c>
      <c r="R22" s="36">
        <f>+TRUNC('D-PRB'!R22,3)</f>
        <v>0</v>
      </c>
      <c r="S22" s="36">
        <f>+TRUNC('D-PRB'!S22,0)</f>
        <v>0</v>
      </c>
      <c r="T22" s="36">
        <f>+TRUNC('D-PRB'!T22,0)</f>
        <v>0</v>
      </c>
      <c r="U22" s="36">
        <f>+TRUNC('D-PRB'!U22,0)</f>
        <v>0</v>
      </c>
      <c r="V22" s="36">
        <f>+TRUNC('D-PRB'!V22,0)</f>
        <v>0</v>
      </c>
      <c r="W22" s="36">
        <f>+TRUNC('D-PRB'!W22,0)</f>
        <v>0</v>
      </c>
      <c r="X22" s="36">
        <f>+TRUNC('D-PRB'!X22,0)</f>
        <v>0</v>
      </c>
      <c r="Y22" s="36">
        <f>+TRUNC('D-PRB'!Y22,0)</f>
        <v>0</v>
      </c>
      <c r="Z22" s="36">
        <f>+TRUNC('D-PRB'!Z22,0)</f>
        <v>0</v>
      </c>
      <c r="AA22" s="36">
        <f>+TRUNC('D-PRB'!AA22,0)</f>
        <v>0</v>
      </c>
      <c r="AB22" s="36">
        <f>+TRUNC('D-PRB'!AB22,0)</f>
        <v>0</v>
      </c>
      <c r="AC22" s="36">
        <f>+TRUNC('D-PRB'!AC22,0)</f>
        <v>0</v>
      </c>
      <c r="AD22" s="36">
        <f>+TRUNC('D-PRB'!AD22,3)</f>
        <v>0</v>
      </c>
      <c r="AE22" s="36">
        <f>+TRUNC('D-PRB'!AE22,3)</f>
        <v>0</v>
      </c>
      <c r="AF22" s="36">
        <f>+TRUNC('D-PRB'!AF22,0)</f>
        <v>0</v>
      </c>
      <c r="AG22" s="36">
        <f>+TRUNC('D-PRB'!AG22,0)</f>
        <v>0</v>
      </c>
      <c r="AH22" s="36">
        <f>+TRUNC('D-PRB'!AH22,0)</f>
        <v>0</v>
      </c>
      <c r="AI22" s="36">
        <f>+TRUNC('D-PRB'!AI22,0)</f>
        <v>0</v>
      </c>
      <c r="AJ22" s="36">
        <f>+TRUNC('D-PRB'!AJ22,6)</f>
        <v>0</v>
      </c>
      <c r="AK22" s="36">
        <f>+TRUNC('D-PRB'!AK22,6)</f>
        <v>0</v>
      </c>
      <c r="AL22" s="36">
        <f>+TRUNC('D-PRB'!AL22,6)</f>
        <v>0</v>
      </c>
      <c r="AM22" s="36">
        <f>+TRUNC('D-PRB'!AM22,0)</f>
        <v>0</v>
      </c>
      <c r="AN22" s="36">
        <f>+TRUNC('D-PRB'!AN22,3)</f>
        <v>0</v>
      </c>
      <c r="AO22" s="36">
        <f>+TRUNC('D-PRB'!AO22,0)</f>
        <v>0</v>
      </c>
      <c r="AP22" s="36">
        <f>+TRUNC('D-PRB'!AP22,6)</f>
        <v>0</v>
      </c>
      <c r="AQ22" s="36">
        <f>+TRUNC('D-PRB'!AQ22,0)</f>
        <v>0</v>
      </c>
      <c r="AR22" s="36">
        <f>+TRUNC('D-PRB'!AR22,0)</f>
        <v>0</v>
      </c>
      <c r="AS22" s="36">
        <f>+TRUNC('D-PRB'!AS22,3)</f>
        <v>0</v>
      </c>
      <c r="AT22" s="36">
        <f>+TRUNC('D-PRB'!AT22,3)</f>
        <v>0</v>
      </c>
      <c r="AU22" s="36">
        <f>+TRUNC('D-PRB'!AU22,0)</f>
        <v>0</v>
      </c>
      <c r="AV22" s="36">
        <f>+TRUNC('D-PRB'!AV22,0)</f>
        <v>0</v>
      </c>
      <c r="AW22" s="36">
        <f>+TRUNC('D-PRB'!AW22,0)</f>
        <v>0</v>
      </c>
      <c r="AX22" s="36">
        <f>+TRUNC('D-PRB'!AX22,0)</f>
        <v>0</v>
      </c>
      <c r="AY22" s="36">
        <f>+TRUNC('D-PRB'!AY22,0)</f>
        <v>0</v>
      </c>
      <c r="AZ22" s="36">
        <f>+TRUNC('D-PRB'!AZ22,3)</f>
        <v>0</v>
      </c>
      <c r="BA22" s="36">
        <f>+TRUNC('D-PRB'!BA22,0)</f>
        <v>0</v>
      </c>
      <c r="BB22" s="36">
        <f>+TRUNC('D-PRB'!BB22,0)</f>
        <v>0</v>
      </c>
      <c r="BC22" s="36">
        <f>+TRUNC('D-PRB'!BC22,0)</f>
        <v>0</v>
      </c>
      <c r="BD22" s="36">
        <f>+TRUNC('D-PRB'!BD22,3)</f>
        <v>0</v>
      </c>
      <c r="BE22" s="36">
        <f>+TRUNC('D-PRB'!BE22,3)</f>
        <v>0</v>
      </c>
      <c r="BF22" s="36">
        <f>+TRUNC('D-PRB'!BF22,0)</f>
        <v>0</v>
      </c>
      <c r="BG22" s="36">
        <f>+TRUNC('D-PRB'!BG22,0)</f>
        <v>0</v>
      </c>
      <c r="BH22" s="36">
        <f>+TRUNC('D-PRB'!BH22,0)</f>
        <v>0</v>
      </c>
      <c r="BI22" s="36">
        <f>+TRUNC('D-PRB'!BI22,0)</f>
        <v>0</v>
      </c>
      <c r="BJ22" s="36">
        <f>+TRUNC('D-PRB'!BJ22,3)</f>
        <v>98.739000000000004</v>
      </c>
      <c r="BK22" s="36">
        <f>+TRUNC('D-PRB'!BK22,3)</f>
        <v>1.8420000000000001</v>
      </c>
      <c r="BL22" s="36">
        <f>+TRUNC('D-PRB'!BL22,3)</f>
        <v>-1.0569999999999999</v>
      </c>
      <c r="BM22" s="36">
        <f>+TRUNC('D-PRB'!BM22,3)</f>
        <v>0.876</v>
      </c>
      <c r="BN22" s="36">
        <f>+TRUNC('D-PRB'!BN22,3)</f>
        <v>6.0419999999999998</v>
      </c>
      <c r="BO22" s="36">
        <f>+TRUNC('D-PRB'!BO22,3)</f>
        <v>6.0419999999999998</v>
      </c>
      <c r="BP22" s="36">
        <f>+TRUNC('D-PRB'!BP22,3)</f>
        <v>0</v>
      </c>
      <c r="BQ22" s="36">
        <f>+TRUNC('D-PRB'!BQ22,3)</f>
        <v>37.502000000000002</v>
      </c>
      <c r="BR22" s="36">
        <f>+TRUNC('D-PRB'!BR22,3)</f>
        <v>37.502000000000002</v>
      </c>
      <c r="BS22" s="36">
        <f>+TRUNC('D-PRB'!BS22,3)</f>
        <v>98.739000000000004</v>
      </c>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R22" s="49">
        <f>+TRUNC('D-PRB'!DR22,0)</f>
        <v>0</v>
      </c>
      <c r="DS22" s="49">
        <f>+TRUNC('D-PRB'!DS22,0)</f>
        <v>0</v>
      </c>
      <c r="DT22" s="49">
        <f>+TRUNC('D-PRB'!DT22,3)</f>
        <v>0</v>
      </c>
      <c r="DU22" s="49">
        <f>+TRUNC('D-PRB'!DU22,3)</f>
        <v>0</v>
      </c>
      <c r="DV22" s="49">
        <f>+TRUNC('D-PRB'!DV22,0)</f>
        <v>0</v>
      </c>
      <c r="DW22" s="49">
        <f>+TRUNC('D-PRB'!DW22,0)</f>
        <v>0</v>
      </c>
      <c r="DX22" s="49">
        <f>+TRUNC('D-PRB'!DX22,0)</f>
        <v>0</v>
      </c>
      <c r="DY22" s="49">
        <f>+TRUNC('D-PRB'!DY22,0)</f>
        <v>0</v>
      </c>
      <c r="DZ22" s="49">
        <f>+TRUNC('D-PRB'!DZ22,0)</f>
        <v>0</v>
      </c>
      <c r="EA22" s="49">
        <f>+TRUNC('D-PRB'!EA22,0)</f>
        <v>0</v>
      </c>
      <c r="EB22" s="49">
        <f>+TRUNC('D-PRB'!EB22,3)</f>
        <v>0</v>
      </c>
      <c r="EC22" s="49">
        <f>+TRUNC('D-PRB'!EC22,3)</f>
        <v>0</v>
      </c>
      <c r="ED22" s="49">
        <f>+TRUNC('D-PRB'!ED22,0)</f>
        <v>0</v>
      </c>
      <c r="EE22" s="49">
        <f>+TRUNC('D-PRB'!EE22,0)</f>
        <v>0</v>
      </c>
      <c r="EF22" s="49">
        <f>+TRUNC('D-PRB'!EF22,0)</f>
        <v>0</v>
      </c>
      <c r="EG22" s="49">
        <f>+TRUNC('D-PRB'!EG22,0)</f>
        <v>0</v>
      </c>
      <c r="EH22" s="49">
        <f>+TRUNC('D-PRB'!EH22,0)</f>
        <v>0</v>
      </c>
      <c r="EI22" s="49">
        <f>+TRUNC('D-PRB'!EI22,0)</f>
        <v>0</v>
      </c>
      <c r="EJ22" s="49">
        <f>+TRUNC('D-PRB'!EJ22,3)</f>
        <v>0</v>
      </c>
      <c r="EK22" s="49">
        <f>+TRUNC('D-PRB'!EK22,3)</f>
        <v>0</v>
      </c>
      <c r="EL22" s="49">
        <f>+TRUNC('D-PRB'!EL22,0)</f>
        <v>0</v>
      </c>
      <c r="EM22" s="49">
        <f>+TRUNC('D-PRB'!EM22,0)</f>
        <v>0</v>
      </c>
      <c r="EN22" s="49">
        <f>+TRUNC('D-PRB'!EN22,0)</f>
        <v>0</v>
      </c>
      <c r="EO22" s="49">
        <f>+TRUNC('D-PRB'!EO22,0)</f>
        <v>0</v>
      </c>
      <c r="EQ22" s="49">
        <f>+TRUNC('D-PRB'!EQ22,0)</f>
        <v>0</v>
      </c>
      <c r="ER22" s="49">
        <f>+TRUNC('D-PRB'!ER22,0)</f>
        <v>0</v>
      </c>
      <c r="ES22" s="49">
        <f>+TRUNC('D-PRB'!ES22,3)</f>
        <v>0</v>
      </c>
      <c r="ET22" s="49">
        <f>+TRUNC('D-PRB'!ET22,3)</f>
        <v>0</v>
      </c>
      <c r="EU22" s="49">
        <f>+TRUNC('D-PRB'!EU22,0)</f>
        <v>0</v>
      </c>
      <c r="EV22" s="49">
        <f>+TRUNC('D-PRB'!EV22,0)</f>
        <v>0</v>
      </c>
      <c r="EW22" s="49">
        <f>+TRUNC('D-PRB'!EW22,0)</f>
        <v>0</v>
      </c>
      <c r="EX22" s="49">
        <f>+TRUNC('D-PRB'!EX22,0)</f>
        <v>0</v>
      </c>
      <c r="EY22" s="49">
        <f>+TRUNC('D-PRB'!EY22,0)</f>
        <v>0</v>
      </c>
      <c r="EZ22" s="49">
        <f>+TRUNC('D-PRB'!EZ22,0)</f>
        <v>0</v>
      </c>
      <c r="FA22" s="49">
        <f>+TRUNC('D-PRB'!FA22,3)</f>
        <v>0</v>
      </c>
      <c r="FB22" s="49">
        <f>+TRUNC('D-PRB'!FB22,3)</f>
        <v>0</v>
      </c>
      <c r="FC22" s="49">
        <f>+TRUNC('D-PRB'!FC22,0)</f>
        <v>0</v>
      </c>
      <c r="FD22" s="49">
        <f>+TRUNC('D-PRB'!FD22,0)</f>
        <v>0</v>
      </c>
      <c r="FE22" s="49">
        <f>+TRUNC('D-PRB'!FE22,0)</f>
        <v>0</v>
      </c>
      <c r="FF22" s="49">
        <f>+TRUNC('D-PRB'!FF22,0)</f>
        <v>0</v>
      </c>
      <c r="FG22" s="49">
        <f>+TRUNC('D-PRB'!FG22,0)</f>
        <v>0</v>
      </c>
      <c r="FH22" s="49">
        <f>+TRUNC('D-PRB'!FH22,0)</f>
        <v>0</v>
      </c>
      <c r="FI22" s="49">
        <f>+TRUNC('D-PRB'!FI22,3)</f>
        <v>0</v>
      </c>
      <c r="FJ22" s="49">
        <f>+TRUNC('D-PRB'!FJ22,3)</f>
        <v>0</v>
      </c>
      <c r="FK22" s="49">
        <f>+TRUNC('D-PRB'!FK22,0)</f>
        <v>0</v>
      </c>
      <c r="FL22" s="49">
        <f>+TRUNC('D-PRB'!FL22,0)</f>
        <v>0</v>
      </c>
      <c r="FM22" s="49">
        <f>+TRUNC('D-PRB'!FM22,0)</f>
        <v>0</v>
      </c>
      <c r="FN22" s="49">
        <f>+TRUNC('D-PRB'!FN22,0)</f>
        <v>0</v>
      </c>
    </row>
    <row r="23" spans="3:170" x14ac:dyDescent="0.2">
      <c r="C23" s="7">
        <f>+'D-PDP'!C23</f>
        <v>45261</v>
      </c>
      <c r="D23" s="36">
        <f>+TRUNC('D-PRB'!D23,0)</f>
        <v>0</v>
      </c>
      <c r="E23" s="36">
        <f>+TRUNC('D-PRB'!E23,0)</f>
        <v>0</v>
      </c>
      <c r="F23" s="36">
        <f>+TRUNC('D-PRB'!F23,0)</f>
        <v>0</v>
      </c>
      <c r="G23" s="36">
        <f>+TRUNC('D-PRB'!G23,0)</f>
        <v>0</v>
      </c>
      <c r="H23" s="36">
        <f>+TRUNC('D-PRB'!H23,0)</f>
        <v>0</v>
      </c>
      <c r="I23" s="36">
        <f>+TRUNC('D-PRB'!I23,0)</f>
        <v>0</v>
      </c>
      <c r="J23" s="36">
        <f>+TRUNC('D-PRB'!J23,0)</f>
        <v>0</v>
      </c>
      <c r="K23" s="36">
        <f>+TRUNC('D-PRB'!K23,0)</f>
        <v>0</v>
      </c>
      <c r="L23" s="36">
        <f>+TRUNC('D-PRB'!L23,0)</f>
        <v>0</v>
      </c>
      <c r="M23" s="36">
        <f>+TRUNC('D-PRB'!M23,3)</f>
        <v>0</v>
      </c>
      <c r="N23" s="36">
        <f>+TRUNC('D-PRB'!N23,3)</f>
        <v>0</v>
      </c>
      <c r="O23" s="36">
        <f>+TRUNC('D-PRB'!O23,3)</f>
        <v>0</v>
      </c>
      <c r="P23" s="36">
        <f>+TRUNC('D-PRB'!P23,3)</f>
        <v>0</v>
      </c>
      <c r="Q23" s="36">
        <f>+TRUNC('D-PRB'!Q23,3)</f>
        <v>0</v>
      </c>
      <c r="R23" s="36">
        <f>+TRUNC('D-PRB'!R23,3)</f>
        <v>0</v>
      </c>
      <c r="S23" s="36">
        <f>+TRUNC('D-PRB'!S23,0)</f>
        <v>0</v>
      </c>
      <c r="T23" s="36">
        <f>+TRUNC('D-PRB'!T23,0)</f>
        <v>0</v>
      </c>
      <c r="U23" s="36">
        <f>+TRUNC('D-PRB'!U23,0)</f>
        <v>0</v>
      </c>
      <c r="V23" s="36">
        <f>+TRUNC('D-PRB'!V23,0)</f>
        <v>0</v>
      </c>
      <c r="W23" s="36">
        <f>+TRUNC('D-PRB'!W23,0)</f>
        <v>0</v>
      </c>
      <c r="X23" s="36">
        <f>+TRUNC('D-PRB'!X23,0)</f>
        <v>0</v>
      </c>
      <c r="Y23" s="36">
        <f>+TRUNC('D-PRB'!Y23,0)</f>
        <v>0</v>
      </c>
      <c r="Z23" s="36">
        <f>+TRUNC('D-PRB'!Z23,0)</f>
        <v>0</v>
      </c>
      <c r="AA23" s="36">
        <f>+TRUNC('D-PRB'!AA23,0)</f>
        <v>0</v>
      </c>
      <c r="AB23" s="36">
        <f>+TRUNC('D-PRB'!AB23,0)</f>
        <v>0</v>
      </c>
      <c r="AC23" s="36">
        <f>+TRUNC('D-PRB'!AC23,0)</f>
        <v>0</v>
      </c>
      <c r="AD23" s="36">
        <f>+TRUNC('D-PRB'!AD23,3)</f>
        <v>0</v>
      </c>
      <c r="AE23" s="36">
        <f>+TRUNC('D-PRB'!AE23,3)</f>
        <v>0</v>
      </c>
      <c r="AF23" s="36">
        <f>+TRUNC('D-PRB'!AF23,0)</f>
        <v>0</v>
      </c>
      <c r="AG23" s="36">
        <f>+TRUNC('D-PRB'!AG23,0)</f>
        <v>0</v>
      </c>
      <c r="AH23" s="36">
        <f>+TRUNC('D-PRB'!AH23,0)</f>
        <v>0</v>
      </c>
      <c r="AI23" s="36">
        <f>+TRUNC('D-PRB'!AI23,0)</f>
        <v>0</v>
      </c>
      <c r="AJ23" s="36">
        <f>+TRUNC('D-PRB'!AJ23,6)</f>
        <v>0</v>
      </c>
      <c r="AK23" s="36">
        <f>+TRUNC('D-PRB'!AK23,6)</f>
        <v>0</v>
      </c>
      <c r="AL23" s="36">
        <f>+TRUNC('D-PRB'!AL23,6)</f>
        <v>0</v>
      </c>
      <c r="AM23" s="36">
        <f>+TRUNC('D-PRB'!AM23,0)</f>
        <v>0</v>
      </c>
      <c r="AN23" s="36">
        <f>+TRUNC('D-PRB'!AN23,3)</f>
        <v>0</v>
      </c>
      <c r="AO23" s="36">
        <f>+TRUNC('D-PRB'!AO23,0)</f>
        <v>0</v>
      </c>
      <c r="AP23" s="36">
        <f>+TRUNC('D-PRB'!AP23,6)</f>
        <v>0</v>
      </c>
      <c r="AQ23" s="36">
        <f>+TRUNC('D-PRB'!AQ23,0)</f>
        <v>0</v>
      </c>
      <c r="AR23" s="36">
        <f>+TRUNC('D-PRB'!AR23,0)</f>
        <v>0</v>
      </c>
      <c r="AS23" s="36">
        <f>+TRUNC('D-PRB'!AS23,3)</f>
        <v>0</v>
      </c>
      <c r="AT23" s="36">
        <f>+TRUNC('D-PRB'!AT23,3)</f>
        <v>0</v>
      </c>
      <c r="AU23" s="36">
        <f>+TRUNC('D-PRB'!AU23,0)</f>
        <v>0</v>
      </c>
      <c r="AV23" s="36">
        <f>+TRUNC('D-PRB'!AV23,0)</f>
        <v>0</v>
      </c>
      <c r="AW23" s="36">
        <f>+TRUNC('D-PRB'!AW23,0)</f>
        <v>0</v>
      </c>
      <c r="AX23" s="36">
        <f>+TRUNC('D-PRB'!AX23,0)</f>
        <v>0</v>
      </c>
      <c r="AY23" s="36">
        <f>+TRUNC('D-PRB'!AY23,0)</f>
        <v>0</v>
      </c>
      <c r="AZ23" s="36">
        <f>+TRUNC('D-PRB'!AZ23,3)</f>
        <v>0</v>
      </c>
      <c r="BA23" s="36">
        <f>+TRUNC('D-PRB'!BA23,0)</f>
        <v>0</v>
      </c>
      <c r="BB23" s="36">
        <f>+TRUNC('D-PRB'!BB23,0)</f>
        <v>0</v>
      </c>
      <c r="BC23" s="36">
        <f>+TRUNC('D-PRB'!BC23,0)</f>
        <v>0</v>
      </c>
      <c r="BD23" s="36">
        <f>+TRUNC('D-PRB'!BD23,3)</f>
        <v>0</v>
      </c>
      <c r="BE23" s="36">
        <f>+TRUNC('D-PRB'!BE23,3)</f>
        <v>0</v>
      </c>
      <c r="BF23" s="36">
        <f>+TRUNC('D-PRB'!BF23,0)</f>
        <v>0</v>
      </c>
      <c r="BG23" s="36">
        <f>+TRUNC('D-PRB'!BG23,0)</f>
        <v>0</v>
      </c>
      <c r="BH23" s="36">
        <f>+TRUNC('D-PRB'!BH23,0)</f>
        <v>0</v>
      </c>
      <c r="BI23" s="36">
        <f>+TRUNC('D-PRB'!BI23,0)</f>
        <v>0</v>
      </c>
      <c r="BJ23" s="36">
        <f>+TRUNC('D-PRB'!BJ23,3)</f>
        <v>98.739000000000004</v>
      </c>
      <c r="BK23" s="36">
        <f>+TRUNC('D-PRB'!BK23,3)</f>
        <v>1.8420000000000001</v>
      </c>
      <c r="BL23" s="36">
        <f>+TRUNC('D-PRB'!BL23,3)</f>
        <v>-1.0569999999999999</v>
      </c>
      <c r="BM23" s="36">
        <f>+TRUNC('D-PRB'!BM23,3)</f>
        <v>0.876</v>
      </c>
      <c r="BN23" s="36">
        <f>+TRUNC('D-PRB'!BN23,3)</f>
        <v>6.0419999999999998</v>
      </c>
      <c r="BO23" s="36">
        <f>+TRUNC('D-PRB'!BO23,3)</f>
        <v>6.0419999999999998</v>
      </c>
      <c r="BP23" s="36">
        <f>+TRUNC('D-PRB'!BP23,3)</f>
        <v>0</v>
      </c>
      <c r="BQ23" s="36">
        <f>+TRUNC('D-PRB'!BQ23,3)</f>
        <v>37.502000000000002</v>
      </c>
      <c r="BR23" s="36">
        <f>+TRUNC('D-PRB'!BR23,3)</f>
        <v>37.502000000000002</v>
      </c>
      <c r="BS23" s="36">
        <f>+TRUNC('D-PRB'!BS23,3)</f>
        <v>98.739000000000004</v>
      </c>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R23" s="49">
        <f>+TRUNC('D-PRB'!DR23,0)</f>
        <v>0</v>
      </c>
      <c r="DS23" s="49">
        <f>+TRUNC('D-PRB'!DS23,0)</f>
        <v>0</v>
      </c>
      <c r="DT23" s="49">
        <f>+TRUNC('D-PRB'!DT23,3)</f>
        <v>0</v>
      </c>
      <c r="DU23" s="49">
        <f>+TRUNC('D-PRB'!DU23,3)</f>
        <v>0</v>
      </c>
      <c r="DV23" s="49">
        <f>+TRUNC('D-PRB'!DV23,0)</f>
        <v>0</v>
      </c>
      <c r="DW23" s="49">
        <f>+TRUNC('D-PRB'!DW23,0)</f>
        <v>0</v>
      </c>
      <c r="DX23" s="49">
        <f>+TRUNC('D-PRB'!DX23,0)</f>
        <v>0</v>
      </c>
      <c r="DY23" s="49">
        <f>+TRUNC('D-PRB'!DY23,0)</f>
        <v>0</v>
      </c>
      <c r="DZ23" s="49">
        <f>+TRUNC('D-PRB'!DZ23,0)</f>
        <v>0</v>
      </c>
      <c r="EA23" s="49">
        <f>+TRUNC('D-PRB'!EA23,0)</f>
        <v>0</v>
      </c>
      <c r="EB23" s="49">
        <f>+TRUNC('D-PRB'!EB23,3)</f>
        <v>0</v>
      </c>
      <c r="EC23" s="49">
        <f>+TRUNC('D-PRB'!EC23,3)</f>
        <v>0</v>
      </c>
      <c r="ED23" s="49">
        <f>+TRUNC('D-PRB'!ED23,0)</f>
        <v>0</v>
      </c>
      <c r="EE23" s="49">
        <f>+TRUNC('D-PRB'!EE23,0)</f>
        <v>0</v>
      </c>
      <c r="EF23" s="49">
        <f>+TRUNC('D-PRB'!EF23,0)</f>
        <v>0</v>
      </c>
      <c r="EG23" s="49">
        <f>+TRUNC('D-PRB'!EG23,0)</f>
        <v>0</v>
      </c>
      <c r="EH23" s="49">
        <f>+TRUNC('D-PRB'!EH23,0)</f>
        <v>0</v>
      </c>
      <c r="EI23" s="49">
        <f>+TRUNC('D-PRB'!EI23,0)</f>
        <v>0</v>
      </c>
      <c r="EJ23" s="49">
        <f>+TRUNC('D-PRB'!EJ23,3)</f>
        <v>0</v>
      </c>
      <c r="EK23" s="49">
        <f>+TRUNC('D-PRB'!EK23,3)</f>
        <v>0</v>
      </c>
      <c r="EL23" s="49">
        <f>+TRUNC('D-PRB'!EL23,0)</f>
        <v>0</v>
      </c>
      <c r="EM23" s="49">
        <f>+TRUNC('D-PRB'!EM23,0)</f>
        <v>0</v>
      </c>
      <c r="EN23" s="49">
        <f>+TRUNC('D-PRB'!EN23,0)</f>
        <v>0</v>
      </c>
      <c r="EO23" s="49">
        <f>+TRUNC('D-PRB'!EO23,0)</f>
        <v>0</v>
      </c>
      <c r="EQ23" s="49">
        <f>+TRUNC('D-PRB'!EQ23,0)</f>
        <v>0</v>
      </c>
      <c r="ER23" s="49">
        <f>+TRUNC('D-PRB'!ER23,0)</f>
        <v>0</v>
      </c>
      <c r="ES23" s="49">
        <f>+TRUNC('D-PRB'!ES23,3)</f>
        <v>0</v>
      </c>
      <c r="ET23" s="49">
        <f>+TRUNC('D-PRB'!ET23,3)</f>
        <v>0</v>
      </c>
      <c r="EU23" s="49">
        <f>+TRUNC('D-PRB'!EU23,0)</f>
        <v>0</v>
      </c>
      <c r="EV23" s="49">
        <f>+TRUNC('D-PRB'!EV23,0)</f>
        <v>0</v>
      </c>
      <c r="EW23" s="49">
        <f>+TRUNC('D-PRB'!EW23,0)</f>
        <v>0</v>
      </c>
      <c r="EX23" s="49">
        <f>+TRUNC('D-PRB'!EX23,0)</f>
        <v>0</v>
      </c>
      <c r="EY23" s="49">
        <f>+TRUNC('D-PRB'!EY23,0)</f>
        <v>0</v>
      </c>
      <c r="EZ23" s="49">
        <f>+TRUNC('D-PRB'!EZ23,0)</f>
        <v>0</v>
      </c>
      <c r="FA23" s="49">
        <f>+TRUNC('D-PRB'!FA23,3)</f>
        <v>0</v>
      </c>
      <c r="FB23" s="49">
        <f>+TRUNC('D-PRB'!FB23,3)</f>
        <v>0</v>
      </c>
      <c r="FC23" s="49">
        <f>+TRUNC('D-PRB'!FC23,0)</f>
        <v>0</v>
      </c>
      <c r="FD23" s="49">
        <f>+TRUNC('D-PRB'!FD23,0)</f>
        <v>0</v>
      </c>
      <c r="FE23" s="49">
        <f>+TRUNC('D-PRB'!FE23,0)</f>
        <v>0</v>
      </c>
      <c r="FF23" s="49">
        <f>+TRUNC('D-PRB'!FF23,0)</f>
        <v>0</v>
      </c>
      <c r="FG23" s="49">
        <f>+TRUNC('D-PRB'!FG23,0)</f>
        <v>0</v>
      </c>
      <c r="FH23" s="49">
        <f>+TRUNC('D-PRB'!FH23,0)</f>
        <v>0</v>
      </c>
      <c r="FI23" s="49">
        <f>+TRUNC('D-PRB'!FI23,3)</f>
        <v>0</v>
      </c>
      <c r="FJ23" s="49">
        <f>+TRUNC('D-PRB'!FJ23,3)</f>
        <v>0</v>
      </c>
      <c r="FK23" s="49">
        <f>+TRUNC('D-PRB'!FK23,0)</f>
        <v>0</v>
      </c>
      <c r="FL23" s="49">
        <f>+TRUNC('D-PRB'!FL23,0)</f>
        <v>0</v>
      </c>
      <c r="FM23" s="49">
        <f>+TRUNC('D-PRB'!FM23,0)</f>
        <v>0</v>
      </c>
      <c r="FN23" s="49">
        <f>+TRUNC('D-PRB'!FN23,0)</f>
        <v>0</v>
      </c>
    </row>
    <row r="24" spans="3:170" x14ac:dyDescent="0.2">
      <c r="C24" s="8">
        <f>+'D-PDP'!C24</f>
        <v>45292</v>
      </c>
      <c r="D24" s="36">
        <f>+TRUNC('D-PRB'!D24,0)</f>
        <v>0</v>
      </c>
      <c r="E24" s="36">
        <f>+TRUNC('D-PRB'!E24,0)</f>
        <v>0</v>
      </c>
      <c r="F24" s="36">
        <f>+TRUNC('D-PRB'!F24,0)</f>
        <v>0</v>
      </c>
      <c r="G24" s="36">
        <f>+TRUNC('D-PRB'!G24,0)</f>
        <v>0</v>
      </c>
      <c r="H24" s="36">
        <f>+TRUNC('D-PRB'!H24,0)</f>
        <v>0</v>
      </c>
      <c r="I24" s="36">
        <f>+TRUNC('D-PRB'!I24,0)</f>
        <v>0</v>
      </c>
      <c r="J24" s="36">
        <f>+TRUNC('D-PRB'!J24,0)</f>
        <v>0</v>
      </c>
      <c r="K24" s="36">
        <f>+TRUNC('D-PRB'!K24,0)</f>
        <v>0</v>
      </c>
      <c r="L24" s="36">
        <f>+TRUNC('D-PRB'!L24,0)</f>
        <v>0</v>
      </c>
      <c r="M24" s="36">
        <f>+TRUNC('D-PRB'!M24,3)</f>
        <v>0</v>
      </c>
      <c r="N24" s="36">
        <f>+TRUNC('D-PRB'!N24,3)</f>
        <v>0</v>
      </c>
      <c r="O24" s="36">
        <f>+TRUNC('D-PRB'!O24,3)</f>
        <v>0</v>
      </c>
      <c r="P24" s="36">
        <f>+TRUNC('D-PRB'!P24,3)</f>
        <v>0</v>
      </c>
      <c r="Q24" s="36">
        <f>+TRUNC('D-PRB'!Q24,3)</f>
        <v>0</v>
      </c>
      <c r="R24" s="36">
        <f>+TRUNC('D-PRB'!R24,3)</f>
        <v>0</v>
      </c>
      <c r="S24" s="36">
        <f>+TRUNC('D-PRB'!S24,0)</f>
        <v>0</v>
      </c>
      <c r="T24" s="36">
        <f>+TRUNC('D-PRB'!T24,0)</f>
        <v>0</v>
      </c>
      <c r="U24" s="36">
        <f>+TRUNC('D-PRB'!U24,0)</f>
        <v>0</v>
      </c>
      <c r="V24" s="36">
        <f>+TRUNC('D-PRB'!V24,0)</f>
        <v>0</v>
      </c>
      <c r="W24" s="36">
        <f>+TRUNC('D-PRB'!W24,0)</f>
        <v>0</v>
      </c>
      <c r="X24" s="36">
        <f>+TRUNC('D-PRB'!X24,0)</f>
        <v>0</v>
      </c>
      <c r="Y24" s="36">
        <f>+TRUNC('D-PRB'!Y24,0)</f>
        <v>0</v>
      </c>
      <c r="Z24" s="36">
        <f>+TRUNC('D-PRB'!Z24,0)</f>
        <v>0</v>
      </c>
      <c r="AA24" s="36">
        <f>+TRUNC('D-PRB'!AA24,0)</f>
        <v>0</v>
      </c>
      <c r="AB24" s="36">
        <f>+TRUNC('D-PRB'!AB24,0)</f>
        <v>0</v>
      </c>
      <c r="AC24" s="36">
        <f>+TRUNC('D-PRB'!AC24,0)</f>
        <v>0</v>
      </c>
      <c r="AD24" s="36">
        <f>+TRUNC('D-PRB'!AD24,3)</f>
        <v>0</v>
      </c>
      <c r="AE24" s="36">
        <f>+TRUNC('D-PRB'!AE24,3)</f>
        <v>0</v>
      </c>
      <c r="AF24" s="36">
        <f>+TRUNC('D-PRB'!AF24,0)</f>
        <v>0</v>
      </c>
      <c r="AG24" s="36">
        <f>+TRUNC('D-PRB'!AG24,0)</f>
        <v>0</v>
      </c>
      <c r="AH24" s="36">
        <f>+TRUNC('D-PRB'!AH24,0)</f>
        <v>0</v>
      </c>
      <c r="AI24" s="36">
        <f>+TRUNC('D-PRB'!AI24,0)</f>
        <v>0</v>
      </c>
      <c r="AJ24" s="36">
        <f>+TRUNC('D-PRB'!AJ24,6)</f>
        <v>0</v>
      </c>
      <c r="AK24" s="36">
        <f>+TRUNC('D-PRB'!AK24,6)</f>
        <v>0</v>
      </c>
      <c r="AL24" s="36">
        <f>+TRUNC('D-PRB'!AL24,6)</f>
        <v>0</v>
      </c>
      <c r="AM24" s="36">
        <f>+TRUNC('D-PRB'!AM24,0)</f>
        <v>0</v>
      </c>
      <c r="AN24" s="36">
        <f>+TRUNC('D-PRB'!AN24,3)</f>
        <v>0</v>
      </c>
      <c r="AO24" s="36">
        <f>+TRUNC('D-PRB'!AO24,0)</f>
        <v>0</v>
      </c>
      <c r="AP24" s="36">
        <f>+TRUNC('D-PRB'!AP24,6)</f>
        <v>0</v>
      </c>
      <c r="AQ24" s="36">
        <f>+TRUNC('D-PRB'!AQ24,0)</f>
        <v>0</v>
      </c>
      <c r="AR24" s="36">
        <f>+TRUNC('D-PRB'!AR24,0)</f>
        <v>0</v>
      </c>
      <c r="AS24" s="36">
        <f>+TRUNC('D-PRB'!AS24,3)</f>
        <v>0</v>
      </c>
      <c r="AT24" s="36">
        <f>+TRUNC('D-PRB'!AT24,3)</f>
        <v>0</v>
      </c>
      <c r="AU24" s="36">
        <f>+TRUNC('D-PRB'!AU24,0)</f>
        <v>0</v>
      </c>
      <c r="AV24" s="36">
        <f>+TRUNC('D-PRB'!AV24,0)</f>
        <v>0</v>
      </c>
      <c r="AW24" s="36">
        <f>+TRUNC('D-PRB'!AW24,0)</f>
        <v>0</v>
      </c>
      <c r="AX24" s="36">
        <f>+TRUNC('D-PRB'!AX24,0)</f>
        <v>0</v>
      </c>
      <c r="AY24" s="36">
        <f>+TRUNC('D-PRB'!AY24,0)</f>
        <v>0</v>
      </c>
      <c r="AZ24" s="36">
        <f>+TRUNC('D-PRB'!AZ24,3)</f>
        <v>0</v>
      </c>
      <c r="BA24" s="36">
        <f>+TRUNC('D-PRB'!BA24,0)</f>
        <v>0</v>
      </c>
      <c r="BB24" s="36">
        <f>+TRUNC('D-PRB'!BB24,0)</f>
        <v>0</v>
      </c>
      <c r="BC24" s="36">
        <f>+TRUNC('D-PRB'!BC24,0)</f>
        <v>0</v>
      </c>
      <c r="BD24" s="36">
        <f>+TRUNC('D-PRB'!BD24,3)</f>
        <v>0</v>
      </c>
      <c r="BE24" s="36">
        <f>+TRUNC('D-PRB'!BE24,3)</f>
        <v>0</v>
      </c>
      <c r="BF24" s="36">
        <f>+TRUNC('D-PRB'!BF24,0)</f>
        <v>0</v>
      </c>
      <c r="BG24" s="36">
        <f>+TRUNC('D-PRB'!BG24,0)</f>
        <v>0</v>
      </c>
      <c r="BH24" s="36">
        <f>+TRUNC('D-PRB'!BH24,0)</f>
        <v>0</v>
      </c>
      <c r="BI24" s="36">
        <f>+TRUNC('D-PRB'!BI24,0)</f>
        <v>0</v>
      </c>
      <c r="BJ24" s="36">
        <f>+TRUNC('D-PRB'!BJ24,3)</f>
        <v>98.739000000000004</v>
      </c>
      <c r="BK24" s="36">
        <f>+TRUNC('D-PRB'!BK24,3)</f>
        <v>1.8420000000000001</v>
      </c>
      <c r="BL24" s="36">
        <f>+TRUNC('D-PRB'!BL24,3)</f>
        <v>-1.0569999999999999</v>
      </c>
      <c r="BM24" s="36">
        <f>+TRUNC('D-PRB'!BM24,3)</f>
        <v>0.876</v>
      </c>
      <c r="BN24" s="36">
        <f>+TRUNC('D-PRB'!BN24,3)</f>
        <v>6.0419999999999998</v>
      </c>
      <c r="BO24" s="36">
        <f>+TRUNC('D-PRB'!BO24,3)</f>
        <v>6.0419999999999998</v>
      </c>
      <c r="BP24" s="36">
        <f>+TRUNC('D-PRB'!BP24,3)</f>
        <v>0</v>
      </c>
      <c r="BQ24" s="36">
        <f>+TRUNC('D-PRB'!BQ24,3)</f>
        <v>37.502000000000002</v>
      </c>
      <c r="BR24" s="36">
        <f>+TRUNC('D-PRB'!BR24,3)</f>
        <v>37.502000000000002</v>
      </c>
      <c r="BS24" s="36">
        <f>+TRUNC('D-PRB'!BS24,3)</f>
        <v>98.739000000000004</v>
      </c>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R24" s="49">
        <f>+TRUNC('D-PRB'!DR24,0)</f>
        <v>0</v>
      </c>
      <c r="DS24" s="49">
        <f>+TRUNC('D-PRB'!DS24,0)</f>
        <v>0</v>
      </c>
      <c r="DT24" s="49">
        <f>+TRUNC('D-PRB'!DT24,3)</f>
        <v>0</v>
      </c>
      <c r="DU24" s="49">
        <f>+TRUNC('D-PRB'!DU24,3)</f>
        <v>0</v>
      </c>
      <c r="DV24" s="49">
        <f>+TRUNC('D-PRB'!DV24,0)</f>
        <v>0</v>
      </c>
      <c r="DW24" s="49">
        <f>+TRUNC('D-PRB'!DW24,0)</f>
        <v>0</v>
      </c>
      <c r="DX24" s="49">
        <f>+TRUNC('D-PRB'!DX24,0)</f>
        <v>0</v>
      </c>
      <c r="DY24" s="49">
        <f>+TRUNC('D-PRB'!DY24,0)</f>
        <v>0</v>
      </c>
      <c r="DZ24" s="49">
        <f>+TRUNC('D-PRB'!DZ24,0)</f>
        <v>0</v>
      </c>
      <c r="EA24" s="49">
        <f>+TRUNC('D-PRB'!EA24,0)</f>
        <v>0</v>
      </c>
      <c r="EB24" s="49">
        <f>+TRUNC('D-PRB'!EB24,3)</f>
        <v>0</v>
      </c>
      <c r="EC24" s="49">
        <f>+TRUNC('D-PRB'!EC24,3)</f>
        <v>0</v>
      </c>
      <c r="ED24" s="49">
        <f>+TRUNC('D-PRB'!ED24,0)</f>
        <v>0</v>
      </c>
      <c r="EE24" s="49">
        <f>+TRUNC('D-PRB'!EE24,0)</f>
        <v>0</v>
      </c>
      <c r="EF24" s="49">
        <f>+TRUNC('D-PRB'!EF24,0)</f>
        <v>0</v>
      </c>
      <c r="EG24" s="49">
        <f>+TRUNC('D-PRB'!EG24,0)</f>
        <v>0</v>
      </c>
      <c r="EH24" s="49">
        <f>+TRUNC('D-PRB'!EH24,0)</f>
        <v>0</v>
      </c>
      <c r="EI24" s="49">
        <f>+TRUNC('D-PRB'!EI24,0)</f>
        <v>0</v>
      </c>
      <c r="EJ24" s="49">
        <f>+TRUNC('D-PRB'!EJ24,3)</f>
        <v>0</v>
      </c>
      <c r="EK24" s="49">
        <f>+TRUNC('D-PRB'!EK24,3)</f>
        <v>0</v>
      </c>
      <c r="EL24" s="49">
        <f>+TRUNC('D-PRB'!EL24,0)</f>
        <v>0</v>
      </c>
      <c r="EM24" s="49">
        <f>+TRUNC('D-PRB'!EM24,0)</f>
        <v>0</v>
      </c>
      <c r="EN24" s="49">
        <f>+TRUNC('D-PRB'!EN24,0)</f>
        <v>0</v>
      </c>
      <c r="EO24" s="49">
        <f>+TRUNC('D-PRB'!EO24,0)</f>
        <v>0</v>
      </c>
      <c r="EQ24" s="49">
        <f>+TRUNC('D-PRB'!EQ24,0)</f>
        <v>0</v>
      </c>
      <c r="ER24" s="49">
        <f>+TRUNC('D-PRB'!ER24,0)</f>
        <v>0</v>
      </c>
      <c r="ES24" s="49">
        <f>+TRUNC('D-PRB'!ES24,3)</f>
        <v>0</v>
      </c>
      <c r="ET24" s="49">
        <f>+TRUNC('D-PRB'!ET24,3)</f>
        <v>0</v>
      </c>
      <c r="EU24" s="49">
        <f>+TRUNC('D-PRB'!EU24,0)</f>
        <v>0</v>
      </c>
      <c r="EV24" s="49">
        <f>+TRUNC('D-PRB'!EV24,0)</f>
        <v>0</v>
      </c>
      <c r="EW24" s="49">
        <f>+TRUNC('D-PRB'!EW24,0)</f>
        <v>0</v>
      </c>
      <c r="EX24" s="49">
        <f>+TRUNC('D-PRB'!EX24,0)</f>
        <v>0</v>
      </c>
      <c r="EY24" s="49">
        <f>+TRUNC('D-PRB'!EY24,0)</f>
        <v>0</v>
      </c>
      <c r="EZ24" s="49">
        <f>+TRUNC('D-PRB'!EZ24,0)</f>
        <v>0</v>
      </c>
      <c r="FA24" s="49">
        <f>+TRUNC('D-PRB'!FA24,3)</f>
        <v>0</v>
      </c>
      <c r="FB24" s="49">
        <f>+TRUNC('D-PRB'!FB24,3)</f>
        <v>0</v>
      </c>
      <c r="FC24" s="49">
        <f>+TRUNC('D-PRB'!FC24,0)</f>
        <v>0</v>
      </c>
      <c r="FD24" s="49">
        <f>+TRUNC('D-PRB'!FD24,0)</f>
        <v>0</v>
      </c>
      <c r="FE24" s="49">
        <f>+TRUNC('D-PRB'!FE24,0)</f>
        <v>0</v>
      </c>
      <c r="FF24" s="49">
        <f>+TRUNC('D-PRB'!FF24,0)</f>
        <v>0</v>
      </c>
      <c r="FG24" s="49">
        <f>+TRUNC('D-PRB'!FG24,0)</f>
        <v>0</v>
      </c>
      <c r="FH24" s="49">
        <f>+TRUNC('D-PRB'!FH24,0)</f>
        <v>0</v>
      </c>
      <c r="FI24" s="49">
        <f>+TRUNC('D-PRB'!FI24,3)</f>
        <v>0</v>
      </c>
      <c r="FJ24" s="49">
        <f>+TRUNC('D-PRB'!FJ24,3)</f>
        <v>0</v>
      </c>
      <c r="FK24" s="49">
        <f>+TRUNC('D-PRB'!FK24,0)</f>
        <v>0</v>
      </c>
      <c r="FL24" s="49">
        <f>+TRUNC('D-PRB'!FL24,0)</f>
        <v>0</v>
      </c>
      <c r="FM24" s="49">
        <f>+TRUNC('D-PRB'!FM24,0)</f>
        <v>0</v>
      </c>
      <c r="FN24" s="49">
        <f>+TRUNC('D-PRB'!FN24,0)</f>
        <v>0</v>
      </c>
    </row>
    <row r="25" spans="3:170" x14ac:dyDescent="0.2">
      <c r="C25" s="8">
        <f>+'D-PDP'!C25</f>
        <v>45323</v>
      </c>
      <c r="D25" s="36">
        <f>+TRUNC('D-PRB'!D25,0)</f>
        <v>0</v>
      </c>
      <c r="E25" s="36">
        <f>+TRUNC('D-PRB'!E25,0)</f>
        <v>0</v>
      </c>
      <c r="F25" s="36">
        <f>+TRUNC('D-PRB'!F25,0)</f>
        <v>0</v>
      </c>
      <c r="G25" s="36">
        <f>+TRUNC('D-PRB'!G25,0)</f>
        <v>0</v>
      </c>
      <c r="H25" s="36">
        <f>+TRUNC('D-PRB'!H25,0)</f>
        <v>0</v>
      </c>
      <c r="I25" s="36">
        <f>+TRUNC('D-PRB'!I25,0)</f>
        <v>0</v>
      </c>
      <c r="J25" s="36">
        <f>+TRUNC('D-PRB'!J25,0)</f>
        <v>0</v>
      </c>
      <c r="K25" s="36">
        <f>+TRUNC('D-PRB'!K25,0)</f>
        <v>0</v>
      </c>
      <c r="L25" s="36">
        <f>+TRUNC('D-PRB'!L25,0)</f>
        <v>0</v>
      </c>
      <c r="M25" s="36">
        <f>+TRUNC('D-PRB'!M25,3)</f>
        <v>0</v>
      </c>
      <c r="N25" s="36">
        <f>+TRUNC('D-PRB'!N25,3)</f>
        <v>0</v>
      </c>
      <c r="O25" s="36">
        <f>+TRUNC('D-PRB'!O25,3)</f>
        <v>0</v>
      </c>
      <c r="P25" s="36">
        <f>+TRUNC('D-PRB'!P25,3)</f>
        <v>0</v>
      </c>
      <c r="Q25" s="36">
        <f>+TRUNC('D-PRB'!Q25,3)</f>
        <v>0</v>
      </c>
      <c r="R25" s="36">
        <f>+TRUNC('D-PRB'!R25,3)</f>
        <v>0</v>
      </c>
      <c r="S25" s="36">
        <f>+TRUNC('D-PRB'!S25,0)</f>
        <v>0</v>
      </c>
      <c r="T25" s="36">
        <f>+TRUNC('D-PRB'!T25,0)</f>
        <v>0</v>
      </c>
      <c r="U25" s="36">
        <f>+TRUNC('D-PRB'!U25,0)</f>
        <v>0</v>
      </c>
      <c r="V25" s="36">
        <f>+TRUNC('D-PRB'!V25,0)</f>
        <v>0</v>
      </c>
      <c r="W25" s="36">
        <f>+TRUNC('D-PRB'!W25,0)</f>
        <v>0</v>
      </c>
      <c r="X25" s="36">
        <f>+TRUNC('D-PRB'!X25,0)</f>
        <v>0</v>
      </c>
      <c r="Y25" s="36">
        <f>+TRUNC('D-PRB'!Y25,0)</f>
        <v>0</v>
      </c>
      <c r="Z25" s="36">
        <f>+TRUNC('D-PRB'!Z25,0)</f>
        <v>0</v>
      </c>
      <c r="AA25" s="36">
        <f>+TRUNC('D-PRB'!AA25,0)</f>
        <v>0</v>
      </c>
      <c r="AB25" s="36">
        <f>+TRUNC('D-PRB'!AB25,0)</f>
        <v>0</v>
      </c>
      <c r="AC25" s="36">
        <f>+TRUNC('D-PRB'!AC25,0)</f>
        <v>0</v>
      </c>
      <c r="AD25" s="36">
        <f>+TRUNC('D-PRB'!AD25,3)</f>
        <v>0</v>
      </c>
      <c r="AE25" s="36">
        <f>+TRUNC('D-PRB'!AE25,3)</f>
        <v>0</v>
      </c>
      <c r="AF25" s="36">
        <f>+TRUNC('D-PRB'!AF25,0)</f>
        <v>0</v>
      </c>
      <c r="AG25" s="36">
        <f>+TRUNC('D-PRB'!AG25,0)</f>
        <v>0</v>
      </c>
      <c r="AH25" s="36">
        <f>+TRUNC('D-PRB'!AH25,0)</f>
        <v>0</v>
      </c>
      <c r="AI25" s="36">
        <f>+TRUNC('D-PRB'!AI25,0)</f>
        <v>0</v>
      </c>
      <c r="AJ25" s="36">
        <f>+TRUNC('D-PRB'!AJ25,6)</f>
        <v>0</v>
      </c>
      <c r="AK25" s="36">
        <f>+TRUNC('D-PRB'!AK25,6)</f>
        <v>0</v>
      </c>
      <c r="AL25" s="36">
        <f>+TRUNC('D-PRB'!AL25,6)</f>
        <v>0</v>
      </c>
      <c r="AM25" s="36">
        <f>+TRUNC('D-PRB'!AM25,0)</f>
        <v>0</v>
      </c>
      <c r="AN25" s="36">
        <f>+TRUNC('D-PRB'!AN25,3)</f>
        <v>0</v>
      </c>
      <c r="AO25" s="36">
        <f>+TRUNC('D-PRB'!AO25,0)</f>
        <v>0</v>
      </c>
      <c r="AP25" s="36">
        <f>+TRUNC('D-PRB'!AP25,6)</f>
        <v>0</v>
      </c>
      <c r="AQ25" s="36">
        <f>+TRUNC('D-PRB'!AQ25,0)</f>
        <v>0</v>
      </c>
      <c r="AR25" s="36">
        <f>+TRUNC('D-PRB'!AR25,0)</f>
        <v>0</v>
      </c>
      <c r="AS25" s="36">
        <f>+TRUNC('D-PRB'!AS25,3)</f>
        <v>0</v>
      </c>
      <c r="AT25" s="36">
        <f>+TRUNC('D-PRB'!AT25,3)</f>
        <v>0</v>
      </c>
      <c r="AU25" s="36">
        <f>+TRUNC('D-PRB'!AU25,0)</f>
        <v>0</v>
      </c>
      <c r="AV25" s="36">
        <f>+TRUNC('D-PRB'!AV25,0)</f>
        <v>0</v>
      </c>
      <c r="AW25" s="36">
        <f>+TRUNC('D-PRB'!AW25,0)</f>
        <v>0</v>
      </c>
      <c r="AX25" s="36">
        <f>+TRUNC('D-PRB'!AX25,0)</f>
        <v>0</v>
      </c>
      <c r="AY25" s="36">
        <f>+TRUNC('D-PRB'!AY25,0)</f>
        <v>0</v>
      </c>
      <c r="AZ25" s="36">
        <f>+TRUNC('D-PRB'!AZ25,3)</f>
        <v>0</v>
      </c>
      <c r="BA25" s="36">
        <f>+TRUNC('D-PRB'!BA25,0)</f>
        <v>0</v>
      </c>
      <c r="BB25" s="36">
        <f>+TRUNC('D-PRB'!BB25,0)</f>
        <v>0</v>
      </c>
      <c r="BC25" s="36">
        <f>+TRUNC('D-PRB'!BC25,0)</f>
        <v>0</v>
      </c>
      <c r="BD25" s="36">
        <f>+TRUNC('D-PRB'!BD25,3)</f>
        <v>0</v>
      </c>
      <c r="BE25" s="36">
        <f>+TRUNC('D-PRB'!BE25,3)</f>
        <v>0</v>
      </c>
      <c r="BF25" s="36">
        <f>+TRUNC('D-PRB'!BF25,0)</f>
        <v>0</v>
      </c>
      <c r="BG25" s="36">
        <f>+TRUNC('D-PRB'!BG25,0)</f>
        <v>0</v>
      </c>
      <c r="BH25" s="36">
        <f>+TRUNC('D-PRB'!BH25,0)</f>
        <v>0</v>
      </c>
      <c r="BI25" s="36">
        <f>+TRUNC('D-PRB'!BI25,0)</f>
        <v>0</v>
      </c>
      <c r="BJ25" s="36">
        <f>+TRUNC('D-PRB'!BJ25,3)</f>
        <v>98.739000000000004</v>
      </c>
      <c r="BK25" s="36">
        <f>+TRUNC('D-PRB'!BK25,3)</f>
        <v>1.8420000000000001</v>
      </c>
      <c r="BL25" s="36">
        <f>+TRUNC('D-PRB'!BL25,3)</f>
        <v>-1.0569999999999999</v>
      </c>
      <c r="BM25" s="36">
        <f>+TRUNC('D-PRB'!BM25,3)</f>
        <v>0.876</v>
      </c>
      <c r="BN25" s="36">
        <f>+TRUNC('D-PRB'!BN25,3)</f>
        <v>6.0419999999999998</v>
      </c>
      <c r="BO25" s="36">
        <f>+TRUNC('D-PRB'!BO25,3)</f>
        <v>6.0419999999999998</v>
      </c>
      <c r="BP25" s="36">
        <f>+TRUNC('D-PRB'!BP25,3)</f>
        <v>0</v>
      </c>
      <c r="BQ25" s="36">
        <f>+TRUNC('D-PRB'!BQ25,3)</f>
        <v>37.502000000000002</v>
      </c>
      <c r="BR25" s="36">
        <f>+TRUNC('D-PRB'!BR25,3)</f>
        <v>37.502000000000002</v>
      </c>
      <c r="BS25" s="36">
        <f>+TRUNC('D-PRB'!BS25,3)</f>
        <v>98.739000000000004</v>
      </c>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R25" s="49">
        <f>+TRUNC('D-PRB'!DR25,0)</f>
        <v>0</v>
      </c>
      <c r="DS25" s="49">
        <f>+TRUNC('D-PRB'!DS25,0)</f>
        <v>0</v>
      </c>
      <c r="DT25" s="49">
        <f>+TRUNC('D-PRB'!DT25,3)</f>
        <v>0</v>
      </c>
      <c r="DU25" s="49">
        <f>+TRUNC('D-PRB'!DU25,3)</f>
        <v>0</v>
      </c>
      <c r="DV25" s="49">
        <f>+TRUNC('D-PRB'!DV25,0)</f>
        <v>0</v>
      </c>
      <c r="DW25" s="49">
        <f>+TRUNC('D-PRB'!DW25,0)</f>
        <v>0</v>
      </c>
      <c r="DX25" s="49">
        <f>+TRUNC('D-PRB'!DX25,0)</f>
        <v>0</v>
      </c>
      <c r="DY25" s="49">
        <f>+TRUNC('D-PRB'!DY25,0)</f>
        <v>0</v>
      </c>
      <c r="DZ25" s="49">
        <f>+TRUNC('D-PRB'!DZ25,0)</f>
        <v>0</v>
      </c>
      <c r="EA25" s="49">
        <f>+TRUNC('D-PRB'!EA25,0)</f>
        <v>0</v>
      </c>
      <c r="EB25" s="49">
        <f>+TRUNC('D-PRB'!EB25,3)</f>
        <v>0</v>
      </c>
      <c r="EC25" s="49">
        <f>+TRUNC('D-PRB'!EC25,3)</f>
        <v>0</v>
      </c>
      <c r="ED25" s="49">
        <f>+TRUNC('D-PRB'!ED25,0)</f>
        <v>0</v>
      </c>
      <c r="EE25" s="49">
        <f>+TRUNC('D-PRB'!EE25,0)</f>
        <v>0</v>
      </c>
      <c r="EF25" s="49">
        <f>+TRUNC('D-PRB'!EF25,0)</f>
        <v>0</v>
      </c>
      <c r="EG25" s="49">
        <f>+TRUNC('D-PRB'!EG25,0)</f>
        <v>0</v>
      </c>
      <c r="EH25" s="49">
        <f>+TRUNC('D-PRB'!EH25,0)</f>
        <v>0</v>
      </c>
      <c r="EI25" s="49">
        <f>+TRUNC('D-PRB'!EI25,0)</f>
        <v>0</v>
      </c>
      <c r="EJ25" s="49">
        <f>+TRUNC('D-PRB'!EJ25,3)</f>
        <v>0</v>
      </c>
      <c r="EK25" s="49">
        <f>+TRUNC('D-PRB'!EK25,3)</f>
        <v>0</v>
      </c>
      <c r="EL25" s="49">
        <f>+TRUNC('D-PRB'!EL25,0)</f>
        <v>0</v>
      </c>
      <c r="EM25" s="49">
        <f>+TRUNC('D-PRB'!EM25,0)</f>
        <v>0</v>
      </c>
      <c r="EN25" s="49">
        <f>+TRUNC('D-PRB'!EN25,0)</f>
        <v>0</v>
      </c>
      <c r="EO25" s="49">
        <f>+TRUNC('D-PRB'!EO25,0)</f>
        <v>0</v>
      </c>
      <c r="EQ25" s="49">
        <f>+TRUNC('D-PRB'!EQ25,0)</f>
        <v>0</v>
      </c>
      <c r="ER25" s="49">
        <f>+TRUNC('D-PRB'!ER25,0)</f>
        <v>0</v>
      </c>
      <c r="ES25" s="49">
        <f>+TRUNC('D-PRB'!ES25,3)</f>
        <v>0</v>
      </c>
      <c r="ET25" s="49">
        <f>+TRUNC('D-PRB'!ET25,3)</f>
        <v>0</v>
      </c>
      <c r="EU25" s="49">
        <f>+TRUNC('D-PRB'!EU25,0)</f>
        <v>0</v>
      </c>
      <c r="EV25" s="49">
        <f>+TRUNC('D-PRB'!EV25,0)</f>
        <v>0</v>
      </c>
      <c r="EW25" s="49">
        <f>+TRUNC('D-PRB'!EW25,0)</f>
        <v>0</v>
      </c>
      <c r="EX25" s="49">
        <f>+TRUNC('D-PRB'!EX25,0)</f>
        <v>0</v>
      </c>
      <c r="EY25" s="49">
        <f>+TRUNC('D-PRB'!EY25,0)</f>
        <v>0</v>
      </c>
      <c r="EZ25" s="49">
        <f>+TRUNC('D-PRB'!EZ25,0)</f>
        <v>0</v>
      </c>
      <c r="FA25" s="49">
        <f>+TRUNC('D-PRB'!FA25,3)</f>
        <v>0</v>
      </c>
      <c r="FB25" s="49">
        <f>+TRUNC('D-PRB'!FB25,3)</f>
        <v>0</v>
      </c>
      <c r="FC25" s="49">
        <f>+TRUNC('D-PRB'!FC25,0)</f>
        <v>0</v>
      </c>
      <c r="FD25" s="49">
        <f>+TRUNC('D-PRB'!FD25,0)</f>
        <v>0</v>
      </c>
      <c r="FE25" s="49">
        <f>+TRUNC('D-PRB'!FE25,0)</f>
        <v>0</v>
      </c>
      <c r="FF25" s="49">
        <f>+TRUNC('D-PRB'!FF25,0)</f>
        <v>0</v>
      </c>
      <c r="FG25" s="49">
        <f>+TRUNC('D-PRB'!FG25,0)</f>
        <v>0</v>
      </c>
      <c r="FH25" s="49">
        <f>+TRUNC('D-PRB'!FH25,0)</f>
        <v>0</v>
      </c>
      <c r="FI25" s="49">
        <f>+TRUNC('D-PRB'!FI25,3)</f>
        <v>0</v>
      </c>
      <c r="FJ25" s="49">
        <f>+TRUNC('D-PRB'!FJ25,3)</f>
        <v>0</v>
      </c>
      <c r="FK25" s="49">
        <f>+TRUNC('D-PRB'!FK25,0)</f>
        <v>0</v>
      </c>
      <c r="FL25" s="49">
        <f>+TRUNC('D-PRB'!FL25,0)</f>
        <v>0</v>
      </c>
      <c r="FM25" s="49">
        <f>+TRUNC('D-PRB'!FM25,0)</f>
        <v>0</v>
      </c>
      <c r="FN25" s="49">
        <f>+TRUNC('D-PRB'!FN25,0)</f>
        <v>0</v>
      </c>
    </row>
    <row r="26" spans="3:170" x14ac:dyDescent="0.2">
      <c r="C26" s="8">
        <f>+'D-PDP'!C26</f>
        <v>45352</v>
      </c>
      <c r="D26" s="36">
        <f>+TRUNC('D-PRB'!D26,0)</f>
        <v>0</v>
      </c>
      <c r="E26" s="36">
        <f>+TRUNC('D-PRB'!E26,0)</f>
        <v>0</v>
      </c>
      <c r="F26" s="36">
        <f>+TRUNC('D-PRB'!F26,0)</f>
        <v>0</v>
      </c>
      <c r="G26" s="36">
        <f>+TRUNC('D-PRB'!G26,0)</f>
        <v>0</v>
      </c>
      <c r="H26" s="36">
        <f>+TRUNC('D-PRB'!H26,0)</f>
        <v>0</v>
      </c>
      <c r="I26" s="36">
        <f>+TRUNC('D-PRB'!I26,0)</f>
        <v>0</v>
      </c>
      <c r="J26" s="36">
        <f>+TRUNC('D-PRB'!J26,0)</f>
        <v>0</v>
      </c>
      <c r="K26" s="36">
        <f>+TRUNC('D-PRB'!K26,0)</f>
        <v>0</v>
      </c>
      <c r="L26" s="36">
        <f>+TRUNC('D-PRB'!L26,0)</f>
        <v>0</v>
      </c>
      <c r="M26" s="36">
        <f>+TRUNC('D-PRB'!M26,3)</f>
        <v>0</v>
      </c>
      <c r="N26" s="36">
        <f>+TRUNC('D-PRB'!N26,3)</f>
        <v>0</v>
      </c>
      <c r="O26" s="36">
        <f>+TRUNC('D-PRB'!O26,3)</f>
        <v>0</v>
      </c>
      <c r="P26" s="36">
        <f>+TRUNC('D-PRB'!P26,3)</f>
        <v>0</v>
      </c>
      <c r="Q26" s="36">
        <f>+TRUNC('D-PRB'!Q26,3)</f>
        <v>0</v>
      </c>
      <c r="R26" s="36">
        <f>+TRUNC('D-PRB'!R26,3)</f>
        <v>0</v>
      </c>
      <c r="S26" s="36">
        <f>+TRUNC('D-PRB'!S26,0)</f>
        <v>0</v>
      </c>
      <c r="T26" s="36">
        <f>+TRUNC('D-PRB'!T26,0)</f>
        <v>0</v>
      </c>
      <c r="U26" s="36">
        <f>+TRUNC('D-PRB'!U26,0)</f>
        <v>0</v>
      </c>
      <c r="V26" s="36">
        <f>+TRUNC('D-PRB'!V26,0)</f>
        <v>0</v>
      </c>
      <c r="W26" s="36">
        <f>+TRUNC('D-PRB'!W26,0)</f>
        <v>0</v>
      </c>
      <c r="X26" s="36">
        <f>+TRUNC('D-PRB'!X26,0)</f>
        <v>0</v>
      </c>
      <c r="Y26" s="36">
        <f>+TRUNC('D-PRB'!Y26,0)</f>
        <v>0</v>
      </c>
      <c r="Z26" s="36">
        <f>+TRUNC('D-PRB'!Z26,0)</f>
        <v>0</v>
      </c>
      <c r="AA26" s="36">
        <f>+TRUNC('D-PRB'!AA26,0)</f>
        <v>0</v>
      </c>
      <c r="AB26" s="36">
        <f>+TRUNC('D-PRB'!AB26,0)</f>
        <v>0</v>
      </c>
      <c r="AC26" s="36">
        <f>+TRUNC('D-PRB'!AC26,0)</f>
        <v>0</v>
      </c>
      <c r="AD26" s="36">
        <f>+TRUNC('D-PRB'!AD26,3)</f>
        <v>0</v>
      </c>
      <c r="AE26" s="36">
        <f>+TRUNC('D-PRB'!AE26,3)</f>
        <v>0</v>
      </c>
      <c r="AF26" s="36">
        <f>+TRUNC('D-PRB'!AF26,0)</f>
        <v>0</v>
      </c>
      <c r="AG26" s="36">
        <f>+TRUNC('D-PRB'!AG26,0)</f>
        <v>0</v>
      </c>
      <c r="AH26" s="36">
        <f>+TRUNC('D-PRB'!AH26,0)</f>
        <v>0</v>
      </c>
      <c r="AI26" s="36">
        <f>+TRUNC('D-PRB'!AI26,0)</f>
        <v>0</v>
      </c>
      <c r="AJ26" s="36">
        <f>+TRUNC('D-PRB'!AJ26,6)</f>
        <v>0</v>
      </c>
      <c r="AK26" s="36">
        <f>+TRUNC('D-PRB'!AK26,6)</f>
        <v>0</v>
      </c>
      <c r="AL26" s="36">
        <f>+TRUNC('D-PRB'!AL26,6)</f>
        <v>0</v>
      </c>
      <c r="AM26" s="36">
        <f>+TRUNC('D-PRB'!AM26,0)</f>
        <v>0</v>
      </c>
      <c r="AN26" s="36">
        <f>+TRUNC('D-PRB'!AN26,3)</f>
        <v>0</v>
      </c>
      <c r="AO26" s="36">
        <f>+TRUNC('D-PRB'!AO26,0)</f>
        <v>0</v>
      </c>
      <c r="AP26" s="36">
        <f>+TRUNC('D-PRB'!AP26,6)</f>
        <v>0</v>
      </c>
      <c r="AQ26" s="36">
        <f>+TRUNC('D-PRB'!AQ26,0)</f>
        <v>0</v>
      </c>
      <c r="AR26" s="36">
        <f>+TRUNC('D-PRB'!AR26,0)</f>
        <v>0</v>
      </c>
      <c r="AS26" s="36">
        <f>+TRUNC('D-PRB'!AS26,3)</f>
        <v>0</v>
      </c>
      <c r="AT26" s="36">
        <f>+TRUNC('D-PRB'!AT26,3)</f>
        <v>0</v>
      </c>
      <c r="AU26" s="36">
        <f>+TRUNC('D-PRB'!AU26,0)</f>
        <v>0</v>
      </c>
      <c r="AV26" s="36">
        <f>+TRUNC('D-PRB'!AV26,0)</f>
        <v>0</v>
      </c>
      <c r="AW26" s="36">
        <f>+TRUNC('D-PRB'!AW26,0)</f>
        <v>0</v>
      </c>
      <c r="AX26" s="36">
        <f>+TRUNC('D-PRB'!AX26,0)</f>
        <v>0</v>
      </c>
      <c r="AY26" s="36">
        <f>+TRUNC('D-PRB'!AY26,0)</f>
        <v>0</v>
      </c>
      <c r="AZ26" s="36">
        <f>+TRUNC('D-PRB'!AZ26,3)</f>
        <v>0</v>
      </c>
      <c r="BA26" s="36">
        <f>+TRUNC('D-PRB'!BA26,0)</f>
        <v>0</v>
      </c>
      <c r="BB26" s="36">
        <f>+TRUNC('D-PRB'!BB26,0)</f>
        <v>0</v>
      </c>
      <c r="BC26" s="36">
        <f>+TRUNC('D-PRB'!BC26,0)</f>
        <v>0</v>
      </c>
      <c r="BD26" s="36">
        <f>+TRUNC('D-PRB'!BD26,3)</f>
        <v>0</v>
      </c>
      <c r="BE26" s="36">
        <f>+TRUNC('D-PRB'!BE26,3)</f>
        <v>0</v>
      </c>
      <c r="BF26" s="36">
        <f>+TRUNC('D-PRB'!BF26,0)</f>
        <v>0</v>
      </c>
      <c r="BG26" s="36">
        <f>+TRUNC('D-PRB'!BG26,0)</f>
        <v>0</v>
      </c>
      <c r="BH26" s="36">
        <f>+TRUNC('D-PRB'!BH26,0)</f>
        <v>0</v>
      </c>
      <c r="BI26" s="36">
        <f>+TRUNC('D-PRB'!BI26,0)</f>
        <v>0</v>
      </c>
      <c r="BJ26" s="36">
        <f>+TRUNC('D-PRB'!BJ26,3)</f>
        <v>98.739000000000004</v>
      </c>
      <c r="BK26" s="36">
        <f>+TRUNC('D-PRB'!BK26,3)</f>
        <v>1.8420000000000001</v>
      </c>
      <c r="BL26" s="36">
        <f>+TRUNC('D-PRB'!BL26,3)</f>
        <v>-1.0569999999999999</v>
      </c>
      <c r="BM26" s="36">
        <f>+TRUNC('D-PRB'!BM26,3)</f>
        <v>0.876</v>
      </c>
      <c r="BN26" s="36">
        <f>+TRUNC('D-PRB'!BN26,3)</f>
        <v>6.0419999999999998</v>
      </c>
      <c r="BO26" s="36">
        <f>+TRUNC('D-PRB'!BO26,3)</f>
        <v>6.0419999999999998</v>
      </c>
      <c r="BP26" s="36">
        <f>+TRUNC('D-PRB'!BP26,3)</f>
        <v>0</v>
      </c>
      <c r="BQ26" s="36">
        <f>+TRUNC('D-PRB'!BQ26,3)</f>
        <v>37.502000000000002</v>
      </c>
      <c r="BR26" s="36">
        <f>+TRUNC('D-PRB'!BR26,3)</f>
        <v>37.502000000000002</v>
      </c>
      <c r="BS26" s="36">
        <f>+TRUNC('D-PRB'!BS26,3)</f>
        <v>98.739000000000004</v>
      </c>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R26" s="49">
        <f>+TRUNC('D-PRB'!DR26,0)</f>
        <v>0</v>
      </c>
      <c r="DS26" s="49">
        <f>+TRUNC('D-PRB'!DS26,0)</f>
        <v>0</v>
      </c>
      <c r="DT26" s="49">
        <f>+TRUNC('D-PRB'!DT26,3)</f>
        <v>0</v>
      </c>
      <c r="DU26" s="49">
        <f>+TRUNC('D-PRB'!DU26,3)</f>
        <v>0</v>
      </c>
      <c r="DV26" s="49">
        <f>+TRUNC('D-PRB'!DV26,0)</f>
        <v>0</v>
      </c>
      <c r="DW26" s="49">
        <f>+TRUNC('D-PRB'!DW26,0)</f>
        <v>0</v>
      </c>
      <c r="DX26" s="49">
        <f>+TRUNC('D-PRB'!DX26,0)</f>
        <v>0</v>
      </c>
      <c r="DY26" s="49">
        <f>+TRUNC('D-PRB'!DY26,0)</f>
        <v>0</v>
      </c>
      <c r="DZ26" s="49">
        <f>+TRUNC('D-PRB'!DZ26,0)</f>
        <v>0</v>
      </c>
      <c r="EA26" s="49">
        <f>+TRUNC('D-PRB'!EA26,0)</f>
        <v>0</v>
      </c>
      <c r="EB26" s="49">
        <f>+TRUNC('D-PRB'!EB26,3)</f>
        <v>0</v>
      </c>
      <c r="EC26" s="49">
        <f>+TRUNC('D-PRB'!EC26,3)</f>
        <v>0</v>
      </c>
      <c r="ED26" s="49">
        <f>+TRUNC('D-PRB'!ED26,0)</f>
        <v>0</v>
      </c>
      <c r="EE26" s="49">
        <f>+TRUNC('D-PRB'!EE26,0)</f>
        <v>0</v>
      </c>
      <c r="EF26" s="49">
        <f>+TRUNC('D-PRB'!EF26,0)</f>
        <v>0</v>
      </c>
      <c r="EG26" s="49">
        <f>+TRUNC('D-PRB'!EG26,0)</f>
        <v>0</v>
      </c>
      <c r="EH26" s="49">
        <f>+TRUNC('D-PRB'!EH26,0)</f>
        <v>0</v>
      </c>
      <c r="EI26" s="49">
        <f>+TRUNC('D-PRB'!EI26,0)</f>
        <v>0</v>
      </c>
      <c r="EJ26" s="49">
        <f>+TRUNC('D-PRB'!EJ26,3)</f>
        <v>0</v>
      </c>
      <c r="EK26" s="49">
        <f>+TRUNC('D-PRB'!EK26,3)</f>
        <v>0</v>
      </c>
      <c r="EL26" s="49">
        <f>+TRUNC('D-PRB'!EL26,0)</f>
        <v>0</v>
      </c>
      <c r="EM26" s="49">
        <f>+TRUNC('D-PRB'!EM26,0)</f>
        <v>0</v>
      </c>
      <c r="EN26" s="49">
        <f>+TRUNC('D-PRB'!EN26,0)</f>
        <v>0</v>
      </c>
      <c r="EO26" s="49">
        <f>+TRUNC('D-PRB'!EO26,0)</f>
        <v>0</v>
      </c>
      <c r="EQ26" s="49">
        <f>+TRUNC('D-PRB'!EQ26,0)</f>
        <v>0</v>
      </c>
      <c r="ER26" s="49">
        <f>+TRUNC('D-PRB'!ER26,0)</f>
        <v>0</v>
      </c>
      <c r="ES26" s="49">
        <f>+TRUNC('D-PRB'!ES26,3)</f>
        <v>0</v>
      </c>
      <c r="ET26" s="49">
        <f>+TRUNC('D-PRB'!ET26,3)</f>
        <v>0</v>
      </c>
      <c r="EU26" s="49">
        <f>+TRUNC('D-PRB'!EU26,0)</f>
        <v>0</v>
      </c>
      <c r="EV26" s="49">
        <f>+TRUNC('D-PRB'!EV26,0)</f>
        <v>0</v>
      </c>
      <c r="EW26" s="49">
        <f>+TRUNC('D-PRB'!EW26,0)</f>
        <v>0</v>
      </c>
      <c r="EX26" s="49">
        <f>+TRUNC('D-PRB'!EX26,0)</f>
        <v>0</v>
      </c>
      <c r="EY26" s="49">
        <f>+TRUNC('D-PRB'!EY26,0)</f>
        <v>0</v>
      </c>
      <c r="EZ26" s="49">
        <f>+TRUNC('D-PRB'!EZ26,0)</f>
        <v>0</v>
      </c>
      <c r="FA26" s="49">
        <f>+TRUNC('D-PRB'!FA26,3)</f>
        <v>0</v>
      </c>
      <c r="FB26" s="49">
        <f>+TRUNC('D-PRB'!FB26,3)</f>
        <v>0</v>
      </c>
      <c r="FC26" s="49">
        <f>+TRUNC('D-PRB'!FC26,0)</f>
        <v>0</v>
      </c>
      <c r="FD26" s="49">
        <f>+TRUNC('D-PRB'!FD26,0)</f>
        <v>0</v>
      </c>
      <c r="FE26" s="49">
        <f>+TRUNC('D-PRB'!FE26,0)</f>
        <v>0</v>
      </c>
      <c r="FF26" s="49">
        <f>+TRUNC('D-PRB'!FF26,0)</f>
        <v>0</v>
      </c>
      <c r="FG26" s="49">
        <f>+TRUNC('D-PRB'!FG26,0)</f>
        <v>0</v>
      </c>
      <c r="FH26" s="49">
        <f>+TRUNC('D-PRB'!FH26,0)</f>
        <v>0</v>
      </c>
      <c r="FI26" s="49">
        <f>+TRUNC('D-PRB'!FI26,3)</f>
        <v>0</v>
      </c>
      <c r="FJ26" s="49">
        <f>+TRUNC('D-PRB'!FJ26,3)</f>
        <v>0</v>
      </c>
      <c r="FK26" s="49">
        <f>+TRUNC('D-PRB'!FK26,0)</f>
        <v>0</v>
      </c>
      <c r="FL26" s="49">
        <f>+TRUNC('D-PRB'!FL26,0)</f>
        <v>0</v>
      </c>
      <c r="FM26" s="49">
        <f>+TRUNC('D-PRB'!FM26,0)</f>
        <v>0</v>
      </c>
      <c r="FN26" s="49">
        <f>+TRUNC('D-PRB'!FN26,0)</f>
        <v>0</v>
      </c>
    </row>
    <row r="27" spans="3:170" x14ac:dyDescent="0.2">
      <c r="C27" s="8">
        <f>+'D-PDP'!C27</f>
        <v>45383</v>
      </c>
      <c r="D27" s="36">
        <f>+TRUNC('D-PRB'!D27,0)</f>
        <v>0</v>
      </c>
      <c r="E27" s="36">
        <f>+TRUNC('D-PRB'!E27,0)</f>
        <v>0</v>
      </c>
      <c r="F27" s="36">
        <f>+TRUNC('D-PRB'!F27,0)</f>
        <v>0</v>
      </c>
      <c r="G27" s="36">
        <f>+TRUNC('D-PRB'!G27,0)</f>
        <v>0</v>
      </c>
      <c r="H27" s="36">
        <f>+TRUNC('D-PRB'!H27,0)</f>
        <v>0</v>
      </c>
      <c r="I27" s="36">
        <f>+TRUNC('D-PRB'!I27,0)</f>
        <v>0</v>
      </c>
      <c r="J27" s="36">
        <f>+TRUNC('D-PRB'!J27,0)</f>
        <v>0</v>
      </c>
      <c r="K27" s="36">
        <f>+TRUNC('D-PRB'!K27,0)</f>
        <v>0</v>
      </c>
      <c r="L27" s="36">
        <f>+TRUNC('D-PRB'!L27,0)</f>
        <v>0</v>
      </c>
      <c r="M27" s="36">
        <f>+TRUNC('D-PRB'!M27,3)</f>
        <v>0</v>
      </c>
      <c r="N27" s="36">
        <f>+TRUNC('D-PRB'!N27,3)</f>
        <v>0</v>
      </c>
      <c r="O27" s="36">
        <f>+TRUNC('D-PRB'!O27,3)</f>
        <v>0</v>
      </c>
      <c r="P27" s="36">
        <f>+TRUNC('D-PRB'!P27,3)</f>
        <v>0</v>
      </c>
      <c r="Q27" s="36">
        <f>+TRUNC('D-PRB'!Q27,3)</f>
        <v>0</v>
      </c>
      <c r="R27" s="36">
        <f>+TRUNC('D-PRB'!R27,3)</f>
        <v>0</v>
      </c>
      <c r="S27" s="36">
        <f>+TRUNC('D-PRB'!S27,0)</f>
        <v>0</v>
      </c>
      <c r="T27" s="36">
        <f>+TRUNC('D-PRB'!T27,0)</f>
        <v>0</v>
      </c>
      <c r="U27" s="36">
        <f>+TRUNC('D-PRB'!U27,0)</f>
        <v>0</v>
      </c>
      <c r="V27" s="36">
        <f>+TRUNC('D-PRB'!V27,0)</f>
        <v>0</v>
      </c>
      <c r="W27" s="36">
        <f>+TRUNC('D-PRB'!W27,0)</f>
        <v>0</v>
      </c>
      <c r="X27" s="36">
        <f>+TRUNC('D-PRB'!X27,0)</f>
        <v>0</v>
      </c>
      <c r="Y27" s="36">
        <f>+TRUNC('D-PRB'!Y27,0)</f>
        <v>0</v>
      </c>
      <c r="Z27" s="36">
        <f>+TRUNC('D-PRB'!Z27,0)</f>
        <v>0</v>
      </c>
      <c r="AA27" s="36">
        <f>+TRUNC('D-PRB'!AA27,0)</f>
        <v>0</v>
      </c>
      <c r="AB27" s="36">
        <f>+TRUNC('D-PRB'!AB27,0)</f>
        <v>0</v>
      </c>
      <c r="AC27" s="36">
        <f>+TRUNC('D-PRB'!AC27,0)</f>
        <v>0</v>
      </c>
      <c r="AD27" s="36">
        <f>+TRUNC('D-PRB'!AD27,3)</f>
        <v>0</v>
      </c>
      <c r="AE27" s="36">
        <f>+TRUNC('D-PRB'!AE27,3)</f>
        <v>0</v>
      </c>
      <c r="AF27" s="36">
        <f>+TRUNC('D-PRB'!AF27,0)</f>
        <v>0</v>
      </c>
      <c r="AG27" s="36">
        <f>+TRUNC('D-PRB'!AG27,0)</f>
        <v>0</v>
      </c>
      <c r="AH27" s="36">
        <f>+TRUNC('D-PRB'!AH27,0)</f>
        <v>0</v>
      </c>
      <c r="AI27" s="36">
        <f>+TRUNC('D-PRB'!AI27,0)</f>
        <v>0</v>
      </c>
      <c r="AJ27" s="36">
        <f>+TRUNC('D-PRB'!AJ27,6)</f>
        <v>0</v>
      </c>
      <c r="AK27" s="36">
        <f>+TRUNC('D-PRB'!AK27,6)</f>
        <v>0</v>
      </c>
      <c r="AL27" s="36">
        <f>+TRUNC('D-PRB'!AL27,6)</f>
        <v>0</v>
      </c>
      <c r="AM27" s="36">
        <f>+TRUNC('D-PRB'!AM27,0)</f>
        <v>0</v>
      </c>
      <c r="AN27" s="36">
        <f>+TRUNC('D-PRB'!AN27,3)</f>
        <v>0</v>
      </c>
      <c r="AO27" s="36">
        <f>+TRUNC('D-PRB'!AO27,0)</f>
        <v>0</v>
      </c>
      <c r="AP27" s="36">
        <f>+TRUNC('D-PRB'!AP27,6)</f>
        <v>0</v>
      </c>
      <c r="AQ27" s="36">
        <f>+TRUNC('D-PRB'!AQ27,0)</f>
        <v>0</v>
      </c>
      <c r="AR27" s="36">
        <f>+TRUNC('D-PRB'!AR27,0)</f>
        <v>0</v>
      </c>
      <c r="AS27" s="36">
        <f>+TRUNC('D-PRB'!AS27,3)</f>
        <v>0</v>
      </c>
      <c r="AT27" s="36">
        <f>+TRUNC('D-PRB'!AT27,3)</f>
        <v>0</v>
      </c>
      <c r="AU27" s="36">
        <f>+TRUNC('D-PRB'!AU27,0)</f>
        <v>0</v>
      </c>
      <c r="AV27" s="36">
        <f>+TRUNC('D-PRB'!AV27,0)</f>
        <v>0</v>
      </c>
      <c r="AW27" s="36">
        <f>+TRUNC('D-PRB'!AW27,0)</f>
        <v>0</v>
      </c>
      <c r="AX27" s="36">
        <f>+TRUNC('D-PRB'!AX27,0)</f>
        <v>0</v>
      </c>
      <c r="AY27" s="36">
        <f>+TRUNC('D-PRB'!AY27,0)</f>
        <v>0</v>
      </c>
      <c r="AZ27" s="36">
        <f>+TRUNC('D-PRB'!AZ27,3)</f>
        <v>0</v>
      </c>
      <c r="BA27" s="36">
        <f>+TRUNC('D-PRB'!BA27,0)</f>
        <v>0</v>
      </c>
      <c r="BB27" s="36">
        <f>+TRUNC('D-PRB'!BB27,0)</f>
        <v>0</v>
      </c>
      <c r="BC27" s="36">
        <f>+TRUNC('D-PRB'!BC27,0)</f>
        <v>0</v>
      </c>
      <c r="BD27" s="36">
        <f>+TRUNC('D-PRB'!BD27,3)</f>
        <v>0</v>
      </c>
      <c r="BE27" s="36">
        <f>+TRUNC('D-PRB'!BE27,3)</f>
        <v>0</v>
      </c>
      <c r="BF27" s="36">
        <f>+TRUNC('D-PRB'!BF27,0)</f>
        <v>0</v>
      </c>
      <c r="BG27" s="36">
        <f>+TRUNC('D-PRB'!BG27,0)</f>
        <v>0</v>
      </c>
      <c r="BH27" s="36">
        <f>+TRUNC('D-PRB'!BH27,0)</f>
        <v>0</v>
      </c>
      <c r="BI27" s="36">
        <f>+TRUNC('D-PRB'!BI27,0)</f>
        <v>0</v>
      </c>
      <c r="BJ27" s="36">
        <f>+TRUNC('D-PRB'!BJ27,3)</f>
        <v>98.739000000000004</v>
      </c>
      <c r="BK27" s="36">
        <f>+TRUNC('D-PRB'!BK27,3)</f>
        <v>1.8420000000000001</v>
      </c>
      <c r="BL27" s="36">
        <f>+TRUNC('D-PRB'!BL27,3)</f>
        <v>-1.0569999999999999</v>
      </c>
      <c r="BM27" s="36">
        <f>+TRUNC('D-PRB'!BM27,3)</f>
        <v>0.876</v>
      </c>
      <c r="BN27" s="36">
        <f>+TRUNC('D-PRB'!BN27,3)</f>
        <v>6.0419999999999998</v>
      </c>
      <c r="BO27" s="36">
        <f>+TRUNC('D-PRB'!BO27,3)</f>
        <v>6.0419999999999998</v>
      </c>
      <c r="BP27" s="36">
        <f>+TRUNC('D-PRB'!BP27,3)</f>
        <v>0</v>
      </c>
      <c r="BQ27" s="36">
        <f>+TRUNC('D-PRB'!BQ27,3)</f>
        <v>37.502000000000002</v>
      </c>
      <c r="BR27" s="36">
        <f>+TRUNC('D-PRB'!BR27,3)</f>
        <v>37.502000000000002</v>
      </c>
      <c r="BS27" s="36">
        <f>+TRUNC('D-PRB'!BS27,3)</f>
        <v>98.739000000000004</v>
      </c>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R27" s="49">
        <f>+TRUNC('D-PRB'!DR27,0)</f>
        <v>0</v>
      </c>
      <c r="DS27" s="49">
        <f>+TRUNC('D-PRB'!DS27,0)</f>
        <v>0</v>
      </c>
      <c r="DT27" s="49">
        <f>+TRUNC('D-PRB'!DT27,3)</f>
        <v>0</v>
      </c>
      <c r="DU27" s="49">
        <f>+TRUNC('D-PRB'!DU27,3)</f>
        <v>0</v>
      </c>
      <c r="DV27" s="49">
        <f>+TRUNC('D-PRB'!DV27,0)</f>
        <v>0</v>
      </c>
      <c r="DW27" s="49">
        <f>+TRUNC('D-PRB'!DW27,0)</f>
        <v>0</v>
      </c>
      <c r="DX27" s="49">
        <f>+TRUNC('D-PRB'!DX27,0)</f>
        <v>0</v>
      </c>
      <c r="DY27" s="49">
        <f>+TRUNC('D-PRB'!DY27,0)</f>
        <v>0</v>
      </c>
      <c r="DZ27" s="49">
        <f>+TRUNC('D-PRB'!DZ27,0)</f>
        <v>0</v>
      </c>
      <c r="EA27" s="49">
        <f>+TRUNC('D-PRB'!EA27,0)</f>
        <v>0</v>
      </c>
      <c r="EB27" s="49">
        <f>+TRUNC('D-PRB'!EB27,3)</f>
        <v>0</v>
      </c>
      <c r="EC27" s="49">
        <f>+TRUNC('D-PRB'!EC27,3)</f>
        <v>0</v>
      </c>
      <c r="ED27" s="49">
        <f>+TRUNC('D-PRB'!ED27,0)</f>
        <v>0</v>
      </c>
      <c r="EE27" s="49">
        <f>+TRUNC('D-PRB'!EE27,0)</f>
        <v>0</v>
      </c>
      <c r="EF27" s="49">
        <f>+TRUNC('D-PRB'!EF27,0)</f>
        <v>0</v>
      </c>
      <c r="EG27" s="49">
        <f>+TRUNC('D-PRB'!EG27,0)</f>
        <v>0</v>
      </c>
      <c r="EH27" s="49">
        <f>+TRUNC('D-PRB'!EH27,0)</f>
        <v>0</v>
      </c>
      <c r="EI27" s="49">
        <f>+TRUNC('D-PRB'!EI27,0)</f>
        <v>0</v>
      </c>
      <c r="EJ27" s="49">
        <f>+TRUNC('D-PRB'!EJ27,3)</f>
        <v>0</v>
      </c>
      <c r="EK27" s="49">
        <f>+TRUNC('D-PRB'!EK27,3)</f>
        <v>0</v>
      </c>
      <c r="EL27" s="49">
        <f>+TRUNC('D-PRB'!EL27,0)</f>
        <v>0</v>
      </c>
      <c r="EM27" s="49">
        <f>+TRUNC('D-PRB'!EM27,0)</f>
        <v>0</v>
      </c>
      <c r="EN27" s="49">
        <f>+TRUNC('D-PRB'!EN27,0)</f>
        <v>0</v>
      </c>
      <c r="EO27" s="49">
        <f>+TRUNC('D-PRB'!EO27,0)</f>
        <v>0</v>
      </c>
      <c r="EQ27" s="49">
        <f>+TRUNC('D-PRB'!EQ27,0)</f>
        <v>0</v>
      </c>
      <c r="ER27" s="49">
        <f>+TRUNC('D-PRB'!ER27,0)</f>
        <v>0</v>
      </c>
      <c r="ES27" s="49">
        <f>+TRUNC('D-PRB'!ES27,3)</f>
        <v>0</v>
      </c>
      <c r="ET27" s="49">
        <f>+TRUNC('D-PRB'!ET27,3)</f>
        <v>0</v>
      </c>
      <c r="EU27" s="49">
        <f>+TRUNC('D-PRB'!EU27,0)</f>
        <v>0</v>
      </c>
      <c r="EV27" s="49">
        <f>+TRUNC('D-PRB'!EV27,0)</f>
        <v>0</v>
      </c>
      <c r="EW27" s="49">
        <f>+TRUNC('D-PRB'!EW27,0)</f>
        <v>0</v>
      </c>
      <c r="EX27" s="49">
        <f>+TRUNC('D-PRB'!EX27,0)</f>
        <v>0</v>
      </c>
      <c r="EY27" s="49">
        <f>+TRUNC('D-PRB'!EY27,0)</f>
        <v>0</v>
      </c>
      <c r="EZ27" s="49">
        <f>+TRUNC('D-PRB'!EZ27,0)</f>
        <v>0</v>
      </c>
      <c r="FA27" s="49">
        <f>+TRUNC('D-PRB'!FA27,3)</f>
        <v>0</v>
      </c>
      <c r="FB27" s="49">
        <f>+TRUNC('D-PRB'!FB27,3)</f>
        <v>0</v>
      </c>
      <c r="FC27" s="49">
        <f>+TRUNC('D-PRB'!FC27,0)</f>
        <v>0</v>
      </c>
      <c r="FD27" s="49">
        <f>+TRUNC('D-PRB'!FD27,0)</f>
        <v>0</v>
      </c>
      <c r="FE27" s="49">
        <f>+TRUNC('D-PRB'!FE27,0)</f>
        <v>0</v>
      </c>
      <c r="FF27" s="49">
        <f>+TRUNC('D-PRB'!FF27,0)</f>
        <v>0</v>
      </c>
      <c r="FG27" s="49">
        <f>+TRUNC('D-PRB'!FG27,0)</f>
        <v>0</v>
      </c>
      <c r="FH27" s="49">
        <f>+TRUNC('D-PRB'!FH27,0)</f>
        <v>0</v>
      </c>
      <c r="FI27" s="49">
        <f>+TRUNC('D-PRB'!FI27,3)</f>
        <v>0</v>
      </c>
      <c r="FJ27" s="49">
        <f>+TRUNC('D-PRB'!FJ27,3)</f>
        <v>0</v>
      </c>
      <c r="FK27" s="49">
        <f>+TRUNC('D-PRB'!FK27,0)</f>
        <v>0</v>
      </c>
      <c r="FL27" s="49">
        <f>+TRUNC('D-PRB'!FL27,0)</f>
        <v>0</v>
      </c>
      <c r="FM27" s="49">
        <f>+TRUNC('D-PRB'!FM27,0)</f>
        <v>0</v>
      </c>
      <c r="FN27" s="49">
        <f>+TRUNC('D-PRB'!FN27,0)</f>
        <v>0</v>
      </c>
    </row>
    <row r="28" spans="3:170" x14ac:dyDescent="0.2">
      <c r="C28" s="8">
        <f>+'D-PDP'!C28</f>
        <v>45413</v>
      </c>
      <c r="D28" s="36">
        <f>+TRUNC('D-PRB'!D28,0)</f>
        <v>0</v>
      </c>
      <c r="E28" s="36">
        <f>+TRUNC('D-PRB'!E28,0)</f>
        <v>0</v>
      </c>
      <c r="F28" s="36">
        <f>+TRUNC('D-PRB'!F28,0)</f>
        <v>0</v>
      </c>
      <c r="G28" s="36">
        <f>+TRUNC('D-PRB'!G28,0)</f>
        <v>0</v>
      </c>
      <c r="H28" s="36">
        <f>+TRUNC('D-PRB'!H28,0)</f>
        <v>0</v>
      </c>
      <c r="I28" s="36">
        <f>+TRUNC('D-PRB'!I28,0)</f>
        <v>0</v>
      </c>
      <c r="J28" s="36">
        <f>+TRUNC('D-PRB'!J28,0)</f>
        <v>0</v>
      </c>
      <c r="K28" s="36">
        <f>+TRUNC('D-PRB'!K28,0)</f>
        <v>0</v>
      </c>
      <c r="L28" s="36">
        <f>+TRUNC('D-PRB'!L28,0)</f>
        <v>0</v>
      </c>
      <c r="M28" s="36">
        <f>+TRUNC('D-PRB'!M28,3)</f>
        <v>0</v>
      </c>
      <c r="N28" s="36">
        <f>+TRUNC('D-PRB'!N28,3)</f>
        <v>0</v>
      </c>
      <c r="O28" s="36">
        <f>+TRUNC('D-PRB'!O28,3)</f>
        <v>0</v>
      </c>
      <c r="P28" s="36">
        <f>+TRUNC('D-PRB'!P28,3)</f>
        <v>0</v>
      </c>
      <c r="Q28" s="36">
        <f>+TRUNC('D-PRB'!Q28,3)</f>
        <v>0</v>
      </c>
      <c r="R28" s="36">
        <f>+TRUNC('D-PRB'!R28,3)</f>
        <v>0</v>
      </c>
      <c r="S28" s="36">
        <f>+TRUNC('D-PRB'!S28,0)</f>
        <v>0</v>
      </c>
      <c r="T28" s="36">
        <f>+TRUNC('D-PRB'!T28,0)</f>
        <v>0</v>
      </c>
      <c r="U28" s="36">
        <f>+TRUNC('D-PRB'!U28,0)</f>
        <v>0</v>
      </c>
      <c r="V28" s="36">
        <f>+TRUNC('D-PRB'!V28,0)</f>
        <v>0</v>
      </c>
      <c r="W28" s="36">
        <f>+TRUNC('D-PRB'!W28,0)</f>
        <v>0</v>
      </c>
      <c r="X28" s="36">
        <f>+TRUNC('D-PRB'!X28,0)</f>
        <v>0</v>
      </c>
      <c r="Y28" s="36">
        <f>+TRUNC('D-PRB'!Y28,0)</f>
        <v>0</v>
      </c>
      <c r="Z28" s="36">
        <f>+TRUNC('D-PRB'!Z28,0)</f>
        <v>0</v>
      </c>
      <c r="AA28" s="36">
        <f>+TRUNC('D-PRB'!AA28,0)</f>
        <v>0</v>
      </c>
      <c r="AB28" s="36">
        <f>+TRUNC('D-PRB'!AB28,0)</f>
        <v>0</v>
      </c>
      <c r="AC28" s="36">
        <f>+TRUNC('D-PRB'!AC28,0)</f>
        <v>0</v>
      </c>
      <c r="AD28" s="36">
        <f>+TRUNC('D-PRB'!AD28,3)</f>
        <v>0</v>
      </c>
      <c r="AE28" s="36">
        <f>+TRUNC('D-PRB'!AE28,3)</f>
        <v>0</v>
      </c>
      <c r="AF28" s="36">
        <f>+TRUNC('D-PRB'!AF28,0)</f>
        <v>0</v>
      </c>
      <c r="AG28" s="36">
        <f>+TRUNC('D-PRB'!AG28,0)</f>
        <v>0</v>
      </c>
      <c r="AH28" s="36">
        <f>+TRUNC('D-PRB'!AH28,0)</f>
        <v>0</v>
      </c>
      <c r="AI28" s="36">
        <f>+TRUNC('D-PRB'!AI28,0)</f>
        <v>0</v>
      </c>
      <c r="AJ28" s="36">
        <f>+TRUNC('D-PRB'!AJ28,6)</f>
        <v>0</v>
      </c>
      <c r="AK28" s="36">
        <f>+TRUNC('D-PRB'!AK28,6)</f>
        <v>0</v>
      </c>
      <c r="AL28" s="36">
        <f>+TRUNC('D-PRB'!AL28,6)</f>
        <v>0</v>
      </c>
      <c r="AM28" s="36">
        <f>+TRUNC('D-PRB'!AM28,0)</f>
        <v>0</v>
      </c>
      <c r="AN28" s="36">
        <f>+TRUNC('D-PRB'!AN28,3)</f>
        <v>0</v>
      </c>
      <c r="AO28" s="36">
        <f>+TRUNC('D-PRB'!AO28,0)</f>
        <v>0</v>
      </c>
      <c r="AP28" s="36">
        <f>+TRUNC('D-PRB'!AP28,6)</f>
        <v>0</v>
      </c>
      <c r="AQ28" s="36">
        <f>+TRUNC('D-PRB'!AQ28,0)</f>
        <v>0</v>
      </c>
      <c r="AR28" s="36">
        <f>+TRUNC('D-PRB'!AR28,0)</f>
        <v>0</v>
      </c>
      <c r="AS28" s="36">
        <f>+TRUNC('D-PRB'!AS28,3)</f>
        <v>0</v>
      </c>
      <c r="AT28" s="36">
        <f>+TRUNC('D-PRB'!AT28,3)</f>
        <v>0</v>
      </c>
      <c r="AU28" s="36">
        <f>+TRUNC('D-PRB'!AU28,0)</f>
        <v>0</v>
      </c>
      <c r="AV28" s="36">
        <f>+TRUNC('D-PRB'!AV28,0)</f>
        <v>0</v>
      </c>
      <c r="AW28" s="36">
        <f>+TRUNC('D-PRB'!AW28,0)</f>
        <v>0</v>
      </c>
      <c r="AX28" s="36">
        <f>+TRUNC('D-PRB'!AX28,0)</f>
        <v>0</v>
      </c>
      <c r="AY28" s="36">
        <f>+TRUNC('D-PRB'!AY28,0)</f>
        <v>0</v>
      </c>
      <c r="AZ28" s="36">
        <f>+TRUNC('D-PRB'!AZ28,3)</f>
        <v>0</v>
      </c>
      <c r="BA28" s="36">
        <f>+TRUNC('D-PRB'!BA28,0)</f>
        <v>0</v>
      </c>
      <c r="BB28" s="36">
        <f>+TRUNC('D-PRB'!BB28,0)</f>
        <v>0</v>
      </c>
      <c r="BC28" s="36">
        <f>+TRUNC('D-PRB'!BC28,0)</f>
        <v>0</v>
      </c>
      <c r="BD28" s="36">
        <f>+TRUNC('D-PRB'!BD28,3)</f>
        <v>0</v>
      </c>
      <c r="BE28" s="36">
        <f>+TRUNC('D-PRB'!BE28,3)</f>
        <v>0</v>
      </c>
      <c r="BF28" s="36">
        <f>+TRUNC('D-PRB'!BF28,0)</f>
        <v>0</v>
      </c>
      <c r="BG28" s="36">
        <f>+TRUNC('D-PRB'!BG28,0)</f>
        <v>0</v>
      </c>
      <c r="BH28" s="36">
        <f>+TRUNC('D-PRB'!BH28,0)</f>
        <v>0</v>
      </c>
      <c r="BI28" s="36">
        <f>+TRUNC('D-PRB'!BI28,0)</f>
        <v>0</v>
      </c>
      <c r="BJ28" s="36">
        <f>+TRUNC('D-PRB'!BJ28,3)</f>
        <v>98.739000000000004</v>
      </c>
      <c r="BK28" s="36">
        <f>+TRUNC('D-PRB'!BK28,3)</f>
        <v>1.8420000000000001</v>
      </c>
      <c r="BL28" s="36">
        <f>+TRUNC('D-PRB'!BL28,3)</f>
        <v>-1.0569999999999999</v>
      </c>
      <c r="BM28" s="36">
        <f>+TRUNC('D-PRB'!BM28,3)</f>
        <v>0.876</v>
      </c>
      <c r="BN28" s="36">
        <f>+TRUNC('D-PRB'!BN28,3)</f>
        <v>6.0419999999999998</v>
      </c>
      <c r="BO28" s="36">
        <f>+TRUNC('D-PRB'!BO28,3)</f>
        <v>6.0419999999999998</v>
      </c>
      <c r="BP28" s="36">
        <f>+TRUNC('D-PRB'!BP28,3)</f>
        <v>0</v>
      </c>
      <c r="BQ28" s="36">
        <f>+TRUNC('D-PRB'!BQ28,3)</f>
        <v>37.502000000000002</v>
      </c>
      <c r="BR28" s="36">
        <f>+TRUNC('D-PRB'!BR28,3)</f>
        <v>37.502000000000002</v>
      </c>
      <c r="BS28" s="36">
        <f>+TRUNC('D-PRB'!BS28,3)</f>
        <v>98.739000000000004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R28" s="49">
        <f>+TRUNC('D-PRB'!DR28,0)</f>
        <v>0</v>
      </c>
      <c r="DS28" s="49">
        <f>+TRUNC('D-PRB'!DS28,0)</f>
        <v>0</v>
      </c>
      <c r="DT28" s="49">
        <f>+TRUNC('D-PRB'!DT28,3)</f>
        <v>0</v>
      </c>
      <c r="DU28" s="49">
        <f>+TRUNC('D-PRB'!DU28,3)</f>
        <v>0</v>
      </c>
      <c r="DV28" s="49">
        <f>+TRUNC('D-PRB'!DV28,0)</f>
        <v>0</v>
      </c>
      <c r="DW28" s="49">
        <f>+TRUNC('D-PRB'!DW28,0)</f>
        <v>0</v>
      </c>
      <c r="DX28" s="49">
        <f>+TRUNC('D-PRB'!DX28,0)</f>
        <v>0</v>
      </c>
      <c r="DY28" s="49">
        <f>+TRUNC('D-PRB'!DY28,0)</f>
        <v>0</v>
      </c>
      <c r="DZ28" s="49">
        <f>+TRUNC('D-PRB'!DZ28,0)</f>
        <v>0</v>
      </c>
      <c r="EA28" s="49">
        <f>+TRUNC('D-PRB'!EA28,0)</f>
        <v>0</v>
      </c>
      <c r="EB28" s="49">
        <f>+TRUNC('D-PRB'!EB28,3)</f>
        <v>0</v>
      </c>
      <c r="EC28" s="49">
        <f>+TRUNC('D-PRB'!EC28,3)</f>
        <v>0</v>
      </c>
      <c r="ED28" s="49">
        <f>+TRUNC('D-PRB'!ED28,0)</f>
        <v>0</v>
      </c>
      <c r="EE28" s="49">
        <f>+TRUNC('D-PRB'!EE28,0)</f>
        <v>0</v>
      </c>
      <c r="EF28" s="49">
        <f>+TRUNC('D-PRB'!EF28,0)</f>
        <v>0</v>
      </c>
      <c r="EG28" s="49">
        <f>+TRUNC('D-PRB'!EG28,0)</f>
        <v>0</v>
      </c>
      <c r="EH28" s="49">
        <f>+TRUNC('D-PRB'!EH28,0)</f>
        <v>0</v>
      </c>
      <c r="EI28" s="49">
        <f>+TRUNC('D-PRB'!EI28,0)</f>
        <v>0</v>
      </c>
      <c r="EJ28" s="49">
        <f>+TRUNC('D-PRB'!EJ28,3)</f>
        <v>0</v>
      </c>
      <c r="EK28" s="49">
        <f>+TRUNC('D-PRB'!EK28,3)</f>
        <v>0</v>
      </c>
      <c r="EL28" s="49">
        <f>+TRUNC('D-PRB'!EL28,0)</f>
        <v>0</v>
      </c>
      <c r="EM28" s="49">
        <f>+TRUNC('D-PRB'!EM28,0)</f>
        <v>0</v>
      </c>
      <c r="EN28" s="49">
        <f>+TRUNC('D-PRB'!EN28,0)</f>
        <v>0</v>
      </c>
      <c r="EO28" s="49">
        <f>+TRUNC('D-PRB'!EO28,0)</f>
        <v>0</v>
      </c>
      <c r="EQ28" s="49">
        <f>+TRUNC('D-PRB'!EQ28,0)</f>
        <v>0</v>
      </c>
      <c r="ER28" s="49">
        <f>+TRUNC('D-PRB'!ER28,0)</f>
        <v>0</v>
      </c>
      <c r="ES28" s="49">
        <f>+TRUNC('D-PRB'!ES28,3)</f>
        <v>0</v>
      </c>
      <c r="ET28" s="49">
        <f>+TRUNC('D-PRB'!ET28,3)</f>
        <v>0</v>
      </c>
      <c r="EU28" s="49">
        <f>+TRUNC('D-PRB'!EU28,0)</f>
        <v>0</v>
      </c>
      <c r="EV28" s="49">
        <f>+TRUNC('D-PRB'!EV28,0)</f>
        <v>0</v>
      </c>
      <c r="EW28" s="49">
        <f>+TRUNC('D-PRB'!EW28,0)</f>
        <v>0</v>
      </c>
      <c r="EX28" s="49">
        <f>+TRUNC('D-PRB'!EX28,0)</f>
        <v>0</v>
      </c>
      <c r="EY28" s="49">
        <f>+TRUNC('D-PRB'!EY28,0)</f>
        <v>0</v>
      </c>
      <c r="EZ28" s="49">
        <f>+TRUNC('D-PRB'!EZ28,0)</f>
        <v>0</v>
      </c>
      <c r="FA28" s="49">
        <f>+TRUNC('D-PRB'!FA28,3)</f>
        <v>0</v>
      </c>
      <c r="FB28" s="49">
        <f>+TRUNC('D-PRB'!FB28,3)</f>
        <v>0</v>
      </c>
      <c r="FC28" s="49">
        <f>+TRUNC('D-PRB'!FC28,0)</f>
        <v>0</v>
      </c>
      <c r="FD28" s="49">
        <f>+TRUNC('D-PRB'!FD28,0)</f>
        <v>0</v>
      </c>
      <c r="FE28" s="49">
        <f>+TRUNC('D-PRB'!FE28,0)</f>
        <v>0</v>
      </c>
      <c r="FF28" s="49">
        <f>+TRUNC('D-PRB'!FF28,0)</f>
        <v>0</v>
      </c>
      <c r="FG28" s="49">
        <f>+TRUNC('D-PRB'!FG28,0)</f>
        <v>0</v>
      </c>
      <c r="FH28" s="49">
        <f>+TRUNC('D-PRB'!FH28,0)</f>
        <v>0</v>
      </c>
      <c r="FI28" s="49">
        <f>+TRUNC('D-PRB'!FI28,3)</f>
        <v>0</v>
      </c>
      <c r="FJ28" s="49">
        <f>+TRUNC('D-PRB'!FJ28,3)</f>
        <v>0</v>
      </c>
      <c r="FK28" s="49">
        <f>+TRUNC('D-PRB'!FK28,0)</f>
        <v>0</v>
      </c>
      <c r="FL28" s="49">
        <f>+TRUNC('D-PRB'!FL28,0)</f>
        <v>0</v>
      </c>
      <c r="FM28" s="49">
        <f>+TRUNC('D-PRB'!FM28,0)</f>
        <v>0</v>
      </c>
      <c r="FN28" s="49">
        <f>+TRUNC('D-PRB'!FN28,0)</f>
        <v>0</v>
      </c>
    </row>
    <row r="29" spans="3:170" x14ac:dyDescent="0.2">
      <c r="C29" s="8">
        <f>+'D-PDP'!C29</f>
        <v>45444</v>
      </c>
      <c r="D29" s="36">
        <f>+TRUNC('D-PRB'!D29,0)</f>
        <v>0</v>
      </c>
      <c r="E29" s="36">
        <f>+TRUNC('D-PRB'!E29,0)</f>
        <v>0</v>
      </c>
      <c r="F29" s="36">
        <f>+TRUNC('D-PRB'!F29,0)</f>
        <v>0</v>
      </c>
      <c r="G29" s="36">
        <f>+TRUNC('D-PRB'!G29,0)</f>
        <v>0</v>
      </c>
      <c r="H29" s="36">
        <f>+TRUNC('D-PRB'!H29,0)</f>
        <v>0</v>
      </c>
      <c r="I29" s="36">
        <f>+TRUNC('D-PRB'!I29,0)</f>
        <v>0</v>
      </c>
      <c r="J29" s="36">
        <f>+TRUNC('D-PRB'!J29,0)</f>
        <v>0</v>
      </c>
      <c r="K29" s="36">
        <f>+TRUNC('D-PRB'!K29,0)</f>
        <v>0</v>
      </c>
      <c r="L29" s="36">
        <f>+TRUNC('D-PRB'!L29,0)</f>
        <v>0</v>
      </c>
      <c r="M29" s="36">
        <f>+TRUNC('D-PRB'!M29,3)</f>
        <v>0</v>
      </c>
      <c r="N29" s="36">
        <f>+TRUNC('D-PRB'!N29,3)</f>
        <v>0</v>
      </c>
      <c r="O29" s="36">
        <f>+TRUNC('D-PRB'!O29,3)</f>
        <v>0</v>
      </c>
      <c r="P29" s="36">
        <f>+TRUNC('D-PRB'!P29,3)</f>
        <v>0</v>
      </c>
      <c r="Q29" s="36">
        <f>+TRUNC('D-PRB'!Q29,3)</f>
        <v>0</v>
      </c>
      <c r="R29" s="36">
        <f>+TRUNC('D-PRB'!R29,3)</f>
        <v>0</v>
      </c>
      <c r="S29" s="36">
        <f>+TRUNC('D-PRB'!S29,0)</f>
        <v>0</v>
      </c>
      <c r="T29" s="36">
        <f>+TRUNC('D-PRB'!T29,0)</f>
        <v>0</v>
      </c>
      <c r="U29" s="36">
        <f>+TRUNC('D-PRB'!U29,0)</f>
        <v>0</v>
      </c>
      <c r="V29" s="36">
        <f>+TRUNC('D-PRB'!V29,0)</f>
        <v>0</v>
      </c>
      <c r="W29" s="36">
        <f>+TRUNC('D-PRB'!W29,0)</f>
        <v>0</v>
      </c>
      <c r="X29" s="36">
        <f>+TRUNC('D-PRB'!X29,0)</f>
        <v>0</v>
      </c>
      <c r="Y29" s="36">
        <f>+TRUNC('D-PRB'!Y29,0)</f>
        <v>0</v>
      </c>
      <c r="Z29" s="36">
        <f>+TRUNC('D-PRB'!Z29,0)</f>
        <v>0</v>
      </c>
      <c r="AA29" s="36">
        <f>+TRUNC('D-PRB'!AA29,0)</f>
        <v>0</v>
      </c>
      <c r="AB29" s="36">
        <f>+TRUNC('D-PRB'!AB29,0)</f>
        <v>0</v>
      </c>
      <c r="AC29" s="36">
        <f>+TRUNC('D-PRB'!AC29,0)</f>
        <v>0</v>
      </c>
      <c r="AD29" s="36">
        <f>+TRUNC('D-PRB'!AD29,3)</f>
        <v>0</v>
      </c>
      <c r="AE29" s="36">
        <f>+TRUNC('D-PRB'!AE29,3)</f>
        <v>0</v>
      </c>
      <c r="AF29" s="36">
        <f>+TRUNC('D-PRB'!AF29,0)</f>
        <v>0</v>
      </c>
      <c r="AG29" s="36">
        <f>+TRUNC('D-PRB'!AG29,0)</f>
        <v>0</v>
      </c>
      <c r="AH29" s="36">
        <f>+TRUNC('D-PRB'!AH29,0)</f>
        <v>0</v>
      </c>
      <c r="AI29" s="36">
        <f>+TRUNC('D-PRB'!AI29,0)</f>
        <v>0</v>
      </c>
      <c r="AJ29" s="36">
        <f>+TRUNC('D-PRB'!AJ29,6)</f>
        <v>0</v>
      </c>
      <c r="AK29" s="36">
        <f>+TRUNC('D-PRB'!AK29,6)</f>
        <v>0</v>
      </c>
      <c r="AL29" s="36">
        <f>+TRUNC('D-PRB'!AL29,6)</f>
        <v>0</v>
      </c>
      <c r="AM29" s="36">
        <f>+TRUNC('D-PRB'!AM29,0)</f>
        <v>0</v>
      </c>
      <c r="AN29" s="36">
        <f>+TRUNC('D-PRB'!AN29,3)</f>
        <v>0</v>
      </c>
      <c r="AO29" s="36">
        <f>+TRUNC('D-PRB'!AO29,0)</f>
        <v>0</v>
      </c>
      <c r="AP29" s="36">
        <f>+TRUNC('D-PRB'!AP29,6)</f>
        <v>0</v>
      </c>
      <c r="AQ29" s="36">
        <f>+TRUNC('D-PRB'!AQ29,0)</f>
        <v>0</v>
      </c>
      <c r="AR29" s="36">
        <f>+TRUNC('D-PRB'!AR29,0)</f>
        <v>0</v>
      </c>
      <c r="AS29" s="36">
        <f>+TRUNC('D-PRB'!AS29,3)</f>
        <v>0</v>
      </c>
      <c r="AT29" s="36">
        <f>+TRUNC('D-PRB'!AT29,3)</f>
        <v>0</v>
      </c>
      <c r="AU29" s="36">
        <f>+TRUNC('D-PRB'!AU29,0)</f>
        <v>0</v>
      </c>
      <c r="AV29" s="36">
        <f>+TRUNC('D-PRB'!AV29,0)</f>
        <v>0</v>
      </c>
      <c r="AW29" s="36">
        <f>+TRUNC('D-PRB'!AW29,0)</f>
        <v>0</v>
      </c>
      <c r="AX29" s="36">
        <f>+TRUNC('D-PRB'!AX29,0)</f>
        <v>0</v>
      </c>
      <c r="AY29" s="36">
        <f>+TRUNC('D-PRB'!AY29,0)</f>
        <v>0</v>
      </c>
      <c r="AZ29" s="36">
        <f>+TRUNC('D-PRB'!AZ29,3)</f>
        <v>0</v>
      </c>
      <c r="BA29" s="36">
        <f>+TRUNC('D-PRB'!BA29,0)</f>
        <v>0</v>
      </c>
      <c r="BB29" s="36">
        <f>+TRUNC('D-PRB'!BB29,0)</f>
        <v>0</v>
      </c>
      <c r="BC29" s="36">
        <f>+TRUNC('D-PRB'!BC29,0)</f>
        <v>0</v>
      </c>
      <c r="BD29" s="36">
        <f>+TRUNC('D-PRB'!BD29,3)</f>
        <v>0</v>
      </c>
      <c r="BE29" s="36">
        <f>+TRUNC('D-PRB'!BE29,3)</f>
        <v>0</v>
      </c>
      <c r="BF29" s="36">
        <f>+TRUNC('D-PRB'!BF29,0)</f>
        <v>0</v>
      </c>
      <c r="BG29" s="36">
        <f>+TRUNC('D-PRB'!BG29,0)</f>
        <v>0</v>
      </c>
      <c r="BH29" s="36">
        <f>+TRUNC('D-PRB'!BH29,0)</f>
        <v>0</v>
      </c>
      <c r="BI29" s="36">
        <f>+TRUNC('D-PRB'!BI29,0)</f>
        <v>0</v>
      </c>
      <c r="BJ29" s="36">
        <f>+TRUNC('D-PRB'!BJ29,3)</f>
        <v>98.739000000000004</v>
      </c>
      <c r="BK29" s="36">
        <f>+TRUNC('D-PRB'!BK29,3)</f>
        <v>1.8420000000000001</v>
      </c>
      <c r="BL29" s="36">
        <f>+TRUNC('D-PRB'!BL29,3)</f>
        <v>-1.0569999999999999</v>
      </c>
      <c r="BM29" s="36">
        <f>+TRUNC('D-PRB'!BM29,3)</f>
        <v>0.876</v>
      </c>
      <c r="BN29" s="36">
        <f>+TRUNC('D-PRB'!BN29,3)</f>
        <v>6.0419999999999998</v>
      </c>
      <c r="BO29" s="36">
        <f>+TRUNC('D-PRB'!BO29,3)</f>
        <v>6.0419999999999998</v>
      </c>
      <c r="BP29" s="36">
        <f>+TRUNC('D-PRB'!BP29,3)</f>
        <v>0</v>
      </c>
      <c r="BQ29" s="36">
        <f>+TRUNC('D-PRB'!BQ29,3)</f>
        <v>37.502000000000002</v>
      </c>
      <c r="BR29" s="36">
        <f>+TRUNC('D-PRB'!BR29,3)</f>
        <v>37.502000000000002</v>
      </c>
      <c r="BS29" s="36">
        <f>+TRUNC('D-PRB'!BS29,3)</f>
        <v>98.739000000000004</v>
      </c>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R29" s="49">
        <f>+TRUNC('D-PRB'!DR29,0)</f>
        <v>0</v>
      </c>
      <c r="DS29" s="49">
        <f>+TRUNC('D-PRB'!DS29,0)</f>
        <v>0</v>
      </c>
      <c r="DT29" s="49">
        <f>+TRUNC('D-PRB'!DT29,3)</f>
        <v>0</v>
      </c>
      <c r="DU29" s="49">
        <f>+TRUNC('D-PRB'!DU29,3)</f>
        <v>0</v>
      </c>
      <c r="DV29" s="49">
        <f>+TRUNC('D-PRB'!DV29,0)</f>
        <v>0</v>
      </c>
      <c r="DW29" s="49">
        <f>+TRUNC('D-PRB'!DW29,0)</f>
        <v>0</v>
      </c>
      <c r="DX29" s="49">
        <f>+TRUNC('D-PRB'!DX29,0)</f>
        <v>0</v>
      </c>
      <c r="DY29" s="49">
        <f>+TRUNC('D-PRB'!DY29,0)</f>
        <v>0</v>
      </c>
      <c r="DZ29" s="49">
        <f>+TRUNC('D-PRB'!DZ29,0)</f>
        <v>0</v>
      </c>
      <c r="EA29" s="49">
        <f>+TRUNC('D-PRB'!EA29,0)</f>
        <v>0</v>
      </c>
      <c r="EB29" s="49">
        <f>+TRUNC('D-PRB'!EB29,3)</f>
        <v>0</v>
      </c>
      <c r="EC29" s="49">
        <f>+TRUNC('D-PRB'!EC29,3)</f>
        <v>0</v>
      </c>
      <c r="ED29" s="49">
        <f>+TRUNC('D-PRB'!ED29,0)</f>
        <v>0</v>
      </c>
      <c r="EE29" s="49">
        <f>+TRUNC('D-PRB'!EE29,0)</f>
        <v>0</v>
      </c>
      <c r="EF29" s="49">
        <f>+TRUNC('D-PRB'!EF29,0)</f>
        <v>0</v>
      </c>
      <c r="EG29" s="49">
        <f>+TRUNC('D-PRB'!EG29,0)</f>
        <v>0</v>
      </c>
      <c r="EH29" s="49">
        <f>+TRUNC('D-PRB'!EH29,0)</f>
        <v>0</v>
      </c>
      <c r="EI29" s="49">
        <f>+TRUNC('D-PRB'!EI29,0)</f>
        <v>0</v>
      </c>
      <c r="EJ29" s="49">
        <f>+TRUNC('D-PRB'!EJ29,3)</f>
        <v>0</v>
      </c>
      <c r="EK29" s="49">
        <f>+TRUNC('D-PRB'!EK29,3)</f>
        <v>0</v>
      </c>
      <c r="EL29" s="49">
        <f>+TRUNC('D-PRB'!EL29,0)</f>
        <v>0</v>
      </c>
      <c r="EM29" s="49">
        <f>+TRUNC('D-PRB'!EM29,0)</f>
        <v>0</v>
      </c>
      <c r="EN29" s="49">
        <f>+TRUNC('D-PRB'!EN29,0)</f>
        <v>0</v>
      </c>
      <c r="EO29" s="49">
        <f>+TRUNC('D-PRB'!EO29,0)</f>
        <v>0</v>
      </c>
      <c r="EQ29" s="49">
        <f>+TRUNC('D-PRB'!EQ29,0)</f>
        <v>0</v>
      </c>
      <c r="ER29" s="49">
        <f>+TRUNC('D-PRB'!ER29,0)</f>
        <v>0</v>
      </c>
      <c r="ES29" s="49">
        <f>+TRUNC('D-PRB'!ES29,3)</f>
        <v>0</v>
      </c>
      <c r="ET29" s="49">
        <f>+TRUNC('D-PRB'!ET29,3)</f>
        <v>0</v>
      </c>
      <c r="EU29" s="49">
        <f>+TRUNC('D-PRB'!EU29,0)</f>
        <v>0</v>
      </c>
      <c r="EV29" s="49">
        <f>+TRUNC('D-PRB'!EV29,0)</f>
        <v>0</v>
      </c>
      <c r="EW29" s="49">
        <f>+TRUNC('D-PRB'!EW29,0)</f>
        <v>0</v>
      </c>
      <c r="EX29" s="49">
        <f>+TRUNC('D-PRB'!EX29,0)</f>
        <v>0</v>
      </c>
      <c r="EY29" s="49">
        <f>+TRUNC('D-PRB'!EY29,0)</f>
        <v>0</v>
      </c>
      <c r="EZ29" s="49">
        <f>+TRUNC('D-PRB'!EZ29,0)</f>
        <v>0</v>
      </c>
      <c r="FA29" s="49">
        <f>+TRUNC('D-PRB'!FA29,3)</f>
        <v>0</v>
      </c>
      <c r="FB29" s="49">
        <f>+TRUNC('D-PRB'!FB29,3)</f>
        <v>0</v>
      </c>
      <c r="FC29" s="49">
        <f>+TRUNC('D-PRB'!FC29,0)</f>
        <v>0</v>
      </c>
      <c r="FD29" s="49">
        <f>+TRUNC('D-PRB'!FD29,0)</f>
        <v>0</v>
      </c>
      <c r="FE29" s="49">
        <f>+TRUNC('D-PRB'!FE29,0)</f>
        <v>0</v>
      </c>
      <c r="FF29" s="49">
        <f>+TRUNC('D-PRB'!FF29,0)</f>
        <v>0</v>
      </c>
      <c r="FG29" s="49">
        <f>+TRUNC('D-PRB'!FG29,0)</f>
        <v>0</v>
      </c>
      <c r="FH29" s="49">
        <f>+TRUNC('D-PRB'!FH29,0)</f>
        <v>0</v>
      </c>
      <c r="FI29" s="49">
        <f>+TRUNC('D-PRB'!FI29,3)</f>
        <v>0</v>
      </c>
      <c r="FJ29" s="49">
        <f>+TRUNC('D-PRB'!FJ29,3)</f>
        <v>0</v>
      </c>
      <c r="FK29" s="49">
        <f>+TRUNC('D-PRB'!FK29,0)</f>
        <v>0</v>
      </c>
      <c r="FL29" s="49">
        <f>+TRUNC('D-PRB'!FL29,0)</f>
        <v>0</v>
      </c>
      <c r="FM29" s="49">
        <f>+TRUNC('D-PRB'!FM29,0)</f>
        <v>0</v>
      </c>
      <c r="FN29" s="49">
        <f>+TRUNC('D-PRB'!FN29,0)</f>
        <v>0</v>
      </c>
    </row>
    <row r="30" spans="3:170" x14ac:dyDescent="0.2">
      <c r="C30" s="8">
        <f>+'D-PDP'!C30</f>
        <v>45474</v>
      </c>
      <c r="D30" s="36">
        <f>+TRUNC('D-PRB'!D30,0)</f>
        <v>0</v>
      </c>
      <c r="E30" s="36">
        <f>+TRUNC('D-PRB'!E30,0)</f>
        <v>0</v>
      </c>
      <c r="F30" s="36">
        <f>+TRUNC('D-PRB'!F30,0)</f>
        <v>0</v>
      </c>
      <c r="G30" s="36">
        <f>+TRUNC('D-PRB'!G30,0)</f>
        <v>0</v>
      </c>
      <c r="H30" s="36">
        <f>+TRUNC('D-PRB'!H30,0)</f>
        <v>0</v>
      </c>
      <c r="I30" s="36">
        <f>+TRUNC('D-PRB'!I30,0)</f>
        <v>0</v>
      </c>
      <c r="J30" s="36">
        <f>+TRUNC('D-PRB'!J30,0)</f>
        <v>0</v>
      </c>
      <c r="K30" s="36">
        <f>+TRUNC('D-PRB'!K30,0)</f>
        <v>0</v>
      </c>
      <c r="L30" s="36">
        <f>+TRUNC('D-PRB'!L30,0)</f>
        <v>0</v>
      </c>
      <c r="M30" s="36">
        <f>+TRUNC('D-PRB'!M30,3)</f>
        <v>0</v>
      </c>
      <c r="N30" s="36">
        <f>+TRUNC('D-PRB'!N30,3)</f>
        <v>0</v>
      </c>
      <c r="O30" s="36">
        <f>+TRUNC('D-PRB'!O30,3)</f>
        <v>0</v>
      </c>
      <c r="P30" s="36">
        <f>+TRUNC('D-PRB'!P30,3)</f>
        <v>0</v>
      </c>
      <c r="Q30" s="36">
        <f>+TRUNC('D-PRB'!Q30,3)</f>
        <v>0</v>
      </c>
      <c r="R30" s="36">
        <f>+TRUNC('D-PRB'!R30,3)</f>
        <v>0</v>
      </c>
      <c r="S30" s="36">
        <f>+TRUNC('D-PRB'!S30,0)</f>
        <v>0</v>
      </c>
      <c r="T30" s="36">
        <f>+TRUNC('D-PRB'!T30,0)</f>
        <v>0</v>
      </c>
      <c r="U30" s="36">
        <f>+TRUNC('D-PRB'!U30,0)</f>
        <v>0</v>
      </c>
      <c r="V30" s="36">
        <f>+TRUNC('D-PRB'!V30,0)</f>
        <v>0</v>
      </c>
      <c r="W30" s="36">
        <f>+TRUNC('D-PRB'!W30,0)</f>
        <v>0</v>
      </c>
      <c r="X30" s="36">
        <f>+TRUNC('D-PRB'!X30,0)</f>
        <v>0</v>
      </c>
      <c r="Y30" s="36">
        <f>+TRUNC('D-PRB'!Y30,0)</f>
        <v>0</v>
      </c>
      <c r="Z30" s="36">
        <f>+TRUNC('D-PRB'!Z30,0)</f>
        <v>0</v>
      </c>
      <c r="AA30" s="36">
        <f>+TRUNC('D-PRB'!AA30,0)</f>
        <v>0</v>
      </c>
      <c r="AB30" s="36">
        <f>+TRUNC('D-PRB'!AB30,0)</f>
        <v>0</v>
      </c>
      <c r="AC30" s="36">
        <f>+TRUNC('D-PRB'!AC30,0)</f>
        <v>0</v>
      </c>
      <c r="AD30" s="36">
        <f>+TRUNC('D-PRB'!AD30,3)</f>
        <v>0</v>
      </c>
      <c r="AE30" s="36">
        <f>+TRUNC('D-PRB'!AE30,3)</f>
        <v>0</v>
      </c>
      <c r="AF30" s="36">
        <f>+TRUNC('D-PRB'!AF30,0)</f>
        <v>0</v>
      </c>
      <c r="AG30" s="36">
        <f>+TRUNC('D-PRB'!AG30,0)</f>
        <v>0</v>
      </c>
      <c r="AH30" s="36">
        <f>+TRUNC('D-PRB'!AH30,0)</f>
        <v>0</v>
      </c>
      <c r="AI30" s="36">
        <f>+TRUNC('D-PRB'!AI30,0)</f>
        <v>0</v>
      </c>
      <c r="AJ30" s="36">
        <f>+TRUNC('D-PRB'!AJ30,6)</f>
        <v>0</v>
      </c>
      <c r="AK30" s="36">
        <f>+TRUNC('D-PRB'!AK30,6)</f>
        <v>0</v>
      </c>
      <c r="AL30" s="36">
        <f>+TRUNC('D-PRB'!AL30,6)</f>
        <v>0</v>
      </c>
      <c r="AM30" s="36">
        <f>+TRUNC('D-PRB'!AM30,0)</f>
        <v>0</v>
      </c>
      <c r="AN30" s="36">
        <f>+TRUNC('D-PRB'!AN30,3)</f>
        <v>0</v>
      </c>
      <c r="AO30" s="36">
        <f>+TRUNC('D-PRB'!AO30,0)</f>
        <v>0</v>
      </c>
      <c r="AP30" s="36">
        <f>+TRUNC('D-PRB'!AP30,6)</f>
        <v>0</v>
      </c>
      <c r="AQ30" s="36">
        <f>+TRUNC('D-PRB'!AQ30,0)</f>
        <v>0</v>
      </c>
      <c r="AR30" s="36">
        <f>+TRUNC('D-PRB'!AR30,0)</f>
        <v>0</v>
      </c>
      <c r="AS30" s="36">
        <f>+TRUNC('D-PRB'!AS30,3)</f>
        <v>0</v>
      </c>
      <c r="AT30" s="36">
        <f>+TRUNC('D-PRB'!AT30,3)</f>
        <v>0</v>
      </c>
      <c r="AU30" s="36">
        <f>+TRUNC('D-PRB'!AU30,0)</f>
        <v>0</v>
      </c>
      <c r="AV30" s="36">
        <f>+TRUNC('D-PRB'!AV30,0)</f>
        <v>0</v>
      </c>
      <c r="AW30" s="36">
        <f>+TRUNC('D-PRB'!AW30,0)</f>
        <v>0</v>
      </c>
      <c r="AX30" s="36">
        <f>+TRUNC('D-PRB'!AX30,0)</f>
        <v>0</v>
      </c>
      <c r="AY30" s="36">
        <f>+TRUNC('D-PRB'!AY30,0)</f>
        <v>0</v>
      </c>
      <c r="AZ30" s="36">
        <f>+TRUNC('D-PRB'!AZ30,3)</f>
        <v>0</v>
      </c>
      <c r="BA30" s="36">
        <f>+TRUNC('D-PRB'!BA30,0)</f>
        <v>0</v>
      </c>
      <c r="BB30" s="36">
        <f>+TRUNC('D-PRB'!BB30,0)</f>
        <v>0</v>
      </c>
      <c r="BC30" s="36">
        <f>+TRUNC('D-PRB'!BC30,0)</f>
        <v>0</v>
      </c>
      <c r="BD30" s="36">
        <f>+TRUNC('D-PRB'!BD30,3)</f>
        <v>0</v>
      </c>
      <c r="BE30" s="36">
        <f>+TRUNC('D-PRB'!BE30,3)</f>
        <v>0</v>
      </c>
      <c r="BF30" s="36">
        <f>+TRUNC('D-PRB'!BF30,0)</f>
        <v>0</v>
      </c>
      <c r="BG30" s="36">
        <f>+TRUNC('D-PRB'!BG30,0)</f>
        <v>0</v>
      </c>
      <c r="BH30" s="36">
        <f>+TRUNC('D-PRB'!BH30,0)</f>
        <v>0</v>
      </c>
      <c r="BI30" s="36">
        <f>+TRUNC('D-PRB'!BI30,0)</f>
        <v>0</v>
      </c>
      <c r="BJ30" s="36">
        <f>+TRUNC('D-PRB'!BJ30,3)</f>
        <v>98.739000000000004</v>
      </c>
      <c r="BK30" s="36">
        <f>+TRUNC('D-PRB'!BK30,3)</f>
        <v>1.8420000000000001</v>
      </c>
      <c r="BL30" s="36">
        <f>+TRUNC('D-PRB'!BL30,3)</f>
        <v>-1.0569999999999999</v>
      </c>
      <c r="BM30" s="36">
        <f>+TRUNC('D-PRB'!BM30,3)</f>
        <v>0.876</v>
      </c>
      <c r="BN30" s="36">
        <f>+TRUNC('D-PRB'!BN30,3)</f>
        <v>6.0419999999999998</v>
      </c>
      <c r="BO30" s="36">
        <f>+TRUNC('D-PRB'!BO30,3)</f>
        <v>6.0419999999999998</v>
      </c>
      <c r="BP30" s="36">
        <f>+TRUNC('D-PRB'!BP30,3)</f>
        <v>0</v>
      </c>
      <c r="BQ30" s="36">
        <f>+TRUNC('D-PRB'!BQ30,3)</f>
        <v>37.502000000000002</v>
      </c>
      <c r="BR30" s="36">
        <f>+TRUNC('D-PRB'!BR30,3)</f>
        <v>37.502000000000002</v>
      </c>
      <c r="BS30" s="36">
        <f>+TRUNC('D-PRB'!BS30,3)</f>
        <v>98.739000000000004</v>
      </c>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R30" s="49">
        <f>+TRUNC('D-PRB'!DR30,0)</f>
        <v>0</v>
      </c>
      <c r="DS30" s="49">
        <f>+TRUNC('D-PRB'!DS30,0)</f>
        <v>0</v>
      </c>
      <c r="DT30" s="49">
        <f>+TRUNC('D-PRB'!DT30,3)</f>
        <v>0</v>
      </c>
      <c r="DU30" s="49">
        <f>+TRUNC('D-PRB'!DU30,3)</f>
        <v>0</v>
      </c>
      <c r="DV30" s="49">
        <f>+TRUNC('D-PRB'!DV30,0)</f>
        <v>0</v>
      </c>
      <c r="DW30" s="49">
        <f>+TRUNC('D-PRB'!DW30,0)</f>
        <v>0</v>
      </c>
      <c r="DX30" s="49">
        <f>+TRUNC('D-PRB'!DX30,0)</f>
        <v>0</v>
      </c>
      <c r="DY30" s="49">
        <f>+TRUNC('D-PRB'!DY30,0)</f>
        <v>0</v>
      </c>
      <c r="DZ30" s="49">
        <f>+TRUNC('D-PRB'!DZ30,0)</f>
        <v>0</v>
      </c>
      <c r="EA30" s="49">
        <f>+TRUNC('D-PRB'!EA30,0)</f>
        <v>0</v>
      </c>
      <c r="EB30" s="49">
        <f>+TRUNC('D-PRB'!EB30,3)</f>
        <v>0</v>
      </c>
      <c r="EC30" s="49">
        <f>+TRUNC('D-PRB'!EC30,3)</f>
        <v>0</v>
      </c>
      <c r="ED30" s="49">
        <f>+TRUNC('D-PRB'!ED30,0)</f>
        <v>0</v>
      </c>
      <c r="EE30" s="49">
        <f>+TRUNC('D-PRB'!EE30,0)</f>
        <v>0</v>
      </c>
      <c r="EF30" s="49">
        <f>+TRUNC('D-PRB'!EF30,0)</f>
        <v>0</v>
      </c>
      <c r="EG30" s="49">
        <f>+TRUNC('D-PRB'!EG30,0)</f>
        <v>0</v>
      </c>
      <c r="EH30" s="49">
        <f>+TRUNC('D-PRB'!EH30,0)</f>
        <v>0</v>
      </c>
      <c r="EI30" s="49">
        <f>+TRUNC('D-PRB'!EI30,0)</f>
        <v>0</v>
      </c>
      <c r="EJ30" s="49">
        <f>+TRUNC('D-PRB'!EJ30,3)</f>
        <v>0</v>
      </c>
      <c r="EK30" s="49">
        <f>+TRUNC('D-PRB'!EK30,3)</f>
        <v>0</v>
      </c>
      <c r="EL30" s="49">
        <f>+TRUNC('D-PRB'!EL30,0)</f>
        <v>0</v>
      </c>
      <c r="EM30" s="49">
        <f>+TRUNC('D-PRB'!EM30,0)</f>
        <v>0</v>
      </c>
      <c r="EN30" s="49">
        <f>+TRUNC('D-PRB'!EN30,0)</f>
        <v>0</v>
      </c>
      <c r="EO30" s="49">
        <f>+TRUNC('D-PRB'!EO30,0)</f>
        <v>0</v>
      </c>
      <c r="EQ30" s="49">
        <f>+TRUNC('D-PRB'!EQ30,0)</f>
        <v>0</v>
      </c>
      <c r="ER30" s="49">
        <f>+TRUNC('D-PRB'!ER30,0)</f>
        <v>0</v>
      </c>
      <c r="ES30" s="49">
        <f>+TRUNC('D-PRB'!ES30,3)</f>
        <v>0</v>
      </c>
      <c r="ET30" s="49">
        <f>+TRUNC('D-PRB'!ET30,3)</f>
        <v>0</v>
      </c>
      <c r="EU30" s="49">
        <f>+TRUNC('D-PRB'!EU30,0)</f>
        <v>0</v>
      </c>
      <c r="EV30" s="49">
        <f>+TRUNC('D-PRB'!EV30,0)</f>
        <v>0</v>
      </c>
      <c r="EW30" s="49">
        <f>+TRUNC('D-PRB'!EW30,0)</f>
        <v>0</v>
      </c>
      <c r="EX30" s="49">
        <f>+TRUNC('D-PRB'!EX30,0)</f>
        <v>0</v>
      </c>
      <c r="EY30" s="49">
        <f>+TRUNC('D-PRB'!EY30,0)</f>
        <v>0</v>
      </c>
      <c r="EZ30" s="49">
        <f>+TRUNC('D-PRB'!EZ30,0)</f>
        <v>0</v>
      </c>
      <c r="FA30" s="49">
        <f>+TRUNC('D-PRB'!FA30,3)</f>
        <v>0</v>
      </c>
      <c r="FB30" s="49">
        <f>+TRUNC('D-PRB'!FB30,3)</f>
        <v>0</v>
      </c>
      <c r="FC30" s="49">
        <f>+TRUNC('D-PRB'!FC30,0)</f>
        <v>0</v>
      </c>
      <c r="FD30" s="49">
        <f>+TRUNC('D-PRB'!FD30,0)</f>
        <v>0</v>
      </c>
      <c r="FE30" s="49">
        <f>+TRUNC('D-PRB'!FE30,0)</f>
        <v>0</v>
      </c>
      <c r="FF30" s="49">
        <f>+TRUNC('D-PRB'!FF30,0)</f>
        <v>0</v>
      </c>
      <c r="FG30" s="49">
        <f>+TRUNC('D-PRB'!FG30,0)</f>
        <v>0</v>
      </c>
      <c r="FH30" s="49">
        <f>+TRUNC('D-PRB'!FH30,0)</f>
        <v>0</v>
      </c>
      <c r="FI30" s="49">
        <f>+TRUNC('D-PRB'!FI30,3)</f>
        <v>0</v>
      </c>
      <c r="FJ30" s="49">
        <f>+TRUNC('D-PRB'!FJ30,3)</f>
        <v>0</v>
      </c>
      <c r="FK30" s="49">
        <f>+TRUNC('D-PRB'!FK30,0)</f>
        <v>0</v>
      </c>
      <c r="FL30" s="49">
        <f>+TRUNC('D-PRB'!FL30,0)</f>
        <v>0</v>
      </c>
      <c r="FM30" s="49">
        <f>+TRUNC('D-PRB'!FM30,0)</f>
        <v>0</v>
      </c>
      <c r="FN30" s="49">
        <f>+TRUNC('D-PRB'!FN30,0)</f>
        <v>0</v>
      </c>
    </row>
    <row r="31" spans="3:170" x14ac:dyDescent="0.2">
      <c r="C31" s="8">
        <f>+'D-PDP'!C31</f>
        <v>45505</v>
      </c>
      <c r="D31" s="36">
        <f>+TRUNC('D-PRB'!D31,0)</f>
        <v>0</v>
      </c>
      <c r="E31" s="36">
        <f>+TRUNC('D-PRB'!E31,0)</f>
        <v>0</v>
      </c>
      <c r="F31" s="36">
        <f>+TRUNC('D-PRB'!F31,0)</f>
        <v>0</v>
      </c>
      <c r="G31" s="36">
        <f>+TRUNC('D-PRB'!G31,0)</f>
        <v>0</v>
      </c>
      <c r="H31" s="36">
        <f>+TRUNC('D-PRB'!H31,0)</f>
        <v>0</v>
      </c>
      <c r="I31" s="36">
        <f>+TRUNC('D-PRB'!I31,0)</f>
        <v>0</v>
      </c>
      <c r="J31" s="36">
        <f>+TRUNC('D-PRB'!J31,0)</f>
        <v>0</v>
      </c>
      <c r="K31" s="36">
        <f>+TRUNC('D-PRB'!K31,0)</f>
        <v>0</v>
      </c>
      <c r="L31" s="36">
        <f>+TRUNC('D-PRB'!L31,0)</f>
        <v>0</v>
      </c>
      <c r="M31" s="36">
        <f>+TRUNC('D-PRB'!M31,3)</f>
        <v>0</v>
      </c>
      <c r="N31" s="36">
        <f>+TRUNC('D-PRB'!N31,3)</f>
        <v>0</v>
      </c>
      <c r="O31" s="36">
        <f>+TRUNC('D-PRB'!O31,3)</f>
        <v>0</v>
      </c>
      <c r="P31" s="36">
        <f>+TRUNC('D-PRB'!P31,3)</f>
        <v>0</v>
      </c>
      <c r="Q31" s="36">
        <f>+TRUNC('D-PRB'!Q31,3)</f>
        <v>0</v>
      </c>
      <c r="R31" s="36">
        <f>+TRUNC('D-PRB'!R31,3)</f>
        <v>0</v>
      </c>
      <c r="S31" s="36">
        <f>+TRUNC('D-PRB'!S31,0)</f>
        <v>0</v>
      </c>
      <c r="T31" s="36">
        <f>+TRUNC('D-PRB'!T31,0)</f>
        <v>0</v>
      </c>
      <c r="U31" s="36">
        <f>+TRUNC('D-PRB'!U31,0)</f>
        <v>0</v>
      </c>
      <c r="V31" s="36">
        <f>+TRUNC('D-PRB'!V31,0)</f>
        <v>0</v>
      </c>
      <c r="W31" s="36">
        <f>+TRUNC('D-PRB'!W31,0)</f>
        <v>0</v>
      </c>
      <c r="X31" s="36">
        <f>+TRUNC('D-PRB'!X31,0)</f>
        <v>0</v>
      </c>
      <c r="Y31" s="36">
        <f>+TRUNC('D-PRB'!Y31,0)</f>
        <v>0</v>
      </c>
      <c r="Z31" s="36">
        <f>+TRUNC('D-PRB'!Z31,0)</f>
        <v>0</v>
      </c>
      <c r="AA31" s="36">
        <f>+TRUNC('D-PRB'!AA31,0)</f>
        <v>0</v>
      </c>
      <c r="AB31" s="36">
        <f>+TRUNC('D-PRB'!AB31,0)</f>
        <v>0</v>
      </c>
      <c r="AC31" s="36">
        <f>+TRUNC('D-PRB'!AC31,0)</f>
        <v>0</v>
      </c>
      <c r="AD31" s="36">
        <f>+TRUNC('D-PRB'!AD31,3)</f>
        <v>0</v>
      </c>
      <c r="AE31" s="36">
        <f>+TRUNC('D-PRB'!AE31,3)</f>
        <v>0</v>
      </c>
      <c r="AF31" s="36">
        <f>+TRUNC('D-PRB'!AF31,0)</f>
        <v>0</v>
      </c>
      <c r="AG31" s="36">
        <f>+TRUNC('D-PRB'!AG31,0)</f>
        <v>0</v>
      </c>
      <c r="AH31" s="36">
        <f>+TRUNC('D-PRB'!AH31,0)</f>
        <v>0</v>
      </c>
      <c r="AI31" s="36">
        <f>+TRUNC('D-PRB'!AI31,0)</f>
        <v>0</v>
      </c>
      <c r="AJ31" s="36">
        <f>+TRUNC('D-PRB'!AJ31,6)</f>
        <v>0</v>
      </c>
      <c r="AK31" s="36">
        <f>+TRUNC('D-PRB'!AK31,6)</f>
        <v>0</v>
      </c>
      <c r="AL31" s="36">
        <f>+TRUNC('D-PRB'!AL31,6)</f>
        <v>0</v>
      </c>
      <c r="AM31" s="36">
        <f>+TRUNC('D-PRB'!AM31,0)</f>
        <v>0</v>
      </c>
      <c r="AN31" s="36">
        <f>+TRUNC('D-PRB'!AN31,3)</f>
        <v>0</v>
      </c>
      <c r="AO31" s="36">
        <f>+TRUNC('D-PRB'!AO31,0)</f>
        <v>0</v>
      </c>
      <c r="AP31" s="36">
        <f>+TRUNC('D-PRB'!AP31,6)</f>
        <v>0</v>
      </c>
      <c r="AQ31" s="36">
        <f>+TRUNC('D-PRB'!AQ31,0)</f>
        <v>0</v>
      </c>
      <c r="AR31" s="36">
        <f>+TRUNC('D-PRB'!AR31,0)</f>
        <v>0</v>
      </c>
      <c r="AS31" s="36">
        <f>+TRUNC('D-PRB'!AS31,3)</f>
        <v>0</v>
      </c>
      <c r="AT31" s="36">
        <f>+TRUNC('D-PRB'!AT31,3)</f>
        <v>0</v>
      </c>
      <c r="AU31" s="36">
        <f>+TRUNC('D-PRB'!AU31,0)</f>
        <v>0</v>
      </c>
      <c r="AV31" s="36">
        <f>+TRUNC('D-PRB'!AV31,0)</f>
        <v>0</v>
      </c>
      <c r="AW31" s="36">
        <f>+TRUNC('D-PRB'!AW31,0)</f>
        <v>0</v>
      </c>
      <c r="AX31" s="36">
        <f>+TRUNC('D-PRB'!AX31,0)</f>
        <v>0</v>
      </c>
      <c r="AY31" s="36">
        <f>+TRUNC('D-PRB'!AY31,0)</f>
        <v>0</v>
      </c>
      <c r="AZ31" s="36">
        <f>+TRUNC('D-PRB'!AZ31,3)</f>
        <v>0</v>
      </c>
      <c r="BA31" s="36">
        <f>+TRUNC('D-PRB'!BA31,0)</f>
        <v>0</v>
      </c>
      <c r="BB31" s="36">
        <f>+TRUNC('D-PRB'!BB31,0)</f>
        <v>0</v>
      </c>
      <c r="BC31" s="36">
        <f>+TRUNC('D-PRB'!BC31,0)</f>
        <v>0</v>
      </c>
      <c r="BD31" s="36">
        <f>+TRUNC('D-PRB'!BD31,3)</f>
        <v>0</v>
      </c>
      <c r="BE31" s="36">
        <f>+TRUNC('D-PRB'!BE31,3)</f>
        <v>0</v>
      </c>
      <c r="BF31" s="36">
        <f>+TRUNC('D-PRB'!BF31,0)</f>
        <v>0</v>
      </c>
      <c r="BG31" s="36">
        <f>+TRUNC('D-PRB'!BG31,0)</f>
        <v>0</v>
      </c>
      <c r="BH31" s="36">
        <f>+TRUNC('D-PRB'!BH31,0)</f>
        <v>0</v>
      </c>
      <c r="BI31" s="36">
        <f>+TRUNC('D-PRB'!BI31,0)</f>
        <v>0</v>
      </c>
      <c r="BJ31" s="36">
        <f>+TRUNC('D-PRB'!BJ31,3)</f>
        <v>98.739000000000004</v>
      </c>
      <c r="BK31" s="36">
        <f>+TRUNC('D-PRB'!BK31,3)</f>
        <v>1.8420000000000001</v>
      </c>
      <c r="BL31" s="36">
        <f>+TRUNC('D-PRB'!BL31,3)</f>
        <v>-1.0569999999999999</v>
      </c>
      <c r="BM31" s="36">
        <f>+TRUNC('D-PRB'!BM31,3)</f>
        <v>0.876</v>
      </c>
      <c r="BN31" s="36">
        <f>+TRUNC('D-PRB'!BN31,3)</f>
        <v>6.0419999999999998</v>
      </c>
      <c r="BO31" s="36">
        <f>+TRUNC('D-PRB'!BO31,3)</f>
        <v>6.0419999999999998</v>
      </c>
      <c r="BP31" s="36">
        <f>+TRUNC('D-PRB'!BP31,3)</f>
        <v>0</v>
      </c>
      <c r="BQ31" s="36">
        <f>+TRUNC('D-PRB'!BQ31,3)</f>
        <v>37.502000000000002</v>
      </c>
      <c r="BR31" s="36">
        <f>+TRUNC('D-PRB'!BR31,3)</f>
        <v>37.502000000000002</v>
      </c>
      <c r="BS31" s="36">
        <f>+TRUNC('D-PRB'!BS31,3)</f>
        <v>98.739000000000004</v>
      </c>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R31" s="49">
        <f>+TRUNC('D-PRB'!DR31,0)</f>
        <v>0</v>
      </c>
      <c r="DS31" s="49">
        <f>+TRUNC('D-PRB'!DS31,0)</f>
        <v>0</v>
      </c>
      <c r="DT31" s="49">
        <f>+TRUNC('D-PRB'!DT31,3)</f>
        <v>0</v>
      </c>
      <c r="DU31" s="49">
        <f>+TRUNC('D-PRB'!DU31,3)</f>
        <v>0</v>
      </c>
      <c r="DV31" s="49">
        <f>+TRUNC('D-PRB'!DV31,0)</f>
        <v>0</v>
      </c>
      <c r="DW31" s="49">
        <f>+TRUNC('D-PRB'!DW31,0)</f>
        <v>0</v>
      </c>
      <c r="DX31" s="49">
        <f>+TRUNC('D-PRB'!DX31,0)</f>
        <v>0</v>
      </c>
      <c r="DY31" s="49">
        <f>+TRUNC('D-PRB'!DY31,0)</f>
        <v>0</v>
      </c>
      <c r="DZ31" s="49">
        <f>+TRUNC('D-PRB'!DZ31,0)</f>
        <v>0</v>
      </c>
      <c r="EA31" s="49">
        <f>+TRUNC('D-PRB'!EA31,0)</f>
        <v>0</v>
      </c>
      <c r="EB31" s="49">
        <f>+TRUNC('D-PRB'!EB31,3)</f>
        <v>0</v>
      </c>
      <c r="EC31" s="49">
        <f>+TRUNC('D-PRB'!EC31,3)</f>
        <v>0</v>
      </c>
      <c r="ED31" s="49">
        <f>+TRUNC('D-PRB'!ED31,0)</f>
        <v>0</v>
      </c>
      <c r="EE31" s="49">
        <f>+TRUNC('D-PRB'!EE31,0)</f>
        <v>0</v>
      </c>
      <c r="EF31" s="49">
        <f>+TRUNC('D-PRB'!EF31,0)</f>
        <v>0</v>
      </c>
      <c r="EG31" s="49">
        <f>+TRUNC('D-PRB'!EG31,0)</f>
        <v>0</v>
      </c>
      <c r="EH31" s="49">
        <f>+TRUNC('D-PRB'!EH31,0)</f>
        <v>0</v>
      </c>
      <c r="EI31" s="49">
        <f>+TRUNC('D-PRB'!EI31,0)</f>
        <v>0</v>
      </c>
      <c r="EJ31" s="49">
        <f>+TRUNC('D-PRB'!EJ31,3)</f>
        <v>0</v>
      </c>
      <c r="EK31" s="49">
        <f>+TRUNC('D-PRB'!EK31,3)</f>
        <v>0</v>
      </c>
      <c r="EL31" s="49">
        <f>+TRUNC('D-PRB'!EL31,0)</f>
        <v>0</v>
      </c>
      <c r="EM31" s="49">
        <f>+TRUNC('D-PRB'!EM31,0)</f>
        <v>0</v>
      </c>
      <c r="EN31" s="49">
        <f>+TRUNC('D-PRB'!EN31,0)</f>
        <v>0</v>
      </c>
      <c r="EO31" s="49">
        <f>+TRUNC('D-PRB'!EO31,0)</f>
        <v>0</v>
      </c>
      <c r="EQ31" s="49">
        <f>+TRUNC('D-PRB'!EQ31,0)</f>
        <v>0</v>
      </c>
      <c r="ER31" s="49">
        <f>+TRUNC('D-PRB'!ER31,0)</f>
        <v>0</v>
      </c>
      <c r="ES31" s="49">
        <f>+TRUNC('D-PRB'!ES31,3)</f>
        <v>0</v>
      </c>
      <c r="ET31" s="49">
        <f>+TRUNC('D-PRB'!ET31,3)</f>
        <v>0</v>
      </c>
      <c r="EU31" s="49">
        <f>+TRUNC('D-PRB'!EU31,0)</f>
        <v>0</v>
      </c>
      <c r="EV31" s="49">
        <f>+TRUNC('D-PRB'!EV31,0)</f>
        <v>0</v>
      </c>
      <c r="EW31" s="49">
        <f>+TRUNC('D-PRB'!EW31,0)</f>
        <v>0</v>
      </c>
      <c r="EX31" s="49">
        <f>+TRUNC('D-PRB'!EX31,0)</f>
        <v>0</v>
      </c>
      <c r="EY31" s="49">
        <f>+TRUNC('D-PRB'!EY31,0)</f>
        <v>0</v>
      </c>
      <c r="EZ31" s="49">
        <f>+TRUNC('D-PRB'!EZ31,0)</f>
        <v>0</v>
      </c>
      <c r="FA31" s="49">
        <f>+TRUNC('D-PRB'!FA31,3)</f>
        <v>0</v>
      </c>
      <c r="FB31" s="49">
        <f>+TRUNC('D-PRB'!FB31,3)</f>
        <v>0</v>
      </c>
      <c r="FC31" s="49">
        <f>+TRUNC('D-PRB'!FC31,0)</f>
        <v>0</v>
      </c>
      <c r="FD31" s="49">
        <f>+TRUNC('D-PRB'!FD31,0)</f>
        <v>0</v>
      </c>
      <c r="FE31" s="49">
        <f>+TRUNC('D-PRB'!FE31,0)</f>
        <v>0</v>
      </c>
      <c r="FF31" s="49">
        <f>+TRUNC('D-PRB'!FF31,0)</f>
        <v>0</v>
      </c>
      <c r="FG31" s="49">
        <f>+TRUNC('D-PRB'!FG31,0)</f>
        <v>0</v>
      </c>
      <c r="FH31" s="49">
        <f>+TRUNC('D-PRB'!FH31,0)</f>
        <v>0</v>
      </c>
      <c r="FI31" s="49">
        <f>+TRUNC('D-PRB'!FI31,3)</f>
        <v>0</v>
      </c>
      <c r="FJ31" s="49">
        <f>+TRUNC('D-PRB'!FJ31,3)</f>
        <v>0</v>
      </c>
      <c r="FK31" s="49">
        <f>+TRUNC('D-PRB'!FK31,0)</f>
        <v>0</v>
      </c>
      <c r="FL31" s="49">
        <f>+TRUNC('D-PRB'!FL31,0)</f>
        <v>0</v>
      </c>
      <c r="FM31" s="49">
        <f>+TRUNC('D-PRB'!FM31,0)</f>
        <v>0</v>
      </c>
      <c r="FN31" s="49">
        <f>+TRUNC('D-PRB'!FN31,0)</f>
        <v>0</v>
      </c>
    </row>
    <row r="32" spans="3:170" x14ac:dyDescent="0.2">
      <c r="C32" s="8">
        <f>+'D-PDP'!C32</f>
        <v>45536</v>
      </c>
      <c r="D32" s="36">
        <f>+TRUNC('D-PRB'!D32,0)</f>
        <v>0</v>
      </c>
      <c r="E32" s="36">
        <f>+TRUNC('D-PRB'!E32,0)</f>
        <v>0</v>
      </c>
      <c r="F32" s="36">
        <f>+TRUNC('D-PRB'!F32,0)</f>
        <v>0</v>
      </c>
      <c r="G32" s="36">
        <f>+TRUNC('D-PRB'!G32,0)</f>
        <v>0</v>
      </c>
      <c r="H32" s="36">
        <f>+TRUNC('D-PRB'!H32,0)</f>
        <v>0</v>
      </c>
      <c r="I32" s="36">
        <f>+TRUNC('D-PRB'!I32,0)</f>
        <v>0</v>
      </c>
      <c r="J32" s="36">
        <f>+TRUNC('D-PRB'!J32,0)</f>
        <v>0</v>
      </c>
      <c r="K32" s="36">
        <f>+TRUNC('D-PRB'!K32,0)</f>
        <v>0</v>
      </c>
      <c r="L32" s="36">
        <f>+TRUNC('D-PRB'!L32,0)</f>
        <v>0</v>
      </c>
      <c r="M32" s="36">
        <f>+TRUNC('D-PRB'!M32,3)</f>
        <v>0</v>
      </c>
      <c r="N32" s="36">
        <f>+TRUNC('D-PRB'!N32,3)</f>
        <v>0</v>
      </c>
      <c r="O32" s="36">
        <f>+TRUNC('D-PRB'!O32,3)</f>
        <v>0</v>
      </c>
      <c r="P32" s="36">
        <f>+TRUNC('D-PRB'!P32,3)</f>
        <v>0</v>
      </c>
      <c r="Q32" s="36">
        <f>+TRUNC('D-PRB'!Q32,3)</f>
        <v>0</v>
      </c>
      <c r="R32" s="36">
        <f>+TRUNC('D-PRB'!R32,3)</f>
        <v>0</v>
      </c>
      <c r="S32" s="36">
        <f>+TRUNC('D-PRB'!S32,0)</f>
        <v>0</v>
      </c>
      <c r="T32" s="36">
        <f>+TRUNC('D-PRB'!T32,0)</f>
        <v>0</v>
      </c>
      <c r="U32" s="36">
        <f>+TRUNC('D-PRB'!U32,0)</f>
        <v>0</v>
      </c>
      <c r="V32" s="36">
        <f>+TRUNC('D-PRB'!V32,0)</f>
        <v>0</v>
      </c>
      <c r="W32" s="36">
        <f>+TRUNC('D-PRB'!W32,0)</f>
        <v>0</v>
      </c>
      <c r="X32" s="36">
        <f>+TRUNC('D-PRB'!X32,0)</f>
        <v>0</v>
      </c>
      <c r="Y32" s="36">
        <f>+TRUNC('D-PRB'!Y32,0)</f>
        <v>0</v>
      </c>
      <c r="Z32" s="36">
        <f>+TRUNC('D-PRB'!Z32,0)</f>
        <v>0</v>
      </c>
      <c r="AA32" s="36">
        <f>+TRUNC('D-PRB'!AA32,0)</f>
        <v>0</v>
      </c>
      <c r="AB32" s="36">
        <f>+TRUNC('D-PRB'!AB32,0)</f>
        <v>0</v>
      </c>
      <c r="AC32" s="36">
        <f>+TRUNC('D-PRB'!AC32,0)</f>
        <v>0</v>
      </c>
      <c r="AD32" s="36">
        <f>+TRUNC('D-PRB'!AD32,3)</f>
        <v>0</v>
      </c>
      <c r="AE32" s="36">
        <f>+TRUNC('D-PRB'!AE32,3)</f>
        <v>0</v>
      </c>
      <c r="AF32" s="36">
        <f>+TRUNC('D-PRB'!AF32,0)</f>
        <v>0</v>
      </c>
      <c r="AG32" s="36">
        <f>+TRUNC('D-PRB'!AG32,0)</f>
        <v>0</v>
      </c>
      <c r="AH32" s="36">
        <f>+TRUNC('D-PRB'!AH32,0)</f>
        <v>0</v>
      </c>
      <c r="AI32" s="36">
        <f>+TRUNC('D-PRB'!AI32,0)</f>
        <v>0</v>
      </c>
      <c r="AJ32" s="36">
        <f>+TRUNC('D-PRB'!AJ32,6)</f>
        <v>0</v>
      </c>
      <c r="AK32" s="36">
        <f>+TRUNC('D-PRB'!AK32,6)</f>
        <v>0</v>
      </c>
      <c r="AL32" s="36">
        <f>+TRUNC('D-PRB'!AL32,6)</f>
        <v>0</v>
      </c>
      <c r="AM32" s="36">
        <f>+TRUNC('D-PRB'!AM32,0)</f>
        <v>0</v>
      </c>
      <c r="AN32" s="36">
        <f>+TRUNC('D-PRB'!AN32,3)</f>
        <v>0</v>
      </c>
      <c r="AO32" s="36">
        <f>+TRUNC('D-PRB'!AO32,0)</f>
        <v>0</v>
      </c>
      <c r="AP32" s="36">
        <f>+TRUNC('D-PRB'!AP32,6)</f>
        <v>0</v>
      </c>
      <c r="AQ32" s="36">
        <f>+TRUNC('D-PRB'!AQ32,0)</f>
        <v>0</v>
      </c>
      <c r="AR32" s="36">
        <f>+TRUNC('D-PRB'!AR32,0)</f>
        <v>0</v>
      </c>
      <c r="AS32" s="36">
        <f>+TRUNC('D-PRB'!AS32,3)</f>
        <v>0</v>
      </c>
      <c r="AT32" s="36">
        <f>+TRUNC('D-PRB'!AT32,3)</f>
        <v>0</v>
      </c>
      <c r="AU32" s="36">
        <f>+TRUNC('D-PRB'!AU32,0)</f>
        <v>0</v>
      </c>
      <c r="AV32" s="36">
        <f>+TRUNC('D-PRB'!AV32,0)</f>
        <v>0</v>
      </c>
      <c r="AW32" s="36">
        <f>+TRUNC('D-PRB'!AW32,0)</f>
        <v>0</v>
      </c>
      <c r="AX32" s="36">
        <f>+TRUNC('D-PRB'!AX32,0)</f>
        <v>0</v>
      </c>
      <c r="AY32" s="36">
        <f>+TRUNC('D-PRB'!AY32,0)</f>
        <v>0</v>
      </c>
      <c r="AZ32" s="36">
        <f>+TRUNC('D-PRB'!AZ32,3)</f>
        <v>0</v>
      </c>
      <c r="BA32" s="36">
        <f>+TRUNC('D-PRB'!BA32,0)</f>
        <v>0</v>
      </c>
      <c r="BB32" s="36">
        <f>+TRUNC('D-PRB'!BB32,0)</f>
        <v>0</v>
      </c>
      <c r="BC32" s="36">
        <f>+TRUNC('D-PRB'!BC32,0)</f>
        <v>0</v>
      </c>
      <c r="BD32" s="36">
        <f>+TRUNC('D-PRB'!BD32,3)</f>
        <v>0</v>
      </c>
      <c r="BE32" s="36">
        <f>+TRUNC('D-PRB'!BE32,3)</f>
        <v>0</v>
      </c>
      <c r="BF32" s="36">
        <f>+TRUNC('D-PRB'!BF32,0)</f>
        <v>0</v>
      </c>
      <c r="BG32" s="36">
        <f>+TRUNC('D-PRB'!BG32,0)</f>
        <v>0</v>
      </c>
      <c r="BH32" s="36">
        <f>+TRUNC('D-PRB'!BH32,0)</f>
        <v>0</v>
      </c>
      <c r="BI32" s="36">
        <f>+TRUNC('D-PRB'!BI32,0)</f>
        <v>0</v>
      </c>
      <c r="BJ32" s="36">
        <f>+TRUNC('D-PRB'!BJ32,3)</f>
        <v>98.739000000000004</v>
      </c>
      <c r="BK32" s="36">
        <f>+TRUNC('D-PRB'!BK32,3)</f>
        <v>1.8420000000000001</v>
      </c>
      <c r="BL32" s="36">
        <f>+TRUNC('D-PRB'!BL32,3)</f>
        <v>-1.0569999999999999</v>
      </c>
      <c r="BM32" s="36">
        <f>+TRUNC('D-PRB'!BM32,3)</f>
        <v>0.876</v>
      </c>
      <c r="BN32" s="36">
        <f>+TRUNC('D-PRB'!BN32,3)</f>
        <v>6.0419999999999998</v>
      </c>
      <c r="BO32" s="36">
        <f>+TRUNC('D-PRB'!BO32,3)</f>
        <v>6.0419999999999998</v>
      </c>
      <c r="BP32" s="36">
        <f>+TRUNC('D-PRB'!BP32,3)</f>
        <v>0</v>
      </c>
      <c r="BQ32" s="36">
        <f>+TRUNC('D-PRB'!BQ32,3)</f>
        <v>37.502000000000002</v>
      </c>
      <c r="BR32" s="36">
        <f>+TRUNC('D-PRB'!BR32,3)</f>
        <v>37.502000000000002</v>
      </c>
      <c r="BS32" s="36">
        <f>+TRUNC('D-PRB'!BS32,3)</f>
        <v>98.739000000000004</v>
      </c>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R32" s="49">
        <f>+TRUNC('D-PRB'!DR32,0)</f>
        <v>0</v>
      </c>
      <c r="DS32" s="49">
        <f>+TRUNC('D-PRB'!DS32,0)</f>
        <v>0</v>
      </c>
      <c r="DT32" s="49">
        <f>+TRUNC('D-PRB'!DT32,3)</f>
        <v>0</v>
      </c>
      <c r="DU32" s="49">
        <f>+TRUNC('D-PRB'!DU32,3)</f>
        <v>0</v>
      </c>
      <c r="DV32" s="49">
        <f>+TRUNC('D-PRB'!DV32,0)</f>
        <v>0</v>
      </c>
      <c r="DW32" s="49">
        <f>+TRUNC('D-PRB'!DW32,0)</f>
        <v>0</v>
      </c>
      <c r="DX32" s="49">
        <f>+TRUNC('D-PRB'!DX32,0)</f>
        <v>0</v>
      </c>
      <c r="DY32" s="49">
        <f>+TRUNC('D-PRB'!DY32,0)</f>
        <v>0</v>
      </c>
      <c r="DZ32" s="49">
        <f>+TRUNC('D-PRB'!DZ32,0)</f>
        <v>0</v>
      </c>
      <c r="EA32" s="49">
        <f>+TRUNC('D-PRB'!EA32,0)</f>
        <v>0</v>
      </c>
      <c r="EB32" s="49">
        <f>+TRUNC('D-PRB'!EB32,3)</f>
        <v>0</v>
      </c>
      <c r="EC32" s="49">
        <f>+TRUNC('D-PRB'!EC32,3)</f>
        <v>0</v>
      </c>
      <c r="ED32" s="49">
        <f>+TRUNC('D-PRB'!ED32,0)</f>
        <v>0</v>
      </c>
      <c r="EE32" s="49">
        <f>+TRUNC('D-PRB'!EE32,0)</f>
        <v>0</v>
      </c>
      <c r="EF32" s="49">
        <f>+TRUNC('D-PRB'!EF32,0)</f>
        <v>0</v>
      </c>
      <c r="EG32" s="49">
        <f>+TRUNC('D-PRB'!EG32,0)</f>
        <v>0</v>
      </c>
      <c r="EH32" s="49">
        <f>+TRUNC('D-PRB'!EH32,0)</f>
        <v>0</v>
      </c>
      <c r="EI32" s="49">
        <f>+TRUNC('D-PRB'!EI32,0)</f>
        <v>0</v>
      </c>
      <c r="EJ32" s="49">
        <f>+TRUNC('D-PRB'!EJ32,3)</f>
        <v>0</v>
      </c>
      <c r="EK32" s="49">
        <f>+TRUNC('D-PRB'!EK32,3)</f>
        <v>0</v>
      </c>
      <c r="EL32" s="49">
        <f>+TRUNC('D-PRB'!EL32,0)</f>
        <v>0</v>
      </c>
      <c r="EM32" s="49">
        <f>+TRUNC('D-PRB'!EM32,0)</f>
        <v>0</v>
      </c>
      <c r="EN32" s="49">
        <f>+TRUNC('D-PRB'!EN32,0)</f>
        <v>0</v>
      </c>
      <c r="EO32" s="49">
        <f>+TRUNC('D-PRB'!EO32,0)</f>
        <v>0</v>
      </c>
      <c r="EQ32" s="49">
        <f>+TRUNC('D-PRB'!EQ32,0)</f>
        <v>0</v>
      </c>
      <c r="ER32" s="49">
        <f>+TRUNC('D-PRB'!ER32,0)</f>
        <v>0</v>
      </c>
      <c r="ES32" s="49">
        <f>+TRUNC('D-PRB'!ES32,3)</f>
        <v>0</v>
      </c>
      <c r="ET32" s="49">
        <f>+TRUNC('D-PRB'!ET32,3)</f>
        <v>0</v>
      </c>
      <c r="EU32" s="49">
        <f>+TRUNC('D-PRB'!EU32,0)</f>
        <v>0</v>
      </c>
      <c r="EV32" s="49">
        <f>+TRUNC('D-PRB'!EV32,0)</f>
        <v>0</v>
      </c>
      <c r="EW32" s="49">
        <f>+TRUNC('D-PRB'!EW32,0)</f>
        <v>0</v>
      </c>
      <c r="EX32" s="49">
        <f>+TRUNC('D-PRB'!EX32,0)</f>
        <v>0</v>
      </c>
      <c r="EY32" s="49">
        <f>+TRUNC('D-PRB'!EY32,0)</f>
        <v>0</v>
      </c>
      <c r="EZ32" s="49">
        <f>+TRUNC('D-PRB'!EZ32,0)</f>
        <v>0</v>
      </c>
      <c r="FA32" s="49">
        <f>+TRUNC('D-PRB'!FA32,3)</f>
        <v>0</v>
      </c>
      <c r="FB32" s="49">
        <f>+TRUNC('D-PRB'!FB32,3)</f>
        <v>0</v>
      </c>
      <c r="FC32" s="49">
        <f>+TRUNC('D-PRB'!FC32,0)</f>
        <v>0</v>
      </c>
      <c r="FD32" s="49">
        <f>+TRUNC('D-PRB'!FD32,0)</f>
        <v>0</v>
      </c>
      <c r="FE32" s="49">
        <f>+TRUNC('D-PRB'!FE32,0)</f>
        <v>0</v>
      </c>
      <c r="FF32" s="49">
        <f>+TRUNC('D-PRB'!FF32,0)</f>
        <v>0</v>
      </c>
      <c r="FG32" s="49">
        <f>+TRUNC('D-PRB'!FG32,0)</f>
        <v>0</v>
      </c>
      <c r="FH32" s="49">
        <f>+TRUNC('D-PRB'!FH32,0)</f>
        <v>0</v>
      </c>
      <c r="FI32" s="49">
        <f>+TRUNC('D-PRB'!FI32,3)</f>
        <v>0</v>
      </c>
      <c r="FJ32" s="49">
        <f>+TRUNC('D-PRB'!FJ32,3)</f>
        <v>0</v>
      </c>
      <c r="FK32" s="49">
        <f>+TRUNC('D-PRB'!FK32,0)</f>
        <v>0</v>
      </c>
      <c r="FL32" s="49">
        <f>+TRUNC('D-PRB'!FL32,0)</f>
        <v>0</v>
      </c>
      <c r="FM32" s="49">
        <f>+TRUNC('D-PRB'!FM32,0)</f>
        <v>0</v>
      </c>
      <c r="FN32" s="49">
        <f>+TRUNC('D-PRB'!FN32,0)</f>
        <v>0</v>
      </c>
    </row>
    <row r="33" spans="3:170" x14ac:dyDescent="0.2">
      <c r="C33" s="8">
        <f>+'D-PDP'!C33</f>
        <v>45566</v>
      </c>
      <c r="D33" s="36">
        <f>+TRUNC('D-PRB'!D33,0)</f>
        <v>0</v>
      </c>
      <c r="E33" s="36">
        <f>+TRUNC('D-PRB'!E33,0)</f>
        <v>0</v>
      </c>
      <c r="F33" s="36">
        <f>+TRUNC('D-PRB'!F33,0)</f>
        <v>0</v>
      </c>
      <c r="G33" s="36">
        <f>+TRUNC('D-PRB'!G33,0)</f>
        <v>0</v>
      </c>
      <c r="H33" s="36">
        <f>+TRUNC('D-PRB'!H33,0)</f>
        <v>0</v>
      </c>
      <c r="I33" s="36">
        <f>+TRUNC('D-PRB'!I33,0)</f>
        <v>0</v>
      </c>
      <c r="J33" s="36">
        <f>+TRUNC('D-PRB'!J33,0)</f>
        <v>0</v>
      </c>
      <c r="K33" s="36">
        <f>+TRUNC('D-PRB'!K33,0)</f>
        <v>0</v>
      </c>
      <c r="L33" s="36">
        <f>+TRUNC('D-PRB'!L33,0)</f>
        <v>0</v>
      </c>
      <c r="M33" s="36">
        <f>+TRUNC('D-PRB'!M33,3)</f>
        <v>0</v>
      </c>
      <c r="N33" s="36">
        <f>+TRUNC('D-PRB'!N33,3)</f>
        <v>0</v>
      </c>
      <c r="O33" s="36">
        <f>+TRUNC('D-PRB'!O33,3)</f>
        <v>0</v>
      </c>
      <c r="P33" s="36">
        <f>+TRUNC('D-PRB'!P33,3)</f>
        <v>0</v>
      </c>
      <c r="Q33" s="36">
        <f>+TRUNC('D-PRB'!Q33,3)</f>
        <v>0</v>
      </c>
      <c r="R33" s="36">
        <f>+TRUNC('D-PRB'!R33,3)</f>
        <v>0</v>
      </c>
      <c r="S33" s="36">
        <f>+TRUNC('D-PRB'!S33,0)</f>
        <v>0</v>
      </c>
      <c r="T33" s="36">
        <f>+TRUNC('D-PRB'!T33,0)</f>
        <v>0</v>
      </c>
      <c r="U33" s="36">
        <f>+TRUNC('D-PRB'!U33,0)</f>
        <v>0</v>
      </c>
      <c r="V33" s="36">
        <f>+TRUNC('D-PRB'!V33,0)</f>
        <v>0</v>
      </c>
      <c r="W33" s="36">
        <f>+TRUNC('D-PRB'!W33,0)</f>
        <v>0</v>
      </c>
      <c r="X33" s="36">
        <f>+TRUNC('D-PRB'!X33,0)</f>
        <v>0</v>
      </c>
      <c r="Y33" s="36">
        <f>+TRUNC('D-PRB'!Y33,0)</f>
        <v>0</v>
      </c>
      <c r="Z33" s="36">
        <f>+TRUNC('D-PRB'!Z33,0)</f>
        <v>0</v>
      </c>
      <c r="AA33" s="36">
        <f>+TRUNC('D-PRB'!AA33,0)</f>
        <v>0</v>
      </c>
      <c r="AB33" s="36">
        <f>+TRUNC('D-PRB'!AB33,0)</f>
        <v>0</v>
      </c>
      <c r="AC33" s="36">
        <f>+TRUNC('D-PRB'!AC33,0)</f>
        <v>0</v>
      </c>
      <c r="AD33" s="36">
        <f>+TRUNC('D-PRB'!AD33,3)</f>
        <v>0</v>
      </c>
      <c r="AE33" s="36">
        <f>+TRUNC('D-PRB'!AE33,3)</f>
        <v>0</v>
      </c>
      <c r="AF33" s="36">
        <f>+TRUNC('D-PRB'!AF33,0)</f>
        <v>0</v>
      </c>
      <c r="AG33" s="36">
        <f>+TRUNC('D-PRB'!AG33,0)</f>
        <v>0</v>
      </c>
      <c r="AH33" s="36">
        <f>+TRUNC('D-PRB'!AH33,0)</f>
        <v>0</v>
      </c>
      <c r="AI33" s="36">
        <f>+TRUNC('D-PRB'!AI33,0)</f>
        <v>0</v>
      </c>
      <c r="AJ33" s="36">
        <f>+TRUNC('D-PRB'!AJ33,6)</f>
        <v>0</v>
      </c>
      <c r="AK33" s="36">
        <f>+TRUNC('D-PRB'!AK33,6)</f>
        <v>0</v>
      </c>
      <c r="AL33" s="36">
        <f>+TRUNC('D-PRB'!AL33,6)</f>
        <v>0</v>
      </c>
      <c r="AM33" s="36">
        <f>+TRUNC('D-PRB'!AM33,0)</f>
        <v>0</v>
      </c>
      <c r="AN33" s="36">
        <f>+TRUNC('D-PRB'!AN33,3)</f>
        <v>0</v>
      </c>
      <c r="AO33" s="36">
        <f>+TRUNC('D-PRB'!AO33,0)</f>
        <v>0</v>
      </c>
      <c r="AP33" s="36">
        <f>+TRUNC('D-PRB'!AP33,6)</f>
        <v>0</v>
      </c>
      <c r="AQ33" s="36">
        <f>+TRUNC('D-PRB'!AQ33,0)</f>
        <v>0</v>
      </c>
      <c r="AR33" s="36">
        <f>+TRUNC('D-PRB'!AR33,0)</f>
        <v>0</v>
      </c>
      <c r="AS33" s="36">
        <f>+TRUNC('D-PRB'!AS33,3)</f>
        <v>0</v>
      </c>
      <c r="AT33" s="36">
        <f>+TRUNC('D-PRB'!AT33,3)</f>
        <v>0</v>
      </c>
      <c r="AU33" s="36">
        <f>+TRUNC('D-PRB'!AU33,0)</f>
        <v>0</v>
      </c>
      <c r="AV33" s="36">
        <f>+TRUNC('D-PRB'!AV33,0)</f>
        <v>0</v>
      </c>
      <c r="AW33" s="36">
        <f>+TRUNC('D-PRB'!AW33,0)</f>
        <v>0</v>
      </c>
      <c r="AX33" s="36">
        <f>+TRUNC('D-PRB'!AX33,0)</f>
        <v>0</v>
      </c>
      <c r="AY33" s="36">
        <f>+TRUNC('D-PRB'!AY33,0)</f>
        <v>0</v>
      </c>
      <c r="AZ33" s="36">
        <f>+TRUNC('D-PRB'!AZ33,3)</f>
        <v>0</v>
      </c>
      <c r="BA33" s="36">
        <f>+TRUNC('D-PRB'!BA33,0)</f>
        <v>0</v>
      </c>
      <c r="BB33" s="36">
        <f>+TRUNC('D-PRB'!BB33,0)</f>
        <v>0</v>
      </c>
      <c r="BC33" s="36">
        <f>+TRUNC('D-PRB'!BC33,0)</f>
        <v>0</v>
      </c>
      <c r="BD33" s="36">
        <f>+TRUNC('D-PRB'!BD33,3)</f>
        <v>0</v>
      </c>
      <c r="BE33" s="36">
        <f>+TRUNC('D-PRB'!BE33,3)</f>
        <v>0</v>
      </c>
      <c r="BF33" s="36">
        <f>+TRUNC('D-PRB'!BF33,0)</f>
        <v>0</v>
      </c>
      <c r="BG33" s="36">
        <f>+TRUNC('D-PRB'!BG33,0)</f>
        <v>0</v>
      </c>
      <c r="BH33" s="36">
        <f>+TRUNC('D-PRB'!BH33,0)</f>
        <v>0</v>
      </c>
      <c r="BI33" s="36">
        <f>+TRUNC('D-PRB'!BI33,0)</f>
        <v>0</v>
      </c>
      <c r="BJ33" s="36">
        <f>+TRUNC('D-PRB'!BJ33,3)</f>
        <v>98.739000000000004</v>
      </c>
      <c r="BK33" s="36">
        <f>+TRUNC('D-PRB'!BK33,3)</f>
        <v>1.8420000000000001</v>
      </c>
      <c r="BL33" s="36">
        <f>+TRUNC('D-PRB'!BL33,3)</f>
        <v>-1.0569999999999999</v>
      </c>
      <c r="BM33" s="36">
        <f>+TRUNC('D-PRB'!BM33,3)</f>
        <v>0.876</v>
      </c>
      <c r="BN33" s="36">
        <f>+TRUNC('D-PRB'!BN33,3)</f>
        <v>6.0419999999999998</v>
      </c>
      <c r="BO33" s="36">
        <f>+TRUNC('D-PRB'!BO33,3)</f>
        <v>6.0419999999999998</v>
      </c>
      <c r="BP33" s="36">
        <f>+TRUNC('D-PRB'!BP33,3)</f>
        <v>0</v>
      </c>
      <c r="BQ33" s="36">
        <f>+TRUNC('D-PRB'!BQ33,3)</f>
        <v>37.502000000000002</v>
      </c>
      <c r="BR33" s="36">
        <f>+TRUNC('D-PRB'!BR33,3)</f>
        <v>37.502000000000002</v>
      </c>
      <c r="BS33" s="36">
        <f>+TRUNC('D-PRB'!BS33,3)</f>
        <v>98.739000000000004</v>
      </c>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R33" s="49">
        <f>+TRUNC('D-PRB'!DR33,0)</f>
        <v>0</v>
      </c>
      <c r="DS33" s="49">
        <f>+TRUNC('D-PRB'!DS33,0)</f>
        <v>0</v>
      </c>
      <c r="DT33" s="49">
        <f>+TRUNC('D-PRB'!DT33,3)</f>
        <v>0</v>
      </c>
      <c r="DU33" s="49">
        <f>+TRUNC('D-PRB'!DU33,3)</f>
        <v>0</v>
      </c>
      <c r="DV33" s="49">
        <f>+TRUNC('D-PRB'!DV33,0)</f>
        <v>0</v>
      </c>
      <c r="DW33" s="49">
        <f>+TRUNC('D-PRB'!DW33,0)</f>
        <v>0</v>
      </c>
      <c r="DX33" s="49">
        <f>+TRUNC('D-PRB'!DX33,0)</f>
        <v>0</v>
      </c>
      <c r="DY33" s="49">
        <f>+TRUNC('D-PRB'!DY33,0)</f>
        <v>0</v>
      </c>
      <c r="DZ33" s="49">
        <f>+TRUNC('D-PRB'!DZ33,0)</f>
        <v>0</v>
      </c>
      <c r="EA33" s="49">
        <f>+TRUNC('D-PRB'!EA33,0)</f>
        <v>0</v>
      </c>
      <c r="EB33" s="49">
        <f>+TRUNC('D-PRB'!EB33,3)</f>
        <v>0</v>
      </c>
      <c r="EC33" s="49">
        <f>+TRUNC('D-PRB'!EC33,3)</f>
        <v>0</v>
      </c>
      <c r="ED33" s="49">
        <f>+TRUNC('D-PRB'!ED33,0)</f>
        <v>0</v>
      </c>
      <c r="EE33" s="49">
        <f>+TRUNC('D-PRB'!EE33,0)</f>
        <v>0</v>
      </c>
      <c r="EF33" s="49">
        <f>+TRUNC('D-PRB'!EF33,0)</f>
        <v>0</v>
      </c>
      <c r="EG33" s="49">
        <f>+TRUNC('D-PRB'!EG33,0)</f>
        <v>0</v>
      </c>
      <c r="EH33" s="49">
        <f>+TRUNC('D-PRB'!EH33,0)</f>
        <v>0</v>
      </c>
      <c r="EI33" s="49">
        <f>+TRUNC('D-PRB'!EI33,0)</f>
        <v>0</v>
      </c>
      <c r="EJ33" s="49">
        <f>+TRUNC('D-PRB'!EJ33,3)</f>
        <v>0</v>
      </c>
      <c r="EK33" s="49">
        <f>+TRUNC('D-PRB'!EK33,3)</f>
        <v>0</v>
      </c>
      <c r="EL33" s="49">
        <f>+TRUNC('D-PRB'!EL33,0)</f>
        <v>0</v>
      </c>
      <c r="EM33" s="49">
        <f>+TRUNC('D-PRB'!EM33,0)</f>
        <v>0</v>
      </c>
      <c r="EN33" s="49">
        <f>+TRUNC('D-PRB'!EN33,0)</f>
        <v>0</v>
      </c>
      <c r="EO33" s="49">
        <f>+TRUNC('D-PRB'!EO33,0)</f>
        <v>0</v>
      </c>
      <c r="EQ33" s="49">
        <f>+TRUNC('D-PRB'!EQ33,0)</f>
        <v>0</v>
      </c>
      <c r="ER33" s="49">
        <f>+TRUNC('D-PRB'!ER33,0)</f>
        <v>0</v>
      </c>
      <c r="ES33" s="49">
        <f>+TRUNC('D-PRB'!ES33,3)</f>
        <v>0</v>
      </c>
      <c r="ET33" s="49">
        <f>+TRUNC('D-PRB'!ET33,3)</f>
        <v>0</v>
      </c>
      <c r="EU33" s="49">
        <f>+TRUNC('D-PRB'!EU33,0)</f>
        <v>0</v>
      </c>
      <c r="EV33" s="49">
        <f>+TRUNC('D-PRB'!EV33,0)</f>
        <v>0</v>
      </c>
      <c r="EW33" s="49">
        <f>+TRUNC('D-PRB'!EW33,0)</f>
        <v>0</v>
      </c>
      <c r="EX33" s="49">
        <f>+TRUNC('D-PRB'!EX33,0)</f>
        <v>0</v>
      </c>
      <c r="EY33" s="49">
        <f>+TRUNC('D-PRB'!EY33,0)</f>
        <v>0</v>
      </c>
      <c r="EZ33" s="49">
        <f>+TRUNC('D-PRB'!EZ33,0)</f>
        <v>0</v>
      </c>
      <c r="FA33" s="49">
        <f>+TRUNC('D-PRB'!FA33,3)</f>
        <v>0</v>
      </c>
      <c r="FB33" s="49">
        <f>+TRUNC('D-PRB'!FB33,3)</f>
        <v>0</v>
      </c>
      <c r="FC33" s="49">
        <f>+TRUNC('D-PRB'!FC33,0)</f>
        <v>0</v>
      </c>
      <c r="FD33" s="49">
        <f>+TRUNC('D-PRB'!FD33,0)</f>
        <v>0</v>
      </c>
      <c r="FE33" s="49">
        <f>+TRUNC('D-PRB'!FE33,0)</f>
        <v>0</v>
      </c>
      <c r="FF33" s="49">
        <f>+TRUNC('D-PRB'!FF33,0)</f>
        <v>0</v>
      </c>
      <c r="FG33" s="49">
        <f>+TRUNC('D-PRB'!FG33,0)</f>
        <v>0</v>
      </c>
      <c r="FH33" s="49">
        <f>+TRUNC('D-PRB'!FH33,0)</f>
        <v>0</v>
      </c>
      <c r="FI33" s="49">
        <f>+TRUNC('D-PRB'!FI33,3)</f>
        <v>0</v>
      </c>
      <c r="FJ33" s="49">
        <f>+TRUNC('D-PRB'!FJ33,3)</f>
        <v>0</v>
      </c>
      <c r="FK33" s="49">
        <f>+TRUNC('D-PRB'!FK33,0)</f>
        <v>0</v>
      </c>
      <c r="FL33" s="49">
        <f>+TRUNC('D-PRB'!FL33,0)</f>
        <v>0</v>
      </c>
      <c r="FM33" s="49">
        <f>+TRUNC('D-PRB'!FM33,0)</f>
        <v>0</v>
      </c>
      <c r="FN33" s="49">
        <f>+TRUNC('D-PRB'!FN33,0)</f>
        <v>0</v>
      </c>
    </row>
    <row r="34" spans="3:170" x14ac:dyDescent="0.2">
      <c r="C34" s="8">
        <f>+'D-PDP'!C34</f>
        <v>45597</v>
      </c>
      <c r="D34" s="36">
        <f>+TRUNC('D-PRB'!D34,0)</f>
        <v>3</v>
      </c>
      <c r="E34" s="36">
        <f>+TRUNC('D-PRB'!E34,0)</f>
        <v>0</v>
      </c>
      <c r="F34" s="36">
        <f>+TRUNC('D-PRB'!F34,0)</f>
        <v>0</v>
      </c>
      <c r="G34" s="36">
        <f>+TRUNC('D-PRB'!G34,0)</f>
        <v>0</v>
      </c>
      <c r="H34" s="36">
        <f>+TRUNC('D-PRB'!H34,0)</f>
        <v>3</v>
      </c>
      <c r="I34" s="36">
        <f>+TRUNC('D-PRB'!I34,0)</f>
        <v>0</v>
      </c>
      <c r="J34" s="36">
        <f>+TRUNC('D-PRB'!J34,0)</f>
        <v>0</v>
      </c>
      <c r="K34" s="36">
        <f>+TRUNC('D-PRB'!K34,0)</f>
        <v>0</v>
      </c>
      <c r="L34" s="36">
        <f>+TRUNC('D-PRB'!L34,0)</f>
        <v>0</v>
      </c>
      <c r="M34" s="36">
        <f>+TRUNC('D-PRB'!M34,3)</f>
        <v>0</v>
      </c>
      <c r="N34" s="36">
        <f>+TRUNC('D-PRB'!N34,3)</f>
        <v>0</v>
      </c>
      <c r="O34" s="36">
        <f>+TRUNC('D-PRB'!O34,3)</f>
        <v>0</v>
      </c>
      <c r="P34" s="36">
        <f>+TRUNC('D-PRB'!P34,3)</f>
        <v>0</v>
      </c>
      <c r="Q34" s="36">
        <f>+TRUNC('D-PRB'!Q34,3)</f>
        <v>0</v>
      </c>
      <c r="R34" s="36">
        <f>+TRUNC('D-PRB'!R34,3)</f>
        <v>0</v>
      </c>
      <c r="S34" s="36">
        <f>+TRUNC('D-PRB'!S34,0)</f>
        <v>0</v>
      </c>
      <c r="T34" s="36">
        <f>+TRUNC('D-PRB'!T34,0)</f>
        <v>0</v>
      </c>
      <c r="U34" s="36">
        <f>+TRUNC('D-PRB'!U34,0)</f>
        <v>0</v>
      </c>
      <c r="V34" s="36">
        <f>+TRUNC('D-PRB'!V34,0)</f>
        <v>0</v>
      </c>
      <c r="W34" s="36">
        <f>+TRUNC('D-PRB'!W34,0)</f>
        <v>0</v>
      </c>
      <c r="X34" s="36">
        <f>+TRUNC('D-PRB'!X34,0)</f>
        <v>89969</v>
      </c>
      <c r="Y34" s="36">
        <f>+TRUNC('D-PRB'!Y34,0)</f>
        <v>0</v>
      </c>
      <c r="Z34" s="36">
        <f>+TRUNC('D-PRB'!Z34,0)</f>
        <v>0</v>
      </c>
      <c r="AA34" s="36">
        <f>+TRUNC('D-PRB'!AA34,0)</f>
        <v>0</v>
      </c>
      <c r="AB34" s="36">
        <f>+TRUNC('D-PRB'!AB34,0)</f>
        <v>0</v>
      </c>
      <c r="AC34" s="36">
        <f>+TRUNC('D-PRB'!AC34,0)</f>
        <v>0</v>
      </c>
      <c r="AD34" s="36">
        <f>+TRUNC('D-PRB'!AD34,3)</f>
        <v>0</v>
      </c>
      <c r="AE34" s="36">
        <f>+TRUNC('D-PRB'!AE34,3)</f>
        <v>0</v>
      </c>
      <c r="AF34" s="36">
        <f>+TRUNC('D-PRB'!AF34,0)</f>
        <v>0</v>
      </c>
      <c r="AG34" s="36">
        <f>+TRUNC('D-PRB'!AG34,0)</f>
        <v>0</v>
      </c>
      <c r="AH34" s="36">
        <f>+TRUNC('D-PRB'!AH34,0)</f>
        <v>0</v>
      </c>
      <c r="AI34" s="36">
        <f>+TRUNC('D-PRB'!AI34,0)</f>
        <v>0</v>
      </c>
      <c r="AJ34" s="36">
        <f>+TRUNC('D-PRB'!AJ34,6)</f>
        <v>0</v>
      </c>
      <c r="AK34" s="36">
        <f>+TRUNC('D-PRB'!AK34,6)</f>
        <v>0</v>
      </c>
      <c r="AL34" s="36">
        <f>+TRUNC('D-PRB'!AL34,6)</f>
        <v>0</v>
      </c>
      <c r="AM34" s="36">
        <f>+TRUNC('D-PRB'!AM34,0)</f>
        <v>0</v>
      </c>
      <c r="AN34" s="36">
        <f>+TRUNC('D-PRB'!AN34,3)</f>
        <v>0</v>
      </c>
      <c r="AO34" s="36">
        <f>+TRUNC('D-PRB'!AO34,0)</f>
        <v>0</v>
      </c>
      <c r="AP34" s="36">
        <f>+TRUNC('D-PRB'!AP34,6)</f>
        <v>0</v>
      </c>
      <c r="AQ34" s="36">
        <f>+TRUNC('D-PRB'!AQ34,0)</f>
        <v>0</v>
      </c>
      <c r="AR34" s="36">
        <f>+TRUNC('D-PRB'!AR34,0)</f>
        <v>0</v>
      </c>
      <c r="AS34" s="36">
        <f>+TRUNC('D-PRB'!AS34,3)</f>
        <v>0</v>
      </c>
      <c r="AT34" s="36">
        <f>+TRUNC('D-PRB'!AT34,3)</f>
        <v>0</v>
      </c>
      <c r="AU34" s="36">
        <f>+TRUNC('D-PRB'!AU34,0)</f>
        <v>0</v>
      </c>
      <c r="AV34" s="36">
        <f>+TRUNC('D-PRB'!AV34,0)</f>
        <v>0</v>
      </c>
      <c r="AW34" s="36">
        <f>+TRUNC('D-PRB'!AW34,0)</f>
        <v>0</v>
      </c>
      <c r="AX34" s="36">
        <f>+TRUNC('D-PRB'!AX34,0)</f>
        <v>0</v>
      </c>
      <c r="AY34" s="36">
        <f>+TRUNC('D-PRB'!AY34,0)</f>
        <v>0</v>
      </c>
      <c r="AZ34" s="36">
        <f>+TRUNC('D-PRB'!AZ34,3)</f>
        <v>0</v>
      </c>
      <c r="BA34" s="36">
        <f>+TRUNC('D-PRB'!BA34,0)</f>
        <v>0</v>
      </c>
      <c r="BB34" s="36">
        <f>+TRUNC('D-PRB'!BB34,0)</f>
        <v>0</v>
      </c>
      <c r="BC34" s="36">
        <f>+TRUNC('D-PRB'!BC34,0)</f>
        <v>0</v>
      </c>
      <c r="BD34" s="36">
        <f>+TRUNC('D-PRB'!BD34,3)</f>
        <v>0</v>
      </c>
      <c r="BE34" s="36">
        <f>+TRUNC('D-PRB'!BE34,3)</f>
        <v>0</v>
      </c>
      <c r="BF34" s="36">
        <f>+TRUNC('D-PRB'!BF34,0)</f>
        <v>0</v>
      </c>
      <c r="BG34" s="36">
        <f>+TRUNC('D-PRB'!BG34,0)</f>
        <v>0</v>
      </c>
      <c r="BH34" s="36">
        <f>+TRUNC('D-PRB'!BH34,0)</f>
        <v>0</v>
      </c>
      <c r="BI34" s="36">
        <f>+TRUNC('D-PRB'!BI34,0)</f>
        <v>0</v>
      </c>
      <c r="BJ34" s="36">
        <f>+TRUNC('D-PRB'!BJ34,3)</f>
        <v>98.739000000000004</v>
      </c>
      <c r="BK34" s="36">
        <f>+TRUNC('D-PRB'!BK34,3)</f>
        <v>1.8420000000000001</v>
      </c>
      <c r="BL34" s="36">
        <f>+TRUNC('D-PRB'!BL34,3)</f>
        <v>-1.0569999999999999</v>
      </c>
      <c r="BM34" s="36">
        <f>+TRUNC('D-PRB'!BM34,3)</f>
        <v>0.876</v>
      </c>
      <c r="BN34" s="36">
        <f>+TRUNC('D-PRB'!BN34,3)</f>
        <v>6.0419999999999998</v>
      </c>
      <c r="BO34" s="36">
        <f>+TRUNC('D-PRB'!BO34,3)</f>
        <v>6.0419999999999998</v>
      </c>
      <c r="BP34" s="36">
        <f>+TRUNC('D-PRB'!BP34,3)</f>
        <v>0</v>
      </c>
      <c r="BQ34" s="36">
        <f>+TRUNC('D-PRB'!BQ34,3)</f>
        <v>37.502000000000002</v>
      </c>
      <c r="BR34" s="36">
        <f>+TRUNC('D-PRB'!BR34,3)</f>
        <v>37.502000000000002</v>
      </c>
      <c r="BS34" s="36">
        <f>+TRUNC('D-PRB'!BS34,3)</f>
        <v>98.739000000000004</v>
      </c>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R34" s="49">
        <f>+TRUNC('D-PRB'!DR34,0)</f>
        <v>0</v>
      </c>
      <c r="DS34" s="49">
        <f>+TRUNC('D-PRB'!DS34,0)</f>
        <v>0</v>
      </c>
      <c r="DT34" s="49">
        <f>+TRUNC('D-PRB'!DT34,3)</f>
        <v>0</v>
      </c>
      <c r="DU34" s="49">
        <f>+TRUNC('D-PRB'!DU34,3)</f>
        <v>0</v>
      </c>
      <c r="DV34" s="49">
        <f>+TRUNC('D-PRB'!DV34,0)</f>
        <v>0</v>
      </c>
      <c r="DW34" s="49">
        <f>+TRUNC('D-PRB'!DW34,0)</f>
        <v>0</v>
      </c>
      <c r="DX34" s="49">
        <f>+TRUNC('D-PRB'!DX34,0)</f>
        <v>0</v>
      </c>
      <c r="DY34" s="49">
        <f>+TRUNC('D-PRB'!DY34,0)</f>
        <v>0</v>
      </c>
      <c r="DZ34" s="49">
        <f>+TRUNC('D-PRB'!DZ34,0)</f>
        <v>0</v>
      </c>
      <c r="EA34" s="49">
        <f>+TRUNC('D-PRB'!EA34,0)</f>
        <v>0</v>
      </c>
      <c r="EB34" s="49">
        <f>+TRUNC('D-PRB'!EB34,3)</f>
        <v>0</v>
      </c>
      <c r="EC34" s="49">
        <f>+TRUNC('D-PRB'!EC34,3)</f>
        <v>0</v>
      </c>
      <c r="ED34" s="49">
        <f>+TRUNC('D-PRB'!ED34,0)</f>
        <v>0</v>
      </c>
      <c r="EE34" s="49">
        <f>+TRUNC('D-PRB'!EE34,0)</f>
        <v>0</v>
      </c>
      <c r="EF34" s="49">
        <f>+TRUNC('D-PRB'!EF34,0)</f>
        <v>0</v>
      </c>
      <c r="EG34" s="49">
        <f>+TRUNC('D-PRB'!EG34,0)</f>
        <v>0</v>
      </c>
      <c r="EH34" s="49">
        <f>+TRUNC('D-PRB'!EH34,0)</f>
        <v>0</v>
      </c>
      <c r="EI34" s="49">
        <f>+TRUNC('D-PRB'!EI34,0)</f>
        <v>0</v>
      </c>
      <c r="EJ34" s="49">
        <f>+TRUNC('D-PRB'!EJ34,3)</f>
        <v>0</v>
      </c>
      <c r="EK34" s="49">
        <f>+TRUNC('D-PRB'!EK34,3)</f>
        <v>0</v>
      </c>
      <c r="EL34" s="49">
        <f>+TRUNC('D-PRB'!EL34,0)</f>
        <v>0</v>
      </c>
      <c r="EM34" s="49">
        <f>+TRUNC('D-PRB'!EM34,0)</f>
        <v>0</v>
      </c>
      <c r="EN34" s="49">
        <f>+TRUNC('D-PRB'!EN34,0)</f>
        <v>0</v>
      </c>
      <c r="EO34" s="49">
        <f>+TRUNC('D-PRB'!EO34,0)</f>
        <v>0</v>
      </c>
      <c r="EQ34" s="49">
        <f>+TRUNC('D-PRB'!EQ34,0)</f>
        <v>0</v>
      </c>
      <c r="ER34" s="49">
        <f>+TRUNC('D-PRB'!ER34,0)</f>
        <v>0</v>
      </c>
      <c r="ES34" s="49">
        <f>+TRUNC('D-PRB'!ES34,3)</f>
        <v>0</v>
      </c>
      <c r="ET34" s="49">
        <f>+TRUNC('D-PRB'!ET34,3)</f>
        <v>0</v>
      </c>
      <c r="EU34" s="49">
        <f>+TRUNC('D-PRB'!EU34,0)</f>
        <v>0</v>
      </c>
      <c r="EV34" s="49">
        <f>+TRUNC('D-PRB'!EV34,0)</f>
        <v>0</v>
      </c>
      <c r="EW34" s="49">
        <f>+TRUNC('D-PRB'!EW34,0)</f>
        <v>0</v>
      </c>
      <c r="EX34" s="49">
        <f>+TRUNC('D-PRB'!EX34,0)</f>
        <v>0</v>
      </c>
      <c r="EY34" s="49">
        <f>+TRUNC('D-PRB'!EY34,0)</f>
        <v>0</v>
      </c>
      <c r="EZ34" s="49">
        <f>+TRUNC('D-PRB'!EZ34,0)</f>
        <v>0</v>
      </c>
      <c r="FA34" s="49">
        <f>+TRUNC('D-PRB'!FA34,3)</f>
        <v>0</v>
      </c>
      <c r="FB34" s="49">
        <f>+TRUNC('D-PRB'!FB34,3)</f>
        <v>0</v>
      </c>
      <c r="FC34" s="49">
        <f>+TRUNC('D-PRB'!FC34,0)</f>
        <v>0</v>
      </c>
      <c r="FD34" s="49">
        <f>+TRUNC('D-PRB'!FD34,0)</f>
        <v>0</v>
      </c>
      <c r="FE34" s="49">
        <f>+TRUNC('D-PRB'!FE34,0)</f>
        <v>0</v>
      </c>
      <c r="FF34" s="49">
        <f>+TRUNC('D-PRB'!FF34,0)</f>
        <v>0</v>
      </c>
      <c r="FG34" s="49">
        <f>+TRUNC('D-PRB'!FG34,0)</f>
        <v>0</v>
      </c>
      <c r="FH34" s="49">
        <f>+TRUNC('D-PRB'!FH34,0)</f>
        <v>0</v>
      </c>
      <c r="FI34" s="49">
        <f>+TRUNC('D-PRB'!FI34,3)</f>
        <v>0</v>
      </c>
      <c r="FJ34" s="49">
        <f>+TRUNC('D-PRB'!FJ34,3)</f>
        <v>0</v>
      </c>
      <c r="FK34" s="49">
        <f>+TRUNC('D-PRB'!FK34,0)</f>
        <v>0</v>
      </c>
      <c r="FL34" s="49">
        <f>+TRUNC('D-PRB'!FL34,0)</f>
        <v>0</v>
      </c>
      <c r="FM34" s="49">
        <f>+TRUNC('D-PRB'!FM34,0)</f>
        <v>0</v>
      </c>
      <c r="FN34" s="49">
        <f>+TRUNC('D-PRB'!FN34,0)</f>
        <v>0</v>
      </c>
    </row>
    <row r="35" spans="3:170" x14ac:dyDescent="0.2">
      <c r="C35" s="9">
        <f>+'D-PDP'!C35</f>
        <v>45627</v>
      </c>
      <c r="D35" s="36">
        <f>+TRUNC('D-PRB'!D35,0)</f>
        <v>4</v>
      </c>
      <c r="E35" s="36">
        <f>+TRUNC('D-PRB'!E35,0)</f>
        <v>0</v>
      </c>
      <c r="F35" s="36">
        <f>+TRUNC('D-PRB'!F35,0)</f>
        <v>0</v>
      </c>
      <c r="G35" s="36">
        <f>+TRUNC('D-PRB'!G35,0)</f>
        <v>0</v>
      </c>
      <c r="H35" s="36">
        <f>+TRUNC('D-PRB'!H35,0)</f>
        <v>4</v>
      </c>
      <c r="I35" s="36">
        <f>+TRUNC('D-PRB'!I35,0)</f>
        <v>0</v>
      </c>
      <c r="J35" s="36">
        <f>+TRUNC('D-PRB'!J35,0)</f>
        <v>0</v>
      </c>
      <c r="K35" s="36">
        <f>+TRUNC('D-PRB'!K35,0)</f>
        <v>0</v>
      </c>
      <c r="L35" s="36">
        <f>+TRUNC('D-PRB'!L35,0)</f>
        <v>0</v>
      </c>
      <c r="M35" s="36">
        <f>+TRUNC('D-PRB'!M35,3)</f>
        <v>0</v>
      </c>
      <c r="N35" s="36">
        <f>+TRUNC('D-PRB'!N35,3)</f>
        <v>0</v>
      </c>
      <c r="O35" s="36">
        <f>+TRUNC('D-PRB'!O35,3)</f>
        <v>0</v>
      </c>
      <c r="P35" s="36">
        <f>+TRUNC('D-PRB'!P35,3)</f>
        <v>0</v>
      </c>
      <c r="Q35" s="36">
        <f>+TRUNC('D-PRB'!Q35,3)</f>
        <v>0</v>
      </c>
      <c r="R35" s="36">
        <f>+TRUNC('D-PRB'!R35,3)</f>
        <v>0</v>
      </c>
      <c r="S35" s="36">
        <f>+TRUNC('D-PRB'!S35,0)</f>
        <v>0</v>
      </c>
      <c r="T35" s="36">
        <f>+TRUNC('D-PRB'!T35,0)</f>
        <v>0</v>
      </c>
      <c r="U35" s="36">
        <f>+TRUNC('D-PRB'!U35,0)</f>
        <v>0</v>
      </c>
      <c r="V35" s="36">
        <f>+TRUNC('D-PRB'!V35,0)</f>
        <v>0</v>
      </c>
      <c r="W35" s="36">
        <f>+TRUNC('D-PRB'!W35,0)</f>
        <v>0</v>
      </c>
      <c r="X35" s="36">
        <f>+TRUNC('D-PRB'!X35,0)</f>
        <v>130259</v>
      </c>
      <c r="Y35" s="36">
        <f>+TRUNC('D-PRB'!Y35,0)</f>
        <v>0</v>
      </c>
      <c r="Z35" s="36">
        <f>+TRUNC('D-PRB'!Z35,0)</f>
        <v>0</v>
      </c>
      <c r="AA35" s="36">
        <f>+TRUNC('D-PRB'!AA35,0)</f>
        <v>0</v>
      </c>
      <c r="AB35" s="36">
        <f>+TRUNC('D-PRB'!AB35,0)</f>
        <v>0</v>
      </c>
      <c r="AC35" s="36">
        <f>+TRUNC('D-PRB'!AC35,0)</f>
        <v>0</v>
      </c>
      <c r="AD35" s="36">
        <f>+TRUNC('D-PRB'!AD35,3)</f>
        <v>0</v>
      </c>
      <c r="AE35" s="36">
        <f>+TRUNC('D-PRB'!AE35,3)</f>
        <v>0</v>
      </c>
      <c r="AF35" s="36">
        <f>+TRUNC('D-PRB'!AF35,0)</f>
        <v>0</v>
      </c>
      <c r="AG35" s="36">
        <f>+TRUNC('D-PRB'!AG35,0)</f>
        <v>0</v>
      </c>
      <c r="AH35" s="36">
        <f>+TRUNC('D-PRB'!AH35,0)</f>
        <v>0</v>
      </c>
      <c r="AI35" s="36">
        <f>+TRUNC('D-PRB'!AI35,0)</f>
        <v>0</v>
      </c>
      <c r="AJ35" s="36">
        <f>+TRUNC('D-PRB'!AJ35,6)</f>
        <v>0</v>
      </c>
      <c r="AK35" s="36">
        <f>+TRUNC('D-PRB'!AK35,6)</f>
        <v>0</v>
      </c>
      <c r="AL35" s="36">
        <f>+TRUNC('D-PRB'!AL35,6)</f>
        <v>0</v>
      </c>
      <c r="AM35" s="36">
        <f>+TRUNC('D-PRB'!AM35,0)</f>
        <v>0</v>
      </c>
      <c r="AN35" s="36">
        <f>+TRUNC('D-PRB'!AN35,3)</f>
        <v>0</v>
      </c>
      <c r="AO35" s="36">
        <f>+TRUNC('D-PRB'!AO35,0)</f>
        <v>0</v>
      </c>
      <c r="AP35" s="36">
        <f>+TRUNC('D-PRB'!AP35,6)</f>
        <v>0</v>
      </c>
      <c r="AQ35" s="36">
        <f>+TRUNC('D-PRB'!AQ35,0)</f>
        <v>0</v>
      </c>
      <c r="AR35" s="36">
        <f>+TRUNC('D-PRB'!AR35,0)</f>
        <v>0</v>
      </c>
      <c r="AS35" s="36">
        <f>+TRUNC('D-PRB'!AS35,3)</f>
        <v>0</v>
      </c>
      <c r="AT35" s="36">
        <f>+TRUNC('D-PRB'!AT35,3)</f>
        <v>0</v>
      </c>
      <c r="AU35" s="36">
        <f>+TRUNC('D-PRB'!AU35,0)</f>
        <v>0</v>
      </c>
      <c r="AV35" s="36">
        <f>+TRUNC('D-PRB'!AV35,0)</f>
        <v>0</v>
      </c>
      <c r="AW35" s="36">
        <f>+TRUNC('D-PRB'!AW35,0)</f>
        <v>0</v>
      </c>
      <c r="AX35" s="36">
        <f>+TRUNC('D-PRB'!AX35,0)</f>
        <v>0</v>
      </c>
      <c r="AY35" s="36">
        <f>+TRUNC('D-PRB'!AY35,0)</f>
        <v>0</v>
      </c>
      <c r="AZ35" s="36">
        <f>+TRUNC('D-PRB'!AZ35,3)</f>
        <v>0</v>
      </c>
      <c r="BA35" s="36">
        <f>+TRUNC('D-PRB'!BA35,0)</f>
        <v>0</v>
      </c>
      <c r="BB35" s="36">
        <f>+TRUNC('D-PRB'!BB35,0)</f>
        <v>0</v>
      </c>
      <c r="BC35" s="36">
        <f>+TRUNC('D-PRB'!BC35,0)</f>
        <v>0</v>
      </c>
      <c r="BD35" s="36">
        <f>+TRUNC('D-PRB'!BD35,3)</f>
        <v>0</v>
      </c>
      <c r="BE35" s="36">
        <f>+TRUNC('D-PRB'!BE35,3)</f>
        <v>0</v>
      </c>
      <c r="BF35" s="36">
        <f>+TRUNC('D-PRB'!BF35,0)</f>
        <v>0</v>
      </c>
      <c r="BG35" s="36">
        <f>+TRUNC('D-PRB'!BG35,0)</f>
        <v>0</v>
      </c>
      <c r="BH35" s="36">
        <f>+TRUNC('D-PRB'!BH35,0)</f>
        <v>0</v>
      </c>
      <c r="BI35" s="36">
        <f>+TRUNC('D-PRB'!BI35,0)</f>
        <v>0</v>
      </c>
      <c r="BJ35" s="36">
        <f>+TRUNC('D-PRB'!BJ35,3)</f>
        <v>98.739000000000004</v>
      </c>
      <c r="BK35" s="36">
        <f>+TRUNC('D-PRB'!BK35,3)</f>
        <v>1.8420000000000001</v>
      </c>
      <c r="BL35" s="36">
        <f>+TRUNC('D-PRB'!BL35,3)</f>
        <v>-1.0569999999999999</v>
      </c>
      <c r="BM35" s="36">
        <f>+TRUNC('D-PRB'!BM35,3)</f>
        <v>0.876</v>
      </c>
      <c r="BN35" s="36">
        <f>+TRUNC('D-PRB'!BN35,3)</f>
        <v>6.0419999999999998</v>
      </c>
      <c r="BO35" s="36">
        <f>+TRUNC('D-PRB'!BO35,3)</f>
        <v>6.0419999999999998</v>
      </c>
      <c r="BP35" s="36">
        <f>+TRUNC('D-PRB'!BP35,3)</f>
        <v>0</v>
      </c>
      <c r="BQ35" s="36">
        <f>+TRUNC('D-PRB'!BQ35,3)</f>
        <v>37.502000000000002</v>
      </c>
      <c r="BR35" s="36">
        <f>+TRUNC('D-PRB'!BR35,3)</f>
        <v>37.502000000000002</v>
      </c>
      <c r="BS35" s="36">
        <f>+TRUNC('D-PRB'!BS35,3)</f>
        <v>98.739000000000004</v>
      </c>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R35" s="50">
        <f>+TRUNC('D-PRB'!DR35,0)</f>
        <v>0</v>
      </c>
      <c r="DS35" s="50">
        <f>+TRUNC('D-PRB'!DS35,0)</f>
        <v>0</v>
      </c>
      <c r="DT35" s="50">
        <f>+TRUNC('D-PRB'!DT35,3)</f>
        <v>0</v>
      </c>
      <c r="DU35" s="50">
        <f>+TRUNC('D-PRB'!DU35,3)</f>
        <v>0</v>
      </c>
      <c r="DV35" s="50">
        <f>+TRUNC('D-PRB'!DV35,0)</f>
        <v>0</v>
      </c>
      <c r="DW35" s="50">
        <f>+TRUNC('D-PRB'!DW35,0)</f>
        <v>0</v>
      </c>
      <c r="DX35" s="50">
        <f>+TRUNC('D-PRB'!DX35,0)</f>
        <v>0</v>
      </c>
      <c r="DY35" s="50">
        <f>+TRUNC('D-PRB'!DY35,0)</f>
        <v>0</v>
      </c>
      <c r="DZ35" s="50">
        <f>+TRUNC('D-PRB'!DZ35,0)</f>
        <v>0</v>
      </c>
      <c r="EA35" s="50">
        <f>+TRUNC('D-PRB'!EA35,0)</f>
        <v>0</v>
      </c>
      <c r="EB35" s="50">
        <f>+TRUNC('D-PRB'!EB35,3)</f>
        <v>0</v>
      </c>
      <c r="EC35" s="50">
        <f>+TRUNC('D-PRB'!EC35,3)</f>
        <v>0</v>
      </c>
      <c r="ED35" s="50">
        <f>+TRUNC('D-PRB'!ED35,0)</f>
        <v>0</v>
      </c>
      <c r="EE35" s="50">
        <f>+TRUNC('D-PRB'!EE35,0)</f>
        <v>0</v>
      </c>
      <c r="EF35" s="50">
        <f>+TRUNC('D-PRB'!EF35,0)</f>
        <v>0</v>
      </c>
      <c r="EG35" s="50">
        <f>+TRUNC('D-PRB'!EG35,0)</f>
        <v>0</v>
      </c>
      <c r="EH35" s="50">
        <f>+TRUNC('D-PRB'!EH35,0)</f>
        <v>0</v>
      </c>
      <c r="EI35" s="50">
        <f>+TRUNC('D-PRB'!EI35,0)</f>
        <v>0</v>
      </c>
      <c r="EJ35" s="50">
        <f>+TRUNC('D-PRB'!EJ35,3)</f>
        <v>0</v>
      </c>
      <c r="EK35" s="50">
        <f>+TRUNC('D-PRB'!EK35,3)</f>
        <v>0</v>
      </c>
      <c r="EL35" s="50">
        <f>+TRUNC('D-PRB'!EL35,0)</f>
        <v>0</v>
      </c>
      <c r="EM35" s="50">
        <f>+TRUNC('D-PRB'!EM35,0)</f>
        <v>0</v>
      </c>
      <c r="EN35" s="50">
        <f>+TRUNC('D-PRB'!EN35,0)</f>
        <v>0</v>
      </c>
      <c r="EO35" s="50">
        <f>+TRUNC('D-PRB'!EO35,0)</f>
        <v>0</v>
      </c>
      <c r="EQ35" s="50">
        <f>+TRUNC('D-PRB'!EQ35,0)</f>
        <v>0</v>
      </c>
      <c r="ER35" s="50">
        <f>+TRUNC('D-PRB'!ER35,0)</f>
        <v>0</v>
      </c>
      <c r="ES35" s="50">
        <f>+TRUNC('D-PRB'!ES35,3)</f>
        <v>0</v>
      </c>
      <c r="ET35" s="50">
        <f>+TRUNC('D-PRB'!ET35,3)</f>
        <v>0</v>
      </c>
      <c r="EU35" s="50">
        <f>+TRUNC('D-PRB'!EU35,0)</f>
        <v>0</v>
      </c>
      <c r="EV35" s="50">
        <f>+TRUNC('D-PRB'!EV35,0)</f>
        <v>0</v>
      </c>
      <c r="EW35" s="50">
        <f>+TRUNC('D-PRB'!EW35,0)</f>
        <v>0</v>
      </c>
      <c r="EX35" s="50">
        <f>+TRUNC('D-PRB'!EX35,0)</f>
        <v>0</v>
      </c>
      <c r="EY35" s="50">
        <f>+TRUNC('D-PRB'!EY35,0)</f>
        <v>0</v>
      </c>
      <c r="EZ35" s="50">
        <f>+TRUNC('D-PRB'!EZ35,0)</f>
        <v>0</v>
      </c>
      <c r="FA35" s="50">
        <f>+TRUNC('D-PRB'!FA35,3)</f>
        <v>0</v>
      </c>
      <c r="FB35" s="50">
        <f>+TRUNC('D-PRB'!FB35,3)</f>
        <v>0</v>
      </c>
      <c r="FC35" s="50">
        <f>+TRUNC('D-PRB'!FC35,0)</f>
        <v>0</v>
      </c>
      <c r="FD35" s="50">
        <f>+TRUNC('D-PRB'!FD35,0)</f>
        <v>0</v>
      </c>
      <c r="FE35" s="50">
        <f>+TRUNC('D-PRB'!FE35,0)</f>
        <v>0</v>
      </c>
      <c r="FF35" s="50">
        <f>+TRUNC('D-PRB'!FF35,0)</f>
        <v>0</v>
      </c>
      <c r="FG35" s="50">
        <f>+TRUNC('D-PRB'!FG35,0)</f>
        <v>0</v>
      </c>
      <c r="FH35" s="50">
        <f>+TRUNC('D-PRB'!FH35,0)</f>
        <v>0</v>
      </c>
      <c r="FI35" s="50">
        <f>+TRUNC('D-PRB'!FI35,3)</f>
        <v>0</v>
      </c>
      <c r="FJ35" s="50">
        <f>+TRUNC('D-PRB'!FJ35,3)</f>
        <v>0</v>
      </c>
      <c r="FK35" s="50">
        <f>+TRUNC('D-PRB'!FK35,0)</f>
        <v>0</v>
      </c>
      <c r="FL35" s="50">
        <f>+TRUNC('D-PRB'!FL35,0)</f>
        <v>0</v>
      </c>
      <c r="FM35" s="50">
        <f>+TRUNC('D-PRB'!FM35,0)</f>
        <v>0</v>
      </c>
      <c r="FN35" s="50">
        <f>+TRUNC('D-PRB'!FN35,0)</f>
        <v>0</v>
      </c>
    </row>
    <row r="36" spans="3:170" x14ac:dyDescent="0.2">
      <c r="C36" s="10">
        <f>+'D-PDP'!C36</f>
        <v>2023</v>
      </c>
      <c r="D36" s="19">
        <f>+TRUNC('D-PRB'!D36,0)</f>
        <v>0</v>
      </c>
      <c r="E36" s="19">
        <f>+TRUNC('D-PRB'!E36,0)</f>
        <v>0</v>
      </c>
      <c r="F36" s="19">
        <f>+TRUNC('D-PRB'!F36,0)</f>
        <v>0</v>
      </c>
      <c r="G36" s="19">
        <f>+TRUNC('D-PRB'!G36,0)</f>
        <v>0</v>
      </c>
      <c r="H36" s="19">
        <f>+TRUNC('D-PRB'!H36,0)</f>
        <v>0</v>
      </c>
      <c r="I36" s="19">
        <f>+TRUNC('D-PRB'!I36,0)</f>
        <v>0</v>
      </c>
      <c r="J36" s="19">
        <f>+TRUNC('D-PRB'!J36,0)</f>
        <v>0</v>
      </c>
      <c r="K36" s="19">
        <f>+TRUNC('D-PRB'!K36,0)</f>
        <v>0</v>
      </c>
      <c r="L36" s="19">
        <f>+TRUNC('D-PRB'!L36,0)</f>
        <v>0</v>
      </c>
      <c r="M36" s="19">
        <f>+TRUNC('D-PRB'!M36,3)</f>
        <v>0</v>
      </c>
      <c r="N36" s="19">
        <f>+TRUNC('D-PRB'!N36,3)</f>
        <v>0</v>
      </c>
      <c r="O36" s="19">
        <f>+TRUNC('D-PRB'!O36,3)</f>
        <v>0</v>
      </c>
      <c r="P36" s="19">
        <f>+TRUNC('D-PRB'!P36,3)</f>
        <v>0</v>
      </c>
      <c r="Q36" s="19">
        <f>+TRUNC('D-PRB'!Q36,3)</f>
        <v>0</v>
      </c>
      <c r="R36" s="19">
        <f>+TRUNC('D-PRB'!R36,3)</f>
        <v>0</v>
      </c>
      <c r="S36" s="19">
        <f>+TRUNC('D-PRB'!S36,0)</f>
        <v>0</v>
      </c>
      <c r="T36" s="19">
        <f>+TRUNC('D-PRB'!T36,0)</f>
        <v>0</v>
      </c>
      <c r="U36" s="19">
        <f>+TRUNC('D-PRB'!U36,0)</f>
        <v>0</v>
      </c>
      <c r="V36" s="19">
        <f>+TRUNC('D-PRB'!V36,0)</f>
        <v>0</v>
      </c>
      <c r="W36" s="19">
        <f>+TRUNC('D-PRB'!W36,0)</f>
        <v>0</v>
      </c>
      <c r="X36" s="19">
        <f>+TRUNC('D-PRB'!X36,0)</f>
        <v>0</v>
      </c>
      <c r="Y36" s="19">
        <f>+TRUNC('D-PRB'!Y36,0)</f>
        <v>0</v>
      </c>
      <c r="Z36" s="19">
        <f>+TRUNC('D-PRB'!Z36,0)</f>
        <v>0</v>
      </c>
      <c r="AA36" s="19">
        <f>+TRUNC('D-PRB'!AA36,0)</f>
        <v>0</v>
      </c>
      <c r="AB36" s="19">
        <f>+TRUNC('D-PRB'!AB36,0)</f>
        <v>0</v>
      </c>
      <c r="AC36" s="19">
        <f>+TRUNC('D-PRB'!AC36,0)</f>
        <v>0</v>
      </c>
      <c r="AD36" s="19">
        <f>+TRUNC('D-PRB'!AD36,3)</f>
        <v>0</v>
      </c>
      <c r="AE36" s="19">
        <f>+TRUNC('D-PRB'!AE36,3)</f>
        <v>0</v>
      </c>
      <c r="AF36" s="19">
        <f>+TRUNC('D-PRB'!AF36,0)</f>
        <v>0</v>
      </c>
      <c r="AG36" s="19">
        <f>+TRUNC('D-PRB'!AG36,0)</f>
        <v>0</v>
      </c>
      <c r="AH36" s="19">
        <f>+TRUNC('D-PRB'!AH36,0)</f>
        <v>0</v>
      </c>
      <c r="AI36" s="19">
        <f>+TRUNC('D-PRB'!AI36,0)</f>
        <v>0</v>
      </c>
      <c r="AJ36" s="19">
        <f>+TRUNC('D-PRB'!AJ36,6)</f>
        <v>0</v>
      </c>
      <c r="AK36" s="19">
        <f>+TRUNC('D-PRB'!AK36,6)</f>
        <v>0</v>
      </c>
      <c r="AL36" s="19">
        <f>+TRUNC('D-PRB'!AL36,6)</f>
        <v>0</v>
      </c>
      <c r="AM36" s="19">
        <f>+TRUNC('D-PRB'!AM36,0)</f>
        <v>0</v>
      </c>
      <c r="AN36" s="19">
        <f>+TRUNC('D-PRB'!AN36,3)</f>
        <v>0</v>
      </c>
      <c r="AO36" s="19">
        <f>+TRUNC('D-PRB'!AO36,0)</f>
        <v>0</v>
      </c>
      <c r="AP36" s="19">
        <f>+TRUNC('D-PRB'!AP36,6)</f>
        <v>0</v>
      </c>
      <c r="AQ36" s="19">
        <f>+TRUNC('D-PRB'!AQ36,0)</f>
        <v>0</v>
      </c>
      <c r="AR36" s="19">
        <f>+TRUNC('D-PRB'!AR36,0)</f>
        <v>0</v>
      </c>
      <c r="AS36" s="19">
        <f>+TRUNC('D-PRB'!AS36,3)</f>
        <v>0</v>
      </c>
      <c r="AT36" s="19">
        <f>+TRUNC('D-PRB'!AT36,3)</f>
        <v>0</v>
      </c>
      <c r="AU36" s="19">
        <f>+TRUNC('D-PRB'!AU36,0)</f>
        <v>0</v>
      </c>
      <c r="AV36" s="19">
        <f>+TRUNC('D-PRB'!AV36,0)</f>
        <v>0</v>
      </c>
      <c r="AW36" s="19">
        <f>+TRUNC('D-PRB'!AW36,0)</f>
        <v>0</v>
      </c>
      <c r="AX36" s="19">
        <f>+TRUNC('D-PRB'!AX36,0)</f>
        <v>0</v>
      </c>
      <c r="AY36" s="19">
        <f>+TRUNC('D-PRB'!AY36,0)</f>
        <v>0</v>
      </c>
      <c r="AZ36" s="19">
        <f>+TRUNC('D-PRB'!AZ36,3)</f>
        <v>0</v>
      </c>
      <c r="BA36" s="19">
        <f>+TRUNC('D-PRB'!BA36,0)</f>
        <v>0</v>
      </c>
      <c r="BB36" s="19">
        <f>+TRUNC('D-PRB'!BB36,0)</f>
        <v>0</v>
      </c>
      <c r="BC36" s="19">
        <f>+TRUNC('D-PRB'!BC36,0)</f>
        <v>0</v>
      </c>
      <c r="BD36" s="19">
        <f>+TRUNC('D-PRB'!BD36,3)</f>
        <v>0</v>
      </c>
      <c r="BE36" s="19">
        <f>+TRUNC('D-PRB'!BE36,3)</f>
        <v>0</v>
      </c>
      <c r="BF36" s="19">
        <f>+TRUNC('D-PRB'!BF36,0)</f>
        <v>0</v>
      </c>
      <c r="BG36" s="19">
        <f>+TRUNC('D-PRB'!BG36,0)</f>
        <v>0</v>
      </c>
      <c r="BH36" s="19">
        <f>+TRUNC('D-PRB'!BH36,0)</f>
        <v>0</v>
      </c>
      <c r="BI36" s="19">
        <f>+TRUNC('D-PRB'!BI36,0)</f>
        <v>0</v>
      </c>
      <c r="BJ36" s="19">
        <f>+TRUNC('D-PRB'!BJ36,3)</f>
        <v>98.739000000000004</v>
      </c>
      <c r="BK36" s="19">
        <f>+TRUNC('D-PRB'!BK36,3)</f>
        <v>1.8420000000000001</v>
      </c>
      <c r="BL36" s="19">
        <f>+TRUNC('D-PRB'!BL36,3)</f>
        <v>-1.0569999999999999</v>
      </c>
      <c r="BM36" s="19">
        <f>+TRUNC('D-PRB'!BM36,3)</f>
        <v>0.876</v>
      </c>
      <c r="BN36" s="19">
        <f>+TRUNC('D-PRB'!BN36,3)</f>
        <v>6.0419999999999998</v>
      </c>
      <c r="BO36" s="19">
        <f>+TRUNC('D-PRB'!BO36,3)</f>
        <v>6.0419999999999998</v>
      </c>
      <c r="BP36" s="19">
        <f>+TRUNC('D-PRB'!BP36,3)</f>
        <v>0</v>
      </c>
      <c r="BQ36" s="19">
        <f>+TRUNC('D-PRB'!BQ36,3)</f>
        <v>37.502000000000002</v>
      </c>
      <c r="BR36" s="19">
        <f>+TRUNC('D-PRB'!BR36,3)</f>
        <v>37.502000000000002</v>
      </c>
      <c r="BS36" s="19">
        <f>+TRUNC('D-PRB'!BS36,3)</f>
        <v>98.739000000000004</v>
      </c>
      <c r="BT36" s="19">
        <f>+TRUNC('D-PRB'!BT36,0)</f>
        <v>0</v>
      </c>
      <c r="BU36" s="19">
        <f>+TRUNC('D-PRB'!BU36,0)</f>
        <v>0</v>
      </c>
      <c r="BV36" s="19">
        <f>+TRUNC('D-PRB'!BV36,6)</f>
        <v>0</v>
      </c>
      <c r="BW36" s="19">
        <f>+TRUNC('D-PRB'!BW36,0)</f>
        <v>0</v>
      </c>
      <c r="BX36" s="19">
        <f>+TRUNC('D-PRB'!BX36,0)</f>
        <v>0</v>
      </c>
      <c r="BY36" s="19">
        <f>+TRUNC('D-PRB'!BY36,0)</f>
        <v>0</v>
      </c>
      <c r="BZ36" s="19">
        <f>+TRUNC('D-PRB'!BZ36,3)</f>
        <v>0</v>
      </c>
      <c r="CA36" s="19">
        <f>+TRUNC('D-PRB'!CA36,3)</f>
        <v>0.13</v>
      </c>
      <c r="CB36" s="19">
        <f>+TRUNC('D-PRB'!CB36,3)</f>
        <v>0.42199999999999999</v>
      </c>
      <c r="CC36" s="19">
        <f>+TRUNC('D-PRB'!CC36,3)</f>
        <v>0.10299999999999999</v>
      </c>
      <c r="CD36" s="19">
        <f>+TRUNC('D-PRB'!CD36,3)</f>
        <v>8.6999999999999994E-2</v>
      </c>
      <c r="CE36" s="19">
        <f>+TRUNC('D-PRB'!CE36,3)</f>
        <v>0</v>
      </c>
      <c r="CF36" s="19">
        <f>+TRUNC('D-PRB'!CF36,3)</f>
        <v>0</v>
      </c>
      <c r="CG36" s="19">
        <f>+TRUNC('D-PRB'!CG36,3)</f>
        <v>0</v>
      </c>
      <c r="CH36" s="19">
        <f>+TRUNC('D-PRB'!CH36,3)</f>
        <v>0</v>
      </c>
      <c r="CI36" s="19">
        <f>+TRUNC('D-PRB'!CI36,3)</f>
        <v>47099.114999999998</v>
      </c>
      <c r="CJ36" s="19">
        <f>+TRUNC('D-PRB'!CJ36,3)</f>
        <v>1499.7370000000001</v>
      </c>
      <c r="CK36" s="19">
        <f>+TRUNC('D-PRB'!CK36,3)</f>
        <v>0</v>
      </c>
      <c r="CL36" s="19">
        <f>+TRUNC('D-PRB'!CL36,3)</f>
        <v>0</v>
      </c>
      <c r="CM36" s="19">
        <f>+TRUNC('D-PRB'!CM36,3)</f>
        <v>0</v>
      </c>
      <c r="CN36" s="19">
        <f>+TRUNC('D-PRB'!CN36,0)</f>
        <v>0</v>
      </c>
      <c r="CO36" s="19">
        <f>+TRUNC('D-PRB'!CO36,3)</f>
        <v>0</v>
      </c>
      <c r="CP36" s="19">
        <f>+TRUNC('D-PRB'!CP36,0)</f>
        <v>0</v>
      </c>
      <c r="CQ36" s="19">
        <f>+TRUNC('D-PRB'!CQ36,0)</f>
        <v>0</v>
      </c>
      <c r="CR36" s="19">
        <f>+TRUNC('D-PRB'!CR36,0)</f>
        <v>0</v>
      </c>
      <c r="CS36" s="19">
        <f>+TRUNC('D-PRB'!CS36,0)</f>
        <v>0</v>
      </c>
      <c r="CT36" s="19">
        <f>+TRUNC('D-PRB'!CT36,0)</f>
        <v>663056</v>
      </c>
      <c r="CU36" s="19">
        <f>+TRUNC('D-PRB'!CU36,6)</f>
        <v>100</v>
      </c>
      <c r="CV36" s="19">
        <f>+TRUNC('D-PRB'!CV36,0)</f>
        <v>0</v>
      </c>
      <c r="CW36" s="19">
        <f>+TRUNC('D-PRB'!CW36,0)</f>
        <v>91865</v>
      </c>
      <c r="CX36" s="19">
        <f>+TRUNC('D-PRB'!CX36,0)</f>
        <v>384898</v>
      </c>
      <c r="CY36" s="19">
        <f>+TRUNC('D-PRB'!CY36,0)</f>
        <v>0</v>
      </c>
      <c r="CZ36" s="19">
        <f>+TRUNC('D-PRB'!CZ36,0)</f>
        <v>0</v>
      </c>
      <c r="DA36" s="19">
        <f>+TRUNC('D-PRB'!DA36,0)</f>
        <v>0</v>
      </c>
      <c r="DB36" s="19">
        <f>+TRUNC('D-PRB'!DB36,0)</f>
        <v>0</v>
      </c>
      <c r="DC36" s="19">
        <f>+TRUNC('D-PRB'!DC36,0)</f>
        <v>0</v>
      </c>
      <c r="DD36" s="19">
        <f>+TRUNC('D-PRB'!DD36,0)</f>
        <v>0</v>
      </c>
      <c r="DE36" s="19">
        <f>+TRUNC('D-PRB'!DE36,0)</f>
        <v>0</v>
      </c>
      <c r="DF36" s="19">
        <f>+TRUNC('D-PRB'!DF36,0)</f>
        <v>0</v>
      </c>
      <c r="DG36" s="19">
        <f>+TRUNC('D-PRB'!DG36,0)</f>
        <v>186293</v>
      </c>
      <c r="DH36" s="19">
        <f>+TRUNC('D-PRB'!DH36,0)</f>
        <v>0</v>
      </c>
      <c r="DI36" s="19">
        <f>+TRUNC('D-PRB'!DI36,0)</f>
        <v>0</v>
      </c>
      <c r="DJ36" s="19">
        <f>+TRUNC('D-PRB'!DJ36,6)</f>
        <v>0</v>
      </c>
      <c r="DK36" s="19">
        <f>+TRUNC('D-PRB'!DK36,0)</f>
        <v>0</v>
      </c>
      <c r="DL36" s="19">
        <f>+TRUNC('D-PRB'!DL36,0)</f>
        <v>0</v>
      </c>
      <c r="DM36" s="19">
        <f>+TRUNC('D-PRB'!DM36,0)</f>
        <v>0</v>
      </c>
      <c r="DN36" s="19">
        <f>+TRUNC('D-PRB'!DN36,0)</f>
        <v>0</v>
      </c>
      <c r="DO36" s="19">
        <f>+TRUNC('D-PRB'!DO36,0)</f>
        <v>-663056</v>
      </c>
      <c r="DP36" s="19">
        <f>+TRUNC('D-PRB'!DP36,0)</f>
        <v>-632199</v>
      </c>
      <c r="DR36" s="51">
        <f>+TRUNC('D-PRB'!DR36,0)</f>
        <v>0</v>
      </c>
      <c r="DS36" s="51">
        <f>+TRUNC('D-PRB'!DS36,0)</f>
        <v>0</v>
      </c>
      <c r="DT36" s="51">
        <f>+TRUNC('D-PRB'!DT36,3)</f>
        <v>0</v>
      </c>
      <c r="DU36" s="51">
        <f>+TRUNC('D-PRB'!DU36,3)</f>
        <v>0</v>
      </c>
      <c r="DV36" s="51">
        <f>+TRUNC('D-PRB'!DV36,0)</f>
        <v>0</v>
      </c>
      <c r="DW36" s="51">
        <f>+TRUNC('D-PRB'!DW36,0)</f>
        <v>0</v>
      </c>
      <c r="DX36" s="51">
        <f>+TRUNC('D-PRB'!DX36,0)</f>
        <v>0</v>
      </c>
      <c r="DY36" s="51">
        <f>+TRUNC('D-PRB'!DY36,0)</f>
        <v>0</v>
      </c>
      <c r="DZ36" s="51">
        <f>+TRUNC('D-PRB'!DZ36,0)</f>
        <v>0</v>
      </c>
      <c r="EA36" s="51">
        <f>+TRUNC('D-PRB'!EA36,0)</f>
        <v>0</v>
      </c>
      <c r="EB36" s="51">
        <f>+TRUNC('D-PRB'!EB36,3)</f>
        <v>0</v>
      </c>
      <c r="EC36" s="51">
        <f>+TRUNC('D-PRB'!EC36,3)</f>
        <v>0</v>
      </c>
      <c r="ED36" s="51">
        <f>+TRUNC('D-PRB'!ED36,0)</f>
        <v>0</v>
      </c>
      <c r="EE36" s="51">
        <f>+TRUNC('D-PRB'!EE36,0)</f>
        <v>0</v>
      </c>
      <c r="EF36" s="51">
        <f>+TRUNC('D-PRB'!EF36,0)</f>
        <v>0</v>
      </c>
      <c r="EG36" s="51">
        <f>+TRUNC('D-PRB'!EG36,0)</f>
        <v>0</v>
      </c>
      <c r="EH36" s="51">
        <f>+TRUNC('D-PRB'!EH36,0)</f>
        <v>0</v>
      </c>
      <c r="EI36" s="51">
        <f>+TRUNC('D-PRB'!EI36,0)</f>
        <v>0</v>
      </c>
      <c r="EJ36" s="51">
        <f>+TRUNC('D-PRB'!EJ36,3)</f>
        <v>0</v>
      </c>
      <c r="EK36" s="51">
        <f>+TRUNC('D-PRB'!EK36,3)</f>
        <v>0</v>
      </c>
      <c r="EL36" s="51">
        <f>+TRUNC('D-PRB'!EL36,0)</f>
        <v>0</v>
      </c>
      <c r="EM36" s="51">
        <f>+TRUNC('D-PRB'!EM36,0)</f>
        <v>0</v>
      </c>
      <c r="EN36" s="51">
        <f>+TRUNC('D-PRB'!EN36,0)</f>
        <v>0</v>
      </c>
      <c r="EO36" s="51">
        <f>+TRUNC('D-PRB'!EO36,0)</f>
        <v>0</v>
      </c>
      <c r="EQ36" s="51">
        <f>+TRUNC('D-PRB'!EQ36,0)</f>
        <v>0</v>
      </c>
      <c r="ER36" s="51">
        <f>+TRUNC('D-PRB'!ER36,0)</f>
        <v>0</v>
      </c>
      <c r="ES36" s="51">
        <f>+TRUNC('D-PRB'!ES36,3)</f>
        <v>0</v>
      </c>
      <c r="ET36" s="51">
        <f>+TRUNC('D-PRB'!ET36,3)</f>
        <v>0</v>
      </c>
      <c r="EU36" s="51">
        <f>+TRUNC('D-PRB'!EU36,0)</f>
        <v>0</v>
      </c>
      <c r="EV36" s="51">
        <f>+TRUNC('D-PRB'!EV36,0)</f>
        <v>0</v>
      </c>
      <c r="EW36" s="51">
        <f>+TRUNC('D-PRB'!EW36,0)</f>
        <v>0</v>
      </c>
      <c r="EX36" s="51">
        <f>+TRUNC('D-PRB'!EX36,0)</f>
        <v>0</v>
      </c>
      <c r="EY36" s="51">
        <f>+TRUNC('D-PRB'!EY36,0)</f>
        <v>0</v>
      </c>
      <c r="EZ36" s="51">
        <f>+TRUNC('D-PRB'!EZ36,0)</f>
        <v>0</v>
      </c>
      <c r="FA36" s="51">
        <f>+TRUNC('D-PRB'!FA36,3)</f>
        <v>0</v>
      </c>
      <c r="FB36" s="51">
        <f>+TRUNC('D-PRB'!FB36,3)</f>
        <v>0</v>
      </c>
      <c r="FC36" s="51">
        <f>+TRUNC('D-PRB'!FC36,0)</f>
        <v>0</v>
      </c>
      <c r="FD36" s="51">
        <f>+TRUNC('D-PRB'!FD36,0)</f>
        <v>0</v>
      </c>
      <c r="FE36" s="51">
        <f>+TRUNC('D-PRB'!FE36,0)</f>
        <v>0</v>
      </c>
      <c r="FF36" s="51">
        <f>+TRUNC('D-PRB'!FF36,0)</f>
        <v>0</v>
      </c>
      <c r="FG36" s="51">
        <f>+TRUNC('D-PRB'!FG36,0)</f>
        <v>0</v>
      </c>
      <c r="FH36" s="51">
        <f>+TRUNC('D-PRB'!FH36,0)</f>
        <v>0</v>
      </c>
      <c r="FI36" s="51">
        <f>+TRUNC('D-PRB'!FI36,3)</f>
        <v>0</v>
      </c>
      <c r="FJ36" s="51">
        <f>+TRUNC('D-PRB'!FJ36,3)</f>
        <v>0</v>
      </c>
      <c r="FK36" s="51">
        <f>+TRUNC('D-PRB'!FK36,0)</f>
        <v>0</v>
      </c>
      <c r="FL36" s="51">
        <f>+TRUNC('D-PRB'!FL36,0)</f>
        <v>0</v>
      </c>
      <c r="FM36" s="51">
        <f>+TRUNC('D-PRB'!FM36,0)</f>
        <v>0</v>
      </c>
      <c r="FN36" s="51">
        <f>+TRUNC('D-PRB'!FN36,0)</f>
        <v>0</v>
      </c>
    </row>
    <row r="37" spans="3:170" x14ac:dyDescent="0.2">
      <c r="C37" s="11">
        <f>+'D-PDP'!C37</f>
        <v>2024</v>
      </c>
      <c r="D37" s="21">
        <f>+TRUNC('D-PRB'!D37,0)</f>
        <v>1</v>
      </c>
      <c r="E37" s="21">
        <f>+TRUNC('D-PRB'!E37,0)</f>
        <v>0</v>
      </c>
      <c r="F37" s="21">
        <f>+TRUNC('D-PRB'!F37,0)</f>
        <v>0</v>
      </c>
      <c r="G37" s="21">
        <f>+TRUNC('D-PRB'!G37,0)</f>
        <v>0</v>
      </c>
      <c r="H37" s="21">
        <f>+TRUNC('D-PRB'!H37,0)</f>
        <v>1</v>
      </c>
      <c r="I37" s="21">
        <f>+TRUNC('D-PRB'!I37,0)</f>
        <v>0</v>
      </c>
      <c r="J37" s="21">
        <f>+TRUNC('D-PRB'!J37,0)</f>
        <v>0</v>
      </c>
      <c r="K37" s="21">
        <f>+TRUNC('D-PRB'!K37,0)</f>
        <v>0</v>
      </c>
      <c r="L37" s="21">
        <f>+TRUNC('D-PRB'!L37,0)</f>
        <v>0</v>
      </c>
      <c r="M37" s="21">
        <f>+TRUNC('D-PRB'!M37,3)</f>
        <v>0</v>
      </c>
      <c r="N37" s="21">
        <f>+TRUNC('D-PRB'!N37,3)</f>
        <v>0</v>
      </c>
      <c r="O37" s="21">
        <f>+TRUNC('D-PRB'!O37,3)</f>
        <v>0</v>
      </c>
      <c r="P37" s="21">
        <f>+TRUNC('D-PRB'!P37,3)</f>
        <v>0</v>
      </c>
      <c r="Q37" s="21">
        <f>+TRUNC('D-PRB'!Q37,3)</f>
        <v>0</v>
      </c>
      <c r="R37" s="21">
        <f>+TRUNC('D-PRB'!R37,3)</f>
        <v>0</v>
      </c>
      <c r="S37" s="21">
        <f>+TRUNC('D-PRB'!S37,0)</f>
        <v>0</v>
      </c>
      <c r="T37" s="21">
        <f>+TRUNC('D-PRB'!T37,0)</f>
        <v>0</v>
      </c>
      <c r="U37" s="21">
        <f>+TRUNC('D-PRB'!U37,0)</f>
        <v>0</v>
      </c>
      <c r="V37" s="21">
        <f>+TRUNC('D-PRB'!V37,0)</f>
        <v>0</v>
      </c>
      <c r="W37" s="21">
        <f>+TRUNC('D-PRB'!W37,0)</f>
        <v>0</v>
      </c>
      <c r="X37" s="21">
        <f>+TRUNC('D-PRB'!X37,0)</f>
        <v>220229</v>
      </c>
      <c r="Y37" s="21">
        <f>+TRUNC('D-PRB'!Y37,0)</f>
        <v>0</v>
      </c>
      <c r="Z37" s="21">
        <f>+TRUNC('D-PRB'!Z37,0)</f>
        <v>0</v>
      </c>
      <c r="AA37" s="21">
        <f>+TRUNC('D-PRB'!AA37,0)</f>
        <v>0</v>
      </c>
      <c r="AB37" s="21">
        <f>+TRUNC('D-PRB'!AB37,0)</f>
        <v>0</v>
      </c>
      <c r="AC37" s="21">
        <f>+TRUNC('D-PRB'!AC37,0)</f>
        <v>0</v>
      </c>
      <c r="AD37" s="21">
        <f>+TRUNC('D-PRB'!AD37,3)</f>
        <v>0</v>
      </c>
      <c r="AE37" s="21">
        <f>+TRUNC('D-PRB'!AE37,3)</f>
        <v>0</v>
      </c>
      <c r="AF37" s="21">
        <f>+TRUNC('D-PRB'!AF37,0)</f>
        <v>0</v>
      </c>
      <c r="AG37" s="21">
        <f>+TRUNC('D-PRB'!AG37,0)</f>
        <v>0</v>
      </c>
      <c r="AH37" s="21">
        <f>+TRUNC('D-PRB'!AH37,0)</f>
        <v>0</v>
      </c>
      <c r="AI37" s="21">
        <f>+TRUNC('D-PRB'!AI37,0)</f>
        <v>0</v>
      </c>
      <c r="AJ37" s="21">
        <f>+TRUNC('D-PRB'!AJ37,6)</f>
        <v>0</v>
      </c>
      <c r="AK37" s="21">
        <f>+TRUNC('D-PRB'!AK37,6)</f>
        <v>0</v>
      </c>
      <c r="AL37" s="21">
        <f>+TRUNC('D-PRB'!AL37,6)</f>
        <v>0</v>
      </c>
      <c r="AM37" s="21">
        <f>+TRUNC('D-PRB'!AM37,0)</f>
        <v>0</v>
      </c>
      <c r="AN37" s="21">
        <f>+TRUNC('D-PRB'!AN37,3)</f>
        <v>0</v>
      </c>
      <c r="AO37" s="21">
        <f>+TRUNC('D-PRB'!AO37,0)</f>
        <v>0</v>
      </c>
      <c r="AP37" s="21">
        <f>+TRUNC('D-PRB'!AP37,6)</f>
        <v>0</v>
      </c>
      <c r="AQ37" s="21">
        <f>+TRUNC('D-PRB'!AQ37,0)</f>
        <v>0</v>
      </c>
      <c r="AR37" s="21">
        <f>+TRUNC('D-PRB'!AR37,0)</f>
        <v>0</v>
      </c>
      <c r="AS37" s="21">
        <f>+TRUNC('D-PRB'!AS37,3)</f>
        <v>0</v>
      </c>
      <c r="AT37" s="21">
        <f>+TRUNC('D-PRB'!AT37,3)</f>
        <v>0</v>
      </c>
      <c r="AU37" s="21">
        <f>+TRUNC('D-PRB'!AU37,0)</f>
        <v>0</v>
      </c>
      <c r="AV37" s="21">
        <f>+TRUNC('D-PRB'!AV37,0)</f>
        <v>0</v>
      </c>
      <c r="AW37" s="21">
        <f>+TRUNC('D-PRB'!AW37,0)</f>
        <v>0</v>
      </c>
      <c r="AX37" s="21">
        <f>+TRUNC('D-PRB'!AX37,0)</f>
        <v>0</v>
      </c>
      <c r="AY37" s="21">
        <f>+TRUNC('D-PRB'!AY37,0)</f>
        <v>0</v>
      </c>
      <c r="AZ37" s="21">
        <f>+TRUNC('D-PRB'!AZ37,3)</f>
        <v>0</v>
      </c>
      <c r="BA37" s="21">
        <f>+TRUNC('D-PRB'!BA37,0)</f>
        <v>0</v>
      </c>
      <c r="BB37" s="21">
        <f>+TRUNC('D-PRB'!BB37,0)</f>
        <v>0</v>
      </c>
      <c r="BC37" s="21">
        <f>+TRUNC('D-PRB'!BC37,0)</f>
        <v>0</v>
      </c>
      <c r="BD37" s="21">
        <f>+TRUNC('D-PRB'!BD37,3)</f>
        <v>0</v>
      </c>
      <c r="BE37" s="21">
        <f>+TRUNC('D-PRB'!BE37,3)</f>
        <v>0</v>
      </c>
      <c r="BF37" s="21">
        <f>+TRUNC('D-PRB'!BF37,0)</f>
        <v>0</v>
      </c>
      <c r="BG37" s="21">
        <f>+TRUNC('D-PRB'!BG37,0)</f>
        <v>0</v>
      </c>
      <c r="BH37" s="21">
        <f>+TRUNC('D-PRB'!BH37,0)</f>
        <v>0</v>
      </c>
      <c r="BI37" s="21">
        <f>+TRUNC('D-PRB'!BI37,0)</f>
        <v>0</v>
      </c>
      <c r="BJ37" s="21">
        <f>+TRUNC('D-PRB'!BJ37,3)</f>
        <v>98.739000000000004</v>
      </c>
      <c r="BK37" s="21">
        <f>+TRUNC('D-PRB'!BK37,3)</f>
        <v>1.8420000000000001</v>
      </c>
      <c r="BL37" s="21">
        <f>+TRUNC('D-PRB'!BL37,3)</f>
        <v>-1.0569999999999999</v>
      </c>
      <c r="BM37" s="21">
        <f>+TRUNC('D-PRB'!BM37,3)</f>
        <v>0.876</v>
      </c>
      <c r="BN37" s="21">
        <f>+TRUNC('D-PRB'!BN37,3)</f>
        <v>6.0419999999999998</v>
      </c>
      <c r="BO37" s="21">
        <f>+TRUNC('D-PRB'!BO37,3)</f>
        <v>6.0419999999999998</v>
      </c>
      <c r="BP37" s="21">
        <f>+TRUNC('D-PRB'!BP37,3)</f>
        <v>0</v>
      </c>
      <c r="BQ37" s="21">
        <f>+TRUNC('D-PRB'!BQ37,3)</f>
        <v>37.502000000000002</v>
      </c>
      <c r="BR37" s="21">
        <f>+TRUNC('D-PRB'!BR37,3)</f>
        <v>37.502000000000002</v>
      </c>
      <c r="BS37" s="21">
        <f>+TRUNC('D-PRB'!BS37,3)</f>
        <v>98.739000000000004</v>
      </c>
      <c r="BT37" s="21">
        <f>+TRUNC('D-PRB'!BT37,0)</f>
        <v>0</v>
      </c>
      <c r="BU37" s="21">
        <f>+TRUNC('D-PRB'!BU37,0)</f>
        <v>20141</v>
      </c>
      <c r="BV37" s="21">
        <f>+TRUNC('D-PRB'!BV37,6)</f>
        <v>0</v>
      </c>
      <c r="BW37" s="21">
        <f>+TRUNC('D-PRB'!BW37,0)</f>
        <v>0</v>
      </c>
      <c r="BX37" s="21">
        <f>+TRUNC('D-PRB'!BX37,0)</f>
        <v>0</v>
      </c>
      <c r="BY37" s="21">
        <f>+TRUNC('D-PRB'!BY37,0)</f>
        <v>20141</v>
      </c>
      <c r="BZ37" s="21">
        <f>+TRUNC('D-PRB'!BZ37,3)</f>
        <v>0</v>
      </c>
      <c r="CA37" s="21">
        <f>+TRUNC('D-PRB'!CA37,3)</f>
        <v>0.13</v>
      </c>
      <c r="CB37" s="21">
        <f>+TRUNC('D-PRB'!CB37,3)</f>
        <v>0.42199999999999999</v>
      </c>
      <c r="CC37" s="21">
        <f>+TRUNC('D-PRB'!CC37,3)</f>
        <v>0.10299999999999999</v>
      </c>
      <c r="CD37" s="21">
        <f>+TRUNC('D-PRB'!CD37,3)</f>
        <v>8.6999999999999994E-2</v>
      </c>
      <c r="CE37" s="21">
        <f>+TRUNC('D-PRB'!CE37,3)</f>
        <v>0</v>
      </c>
      <c r="CF37" s="21">
        <f>+TRUNC('D-PRB'!CF37,3)</f>
        <v>0</v>
      </c>
      <c r="CG37" s="21">
        <f>+TRUNC('D-PRB'!CG37,3)</f>
        <v>0</v>
      </c>
      <c r="CH37" s="21">
        <f>+TRUNC('D-PRB'!CH37,3)</f>
        <v>0</v>
      </c>
      <c r="CI37" s="21">
        <f>+TRUNC('D-PRB'!CI37,3)</f>
        <v>47099.114999999998</v>
      </c>
      <c r="CJ37" s="21">
        <f>+TRUNC('D-PRB'!CJ37,3)</f>
        <v>1499.7370000000001</v>
      </c>
      <c r="CK37" s="21">
        <f>+TRUNC('D-PRB'!CK37,3)</f>
        <v>0</v>
      </c>
      <c r="CL37" s="21">
        <f>+TRUNC('D-PRB'!CL37,3)</f>
        <v>0</v>
      </c>
      <c r="CM37" s="21">
        <f>+TRUNC('D-PRB'!CM37,3)</f>
        <v>0</v>
      </c>
      <c r="CN37" s="21">
        <f>+TRUNC('D-PRB'!CN37,0)</f>
        <v>0</v>
      </c>
      <c r="CO37" s="21">
        <f>+TRUNC('D-PRB'!CO37,3)</f>
        <v>0</v>
      </c>
      <c r="CP37" s="21">
        <f>+TRUNC('D-PRB'!CP37,0)</f>
        <v>0</v>
      </c>
      <c r="CQ37" s="21">
        <f>+TRUNC('D-PRB'!CQ37,0)</f>
        <v>0</v>
      </c>
      <c r="CR37" s="21">
        <f>+TRUNC('D-PRB'!CR37,0)</f>
        <v>4</v>
      </c>
      <c r="CS37" s="21">
        <f>+TRUNC('D-PRB'!CS37,0)</f>
        <v>0</v>
      </c>
      <c r="CT37" s="21">
        <f>+TRUNC('D-PRB'!CT37,0)</f>
        <v>1945497</v>
      </c>
      <c r="CU37" s="21">
        <f>+TRUNC('D-PRB'!CU37,6)</f>
        <v>100</v>
      </c>
      <c r="CV37" s="21">
        <f>+TRUNC('D-PRB'!CV37,0)</f>
        <v>0</v>
      </c>
      <c r="CW37" s="21">
        <f>+TRUNC('D-PRB'!CW37,0)</f>
        <v>100328</v>
      </c>
      <c r="CX37" s="21">
        <f>+TRUNC('D-PRB'!CX37,0)</f>
        <v>228588</v>
      </c>
      <c r="CY37" s="21">
        <f>+TRUNC('D-PRB'!CY37,0)</f>
        <v>0</v>
      </c>
      <c r="CZ37" s="21">
        <f>+TRUNC('D-PRB'!CZ37,0)</f>
        <v>0</v>
      </c>
      <c r="DA37" s="21">
        <f>+TRUNC('D-PRB'!DA37,0)</f>
        <v>1468063</v>
      </c>
      <c r="DB37" s="21">
        <f>+TRUNC('D-PRB'!DB37,0)</f>
        <v>0</v>
      </c>
      <c r="DC37" s="21">
        <f>+TRUNC('D-PRB'!DC37,0)</f>
        <v>0</v>
      </c>
      <c r="DD37" s="21">
        <f>+TRUNC('D-PRB'!DD37,0)</f>
        <v>0</v>
      </c>
      <c r="DE37" s="21">
        <f>+TRUNC('D-PRB'!DE37,0)</f>
        <v>0</v>
      </c>
      <c r="DF37" s="21">
        <f>+TRUNC('D-PRB'!DF37,0)</f>
        <v>0</v>
      </c>
      <c r="DG37" s="21">
        <f>+TRUNC('D-PRB'!DG37,0)</f>
        <v>125783</v>
      </c>
      <c r="DH37" s="21">
        <f>+TRUNC('D-PRB'!DH37,0)</f>
        <v>22733</v>
      </c>
      <c r="DI37" s="21">
        <f>+TRUNC('D-PRB'!DI37,0)</f>
        <v>0</v>
      </c>
      <c r="DJ37" s="21">
        <f>+TRUNC('D-PRB'!DJ37,6)</f>
        <v>0</v>
      </c>
      <c r="DK37" s="21">
        <f>+TRUNC('D-PRB'!DK37,0)</f>
        <v>0</v>
      </c>
      <c r="DL37" s="21">
        <f>+TRUNC('D-PRB'!DL37,0)</f>
        <v>0</v>
      </c>
      <c r="DM37" s="21">
        <f>+TRUNC('D-PRB'!DM37,0)</f>
        <v>0</v>
      </c>
      <c r="DN37" s="21">
        <f>+TRUNC('D-PRB'!DN37,0)</f>
        <v>-20141</v>
      </c>
      <c r="DO37" s="21">
        <f>+TRUNC('D-PRB'!DO37,0)</f>
        <v>-1965639</v>
      </c>
      <c r="DP37" s="21">
        <f>+TRUNC('D-PRB'!DP37,0)</f>
        <v>-1703784</v>
      </c>
      <c r="DR37" s="52">
        <f>+TRUNC('D-PRB'!DR37,0)</f>
        <v>0</v>
      </c>
      <c r="DS37" s="52">
        <f>+TRUNC('D-PRB'!DS37,0)</f>
        <v>0</v>
      </c>
      <c r="DT37" s="52">
        <f>+TRUNC('D-PRB'!DT37,3)</f>
        <v>0</v>
      </c>
      <c r="DU37" s="52">
        <f>+TRUNC('D-PRB'!DU37,3)</f>
        <v>0</v>
      </c>
      <c r="DV37" s="52">
        <f>+TRUNC('D-PRB'!DV37,0)</f>
        <v>0</v>
      </c>
      <c r="DW37" s="52">
        <f>+TRUNC('D-PRB'!DW37,0)</f>
        <v>0</v>
      </c>
      <c r="DX37" s="52">
        <f>+TRUNC('D-PRB'!DX37,0)</f>
        <v>0</v>
      </c>
      <c r="DY37" s="52">
        <f>+TRUNC('D-PRB'!DY37,0)</f>
        <v>0</v>
      </c>
      <c r="DZ37" s="52">
        <f>+TRUNC('D-PRB'!DZ37,0)</f>
        <v>0</v>
      </c>
      <c r="EA37" s="52">
        <f>+TRUNC('D-PRB'!EA37,0)</f>
        <v>0</v>
      </c>
      <c r="EB37" s="52">
        <f>+TRUNC('D-PRB'!EB37,3)</f>
        <v>0</v>
      </c>
      <c r="EC37" s="52">
        <f>+TRUNC('D-PRB'!EC37,3)</f>
        <v>0</v>
      </c>
      <c r="ED37" s="52">
        <f>+TRUNC('D-PRB'!ED37,0)</f>
        <v>0</v>
      </c>
      <c r="EE37" s="52">
        <f>+TRUNC('D-PRB'!EE37,0)</f>
        <v>0</v>
      </c>
      <c r="EF37" s="52">
        <f>+TRUNC('D-PRB'!EF37,0)</f>
        <v>0</v>
      </c>
      <c r="EG37" s="52">
        <f>+TRUNC('D-PRB'!EG37,0)</f>
        <v>0</v>
      </c>
      <c r="EH37" s="52">
        <f>+TRUNC('D-PRB'!EH37,0)</f>
        <v>0</v>
      </c>
      <c r="EI37" s="52">
        <f>+TRUNC('D-PRB'!EI37,0)</f>
        <v>0</v>
      </c>
      <c r="EJ37" s="52">
        <f>+TRUNC('D-PRB'!EJ37,3)</f>
        <v>0</v>
      </c>
      <c r="EK37" s="52">
        <f>+TRUNC('D-PRB'!EK37,3)</f>
        <v>0</v>
      </c>
      <c r="EL37" s="52">
        <f>+TRUNC('D-PRB'!EL37,0)</f>
        <v>0</v>
      </c>
      <c r="EM37" s="52">
        <f>+TRUNC('D-PRB'!EM37,0)</f>
        <v>0</v>
      </c>
      <c r="EN37" s="52">
        <f>+TRUNC('D-PRB'!EN37,0)</f>
        <v>0</v>
      </c>
      <c r="EO37" s="52">
        <f>+TRUNC('D-PRB'!EO37,0)</f>
        <v>0</v>
      </c>
      <c r="EQ37" s="52">
        <f>+TRUNC('D-PRB'!EQ37,0)</f>
        <v>0</v>
      </c>
      <c r="ER37" s="52">
        <f>+TRUNC('D-PRB'!ER37,0)</f>
        <v>0</v>
      </c>
      <c r="ES37" s="52">
        <f>+TRUNC('D-PRB'!ES37,3)</f>
        <v>0</v>
      </c>
      <c r="ET37" s="52">
        <f>+TRUNC('D-PRB'!ET37,3)</f>
        <v>0</v>
      </c>
      <c r="EU37" s="52">
        <f>+TRUNC('D-PRB'!EU37,0)</f>
        <v>0</v>
      </c>
      <c r="EV37" s="52">
        <f>+TRUNC('D-PRB'!EV37,0)</f>
        <v>0</v>
      </c>
      <c r="EW37" s="52">
        <f>+TRUNC('D-PRB'!EW37,0)</f>
        <v>0</v>
      </c>
      <c r="EX37" s="52">
        <f>+TRUNC('D-PRB'!EX37,0)</f>
        <v>0</v>
      </c>
      <c r="EY37" s="52">
        <f>+TRUNC('D-PRB'!EY37,0)</f>
        <v>0</v>
      </c>
      <c r="EZ37" s="52">
        <f>+TRUNC('D-PRB'!EZ37,0)</f>
        <v>0</v>
      </c>
      <c r="FA37" s="52">
        <f>+TRUNC('D-PRB'!FA37,3)</f>
        <v>0</v>
      </c>
      <c r="FB37" s="52">
        <f>+TRUNC('D-PRB'!FB37,3)</f>
        <v>0</v>
      </c>
      <c r="FC37" s="52">
        <f>+TRUNC('D-PRB'!FC37,0)</f>
        <v>0</v>
      </c>
      <c r="FD37" s="52">
        <f>+TRUNC('D-PRB'!FD37,0)</f>
        <v>0</v>
      </c>
      <c r="FE37" s="52">
        <f>+TRUNC('D-PRB'!FE37,0)</f>
        <v>0</v>
      </c>
      <c r="FF37" s="52">
        <f>+TRUNC('D-PRB'!FF37,0)</f>
        <v>0</v>
      </c>
      <c r="FG37" s="52">
        <f>+TRUNC('D-PRB'!FG37,0)</f>
        <v>0</v>
      </c>
      <c r="FH37" s="52">
        <f>+TRUNC('D-PRB'!FH37,0)</f>
        <v>0</v>
      </c>
      <c r="FI37" s="52">
        <f>+TRUNC('D-PRB'!FI37,3)</f>
        <v>0</v>
      </c>
      <c r="FJ37" s="52">
        <f>+TRUNC('D-PRB'!FJ37,3)</f>
        <v>0</v>
      </c>
      <c r="FK37" s="52">
        <f>+TRUNC('D-PRB'!FK37,0)</f>
        <v>0</v>
      </c>
      <c r="FL37" s="52">
        <f>+TRUNC('D-PRB'!FL37,0)</f>
        <v>0</v>
      </c>
      <c r="FM37" s="52">
        <f>+TRUNC('D-PRB'!FM37,0)</f>
        <v>0</v>
      </c>
      <c r="FN37" s="52">
        <f>+TRUNC('D-PRB'!FN37,0)</f>
        <v>0</v>
      </c>
    </row>
    <row r="38" spans="3:170" x14ac:dyDescent="0.2">
      <c r="C38" s="12">
        <f>+'D-PDP'!C38</f>
        <v>2025</v>
      </c>
      <c r="D38" s="23">
        <f>+TRUNC('D-PRB'!D38,0)</f>
        <v>7</v>
      </c>
      <c r="E38" s="23">
        <f>+TRUNC('D-PRB'!E38,0)</f>
        <v>0</v>
      </c>
      <c r="F38" s="23">
        <f>+TRUNC('D-PRB'!F38,0)</f>
        <v>2</v>
      </c>
      <c r="G38" s="23">
        <f>+TRUNC('D-PRB'!G38,0)</f>
        <v>0</v>
      </c>
      <c r="H38" s="23">
        <f>+TRUNC('D-PRB'!H38,0)</f>
        <v>5</v>
      </c>
      <c r="I38" s="23">
        <f>+TRUNC('D-PRB'!I38,0)</f>
        <v>0</v>
      </c>
      <c r="J38" s="23">
        <f>+TRUNC('D-PRB'!J38,0)</f>
        <v>0</v>
      </c>
      <c r="K38" s="23">
        <f>+TRUNC('D-PRB'!K38,0)</f>
        <v>42373</v>
      </c>
      <c r="L38" s="23">
        <f>+TRUNC('D-PRB'!L38,0)</f>
        <v>0</v>
      </c>
      <c r="M38" s="23">
        <f>+TRUNC('D-PRB'!M38,3)</f>
        <v>8580.1</v>
      </c>
      <c r="N38" s="23">
        <f>+TRUNC('D-PRB'!N38,3)</f>
        <v>7893.692</v>
      </c>
      <c r="O38" s="23">
        <f>+TRUNC('D-PRB'!O38,3)</f>
        <v>0</v>
      </c>
      <c r="P38" s="23">
        <f>+TRUNC('D-PRB'!P38,3)</f>
        <v>686.40800000000002</v>
      </c>
      <c r="Q38" s="23">
        <f>+TRUNC('D-PRB'!Q38,3)</f>
        <v>0</v>
      </c>
      <c r="R38" s="23">
        <f>+TRUNC('D-PRB'!R38,3)</f>
        <v>0</v>
      </c>
      <c r="S38" s="23">
        <f>+TRUNC('D-PRB'!S38,0)</f>
        <v>0</v>
      </c>
      <c r="T38" s="23">
        <f>+TRUNC('D-PRB'!T38,0)</f>
        <v>0</v>
      </c>
      <c r="U38" s="23">
        <f>+TRUNC('D-PRB'!U38,0)</f>
        <v>0</v>
      </c>
      <c r="V38" s="23">
        <f>+TRUNC('D-PRB'!V38,0)</f>
        <v>0</v>
      </c>
      <c r="W38" s="23">
        <f>+TRUNC('D-PRB'!W38,0)</f>
        <v>261837</v>
      </c>
      <c r="X38" s="23">
        <f>+TRUNC('D-PRB'!X38,0)</f>
        <v>4288202</v>
      </c>
      <c r="Y38" s="23">
        <f>+TRUNC('D-PRB'!Y38,0)</f>
        <v>0</v>
      </c>
      <c r="Z38" s="23">
        <f>+TRUNC('D-PRB'!Z38,0)</f>
        <v>0</v>
      </c>
      <c r="AA38" s="23">
        <f>+TRUNC('D-PRB'!AA38,0)</f>
        <v>0</v>
      </c>
      <c r="AB38" s="23">
        <f>+TRUNC('D-PRB'!AB38,0)</f>
        <v>42373</v>
      </c>
      <c r="AC38" s="23">
        <f>+TRUNC('D-PRB'!AC38,0)</f>
        <v>0</v>
      </c>
      <c r="AD38" s="23">
        <f>+TRUNC('D-PRB'!AD38,3)</f>
        <v>0</v>
      </c>
      <c r="AE38" s="23">
        <f>+TRUNC('D-PRB'!AE38,3)</f>
        <v>7893.692</v>
      </c>
      <c r="AF38" s="23">
        <f>+TRUNC('D-PRB'!AF38,0)</f>
        <v>0</v>
      </c>
      <c r="AG38" s="23">
        <f>+TRUNC('D-PRB'!AG38,0)</f>
        <v>0</v>
      </c>
      <c r="AH38" s="23">
        <f>+TRUNC('D-PRB'!AH38,0)</f>
        <v>0</v>
      </c>
      <c r="AI38" s="23">
        <f>+TRUNC('D-PRB'!AI38,0)</f>
        <v>0</v>
      </c>
      <c r="AJ38" s="23">
        <f>+TRUNC('D-PRB'!AJ38,6)</f>
        <v>8</v>
      </c>
      <c r="AK38" s="23">
        <f>+TRUNC('D-PRB'!AK38,6)</f>
        <v>0</v>
      </c>
      <c r="AL38" s="23">
        <f>+TRUNC('D-PRB'!AL38,6)</f>
        <v>0</v>
      </c>
      <c r="AM38" s="23">
        <f>+TRUNC('D-PRB'!AM38,0)</f>
        <v>3389</v>
      </c>
      <c r="AN38" s="23">
        <f>+TRUNC('D-PRB'!AN38,3)</f>
        <v>0</v>
      </c>
      <c r="AO38" s="23">
        <f>+TRUNC('D-PRB'!AO38,0)</f>
        <v>0</v>
      </c>
      <c r="AP38" s="23">
        <f>+TRUNC('D-PRB'!AP38,6)</f>
        <v>100</v>
      </c>
      <c r="AQ38" s="23">
        <f>+TRUNC('D-PRB'!AQ38,0)</f>
        <v>42373</v>
      </c>
      <c r="AR38" s="23">
        <f>+TRUNC('D-PRB'!AR38,0)</f>
        <v>0</v>
      </c>
      <c r="AS38" s="23">
        <f>+TRUNC('D-PRB'!AS38,3)</f>
        <v>0</v>
      </c>
      <c r="AT38" s="23">
        <f>+TRUNC('D-PRB'!AT38,3)</f>
        <v>7893.692</v>
      </c>
      <c r="AU38" s="23">
        <f>+TRUNC('D-PRB'!AU38,0)</f>
        <v>0</v>
      </c>
      <c r="AV38" s="23">
        <f>+TRUNC('D-PRB'!AV38,0)</f>
        <v>0</v>
      </c>
      <c r="AW38" s="23">
        <f>+TRUNC('D-PRB'!AW38,0)</f>
        <v>0</v>
      </c>
      <c r="AX38" s="23">
        <f>+TRUNC('D-PRB'!AX38,0)</f>
        <v>0</v>
      </c>
      <c r="AY38" s="23">
        <f>+TRUNC('D-PRB'!AY38,0)</f>
        <v>3389</v>
      </c>
      <c r="AZ38" s="23">
        <f>+TRUNC('D-PRB'!AZ38,3)</f>
        <v>0</v>
      </c>
      <c r="BA38" s="23">
        <f>+TRUNC('D-PRB'!BA38,0)</f>
        <v>0</v>
      </c>
      <c r="BB38" s="23">
        <f>+TRUNC('D-PRB'!BB38,0)</f>
        <v>38983</v>
      </c>
      <c r="BC38" s="23">
        <f>+TRUNC('D-PRB'!BC38,0)</f>
        <v>0</v>
      </c>
      <c r="BD38" s="23">
        <f>+TRUNC('D-PRB'!BD38,3)</f>
        <v>0</v>
      </c>
      <c r="BE38" s="23">
        <f>+TRUNC('D-PRB'!BE38,3)</f>
        <v>7893.692</v>
      </c>
      <c r="BF38" s="23">
        <f>+TRUNC('D-PRB'!BF38,0)</f>
        <v>0</v>
      </c>
      <c r="BG38" s="23">
        <f>+TRUNC('D-PRB'!BG38,0)</f>
        <v>0</v>
      </c>
      <c r="BH38" s="23">
        <f>+TRUNC('D-PRB'!BH38,0)</f>
        <v>0</v>
      </c>
      <c r="BI38" s="23">
        <f>+TRUNC('D-PRB'!BI38,0)</f>
        <v>0</v>
      </c>
      <c r="BJ38" s="23">
        <f>+TRUNC('D-PRB'!BJ38,3)</f>
        <v>98.739000000000004</v>
      </c>
      <c r="BK38" s="23">
        <f>+TRUNC('D-PRB'!BK38,3)</f>
        <v>1.8420000000000001</v>
      </c>
      <c r="BL38" s="23">
        <f>+TRUNC('D-PRB'!BL38,3)</f>
        <v>-1.0569999999999999</v>
      </c>
      <c r="BM38" s="23">
        <f>+TRUNC('D-PRB'!BM38,3)</f>
        <v>0.876</v>
      </c>
      <c r="BN38" s="23">
        <f>+TRUNC('D-PRB'!BN38,3)</f>
        <v>6.0419999999999998</v>
      </c>
      <c r="BO38" s="23">
        <f>+TRUNC('D-PRB'!BO38,3)</f>
        <v>6.0419999999999998</v>
      </c>
      <c r="BP38" s="23">
        <f>+TRUNC('D-PRB'!BP38,3)</f>
        <v>0</v>
      </c>
      <c r="BQ38" s="23">
        <f>+TRUNC('D-PRB'!BQ38,3)</f>
        <v>37.502000000000002</v>
      </c>
      <c r="BR38" s="23">
        <f>+TRUNC('D-PRB'!BR38,3)</f>
        <v>37.502000000000002</v>
      </c>
      <c r="BS38" s="23">
        <f>+TRUNC('D-PRB'!BS38,3)</f>
        <v>98.739000000000004</v>
      </c>
      <c r="BT38" s="23">
        <f>+TRUNC('D-PRB'!BT38,0)</f>
        <v>3849196</v>
      </c>
      <c r="BU38" s="23">
        <f>+TRUNC('D-PRB'!BU38,0)</f>
        <v>503050</v>
      </c>
      <c r="BV38" s="23">
        <f>+TRUNC('D-PRB'!BV38,6)</f>
        <v>100</v>
      </c>
      <c r="BW38" s="23">
        <f>+TRUNC('D-PRB'!BW38,0)</f>
        <v>0</v>
      </c>
      <c r="BX38" s="23">
        <f>+TRUNC('D-PRB'!BX38,0)</f>
        <v>0</v>
      </c>
      <c r="BY38" s="23">
        <f>+TRUNC('D-PRB'!BY38,0)</f>
        <v>503050</v>
      </c>
      <c r="BZ38" s="23">
        <f>+TRUNC('D-PRB'!BZ38,3)</f>
        <v>11.871</v>
      </c>
      <c r="CA38" s="23">
        <f>+TRUNC('D-PRB'!CA38,3)</f>
        <v>0.13</v>
      </c>
      <c r="CB38" s="23">
        <f>+TRUNC('D-PRB'!CB38,3)</f>
        <v>0.42199999999999999</v>
      </c>
      <c r="CC38" s="23">
        <f>+TRUNC('D-PRB'!CC38,3)</f>
        <v>0.10299999999999999</v>
      </c>
      <c r="CD38" s="23">
        <f>+TRUNC('D-PRB'!CD38,3)</f>
        <v>8.6999999999999994E-2</v>
      </c>
      <c r="CE38" s="23">
        <f>+TRUNC('D-PRB'!CE38,3)</f>
        <v>0</v>
      </c>
      <c r="CF38" s="23">
        <f>+TRUNC('D-PRB'!CF38,3)</f>
        <v>0</v>
      </c>
      <c r="CG38" s="23">
        <f>+TRUNC('D-PRB'!CG38,3)</f>
        <v>0</v>
      </c>
      <c r="CH38" s="23">
        <f>+TRUNC('D-PRB'!CH38,3)</f>
        <v>0</v>
      </c>
      <c r="CI38" s="23">
        <f>+TRUNC('D-PRB'!CI38,3)</f>
        <v>47099.114999999998</v>
      </c>
      <c r="CJ38" s="23">
        <f>+TRUNC('D-PRB'!CJ38,3)</f>
        <v>1499.7370000000001</v>
      </c>
      <c r="CK38" s="23">
        <f>+TRUNC('D-PRB'!CK38,3)</f>
        <v>0</v>
      </c>
      <c r="CL38" s="23">
        <f>+TRUNC('D-PRB'!CL38,3)</f>
        <v>0</v>
      </c>
      <c r="CM38" s="23">
        <f>+TRUNC('D-PRB'!CM38,3)</f>
        <v>0</v>
      </c>
      <c r="CN38" s="23">
        <f>+TRUNC('D-PRB'!CN38,0)</f>
        <v>0</v>
      </c>
      <c r="CO38" s="23">
        <f>+TRUNC('D-PRB'!CO38,3)</f>
        <v>0</v>
      </c>
      <c r="CP38" s="23">
        <f>+TRUNC('D-PRB'!CP38,0)</f>
        <v>0</v>
      </c>
      <c r="CQ38" s="23">
        <f>+TRUNC('D-PRB'!CQ38,0)</f>
        <v>0</v>
      </c>
      <c r="CR38" s="23">
        <f>+TRUNC('D-PRB'!CR38,0)</f>
        <v>9</v>
      </c>
      <c r="CS38" s="23">
        <f>+TRUNC('D-PRB'!CS38,0)</f>
        <v>0</v>
      </c>
      <c r="CT38" s="23">
        <f>+TRUNC('D-PRB'!CT38,0)</f>
        <v>3754431</v>
      </c>
      <c r="CU38" s="23">
        <f>+TRUNC('D-PRB'!CU38,6)</f>
        <v>100</v>
      </c>
      <c r="CV38" s="23">
        <f>+TRUNC('D-PRB'!CV38,0)</f>
        <v>0</v>
      </c>
      <c r="CW38" s="23">
        <f>+TRUNC('D-PRB'!CW38,0)</f>
        <v>191460</v>
      </c>
      <c r="CX38" s="23">
        <f>+TRUNC('D-PRB'!CX38,0)</f>
        <v>48652</v>
      </c>
      <c r="CY38" s="23">
        <f>+TRUNC('D-PRB'!CY38,0)</f>
        <v>0</v>
      </c>
      <c r="CZ38" s="23">
        <f>+TRUNC('D-PRB'!CZ38,0)</f>
        <v>0</v>
      </c>
      <c r="DA38" s="23">
        <f>+TRUNC('D-PRB'!DA38,0)</f>
        <v>3303142</v>
      </c>
      <c r="DB38" s="23">
        <f>+TRUNC('D-PRB'!DB38,0)</f>
        <v>0</v>
      </c>
      <c r="DC38" s="23">
        <f>+TRUNC('D-PRB'!DC38,0)</f>
        <v>0</v>
      </c>
      <c r="DD38" s="23">
        <f>+TRUNC('D-PRB'!DD38,0)</f>
        <v>0</v>
      </c>
      <c r="DE38" s="23">
        <f>+TRUNC('D-PRB'!DE38,0)</f>
        <v>0</v>
      </c>
      <c r="DF38" s="23">
        <f>+TRUNC('D-PRB'!DF38,0)</f>
        <v>0</v>
      </c>
      <c r="DG38" s="23">
        <f>+TRUNC('D-PRB'!DG38,0)</f>
        <v>147939</v>
      </c>
      <c r="DH38" s="23">
        <f>+TRUNC('D-PRB'!DH38,0)</f>
        <v>63236</v>
      </c>
      <c r="DI38" s="23">
        <f>+TRUNC('D-PRB'!DI38,0)</f>
        <v>0</v>
      </c>
      <c r="DJ38" s="23">
        <f>+TRUNC('D-PRB'!DJ38,6)</f>
        <v>0</v>
      </c>
      <c r="DK38" s="23">
        <f>+TRUNC('D-PRB'!DK38,0)</f>
        <v>0</v>
      </c>
      <c r="DL38" s="23">
        <f>+TRUNC('D-PRB'!DL38,0)</f>
        <v>0</v>
      </c>
      <c r="DM38" s="23">
        <f>+TRUNC('D-PRB'!DM38,0)</f>
        <v>0</v>
      </c>
      <c r="DN38" s="23">
        <f>+TRUNC('D-PRB'!DN38,0)</f>
        <v>3346146</v>
      </c>
      <c r="DO38" s="23">
        <f>+TRUNC('D-PRB'!DO38,0)</f>
        <v>-408285</v>
      </c>
      <c r="DP38" s="23">
        <f>+TRUNC('D-PRB'!DP38,0)</f>
        <v>-321722</v>
      </c>
      <c r="DR38" s="53">
        <f>+TRUNC('D-PRB'!DR38,0)</f>
        <v>0</v>
      </c>
      <c r="DS38" s="53">
        <f>+TRUNC('D-PRB'!DS38,0)</f>
        <v>0</v>
      </c>
      <c r="DT38" s="53">
        <f>+TRUNC('D-PRB'!DT38,3)</f>
        <v>0</v>
      </c>
      <c r="DU38" s="53">
        <f>+TRUNC('D-PRB'!DU38,3)</f>
        <v>0</v>
      </c>
      <c r="DV38" s="53">
        <f>+TRUNC('D-PRB'!DV38,0)</f>
        <v>0</v>
      </c>
      <c r="DW38" s="53">
        <f>+TRUNC('D-PRB'!DW38,0)</f>
        <v>0</v>
      </c>
      <c r="DX38" s="53">
        <f>+TRUNC('D-PRB'!DX38,0)</f>
        <v>0</v>
      </c>
      <c r="DY38" s="53">
        <f>+TRUNC('D-PRB'!DY38,0)</f>
        <v>0</v>
      </c>
      <c r="DZ38" s="53">
        <f>+TRUNC('D-PRB'!DZ38,0)</f>
        <v>0</v>
      </c>
      <c r="EA38" s="53">
        <f>+TRUNC('D-PRB'!EA38,0)</f>
        <v>0</v>
      </c>
      <c r="EB38" s="53">
        <f>+TRUNC('D-PRB'!EB38,3)</f>
        <v>0</v>
      </c>
      <c r="EC38" s="53">
        <f>+TRUNC('D-PRB'!EC38,3)</f>
        <v>0</v>
      </c>
      <c r="ED38" s="53">
        <f>+TRUNC('D-PRB'!ED38,0)</f>
        <v>0</v>
      </c>
      <c r="EE38" s="53">
        <f>+TRUNC('D-PRB'!EE38,0)</f>
        <v>0</v>
      </c>
      <c r="EF38" s="53">
        <f>+TRUNC('D-PRB'!EF38,0)</f>
        <v>0</v>
      </c>
      <c r="EG38" s="53">
        <f>+TRUNC('D-PRB'!EG38,0)</f>
        <v>0</v>
      </c>
      <c r="EH38" s="53">
        <f>+TRUNC('D-PRB'!EH38,0)</f>
        <v>0</v>
      </c>
      <c r="EI38" s="53">
        <f>+TRUNC('D-PRB'!EI38,0)</f>
        <v>0</v>
      </c>
      <c r="EJ38" s="53">
        <f>+TRUNC('D-PRB'!EJ38,3)</f>
        <v>0</v>
      </c>
      <c r="EK38" s="53">
        <f>+TRUNC('D-PRB'!EK38,3)</f>
        <v>0</v>
      </c>
      <c r="EL38" s="53">
        <f>+TRUNC('D-PRB'!EL38,0)</f>
        <v>0</v>
      </c>
      <c r="EM38" s="53">
        <f>+TRUNC('D-PRB'!EM38,0)</f>
        <v>0</v>
      </c>
      <c r="EN38" s="53">
        <f>+TRUNC('D-PRB'!EN38,0)</f>
        <v>0</v>
      </c>
      <c r="EO38" s="53">
        <f>+TRUNC('D-PRB'!EO38,0)</f>
        <v>0</v>
      </c>
      <c r="EQ38" s="53">
        <f>+TRUNC('D-PRB'!EQ38,0)</f>
        <v>42373</v>
      </c>
      <c r="ER38" s="53">
        <f>+TRUNC('D-PRB'!ER38,0)</f>
        <v>0</v>
      </c>
      <c r="ES38" s="53">
        <f>+TRUNC('D-PRB'!ES38,3)</f>
        <v>0</v>
      </c>
      <c r="ET38" s="53">
        <f>+TRUNC('D-PRB'!ET38,3)</f>
        <v>7893.692</v>
      </c>
      <c r="EU38" s="53">
        <f>+TRUNC('D-PRB'!EU38,0)</f>
        <v>0</v>
      </c>
      <c r="EV38" s="53">
        <f>+TRUNC('D-PRB'!EV38,0)</f>
        <v>0</v>
      </c>
      <c r="EW38" s="53">
        <f>+TRUNC('D-PRB'!EW38,0)</f>
        <v>0</v>
      </c>
      <c r="EX38" s="53">
        <f>+TRUNC('D-PRB'!EX38,0)</f>
        <v>0</v>
      </c>
      <c r="EY38" s="53">
        <f>+TRUNC('D-PRB'!EY38,0)</f>
        <v>42373</v>
      </c>
      <c r="EZ38" s="53">
        <f>+TRUNC('D-PRB'!EZ38,0)</f>
        <v>0</v>
      </c>
      <c r="FA38" s="53">
        <f>+TRUNC('D-PRB'!FA38,3)</f>
        <v>0</v>
      </c>
      <c r="FB38" s="53">
        <f>+TRUNC('D-PRB'!FB38,3)</f>
        <v>7893.692</v>
      </c>
      <c r="FC38" s="53">
        <f>+TRUNC('D-PRB'!FC38,0)</f>
        <v>0</v>
      </c>
      <c r="FD38" s="53">
        <f>+TRUNC('D-PRB'!FD38,0)</f>
        <v>0</v>
      </c>
      <c r="FE38" s="53">
        <f>+TRUNC('D-PRB'!FE38,0)</f>
        <v>0</v>
      </c>
      <c r="FF38" s="53">
        <f>+TRUNC('D-PRB'!FF38,0)</f>
        <v>0</v>
      </c>
      <c r="FG38" s="53">
        <f>+TRUNC('D-PRB'!FG38,0)</f>
        <v>38983</v>
      </c>
      <c r="FH38" s="53">
        <f>+TRUNC('D-PRB'!FH38,0)</f>
        <v>0</v>
      </c>
      <c r="FI38" s="53">
        <f>+TRUNC('D-PRB'!FI38,3)</f>
        <v>0</v>
      </c>
      <c r="FJ38" s="53">
        <f>+TRUNC('D-PRB'!FJ38,3)</f>
        <v>7893.692</v>
      </c>
      <c r="FK38" s="53">
        <f>+TRUNC('D-PRB'!FK38,0)</f>
        <v>0</v>
      </c>
      <c r="FL38" s="53">
        <f>+TRUNC('D-PRB'!FL38,0)</f>
        <v>0</v>
      </c>
      <c r="FM38" s="53">
        <f>+TRUNC('D-PRB'!FM38,0)</f>
        <v>0</v>
      </c>
      <c r="FN38" s="53">
        <f>+TRUNC('D-PRB'!FN38,0)</f>
        <v>0</v>
      </c>
    </row>
    <row r="39" spans="3:170" x14ac:dyDescent="0.2">
      <c r="C39" s="12">
        <f>+'D-PDP'!C39</f>
        <v>2026</v>
      </c>
      <c r="D39" s="23">
        <f>+TRUNC('D-PRB'!D39,0)</f>
        <v>11</v>
      </c>
      <c r="E39" s="23">
        <f>+TRUNC('D-PRB'!E39,0)</f>
        <v>0</v>
      </c>
      <c r="F39" s="23">
        <f>+TRUNC('D-PRB'!F39,0)</f>
        <v>2</v>
      </c>
      <c r="G39" s="23">
        <f>+TRUNC('D-PRB'!G39,0)</f>
        <v>0</v>
      </c>
      <c r="H39" s="23">
        <f>+TRUNC('D-PRB'!H39,0)</f>
        <v>9</v>
      </c>
      <c r="I39" s="23">
        <f>+TRUNC('D-PRB'!I39,0)</f>
        <v>0</v>
      </c>
      <c r="J39" s="23">
        <f>+TRUNC('D-PRB'!J39,0)</f>
        <v>0</v>
      </c>
      <c r="K39" s="23">
        <f>+TRUNC('D-PRB'!K39,0)</f>
        <v>155362</v>
      </c>
      <c r="L39" s="23">
        <f>+TRUNC('D-PRB'!L39,0)</f>
        <v>0</v>
      </c>
      <c r="M39" s="23">
        <f>+TRUNC('D-PRB'!M39,3)</f>
        <v>12398.7</v>
      </c>
      <c r="N39" s="23">
        <f>+TRUNC('D-PRB'!N39,3)</f>
        <v>11406.804</v>
      </c>
      <c r="O39" s="23">
        <f>+TRUNC('D-PRB'!O39,3)</f>
        <v>0</v>
      </c>
      <c r="P39" s="23">
        <f>+TRUNC('D-PRB'!P39,3)</f>
        <v>991.89599999999996</v>
      </c>
      <c r="Q39" s="23">
        <f>+TRUNC('D-PRB'!Q39,3)</f>
        <v>0</v>
      </c>
      <c r="R39" s="23">
        <f>+TRUNC('D-PRB'!R39,3)</f>
        <v>0</v>
      </c>
      <c r="S39" s="23">
        <f>+TRUNC('D-PRB'!S39,0)</f>
        <v>0</v>
      </c>
      <c r="T39" s="23">
        <f>+TRUNC('D-PRB'!T39,0)</f>
        <v>0</v>
      </c>
      <c r="U39" s="23">
        <f>+TRUNC('D-PRB'!U39,0)</f>
        <v>0</v>
      </c>
      <c r="V39" s="23">
        <f>+TRUNC('D-PRB'!V39,0)</f>
        <v>0</v>
      </c>
      <c r="W39" s="23">
        <f>+TRUNC('D-PRB'!W39,0)</f>
        <v>889285</v>
      </c>
      <c r="X39" s="23">
        <f>+TRUNC('D-PRB'!X39,0)</f>
        <v>6664210</v>
      </c>
      <c r="Y39" s="23">
        <f>+TRUNC('D-PRB'!Y39,0)</f>
        <v>0</v>
      </c>
      <c r="Z39" s="23">
        <f>+TRUNC('D-PRB'!Z39,0)</f>
        <v>0</v>
      </c>
      <c r="AA39" s="23">
        <f>+TRUNC('D-PRB'!AA39,0)</f>
        <v>0</v>
      </c>
      <c r="AB39" s="23">
        <f>+TRUNC('D-PRB'!AB39,0)</f>
        <v>155362</v>
      </c>
      <c r="AC39" s="23">
        <f>+TRUNC('D-PRB'!AC39,0)</f>
        <v>0</v>
      </c>
      <c r="AD39" s="23">
        <f>+TRUNC('D-PRB'!AD39,3)</f>
        <v>0</v>
      </c>
      <c r="AE39" s="23">
        <f>+TRUNC('D-PRB'!AE39,3)</f>
        <v>11406.804</v>
      </c>
      <c r="AF39" s="23">
        <f>+TRUNC('D-PRB'!AF39,0)</f>
        <v>0</v>
      </c>
      <c r="AG39" s="23">
        <f>+TRUNC('D-PRB'!AG39,0)</f>
        <v>0</v>
      </c>
      <c r="AH39" s="23">
        <f>+TRUNC('D-PRB'!AH39,0)</f>
        <v>0</v>
      </c>
      <c r="AI39" s="23">
        <f>+TRUNC('D-PRB'!AI39,0)</f>
        <v>0</v>
      </c>
      <c r="AJ39" s="23">
        <f>+TRUNC('D-PRB'!AJ39,6)</f>
        <v>8</v>
      </c>
      <c r="AK39" s="23">
        <f>+TRUNC('D-PRB'!AK39,6)</f>
        <v>0</v>
      </c>
      <c r="AL39" s="23">
        <f>+TRUNC('D-PRB'!AL39,6)</f>
        <v>0</v>
      </c>
      <c r="AM39" s="23">
        <f>+TRUNC('D-PRB'!AM39,0)</f>
        <v>12428</v>
      </c>
      <c r="AN39" s="23">
        <f>+TRUNC('D-PRB'!AN39,3)</f>
        <v>0</v>
      </c>
      <c r="AO39" s="23">
        <f>+TRUNC('D-PRB'!AO39,0)</f>
        <v>0</v>
      </c>
      <c r="AP39" s="23">
        <f>+TRUNC('D-PRB'!AP39,6)</f>
        <v>100</v>
      </c>
      <c r="AQ39" s="23">
        <f>+TRUNC('D-PRB'!AQ39,0)</f>
        <v>155362</v>
      </c>
      <c r="AR39" s="23">
        <f>+TRUNC('D-PRB'!AR39,0)</f>
        <v>0</v>
      </c>
      <c r="AS39" s="23">
        <f>+TRUNC('D-PRB'!AS39,3)</f>
        <v>0</v>
      </c>
      <c r="AT39" s="23">
        <f>+TRUNC('D-PRB'!AT39,3)</f>
        <v>11406.804</v>
      </c>
      <c r="AU39" s="23">
        <f>+TRUNC('D-PRB'!AU39,0)</f>
        <v>0</v>
      </c>
      <c r="AV39" s="23">
        <f>+TRUNC('D-PRB'!AV39,0)</f>
        <v>0</v>
      </c>
      <c r="AW39" s="23">
        <f>+TRUNC('D-PRB'!AW39,0)</f>
        <v>0</v>
      </c>
      <c r="AX39" s="23">
        <f>+TRUNC('D-PRB'!AX39,0)</f>
        <v>0</v>
      </c>
      <c r="AY39" s="23">
        <f>+TRUNC('D-PRB'!AY39,0)</f>
        <v>12428</v>
      </c>
      <c r="AZ39" s="23">
        <f>+TRUNC('D-PRB'!AZ39,3)</f>
        <v>0</v>
      </c>
      <c r="BA39" s="23">
        <f>+TRUNC('D-PRB'!BA39,0)</f>
        <v>0</v>
      </c>
      <c r="BB39" s="23">
        <f>+TRUNC('D-PRB'!BB39,0)</f>
        <v>142933</v>
      </c>
      <c r="BC39" s="23">
        <f>+TRUNC('D-PRB'!BC39,0)</f>
        <v>0</v>
      </c>
      <c r="BD39" s="23">
        <f>+TRUNC('D-PRB'!BD39,3)</f>
        <v>0</v>
      </c>
      <c r="BE39" s="23">
        <f>+TRUNC('D-PRB'!BE39,3)</f>
        <v>11406.804</v>
      </c>
      <c r="BF39" s="23">
        <f>+TRUNC('D-PRB'!BF39,0)</f>
        <v>0</v>
      </c>
      <c r="BG39" s="23">
        <f>+TRUNC('D-PRB'!BG39,0)</f>
        <v>0</v>
      </c>
      <c r="BH39" s="23">
        <f>+TRUNC('D-PRB'!BH39,0)</f>
        <v>0</v>
      </c>
      <c r="BI39" s="23">
        <f>+TRUNC('D-PRB'!BI39,0)</f>
        <v>0</v>
      </c>
      <c r="BJ39" s="23">
        <f>+TRUNC('D-PRB'!BJ39,3)</f>
        <v>98.739000000000004</v>
      </c>
      <c r="BK39" s="23">
        <f>+TRUNC('D-PRB'!BK39,3)</f>
        <v>1.8420000000000001</v>
      </c>
      <c r="BL39" s="23">
        <f>+TRUNC('D-PRB'!BL39,3)</f>
        <v>-1.0569999999999999</v>
      </c>
      <c r="BM39" s="23">
        <f>+TRUNC('D-PRB'!BM39,3)</f>
        <v>0.876</v>
      </c>
      <c r="BN39" s="23">
        <f>+TRUNC('D-PRB'!BN39,3)</f>
        <v>6.0419999999999998</v>
      </c>
      <c r="BO39" s="23">
        <f>+TRUNC('D-PRB'!BO39,3)</f>
        <v>6.0419999999999998</v>
      </c>
      <c r="BP39" s="23">
        <f>+TRUNC('D-PRB'!BP39,3)</f>
        <v>0</v>
      </c>
      <c r="BQ39" s="23">
        <f>+TRUNC('D-PRB'!BQ39,3)</f>
        <v>37.502000000000002</v>
      </c>
      <c r="BR39" s="23">
        <f>+TRUNC('D-PRB'!BR39,3)</f>
        <v>37.502000000000002</v>
      </c>
      <c r="BS39" s="23">
        <f>+TRUNC('D-PRB'!BS39,3)</f>
        <v>98.739000000000004</v>
      </c>
      <c r="BT39" s="23">
        <f>+TRUNC('D-PRB'!BT39,0)</f>
        <v>14113098</v>
      </c>
      <c r="BU39" s="23">
        <f>+TRUNC('D-PRB'!BU39,0)</f>
        <v>856266</v>
      </c>
      <c r="BV39" s="23">
        <f>+TRUNC('D-PRB'!BV39,6)</f>
        <v>100</v>
      </c>
      <c r="BW39" s="23">
        <f>+TRUNC('D-PRB'!BW39,0)</f>
        <v>0</v>
      </c>
      <c r="BX39" s="23">
        <f>+TRUNC('D-PRB'!BX39,0)</f>
        <v>0</v>
      </c>
      <c r="BY39" s="23">
        <f>+TRUNC('D-PRB'!BY39,0)</f>
        <v>856266</v>
      </c>
      <c r="BZ39" s="23">
        <f>+TRUNC('D-PRB'!BZ39,3)</f>
        <v>5.5110000000000001</v>
      </c>
      <c r="CA39" s="23">
        <f>+TRUNC('D-PRB'!CA39,3)</f>
        <v>0.13</v>
      </c>
      <c r="CB39" s="23">
        <f>+TRUNC('D-PRB'!CB39,3)</f>
        <v>0.42199999999999999</v>
      </c>
      <c r="CC39" s="23">
        <f>+TRUNC('D-PRB'!CC39,3)</f>
        <v>0.10299999999999999</v>
      </c>
      <c r="CD39" s="23">
        <f>+TRUNC('D-PRB'!CD39,3)</f>
        <v>8.6999999999999994E-2</v>
      </c>
      <c r="CE39" s="23">
        <f>+TRUNC('D-PRB'!CE39,3)</f>
        <v>0</v>
      </c>
      <c r="CF39" s="23">
        <f>+TRUNC('D-PRB'!CF39,3)</f>
        <v>0</v>
      </c>
      <c r="CG39" s="23">
        <f>+TRUNC('D-PRB'!CG39,3)</f>
        <v>0</v>
      </c>
      <c r="CH39" s="23">
        <f>+TRUNC('D-PRB'!CH39,3)</f>
        <v>0</v>
      </c>
      <c r="CI39" s="23">
        <f>+TRUNC('D-PRB'!CI39,3)</f>
        <v>47099.114999999998</v>
      </c>
      <c r="CJ39" s="23">
        <f>+TRUNC('D-PRB'!CJ39,3)</f>
        <v>1499.7370000000001</v>
      </c>
      <c r="CK39" s="23">
        <f>+TRUNC('D-PRB'!CK39,3)</f>
        <v>0</v>
      </c>
      <c r="CL39" s="23">
        <f>+TRUNC('D-PRB'!CL39,3)</f>
        <v>0</v>
      </c>
      <c r="CM39" s="23">
        <f>+TRUNC('D-PRB'!CM39,3)</f>
        <v>0</v>
      </c>
      <c r="CN39" s="23">
        <f>+TRUNC('D-PRB'!CN39,0)</f>
        <v>0</v>
      </c>
      <c r="CO39" s="23">
        <f>+TRUNC('D-PRB'!CO39,3)</f>
        <v>0</v>
      </c>
      <c r="CP39" s="23">
        <f>+TRUNC('D-PRB'!CP39,0)</f>
        <v>1</v>
      </c>
      <c r="CQ39" s="23">
        <f>+TRUNC('D-PRB'!CQ39,0)</f>
        <v>4</v>
      </c>
      <c r="CR39" s="23">
        <f>+TRUNC('D-PRB'!CR39,0)</f>
        <v>0</v>
      </c>
      <c r="CS39" s="23">
        <f>+TRUNC('D-PRB'!CS39,0)</f>
        <v>0</v>
      </c>
      <c r="CT39" s="23">
        <f>+TRUNC('D-PRB'!CT39,0)</f>
        <v>14632525</v>
      </c>
      <c r="CU39" s="23">
        <f>+TRUNC('D-PRB'!CU39,6)</f>
        <v>100</v>
      </c>
      <c r="CV39" s="23">
        <f>+TRUNC('D-PRB'!CV39,0)</f>
        <v>0</v>
      </c>
      <c r="CW39" s="23">
        <f>+TRUNC('D-PRB'!CW39,0)</f>
        <v>336580</v>
      </c>
      <c r="CX39" s="23">
        <f>+TRUNC('D-PRB'!CX39,0)</f>
        <v>12253</v>
      </c>
      <c r="CY39" s="23">
        <f>+TRUNC('D-PRB'!CY39,0)</f>
        <v>2973942</v>
      </c>
      <c r="CZ39" s="23">
        <f>+TRUNC('D-PRB'!CZ39,0)</f>
        <v>11055008</v>
      </c>
      <c r="DA39" s="23">
        <f>+TRUNC('D-PRB'!DA39,0)</f>
        <v>0</v>
      </c>
      <c r="DB39" s="23">
        <f>+TRUNC('D-PRB'!DB39,0)</f>
        <v>0</v>
      </c>
      <c r="DC39" s="23">
        <f>+TRUNC('D-PRB'!DC39,0)</f>
        <v>0</v>
      </c>
      <c r="DD39" s="23">
        <f>+TRUNC('D-PRB'!DD39,0)</f>
        <v>0</v>
      </c>
      <c r="DE39" s="23">
        <f>+TRUNC('D-PRB'!DE39,0)</f>
        <v>0</v>
      </c>
      <c r="DF39" s="23">
        <f>+TRUNC('D-PRB'!DF39,0)</f>
        <v>0</v>
      </c>
      <c r="DG39" s="23">
        <f>+TRUNC('D-PRB'!DG39,0)</f>
        <v>173416</v>
      </c>
      <c r="DH39" s="23">
        <f>+TRUNC('D-PRB'!DH39,0)</f>
        <v>81323</v>
      </c>
      <c r="DI39" s="23">
        <f>+TRUNC('D-PRB'!DI39,0)</f>
        <v>0</v>
      </c>
      <c r="DJ39" s="23">
        <f>+TRUNC('D-PRB'!DJ39,6)</f>
        <v>0</v>
      </c>
      <c r="DK39" s="23">
        <f>+TRUNC('D-PRB'!DK39,0)</f>
        <v>0</v>
      </c>
      <c r="DL39" s="23">
        <f>+TRUNC('D-PRB'!DL39,0)</f>
        <v>0</v>
      </c>
      <c r="DM39" s="23">
        <f>+TRUNC('D-PRB'!DM39,0)</f>
        <v>0</v>
      </c>
      <c r="DN39" s="23">
        <f>+TRUNC('D-PRB'!DN39,0)</f>
        <v>13256832</v>
      </c>
      <c r="DO39" s="23">
        <f>+TRUNC('D-PRB'!DO39,0)</f>
        <v>-1375692</v>
      </c>
      <c r="DP39" s="23">
        <f>+TRUNC('D-PRB'!DP39,0)</f>
        <v>-985478</v>
      </c>
      <c r="DR39" s="53">
        <f>+TRUNC('D-PRB'!DR39,0)</f>
        <v>0</v>
      </c>
      <c r="DS39" s="53">
        <f>+TRUNC('D-PRB'!DS39,0)</f>
        <v>0</v>
      </c>
      <c r="DT39" s="53">
        <f>+TRUNC('D-PRB'!DT39,3)</f>
        <v>0</v>
      </c>
      <c r="DU39" s="53">
        <f>+TRUNC('D-PRB'!DU39,3)</f>
        <v>0</v>
      </c>
      <c r="DV39" s="53">
        <f>+TRUNC('D-PRB'!DV39,0)</f>
        <v>0</v>
      </c>
      <c r="DW39" s="53">
        <f>+TRUNC('D-PRB'!DW39,0)</f>
        <v>0</v>
      </c>
      <c r="DX39" s="53">
        <f>+TRUNC('D-PRB'!DX39,0)</f>
        <v>0</v>
      </c>
      <c r="DY39" s="53">
        <f>+TRUNC('D-PRB'!DY39,0)</f>
        <v>0</v>
      </c>
      <c r="DZ39" s="53">
        <f>+TRUNC('D-PRB'!DZ39,0)</f>
        <v>0</v>
      </c>
      <c r="EA39" s="53">
        <f>+TRUNC('D-PRB'!EA39,0)</f>
        <v>0</v>
      </c>
      <c r="EB39" s="53">
        <f>+TRUNC('D-PRB'!EB39,3)</f>
        <v>0</v>
      </c>
      <c r="EC39" s="53">
        <f>+TRUNC('D-PRB'!EC39,3)</f>
        <v>0</v>
      </c>
      <c r="ED39" s="53">
        <f>+TRUNC('D-PRB'!ED39,0)</f>
        <v>0</v>
      </c>
      <c r="EE39" s="53">
        <f>+TRUNC('D-PRB'!EE39,0)</f>
        <v>0</v>
      </c>
      <c r="EF39" s="53">
        <f>+TRUNC('D-PRB'!EF39,0)</f>
        <v>0</v>
      </c>
      <c r="EG39" s="53">
        <f>+TRUNC('D-PRB'!EG39,0)</f>
        <v>0</v>
      </c>
      <c r="EH39" s="53">
        <f>+TRUNC('D-PRB'!EH39,0)</f>
        <v>0</v>
      </c>
      <c r="EI39" s="53">
        <f>+TRUNC('D-PRB'!EI39,0)</f>
        <v>0</v>
      </c>
      <c r="EJ39" s="53">
        <f>+TRUNC('D-PRB'!EJ39,3)</f>
        <v>0</v>
      </c>
      <c r="EK39" s="53">
        <f>+TRUNC('D-PRB'!EK39,3)</f>
        <v>0</v>
      </c>
      <c r="EL39" s="53">
        <f>+TRUNC('D-PRB'!EL39,0)</f>
        <v>0</v>
      </c>
      <c r="EM39" s="53">
        <f>+TRUNC('D-PRB'!EM39,0)</f>
        <v>0</v>
      </c>
      <c r="EN39" s="53">
        <f>+TRUNC('D-PRB'!EN39,0)</f>
        <v>0</v>
      </c>
      <c r="EO39" s="53">
        <f>+TRUNC('D-PRB'!EO39,0)</f>
        <v>0</v>
      </c>
      <c r="EQ39" s="53">
        <f>+TRUNC('D-PRB'!EQ39,0)</f>
        <v>155362</v>
      </c>
      <c r="ER39" s="53">
        <f>+TRUNC('D-PRB'!ER39,0)</f>
        <v>0</v>
      </c>
      <c r="ES39" s="53">
        <f>+TRUNC('D-PRB'!ES39,3)</f>
        <v>0</v>
      </c>
      <c r="ET39" s="53">
        <f>+TRUNC('D-PRB'!ET39,3)</f>
        <v>11406.804</v>
      </c>
      <c r="EU39" s="53">
        <f>+TRUNC('D-PRB'!EU39,0)</f>
        <v>0</v>
      </c>
      <c r="EV39" s="53">
        <f>+TRUNC('D-PRB'!EV39,0)</f>
        <v>0</v>
      </c>
      <c r="EW39" s="53">
        <f>+TRUNC('D-PRB'!EW39,0)</f>
        <v>0</v>
      </c>
      <c r="EX39" s="53">
        <f>+TRUNC('D-PRB'!EX39,0)</f>
        <v>0</v>
      </c>
      <c r="EY39" s="53">
        <f>+TRUNC('D-PRB'!EY39,0)</f>
        <v>155362</v>
      </c>
      <c r="EZ39" s="53">
        <f>+TRUNC('D-PRB'!EZ39,0)</f>
        <v>0</v>
      </c>
      <c r="FA39" s="53">
        <f>+TRUNC('D-PRB'!FA39,3)</f>
        <v>0</v>
      </c>
      <c r="FB39" s="53">
        <f>+TRUNC('D-PRB'!FB39,3)</f>
        <v>11406.804</v>
      </c>
      <c r="FC39" s="53">
        <f>+TRUNC('D-PRB'!FC39,0)</f>
        <v>0</v>
      </c>
      <c r="FD39" s="53">
        <f>+TRUNC('D-PRB'!FD39,0)</f>
        <v>0</v>
      </c>
      <c r="FE39" s="53">
        <f>+TRUNC('D-PRB'!FE39,0)</f>
        <v>0</v>
      </c>
      <c r="FF39" s="53">
        <f>+TRUNC('D-PRB'!FF39,0)</f>
        <v>0</v>
      </c>
      <c r="FG39" s="53">
        <f>+TRUNC('D-PRB'!FG39,0)</f>
        <v>142933</v>
      </c>
      <c r="FH39" s="53">
        <f>+TRUNC('D-PRB'!FH39,0)</f>
        <v>0</v>
      </c>
      <c r="FI39" s="53">
        <f>+TRUNC('D-PRB'!FI39,3)</f>
        <v>0</v>
      </c>
      <c r="FJ39" s="53">
        <f>+TRUNC('D-PRB'!FJ39,3)</f>
        <v>11406.804</v>
      </c>
      <c r="FK39" s="53">
        <f>+TRUNC('D-PRB'!FK39,0)</f>
        <v>0</v>
      </c>
      <c r="FL39" s="53">
        <f>+TRUNC('D-PRB'!FL39,0)</f>
        <v>0</v>
      </c>
      <c r="FM39" s="53">
        <f>+TRUNC('D-PRB'!FM39,0)</f>
        <v>0</v>
      </c>
      <c r="FN39" s="53">
        <f>+TRUNC('D-PRB'!FN39,0)</f>
        <v>0</v>
      </c>
    </row>
    <row r="40" spans="3:170" x14ac:dyDescent="0.2">
      <c r="C40" s="12">
        <f>+'D-PDP'!C40</f>
        <v>2027</v>
      </c>
      <c r="D40" s="23">
        <f>+TRUNC('D-PRB'!D40,0)</f>
        <v>13</v>
      </c>
      <c r="E40" s="23">
        <f>+TRUNC('D-PRB'!E40,0)</f>
        <v>0</v>
      </c>
      <c r="F40" s="23">
        <f>+TRUNC('D-PRB'!F40,0)</f>
        <v>3</v>
      </c>
      <c r="G40" s="23">
        <f>+TRUNC('D-PRB'!G40,0)</f>
        <v>0</v>
      </c>
      <c r="H40" s="23">
        <f>+TRUNC('D-PRB'!H40,0)</f>
        <v>10</v>
      </c>
      <c r="I40" s="23">
        <f>+TRUNC('D-PRB'!I40,0)</f>
        <v>0</v>
      </c>
      <c r="J40" s="23">
        <f>+TRUNC('D-PRB'!J40,0)</f>
        <v>0</v>
      </c>
      <c r="K40" s="23">
        <f>+TRUNC('D-PRB'!K40,0)</f>
        <v>298709</v>
      </c>
      <c r="L40" s="23">
        <f>+TRUNC('D-PRB'!L40,0)</f>
        <v>0</v>
      </c>
      <c r="M40" s="23">
        <f>+TRUNC('D-PRB'!M40,3)</f>
        <v>11291</v>
      </c>
      <c r="N40" s="23">
        <f>+TRUNC('D-PRB'!N40,3)</f>
        <v>10387.719999999999</v>
      </c>
      <c r="O40" s="23">
        <f>+TRUNC('D-PRB'!O40,3)</f>
        <v>0</v>
      </c>
      <c r="P40" s="23">
        <f>+TRUNC('D-PRB'!P40,3)</f>
        <v>903.28</v>
      </c>
      <c r="Q40" s="23">
        <f>+TRUNC('D-PRB'!Q40,3)</f>
        <v>0</v>
      </c>
      <c r="R40" s="23">
        <f>+TRUNC('D-PRB'!R40,3)</f>
        <v>0</v>
      </c>
      <c r="S40" s="23">
        <f>+TRUNC('D-PRB'!S40,0)</f>
        <v>0</v>
      </c>
      <c r="T40" s="23">
        <f>+TRUNC('D-PRB'!T40,0)</f>
        <v>0</v>
      </c>
      <c r="U40" s="23">
        <f>+TRUNC('D-PRB'!U40,0)</f>
        <v>0</v>
      </c>
      <c r="V40" s="23">
        <f>+TRUNC('D-PRB'!V40,0)</f>
        <v>0</v>
      </c>
      <c r="W40" s="23">
        <f>+TRUNC('D-PRB'!W40,0)</f>
        <v>3112282</v>
      </c>
      <c r="X40" s="23">
        <f>+TRUNC('D-PRB'!X40,0)</f>
        <v>7240809</v>
      </c>
      <c r="Y40" s="23">
        <f>+TRUNC('D-PRB'!Y40,0)</f>
        <v>0</v>
      </c>
      <c r="Z40" s="23">
        <f>+TRUNC('D-PRB'!Z40,0)</f>
        <v>0</v>
      </c>
      <c r="AA40" s="23">
        <f>+TRUNC('D-PRB'!AA40,0)</f>
        <v>0</v>
      </c>
      <c r="AB40" s="23">
        <f>+TRUNC('D-PRB'!AB40,0)</f>
        <v>298709</v>
      </c>
      <c r="AC40" s="23">
        <f>+TRUNC('D-PRB'!AC40,0)</f>
        <v>0</v>
      </c>
      <c r="AD40" s="23">
        <f>+TRUNC('D-PRB'!AD40,3)</f>
        <v>0</v>
      </c>
      <c r="AE40" s="23">
        <f>+TRUNC('D-PRB'!AE40,3)</f>
        <v>10387.719999999999</v>
      </c>
      <c r="AF40" s="23">
        <f>+TRUNC('D-PRB'!AF40,0)</f>
        <v>0</v>
      </c>
      <c r="AG40" s="23">
        <f>+TRUNC('D-PRB'!AG40,0)</f>
        <v>0</v>
      </c>
      <c r="AH40" s="23">
        <f>+TRUNC('D-PRB'!AH40,0)</f>
        <v>0</v>
      </c>
      <c r="AI40" s="23">
        <f>+TRUNC('D-PRB'!AI40,0)</f>
        <v>0</v>
      </c>
      <c r="AJ40" s="23">
        <f>+TRUNC('D-PRB'!AJ40,6)</f>
        <v>8</v>
      </c>
      <c r="AK40" s="23">
        <f>+TRUNC('D-PRB'!AK40,6)</f>
        <v>0</v>
      </c>
      <c r="AL40" s="23">
        <f>+TRUNC('D-PRB'!AL40,6)</f>
        <v>0</v>
      </c>
      <c r="AM40" s="23">
        <f>+TRUNC('D-PRB'!AM40,0)</f>
        <v>23896</v>
      </c>
      <c r="AN40" s="23">
        <f>+TRUNC('D-PRB'!AN40,3)</f>
        <v>0</v>
      </c>
      <c r="AO40" s="23">
        <f>+TRUNC('D-PRB'!AO40,0)</f>
        <v>0</v>
      </c>
      <c r="AP40" s="23">
        <f>+TRUNC('D-PRB'!AP40,6)</f>
        <v>100</v>
      </c>
      <c r="AQ40" s="23">
        <f>+TRUNC('D-PRB'!AQ40,0)</f>
        <v>298709</v>
      </c>
      <c r="AR40" s="23">
        <f>+TRUNC('D-PRB'!AR40,0)</f>
        <v>0</v>
      </c>
      <c r="AS40" s="23">
        <f>+TRUNC('D-PRB'!AS40,3)</f>
        <v>0</v>
      </c>
      <c r="AT40" s="23">
        <f>+TRUNC('D-PRB'!AT40,3)</f>
        <v>10387.719999999999</v>
      </c>
      <c r="AU40" s="23">
        <f>+TRUNC('D-PRB'!AU40,0)</f>
        <v>0</v>
      </c>
      <c r="AV40" s="23">
        <f>+TRUNC('D-PRB'!AV40,0)</f>
        <v>0</v>
      </c>
      <c r="AW40" s="23">
        <f>+TRUNC('D-PRB'!AW40,0)</f>
        <v>0</v>
      </c>
      <c r="AX40" s="23">
        <f>+TRUNC('D-PRB'!AX40,0)</f>
        <v>0</v>
      </c>
      <c r="AY40" s="23">
        <f>+TRUNC('D-PRB'!AY40,0)</f>
        <v>23896</v>
      </c>
      <c r="AZ40" s="23">
        <f>+TRUNC('D-PRB'!AZ40,3)</f>
        <v>0</v>
      </c>
      <c r="BA40" s="23">
        <f>+TRUNC('D-PRB'!BA40,0)</f>
        <v>0</v>
      </c>
      <c r="BB40" s="23">
        <f>+TRUNC('D-PRB'!BB40,0)</f>
        <v>274812</v>
      </c>
      <c r="BC40" s="23">
        <f>+TRUNC('D-PRB'!BC40,0)</f>
        <v>0</v>
      </c>
      <c r="BD40" s="23">
        <f>+TRUNC('D-PRB'!BD40,3)</f>
        <v>0</v>
      </c>
      <c r="BE40" s="23">
        <f>+TRUNC('D-PRB'!BE40,3)</f>
        <v>10387.719999999999</v>
      </c>
      <c r="BF40" s="23">
        <f>+TRUNC('D-PRB'!BF40,0)</f>
        <v>0</v>
      </c>
      <c r="BG40" s="23">
        <f>+TRUNC('D-PRB'!BG40,0)</f>
        <v>0</v>
      </c>
      <c r="BH40" s="23">
        <f>+TRUNC('D-PRB'!BH40,0)</f>
        <v>0</v>
      </c>
      <c r="BI40" s="23">
        <f>+TRUNC('D-PRB'!BI40,0)</f>
        <v>0</v>
      </c>
      <c r="BJ40" s="23">
        <f>+TRUNC('D-PRB'!BJ40,3)</f>
        <v>98.739000000000004</v>
      </c>
      <c r="BK40" s="23">
        <f>+TRUNC('D-PRB'!BK40,3)</f>
        <v>1.8420000000000001</v>
      </c>
      <c r="BL40" s="23">
        <f>+TRUNC('D-PRB'!BL40,3)</f>
        <v>-1.0569999999999999</v>
      </c>
      <c r="BM40" s="23">
        <f>+TRUNC('D-PRB'!BM40,3)</f>
        <v>0.876</v>
      </c>
      <c r="BN40" s="23">
        <f>+TRUNC('D-PRB'!BN40,3)</f>
        <v>6.0419999999999998</v>
      </c>
      <c r="BO40" s="23">
        <f>+TRUNC('D-PRB'!BO40,3)</f>
        <v>6.0419999999999998</v>
      </c>
      <c r="BP40" s="23">
        <f>+TRUNC('D-PRB'!BP40,3)</f>
        <v>0</v>
      </c>
      <c r="BQ40" s="23">
        <f>+TRUNC('D-PRB'!BQ40,3)</f>
        <v>37.502000000000002</v>
      </c>
      <c r="BR40" s="23">
        <f>+TRUNC('D-PRB'!BR40,3)</f>
        <v>37.502000000000002</v>
      </c>
      <c r="BS40" s="23">
        <f>+TRUNC('D-PRB'!BS40,3)</f>
        <v>98.739000000000004</v>
      </c>
      <c r="BT40" s="23">
        <f>+TRUNC('D-PRB'!BT40,0)</f>
        <v>27134731</v>
      </c>
      <c r="BU40" s="23">
        <f>+TRUNC('D-PRB'!BU40,0)</f>
        <v>1186528</v>
      </c>
      <c r="BV40" s="23">
        <f>+TRUNC('D-PRB'!BV40,6)</f>
        <v>100</v>
      </c>
      <c r="BW40" s="23">
        <f>+TRUNC('D-PRB'!BW40,0)</f>
        <v>0</v>
      </c>
      <c r="BX40" s="23">
        <f>+TRUNC('D-PRB'!BX40,0)</f>
        <v>0</v>
      </c>
      <c r="BY40" s="23">
        <f>+TRUNC('D-PRB'!BY40,0)</f>
        <v>1186528</v>
      </c>
      <c r="BZ40" s="23">
        <f>+TRUNC('D-PRB'!BZ40,3)</f>
        <v>3.972</v>
      </c>
      <c r="CA40" s="23">
        <f>+TRUNC('D-PRB'!CA40,3)</f>
        <v>0.13</v>
      </c>
      <c r="CB40" s="23">
        <f>+TRUNC('D-PRB'!CB40,3)</f>
        <v>0.42199999999999999</v>
      </c>
      <c r="CC40" s="23">
        <f>+TRUNC('D-PRB'!CC40,3)</f>
        <v>0.10299999999999999</v>
      </c>
      <c r="CD40" s="23">
        <f>+TRUNC('D-PRB'!CD40,3)</f>
        <v>8.6999999999999994E-2</v>
      </c>
      <c r="CE40" s="23">
        <f>+TRUNC('D-PRB'!CE40,3)</f>
        <v>0</v>
      </c>
      <c r="CF40" s="23">
        <f>+TRUNC('D-PRB'!CF40,3)</f>
        <v>0</v>
      </c>
      <c r="CG40" s="23">
        <f>+TRUNC('D-PRB'!CG40,3)</f>
        <v>0</v>
      </c>
      <c r="CH40" s="23">
        <f>+TRUNC('D-PRB'!CH40,3)</f>
        <v>0</v>
      </c>
      <c r="CI40" s="23">
        <f>+TRUNC('D-PRB'!CI40,3)</f>
        <v>47099.114999999998</v>
      </c>
      <c r="CJ40" s="23">
        <f>+TRUNC('D-PRB'!CJ40,3)</f>
        <v>1499.7370000000001</v>
      </c>
      <c r="CK40" s="23">
        <f>+TRUNC('D-PRB'!CK40,3)</f>
        <v>0</v>
      </c>
      <c r="CL40" s="23">
        <f>+TRUNC('D-PRB'!CL40,3)</f>
        <v>0</v>
      </c>
      <c r="CM40" s="23">
        <f>+TRUNC('D-PRB'!CM40,3)</f>
        <v>0</v>
      </c>
      <c r="CN40" s="23">
        <f>+TRUNC('D-PRB'!CN40,0)</f>
        <v>0</v>
      </c>
      <c r="CO40" s="23">
        <f>+TRUNC('D-PRB'!CO40,3)</f>
        <v>0</v>
      </c>
      <c r="CP40" s="23">
        <f>+TRUNC('D-PRB'!CP40,0)</f>
        <v>0</v>
      </c>
      <c r="CQ40" s="23">
        <f>+TRUNC('D-PRB'!CQ40,0)</f>
        <v>0</v>
      </c>
      <c r="CR40" s="23">
        <f>+TRUNC('D-PRB'!CR40,0)</f>
        <v>0</v>
      </c>
      <c r="CS40" s="23">
        <f>+TRUNC('D-PRB'!CS40,0)</f>
        <v>0</v>
      </c>
      <c r="CT40" s="23">
        <f>+TRUNC('D-PRB'!CT40,0)</f>
        <v>2672010</v>
      </c>
      <c r="CU40" s="23">
        <f>+TRUNC('D-PRB'!CU40,6)</f>
        <v>100</v>
      </c>
      <c r="CV40" s="23">
        <f>+TRUNC('D-PRB'!CV40,0)</f>
        <v>0</v>
      </c>
      <c r="CW40" s="23">
        <f>+TRUNC('D-PRB'!CW40,0)</f>
        <v>1464827</v>
      </c>
      <c r="CX40" s="23">
        <f>+TRUNC('D-PRB'!CX40,0)</f>
        <v>36642</v>
      </c>
      <c r="CY40" s="23">
        <f>+TRUNC('D-PRB'!CY40,0)</f>
        <v>0</v>
      </c>
      <c r="CZ40" s="23">
        <f>+TRUNC('D-PRB'!CZ40,0)</f>
        <v>0</v>
      </c>
      <c r="DA40" s="23">
        <f>+TRUNC('D-PRB'!DA40,0)</f>
        <v>0</v>
      </c>
      <c r="DB40" s="23">
        <f>+TRUNC('D-PRB'!DB40,0)</f>
        <v>0</v>
      </c>
      <c r="DC40" s="23">
        <f>+TRUNC('D-PRB'!DC40,0)</f>
        <v>0</v>
      </c>
      <c r="DD40" s="23">
        <f>+TRUNC('D-PRB'!DD40,0)</f>
        <v>0</v>
      </c>
      <c r="DE40" s="23">
        <f>+TRUNC('D-PRB'!DE40,0)</f>
        <v>0</v>
      </c>
      <c r="DF40" s="23">
        <f>+TRUNC('D-PRB'!DF40,0)</f>
        <v>0</v>
      </c>
      <c r="DG40" s="23">
        <f>+TRUNC('D-PRB'!DG40,0)</f>
        <v>781470</v>
      </c>
      <c r="DH40" s="23">
        <f>+TRUNC('D-PRB'!DH40,0)</f>
        <v>389070</v>
      </c>
      <c r="DI40" s="23">
        <f>+TRUNC('D-PRB'!DI40,0)</f>
        <v>0</v>
      </c>
      <c r="DJ40" s="23">
        <f>+TRUNC('D-PRB'!DJ40,6)</f>
        <v>0</v>
      </c>
      <c r="DK40" s="23">
        <f>+TRUNC('D-PRB'!DK40,0)</f>
        <v>0</v>
      </c>
      <c r="DL40" s="23">
        <f>+TRUNC('D-PRB'!DL40,0)</f>
        <v>0</v>
      </c>
      <c r="DM40" s="23">
        <f>+TRUNC('D-PRB'!DM40,0)</f>
        <v>0</v>
      </c>
      <c r="DN40" s="23">
        <f>+TRUNC('D-PRB'!DN40,0)</f>
        <v>25948203</v>
      </c>
      <c r="DO40" s="23">
        <f>+TRUNC('D-PRB'!DO40,0)</f>
        <v>23276192</v>
      </c>
      <c r="DP40" s="23">
        <f>+TRUNC('D-PRB'!DP40,0)</f>
        <v>15158102</v>
      </c>
      <c r="DR40" s="53">
        <f>+TRUNC('D-PRB'!DR40,0)</f>
        <v>0</v>
      </c>
      <c r="DS40" s="53">
        <f>+TRUNC('D-PRB'!DS40,0)</f>
        <v>0</v>
      </c>
      <c r="DT40" s="53">
        <f>+TRUNC('D-PRB'!DT40,3)</f>
        <v>0</v>
      </c>
      <c r="DU40" s="53">
        <f>+TRUNC('D-PRB'!DU40,3)</f>
        <v>0</v>
      </c>
      <c r="DV40" s="53">
        <f>+TRUNC('D-PRB'!DV40,0)</f>
        <v>0</v>
      </c>
      <c r="DW40" s="53">
        <f>+TRUNC('D-PRB'!DW40,0)</f>
        <v>0</v>
      </c>
      <c r="DX40" s="53">
        <f>+TRUNC('D-PRB'!DX40,0)</f>
        <v>0</v>
      </c>
      <c r="DY40" s="53">
        <f>+TRUNC('D-PRB'!DY40,0)</f>
        <v>0</v>
      </c>
      <c r="DZ40" s="53">
        <f>+TRUNC('D-PRB'!DZ40,0)</f>
        <v>0</v>
      </c>
      <c r="EA40" s="53">
        <f>+TRUNC('D-PRB'!EA40,0)</f>
        <v>0</v>
      </c>
      <c r="EB40" s="53">
        <f>+TRUNC('D-PRB'!EB40,3)</f>
        <v>0</v>
      </c>
      <c r="EC40" s="53">
        <f>+TRUNC('D-PRB'!EC40,3)</f>
        <v>0</v>
      </c>
      <c r="ED40" s="53">
        <f>+TRUNC('D-PRB'!ED40,0)</f>
        <v>0</v>
      </c>
      <c r="EE40" s="53">
        <f>+TRUNC('D-PRB'!EE40,0)</f>
        <v>0</v>
      </c>
      <c r="EF40" s="53">
        <f>+TRUNC('D-PRB'!EF40,0)</f>
        <v>0</v>
      </c>
      <c r="EG40" s="53">
        <f>+TRUNC('D-PRB'!EG40,0)</f>
        <v>0</v>
      </c>
      <c r="EH40" s="53">
        <f>+TRUNC('D-PRB'!EH40,0)</f>
        <v>0</v>
      </c>
      <c r="EI40" s="53">
        <f>+TRUNC('D-PRB'!EI40,0)</f>
        <v>0</v>
      </c>
      <c r="EJ40" s="53">
        <f>+TRUNC('D-PRB'!EJ40,3)</f>
        <v>0</v>
      </c>
      <c r="EK40" s="53">
        <f>+TRUNC('D-PRB'!EK40,3)</f>
        <v>0</v>
      </c>
      <c r="EL40" s="53">
        <f>+TRUNC('D-PRB'!EL40,0)</f>
        <v>0</v>
      </c>
      <c r="EM40" s="53">
        <f>+TRUNC('D-PRB'!EM40,0)</f>
        <v>0</v>
      </c>
      <c r="EN40" s="53">
        <f>+TRUNC('D-PRB'!EN40,0)</f>
        <v>0</v>
      </c>
      <c r="EO40" s="53">
        <f>+TRUNC('D-PRB'!EO40,0)</f>
        <v>0</v>
      </c>
      <c r="EQ40" s="53">
        <f>+TRUNC('D-PRB'!EQ40,0)</f>
        <v>298709</v>
      </c>
      <c r="ER40" s="53">
        <f>+TRUNC('D-PRB'!ER40,0)</f>
        <v>0</v>
      </c>
      <c r="ES40" s="53">
        <f>+TRUNC('D-PRB'!ES40,3)</f>
        <v>0</v>
      </c>
      <c r="ET40" s="53">
        <f>+TRUNC('D-PRB'!ET40,3)</f>
        <v>10387.719999999999</v>
      </c>
      <c r="EU40" s="53">
        <f>+TRUNC('D-PRB'!EU40,0)</f>
        <v>0</v>
      </c>
      <c r="EV40" s="53">
        <f>+TRUNC('D-PRB'!EV40,0)</f>
        <v>0</v>
      </c>
      <c r="EW40" s="53">
        <f>+TRUNC('D-PRB'!EW40,0)</f>
        <v>0</v>
      </c>
      <c r="EX40" s="53">
        <f>+TRUNC('D-PRB'!EX40,0)</f>
        <v>0</v>
      </c>
      <c r="EY40" s="53">
        <f>+TRUNC('D-PRB'!EY40,0)</f>
        <v>298709</v>
      </c>
      <c r="EZ40" s="53">
        <f>+TRUNC('D-PRB'!EZ40,0)</f>
        <v>0</v>
      </c>
      <c r="FA40" s="53">
        <f>+TRUNC('D-PRB'!FA40,3)</f>
        <v>0</v>
      </c>
      <c r="FB40" s="53">
        <f>+TRUNC('D-PRB'!FB40,3)</f>
        <v>10387.719999999999</v>
      </c>
      <c r="FC40" s="53">
        <f>+TRUNC('D-PRB'!FC40,0)</f>
        <v>0</v>
      </c>
      <c r="FD40" s="53">
        <f>+TRUNC('D-PRB'!FD40,0)</f>
        <v>0</v>
      </c>
      <c r="FE40" s="53">
        <f>+TRUNC('D-PRB'!FE40,0)</f>
        <v>0</v>
      </c>
      <c r="FF40" s="53">
        <f>+TRUNC('D-PRB'!FF40,0)</f>
        <v>0</v>
      </c>
      <c r="FG40" s="53">
        <f>+TRUNC('D-PRB'!FG40,0)</f>
        <v>274812</v>
      </c>
      <c r="FH40" s="53">
        <f>+TRUNC('D-PRB'!FH40,0)</f>
        <v>0</v>
      </c>
      <c r="FI40" s="53">
        <f>+TRUNC('D-PRB'!FI40,3)</f>
        <v>0</v>
      </c>
      <c r="FJ40" s="53">
        <f>+TRUNC('D-PRB'!FJ40,3)</f>
        <v>10387.719999999999</v>
      </c>
      <c r="FK40" s="53">
        <f>+TRUNC('D-PRB'!FK40,0)</f>
        <v>0</v>
      </c>
      <c r="FL40" s="53">
        <f>+TRUNC('D-PRB'!FL40,0)</f>
        <v>0</v>
      </c>
      <c r="FM40" s="53">
        <f>+TRUNC('D-PRB'!FM40,0)</f>
        <v>0</v>
      </c>
      <c r="FN40" s="53">
        <f>+TRUNC('D-PRB'!FN40,0)</f>
        <v>0</v>
      </c>
    </row>
    <row r="41" spans="3:170" x14ac:dyDescent="0.2">
      <c r="C41" s="12">
        <f>+'D-PDP'!C41</f>
        <v>2028</v>
      </c>
      <c r="D41" s="23">
        <f>+TRUNC('D-PRB'!D41,0)</f>
        <v>13</v>
      </c>
      <c r="E41" s="23">
        <f>+TRUNC('D-PRB'!E41,0)</f>
        <v>0</v>
      </c>
      <c r="F41" s="23">
        <f>+TRUNC('D-PRB'!F41,0)</f>
        <v>3</v>
      </c>
      <c r="G41" s="23">
        <f>+TRUNC('D-PRB'!G41,0)</f>
        <v>0</v>
      </c>
      <c r="H41" s="23">
        <f>+TRUNC('D-PRB'!H41,0)</f>
        <v>10</v>
      </c>
      <c r="I41" s="23">
        <f>+TRUNC('D-PRB'!I41,0)</f>
        <v>0</v>
      </c>
      <c r="J41" s="23">
        <f>+TRUNC('D-PRB'!J41,0)</f>
        <v>0</v>
      </c>
      <c r="K41" s="23">
        <f>+TRUNC('D-PRB'!K41,0)</f>
        <v>364716</v>
      </c>
      <c r="L41" s="23">
        <f>+TRUNC('D-PRB'!L41,0)</f>
        <v>0</v>
      </c>
      <c r="M41" s="23">
        <f>+TRUNC('D-PRB'!M41,3)</f>
        <v>10187.099</v>
      </c>
      <c r="N41" s="23">
        <f>+TRUNC('D-PRB'!N41,3)</f>
        <v>9372.1309999999994</v>
      </c>
      <c r="O41" s="23">
        <f>+TRUNC('D-PRB'!O41,3)</f>
        <v>0</v>
      </c>
      <c r="P41" s="23">
        <f>+TRUNC('D-PRB'!P41,3)</f>
        <v>814.96699999999998</v>
      </c>
      <c r="Q41" s="23">
        <f>+TRUNC('D-PRB'!Q41,3)</f>
        <v>0</v>
      </c>
      <c r="R41" s="23">
        <f>+TRUNC('D-PRB'!R41,3)</f>
        <v>0</v>
      </c>
      <c r="S41" s="23">
        <f>+TRUNC('D-PRB'!S41,0)</f>
        <v>0</v>
      </c>
      <c r="T41" s="23">
        <f>+TRUNC('D-PRB'!T41,0)</f>
        <v>0</v>
      </c>
      <c r="U41" s="23">
        <f>+TRUNC('D-PRB'!U41,0)</f>
        <v>0</v>
      </c>
      <c r="V41" s="23">
        <f>+TRUNC('D-PRB'!V41,0)</f>
        <v>0</v>
      </c>
      <c r="W41" s="23">
        <f>+TRUNC('D-PRB'!W41,0)</f>
        <v>5035022</v>
      </c>
      <c r="X41" s="23">
        <f>+TRUNC('D-PRB'!X41,0)</f>
        <v>7325409</v>
      </c>
      <c r="Y41" s="23">
        <f>+TRUNC('D-PRB'!Y41,0)</f>
        <v>0</v>
      </c>
      <c r="Z41" s="23">
        <f>+TRUNC('D-PRB'!Z41,0)</f>
        <v>0</v>
      </c>
      <c r="AA41" s="23">
        <f>+TRUNC('D-PRB'!AA41,0)</f>
        <v>0</v>
      </c>
      <c r="AB41" s="23">
        <f>+TRUNC('D-PRB'!AB41,0)</f>
        <v>364716</v>
      </c>
      <c r="AC41" s="23">
        <f>+TRUNC('D-PRB'!AC41,0)</f>
        <v>0</v>
      </c>
      <c r="AD41" s="23">
        <f>+TRUNC('D-PRB'!AD41,3)</f>
        <v>0</v>
      </c>
      <c r="AE41" s="23">
        <f>+TRUNC('D-PRB'!AE41,3)</f>
        <v>9372.1309999999994</v>
      </c>
      <c r="AF41" s="23">
        <f>+TRUNC('D-PRB'!AF41,0)</f>
        <v>0</v>
      </c>
      <c r="AG41" s="23">
        <f>+TRUNC('D-PRB'!AG41,0)</f>
        <v>0</v>
      </c>
      <c r="AH41" s="23">
        <f>+TRUNC('D-PRB'!AH41,0)</f>
        <v>0</v>
      </c>
      <c r="AI41" s="23">
        <f>+TRUNC('D-PRB'!AI41,0)</f>
        <v>0</v>
      </c>
      <c r="AJ41" s="23">
        <f>+TRUNC('D-PRB'!AJ41,6)</f>
        <v>8</v>
      </c>
      <c r="AK41" s="23">
        <f>+TRUNC('D-PRB'!AK41,6)</f>
        <v>0</v>
      </c>
      <c r="AL41" s="23">
        <f>+TRUNC('D-PRB'!AL41,6)</f>
        <v>0</v>
      </c>
      <c r="AM41" s="23">
        <f>+TRUNC('D-PRB'!AM41,0)</f>
        <v>29177</v>
      </c>
      <c r="AN41" s="23">
        <f>+TRUNC('D-PRB'!AN41,3)</f>
        <v>0</v>
      </c>
      <c r="AO41" s="23">
        <f>+TRUNC('D-PRB'!AO41,0)</f>
        <v>0</v>
      </c>
      <c r="AP41" s="23">
        <f>+TRUNC('D-PRB'!AP41,6)</f>
        <v>100</v>
      </c>
      <c r="AQ41" s="23">
        <f>+TRUNC('D-PRB'!AQ41,0)</f>
        <v>364716</v>
      </c>
      <c r="AR41" s="23">
        <f>+TRUNC('D-PRB'!AR41,0)</f>
        <v>0</v>
      </c>
      <c r="AS41" s="23">
        <f>+TRUNC('D-PRB'!AS41,3)</f>
        <v>0</v>
      </c>
      <c r="AT41" s="23">
        <f>+TRUNC('D-PRB'!AT41,3)</f>
        <v>9372.1309999999994</v>
      </c>
      <c r="AU41" s="23">
        <f>+TRUNC('D-PRB'!AU41,0)</f>
        <v>0</v>
      </c>
      <c r="AV41" s="23">
        <f>+TRUNC('D-PRB'!AV41,0)</f>
        <v>0</v>
      </c>
      <c r="AW41" s="23">
        <f>+TRUNC('D-PRB'!AW41,0)</f>
        <v>0</v>
      </c>
      <c r="AX41" s="23">
        <f>+TRUNC('D-PRB'!AX41,0)</f>
        <v>0</v>
      </c>
      <c r="AY41" s="23">
        <f>+TRUNC('D-PRB'!AY41,0)</f>
        <v>29177</v>
      </c>
      <c r="AZ41" s="23">
        <f>+TRUNC('D-PRB'!AZ41,3)</f>
        <v>0</v>
      </c>
      <c r="BA41" s="23">
        <f>+TRUNC('D-PRB'!BA41,0)</f>
        <v>0</v>
      </c>
      <c r="BB41" s="23">
        <f>+TRUNC('D-PRB'!BB41,0)</f>
        <v>335539</v>
      </c>
      <c r="BC41" s="23">
        <f>+TRUNC('D-PRB'!BC41,0)</f>
        <v>0</v>
      </c>
      <c r="BD41" s="23">
        <f>+TRUNC('D-PRB'!BD41,3)</f>
        <v>0</v>
      </c>
      <c r="BE41" s="23">
        <f>+TRUNC('D-PRB'!BE41,3)</f>
        <v>9372.1309999999994</v>
      </c>
      <c r="BF41" s="23">
        <f>+TRUNC('D-PRB'!BF41,0)</f>
        <v>0</v>
      </c>
      <c r="BG41" s="23">
        <f>+TRUNC('D-PRB'!BG41,0)</f>
        <v>0</v>
      </c>
      <c r="BH41" s="23">
        <f>+TRUNC('D-PRB'!BH41,0)</f>
        <v>0</v>
      </c>
      <c r="BI41" s="23">
        <f>+TRUNC('D-PRB'!BI41,0)</f>
        <v>0</v>
      </c>
      <c r="BJ41" s="23">
        <f>+TRUNC('D-PRB'!BJ41,3)</f>
        <v>98.739000000000004</v>
      </c>
      <c r="BK41" s="23">
        <f>+TRUNC('D-PRB'!BK41,3)</f>
        <v>1.8420000000000001</v>
      </c>
      <c r="BL41" s="23">
        <f>+TRUNC('D-PRB'!BL41,3)</f>
        <v>-1.0569999999999999</v>
      </c>
      <c r="BM41" s="23">
        <f>+TRUNC('D-PRB'!BM41,3)</f>
        <v>0.876</v>
      </c>
      <c r="BN41" s="23">
        <f>+TRUNC('D-PRB'!BN41,3)</f>
        <v>6.0419999999999998</v>
      </c>
      <c r="BO41" s="23">
        <f>+TRUNC('D-PRB'!BO41,3)</f>
        <v>6.0419999999999998</v>
      </c>
      <c r="BP41" s="23">
        <f>+TRUNC('D-PRB'!BP41,3)</f>
        <v>0</v>
      </c>
      <c r="BQ41" s="23">
        <f>+TRUNC('D-PRB'!BQ41,3)</f>
        <v>37.502000000000002</v>
      </c>
      <c r="BR41" s="23">
        <f>+TRUNC('D-PRB'!BR41,3)</f>
        <v>37.502000000000002</v>
      </c>
      <c r="BS41" s="23">
        <f>+TRUNC('D-PRB'!BS41,3)</f>
        <v>98.739000000000004</v>
      </c>
      <c r="BT41" s="23">
        <f>+TRUNC('D-PRB'!BT41,0)</f>
        <v>33130813</v>
      </c>
      <c r="BU41" s="23">
        <f>+TRUNC('D-PRB'!BU41,0)</f>
        <v>1407868</v>
      </c>
      <c r="BV41" s="23">
        <f>+TRUNC('D-PRB'!BV41,6)</f>
        <v>100</v>
      </c>
      <c r="BW41" s="23">
        <f>+TRUNC('D-PRB'!BW41,0)</f>
        <v>0</v>
      </c>
      <c r="BX41" s="23">
        <f>+TRUNC('D-PRB'!BX41,0)</f>
        <v>0</v>
      </c>
      <c r="BY41" s="23">
        <f>+TRUNC('D-PRB'!BY41,0)</f>
        <v>1407868</v>
      </c>
      <c r="BZ41" s="23">
        <f>+TRUNC('D-PRB'!BZ41,3)</f>
        <v>3.86</v>
      </c>
      <c r="CA41" s="23">
        <f>+TRUNC('D-PRB'!CA41,3)</f>
        <v>0.13</v>
      </c>
      <c r="CB41" s="23">
        <f>+TRUNC('D-PRB'!CB41,3)</f>
        <v>0.42199999999999999</v>
      </c>
      <c r="CC41" s="23">
        <f>+TRUNC('D-PRB'!CC41,3)</f>
        <v>0.10299999999999999</v>
      </c>
      <c r="CD41" s="23">
        <f>+TRUNC('D-PRB'!CD41,3)</f>
        <v>8.6999999999999994E-2</v>
      </c>
      <c r="CE41" s="23">
        <f>+TRUNC('D-PRB'!CE41,3)</f>
        <v>0</v>
      </c>
      <c r="CF41" s="23">
        <f>+TRUNC('D-PRB'!CF41,3)</f>
        <v>0</v>
      </c>
      <c r="CG41" s="23">
        <f>+TRUNC('D-PRB'!CG41,3)</f>
        <v>0</v>
      </c>
      <c r="CH41" s="23">
        <f>+TRUNC('D-PRB'!CH41,3)</f>
        <v>0</v>
      </c>
      <c r="CI41" s="23">
        <f>+TRUNC('D-PRB'!CI41,3)</f>
        <v>47099.114999999998</v>
      </c>
      <c r="CJ41" s="23">
        <f>+TRUNC('D-PRB'!CJ41,3)</f>
        <v>1499.7370000000001</v>
      </c>
      <c r="CK41" s="23">
        <f>+TRUNC('D-PRB'!CK41,3)</f>
        <v>0</v>
      </c>
      <c r="CL41" s="23">
        <f>+TRUNC('D-PRB'!CL41,3)</f>
        <v>0</v>
      </c>
      <c r="CM41" s="23">
        <f>+TRUNC('D-PRB'!CM41,3)</f>
        <v>0</v>
      </c>
      <c r="CN41" s="23">
        <f>+TRUNC('D-PRB'!CN41,0)</f>
        <v>0</v>
      </c>
      <c r="CO41" s="23">
        <f>+TRUNC('D-PRB'!CO41,3)</f>
        <v>0</v>
      </c>
      <c r="CP41" s="23">
        <f>+TRUNC('D-PRB'!CP41,0)</f>
        <v>0</v>
      </c>
      <c r="CQ41" s="23">
        <f>+TRUNC('D-PRB'!CQ41,0)</f>
        <v>0</v>
      </c>
      <c r="CR41" s="23">
        <f>+TRUNC('D-PRB'!CR41,0)</f>
        <v>0</v>
      </c>
      <c r="CS41" s="23">
        <f>+TRUNC('D-PRB'!CS41,0)</f>
        <v>0</v>
      </c>
      <c r="CT41" s="23">
        <f>+TRUNC('D-PRB'!CT41,0)</f>
        <v>1551272</v>
      </c>
      <c r="CU41" s="23">
        <f>+TRUNC('D-PRB'!CU41,6)</f>
        <v>100</v>
      </c>
      <c r="CV41" s="23">
        <f>+TRUNC('D-PRB'!CV41,0)</f>
        <v>0</v>
      </c>
      <c r="CW41" s="23">
        <f>+TRUNC('D-PRB'!CW41,0)</f>
        <v>844576</v>
      </c>
      <c r="CX41" s="23">
        <f>+TRUNC('D-PRB'!CX41,0)</f>
        <v>4048</v>
      </c>
      <c r="CY41" s="23">
        <f>+TRUNC('D-PRB'!CY41,0)</f>
        <v>0</v>
      </c>
      <c r="CZ41" s="23">
        <f>+TRUNC('D-PRB'!CZ41,0)</f>
        <v>0</v>
      </c>
      <c r="DA41" s="23">
        <f>+TRUNC('D-PRB'!DA41,0)</f>
        <v>0</v>
      </c>
      <c r="DB41" s="23">
        <f>+TRUNC('D-PRB'!DB41,0)</f>
        <v>0</v>
      </c>
      <c r="DC41" s="23">
        <f>+TRUNC('D-PRB'!DC41,0)</f>
        <v>0</v>
      </c>
      <c r="DD41" s="23">
        <f>+TRUNC('D-PRB'!DD41,0)</f>
        <v>0</v>
      </c>
      <c r="DE41" s="23">
        <f>+TRUNC('D-PRB'!DE41,0)</f>
        <v>0</v>
      </c>
      <c r="DF41" s="23">
        <f>+TRUNC('D-PRB'!DF41,0)</f>
        <v>0</v>
      </c>
      <c r="DG41" s="23">
        <f>+TRUNC('D-PRB'!DG41,0)</f>
        <v>465259</v>
      </c>
      <c r="DH41" s="23">
        <f>+TRUNC('D-PRB'!DH41,0)</f>
        <v>237387</v>
      </c>
      <c r="DI41" s="23">
        <f>+TRUNC('D-PRB'!DI41,0)</f>
        <v>0</v>
      </c>
      <c r="DJ41" s="23">
        <f>+TRUNC('D-PRB'!DJ41,6)</f>
        <v>0</v>
      </c>
      <c r="DK41" s="23">
        <f>+TRUNC('D-PRB'!DK41,0)</f>
        <v>0</v>
      </c>
      <c r="DL41" s="23">
        <f>+TRUNC('D-PRB'!DL41,0)</f>
        <v>0</v>
      </c>
      <c r="DM41" s="23">
        <f>+TRUNC('D-PRB'!DM41,0)</f>
        <v>0</v>
      </c>
      <c r="DN41" s="23">
        <f>+TRUNC('D-PRB'!DN41,0)</f>
        <v>31722944</v>
      </c>
      <c r="DO41" s="23">
        <f>+TRUNC('D-PRB'!DO41,0)</f>
        <v>30171672</v>
      </c>
      <c r="DP41" s="23">
        <f>+TRUNC('D-PRB'!DP41,0)</f>
        <v>17862391</v>
      </c>
      <c r="DR41" s="53">
        <f>+TRUNC('D-PRB'!DR41,0)</f>
        <v>0</v>
      </c>
      <c r="DS41" s="53">
        <f>+TRUNC('D-PRB'!DS41,0)</f>
        <v>0</v>
      </c>
      <c r="DT41" s="53">
        <f>+TRUNC('D-PRB'!DT41,3)</f>
        <v>0</v>
      </c>
      <c r="DU41" s="53">
        <f>+TRUNC('D-PRB'!DU41,3)</f>
        <v>0</v>
      </c>
      <c r="DV41" s="53">
        <f>+TRUNC('D-PRB'!DV41,0)</f>
        <v>0</v>
      </c>
      <c r="DW41" s="53">
        <f>+TRUNC('D-PRB'!DW41,0)</f>
        <v>0</v>
      </c>
      <c r="DX41" s="53">
        <f>+TRUNC('D-PRB'!DX41,0)</f>
        <v>0</v>
      </c>
      <c r="DY41" s="53">
        <f>+TRUNC('D-PRB'!DY41,0)</f>
        <v>0</v>
      </c>
      <c r="DZ41" s="53">
        <f>+TRUNC('D-PRB'!DZ41,0)</f>
        <v>0</v>
      </c>
      <c r="EA41" s="53">
        <f>+TRUNC('D-PRB'!EA41,0)</f>
        <v>0</v>
      </c>
      <c r="EB41" s="53">
        <f>+TRUNC('D-PRB'!EB41,3)</f>
        <v>0</v>
      </c>
      <c r="EC41" s="53">
        <f>+TRUNC('D-PRB'!EC41,3)</f>
        <v>0</v>
      </c>
      <c r="ED41" s="53">
        <f>+TRUNC('D-PRB'!ED41,0)</f>
        <v>0</v>
      </c>
      <c r="EE41" s="53">
        <f>+TRUNC('D-PRB'!EE41,0)</f>
        <v>0</v>
      </c>
      <c r="EF41" s="53">
        <f>+TRUNC('D-PRB'!EF41,0)</f>
        <v>0</v>
      </c>
      <c r="EG41" s="53">
        <f>+TRUNC('D-PRB'!EG41,0)</f>
        <v>0</v>
      </c>
      <c r="EH41" s="53">
        <f>+TRUNC('D-PRB'!EH41,0)</f>
        <v>0</v>
      </c>
      <c r="EI41" s="53">
        <f>+TRUNC('D-PRB'!EI41,0)</f>
        <v>0</v>
      </c>
      <c r="EJ41" s="53">
        <f>+TRUNC('D-PRB'!EJ41,3)</f>
        <v>0</v>
      </c>
      <c r="EK41" s="53">
        <f>+TRUNC('D-PRB'!EK41,3)</f>
        <v>0</v>
      </c>
      <c r="EL41" s="53">
        <f>+TRUNC('D-PRB'!EL41,0)</f>
        <v>0</v>
      </c>
      <c r="EM41" s="53">
        <f>+TRUNC('D-PRB'!EM41,0)</f>
        <v>0</v>
      </c>
      <c r="EN41" s="53">
        <f>+TRUNC('D-PRB'!EN41,0)</f>
        <v>0</v>
      </c>
      <c r="EO41" s="53">
        <f>+TRUNC('D-PRB'!EO41,0)</f>
        <v>0</v>
      </c>
      <c r="EQ41" s="53">
        <f>+TRUNC('D-PRB'!EQ41,0)</f>
        <v>364716</v>
      </c>
      <c r="ER41" s="53">
        <f>+TRUNC('D-PRB'!ER41,0)</f>
        <v>0</v>
      </c>
      <c r="ES41" s="53">
        <f>+TRUNC('D-PRB'!ES41,3)</f>
        <v>0</v>
      </c>
      <c r="ET41" s="53">
        <f>+TRUNC('D-PRB'!ET41,3)</f>
        <v>9372.1309999999994</v>
      </c>
      <c r="EU41" s="53">
        <f>+TRUNC('D-PRB'!EU41,0)</f>
        <v>0</v>
      </c>
      <c r="EV41" s="53">
        <f>+TRUNC('D-PRB'!EV41,0)</f>
        <v>0</v>
      </c>
      <c r="EW41" s="53">
        <f>+TRUNC('D-PRB'!EW41,0)</f>
        <v>0</v>
      </c>
      <c r="EX41" s="53">
        <f>+TRUNC('D-PRB'!EX41,0)</f>
        <v>0</v>
      </c>
      <c r="EY41" s="53">
        <f>+TRUNC('D-PRB'!EY41,0)</f>
        <v>364716</v>
      </c>
      <c r="EZ41" s="53">
        <f>+TRUNC('D-PRB'!EZ41,0)</f>
        <v>0</v>
      </c>
      <c r="FA41" s="53">
        <f>+TRUNC('D-PRB'!FA41,3)</f>
        <v>0</v>
      </c>
      <c r="FB41" s="53">
        <f>+TRUNC('D-PRB'!FB41,3)</f>
        <v>9372.1309999999994</v>
      </c>
      <c r="FC41" s="53">
        <f>+TRUNC('D-PRB'!FC41,0)</f>
        <v>0</v>
      </c>
      <c r="FD41" s="53">
        <f>+TRUNC('D-PRB'!FD41,0)</f>
        <v>0</v>
      </c>
      <c r="FE41" s="53">
        <f>+TRUNC('D-PRB'!FE41,0)</f>
        <v>0</v>
      </c>
      <c r="FF41" s="53">
        <f>+TRUNC('D-PRB'!FF41,0)</f>
        <v>0</v>
      </c>
      <c r="FG41" s="53">
        <f>+TRUNC('D-PRB'!FG41,0)</f>
        <v>335539</v>
      </c>
      <c r="FH41" s="53">
        <f>+TRUNC('D-PRB'!FH41,0)</f>
        <v>0</v>
      </c>
      <c r="FI41" s="53">
        <f>+TRUNC('D-PRB'!FI41,3)</f>
        <v>0</v>
      </c>
      <c r="FJ41" s="53">
        <f>+TRUNC('D-PRB'!FJ41,3)</f>
        <v>9372.1309999999994</v>
      </c>
      <c r="FK41" s="53">
        <f>+TRUNC('D-PRB'!FK41,0)</f>
        <v>0</v>
      </c>
      <c r="FL41" s="53">
        <f>+TRUNC('D-PRB'!FL41,0)</f>
        <v>0</v>
      </c>
      <c r="FM41" s="53">
        <f>+TRUNC('D-PRB'!FM41,0)</f>
        <v>0</v>
      </c>
      <c r="FN41" s="53">
        <f>+TRUNC('D-PRB'!FN41,0)</f>
        <v>0</v>
      </c>
    </row>
    <row r="42" spans="3:170" x14ac:dyDescent="0.2">
      <c r="C42" s="12">
        <f>+'D-PDP'!C42</f>
        <v>2029</v>
      </c>
      <c r="D42" s="23">
        <f>+TRUNC('D-PRB'!D42,0)</f>
        <v>13</v>
      </c>
      <c r="E42" s="23">
        <f>+TRUNC('D-PRB'!E42,0)</f>
        <v>0</v>
      </c>
      <c r="F42" s="23">
        <f>+TRUNC('D-PRB'!F42,0)</f>
        <v>3</v>
      </c>
      <c r="G42" s="23">
        <f>+TRUNC('D-PRB'!G42,0)</f>
        <v>0</v>
      </c>
      <c r="H42" s="23">
        <f>+TRUNC('D-PRB'!H42,0)</f>
        <v>10</v>
      </c>
      <c r="I42" s="23">
        <f>+TRUNC('D-PRB'!I42,0)</f>
        <v>0</v>
      </c>
      <c r="J42" s="23">
        <f>+TRUNC('D-PRB'!J42,0)</f>
        <v>0</v>
      </c>
      <c r="K42" s="23">
        <f>+TRUNC('D-PRB'!K42,0)</f>
        <v>379034</v>
      </c>
      <c r="L42" s="23">
        <f>+TRUNC('D-PRB'!L42,0)</f>
        <v>0</v>
      </c>
      <c r="M42" s="23">
        <f>+TRUNC('D-PRB'!M42,3)</f>
        <v>10445.599</v>
      </c>
      <c r="N42" s="23">
        <f>+TRUNC('D-PRB'!N42,3)</f>
        <v>9609.9509999999991</v>
      </c>
      <c r="O42" s="23">
        <f>+TRUNC('D-PRB'!O42,3)</f>
        <v>0</v>
      </c>
      <c r="P42" s="23">
        <f>+TRUNC('D-PRB'!P42,3)</f>
        <v>835.64700000000005</v>
      </c>
      <c r="Q42" s="23">
        <f>+TRUNC('D-PRB'!Q42,3)</f>
        <v>0</v>
      </c>
      <c r="R42" s="23">
        <f>+TRUNC('D-PRB'!R42,3)</f>
        <v>0</v>
      </c>
      <c r="S42" s="23">
        <f>+TRUNC('D-PRB'!S42,0)</f>
        <v>0</v>
      </c>
      <c r="T42" s="23">
        <f>+TRUNC('D-PRB'!T42,0)</f>
        <v>0</v>
      </c>
      <c r="U42" s="23">
        <f>+TRUNC('D-PRB'!U42,0)</f>
        <v>0</v>
      </c>
      <c r="V42" s="23">
        <f>+TRUNC('D-PRB'!V42,0)</f>
        <v>0</v>
      </c>
      <c r="W42" s="23">
        <f>+TRUNC('D-PRB'!W42,0)</f>
        <v>6005954</v>
      </c>
      <c r="X42" s="23">
        <f>+TRUNC('D-PRB'!X42,0)</f>
        <v>7323259</v>
      </c>
      <c r="Y42" s="23">
        <f>+TRUNC('D-PRB'!Y42,0)</f>
        <v>0</v>
      </c>
      <c r="Z42" s="23">
        <f>+TRUNC('D-PRB'!Z42,0)</f>
        <v>0</v>
      </c>
      <c r="AA42" s="23">
        <f>+TRUNC('D-PRB'!AA42,0)</f>
        <v>0</v>
      </c>
      <c r="AB42" s="23">
        <f>+TRUNC('D-PRB'!AB42,0)</f>
        <v>379034</v>
      </c>
      <c r="AC42" s="23">
        <f>+TRUNC('D-PRB'!AC42,0)</f>
        <v>0</v>
      </c>
      <c r="AD42" s="23">
        <f>+TRUNC('D-PRB'!AD42,3)</f>
        <v>0</v>
      </c>
      <c r="AE42" s="23">
        <f>+TRUNC('D-PRB'!AE42,3)</f>
        <v>9609.9509999999991</v>
      </c>
      <c r="AF42" s="23">
        <f>+TRUNC('D-PRB'!AF42,0)</f>
        <v>0</v>
      </c>
      <c r="AG42" s="23">
        <f>+TRUNC('D-PRB'!AG42,0)</f>
        <v>0</v>
      </c>
      <c r="AH42" s="23">
        <f>+TRUNC('D-PRB'!AH42,0)</f>
        <v>0</v>
      </c>
      <c r="AI42" s="23">
        <f>+TRUNC('D-PRB'!AI42,0)</f>
        <v>0</v>
      </c>
      <c r="AJ42" s="23">
        <f>+TRUNC('D-PRB'!AJ42,6)</f>
        <v>8</v>
      </c>
      <c r="AK42" s="23">
        <f>+TRUNC('D-PRB'!AK42,6)</f>
        <v>0</v>
      </c>
      <c r="AL42" s="23">
        <f>+TRUNC('D-PRB'!AL42,6)</f>
        <v>0</v>
      </c>
      <c r="AM42" s="23">
        <f>+TRUNC('D-PRB'!AM42,0)</f>
        <v>30322</v>
      </c>
      <c r="AN42" s="23">
        <f>+TRUNC('D-PRB'!AN42,3)</f>
        <v>0</v>
      </c>
      <c r="AO42" s="23">
        <f>+TRUNC('D-PRB'!AO42,0)</f>
        <v>0</v>
      </c>
      <c r="AP42" s="23">
        <f>+TRUNC('D-PRB'!AP42,6)</f>
        <v>100</v>
      </c>
      <c r="AQ42" s="23">
        <f>+TRUNC('D-PRB'!AQ42,0)</f>
        <v>379034</v>
      </c>
      <c r="AR42" s="23">
        <f>+TRUNC('D-PRB'!AR42,0)</f>
        <v>0</v>
      </c>
      <c r="AS42" s="23">
        <f>+TRUNC('D-PRB'!AS42,3)</f>
        <v>0</v>
      </c>
      <c r="AT42" s="23">
        <f>+TRUNC('D-PRB'!AT42,3)</f>
        <v>9609.9509999999991</v>
      </c>
      <c r="AU42" s="23">
        <f>+TRUNC('D-PRB'!AU42,0)</f>
        <v>0</v>
      </c>
      <c r="AV42" s="23">
        <f>+TRUNC('D-PRB'!AV42,0)</f>
        <v>0</v>
      </c>
      <c r="AW42" s="23">
        <f>+TRUNC('D-PRB'!AW42,0)</f>
        <v>0</v>
      </c>
      <c r="AX42" s="23">
        <f>+TRUNC('D-PRB'!AX42,0)</f>
        <v>0</v>
      </c>
      <c r="AY42" s="23">
        <f>+TRUNC('D-PRB'!AY42,0)</f>
        <v>30322</v>
      </c>
      <c r="AZ42" s="23">
        <f>+TRUNC('D-PRB'!AZ42,3)</f>
        <v>0</v>
      </c>
      <c r="BA42" s="23">
        <f>+TRUNC('D-PRB'!BA42,0)</f>
        <v>0</v>
      </c>
      <c r="BB42" s="23">
        <f>+TRUNC('D-PRB'!BB42,0)</f>
        <v>348711</v>
      </c>
      <c r="BC42" s="23">
        <f>+TRUNC('D-PRB'!BC42,0)</f>
        <v>0</v>
      </c>
      <c r="BD42" s="23">
        <f>+TRUNC('D-PRB'!BD42,3)</f>
        <v>0</v>
      </c>
      <c r="BE42" s="23">
        <f>+TRUNC('D-PRB'!BE42,3)</f>
        <v>9609.9509999999991</v>
      </c>
      <c r="BF42" s="23">
        <f>+TRUNC('D-PRB'!BF42,0)</f>
        <v>0</v>
      </c>
      <c r="BG42" s="23">
        <f>+TRUNC('D-PRB'!BG42,0)</f>
        <v>0</v>
      </c>
      <c r="BH42" s="23">
        <f>+TRUNC('D-PRB'!BH42,0)</f>
        <v>0</v>
      </c>
      <c r="BI42" s="23">
        <f>+TRUNC('D-PRB'!BI42,0)</f>
        <v>0</v>
      </c>
      <c r="BJ42" s="23">
        <f>+TRUNC('D-PRB'!BJ42,3)</f>
        <v>98.739000000000004</v>
      </c>
      <c r="BK42" s="23">
        <f>+TRUNC('D-PRB'!BK42,3)</f>
        <v>1.8420000000000001</v>
      </c>
      <c r="BL42" s="23">
        <f>+TRUNC('D-PRB'!BL42,3)</f>
        <v>-1.0569999999999999</v>
      </c>
      <c r="BM42" s="23">
        <f>+TRUNC('D-PRB'!BM42,3)</f>
        <v>0.876</v>
      </c>
      <c r="BN42" s="23">
        <f>+TRUNC('D-PRB'!BN42,3)</f>
        <v>6.0419999999999998</v>
      </c>
      <c r="BO42" s="23">
        <f>+TRUNC('D-PRB'!BO42,3)</f>
        <v>6.0419999999999998</v>
      </c>
      <c r="BP42" s="23">
        <f>+TRUNC('D-PRB'!BP42,3)</f>
        <v>0</v>
      </c>
      <c r="BQ42" s="23">
        <f>+TRUNC('D-PRB'!BQ42,3)</f>
        <v>37.502000000000002</v>
      </c>
      <c r="BR42" s="23">
        <f>+TRUNC('D-PRB'!BR42,3)</f>
        <v>37.502000000000002</v>
      </c>
      <c r="BS42" s="23">
        <f>+TRUNC('D-PRB'!BS42,3)</f>
        <v>98.739000000000004</v>
      </c>
      <c r="BT42" s="23">
        <f>+TRUNC('D-PRB'!BT42,0)</f>
        <v>34431436</v>
      </c>
      <c r="BU42" s="23">
        <f>+TRUNC('D-PRB'!BU42,0)</f>
        <v>1511605</v>
      </c>
      <c r="BV42" s="23">
        <f>+TRUNC('D-PRB'!BV42,6)</f>
        <v>100</v>
      </c>
      <c r="BW42" s="23">
        <f>+TRUNC('D-PRB'!BW42,0)</f>
        <v>0</v>
      </c>
      <c r="BX42" s="23">
        <f>+TRUNC('D-PRB'!BX42,0)</f>
        <v>0</v>
      </c>
      <c r="BY42" s="23">
        <f>+TRUNC('D-PRB'!BY42,0)</f>
        <v>1511605</v>
      </c>
      <c r="BZ42" s="23">
        <f>+TRUNC('D-PRB'!BZ42,3)</f>
        <v>3.988</v>
      </c>
      <c r="CA42" s="23">
        <f>+TRUNC('D-PRB'!CA42,3)</f>
        <v>0.13</v>
      </c>
      <c r="CB42" s="23">
        <f>+TRUNC('D-PRB'!CB42,3)</f>
        <v>0.42199999999999999</v>
      </c>
      <c r="CC42" s="23">
        <f>+TRUNC('D-PRB'!CC42,3)</f>
        <v>0.10299999999999999</v>
      </c>
      <c r="CD42" s="23">
        <f>+TRUNC('D-PRB'!CD42,3)</f>
        <v>8.6999999999999994E-2</v>
      </c>
      <c r="CE42" s="23">
        <f>+TRUNC('D-PRB'!CE42,3)</f>
        <v>0</v>
      </c>
      <c r="CF42" s="23">
        <f>+TRUNC('D-PRB'!CF42,3)</f>
        <v>0</v>
      </c>
      <c r="CG42" s="23">
        <f>+TRUNC('D-PRB'!CG42,3)</f>
        <v>0</v>
      </c>
      <c r="CH42" s="23">
        <f>+TRUNC('D-PRB'!CH42,3)</f>
        <v>0</v>
      </c>
      <c r="CI42" s="23">
        <f>+TRUNC('D-PRB'!CI42,3)</f>
        <v>47099.114999999998</v>
      </c>
      <c r="CJ42" s="23">
        <f>+TRUNC('D-PRB'!CJ42,3)</f>
        <v>1499.7370000000001</v>
      </c>
      <c r="CK42" s="23">
        <f>+TRUNC('D-PRB'!CK42,3)</f>
        <v>0</v>
      </c>
      <c r="CL42" s="23">
        <f>+TRUNC('D-PRB'!CL42,3)</f>
        <v>0</v>
      </c>
      <c r="CM42" s="23">
        <f>+TRUNC('D-PRB'!CM42,3)</f>
        <v>0</v>
      </c>
      <c r="CN42" s="23">
        <f>+TRUNC('D-PRB'!CN42,0)</f>
        <v>0</v>
      </c>
      <c r="CO42" s="23">
        <f>+TRUNC('D-PRB'!CO42,3)</f>
        <v>0</v>
      </c>
      <c r="CP42" s="23">
        <f>+TRUNC('D-PRB'!CP42,0)</f>
        <v>0</v>
      </c>
      <c r="CQ42" s="23">
        <f>+TRUNC('D-PRB'!CQ42,0)</f>
        <v>0</v>
      </c>
      <c r="CR42" s="23">
        <f>+TRUNC('D-PRB'!CR42,0)</f>
        <v>0</v>
      </c>
      <c r="CS42" s="23">
        <f>+TRUNC('D-PRB'!CS42,0)</f>
        <v>0</v>
      </c>
      <c r="CT42" s="23">
        <f>+TRUNC('D-PRB'!CT42,0)</f>
        <v>1267918</v>
      </c>
      <c r="CU42" s="23">
        <f>+TRUNC('D-PRB'!CU42,6)</f>
        <v>100</v>
      </c>
      <c r="CV42" s="23">
        <f>+TRUNC('D-PRB'!CV42,0)</f>
        <v>0</v>
      </c>
      <c r="CW42" s="23">
        <f>+TRUNC('D-PRB'!CW42,0)</f>
        <v>658477</v>
      </c>
      <c r="CX42" s="23">
        <f>+TRUNC('D-PRB'!CX42,0)</f>
        <v>60541</v>
      </c>
      <c r="CY42" s="23">
        <f>+TRUNC('D-PRB'!CY42,0)</f>
        <v>0</v>
      </c>
      <c r="CZ42" s="23">
        <f>+TRUNC('D-PRB'!CZ42,0)</f>
        <v>0</v>
      </c>
      <c r="DA42" s="23">
        <f>+TRUNC('D-PRB'!DA42,0)</f>
        <v>0</v>
      </c>
      <c r="DB42" s="23">
        <f>+TRUNC('D-PRB'!DB42,0)</f>
        <v>0</v>
      </c>
      <c r="DC42" s="23">
        <f>+TRUNC('D-PRB'!DC42,0)</f>
        <v>0</v>
      </c>
      <c r="DD42" s="23">
        <f>+TRUNC('D-PRB'!DD42,0)</f>
        <v>0</v>
      </c>
      <c r="DE42" s="23">
        <f>+TRUNC('D-PRB'!DE42,0)</f>
        <v>0</v>
      </c>
      <c r="DF42" s="23">
        <f>+TRUNC('D-PRB'!DF42,0)</f>
        <v>0</v>
      </c>
      <c r="DG42" s="23">
        <f>+TRUNC('D-PRB'!DG42,0)</f>
        <v>381452</v>
      </c>
      <c r="DH42" s="23">
        <f>+TRUNC('D-PRB'!DH42,0)</f>
        <v>167446</v>
      </c>
      <c r="DI42" s="23">
        <f>+TRUNC('D-PRB'!DI42,0)</f>
        <v>0</v>
      </c>
      <c r="DJ42" s="23">
        <f>+TRUNC('D-PRB'!DJ42,6)</f>
        <v>0</v>
      </c>
      <c r="DK42" s="23">
        <f>+TRUNC('D-PRB'!DK42,0)</f>
        <v>0</v>
      </c>
      <c r="DL42" s="23">
        <f>+TRUNC('D-PRB'!DL42,0)</f>
        <v>0</v>
      </c>
      <c r="DM42" s="23">
        <f>+TRUNC('D-PRB'!DM42,0)</f>
        <v>0</v>
      </c>
      <c r="DN42" s="23">
        <f>+TRUNC('D-PRB'!DN42,0)</f>
        <v>32919831</v>
      </c>
      <c r="DO42" s="23">
        <f>+TRUNC('D-PRB'!DO42,0)</f>
        <v>31651912</v>
      </c>
      <c r="DP42" s="23">
        <f>+TRUNC('D-PRB'!DP42,0)</f>
        <v>17035210</v>
      </c>
      <c r="DR42" s="53">
        <f>+TRUNC('D-PRB'!DR42,0)</f>
        <v>0</v>
      </c>
      <c r="DS42" s="53">
        <f>+TRUNC('D-PRB'!DS42,0)</f>
        <v>0</v>
      </c>
      <c r="DT42" s="53">
        <f>+TRUNC('D-PRB'!DT42,3)</f>
        <v>0</v>
      </c>
      <c r="DU42" s="53">
        <f>+TRUNC('D-PRB'!DU42,3)</f>
        <v>0</v>
      </c>
      <c r="DV42" s="53">
        <f>+TRUNC('D-PRB'!DV42,0)</f>
        <v>0</v>
      </c>
      <c r="DW42" s="53">
        <f>+TRUNC('D-PRB'!DW42,0)</f>
        <v>0</v>
      </c>
      <c r="DX42" s="53">
        <f>+TRUNC('D-PRB'!DX42,0)</f>
        <v>0</v>
      </c>
      <c r="DY42" s="53">
        <f>+TRUNC('D-PRB'!DY42,0)</f>
        <v>0</v>
      </c>
      <c r="DZ42" s="53">
        <f>+TRUNC('D-PRB'!DZ42,0)</f>
        <v>0</v>
      </c>
      <c r="EA42" s="53">
        <f>+TRUNC('D-PRB'!EA42,0)</f>
        <v>0</v>
      </c>
      <c r="EB42" s="53">
        <f>+TRUNC('D-PRB'!EB42,3)</f>
        <v>0</v>
      </c>
      <c r="EC42" s="53">
        <f>+TRUNC('D-PRB'!EC42,3)</f>
        <v>0</v>
      </c>
      <c r="ED42" s="53">
        <f>+TRUNC('D-PRB'!ED42,0)</f>
        <v>0</v>
      </c>
      <c r="EE42" s="53">
        <f>+TRUNC('D-PRB'!EE42,0)</f>
        <v>0</v>
      </c>
      <c r="EF42" s="53">
        <f>+TRUNC('D-PRB'!EF42,0)</f>
        <v>0</v>
      </c>
      <c r="EG42" s="53">
        <f>+TRUNC('D-PRB'!EG42,0)</f>
        <v>0</v>
      </c>
      <c r="EH42" s="53">
        <f>+TRUNC('D-PRB'!EH42,0)</f>
        <v>0</v>
      </c>
      <c r="EI42" s="53">
        <f>+TRUNC('D-PRB'!EI42,0)</f>
        <v>0</v>
      </c>
      <c r="EJ42" s="53">
        <f>+TRUNC('D-PRB'!EJ42,3)</f>
        <v>0</v>
      </c>
      <c r="EK42" s="53">
        <f>+TRUNC('D-PRB'!EK42,3)</f>
        <v>0</v>
      </c>
      <c r="EL42" s="53">
        <f>+TRUNC('D-PRB'!EL42,0)</f>
        <v>0</v>
      </c>
      <c r="EM42" s="53">
        <f>+TRUNC('D-PRB'!EM42,0)</f>
        <v>0</v>
      </c>
      <c r="EN42" s="53">
        <f>+TRUNC('D-PRB'!EN42,0)</f>
        <v>0</v>
      </c>
      <c r="EO42" s="53">
        <f>+TRUNC('D-PRB'!EO42,0)</f>
        <v>0</v>
      </c>
      <c r="EQ42" s="53">
        <f>+TRUNC('D-PRB'!EQ42,0)</f>
        <v>379034</v>
      </c>
      <c r="ER42" s="53">
        <f>+TRUNC('D-PRB'!ER42,0)</f>
        <v>0</v>
      </c>
      <c r="ES42" s="53">
        <f>+TRUNC('D-PRB'!ES42,3)</f>
        <v>0</v>
      </c>
      <c r="ET42" s="53">
        <f>+TRUNC('D-PRB'!ET42,3)</f>
        <v>9609.9509999999991</v>
      </c>
      <c r="EU42" s="53">
        <f>+TRUNC('D-PRB'!EU42,0)</f>
        <v>0</v>
      </c>
      <c r="EV42" s="53">
        <f>+TRUNC('D-PRB'!EV42,0)</f>
        <v>0</v>
      </c>
      <c r="EW42" s="53">
        <f>+TRUNC('D-PRB'!EW42,0)</f>
        <v>0</v>
      </c>
      <c r="EX42" s="53">
        <f>+TRUNC('D-PRB'!EX42,0)</f>
        <v>0</v>
      </c>
      <c r="EY42" s="53">
        <f>+TRUNC('D-PRB'!EY42,0)</f>
        <v>379034</v>
      </c>
      <c r="EZ42" s="53">
        <f>+TRUNC('D-PRB'!EZ42,0)</f>
        <v>0</v>
      </c>
      <c r="FA42" s="53">
        <f>+TRUNC('D-PRB'!FA42,3)</f>
        <v>0</v>
      </c>
      <c r="FB42" s="53">
        <f>+TRUNC('D-PRB'!FB42,3)</f>
        <v>9609.9509999999991</v>
      </c>
      <c r="FC42" s="53">
        <f>+TRUNC('D-PRB'!FC42,0)</f>
        <v>0</v>
      </c>
      <c r="FD42" s="53">
        <f>+TRUNC('D-PRB'!FD42,0)</f>
        <v>0</v>
      </c>
      <c r="FE42" s="53">
        <f>+TRUNC('D-PRB'!FE42,0)</f>
        <v>0</v>
      </c>
      <c r="FF42" s="53">
        <f>+TRUNC('D-PRB'!FF42,0)</f>
        <v>0</v>
      </c>
      <c r="FG42" s="53">
        <f>+TRUNC('D-PRB'!FG42,0)</f>
        <v>348711</v>
      </c>
      <c r="FH42" s="53">
        <f>+TRUNC('D-PRB'!FH42,0)</f>
        <v>0</v>
      </c>
      <c r="FI42" s="53">
        <f>+TRUNC('D-PRB'!FI42,3)</f>
        <v>0</v>
      </c>
      <c r="FJ42" s="53">
        <f>+TRUNC('D-PRB'!FJ42,3)</f>
        <v>9609.9509999999991</v>
      </c>
      <c r="FK42" s="53">
        <f>+TRUNC('D-PRB'!FK42,0)</f>
        <v>0</v>
      </c>
      <c r="FL42" s="53">
        <f>+TRUNC('D-PRB'!FL42,0)</f>
        <v>0</v>
      </c>
      <c r="FM42" s="53">
        <f>+TRUNC('D-PRB'!FM42,0)</f>
        <v>0</v>
      </c>
      <c r="FN42" s="53">
        <f>+TRUNC('D-PRB'!FN42,0)</f>
        <v>0</v>
      </c>
    </row>
    <row r="43" spans="3:170" x14ac:dyDescent="0.2">
      <c r="C43" s="12">
        <f>+'D-PDP'!C43</f>
        <v>2030</v>
      </c>
      <c r="D43" s="23">
        <f>+TRUNC('D-PRB'!D43,0)</f>
        <v>13</v>
      </c>
      <c r="E43" s="23">
        <f>+TRUNC('D-PRB'!E43,0)</f>
        <v>0</v>
      </c>
      <c r="F43" s="23">
        <f>+TRUNC('D-PRB'!F43,0)</f>
        <v>3</v>
      </c>
      <c r="G43" s="23">
        <f>+TRUNC('D-PRB'!G43,0)</f>
        <v>0</v>
      </c>
      <c r="H43" s="23">
        <f>+TRUNC('D-PRB'!H43,0)</f>
        <v>10</v>
      </c>
      <c r="I43" s="23">
        <f>+TRUNC('D-PRB'!I43,0)</f>
        <v>0</v>
      </c>
      <c r="J43" s="23">
        <f>+TRUNC('D-PRB'!J43,0)</f>
        <v>0</v>
      </c>
      <c r="K43" s="23">
        <f>+TRUNC('D-PRB'!K43,0)</f>
        <v>334056</v>
      </c>
      <c r="L43" s="23">
        <f>+TRUNC('D-PRB'!L43,0)</f>
        <v>0</v>
      </c>
      <c r="M43" s="23">
        <f>+TRUNC('D-PRB'!M43,3)</f>
        <v>10209.700000000001</v>
      </c>
      <c r="N43" s="23">
        <f>+TRUNC('D-PRB'!N43,3)</f>
        <v>9392.9240000000009</v>
      </c>
      <c r="O43" s="23">
        <f>+TRUNC('D-PRB'!O43,3)</f>
        <v>0</v>
      </c>
      <c r="P43" s="23">
        <f>+TRUNC('D-PRB'!P43,3)</f>
        <v>816.77599999999995</v>
      </c>
      <c r="Q43" s="23">
        <f>+TRUNC('D-PRB'!Q43,3)</f>
        <v>0</v>
      </c>
      <c r="R43" s="23">
        <f>+TRUNC('D-PRB'!R43,3)</f>
        <v>0</v>
      </c>
      <c r="S43" s="23">
        <f>+TRUNC('D-PRB'!S43,0)</f>
        <v>0</v>
      </c>
      <c r="T43" s="23">
        <f>+TRUNC('D-PRB'!T43,0)</f>
        <v>0</v>
      </c>
      <c r="U43" s="23">
        <f>+TRUNC('D-PRB'!U43,0)</f>
        <v>0</v>
      </c>
      <c r="V43" s="23">
        <f>+TRUNC('D-PRB'!V43,0)</f>
        <v>0</v>
      </c>
      <c r="W43" s="23">
        <f>+TRUNC('D-PRB'!W43,0)</f>
        <v>6239320</v>
      </c>
      <c r="X43" s="23">
        <f>+TRUNC('D-PRB'!X43,0)</f>
        <v>7317410</v>
      </c>
      <c r="Y43" s="23">
        <f>+TRUNC('D-PRB'!Y43,0)</f>
        <v>0</v>
      </c>
      <c r="Z43" s="23">
        <f>+TRUNC('D-PRB'!Z43,0)</f>
        <v>0</v>
      </c>
      <c r="AA43" s="23">
        <f>+TRUNC('D-PRB'!AA43,0)</f>
        <v>0</v>
      </c>
      <c r="AB43" s="23">
        <f>+TRUNC('D-PRB'!AB43,0)</f>
        <v>334056</v>
      </c>
      <c r="AC43" s="23">
        <f>+TRUNC('D-PRB'!AC43,0)</f>
        <v>0</v>
      </c>
      <c r="AD43" s="23">
        <f>+TRUNC('D-PRB'!AD43,3)</f>
        <v>0</v>
      </c>
      <c r="AE43" s="23">
        <f>+TRUNC('D-PRB'!AE43,3)</f>
        <v>9392.9240000000009</v>
      </c>
      <c r="AF43" s="23">
        <f>+TRUNC('D-PRB'!AF43,0)</f>
        <v>0</v>
      </c>
      <c r="AG43" s="23">
        <f>+TRUNC('D-PRB'!AG43,0)</f>
        <v>0</v>
      </c>
      <c r="AH43" s="23">
        <f>+TRUNC('D-PRB'!AH43,0)</f>
        <v>0</v>
      </c>
      <c r="AI43" s="23">
        <f>+TRUNC('D-PRB'!AI43,0)</f>
        <v>0</v>
      </c>
      <c r="AJ43" s="23">
        <f>+TRUNC('D-PRB'!AJ43,6)</f>
        <v>7.9999989999999999</v>
      </c>
      <c r="AK43" s="23">
        <f>+TRUNC('D-PRB'!AK43,6)</f>
        <v>0</v>
      </c>
      <c r="AL43" s="23">
        <f>+TRUNC('D-PRB'!AL43,6)</f>
        <v>0</v>
      </c>
      <c r="AM43" s="23">
        <f>+TRUNC('D-PRB'!AM43,0)</f>
        <v>26724</v>
      </c>
      <c r="AN43" s="23">
        <f>+TRUNC('D-PRB'!AN43,3)</f>
        <v>0</v>
      </c>
      <c r="AO43" s="23">
        <f>+TRUNC('D-PRB'!AO43,0)</f>
        <v>0</v>
      </c>
      <c r="AP43" s="23">
        <f>+TRUNC('D-PRB'!AP43,6)</f>
        <v>100</v>
      </c>
      <c r="AQ43" s="23">
        <f>+TRUNC('D-PRB'!AQ43,0)</f>
        <v>334056</v>
      </c>
      <c r="AR43" s="23">
        <f>+TRUNC('D-PRB'!AR43,0)</f>
        <v>0</v>
      </c>
      <c r="AS43" s="23">
        <f>+TRUNC('D-PRB'!AS43,3)</f>
        <v>0</v>
      </c>
      <c r="AT43" s="23">
        <f>+TRUNC('D-PRB'!AT43,3)</f>
        <v>9392.9240000000009</v>
      </c>
      <c r="AU43" s="23">
        <f>+TRUNC('D-PRB'!AU43,0)</f>
        <v>0</v>
      </c>
      <c r="AV43" s="23">
        <f>+TRUNC('D-PRB'!AV43,0)</f>
        <v>0</v>
      </c>
      <c r="AW43" s="23">
        <f>+TRUNC('D-PRB'!AW43,0)</f>
        <v>0</v>
      </c>
      <c r="AX43" s="23">
        <f>+TRUNC('D-PRB'!AX43,0)</f>
        <v>0</v>
      </c>
      <c r="AY43" s="23">
        <f>+TRUNC('D-PRB'!AY43,0)</f>
        <v>26724</v>
      </c>
      <c r="AZ43" s="23">
        <f>+TRUNC('D-PRB'!AZ43,3)</f>
        <v>0</v>
      </c>
      <c r="BA43" s="23">
        <f>+TRUNC('D-PRB'!BA43,0)</f>
        <v>0</v>
      </c>
      <c r="BB43" s="23">
        <f>+TRUNC('D-PRB'!BB43,0)</f>
        <v>307331</v>
      </c>
      <c r="BC43" s="23">
        <f>+TRUNC('D-PRB'!BC43,0)</f>
        <v>0</v>
      </c>
      <c r="BD43" s="23">
        <f>+TRUNC('D-PRB'!BD43,3)</f>
        <v>0</v>
      </c>
      <c r="BE43" s="23">
        <f>+TRUNC('D-PRB'!BE43,3)</f>
        <v>9392.9240000000009</v>
      </c>
      <c r="BF43" s="23">
        <f>+TRUNC('D-PRB'!BF43,0)</f>
        <v>0</v>
      </c>
      <c r="BG43" s="23">
        <f>+TRUNC('D-PRB'!BG43,0)</f>
        <v>0</v>
      </c>
      <c r="BH43" s="23">
        <f>+TRUNC('D-PRB'!BH43,0)</f>
        <v>0</v>
      </c>
      <c r="BI43" s="23">
        <f>+TRUNC('D-PRB'!BI43,0)</f>
        <v>0</v>
      </c>
      <c r="BJ43" s="23">
        <f>+TRUNC('D-PRB'!BJ43,3)</f>
        <v>98.739000000000004</v>
      </c>
      <c r="BK43" s="23">
        <f>+TRUNC('D-PRB'!BK43,3)</f>
        <v>1.8420000000000001</v>
      </c>
      <c r="BL43" s="23">
        <f>+TRUNC('D-PRB'!BL43,3)</f>
        <v>-1.0569999999999999</v>
      </c>
      <c r="BM43" s="23">
        <f>+TRUNC('D-PRB'!BM43,3)</f>
        <v>0.876</v>
      </c>
      <c r="BN43" s="23">
        <f>+TRUNC('D-PRB'!BN43,3)</f>
        <v>6.0419999999999998</v>
      </c>
      <c r="BO43" s="23">
        <f>+TRUNC('D-PRB'!BO43,3)</f>
        <v>6.0419999999999998</v>
      </c>
      <c r="BP43" s="23">
        <f>+TRUNC('D-PRB'!BP43,3)</f>
        <v>0</v>
      </c>
      <c r="BQ43" s="23">
        <f>+TRUNC('D-PRB'!BQ43,3)</f>
        <v>37.502000000000002</v>
      </c>
      <c r="BR43" s="23">
        <f>+TRUNC('D-PRB'!BR43,3)</f>
        <v>37.502000000000002</v>
      </c>
      <c r="BS43" s="23">
        <f>+TRUNC('D-PRB'!BS43,3)</f>
        <v>98.739000000000004</v>
      </c>
      <c r="BT43" s="23">
        <f>+TRUNC('D-PRB'!BT43,0)</f>
        <v>30345628</v>
      </c>
      <c r="BU43" s="23">
        <f>+TRUNC('D-PRB'!BU43,0)</f>
        <v>1524605</v>
      </c>
      <c r="BV43" s="23">
        <f>+TRUNC('D-PRB'!BV43,6)</f>
        <v>100</v>
      </c>
      <c r="BW43" s="23">
        <f>+TRUNC('D-PRB'!BW43,0)</f>
        <v>0</v>
      </c>
      <c r="BX43" s="23">
        <f>+TRUNC('D-PRB'!BX43,0)</f>
        <v>0</v>
      </c>
      <c r="BY43" s="23">
        <f>+TRUNC('D-PRB'!BY43,0)</f>
        <v>1524605</v>
      </c>
      <c r="BZ43" s="23">
        <f>+TRUNC('D-PRB'!BZ43,3)</f>
        <v>4.5629999999999997</v>
      </c>
      <c r="CA43" s="23">
        <f>+TRUNC('D-PRB'!CA43,3)</f>
        <v>0.13</v>
      </c>
      <c r="CB43" s="23">
        <f>+TRUNC('D-PRB'!CB43,3)</f>
        <v>0.42199999999999999</v>
      </c>
      <c r="CC43" s="23">
        <f>+TRUNC('D-PRB'!CC43,3)</f>
        <v>0.10299999999999999</v>
      </c>
      <c r="CD43" s="23">
        <f>+TRUNC('D-PRB'!CD43,3)</f>
        <v>8.6999999999999994E-2</v>
      </c>
      <c r="CE43" s="23">
        <f>+TRUNC('D-PRB'!CE43,3)</f>
        <v>0</v>
      </c>
      <c r="CF43" s="23">
        <f>+TRUNC('D-PRB'!CF43,3)</f>
        <v>0</v>
      </c>
      <c r="CG43" s="23">
        <f>+TRUNC('D-PRB'!CG43,3)</f>
        <v>0</v>
      </c>
      <c r="CH43" s="23">
        <f>+TRUNC('D-PRB'!CH43,3)</f>
        <v>0</v>
      </c>
      <c r="CI43" s="23">
        <f>+TRUNC('D-PRB'!CI43,3)</f>
        <v>47099.114999999998</v>
      </c>
      <c r="CJ43" s="23">
        <f>+TRUNC('D-PRB'!CJ43,3)</f>
        <v>1499.7370000000001</v>
      </c>
      <c r="CK43" s="23">
        <f>+TRUNC('D-PRB'!CK43,3)</f>
        <v>0</v>
      </c>
      <c r="CL43" s="23">
        <f>+TRUNC('D-PRB'!CL43,3)</f>
        <v>0</v>
      </c>
      <c r="CM43" s="23">
        <f>+TRUNC('D-PRB'!CM43,3)</f>
        <v>0</v>
      </c>
      <c r="CN43" s="23">
        <f>+TRUNC('D-PRB'!CN43,0)</f>
        <v>0</v>
      </c>
      <c r="CO43" s="23">
        <f>+TRUNC('D-PRB'!CO43,3)</f>
        <v>0</v>
      </c>
      <c r="CP43" s="23">
        <f>+TRUNC('D-PRB'!CP43,0)</f>
        <v>0</v>
      </c>
      <c r="CQ43" s="23">
        <f>+TRUNC('D-PRB'!CQ43,0)</f>
        <v>0</v>
      </c>
      <c r="CR43" s="23">
        <f>+TRUNC('D-PRB'!CR43,0)</f>
        <v>0</v>
      </c>
      <c r="CS43" s="23">
        <f>+TRUNC('D-PRB'!CS43,0)</f>
        <v>0</v>
      </c>
      <c r="CT43" s="23">
        <f>+TRUNC('D-PRB'!CT43,0)</f>
        <v>461457</v>
      </c>
      <c r="CU43" s="23">
        <f>+TRUNC('D-PRB'!CU43,6)</f>
        <v>100</v>
      </c>
      <c r="CV43" s="23">
        <f>+TRUNC('D-PRB'!CV43,0)</f>
        <v>0</v>
      </c>
      <c r="CW43" s="23">
        <f>+TRUNC('D-PRB'!CW43,0)</f>
        <v>265801</v>
      </c>
      <c r="CX43" s="23">
        <f>+TRUNC('D-PRB'!CX43,0)</f>
        <v>0</v>
      </c>
      <c r="CY43" s="23">
        <f>+TRUNC('D-PRB'!CY43,0)</f>
        <v>0</v>
      </c>
      <c r="CZ43" s="23">
        <f>+TRUNC('D-PRB'!CZ43,0)</f>
        <v>0</v>
      </c>
      <c r="DA43" s="23">
        <f>+TRUNC('D-PRB'!DA43,0)</f>
        <v>0</v>
      </c>
      <c r="DB43" s="23">
        <f>+TRUNC('D-PRB'!DB43,0)</f>
        <v>0</v>
      </c>
      <c r="DC43" s="23">
        <f>+TRUNC('D-PRB'!DC43,0)</f>
        <v>0</v>
      </c>
      <c r="DD43" s="23">
        <f>+TRUNC('D-PRB'!DD43,0)</f>
        <v>0</v>
      </c>
      <c r="DE43" s="23">
        <f>+TRUNC('D-PRB'!DE43,0)</f>
        <v>0</v>
      </c>
      <c r="DF43" s="23">
        <f>+TRUNC('D-PRB'!DF43,0)</f>
        <v>0</v>
      </c>
      <c r="DG43" s="23">
        <f>+TRUNC('D-PRB'!DG43,0)</f>
        <v>128334</v>
      </c>
      <c r="DH43" s="23">
        <f>+TRUNC('D-PRB'!DH43,0)</f>
        <v>67321</v>
      </c>
      <c r="DI43" s="23">
        <f>+TRUNC('D-PRB'!DI43,0)</f>
        <v>0</v>
      </c>
      <c r="DJ43" s="23">
        <f>+TRUNC('D-PRB'!DJ43,6)</f>
        <v>0</v>
      </c>
      <c r="DK43" s="23">
        <f>+TRUNC('D-PRB'!DK43,0)</f>
        <v>0</v>
      </c>
      <c r="DL43" s="23">
        <f>+TRUNC('D-PRB'!DL43,0)</f>
        <v>0</v>
      </c>
      <c r="DM43" s="23">
        <f>+TRUNC('D-PRB'!DM43,0)</f>
        <v>0</v>
      </c>
      <c r="DN43" s="23">
        <f>+TRUNC('D-PRB'!DN43,0)</f>
        <v>28821022</v>
      </c>
      <c r="DO43" s="23">
        <f>+TRUNC('D-PRB'!DO43,0)</f>
        <v>28359565</v>
      </c>
      <c r="DP43" s="23">
        <f>+TRUNC('D-PRB'!DP43,0)</f>
        <v>13875685</v>
      </c>
      <c r="DR43" s="53">
        <f>+TRUNC('D-PRB'!DR43,0)</f>
        <v>0</v>
      </c>
      <c r="DS43" s="53">
        <f>+TRUNC('D-PRB'!DS43,0)</f>
        <v>0</v>
      </c>
      <c r="DT43" s="53">
        <f>+TRUNC('D-PRB'!DT43,3)</f>
        <v>0</v>
      </c>
      <c r="DU43" s="53">
        <f>+TRUNC('D-PRB'!DU43,3)</f>
        <v>0</v>
      </c>
      <c r="DV43" s="53">
        <f>+TRUNC('D-PRB'!DV43,0)</f>
        <v>0</v>
      </c>
      <c r="DW43" s="53">
        <f>+TRUNC('D-PRB'!DW43,0)</f>
        <v>0</v>
      </c>
      <c r="DX43" s="53">
        <f>+TRUNC('D-PRB'!DX43,0)</f>
        <v>0</v>
      </c>
      <c r="DY43" s="53">
        <f>+TRUNC('D-PRB'!DY43,0)</f>
        <v>0</v>
      </c>
      <c r="DZ43" s="53">
        <f>+TRUNC('D-PRB'!DZ43,0)</f>
        <v>0</v>
      </c>
      <c r="EA43" s="53">
        <f>+TRUNC('D-PRB'!EA43,0)</f>
        <v>0</v>
      </c>
      <c r="EB43" s="53">
        <f>+TRUNC('D-PRB'!EB43,3)</f>
        <v>0</v>
      </c>
      <c r="EC43" s="53">
        <f>+TRUNC('D-PRB'!EC43,3)</f>
        <v>0</v>
      </c>
      <c r="ED43" s="53">
        <f>+TRUNC('D-PRB'!ED43,0)</f>
        <v>0</v>
      </c>
      <c r="EE43" s="53">
        <f>+TRUNC('D-PRB'!EE43,0)</f>
        <v>0</v>
      </c>
      <c r="EF43" s="53">
        <f>+TRUNC('D-PRB'!EF43,0)</f>
        <v>0</v>
      </c>
      <c r="EG43" s="53">
        <f>+TRUNC('D-PRB'!EG43,0)</f>
        <v>0</v>
      </c>
      <c r="EH43" s="53">
        <f>+TRUNC('D-PRB'!EH43,0)</f>
        <v>0</v>
      </c>
      <c r="EI43" s="53">
        <f>+TRUNC('D-PRB'!EI43,0)</f>
        <v>0</v>
      </c>
      <c r="EJ43" s="53">
        <f>+TRUNC('D-PRB'!EJ43,3)</f>
        <v>0</v>
      </c>
      <c r="EK43" s="53">
        <f>+TRUNC('D-PRB'!EK43,3)</f>
        <v>0</v>
      </c>
      <c r="EL43" s="53">
        <f>+TRUNC('D-PRB'!EL43,0)</f>
        <v>0</v>
      </c>
      <c r="EM43" s="53">
        <f>+TRUNC('D-PRB'!EM43,0)</f>
        <v>0</v>
      </c>
      <c r="EN43" s="53">
        <f>+TRUNC('D-PRB'!EN43,0)</f>
        <v>0</v>
      </c>
      <c r="EO43" s="53">
        <f>+TRUNC('D-PRB'!EO43,0)</f>
        <v>0</v>
      </c>
      <c r="EQ43" s="53">
        <f>+TRUNC('D-PRB'!EQ43,0)</f>
        <v>334056</v>
      </c>
      <c r="ER43" s="53">
        <f>+TRUNC('D-PRB'!ER43,0)</f>
        <v>0</v>
      </c>
      <c r="ES43" s="53">
        <f>+TRUNC('D-PRB'!ES43,3)</f>
        <v>0</v>
      </c>
      <c r="ET43" s="53">
        <f>+TRUNC('D-PRB'!ET43,3)</f>
        <v>9392.9240000000009</v>
      </c>
      <c r="EU43" s="53">
        <f>+TRUNC('D-PRB'!EU43,0)</f>
        <v>0</v>
      </c>
      <c r="EV43" s="53">
        <f>+TRUNC('D-PRB'!EV43,0)</f>
        <v>0</v>
      </c>
      <c r="EW43" s="53">
        <f>+TRUNC('D-PRB'!EW43,0)</f>
        <v>0</v>
      </c>
      <c r="EX43" s="53">
        <f>+TRUNC('D-PRB'!EX43,0)</f>
        <v>0</v>
      </c>
      <c r="EY43" s="53">
        <f>+TRUNC('D-PRB'!EY43,0)</f>
        <v>334056</v>
      </c>
      <c r="EZ43" s="53">
        <f>+TRUNC('D-PRB'!EZ43,0)</f>
        <v>0</v>
      </c>
      <c r="FA43" s="53">
        <f>+TRUNC('D-PRB'!FA43,3)</f>
        <v>0</v>
      </c>
      <c r="FB43" s="53">
        <f>+TRUNC('D-PRB'!FB43,3)</f>
        <v>9392.9240000000009</v>
      </c>
      <c r="FC43" s="53">
        <f>+TRUNC('D-PRB'!FC43,0)</f>
        <v>0</v>
      </c>
      <c r="FD43" s="53">
        <f>+TRUNC('D-PRB'!FD43,0)</f>
        <v>0</v>
      </c>
      <c r="FE43" s="53">
        <f>+TRUNC('D-PRB'!FE43,0)</f>
        <v>0</v>
      </c>
      <c r="FF43" s="53">
        <f>+TRUNC('D-PRB'!FF43,0)</f>
        <v>0</v>
      </c>
      <c r="FG43" s="53">
        <f>+TRUNC('D-PRB'!FG43,0)</f>
        <v>307331</v>
      </c>
      <c r="FH43" s="53">
        <f>+TRUNC('D-PRB'!FH43,0)</f>
        <v>0</v>
      </c>
      <c r="FI43" s="53">
        <f>+TRUNC('D-PRB'!FI43,3)</f>
        <v>0</v>
      </c>
      <c r="FJ43" s="53">
        <f>+TRUNC('D-PRB'!FJ43,3)</f>
        <v>9392.9240000000009</v>
      </c>
      <c r="FK43" s="53">
        <f>+TRUNC('D-PRB'!FK43,0)</f>
        <v>0</v>
      </c>
      <c r="FL43" s="53">
        <f>+TRUNC('D-PRB'!FL43,0)</f>
        <v>0</v>
      </c>
      <c r="FM43" s="53">
        <f>+TRUNC('D-PRB'!FM43,0)</f>
        <v>0</v>
      </c>
      <c r="FN43" s="53">
        <f>+TRUNC('D-PRB'!FN43,0)</f>
        <v>0</v>
      </c>
    </row>
    <row r="44" spans="3:170" x14ac:dyDescent="0.2">
      <c r="C44" s="12">
        <f>+'D-PDP'!C44</f>
        <v>2031</v>
      </c>
      <c r="D44" s="23">
        <f>+TRUNC('D-PRB'!D44,0)</f>
        <v>13</v>
      </c>
      <c r="E44" s="23">
        <f>+TRUNC('D-PRB'!E44,0)</f>
        <v>0</v>
      </c>
      <c r="F44" s="23">
        <f>+TRUNC('D-PRB'!F44,0)</f>
        <v>3</v>
      </c>
      <c r="G44" s="23">
        <f>+TRUNC('D-PRB'!G44,0)</f>
        <v>0</v>
      </c>
      <c r="H44" s="23">
        <f>+TRUNC('D-PRB'!H44,0)</f>
        <v>10</v>
      </c>
      <c r="I44" s="23">
        <f>+TRUNC('D-PRB'!I44,0)</f>
        <v>0</v>
      </c>
      <c r="J44" s="23">
        <f>+TRUNC('D-PRB'!J44,0)</f>
        <v>0</v>
      </c>
      <c r="K44" s="23">
        <f>+TRUNC('D-PRB'!K44,0)</f>
        <v>268905</v>
      </c>
      <c r="L44" s="23">
        <f>+TRUNC('D-PRB'!L44,0)</f>
        <v>0</v>
      </c>
      <c r="M44" s="23">
        <f>+TRUNC('D-PRB'!M44,3)</f>
        <v>9022.9</v>
      </c>
      <c r="N44" s="23">
        <f>+TRUNC('D-PRB'!N44,3)</f>
        <v>8301.0679999999993</v>
      </c>
      <c r="O44" s="23">
        <f>+TRUNC('D-PRB'!O44,3)</f>
        <v>0</v>
      </c>
      <c r="P44" s="23">
        <f>+TRUNC('D-PRB'!P44,3)</f>
        <v>721.83199999999999</v>
      </c>
      <c r="Q44" s="23">
        <f>+TRUNC('D-PRB'!Q44,3)</f>
        <v>0</v>
      </c>
      <c r="R44" s="23">
        <f>+TRUNC('D-PRB'!R44,3)</f>
        <v>0</v>
      </c>
      <c r="S44" s="23">
        <f>+TRUNC('D-PRB'!S44,0)</f>
        <v>0</v>
      </c>
      <c r="T44" s="23">
        <f>+TRUNC('D-PRB'!T44,0)</f>
        <v>0</v>
      </c>
      <c r="U44" s="23">
        <f>+TRUNC('D-PRB'!U44,0)</f>
        <v>0</v>
      </c>
      <c r="V44" s="23">
        <f>+TRUNC('D-PRB'!V44,0)</f>
        <v>0</v>
      </c>
      <c r="W44" s="23">
        <f>+TRUNC('D-PRB'!W44,0)</f>
        <v>6260422</v>
      </c>
      <c r="X44" s="23">
        <f>+TRUNC('D-PRB'!X44,0)</f>
        <v>7323609</v>
      </c>
      <c r="Y44" s="23">
        <f>+TRUNC('D-PRB'!Y44,0)</f>
        <v>0</v>
      </c>
      <c r="Z44" s="23">
        <f>+TRUNC('D-PRB'!Z44,0)</f>
        <v>0</v>
      </c>
      <c r="AA44" s="23">
        <f>+TRUNC('D-PRB'!AA44,0)</f>
        <v>0</v>
      </c>
      <c r="AB44" s="23">
        <f>+TRUNC('D-PRB'!AB44,0)</f>
        <v>268905</v>
      </c>
      <c r="AC44" s="23">
        <f>+TRUNC('D-PRB'!AC44,0)</f>
        <v>0</v>
      </c>
      <c r="AD44" s="23">
        <f>+TRUNC('D-PRB'!AD44,3)</f>
        <v>0</v>
      </c>
      <c r="AE44" s="23">
        <f>+TRUNC('D-PRB'!AE44,3)</f>
        <v>8301.0679999999993</v>
      </c>
      <c r="AF44" s="23">
        <f>+TRUNC('D-PRB'!AF44,0)</f>
        <v>0</v>
      </c>
      <c r="AG44" s="23">
        <f>+TRUNC('D-PRB'!AG44,0)</f>
        <v>0</v>
      </c>
      <c r="AH44" s="23">
        <f>+TRUNC('D-PRB'!AH44,0)</f>
        <v>0</v>
      </c>
      <c r="AI44" s="23">
        <f>+TRUNC('D-PRB'!AI44,0)</f>
        <v>0</v>
      </c>
      <c r="AJ44" s="23">
        <f>+TRUNC('D-PRB'!AJ44,6)</f>
        <v>8</v>
      </c>
      <c r="AK44" s="23">
        <f>+TRUNC('D-PRB'!AK44,6)</f>
        <v>0</v>
      </c>
      <c r="AL44" s="23">
        <f>+TRUNC('D-PRB'!AL44,6)</f>
        <v>0</v>
      </c>
      <c r="AM44" s="23">
        <f>+TRUNC('D-PRB'!AM44,0)</f>
        <v>21512</v>
      </c>
      <c r="AN44" s="23">
        <f>+TRUNC('D-PRB'!AN44,3)</f>
        <v>0</v>
      </c>
      <c r="AO44" s="23">
        <f>+TRUNC('D-PRB'!AO44,0)</f>
        <v>0</v>
      </c>
      <c r="AP44" s="23">
        <f>+TRUNC('D-PRB'!AP44,6)</f>
        <v>100</v>
      </c>
      <c r="AQ44" s="23">
        <f>+TRUNC('D-PRB'!AQ44,0)</f>
        <v>268905</v>
      </c>
      <c r="AR44" s="23">
        <f>+TRUNC('D-PRB'!AR44,0)</f>
        <v>0</v>
      </c>
      <c r="AS44" s="23">
        <f>+TRUNC('D-PRB'!AS44,3)</f>
        <v>0</v>
      </c>
      <c r="AT44" s="23">
        <f>+TRUNC('D-PRB'!AT44,3)</f>
        <v>8301.0679999999993</v>
      </c>
      <c r="AU44" s="23">
        <f>+TRUNC('D-PRB'!AU44,0)</f>
        <v>0</v>
      </c>
      <c r="AV44" s="23">
        <f>+TRUNC('D-PRB'!AV44,0)</f>
        <v>0</v>
      </c>
      <c r="AW44" s="23">
        <f>+TRUNC('D-PRB'!AW44,0)</f>
        <v>0</v>
      </c>
      <c r="AX44" s="23">
        <f>+TRUNC('D-PRB'!AX44,0)</f>
        <v>0</v>
      </c>
      <c r="AY44" s="23">
        <f>+TRUNC('D-PRB'!AY44,0)</f>
        <v>21512</v>
      </c>
      <c r="AZ44" s="23">
        <f>+TRUNC('D-PRB'!AZ44,3)</f>
        <v>0</v>
      </c>
      <c r="BA44" s="23">
        <f>+TRUNC('D-PRB'!BA44,0)</f>
        <v>0</v>
      </c>
      <c r="BB44" s="23">
        <f>+TRUNC('D-PRB'!BB44,0)</f>
        <v>247392</v>
      </c>
      <c r="BC44" s="23">
        <f>+TRUNC('D-PRB'!BC44,0)</f>
        <v>0</v>
      </c>
      <c r="BD44" s="23">
        <f>+TRUNC('D-PRB'!BD44,3)</f>
        <v>0</v>
      </c>
      <c r="BE44" s="23">
        <f>+TRUNC('D-PRB'!BE44,3)</f>
        <v>8301.0679999999993</v>
      </c>
      <c r="BF44" s="23">
        <f>+TRUNC('D-PRB'!BF44,0)</f>
        <v>0</v>
      </c>
      <c r="BG44" s="23">
        <f>+TRUNC('D-PRB'!BG44,0)</f>
        <v>0</v>
      </c>
      <c r="BH44" s="23">
        <f>+TRUNC('D-PRB'!BH44,0)</f>
        <v>0</v>
      </c>
      <c r="BI44" s="23">
        <f>+TRUNC('D-PRB'!BI44,0)</f>
        <v>0</v>
      </c>
      <c r="BJ44" s="23">
        <f>+TRUNC('D-PRB'!BJ44,3)</f>
        <v>98.739000000000004</v>
      </c>
      <c r="BK44" s="23">
        <f>+TRUNC('D-PRB'!BK44,3)</f>
        <v>1.8420000000000001</v>
      </c>
      <c r="BL44" s="23">
        <f>+TRUNC('D-PRB'!BL44,3)</f>
        <v>-1.0569999999999999</v>
      </c>
      <c r="BM44" s="23">
        <f>+TRUNC('D-PRB'!BM44,3)</f>
        <v>0.876</v>
      </c>
      <c r="BN44" s="23">
        <f>+TRUNC('D-PRB'!BN44,3)</f>
        <v>6.0419999999999998</v>
      </c>
      <c r="BO44" s="23">
        <f>+TRUNC('D-PRB'!BO44,3)</f>
        <v>6.0419999999999998</v>
      </c>
      <c r="BP44" s="23">
        <f>+TRUNC('D-PRB'!BP44,3)</f>
        <v>0</v>
      </c>
      <c r="BQ44" s="23">
        <f>+TRUNC('D-PRB'!BQ44,3)</f>
        <v>37.502000000000002</v>
      </c>
      <c r="BR44" s="23">
        <f>+TRUNC('D-PRB'!BR44,3)</f>
        <v>37.502000000000002</v>
      </c>
      <c r="BS44" s="23">
        <f>+TRUNC('D-PRB'!BS44,3)</f>
        <v>98.739000000000004</v>
      </c>
      <c r="BT44" s="23">
        <f>+TRUNC('D-PRB'!BT44,0)</f>
        <v>24427340</v>
      </c>
      <c r="BU44" s="23">
        <f>+TRUNC('D-PRB'!BU44,0)</f>
        <v>1511570</v>
      </c>
      <c r="BV44" s="23">
        <f>+TRUNC('D-PRB'!BV44,6)</f>
        <v>100</v>
      </c>
      <c r="BW44" s="23">
        <f>+TRUNC('D-PRB'!BW44,0)</f>
        <v>0</v>
      </c>
      <c r="BX44" s="23">
        <f>+TRUNC('D-PRB'!BX44,0)</f>
        <v>0</v>
      </c>
      <c r="BY44" s="23">
        <f>+TRUNC('D-PRB'!BY44,0)</f>
        <v>1511570</v>
      </c>
      <c r="BZ44" s="23">
        <f>+TRUNC('D-PRB'!BZ44,3)</f>
        <v>5.6210000000000004</v>
      </c>
      <c r="CA44" s="23">
        <f>+TRUNC('D-PRB'!CA44,3)</f>
        <v>0.13</v>
      </c>
      <c r="CB44" s="23">
        <f>+TRUNC('D-PRB'!CB44,3)</f>
        <v>0.42199999999999999</v>
      </c>
      <c r="CC44" s="23">
        <f>+TRUNC('D-PRB'!CC44,3)</f>
        <v>0.10299999999999999</v>
      </c>
      <c r="CD44" s="23">
        <f>+TRUNC('D-PRB'!CD44,3)</f>
        <v>8.6999999999999994E-2</v>
      </c>
      <c r="CE44" s="23">
        <f>+TRUNC('D-PRB'!CE44,3)</f>
        <v>0</v>
      </c>
      <c r="CF44" s="23">
        <f>+TRUNC('D-PRB'!CF44,3)</f>
        <v>0</v>
      </c>
      <c r="CG44" s="23">
        <f>+TRUNC('D-PRB'!CG44,3)</f>
        <v>0</v>
      </c>
      <c r="CH44" s="23">
        <f>+TRUNC('D-PRB'!CH44,3)</f>
        <v>0</v>
      </c>
      <c r="CI44" s="23">
        <f>+TRUNC('D-PRB'!CI44,3)</f>
        <v>47099.114999999998</v>
      </c>
      <c r="CJ44" s="23">
        <f>+TRUNC('D-PRB'!CJ44,3)</f>
        <v>1499.7370000000001</v>
      </c>
      <c r="CK44" s="23">
        <f>+TRUNC('D-PRB'!CK44,3)</f>
        <v>0</v>
      </c>
      <c r="CL44" s="23">
        <f>+TRUNC('D-PRB'!CL44,3)</f>
        <v>0</v>
      </c>
      <c r="CM44" s="23">
        <f>+TRUNC('D-PRB'!CM44,3)</f>
        <v>0</v>
      </c>
      <c r="CN44" s="23">
        <f>+TRUNC('D-PRB'!CN44,0)</f>
        <v>0</v>
      </c>
      <c r="CO44" s="23">
        <f>+TRUNC('D-PRB'!CO44,3)</f>
        <v>0</v>
      </c>
      <c r="CP44" s="23">
        <f>+TRUNC('D-PRB'!CP44,0)</f>
        <v>0</v>
      </c>
      <c r="CQ44" s="23">
        <f>+TRUNC('D-PRB'!CQ44,0)</f>
        <v>0</v>
      </c>
      <c r="CR44" s="23">
        <f>+TRUNC('D-PRB'!CR44,0)</f>
        <v>0</v>
      </c>
      <c r="CS44" s="23">
        <f>+TRUNC('D-PRB'!CS44,0)</f>
        <v>0</v>
      </c>
      <c r="CT44" s="23">
        <f>+TRUNC('D-PRB'!CT44,0)</f>
        <v>20429</v>
      </c>
      <c r="CU44" s="23">
        <f>+TRUNC('D-PRB'!CU44,6)</f>
        <v>100</v>
      </c>
      <c r="CV44" s="23">
        <f>+TRUNC('D-PRB'!CV44,0)</f>
        <v>0</v>
      </c>
      <c r="CW44" s="23">
        <f>+TRUNC('D-PRB'!CW44,0)</f>
        <v>14033</v>
      </c>
      <c r="CX44" s="23">
        <f>+TRUNC('D-PRB'!CX44,0)</f>
        <v>0</v>
      </c>
      <c r="CY44" s="23">
        <f>+TRUNC('D-PRB'!CY44,0)</f>
        <v>0</v>
      </c>
      <c r="CZ44" s="23">
        <f>+TRUNC('D-PRB'!CZ44,0)</f>
        <v>0</v>
      </c>
      <c r="DA44" s="23">
        <f>+TRUNC('D-PRB'!DA44,0)</f>
        <v>0</v>
      </c>
      <c r="DB44" s="23">
        <f>+TRUNC('D-PRB'!DB44,0)</f>
        <v>0</v>
      </c>
      <c r="DC44" s="23">
        <f>+TRUNC('D-PRB'!DC44,0)</f>
        <v>0</v>
      </c>
      <c r="DD44" s="23">
        <f>+TRUNC('D-PRB'!DD44,0)</f>
        <v>0</v>
      </c>
      <c r="DE44" s="23">
        <f>+TRUNC('D-PRB'!DE44,0)</f>
        <v>0</v>
      </c>
      <c r="DF44" s="23">
        <f>+TRUNC('D-PRB'!DF44,0)</f>
        <v>0</v>
      </c>
      <c r="DG44" s="23">
        <f>+TRUNC('D-PRB'!DG44,0)</f>
        <v>6396</v>
      </c>
      <c r="DH44" s="23">
        <f>+TRUNC('D-PRB'!DH44,0)</f>
        <v>0</v>
      </c>
      <c r="DI44" s="23">
        <f>+TRUNC('D-PRB'!DI44,0)</f>
        <v>0</v>
      </c>
      <c r="DJ44" s="23">
        <f>+TRUNC('D-PRB'!DJ44,6)</f>
        <v>0</v>
      </c>
      <c r="DK44" s="23">
        <f>+TRUNC('D-PRB'!DK44,0)</f>
        <v>0</v>
      </c>
      <c r="DL44" s="23">
        <f>+TRUNC('D-PRB'!DL44,0)</f>
        <v>0</v>
      </c>
      <c r="DM44" s="23">
        <f>+TRUNC('D-PRB'!DM44,0)</f>
        <v>0</v>
      </c>
      <c r="DN44" s="23">
        <f>+TRUNC('D-PRB'!DN44,0)</f>
        <v>22915770</v>
      </c>
      <c r="DO44" s="23">
        <f>+TRUNC('D-PRB'!DO44,0)</f>
        <v>22895340</v>
      </c>
      <c r="DP44" s="23">
        <f>+TRUNC('D-PRB'!DP44,0)</f>
        <v>10183786</v>
      </c>
      <c r="DR44" s="53">
        <f>+TRUNC('D-PRB'!DR44,0)</f>
        <v>0</v>
      </c>
      <c r="DS44" s="53">
        <f>+TRUNC('D-PRB'!DS44,0)</f>
        <v>0</v>
      </c>
      <c r="DT44" s="53">
        <f>+TRUNC('D-PRB'!DT44,3)</f>
        <v>0</v>
      </c>
      <c r="DU44" s="53">
        <f>+TRUNC('D-PRB'!DU44,3)</f>
        <v>0</v>
      </c>
      <c r="DV44" s="53">
        <f>+TRUNC('D-PRB'!DV44,0)</f>
        <v>0</v>
      </c>
      <c r="DW44" s="53">
        <f>+TRUNC('D-PRB'!DW44,0)</f>
        <v>0</v>
      </c>
      <c r="DX44" s="53">
        <f>+TRUNC('D-PRB'!DX44,0)</f>
        <v>0</v>
      </c>
      <c r="DY44" s="53">
        <f>+TRUNC('D-PRB'!DY44,0)</f>
        <v>0</v>
      </c>
      <c r="DZ44" s="53">
        <f>+TRUNC('D-PRB'!DZ44,0)</f>
        <v>0</v>
      </c>
      <c r="EA44" s="53">
        <f>+TRUNC('D-PRB'!EA44,0)</f>
        <v>0</v>
      </c>
      <c r="EB44" s="53">
        <f>+TRUNC('D-PRB'!EB44,3)</f>
        <v>0</v>
      </c>
      <c r="EC44" s="53">
        <f>+TRUNC('D-PRB'!EC44,3)</f>
        <v>0</v>
      </c>
      <c r="ED44" s="53">
        <f>+TRUNC('D-PRB'!ED44,0)</f>
        <v>0</v>
      </c>
      <c r="EE44" s="53">
        <f>+TRUNC('D-PRB'!EE44,0)</f>
        <v>0</v>
      </c>
      <c r="EF44" s="53">
        <f>+TRUNC('D-PRB'!EF44,0)</f>
        <v>0</v>
      </c>
      <c r="EG44" s="53">
        <f>+TRUNC('D-PRB'!EG44,0)</f>
        <v>0</v>
      </c>
      <c r="EH44" s="53">
        <f>+TRUNC('D-PRB'!EH44,0)</f>
        <v>0</v>
      </c>
      <c r="EI44" s="53">
        <f>+TRUNC('D-PRB'!EI44,0)</f>
        <v>0</v>
      </c>
      <c r="EJ44" s="53">
        <f>+TRUNC('D-PRB'!EJ44,3)</f>
        <v>0</v>
      </c>
      <c r="EK44" s="53">
        <f>+TRUNC('D-PRB'!EK44,3)</f>
        <v>0</v>
      </c>
      <c r="EL44" s="53">
        <f>+TRUNC('D-PRB'!EL44,0)</f>
        <v>0</v>
      </c>
      <c r="EM44" s="53">
        <f>+TRUNC('D-PRB'!EM44,0)</f>
        <v>0</v>
      </c>
      <c r="EN44" s="53">
        <f>+TRUNC('D-PRB'!EN44,0)</f>
        <v>0</v>
      </c>
      <c r="EO44" s="53">
        <f>+TRUNC('D-PRB'!EO44,0)</f>
        <v>0</v>
      </c>
      <c r="EQ44" s="53">
        <f>+TRUNC('D-PRB'!EQ44,0)</f>
        <v>268905</v>
      </c>
      <c r="ER44" s="53">
        <f>+TRUNC('D-PRB'!ER44,0)</f>
        <v>0</v>
      </c>
      <c r="ES44" s="53">
        <f>+TRUNC('D-PRB'!ES44,3)</f>
        <v>0</v>
      </c>
      <c r="ET44" s="53">
        <f>+TRUNC('D-PRB'!ET44,3)</f>
        <v>8301.0679999999993</v>
      </c>
      <c r="EU44" s="53">
        <f>+TRUNC('D-PRB'!EU44,0)</f>
        <v>0</v>
      </c>
      <c r="EV44" s="53">
        <f>+TRUNC('D-PRB'!EV44,0)</f>
        <v>0</v>
      </c>
      <c r="EW44" s="53">
        <f>+TRUNC('D-PRB'!EW44,0)</f>
        <v>0</v>
      </c>
      <c r="EX44" s="53">
        <f>+TRUNC('D-PRB'!EX44,0)</f>
        <v>0</v>
      </c>
      <c r="EY44" s="53">
        <f>+TRUNC('D-PRB'!EY44,0)</f>
        <v>268905</v>
      </c>
      <c r="EZ44" s="53">
        <f>+TRUNC('D-PRB'!EZ44,0)</f>
        <v>0</v>
      </c>
      <c r="FA44" s="53">
        <f>+TRUNC('D-PRB'!FA44,3)</f>
        <v>0</v>
      </c>
      <c r="FB44" s="53">
        <f>+TRUNC('D-PRB'!FB44,3)</f>
        <v>8301.0679999999993</v>
      </c>
      <c r="FC44" s="53">
        <f>+TRUNC('D-PRB'!FC44,0)</f>
        <v>0</v>
      </c>
      <c r="FD44" s="53">
        <f>+TRUNC('D-PRB'!FD44,0)</f>
        <v>0</v>
      </c>
      <c r="FE44" s="53">
        <f>+TRUNC('D-PRB'!FE44,0)</f>
        <v>0</v>
      </c>
      <c r="FF44" s="53">
        <f>+TRUNC('D-PRB'!FF44,0)</f>
        <v>0</v>
      </c>
      <c r="FG44" s="53">
        <f>+TRUNC('D-PRB'!FG44,0)</f>
        <v>247392</v>
      </c>
      <c r="FH44" s="53">
        <f>+TRUNC('D-PRB'!FH44,0)</f>
        <v>0</v>
      </c>
      <c r="FI44" s="53">
        <f>+TRUNC('D-PRB'!FI44,3)</f>
        <v>0</v>
      </c>
      <c r="FJ44" s="53">
        <f>+TRUNC('D-PRB'!FJ44,3)</f>
        <v>8301.0679999999993</v>
      </c>
      <c r="FK44" s="53">
        <f>+TRUNC('D-PRB'!FK44,0)</f>
        <v>0</v>
      </c>
      <c r="FL44" s="53">
        <f>+TRUNC('D-PRB'!FL44,0)</f>
        <v>0</v>
      </c>
      <c r="FM44" s="53">
        <f>+TRUNC('D-PRB'!FM44,0)</f>
        <v>0</v>
      </c>
      <c r="FN44" s="53">
        <f>+TRUNC('D-PRB'!FN44,0)</f>
        <v>0</v>
      </c>
    </row>
    <row r="45" spans="3:170" x14ac:dyDescent="0.2">
      <c r="C45" s="12">
        <f>+'D-PDP'!C45</f>
        <v>2032</v>
      </c>
      <c r="D45" s="23">
        <f>+TRUNC('D-PRB'!D45,0)</f>
        <v>12</v>
      </c>
      <c r="E45" s="23">
        <f>+TRUNC('D-PRB'!E45,0)</f>
        <v>0</v>
      </c>
      <c r="F45" s="23">
        <f>+TRUNC('D-PRB'!F45,0)</f>
        <v>2</v>
      </c>
      <c r="G45" s="23">
        <f>+TRUNC('D-PRB'!G45,0)</f>
        <v>0</v>
      </c>
      <c r="H45" s="23">
        <f>+TRUNC('D-PRB'!H45,0)</f>
        <v>10</v>
      </c>
      <c r="I45" s="23">
        <f>+TRUNC('D-PRB'!I45,0)</f>
        <v>0</v>
      </c>
      <c r="J45" s="23">
        <f>+TRUNC('D-PRB'!J45,0)</f>
        <v>0</v>
      </c>
      <c r="K45" s="23">
        <f>+TRUNC('D-PRB'!K45,0)</f>
        <v>213376</v>
      </c>
      <c r="L45" s="23">
        <f>+TRUNC('D-PRB'!L45,0)</f>
        <v>0</v>
      </c>
      <c r="M45" s="23">
        <f>+TRUNC('D-PRB'!M45,3)</f>
        <v>7400.6</v>
      </c>
      <c r="N45" s="23">
        <f>+TRUNC('D-PRB'!N45,3)</f>
        <v>6808.5519999999997</v>
      </c>
      <c r="O45" s="23">
        <f>+TRUNC('D-PRB'!O45,3)</f>
        <v>0</v>
      </c>
      <c r="P45" s="23">
        <f>+TRUNC('D-PRB'!P45,3)</f>
        <v>592.048</v>
      </c>
      <c r="Q45" s="23">
        <f>+TRUNC('D-PRB'!Q45,3)</f>
        <v>0</v>
      </c>
      <c r="R45" s="23">
        <f>+TRUNC('D-PRB'!R45,3)</f>
        <v>0</v>
      </c>
      <c r="S45" s="23">
        <f>+TRUNC('D-PRB'!S45,0)</f>
        <v>0</v>
      </c>
      <c r="T45" s="23">
        <f>+TRUNC('D-PRB'!T45,0)</f>
        <v>0</v>
      </c>
      <c r="U45" s="23">
        <f>+TRUNC('D-PRB'!U45,0)</f>
        <v>0</v>
      </c>
      <c r="V45" s="23">
        <f>+TRUNC('D-PRB'!V45,0)</f>
        <v>0</v>
      </c>
      <c r="W45" s="23">
        <f>+TRUNC('D-PRB'!W45,0)</f>
        <v>6220606</v>
      </c>
      <c r="X45" s="23">
        <f>+TRUNC('D-PRB'!X45,0)</f>
        <v>7325409</v>
      </c>
      <c r="Y45" s="23">
        <f>+TRUNC('D-PRB'!Y45,0)</f>
        <v>0</v>
      </c>
      <c r="Z45" s="23">
        <f>+TRUNC('D-PRB'!Z45,0)</f>
        <v>0</v>
      </c>
      <c r="AA45" s="23">
        <f>+TRUNC('D-PRB'!AA45,0)</f>
        <v>0</v>
      </c>
      <c r="AB45" s="23">
        <f>+TRUNC('D-PRB'!AB45,0)</f>
        <v>213376</v>
      </c>
      <c r="AC45" s="23">
        <f>+TRUNC('D-PRB'!AC45,0)</f>
        <v>0</v>
      </c>
      <c r="AD45" s="23">
        <f>+TRUNC('D-PRB'!AD45,3)</f>
        <v>0</v>
      </c>
      <c r="AE45" s="23">
        <f>+TRUNC('D-PRB'!AE45,3)</f>
        <v>6808.5519999999997</v>
      </c>
      <c r="AF45" s="23">
        <f>+TRUNC('D-PRB'!AF45,0)</f>
        <v>0</v>
      </c>
      <c r="AG45" s="23">
        <f>+TRUNC('D-PRB'!AG45,0)</f>
        <v>0</v>
      </c>
      <c r="AH45" s="23">
        <f>+TRUNC('D-PRB'!AH45,0)</f>
        <v>0</v>
      </c>
      <c r="AI45" s="23">
        <f>+TRUNC('D-PRB'!AI45,0)</f>
        <v>0</v>
      </c>
      <c r="AJ45" s="23">
        <f>+TRUNC('D-PRB'!AJ45,6)</f>
        <v>7.9999989999999999</v>
      </c>
      <c r="AK45" s="23">
        <f>+TRUNC('D-PRB'!AK45,6)</f>
        <v>0</v>
      </c>
      <c r="AL45" s="23">
        <f>+TRUNC('D-PRB'!AL45,6)</f>
        <v>0</v>
      </c>
      <c r="AM45" s="23">
        <f>+TRUNC('D-PRB'!AM45,0)</f>
        <v>17070</v>
      </c>
      <c r="AN45" s="23">
        <f>+TRUNC('D-PRB'!AN45,3)</f>
        <v>0</v>
      </c>
      <c r="AO45" s="23">
        <f>+TRUNC('D-PRB'!AO45,0)</f>
        <v>0</v>
      </c>
      <c r="AP45" s="23">
        <f>+TRUNC('D-PRB'!AP45,6)</f>
        <v>100</v>
      </c>
      <c r="AQ45" s="23">
        <f>+TRUNC('D-PRB'!AQ45,0)</f>
        <v>213376</v>
      </c>
      <c r="AR45" s="23">
        <f>+TRUNC('D-PRB'!AR45,0)</f>
        <v>0</v>
      </c>
      <c r="AS45" s="23">
        <f>+TRUNC('D-PRB'!AS45,3)</f>
        <v>0</v>
      </c>
      <c r="AT45" s="23">
        <f>+TRUNC('D-PRB'!AT45,3)</f>
        <v>6808.5519999999997</v>
      </c>
      <c r="AU45" s="23">
        <f>+TRUNC('D-PRB'!AU45,0)</f>
        <v>0</v>
      </c>
      <c r="AV45" s="23">
        <f>+TRUNC('D-PRB'!AV45,0)</f>
        <v>0</v>
      </c>
      <c r="AW45" s="23">
        <f>+TRUNC('D-PRB'!AW45,0)</f>
        <v>0</v>
      </c>
      <c r="AX45" s="23">
        <f>+TRUNC('D-PRB'!AX45,0)</f>
        <v>0</v>
      </c>
      <c r="AY45" s="23">
        <f>+TRUNC('D-PRB'!AY45,0)</f>
        <v>17070</v>
      </c>
      <c r="AZ45" s="23">
        <f>+TRUNC('D-PRB'!AZ45,3)</f>
        <v>0</v>
      </c>
      <c r="BA45" s="23">
        <f>+TRUNC('D-PRB'!BA45,0)</f>
        <v>0</v>
      </c>
      <c r="BB45" s="23">
        <f>+TRUNC('D-PRB'!BB45,0)</f>
        <v>196306</v>
      </c>
      <c r="BC45" s="23">
        <f>+TRUNC('D-PRB'!BC45,0)</f>
        <v>0</v>
      </c>
      <c r="BD45" s="23">
        <f>+TRUNC('D-PRB'!BD45,3)</f>
        <v>0</v>
      </c>
      <c r="BE45" s="23">
        <f>+TRUNC('D-PRB'!BE45,3)</f>
        <v>6808.5519999999997</v>
      </c>
      <c r="BF45" s="23">
        <f>+TRUNC('D-PRB'!BF45,0)</f>
        <v>0</v>
      </c>
      <c r="BG45" s="23">
        <f>+TRUNC('D-PRB'!BG45,0)</f>
        <v>0</v>
      </c>
      <c r="BH45" s="23">
        <f>+TRUNC('D-PRB'!BH45,0)</f>
        <v>0</v>
      </c>
      <c r="BI45" s="23">
        <f>+TRUNC('D-PRB'!BI45,0)</f>
        <v>0</v>
      </c>
      <c r="BJ45" s="23">
        <f>+TRUNC('D-PRB'!BJ45,3)</f>
        <v>98.739000000000004</v>
      </c>
      <c r="BK45" s="23">
        <f>+TRUNC('D-PRB'!BK45,3)</f>
        <v>1.8420000000000001</v>
      </c>
      <c r="BL45" s="23">
        <f>+TRUNC('D-PRB'!BL45,3)</f>
        <v>-1.0569999999999999</v>
      </c>
      <c r="BM45" s="23">
        <f>+TRUNC('D-PRB'!BM45,3)</f>
        <v>0.876</v>
      </c>
      <c r="BN45" s="23">
        <f>+TRUNC('D-PRB'!BN45,3)</f>
        <v>6.0419999999999998</v>
      </c>
      <c r="BO45" s="23">
        <f>+TRUNC('D-PRB'!BO45,3)</f>
        <v>6.0419999999999998</v>
      </c>
      <c r="BP45" s="23">
        <f>+TRUNC('D-PRB'!BP45,3)</f>
        <v>0</v>
      </c>
      <c r="BQ45" s="23">
        <f>+TRUNC('D-PRB'!BQ45,3)</f>
        <v>37.502000000000002</v>
      </c>
      <c r="BR45" s="23">
        <f>+TRUNC('D-PRB'!BR45,3)</f>
        <v>37.502000000000002</v>
      </c>
      <c r="BS45" s="23">
        <f>+TRUNC('D-PRB'!BS45,3)</f>
        <v>98.739000000000004</v>
      </c>
      <c r="BT45" s="23">
        <f>+TRUNC('D-PRB'!BT45,0)</f>
        <v>19383147</v>
      </c>
      <c r="BU45" s="23">
        <f>+TRUNC('D-PRB'!BU45,0)</f>
        <v>1478217</v>
      </c>
      <c r="BV45" s="23">
        <f>+TRUNC('D-PRB'!BV45,6)</f>
        <v>100</v>
      </c>
      <c r="BW45" s="23">
        <f>+TRUNC('D-PRB'!BW45,0)</f>
        <v>0</v>
      </c>
      <c r="BX45" s="23">
        <f>+TRUNC('D-PRB'!BX45,0)</f>
        <v>0</v>
      </c>
      <c r="BY45" s="23">
        <f>+TRUNC('D-PRB'!BY45,0)</f>
        <v>1478217</v>
      </c>
      <c r="BZ45" s="23">
        <f>+TRUNC('D-PRB'!BZ45,3)</f>
        <v>6.9269999999999996</v>
      </c>
      <c r="CA45" s="23">
        <f>+TRUNC('D-PRB'!CA45,3)</f>
        <v>0.13</v>
      </c>
      <c r="CB45" s="23">
        <f>+TRUNC('D-PRB'!CB45,3)</f>
        <v>0.42199999999999999</v>
      </c>
      <c r="CC45" s="23">
        <f>+TRUNC('D-PRB'!CC45,3)</f>
        <v>0.10299999999999999</v>
      </c>
      <c r="CD45" s="23">
        <f>+TRUNC('D-PRB'!CD45,3)</f>
        <v>8.6999999999999994E-2</v>
      </c>
      <c r="CE45" s="23">
        <f>+TRUNC('D-PRB'!CE45,3)</f>
        <v>0</v>
      </c>
      <c r="CF45" s="23">
        <f>+TRUNC('D-PRB'!CF45,3)</f>
        <v>0</v>
      </c>
      <c r="CG45" s="23">
        <f>+TRUNC('D-PRB'!CG45,3)</f>
        <v>0</v>
      </c>
      <c r="CH45" s="23">
        <f>+TRUNC('D-PRB'!CH45,3)</f>
        <v>0</v>
      </c>
      <c r="CI45" s="23">
        <f>+TRUNC('D-PRB'!CI45,3)</f>
        <v>47099.114999999998</v>
      </c>
      <c r="CJ45" s="23">
        <f>+TRUNC('D-PRB'!CJ45,3)</f>
        <v>1499.7370000000001</v>
      </c>
      <c r="CK45" s="23">
        <f>+TRUNC('D-PRB'!CK45,3)</f>
        <v>0</v>
      </c>
      <c r="CL45" s="23">
        <f>+TRUNC('D-PRB'!CL45,3)</f>
        <v>0</v>
      </c>
      <c r="CM45" s="23">
        <f>+TRUNC('D-PRB'!CM45,3)</f>
        <v>0</v>
      </c>
      <c r="CN45" s="23">
        <f>+TRUNC('D-PRB'!CN45,0)</f>
        <v>0</v>
      </c>
      <c r="CO45" s="23">
        <f>+TRUNC('D-PRB'!CO45,3)</f>
        <v>0</v>
      </c>
      <c r="CP45" s="23">
        <f>+TRUNC('D-PRB'!CP45,0)</f>
        <v>0</v>
      </c>
      <c r="CQ45" s="23">
        <f>+TRUNC('D-PRB'!CQ45,0)</f>
        <v>0</v>
      </c>
      <c r="CR45" s="23">
        <f>+TRUNC('D-PRB'!CR45,0)</f>
        <v>0</v>
      </c>
      <c r="CS45" s="23">
        <f>+TRUNC('D-PRB'!CS45,0)</f>
        <v>0</v>
      </c>
      <c r="CT45" s="23">
        <f>+TRUNC('D-PRB'!CT45,0)</f>
        <v>0</v>
      </c>
      <c r="CU45" s="23">
        <f>+TRUNC('D-PRB'!CU45,6)</f>
        <v>0</v>
      </c>
      <c r="CV45" s="23">
        <f>+TRUNC('D-PRB'!CV45,0)</f>
        <v>0</v>
      </c>
      <c r="CW45" s="23">
        <f>+TRUNC('D-PRB'!CW45,0)</f>
        <v>0</v>
      </c>
      <c r="CX45" s="23">
        <f>+TRUNC('D-PRB'!CX45,0)</f>
        <v>0</v>
      </c>
      <c r="CY45" s="23">
        <f>+TRUNC('D-PRB'!CY45,0)</f>
        <v>0</v>
      </c>
      <c r="CZ45" s="23">
        <f>+TRUNC('D-PRB'!CZ45,0)</f>
        <v>0</v>
      </c>
      <c r="DA45" s="23">
        <f>+TRUNC('D-PRB'!DA45,0)</f>
        <v>0</v>
      </c>
      <c r="DB45" s="23">
        <f>+TRUNC('D-PRB'!DB45,0)</f>
        <v>0</v>
      </c>
      <c r="DC45" s="23">
        <f>+TRUNC('D-PRB'!DC45,0)</f>
        <v>0</v>
      </c>
      <c r="DD45" s="23">
        <f>+TRUNC('D-PRB'!DD45,0)</f>
        <v>0</v>
      </c>
      <c r="DE45" s="23">
        <f>+TRUNC('D-PRB'!DE45,0)</f>
        <v>0</v>
      </c>
      <c r="DF45" s="23">
        <f>+TRUNC('D-PRB'!DF45,0)</f>
        <v>0</v>
      </c>
      <c r="DG45" s="23">
        <f>+TRUNC('D-PRB'!DG45,0)</f>
        <v>0</v>
      </c>
      <c r="DH45" s="23">
        <f>+TRUNC('D-PRB'!DH45,0)</f>
        <v>0</v>
      </c>
      <c r="DI45" s="23">
        <f>+TRUNC('D-PRB'!DI45,0)</f>
        <v>0</v>
      </c>
      <c r="DJ45" s="23">
        <f>+TRUNC('D-PRB'!DJ45,6)</f>
        <v>0</v>
      </c>
      <c r="DK45" s="23">
        <f>+TRUNC('D-PRB'!DK45,0)</f>
        <v>0</v>
      </c>
      <c r="DL45" s="23">
        <f>+TRUNC('D-PRB'!DL45,0)</f>
        <v>0</v>
      </c>
      <c r="DM45" s="23">
        <f>+TRUNC('D-PRB'!DM45,0)</f>
        <v>0</v>
      </c>
      <c r="DN45" s="23">
        <f>+TRUNC('D-PRB'!DN45,0)</f>
        <v>17904930</v>
      </c>
      <c r="DO45" s="23">
        <f>+TRUNC('D-PRB'!DO45,0)</f>
        <v>17904930</v>
      </c>
      <c r="DP45" s="23">
        <f>+TRUNC('D-PRB'!DP45,0)</f>
        <v>7240059</v>
      </c>
      <c r="DR45" s="53">
        <f>+TRUNC('D-PRB'!DR45,0)</f>
        <v>0</v>
      </c>
      <c r="DS45" s="53">
        <f>+TRUNC('D-PRB'!DS45,0)</f>
        <v>0</v>
      </c>
      <c r="DT45" s="53">
        <f>+TRUNC('D-PRB'!DT45,3)</f>
        <v>0</v>
      </c>
      <c r="DU45" s="53">
        <f>+TRUNC('D-PRB'!DU45,3)</f>
        <v>0</v>
      </c>
      <c r="DV45" s="53">
        <f>+TRUNC('D-PRB'!DV45,0)</f>
        <v>0</v>
      </c>
      <c r="DW45" s="53">
        <f>+TRUNC('D-PRB'!DW45,0)</f>
        <v>0</v>
      </c>
      <c r="DX45" s="53">
        <f>+TRUNC('D-PRB'!DX45,0)</f>
        <v>0</v>
      </c>
      <c r="DY45" s="53">
        <f>+TRUNC('D-PRB'!DY45,0)</f>
        <v>0</v>
      </c>
      <c r="DZ45" s="53">
        <f>+TRUNC('D-PRB'!DZ45,0)</f>
        <v>0</v>
      </c>
      <c r="EA45" s="53">
        <f>+TRUNC('D-PRB'!EA45,0)</f>
        <v>0</v>
      </c>
      <c r="EB45" s="53">
        <f>+TRUNC('D-PRB'!EB45,3)</f>
        <v>0</v>
      </c>
      <c r="EC45" s="53">
        <f>+TRUNC('D-PRB'!EC45,3)</f>
        <v>0</v>
      </c>
      <c r="ED45" s="53">
        <f>+TRUNC('D-PRB'!ED45,0)</f>
        <v>0</v>
      </c>
      <c r="EE45" s="53">
        <f>+TRUNC('D-PRB'!EE45,0)</f>
        <v>0</v>
      </c>
      <c r="EF45" s="53">
        <f>+TRUNC('D-PRB'!EF45,0)</f>
        <v>0</v>
      </c>
      <c r="EG45" s="53">
        <f>+TRUNC('D-PRB'!EG45,0)</f>
        <v>0</v>
      </c>
      <c r="EH45" s="53">
        <f>+TRUNC('D-PRB'!EH45,0)</f>
        <v>0</v>
      </c>
      <c r="EI45" s="53">
        <f>+TRUNC('D-PRB'!EI45,0)</f>
        <v>0</v>
      </c>
      <c r="EJ45" s="53">
        <f>+TRUNC('D-PRB'!EJ45,3)</f>
        <v>0</v>
      </c>
      <c r="EK45" s="53">
        <f>+TRUNC('D-PRB'!EK45,3)</f>
        <v>0</v>
      </c>
      <c r="EL45" s="53">
        <f>+TRUNC('D-PRB'!EL45,0)</f>
        <v>0</v>
      </c>
      <c r="EM45" s="53">
        <f>+TRUNC('D-PRB'!EM45,0)</f>
        <v>0</v>
      </c>
      <c r="EN45" s="53">
        <f>+TRUNC('D-PRB'!EN45,0)</f>
        <v>0</v>
      </c>
      <c r="EO45" s="53">
        <f>+TRUNC('D-PRB'!EO45,0)</f>
        <v>0</v>
      </c>
      <c r="EQ45" s="53">
        <f>+TRUNC('D-PRB'!EQ45,0)</f>
        <v>213376</v>
      </c>
      <c r="ER45" s="53">
        <f>+TRUNC('D-PRB'!ER45,0)</f>
        <v>0</v>
      </c>
      <c r="ES45" s="53">
        <f>+TRUNC('D-PRB'!ES45,3)</f>
        <v>0</v>
      </c>
      <c r="ET45" s="53">
        <f>+TRUNC('D-PRB'!ET45,3)</f>
        <v>6808.5519999999997</v>
      </c>
      <c r="EU45" s="53">
        <f>+TRUNC('D-PRB'!EU45,0)</f>
        <v>0</v>
      </c>
      <c r="EV45" s="53">
        <f>+TRUNC('D-PRB'!EV45,0)</f>
        <v>0</v>
      </c>
      <c r="EW45" s="53">
        <f>+TRUNC('D-PRB'!EW45,0)</f>
        <v>0</v>
      </c>
      <c r="EX45" s="53">
        <f>+TRUNC('D-PRB'!EX45,0)</f>
        <v>0</v>
      </c>
      <c r="EY45" s="53">
        <f>+TRUNC('D-PRB'!EY45,0)</f>
        <v>213376</v>
      </c>
      <c r="EZ45" s="53">
        <f>+TRUNC('D-PRB'!EZ45,0)</f>
        <v>0</v>
      </c>
      <c r="FA45" s="53">
        <f>+TRUNC('D-PRB'!FA45,3)</f>
        <v>0</v>
      </c>
      <c r="FB45" s="53">
        <f>+TRUNC('D-PRB'!FB45,3)</f>
        <v>6808.5519999999997</v>
      </c>
      <c r="FC45" s="53">
        <f>+TRUNC('D-PRB'!FC45,0)</f>
        <v>0</v>
      </c>
      <c r="FD45" s="53">
        <f>+TRUNC('D-PRB'!FD45,0)</f>
        <v>0</v>
      </c>
      <c r="FE45" s="53">
        <f>+TRUNC('D-PRB'!FE45,0)</f>
        <v>0</v>
      </c>
      <c r="FF45" s="53">
        <f>+TRUNC('D-PRB'!FF45,0)</f>
        <v>0</v>
      </c>
      <c r="FG45" s="53">
        <f>+TRUNC('D-PRB'!FG45,0)</f>
        <v>196306</v>
      </c>
      <c r="FH45" s="53">
        <f>+TRUNC('D-PRB'!FH45,0)</f>
        <v>0</v>
      </c>
      <c r="FI45" s="53">
        <f>+TRUNC('D-PRB'!FI45,3)</f>
        <v>0</v>
      </c>
      <c r="FJ45" s="53">
        <f>+TRUNC('D-PRB'!FJ45,3)</f>
        <v>6808.5519999999997</v>
      </c>
      <c r="FK45" s="53">
        <f>+TRUNC('D-PRB'!FK45,0)</f>
        <v>0</v>
      </c>
      <c r="FL45" s="53">
        <f>+TRUNC('D-PRB'!FL45,0)</f>
        <v>0</v>
      </c>
      <c r="FM45" s="53">
        <f>+TRUNC('D-PRB'!FM45,0)</f>
        <v>0</v>
      </c>
      <c r="FN45" s="53">
        <f>+TRUNC('D-PRB'!FN45,0)</f>
        <v>0</v>
      </c>
    </row>
    <row r="46" spans="3:170" x14ac:dyDescent="0.2">
      <c r="C46" s="12">
        <f>+'D-PDP'!C46</f>
        <v>2033</v>
      </c>
      <c r="D46" s="23">
        <f>+TRUNC('D-PRB'!D46,0)</f>
        <v>11</v>
      </c>
      <c r="E46" s="23">
        <f>+TRUNC('D-PRB'!E46,0)</f>
        <v>0</v>
      </c>
      <c r="F46" s="23">
        <f>+TRUNC('D-PRB'!F46,0)</f>
        <v>1</v>
      </c>
      <c r="G46" s="23">
        <f>+TRUNC('D-PRB'!G46,0)</f>
        <v>0</v>
      </c>
      <c r="H46" s="23">
        <f>+TRUNC('D-PRB'!H46,0)</f>
        <v>10</v>
      </c>
      <c r="I46" s="23">
        <f>+TRUNC('D-PRB'!I46,0)</f>
        <v>0</v>
      </c>
      <c r="J46" s="23">
        <f>+TRUNC('D-PRB'!J46,0)</f>
        <v>0</v>
      </c>
      <c r="K46" s="23">
        <f>+TRUNC('D-PRB'!K46,0)</f>
        <v>156020</v>
      </c>
      <c r="L46" s="23">
        <f>+TRUNC('D-PRB'!L46,0)</f>
        <v>0</v>
      </c>
      <c r="M46" s="23">
        <f>+TRUNC('D-PRB'!M46,3)</f>
        <v>3217.9</v>
      </c>
      <c r="N46" s="23">
        <f>+TRUNC('D-PRB'!N46,3)</f>
        <v>2960.4679999999998</v>
      </c>
      <c r="O46" s="23">
        <f>+TRUNC('D-PRB'!O46,3)</f>
        <v>0</v>
      </c>
      <c r="P46" s="23">
        <f>+TRUNC('D-PRB'!P46,3)</f>
        <v>257.43200000000002</v>
      </c>
      <c r="Q46" s="23">
        <f>+TRUNC('D-PRB'!Q46,3)</f>
        <v>0</v>
      </c>
      <c r="R46" s="23">
        <f>+TRUNC('D-PRB'!R46,3)</f>
        <v>0</v>
      </c>
      <c r="S46" s="23">
        <f>+TRUNC('D-PRB'!S46,0)</f>
        <v>0</v>
      </c>
      <c r="T46" s="23">
        <f>+TRUNC('D-PRB'!T46,0)</f>
        <v>0</v>
      </c>
      <c r="U46" s="23">
        <f>+TRUNC('D-PRB'!U46,0)</f>
        <v>0</v>
      </c>
      <c r="V46" s="23">
        <f>+TRUNC('D-PRB'!V46,0)</f>
        <v>0</v>
      </c>
      <c r="W46" s="23">
        <f>+TRUNC('D-PRB'!W46,0)</f>
        <v>5996143</v>
      </c>
      <c r="X46" s="23">
        <f>+TRUNC('D-PRB'!X46,0)</f>
        <v>7323259</v>
      </c>
      <c r="Y46" s="23">
        <f>+TRUNC('D-PRB'!Y46,0)</f>
        <v>0</v>
      </c>
      <c r="Z46" s="23">
        <f>+TRUNC('D-PRB'!Z46,0)</f>
        <v>0</v>
      </c>
      <c r="AA46" s="23">
        <f>+TRUNC('D-PRB'!AA46,0)</f>
        <v>0</v>
      </c>
      <c r="AB46" s="23">
        <f>+TRUNC('D-PRB'!AB46,0)</f>
        <v>156020</v>
      </c>
      <c r="AC46" s="23">
        <f>+TRUNC('D-PRB'!AC46,0)</f>
        <v>0</v>
      </c>
      <c r="AD46" s="23">
        <f>+TRUNC('D-PRB'!AD46,3)</f>
        <v>0</v>
      </c>
      <c r="AE46" s="23">
        <f>+TRUNC('D-PRB'!AE46,3)</f>
        <v>2960.4679999999998</v>
      </c>
      <c r="AF46" s="23">
        <f>+TRUNC('D-PRB'!AF46,0)</f>
        <v>0</v>
      </c>
      <c r="AG46" s="23">
        <f>+TRUNC('D-PRB'!AG46,0)</f>
        <v>0</v>
      </c>
      <c r="AH46" s="23">
        <f>+TRUNC('D-PRB'!AH46,0)</f>
        <v>0</v>
      </c>
      <c r="AI46" s="23">
        <f>+TRUNC('D-PRB'!AI46,0)</f>
        <v>0</v>
      </c>
      <c r="AJ46" s="23">
        <f>+TRUNC('D-PRB'!AJ46,6)</f>
        <v>8</v>
      </c>
      <c r="AK46" s="23">
        <f>+TRUNC('D-PRB'!AK46,6)</f>
        <v>0</v>
      </c>
      <c r="AL46" s="23">
        <f>+TRUNC('D-PRB'!AL46,6)</f>
        <v>0</v>
      </c>
      <c r="AM46" s="23">
        <f>+TRUNC('D-PRB'!AM46,0)</f>
        <v>12481</v>
      </c>
      <c r="AN46" s="23">
        <f>+TRUNC('D-PRB'!AN46,3)</f>
        <v>0</v>
      </c>
      <c r="AO46" s="23">
        <f>+TRUNC('D-PRB'!AO46,0)</f>
        <v>0</v>
      </c>
      <c r="AP46" s="23">
        <f>+TRUNC('D-PRB'!AP46,6)</f>
        <v>100</v>
      </c>
      <c r="AQ46" s="23">
        <f>+TRUNC('D-PRB'!AQ46,0)</f>
        <v>156020</v>
      </c>
      <c r="AR46" s="23">
        <f>+TRUNC('D-PRB'!AR46,0)</f>
        <v>0</v>
      </c>
      <c r="AS46" s="23">
        <f>+TRUNC('D-PRB'!AS46,3)</f>
        <v>0</v>
      </c>
      <c r="AT46" s="23">
        <f>+TRUNC('D-PRB'!AT46,3)</f>
        <v>2960.4679999999998</v>
      </c>
      <c r="AU46" s="23">
        <f>+TRUNC('D-PRB'!AU46,0)</f>
        <v>0</v>
      </c>
      <c r="AV46" s="23">
        <f>+TRUNC('D-PRB'!AV46,0)</f>
        <v>0</v>
      </c>
      <c r="AW46" s="23">
        <f>+TRUNC('D-PRB'!AW46,0)</f>
        <v>0</v>
      </c>
      <c r="AX46" s="23">
        <f>+TRUNC('D-PRB'!AX46,0)</f>
        <v>0</v>
      </c>
      <c r="AY46" s="23">
        <f>+TRUNC('D-PRB'!AY46,0)</f>
        <v>12481</v>
      </c>
      <c r="AZ46" s="23">
        <f>+TRUNC('D-PRB'!AZ46,3)</f>
        <v>0</v>
      </c>
      <c r="BA46" s="23">
        <f>+TRUNC('D-PRB'!BA46,0)</f>
        <v>0</v>
      </c>
      <c r="BB46" s="23">
        <f>+TRUNC('D-PRB'!BB46,0)</f>
        <v>143539</v>
      </c>
      <c r="BC46" s="23">
        <f>+TRUNC('D-PRB'!BC46,0)</f>
        <v>0</v>
      </c>
      <c r="BD46" s="23">
        <f>+TRUNC('D-PRB'!BD46,3)</f>
        <v>0</v>
      </c>
      <c r="BE46" s="23">
        <f>+TRUNC('D-PRB'!BE46,3)</f>
        <v>2960.4679999999998</v>
      </c>
      <c r="BF46" s="23">
        <f>+TRUNC('D-PRB'!BF46,0)</f>
        <v>0</v>
      </c>
      <c r="BG46" s="23">
        <f>+TRUNC('D-PRB'!BG46,0)</f>
        <v>0</v>
      </c>
      <c r="BH46" s="23">
        <f>+TRUNC('D-PRB'!BH46,0)</f>
        <v>0</v>
      </c>
      <c r="BI46" s="23">
        <f>+TRUNC('D-PRB'!BI46,0)</f>
        <v>0</v>
      </c>
      <c r="BJ46" s="23">
        <f>+TRUNC('D-PRB'!BJ46,3)</f>
        <v>98.739000000000004</v>
      </c>
      <c r="BK46" s="23">
        <f>+TRUNC('D-PRB'!BK46,3)</f>
        <v>1.8420000000000001</v>
      </c>
      <c r="BL46" s="23">
        <f>+TRUNC('D-PRB'!BL46,3)</f>
        <v>-1.0569999999999999</v>
      </c>
      <c r="BM46" s="23">
        <f>+TRUNC('D-PRB'!BM46,3)</f>
        <v>0.876</v>
      </c>
      <c r="BN46" s="23">
        <f>+TRUNC('D-PRB'!BN46,3)</f>
        <v>6.0419999999999998</v>
      </c>
      <c r="BO46" s="23">
        <f>+TRUNC('D-PRB'!BO46,3)</f>
        <v>6.0419999999999998</v>
      </c>
      <c r="BP46" s="23">
        <f>+TRUNC('D-PRB'!BP46,3)</f>
        <v>0</v>
      </c>
      <c r="BQ46" s="23">
        <f>+TRUNC('D-PRB'!BQ46,3)</f>
        <v>37.502000000000002</v>
      </c>
      <c r="BR46" s="23">
        <f>+TRUNC('D-PRB'!BR46,3)</f>
        <v>37.502000000000002</v>
      </c>
      <c r="BS46" s="23">
        <f>+TRUNC('D-PRB'!BS46,3)</f>
        <v>98.739000000000004</v>
      </c>
      <c r="BT46" s="23">
        <f>+TRUNC('D-PRB'!BT46,0)</f>
        <v>14172904</v>
      </c>
      <c r="BU46" s="23">
        <f>+TRUNC('D-PRB'!BU46,0)</f>
        <v>1361103</v>
      </c>
      <c r="BV46" s="23">
        <f>+TRUNC('D-PRB'!BV46,6)</f>
        <v>100</v>
      </c>
      <c r="BW46" s="23">
        <f>+TRUNC('D-PRB'!BW46,0)</f>
        <v>0</v>
      </c>
      <c r="BX46" s="23">
        <f>+TRUNC('D-PRB'!BX46,0)</f>
        <v>0</v>
      </c>
      <c r="BY46" s="23">
        <f>+TRUNC('D-PRB'!BY46,0)</f>
        <v>1361103</v>
      </c>
      <c r="BZ46" s="23">
        <f>+TRUNC('D-PRB'!BZ46,3)</f>
        <v>8.7230000000000008</v>
      </c>
      <c r="CA46" s="23">
        <f>+TRUNC('D-PRB'!CA46,3)</f>
        <v>0.13</v>
      </c>
      <c r="CB46" s="23">
        <f>+TRUNC('D-PRB'!CB46,3)</f>
        <v>0.42199999999999999</v>
      </c>
      <c r="CC46" s="23">
        <f>+TRUNC('D-PRB'!CC46,3)</f>
        <v>0.10299999999999999</v>
      </c>
      <c r="CD46" s="23">
        <f>+TRUNC('D-PRB'!CD46,3)</f>
        <v>8.6999999999999994E-2</v>
      </c>
      <c r="CE46" s="23">
        <f>+TRUNC('D-PRB'!CE46,3)</f>
        <v>0</v>
      </c>
      <c r="CF46" s="23">
        <f>+TRUNC('D-PRB'!CF46,3)</f>
        <v>0</v>
      </c>
      <c r="CG46" s="23">
        <f>+TRUNC('D-PRB'!CG46,3)</f>
        <v>0</v>
      </c>
      <c r="CH46" s="23">
        <f>+TRUNC('D-PRB'!CH46,3)</f>
        <v>0</v>
      </c>
      <c r="CI46" s="23">
        <f>+TRUNC('D-PRB'!CI46,3)</f>
        <v>47099.114999999998</v>
      </c>
      <c r="CJ46" s="23">
        <f>+TRUNC('D-PRB'!CJ46,3)</f>
        <v>1499.7370000000001</v>
      </c>
      <c r="CK46" s="23">
        <f>+TRUNC('D-PRB'!CK46,3)</f>
        <v>0</v>
      </c>
      <c r="CL46" s="23">
        <f>+TRUNC('D-PRB'!CL46,3)</f>
        <v>0</v>
      </c>
      <c r="CM46" s="23">
        <f>+TRUNC('D-PRB'!CM46,3)</f>
        <v>0</v>
      </c>
      <c r="CN46" s="23">
        <f>+TRUNC('D-PRB'!CN46,0)</f>
        <v>0</v>
      </c>
      <c r="CO46" s="23">
        <f>+TRUNC('D-PRB'!CO46,3)</f>
        <v>0</v>
      </c>
      <c r="CP46" s="23">
        <f>+TRUNC('D-PRB'!CP46,0)</f>
        <v>0</v>
      </c>
      <c r="CQ46" s="23">
        <f>+TRUNC('D-PRB'!CQ46,0)</f>
        <v>0</v>
      </c>
      <c r="CR46" s="23">
        <f>+TRUNC('D-PRB'!CR46,0)</f>
        <v>0</v>
      </c>
      <c r="CS46" s="23">
        <f>+TRUNC('D-PRB'!CS46,0)</f>
        <v>0</v>
      </c>
      <c r="CT46" s="23">
        <f>+TRUNC('D-PRB'!CT46,0)</f>
        <v>0</v>
      </c>
      <c r="CU46" s="23">
        <f>+TRUNC('D-PRB'!CU46,6)</f>
        <v>0</v>
      </c>
      <c r="CV46" s="23">
        <f>+TRUNC('D-PRB'!CV46,0)</f>
        <v>0</v>
      </c>
      <c r="CW46" s="23">
        <f>+TRUNC('D-PRB'!CW46,0)</f>
        <v>0</v>
      </c>
      <c r="CX46" s="23">
        <f>+TRUNC('D-PRB'!CX46,0)</f>
        <v>0</v>
      </c>
      <c r="CY46" s="23">
        <f>+TRUNC('D-PRB'!CY46,0)</f>
        <v>0</v>
      </c>
      <c r="CZ46" s="23">
        <f>+TRUNC('D-PRB'!CZ46,0)</f>
        <v>0</v>
      </c>
      <c r="DA46" s="23">
        <f>+TRUNC('D-PRB'!DA46,0)</f>
        <v>0</v>
      </c>
      <c r="DB46" s="23">
        <f>+TRUNC('D-PRB'!DB46,0)</f>
        <v>0</v>
      </c>
      <c r="DC46" s="23">
        <f>+TRUNC('D-PRB'!DC46,0)</f>
        <v>0</v>
      </c>
      <c r="DD46" s="23">
        <f>+TRUNC('D-PRB'!DD46,0)</f>
        <v>0</v>
      </c>
      <c r="DE46" s="23">
        <f>+TRUNC('D-PRB'!DE46,0)</f>
        <v>0</v>
      </c>
      <c r="DF46" s="23">
        <f>+TRUNC('D-PRB'!DF46,0)</f>
        <v>0</v>
      </c>
      <c r="DG46" s="23">
        <f>+TRUNC('D-PRB'!DG46,0)</f>
        <v>0</v>
      </c>
      <c r="DH46" s="23">
        <f>+TRUNC('D-PRB'!DH46,0)</f>
        <v>0</v>
      </c>
      <c r="DI46" s="23">
        <f>+TRUNC('D-PRB'!DI46,0)</f>
        <v>0</v>
      </c>
      <c r="DJ46" s="23">
        <f>+TRUNC('D-PRB'!DJ46,6)</f>
        <v>0</v>
      </c>
      <c r="DK46" s="23">
        <f>+TRUNC('D-PRB'!DK46,0)</f>
        <v>0</v>
      </c>
      <c r="DL46" s="23">
        <f>+TRUNC('D-PRB'!DL46,0)</f>
        <v>0</v>
      </c>
      <c r="DM46" s="23">
        <f>+TRUNC('D-PRB'!DM46,0)</f>
        <v>0</v>
      </c>
      <c r="DN46" s="23">
        <f>+TRUNC('D-PRB'!DN46,0)</f>
        <v>12811800</v>
      </c>
      <c r="DO46" s="23">
        <f>+TRUNC('D-PRB'!DO46,0)</f>
        <v>12811800</v>
      </c>
      <c r="DP46" s="23">
        <f>+TRUNC('D-PRB'!DP46,0)</f>
        <v>4709632</v>
      </c>
      <c r="DR46" s="53">
        <f>+TRUNC('D-PRB'!DR46,0)</f>
        <v>0</v>
      </c>
      <c r="DS46" s="53">
        <f>+TRUNC('D-PRB'!DS46,0)</f>
        <v>0</v>
      </c>
      <c r="DT46" s="53">
        <f>+TRUNC('D-PRB'!DT46,3)</f>
        <v>0</v>
      </c>
      <c r="DU46" s="53">
        <f>+TRUNC('D-PRB'!DU46,3)</f>
        <v>0</v>
      </c>
      <c r="DV46" s="53">
        <f>+TRUNC('D-PRB'!DV46,0)</f>
        <v>0</v>
      </c>
      <c r="DW46" s="53">
        <f>+TRUNC('D-PRB'!DW46,0)</f>
        <v>0</v>
      </c>
      <c r="DX46" s="53">
        <f>+TRUNC('D-PRB'!DX46,0)</f>
        <v>0</v>
      </c>
      <c r="DY46" s="53">
        <f>+TRUNC('D-PRB'!DY46,0)</f>
        <v>0</v>
      </c>
      <c r="DZ46" s="53">
        <f>+TRUNC('D-PRB'!DZ46,0)</f>
        <v>0</v>
      </c>
      <c r="EA46" s="53">
        <f>+TRUNC('D-PRB'!EA46,0)</f>
        <v>0</v>
      </c>
      <c r="EB46" s="53">
        <f>+TRUNC('D-PRB'!EB46,3)</f>
        <v>0</v>
      </c>
      <c r="EC46" s="53">
        <f>+TRUNC('D-PRB'!EC46,3)</f>
        <v>0</v>
      </c>
      <c r="ED46" s="53">
        <f>+TRUNC('D-PRB'!ED46,0)</f>
        <v>0</v>
      </c>
      <c r="EE46" s="53">
        <f>+TRUNC('D-PRB'!EE46,0)</f>
        <v>0</v>
      </c>
      <c r="EF46" s="53">
        <f>+TRUNC('D-PRB'!EF46,0)</f>
        <v>0</v>
      </c>
      <c r="EG46" s="53">
        <f>+TRUNC('D-PRB'!EG46,0)</f>
        <v>0</v>
      </c>
      <c r="EH46" s="53">
        <f>+TRUNC('D-PRB'!EH46,0)</f>
        <v>0</v>
      </c>
      <c r="EI46" s="53">
        <f>+TRUNC('D-PRB'!EI46,0)</f>
        <v>0</v>
      </c>
      <c r="EJ46" s="53">
        <f>+TRUNC('D-PRB'!EJ46,3)</f>
        <v>0</v>
      </c>
      <c r="EK46" s="53">
        <f>+TRUNC('D-PRB'!EK46,3)</f>
        <v>0</v>
      </c>
      <c r="EL46" s="53">
        <f>+TRUNC('D-PRB'!EL46,0)</f>
        <v>0</v>
      </c>
      <c r="EM46" s="53">
        <f>+TRUNC('D-PRB'!EM46,0)</f>
        <v>0</v>
      </c>
      <c r="EN46" s="53">
        <f>+TRUNC('D-PRB'!EN46,0)</f>
        <v>0</v>
      </c>
      <c r="EO46" s="53">
        <f>+TRUNC('D-PRB'!EO46,0)</f>
        <v>0</v>
      </c>
      <c r="EQ46" s="53">
        <f>+TRUNC('D-PRB'!EQ46,0)</f>
        <v>156020</v>
      </c>
      <c r="ER46" s="53">
        <f>+TRUNC('D-PRB'!ER46,0)</f>
        <v>0</v>
      </c>
      <c r="ES46" s="53">
        <f>+TRUNC('D-PRB'!ES46,3)</f>
        <v>0</v>
      </c>
      <c r="ET46" s="53">
        <f>+TRUNC('D-PRB'!ET46,3)</f>
        <v>2960.4679999999998</v>
      </c>
      <c r="EU46" s="53">
        <f>+TRUNC('D-PRB'!EU46,0)</f>
        <v>0</v>
      </c>
      <c r="EV46" s="53">
        <f>+TRUNC('D-PRB'!EV46,0)</f>
        <v>0</v>
      </c>
      <c r="EW46" s="53">
        <f>+TRUNC('D-PRB'!EW46,0)</f>
        <v>0</v>
      </c>
      <c r="EX46" s="53">
        <f>+TRUNC('D-PRB'!EX46,0)</f>
        <v>0</v>
      </c>
      <c r="EY46" s="53">
        <f>+TRUNC('D-PRB'!EY46,0)</f>
        <v>156020</v>
      </c>
      <c r="EZ46" s="53">
        <f>+TRUNC('D-PRB'!EZ46,0)</f>
        <v>0</v>
      </c>
      <c r="FA46" s="53">
        <f>+TRUNC('D-PRB'!FA46,3)</f>
        <v>0</v>
      </c>
      <c r="FB46" s="53">
        <f>+TRUNC('D-PRB'!FB46,3)</f>
        <v>2960.4679999999998</v>
      </c>
      <c r="FC46" s="53">
        <f>+TRUNC('D-PRB'!FC46,0)</f>
        <v>0</v>
      </c>
      <c r="FD46" s="53">
        <f>+TRUNC('D-PRB'!FD46,0)</f>
        <v>0</v>
      </c>
      <c r="FE46" s="53">
        <f>+TRUNC('D-PRB'!FE46,0)</f>
        <v>0</v>
      </c>
      <c r="FF46" s="53">
        <f>+TRUNC('D-PRB'!FF46,0)</f>
        <v>0</v>
      </c>
      <c r="FG46" s="53">
        <f>+TRUNC('D-PRB'!FG46,0)</f>
        <v>143539</v>
      </c>
      <c r="FH46" s="53">
        <f>+TRUNC('D-PRB'!FH46,0)</f>
        <v>0</v>
      </c>
      <c r="FI46" s="53">
        <f>+TRUNC('D-PRB'!FI46,3)</f>
        <v>0</v>
      </c>
      <c r="FJ46" s="53">
        <f>+TRUNC('D-PRB'!FJ46,3)</f>
        <v>2960.4679999999998</v>
      </c>
      <c r="FK46" s="53">
        <f>+TRUNC('D-PRB'!FK46,0)</f>
        <v>0</v>
      </c>
      <c r="FL46" s="53">
        <f>+TRUNC('D-PRB'!FL46,0)</f>
        <v>0</v>
      </c>
      <c r="FM46" s="53">
        <f>+TRUNC('D-PRB'!FM46,0)</f>
        <v>0</v>
      </c>
      <c r="FN46" s="53">
        <f>+TRUNC('D-PRB'!FN46,0)</f>
        <v>0</v>
      </c>
    </row>
    <row r="47" spans="3:170" x14ac:dyDescent="0.2">
      <c r="C47" s="12">
        <f>+'D-PDP'!C47</f>
        <v>2034</v>
      </c>
      <c r="D47" s="23">
        <f>+TRUNC('D-PRB'!D47,0)</f>
        <v>11</v>
      </c>
      <c r="E47" s="23">
        <f>+TRUNC('D-PRB'!E47,0)</f>
        <v>0</v>
      </c>
      <c r="F47" s="23">
        <f>+TRUNC('D-PRB'!F47,0)</f>
        <v>1</v>
      </c>
      <c r="G47" s="23">
        <f>+TRUNC('D-PRB'!G47,0)</f>
        <v>0</v>
      </c>
      <c r="H47" s="23">
        <f>+TRUNC('D-PRB'!H47,0)</f>
        <v>10</v>
      </c>
      <c r="I47" s="23">
        <f>+TRUNC('D-PRB'!I47,0)</f>
        <v>0</v>
      </c>
      <c r="J47" s="23">
        <f>+TRUNC('D-PRB'!J47,0)</f>
        <v>0</v>
      </c>
      <c r="K47" s="23">
        <f>+TRUNC('D-PRB'!K47,0)</f>
        <v>124806</v>
      </c>
      <c r="L47" s="23">
        <f>+TRUNC('D-PRB'!L47,0)</f>
        <v>0</v>
      </c>
      <c r="M47" s="23">
        <f>+TRUNC('D-PRB'!M47,3)</f>
        <v>2791.8989999999999</v>
      </c>
      <c r="N47" s="23">
        <f>+TRUNC('D-PRB'!N47,3)</f>
        <v>2568.547</v>
      </c>
      <c r="O47" s="23">
        <f>+TRUNC('D-PRB'!O47,3)</f>
        <v>0</v>
      </c>
      <c r="P47" s="23">
        <f>+TRUNC('D-PRB'!P47,3)</f>
        <v>223.351</v>
      </c>
      <c r="Q47" s="23">
        <f>+TRUNC('D-PRB'!Q47,3)</f>
        <v>0</v>
      </c>
      <c r="R47" s="23">
        <f>+TRUNC('D-PRB'!R47,3)</f>
        <v>0</v>
      </c>
      <c r="S47" s="23">
        <f>+TRUNC('D-PRB'!S47,0)</f>
        <v>0</v>
      </c>
      <c r="T47" s="23">
        <f>+TRUNC('D-PRB'!T47,0)</f>
        <v>0</v>
      </c>
      <c r="U47" s="23">
        <f>+TRUNC('D-PRB'!U47,0)</f>
        <v>0</v>
      </c>
      <c r="V47" s="23">
        <f>+TRUNC('D-PRB'!V47,0)</f>
        <v>0</v>
      </c>
      <c r="W47" s="23">
        <f>+TRUNC('D-PRB'!W47,0)</f>
        <v>6006848</v>
      </c>
      <c r="X47" s="23">
        <f>+TRUNC('D-PRB'!X47,0)</f>
        <v>7317410</v>
      </c>
      <c r="Y47" s="23">
        <f>+TRUNC('D-PRB'!Y47,0)</f>
        <v>0</v>
      </c>
      <c r="Z47" s="23">
        <f>+TRUNC('D-PRB'!Z47,0)</f>
        <v>0</v>
      </c>
      <c r="AA47" s="23">
        <f>+TRUNC('D-PRB'!AA47,0)</f>
        <v>0</v>
      </c>
      <c r="AB47" s="23">
        <f>+TRUNC('D-PRB'!AB47,0)</f>
        <v>124806</v>
      </c>
      <c r="AC47" s="23">
        <f>+TRUNC('D-PRB'!AC47,0)</f>
        <v>0</v>
      </c>
      <c r="AD47" s="23">
        <f>+TRUNC('D-PRB'!AD47,3)</f>
        <v>0</v>
      </c>
      <c r="AE47" s="23">
        <f>+TRUNC('D-PRB'!AE47,3)</f>
        <v>2568.547</v>
      </c>
      <c r="AF47" s="23">
        <f>+TRUNC('D-PRB'!AF47,0)</f>
        <v>0</v>
      </c>
      <c r="AG47" s="23">
        <f>+TRUNC('D-PRB'!AG47,0)</f>
        <v>0</v>
      </c>
      <c r="AH47" s="23">
        <f>+TRUNC('D-PRB'!AH47,0)</f>
        <v>0</v>
      </c>
      <c r="AI47" s="23">
        <f>+TRUNC('D-PRB'!AI47,0)</f>
        <v>0</v>
      </c>
      <c r="AJ47" s="23">
        <f>+TRUNC('D-PRB'!AJ47,6)</f>
        <v>8</v>
      </c>
      <c r="AK47" s="23">
        <f>+TRUNC('D-PRB'!AK47,6)</f>
        <v>0</v>
      </c>
      <c r="AL47" s="23">
        <f>+TRUNC('D-PRB'!AL47,6)</f>
        <v>0</v>
      </c>
      <c r="AM47" s="23">
        <f>+TRUNC('D-PRB'!AM47,0)</f>
        <v>9984</v>
      </c>
      <c r="AN47" s="23">
        <f>+TRUNC('D-PRB'!AN47,3)</f>
        <v>0</v>
      </c>
      <c r="AO47" s="23">
        <f>+TRUNC('D-PRB'!AO47,0)</f>
        <v>0</v>
      </c>
      <c r="AP47" s="23">
        <f>+TRUNC('D-PRB'!AP47,6)</f>
        <v>100</v>
      </c>
      <c r="AQ47" s="23">
        <f>+TRUNC('D-PRB'!AQ47,0)</f>
        <v>124806</v>
      </c>
      <c r="AR47" s="23">
        <f>+TRUNC('D-PRB'!AR47,0)</f>
        <v>0</v>
      </c>
      <c r="AS47" s="23">
        <f>+TRUNC('D-PRB'!AS47,3)</f>
        <v>0</v>
      </c>
      <c r="AT47" s="23">
        <f>+TRUNC('D-PRB'!AT47,3)</f>
        <v>2568.547</v>
      </c>
      <c r="AU47" s="23">
        <f>+TRUNC('D-PRB'!AU47,0)</f>
        <v>0</v>
      </c>
      <c r="AV47" s="23">
        <f>+TRUNC('D-PRB'!AV47,0)</f>
        <v>0</v>
      </c>
      <c r="AW47" s="23">
        <f>+TRUNC('D-PRB'!AW47,0)</f>
        <v>0</v>
      </c>
      <c r="AX47" s="23">
        <f>+TRUNC('D-PRB'!AX47,0)</f>
        <v>0</v>
      </c>
      <c r="AY47" s="23">
        <f>+TRUNC('D-PRB'!AY47,0)</f>
        <v>9984</v>
      </c>
      <c r="AZ47" s="23">
        <f>+TRUNC('D-PRB'!AZ47,3)</f>
        <v>0</v>
      </c>
      <c r="BA47" s="23">
        <f>+TRUNC('D-PRB'!BA47,0)</f>
        <v>0</v>
      </c>
      <c r="BB47" s="23">
        <f>+TRUNC('D-PRB'!BB47,0)</f>
        <v>114822</v>
      </c>
      <c r="BC47" s="23">
        <f>+TRUNC('D-PRB'!BC47,0)</f>
        <v>0</v>
      </c>
      <c r="BD47" s="23">
        <f>+TRUNC('D-PRB'!BD47,3)</f>
        <v>0</v>
      </c>
      <c r="BE47" s="23">
        <f>+TRUNC('D-PRB'!BE47,3)</f>
        <v>2568.547</v>
      </c>
      <c r="BF47" s="23">
        <f>+TRUNC('D-PRB'!BF47,0)</f>
        <v>0</v>
      </c>
      <c r="BG47" s="23">
        <f>+TRUNC('D-PRB'!BG47,0)</f>
        <v>0</v>
      </c>
      <c r="BH47" s="23">
        <f>+TRUNC('D-PRB'!BH47,0)</f>
        <v>0</v>
      </c>
      <c r="BI47" s="23">
        <f>+TRUNC('D-PRB'!BI47,0)</f>
        <v>0</v>
      </c>
      <c r="BJ47" s="23">
        <f>+TRUNC('D-PRB'!BJ47,3)</f>
        <v>98.739000000000004</v>
      </c>
      <c r="BK47" s="23">
        <f>+TRUNC('D-PRB'!BK47,3)</f>
        <v>1.8420000000000001</v>
      </c>
      <c r="BL47" s="23">
        <f>+TRUNC('D-PRB'!BL47,3)</f>
        <v>-1.0569999999999999</v>
      </c>
      <c r="BM47" s="23">
        <f>+TRUNC('D-PRB'!BM47,3)</f>
        <v>0.876</v>
      </c>
      <c r="BN47" s="23">
        <f>+TRUNC('D-PRB'!BN47,3)</f>
        <v>6.0419999999999998</v>
      </c>
      <c r="BO47" s="23">
        <f>+TRUNC('D-PRB'!BO47,3)</f>
        <v>6.0419999999999998</v>
      </c>
      <c r="BP47" s="23">
        <f>+TRUNC('D-PRB'!BP47,3)</f>
        <v>0</v>
      </c>
      <c r="BQ47" s="23">
        <f>+TRUNC('D-PRB'!BQ47,3)</f>
        <v>37.502000000000002</v>
      </c>
      <c r="BR47" s="23">
        <f>+TRUNC('D-PRB'!BR47,3)</f>
        <v>37.502000000000002</v>
      </c>
      <c r="BS47" s="23">
        <f>+TRUNC('D-PRB'!BS47,3)</f>
        <v>98.739000000000004</v>
      </c>
      <c r="BT47" s="23">
        <f>+TRUNC('D-PRB'!BT47,0)</f>
        <v>11337432</v>
      </c>
      <c r="BU47" s="23">
        <f>+TRUNC('D-PRB'!BU47,0)</f>
        <v>1354208</v>
      </c>
      <c r="BV47" s="23">
        <f>+TRUNC('D-PRB'!BV47,6)</f>
        <v>100</v>
      </c>
      <c r="BW47" s="23">
        <f>+TRUNC('D-PRB'!BW47,0)</f>
        <v>0</v>
      </c>
      <c r="BX47" s="23">
        <f>+TRUNC('D-PRB'!BX47,0)</f>
        <v>0</v>
      </c>
      <c r="BY47" s="23">
        <f>+TRUNC('D-PRB'!BY47,0)</f>
        <v>1354208</v>
      </c>
      <c r="BZ47" s="23">
        <f>+TRUNC('D-PRB'!BZ47,3)</f>
        <v>10.85</v>
      </c>
      <c r="CA47" s="23">
        <f>+TRUNC('D-PRB'!CA47,3)</f>
        <v>0.13</v>
      </c>
      <c r="CB47" s="23">
        <f>+TRUNC('D-PRB'!CB47,3)</f>
        <v>0.42199999999999999</v>
      </c>
      <c r="CC47" s="23">
        <f>+TRUNC('D-PRB'!CC47,3)</f>
        <v>0.10299999999999999</v>
      </c>
      <c r="CD47" s="23">
        <f>+TRUNC('D-PRB'!CD47,3)</f>
        <v>8.6999999999999994E-2</v>
      </c>
      <c r="CE47" s="23">
        <f>+TRUNC('D-PRB'!CE47,3)</f>
        <v>0</v>
      </c>
      <c r="CF47" s="23">
        <f>+TRUNC('D-PRB'!CF47,3)</f>
        <v>0</v>
      </c>
      <c r="CG47" s="23">
        <f>+TRUNC('D-PRB'!CG47,3)</f>
        <v>0</v>
      </c>
      <c r="CH47" s="23">
        <f>+TRUNC('D-PRB'!CH47,3)</f>
        <v>0</v>
      </c>
      <c r="CI47" s="23">
        <f>+TRUNC('D-PRB'!CI47,3)</f>
        <v>47099.114999999998</v>
      </c>
      <c r="CJ47" s="23">
        <f>+TRUNC('D-PRB'!CJ47,3)</f>
        <v>1499.7370000000001</v>
      </c>
      <c r="CK47" s="23">
        <f>+TRUNC('D-PRB'!CK47,3)</f>
        <v>0</v>
      </c>
      <c r="CL47" s="23">
        <f>+TRUNC('D-PRB'!CL47,3)</f>
        <v>0</v>
      </c>
      <c r="CM47" s="23">
        <f>+TRUNC('D-PRB'!CM47,3)</f>
        <v>0</v>
      </c>
      <c r="CN47" s="23">
        <f>+TRUNC('D-PRB'!CN47,0)</f>
        <v>0</v>
      </c>
      <c r="CO47" s="23">
        <f>+TRUNC('D-PRB'!CO47,3)</f>
        <v>0</v>
      </c>
      <c r="CP47" s="23">
        <f>+TRUNC('D-PRB'!CP47,0)</f>
        <v>0</v>
      </c>
      <c r="CQ47" s="23">
        <f>+TRUNC('D-PRB'!CQ47,0)</f>
        <v>0</v>
      </c>
      <c r="CR47" s="23">
        <f>+TRUNC('D-PRB'!CR47,0)</f>
        <v>0</v>
      </c>
      <c r="CS47" s="23">
        <f>+TRUNC('D-PRB'!CS47,0)</f>
        <v>0</v>
      </c>
      <c r="CT47" s="23">
        <f>+TRUNC('D-PRB'!CT47,0)</f>
        <v>0</v>
      </c>
      <c r="CU47" s="23">
        <f>+TRUNC('D-PRB'!CU47,6)</f>
        <v>0</v>
      </c>
      <c r="CV47" s="23">
        <f>+TRUNC('D-PRB'!CV47,0)</f>
        <v>0</v>
      </c>
      <c r="CW47" s="23">
        <f>+TRUNC('D-PRB'!CW47,0)</f>
        <v>0</v>
      </c>
      <c r="CX47" s="23">
        <f>+TRUNC('D-PRB'!CX47,0)</f>
        <v>0</v>
      </c>
      <c r="CY47" s="23">
        <f>+TRUNC('D-PRB'!CY47,0)</f>
        <v>0</v>
      </c>
      <c r="CZ47" s="23">
        <f>+TRUNC('D-PRB'!CZ47,0)</f>
        <v>0</v>
      </c>
      <c r="DA47" s="23">
        <f>+TRUNC('D-PRB'!DA47,0)</f>
        <v>0</v>
      </c>
      <c r="DB47" s="23">
        <f>+TRUNC('D-PRB'!DB47,0)</f>
        <v>0</v>
      </c>
      <c r="DC47" s="23">
        <f>+TRUNC('D-PRB'!DC47,0)</f>
        <v>0</v>
      </c>
      <c r="DD47" s="23">
        <f>+TRUNC('D-PRB'!DD47,0)</f>
        <v>0</v>
      </c>
      <c r="DE47" s="23">
        <f>+TRUNC('D-PRB'!DE47,0)</f>
        <v>0</v>
      </c>
      <c r="DF47" s="23">
        <f>+TRUNC('D-PRB'!DF47,0)</f>
        <v>0</v>
      </c>
      <c r="DG47" s="23">
        <f>+TRUNC('D-PRB'!DG47,0)</f>
        <v>0</v>
      </c>
      <c r="DH47" s="23">
        <f>+TRUNC('D-PRB'!DH47,0)</f>
        <v>0</v>
      </c>
      <c r="DI47" s="23">
        <f>+TRUNC('D-PRB'!DI47,0)</f>
        <v>0</v>
      </c>
      <c r="DJ47" s="23">
        <f>+TRUNC('D-PRB'!DJ47,6)</f>
        <v>0</v>
      </c>
      <c r="DK47" s="23">
        <f>+TRUNC('D-PRB'!DK47,0)</f>
        <v>0</v>
      </c>
      <c r="DL47" s="23">
        <f>+TRUNC('D-PRB'!DL47,0)</f>
        <v>0</v>
      </c>
      <c r="DM47" s="23">
        <f>+TRUNC('D-PRB'!DM47,0)</f>
        <v>0</v>
      </c>
      <c r="DN47" s="23">
        <f>+TRUNC('D-PRB'!DN47,0)</f>
        <v>9983223</v>
      </c>
      <c r="DO47" s="23">
        <f>+TRUNC('D-PRB'!DO47,0)</f>
        <v>9983223</v>
      </c>
      <c r="DP47" s="23">
        <f>+TRUNC('D-PRB'!DP47,0)</f>
        <v>3336221</v>
      </c>
      <c r="DR47" s="53">
        <f>+TRUNC('D-PRB'!DR47,0)</f>
        <v>0</v>
      </c>
      <c r="DS47" s="53">
        <f>+TRUNC('D-PRB'!DS47,0)</f>
        <v>0</v>
      </c>
      <c r="DT47" s="53">
        <f>+TRUNC('D-PRB'!DT47,3)</f>
        <v>0</v>
      </c>
      <c r="DU47" s="53">
        <f>+TRUNC('D-PRB'!DU47,3)</f>
        <v>0</v>
      </c>
      <c r="DV47" s="53">
        <f>+TRUNC('D-PRB'!DV47,0)</f>
        <v>0</v>
      </c>
      <c r="DW47" s="53">
        <f>+TRUNC('D-PRB'!DW47,0)</f>
        <v>0</v>
      </c>
      <c r="DX47" s="53">
        <f>+TRUNC('D-PRB'!DX47,0)</f>
        <v>0</v>
      </c>
      <c r="DY47" s="53">
        <f>+TRUNC('D-PRB'!DY47,0)</f>
        <v>0</v>
      </c>
      <c r="DZ47" s="53">
        <f>+TRUNC('D-PRB'!DZ47,0)</f>
        <v>0</v>
      </c>
      <c r="EA47" s="53">
        <f>+TRUNC('D-PRB'!EA47,0)</f>
        <v>0</v>
      </c>
      <c r="EB47" s="53">
        <f>+TRUNC('D-PRB'!EB47,3)</f>
        <v>0</v>
      </c>
      <c r="EC47" s="53">
        <f>+TRUNC('D-PRB'!EC47,3)</f>
        <v>0</v>
      </c>
      <c r="ED47" s="53">
        <f>+TRUNC('D-PRB'!ED47,0)</f>
        <v>0</v>
      </c>
      <c r="EE47" s="53">
        <f>+TRUNC('D-PRB'!EE47,0)</f>
        <v>0</v>
      </c>
      <c r="EF47" s="53">
        <f>+TRUNC('D-PRB'!EF47,0)</f>
        <v>0</v>
      </c>
      <c r="EG47" s="53">
        <f>+TRUNC('D-PRB'!EG47,0)</f>
        <v>0</v>
      </c>
      <c r="EH47" s="53">
        <f>+TRUNC('D-PRB'!EH47,0)</f>
        <v>0</v>
      </c>
      <c r="EI47" s="53">
        <f>+TRUNC('D-PRB'!EI47,0)</f>
        <v>0</v>
      </c>
      <c r="EJ47" s="53">
        <f>+TRUNC('D-PRB'!EJ47,3)</f>
        <v>0</v>
      </c>
      <c r="EK47" s="53">
        <f>+TRUNC('D-PRB'!EK47,3)</f>
        <v>0</v>
      </c>
      <c r="EL47" s="53">
        <f>+TRUNC('D-PRB'!EL47,0)</f>
        <v>0</v>
      </c>
      <c r="EM47" s="53">
        <f>+TRUNC('D-PRB'!EM47,0)</f>
        <v>0</v>
      </c>
      <c r="EN47" s="53">
        <f>+TRUNC('D-PRB'!EN47,0)</f>
        <v>0</v>
      </c>
      <c r="EO47" s="53">
        <f>+TRUNC('D-PRB'!EO47,0)</f>
        <v>0</v>
      </c>
      <c r="EQ47" s="53">
        <f>+TRUNC('D-PRB'!EQ47,0)</f>
        <v>124806</v>
      </c>
      <c r="ER47" s="53">
        <f>+TRUNC('D-PRB'!ER47,0)</f>
        <v>0</v>
      </c>
      <c r="ES47" s="53">
        <f>+TRUNC('D-PRB'!ES47,3)</f>
        <v>0</v>
      </c>
      <c r="ET47" s="53">
        <f>+TRUNC('D-PRB'!ET47,3)</f>
        <v>2568.547</v>
      </c>
      <c r="EU47" s="53">
        <f>+TRUNC('D-PRB'!EU47,0)</f>
        <v>0</v>
      </c>
      <c r="EV47" s="53">
        <f>+TRUNC('D-PRB'!EV47,0)</f>
        <v>0</v>
      </c>
      <c r="EW47" s="53">
        <f>+TRUNC('D-PRB'!EW47,0)</f>
        <v>0</v>
      </c>
      <c r="EX47" s="53">
        <f>+TRUNC('D-PRB'!EX47,0)</f>
        <v>0</v>
      </c>
      <c r="EY47" s="53">
        <f>+TRUNC('D-PRB'!EY47,0)</f>
        <v>124806</v>
      </c>
      <c r="EZ47" s="53">
        <f>+TRUNC('D-PRB'!EZ47,0)</f>
        <v>0</v>
      </c>
      <c r="FA47" s="53">
        <f>+TRUNC('D-PRB'!FA47,3)</f>
        <v>0</v>
      </c>
      <c r="FB47" s="53">
        <f>+TRUNC('D-PRB'!FB47,3)</f>
        <v>2568.547</v>
      </c>
      <c r="FC47" s="53">
        <f>+TRUNC('D-PRB'!FC47,0)</f>
        <v>0</v>
      </c>
      <c r="FD47" s="53">
        <f>+TRUNC('D-PRB'!FD47,0)</f>
        <v>0</v>
      </c>
      <c r="FE47" s="53">
        <f>+TRUNC('D-PRB'!FE47,0)</f>
        <v>0</v>
      </c>
      <c r="FF47" s="53">
        <f>+TRUNC('D-PRB'!FF47,0)</f>
        <v>0</v>
      </c>
      <c r="FG47" s="53">
        <f>+TRUNC('D-PRB'!FG47,0)</f>
        <v>114822</v>
      </c>
      <c r="FH47" s="53">
        <f>+TRUNC('D-PRB'!FH47,0)</f>
        <v>0</v>
      </c>
      <c r="FI47" s="53">
        <f>+TRUNC('D-PRB'!FI47,3)</f>
        <v>0</v>
      </c>
      <c r="FJ47" s="53">
        <f>+TRUNC('D-PRB'!FJ47,3)</f>
        <v>2568.547</v>
      </c>
      <c r="FK47" s="53">
        <f>+TRUNC('D-PRB'!FK47,0)</f>
        <v>0</v>
      </c>
      <c r="FL47" s="53">
        <f>+TRUNC('D-PRB'!FL47,0)</f>
        <v>0</v>
      </c>
      <c r="FM47" s="53">
        <f>+TRUNC('D-PRB'!FM47,0)</f>
        <v>0</v>
      </c>
      <c r="FN47" s="53">
        <f>+TRUNC('D-PRB'!FN47,0)</f>
        <v>0</v>
      </c>
    </row>
    <row r="48" spans="3:170" x14ac:dyDescent="0.2">
      <c r="C48" s="12">
        <f>+'D-PDP'!C48</f>
        <v>2035</v>
      </c>
      <c r="D48" s="23">
        <f>+TRUNC('D-PRB'!D48,0)</f>
        <v>11</v>
      </c>
      <c r="E48" s="23">
        <f>+TRUNC('D-PRB'!E48,0)</f>
        <v>0</v>
      </c>
      <c r="F48" s="23">
        <f>+TRUNC('D-PRB'!F48,0)</f>
        <v>1</v>
      </c>
      <c r="G48" s="23">
        <f>+TRUNC('D-PRB'!G48,0)</f>
        <v>0</v>
      </c>
      <c r="H48" s="23">
        <f>+TRUNC('D-PRB'!H48,0)</f>
        <v>10</v>
      </c>
      <c r="I48" s="23">
        <f>+TRUNC('D-PRB'!I48,0)</f>
        <v>0</v>
      </c>
      <c r="J48" s="23">
        <f>+TRUNC('D-PRB'!J48,0)</f>
        <v>0</v>
      </c>
      <c r="K48" s="23">
        <f>+TRUNC('D-PRB'!K48,0)</f>
        <v>100917</v>
      </c>
      <c r="L48" s="23">
        <f>+TRUNC('D-PRB'!L48,0)</f>
        <v>0</v>
      </c>
      <c r="M48" s="23">
        <f>+TRUNC('D-PRB'!M48,3)</f>
        <v>2481.8989999999999</v>
      </c>
      <c r="N48" s="23">
        <f>+TRUNC('D-PRB'!N48,3)</f>
        <v>2283.3470000000002</v>
      </c>
      <c r="O48" s="23">
        <f>+TRUNC('D-PRB'!O48,3)</f>
        <v>0</v>
      </c>
      <c r="P48" s="23">
        <f>+TRUNC('D-PRB'!P48,3)</f>
        <v>198.55099999999999</v>
      </c>
      <c r="Q48" s="23">
        <f>+TRUNC('D-PRB'!Q48,3)</f>
        <v>0</v>
      </c>
      <c r="R48" s="23">
        <f>+TRUNC('D-PRB'!R48,3)</f>
        <v>0</v>
      </c>
      <c r="S48" s="23">
        <f>+TRUNC('D-PRB'!S48,0)</f>
        <v>0</v>
      </c>
      <c r="T48" s="23">
        <f>+TRUNC('D-PRB'!T48,0)</f>
        <v>0</v>
      </c>
      <c r="U48" s="23">
        <f>+TRUNC('D-PRB'!U48,0)</f>
        <v>0</v>
      </c>
      <c r="V48" s="23">
        <f>+TRUNC('D-PRB'!V48,0)</f>
        <v>0</v>
      </c>
      <c r="W48" s="23">
        <f>+TRUNC('D-PRB'!W48,0)</f>
        <v>6026773</v>
      </c>
      <c r="X48" s="23">
        <f>+TRUNC('D-PRB'!X48,0)</f>
        <v>7323609</v>
      </c>
      <c r="Y48" s="23">
        <f>+TRUNC('D-PRB'!Y48,0)</f>
        <v>0</v>
      </c>
      <c r="Z48" s="23">
        <f>+TRUNC('D-PRB'!Z48,0)</f>
        <v>0</v>
      </c>
      <c r="AA48" s="23">
        <f>+TRUNC('D-PRB'!AA48,0)</f>
        <v>0</v>
      </c>
      <c r="AB48" s="23">
        <f>+TRUNC('D-PRB'!AB48,0)</f>
        <v>100917</v>
      </c>
      <c r="AC48" s="23">
        <f>+TRUNC('D-PRB'!AC48,0)</f>
        <v>0</v>
      </c>
      <c r="AD48" s="23">
        <f>+TRUNC('D-PRB'!AD48,3)</f>
        <v>0</v>
      </c>
      <c r="AE48" s="23">
        <f>+TRUNC('D-PRB'!AE48,3)</f>
        <v>2283.3470000000002</v>
      </c>
      <c r="AF48" s="23">
        <f>+TRUNC('D-PRB'!AF48,0)</f>
        <v>0</v>
      </c>
      <c r="AG48" s="23">
        <f>+TRUNC('D-PRB'!AG48,0)</f>
        <v>0</v>
      </c>
      <c r="AH48" s="23">
        <f>+TRUNC('D-PRB'!AH48,0)</f>
        <v>0</v>
      </c>
      <c r="AI48" s="23">
        <f>+TRUNC('D-PRB'!AI48,0)</f>
        <v>0</v>
      </c>
      <c r="AJ48" s="23">
        <f>+TRUNC('D-PRB'!AJ48,6)</f>
        <v>8</v>
      </c>
      <c r="AK48" s="23">
        <f>+TRUNC('D-PRB'!AK48,6)</f>
        <v>0</v>
      </c>
      <c r="AL48" s="23">
        <f>+TRUNC('D-PRB'!AL48,6)</f>
        <v>0</v>
      </c>
      <c r="AM48" s="23">
        <f>+TRUNC('D-PRB'!AM48,0)</f>
        <v>8073</v>
      </c>
      <c r="AN48" s="23">
        <f>+TRUNC('D-PRB'!AN48,3)</f>
        <v>0</v>
      </c>
      <c r="AO48" s="23">
        <f>+TRUNC('D-PRB'!AO48,0)</f>
        <v>0</v>
      </c>
      <c r="AP48" s="23">
        <f>+TRUNC('D-PRB'!AP48,6)</f>
        <v>100</v>
      </c>
      <c r="AQ48" s="23">
        <f>+TRUNC('D-PRB'!AQ48,0)</f>
        <v>100917</v>
      </c>
      <c r="AR48" s="23">
        <f>+TRUNC('D-PRB'!AR48,0)</f>
        <v>0</v>
      </c>
      <c r="AS48" s="23">
        <f>+TRUNC('D-PRB'!AS48,3)</f>
        <v>0</v>
      </c>
      <c r="AT48" s="23">
        <f>+TRUNC('D-PRB'!AT48,3)</f>
        <v>2283.3470000000002</v>
      </c>
      <c r="AU48" s="23">
        <f>+TRUNC('D-PRB'!AU48,0)</f>
        <v>0</v>
      </c>
      <c r="AV48" s="23">
        <f>+TRUNC('D-PRB'!AV48,0)</f>
        <v>0</v>
      </c>
      <c r="AW48" s="23">
        <f>+TRUNC('D-PRB'!AW48,0)</f>
        <v>0</v>
      </c>
      <c r="AX48" s="23">
        <f>+TRUNC('D-PRB'!AX48,0)</f>
        <v>0</v>
      </c>
      <c r="AY48" s="23">
        <f>+TRUNC('D-PRB'!AY48,0)</f>
        <v>8073</v>
      </c>
      <c r="AZ48" s="23">
        <f>+TRUNC('D-PRB'!AZ48,3)</f>
        <v>0</v>
      </c>
      <c r="BA48" s="23">
        <f>+TRUNC('D-PRB'!BA48,0)</f>
        <v>0</v>
      </c>
      <c r="BB48" s="23">
        <f>+TRUNC('D-PRB'!BB48,0)</f>
        <v>92844</v>
      </c>
      <c r="BC48" s="23">
        <f>+TRUNC('D-PRB'!BC48,0)</f>
        <v>0</v>
      </c>
      <c r="BD48" s="23">
        <f>+TRUNC('D-PRB'!BD48,3)</f>
        <v>0</v>
      </c>
      <c r="BE48" s="23">
        <f>+TRUNC('D-PRB'!BE48,3)</f>
        <v>2283.3470000000002</v>
      </c>
      <c r="BF48" s="23">
        <f>+TRUNC('D-PRB'!BF48,0)</f>
        <v>0</v>
      </c>
      <c r="BG48" s="23">
        <f>+TRUNC('D-PRB'!BG48,0)</f>
        <v>0</v>
      </c>
      <c r="BH48" s="23">
        <f>+TRUNC('D-PRB'!BH48,0)</f>
        <v>0</v>
      </c>
      <c r="BI48" s="23">
        <f>+TRUNC('D-PRB'!BI48,0)</f>
        <v>0</v>
      </c>
      <c r="BJ48" s="23">
        <f>+TRUNC('D-PRB'!BJ48,3)</f>
        <v>98.739000000000004</v>
      </c>
      <c r="BK48" s="23">
        <f>+TRUNC('D-PRB'!BK48,3)</f>
        <v>1.8420000000000001</v>
      </c>
      <c r="BL48" s="23">
        <f>+TRUNC('D-PRB'!BL48,3)</f>
        <v>-1.0569999999999999</v>
      </c>
      <c r="BM48" s="23">
        <f>+TRUNC('D-PRB'!BM48,3)</f>
        <v>0.876</v>
      </c>
      <c r="BN48" s="23">
        <f>+TRUNC('D-PRB'!BN48,3)</f>
        <v>6.0419999999999998</v>
      </c>
      <c r="BO48" s="23">
        <f>+TRUNC('D-PRB'!BO48,3)</f>
        <v>6.0419999999999998</v>
      </c>
      <c r="BP48" s="23">
        <f>+TRUNC('D-PRB'!BP48,3)</f>
        <v>0</v>
      </c>
      <c r="BQ48" s="23">
        <f>+TRUNC('D-PRB'!BQ48,3)</f>
        <v>37.502000000000002</v>
      </c>
      <c r="BR48" s="23">
        <f>+TRUNC('D-PRB'!BR48,3)</f>
        <v>37.502000000000002</v>
      </c>
      <c r="BS48" s="23">
        <f>+TRUNC('D-PRB'!BS48,3)</f>
        <v>98.739000000000004</v>
      </c>
      <c r="BT48" s="23">
        <f>+TRUNC('D-PRB'!BT48,0)</f>
        <v>9167374</v>
      </c>
      <c r="BU48" s="23">
        <f>+TRUNC('D-PRB'!BU48,0)</f>
        <v>1351086</v>
      </c>
      <c r="BV48" s="23">
        <f>+TRUNC('D-PRB'!BV48,6)</f>
        <v>100</v>
      </c>
      <c r="BW48" s="23">
        <f>+TRUNC('D-PRB'!BW48,0)</f>
        <v>0</v>
      </c>
      <c r="BX48" s="23">
        <f>+TRUNC('D-PRB'!BX48,0)</f>
        <v>0</v>
      </c>
      <c r="BY48" s="23">
        <f>+TRUNC('D-PRB'!BY48,0)</f>
        <v>1351086</v>
      </c>
      <c r="BZ48" s="23">
        <f>+TRUNC('D-PRB'!BZ48,3)</f>
        <v>13.387</v>
      </c>
      <c r="CA48" s="23">
        <f>+TRUNC('D-PRB'!CA48,3)</f>
        <v>0.13</v>
      </c>
      <c r="CB48" s="23">
        <f>+TRUNC('D-PRB'!CB48,3)</f>
        <v>0.42199999999999999</v>
      </c>
      <c r="CC48" s="23">
        <f>+TRUNC('D-PRB'!CC48,3)</f>
        <v>0.10299999999999999</v>
      </c>
      <c r="CD48" s="23">
        <f>+TRUNC('D-PRB'!CD48,3)</f>
        <v>8.6999999999999994E-2</v>
      </c>
      <c r="CE48" s="23">
        <f>+TRUNC('D-PRB'!CE48,3)</f>
        <v>0</v>
      </c>
      <c r="CF48" s="23">
        <f>+TRUNC('D-PRB'!CF48,3)</f>
        <v>0</v>
      </c>
      <c r="CG48" s="23">
        <f>+TRUNC('D-PRB'!CG48,3)</f>
        <v>0</v>
      </c>
      <c r="CH48" s="23">
        <f>+TRUNC('D-PRB'!CH48,3)</f>
        <v>0</v>
      </c>
      <c r="CI48" s="23">
        <f>+TRUNC('D-PRB'!CI48,3)</f>
        <v>47099.114999999998</v>
      </c>
      <c r="CJ48" s="23">
        <f>+TRUNC('D-PRB'!CJ48,3)</f>
        <v>1499.7370000000001</v>
      </c>
      <c r="CK48" s="23">
        <f>+TRUNC('D-PRB'!CK48,3)</f>
        <v>0</v>
      </c>
      <c r="CL48" s="23">
        <f>+TRUNC('D-PRB'!CL48,3)</f>
        <v>0</v>
      </c>
      <c r="CM48" s="23">
        <f>+TRUNC('D-PRB'!CM48,3)</f>
        <v>0</v>
      </c>
      <c r="CN48" s="23">
        <f>+TRUNC('D-PRB'!CN48,0)</f>
        <v>0</v>
      </c>
      <c r="CO48" s="23">
        <f>+TRUNC('D-PRB'!CO48,3)</f>
        <v>0</v>
      </c>
      <c r="CP48" s="23">
        <f>+TRUNC('D-PRB'!CP48,0)</f>
        <v>0</v>
      </c>
      <c r="CQ48" s="23">
        <f>+TRUNC('D-PRB'!CQ48,0)</f>
        <v>0</v>
      </c>
      <c r="CR48" s="23">
        <f>+TRUNC('D-PRB'!CR48,0)</f>
        <v>0</v>
      </c>
      <c r="CS48" s="23">
        <f>+TRUNC('D-PRB'!CS48,0)</f>
        <v>0</v>
      </c>
      <c r="CT48" s="23">
        <f>+TRUNC('D-PRB'!CT48,0)</f>
        <v>0</v>
      </c>
      <c r="CU48" s="23">
        <f>+TRUNC('D-PRB'!CU48,6)</f>
        <v>0</v>
      </c>
      <c r="CV48" s="23">
        <f>+TRUNC('D-PRB'!CV48,0)</f>
        <v>0</v>
      </c>
      <c r="CW48" s="23">
        <f>+TRUNC('D-PRB'!CW48,0)</f>
        <v>0</v>
      </c>
      <c r="CX48" s="23">
        <f>+TRUNC('D-PRB'!CX48,0)</f>
        <v>0</v>
      </c>
      <c r="CY48" s="23">
        <f>+TRUNC('D-PRB'!CY48,0)</f>
        <v>0</v>
      </c>
      <c r="CZ48" s="23">
        <f>+TRUNC('D-PRB'!CZ48,0)</f>
        <v>0</v>
      </c>
      <c r="DA48" s="23">
        <f>+TRUNC('D-PRB'!DA48,0)</f>
        <v>0</v>
      </c>
      <c r="DB48" s="23">
        <f>+TRUNC('D-PRB'!DB48,0)</f>
        <v>0</v>
      </c>
      <c r="DC48" s="23">
        <f>+TRUNC('D-PRB'!DC48,0)</f>
        <v>0</v>
      </c>
      <c r="DD48" s="23">
        <f>+TRUNC('D-PRB'!DD48,0)</f>
        <v>0</v>
      </c>
      <c r="DE48" s="23">
        <f>+TRUNC('D-PRB'!DE48,0)</f>
        <v>0</v>
      </c>
      <c r="DF48" s="23">
        <f>+TRUNC('D-PRB'!DF48,0)</f>
        <v>0</v>
      </c>
      <c r="DG48" s="23">
        <f>+TRUNC('D-PRB'!DG48,0)</f>
        <v>0</v>
      </c>
      <c r="DH48" s="23">
        <f>+TRUNC('D-PRB'!DH48,0)</f>
        <v>0</v>
      </c>
      <c r="DI48" s="23">
        <f>+TRUNC('D-PRB'!DI48,0)</f>
        <v>0</v>
      </c>
      <c r="DJ48" s="23">
        <f>+TRUNC('D-PRB'!DJ48,6)</f>
        <v>0</v>
      </c>
      <c r="DK48" s="23">
        <f>+TRUNC('D-PRB'!DK48,0)</f>
        <v>0</v>
      </c>
      <c r="DL48" s="23">
        <f>+TRUNC('D-PRB'!DL48,0)</f>
        <v>0</v>
      </c>
      <c r="DM48" s="23">
        <f>+TRUNC('D-PRB'!DM48,0)</f>
        <v>0</v>
      </c>
      <c r="DN48" s="23">
        <f>+TRUNC('D-PRB'!DN48,0)</f>
        <v>7816287</v>
      </c>
      <c r="DO48" s="23">
        <f>+TRUNC('D-PRB'!DO48,0)</f>
        <v>7816287</v>
      </c>
      <c r="DP48" s="23">
        <f>+TRUNC('D-PRB'!DP48,0)</f>
        <v>2374608</v>
      </c>
      <c r="DR48" s="53">
        <f>+TRUNC('D-PRB'!DR48,0)</f>
        <v>0</v>
      </c>
      <c r="DS48" s="53">
        <f>+TRUNC('D-PRB'!DS48,0)</f>
        <v>0</v>
      </c>
      <c r="DT48" s="53">
        <f>+TRUNC('D-PRB'!DT48,3)</f>
        <v>0</v>
      </c>
      <c r="DU48" s="53">
        <f>+TRUNC('D-PRB'!DU48,3)</f>
        <v>0</v>
      </c>
      <c r="DV48" s="53">
        <f>+TRUNC('D-PRB'!DV48,0)</f>
        <v>0</v>
      </c>
      <c r="DW48" s="53">
        <f>+TRUNC('D-PRB'!DW48,0)</f>
        <v>0</v>
      </c>
      <c r="DX48" s="53">
        <f>+TRUNC('D-PRB'!DX48,0)</f>
        <v>0</v>
      </c>
      <c r="DY48" s="53">
        <f>+TRUNC('D-PRB'!DY48,0)</f>
        <v>0</v>
      </c>
      <c r="DZ48" s="53">
        <f>+TRUNC('D-PRB'!DZ48,0)</f>
        <v>0</v>
      </c>
      <c r="EA48" s="53">
        <f>+TRUNC('D-PRB'!EA48,0)</f>
        <v>0</v>
      </c>
      <c r="EB48" s="53">
        <f>+TRUNC('D-PRB'!EB48,3)</f>
        <v>0</v>
      </c>
      <c r="EC48" s="53">
        <f>+TRUNC('D-PRB'!EC48,3)</f>
        <v>0</v>
      </c>
      <c r="ED48" s="53">
        <f>+TRUNC('D-PRB'!ED48,0)</f>
        <v>0</v>
      </c>
      <c r="EE48" s="53">
        <f>+TRUNC('D-PRB'!EE48,0)</f>
        <v>0</v>
      </c>
      <c r="EF48" s="53">
        <f>+TRUNC('D-PRB'!EF48,0)</f>
        <v>0</v>
      </c>
      <c r="EG48" s="53">
        <f>+TRUNC('D-PRB'!EG48,0)</f>
        <v>0</v>
      </c>
      <c r="EH48" s="53">
        <f>+TRUNC('D-PRB'!EH48,0)</f>
        <v>0</v>
      </c>
      <c r="EI48" s="53">
        <f>+TRUNC('D-PRB'!EI48,0)</f>
        <v>0</v>
      </c>
      <c r="EJ48" s="53">
        <f>+TRUNC('D-PRB'!EJ48,3)</f>
        <v>0</v>
      </c>
      <c r="EK48" s="53">
        <f>+TRUNC('D-PRB'!EK48,3)</f>
        <v>0</v>
      </c>
      <c r="EL48" s="53">
        <f>+TRUNC('D-PRB'!EL48,0)</f>
        <v>0</v>
      </c>
      <c r="EM48" s="53">
        <f>+TRUNC('D-PRB'!EM48,0)</f>
        <v>0</v>
      </c>
      <c r="EN48" s="53">
        <f>+TRUNC('D-PRB'!EN48,0)</f>
        <v>0</v>
      </c>
      <c r="EO48" s="53">
        <f>+TRUNC('D-PRB'!EO48,0)</f>
        <v>0</v>
      </c>
      <c r="EQ48" s="53">
        <f>+TRUNC('D-PRB'!EQ48,0)</f>
        <v>100917</v>
      </c>
      <c r="ER48" s="53">
        <f>+TRUNC('D-PRB'!ER48,0)</f>
        <v>0</v>
      </c>
      <c r="ES48" s="53">
        <f>+TRUNC('D-PRB'!ES48,3)</f>
        <v>0</v>
      </c>
      <c r="ET48" s="53">
        <f>+TRUNC('D-PRB'!ET48,3)</f>
        <v>2283.3470000000002</v>
      </c>
      <c r="EU48" s="53">
        <f>+TRUNC('D-PRB'!EU48,0)</f>
        <v>0</v>
      </c>
      <c r="EV48" s="53">
        <f>+TRUNC('D-PRB'!EV48,0)</f>
        <v>0</v>
      </c>
      <c r="EW48" s="53">
        <f>+TRUNC('D-PRB'!EW48,0)</f>
        <v>0</v>
      </c>
      <c r="EX48" s="53">
        <f>+TRUNC('D-PRB'!EX48,0)</f>
        <v>0</v>
      </c>
      <c r="EY48" s="53">
        <f>+TRUNC('D-PRB'!EY48,0)</f>
        <v>100917</v>
      </c>
      <c r="EZ48" s="53">
        <f>+TRUNC('D-PRB'!EZ48,0)</f>
        <v>0</v>
      </c>
      <c r="FA48" s="53">
        <f>+TRUNC('D-PRB'!FA48,3)</f>
        <v>0</v>
      </c>
      <c r="FB48" s="53">
        <f>+TRUNC('D-PRB'!FB48,3)</f>
        <v>2283.3470000000002</v>
      </c>
      <c r="FC48" s="53">
        <f>+TRUNC('D-PRB'!FC48,0)</f>
        <v>0</v>
      </c>
      <c r="FD48" s="53">
        <f>+TRUNC('D-PRB'!FD48,0)</f>
        <v>0</v>
      </c>
      <c r="FE48" s="53">
        <f>+TRUNC('D-PRB'!FE48,0)</f>
        <v>0</v>
      </c>
      <c r="FF48" s="53">
        <f>+TRUNC('D-PRB'!FF48,0)</f>
        <v>0</v>
      </c>
      <c r="FG48" s="53">
        <f>+TRUNC('D-PRB'!FG48,0)</f>
        <v>92844</v>
      </c>
      <c r="FH48" s="53">
        <f>+TRUNC('D-PRB'!FH48,0)</f>
        <v>0</v>
      </c>
      <c r="FI48" s="53">
        <f>+TRUNC('D-PRB'!FI48,3)</f>
        <v>0</v>
      </c>
      <c r="FJ48" s="53">
        <f>+TRUNC('D-PRB'!FJ48,3)</f>
        <v>2283.3470000000002</v>
      </c>
      <c r="FK48" s="53">
        <f>+TRUNC('D-PRB'!FK48,0)</f>
        <v>0</v>
      </c>
      <c r="FL48" s="53">
        <f>+TRUNC('D-PRB'!FL48,0)</f>
        <v>0</v>
      </c>
      <c r="FM48" s="53">
        <f>+TRUNC('D-PRB'!FM48,0)</f>
        <v>0</v>
      </c>
      <c r="FN48" s="53">
        <f>+TRUNC('D-PRB'!FN48,0)</f>
        <v>0</v>
      </c>
    </row>
    <row r="49" spans="3:170" x14ac:dyDescent="0.2">
      <c r="C49" s="12">
        <f>+'D-PDP'!C49</f>
        <v>2036</v>
      </c>
      <c r="D49" s="23">
        <f>+TRUNC('D-PRB'!D49,0)</f>
        <v>11</v>
      </c>
      <c r="E49" s="23">
        <f>+TRUNC('D-PRB'!E49,0)</f>
        <v>0</v>
      </c>
      <c r="F49" s="23">
        <f>+TRUNC('D-PRB'!F49,0)</f>
        <v>1</v>
      </c>
      <c r="G49" s="23">
        <f>+TRUNC('D-PRB'!G49,0)</f>
        <v>0</v>
      </c>
      <c r="H49" s="23">
        <f>+TRUNC('D-PRB'!H49,0)</f>
        <v>10</v>
      </c>
      <c r="I49" s="23">
        <f>+TRUNC('D-PRB'!I49,0)</f>
        <v>0</v>
      </c>
      <c r="J49" s="23">
        <f>+TRUNC('D-PRB'!J49,0)</f>
        <v>0</v>
      </c>
      <c r="K49" s="23">
        <f>+TRUNC('D-PRB'!K49,0)</f>
        <v>82498</v>
      </c>
      <c r="L49" s="23">
        <f>+TRUNC('D-PRB'!L49,0)</f>
        <v>0</v>
      </c>
      <c r="M49" s="23">
        <f>+TRUNC('D-PRB'!M49,3)</f>
        <v>2128.1990000000001</v>
      </c>
      <c r="N49" s="23">
        <f>+TRUNC('D-PRB'!N49,3)</f>
        <v>1957.943</v>
      </c>
      <c r="O49" s="23">
        <f>+TRUNC('D-PRB'!O49,3)</f>
        <v>0</v>
      </c>
      <c r="P49" s="23">
        <f>+TRUNC('D-PRB'!P49,3)</f>
        <v>170.255</v>
      </c>
      <c r="Q49" s="23">
        <f>+TRUNC('D-PRB'!Q49,3)</f>
        <v>0</v>
      </c>
      <c r="R49" s="23">
        <f>+TRUNC('D-PRB'!R49,3)</f>
        <v>0</v>
      </c>
      <c r="S49" s="23">
        <f>+TRUNC('D-PRB'!S49,0)</f>
        <v>0</v>
      </c>
      <c r="T49" s="23">
        <f>+TRUNC('D-PRB'!T49,0)</f>
        <v>0</v>
      </c>
      <c r="U49" s="23">
        <f>+TRUNC('D-PRB'!U49,0)</f>
        <v>0</v>
      </c>
      <c r="V49" s="23">
        <f>+TRUNC('D-PRB'!V49,0)</f>
        <v>0</v>
      </c>
      <c r="W49" s="23">
        <f>+TRUNC('D-PRB'!W49,0)</f>
        <v>6035226</v>
      </c>
      <c r="X49" s="23">
        <f>+TRUNC('D-PRB'!X49,0)</f>
        <v>7325409</v>
      </c>
      <c r="Y49" s="23">
        <f>+TRUNC('D-PRB'!Y49,0)</f>
        <v>0</v>
      </c>
      <c r="Z49" s="23">
        <f>+TRUNC('D-PRB'!Z49,0)</f>
        <v>0</v>
      </c>
      <c r="AA49" s="23">
        <f>+TRUNC('D-PRB'!AA49,0)</f>
        <v>0</v>
      </c>
      <c r="AB49" s="23">
        <f>+TRUNC('D-PRB'!AB49,0)</f>
        <v>82498</v>
      </c>
      <c r="AC49" s="23">
        <f>+TRUNC('D-PRB'!AC49,0)</f>
        <v>0</v>
      </c>
      <c r="AD49" s="23">
        <f>+TRUNC('D-PRB'!AD49,3)</f>
        <v>0</v>
      </c>
      <c r="AE49" s="23">
        <f>+TRUNC('D-PRB'!AE49,3)</f>
        <v>1957.943</v>
      </c>
      <c r="AF49" s="23">
        <f>+TRUNC('D-PRB'!AF49,0)</f>
        <v>0</v>
      </c>
      <c r="AG49" s="23">
        <f>+TRUNC('D-PRB'!AG49,0)</f>
        <v>0</v>
      </c>
      <c r="AH49" s="23">
        <f>+TRUNC('D-PRB'!AH49,0)</f>
        <v>0</v>
      </c>
      <c r="AI49" s="23">
        <f>+TRUNC('D-PRB'!AI49,0)</f>
        <v>0</v>
      </c>
      <c r="AJ49" s="23">
        <f>+TRUNC('D-PRB'!AJ49,6)</f>
        <v>8</v>
      </c>
      <c r="AK49" s="23">
        <f>+TRUNC('D-PRB'!AK49,6)</f>
        <v>0</v>
      </c>
      <c r="AL49" s="23">
        <f>+TRUNC('D-PRB'!AL49,6)</f>
        <v>0</v>
      </c>
      <c r="AM49" s="23">
        <f>+TRUNC('D-PRB'!AM49,0)</f>
        <v>6599</v>
      </c>
      <c r="AN49" s="23">
        <f>+TRUNC('D-PRB'!AN49,3)</f>
        <v>0</v>
      </c>
      <c r="AO49" s="23">
        <f>+TRUNC('D-PRB'!AO49,0)</f>
        <v>0</v>
      </c>
      <c r="AP49" s="23">
        <f>+TRUNC('D-PRB'!AP49,6)</f>
        <v>100</v>
      </c>
      <c r="AQ49" s="23">
        <f>+TRUNC('D-PRB'!AQ49,0)</f>
        <v>82498</v>
      </c>
      <c r="AR49" s="23">
        <f>+TRUNC('D-PRB'!AR49,0)</f>
        <v>0</v>
      </c>
      <c r="AS49" s="23">
        <f>+TRUNC('D-PRB'!AS49,3)</f>
        <v>0</v>
      </c>
      <c r="AT49" s="23">
        <f>+TRUNC('D-PRB'!AT49,3)</f>
        <v>1957.943</v>
      </c>
      <c r="AU49" s="23">
        <f>+TRUNC('D-PRB'!AU49,0)</f>
        <v>0</v>
      </c>
      <c r="AV49" s="23">
        <f>+TRUNC('D-PRB'!AV49,0)</f>
        <v>0</v>
      </c>
      <c r="AW49" s="23">
        <f>+TRUNC('D-PRB'!AW49,0)</f>
        <v>0</v>
      </c>
      <c r="AX49" s="23">
        <f>+TRUNC('D-PRB'!AX49,0)</f>
        <v>0</v>
      </c>
      <c r="AY49" s="23">
        <f>+TRUNC('D-PRB'!AY49,0)</f>
        <v>6599</v>
      </c>
      <c r="AZ49" s="23">
        <f>+TRUNC('D-PRB'!AZ49,3)</f>
        <v>0</v>
      </c>
      <c r="BA49" s="23">
        <f>+TRUNC('D-PRB'!BA49,0)</f>
        <v>0</v>
      </c>
      <c r="BB49" s="23">
        <f>+TRUNC('D-PRB'!BB49,0)</f>
        <v>75898</v>
      </c>
      <c r="BC49" s="23">
        <f>+TRUNC('D-PRB'!BC49,0)</f>
        <v>0</v>
      </c>
      <c r="BD49" s="23">
        <f>+TRUNC('D-PRB'!BD49,3)</f>
        <v>0</v>
      </c>
      <c r="BE49" s="23">
        <f>+TRUNC('D-PRB'!BE49,3)</f>
        <v>1957.943</v>
      </c>
      <c r="BF49" s="23">
        <f>+TRUNC('D-PRB'!BF49,0)</f>
        <v>0</v>
      </c>
      <c r="BG49" s="23">
        <f>+TRUNC('D-PRB'!BG49,0)</f>
        <v>0</v>
      </c>
      <c r="BH49" s="23">
        <f>+TRUNC('D-PRB'!BH49,0)</f>
        <v>0</v>
      </c>
      <c r="BI49" s="23">
        <f>+TRUNC('D-PRB'!BI49,0)</f>
        <v>0</v>
      </c>
      <c r="BJ49" s="23">
        <f>+TRUNC('D-PRB'!BJ49,3)</f>
        <v>98.739000000000004</v>
      </c>
      <c r="BK49" s="23">
        <f>+TRUNC('D-PRB'!BK49,3)</f>
        <v>1.8420000000000001</v>
      </c>
      <c r="BL49" s="23">
        <f>+TRUNC('D-PRB'!BL49,3)</f>
        <v>-1.0569999999999999</v>
      </c>
      <c r="BM49" s="23">
        <f>+TRUNC('D-PRB'!BM49,3)</f>
        <v>0.876</v>
      </c>
      <c r="BN49" s="23">
        <f>+TRUNC('D-PRB'!BN49,3)</f>
        <v>6.0419999999999998</v>
      </c>
      <c r="BO49" s="23">
        <f>+TRUNC('D-PRB'!BO49,3)</f>
        <v>6.0419999999999998</v>
      </c>
      <c r="BP49" s="23">
        <f>+TRUNC('D-PRB'!BP49,3)</f>
        <v>0</v>
      </c>
      <c r="BQ49" s="23">
        <f>+TRUNC('D-PRB'!BQ49,3)</f>
        <v>37.502000000000002</v>
      </c>
      <c r="BR49" s="23">
        <f>+TRUNC('D-PRB'!BR49,3)</f>
        <v>37.502000000000002</v>
      </c>
      <c r="BS49" s="23">
        <f>+TRUNC('D-PRB'!BS49,3)</f>
        <v>98.739000000000004</v>
      </c>
      <c r="BT49" s="23">
        <f>+TRUNC('D-PRB'!BT49,0)</f>
        <v>7494162</v>
      </c>
      <c r="BU49" s="23">
        <f>+TRUNC('D-PRB'!BU49,0)</f>
        <v>1347655</v>
      </c>
      <c r="BV49" s="23">
        <f>+TRUNC('D-PRB'!BV49,6)</f>
        <v>100</v>
      </c>
      <c r="BW49" s="23">
        <f>+TRUNC('D-PRB'!BW49,0)</f>
        <v>0</v>
      </c>
      <c r="BX49" s="23">
        <f>+TRUNC('D-PRB'!BX49,0)</f>
        <v>0</v>
      </c>
      <c r="BY49" s="23">
        <f>+TRUNC('D-PRB'!BY49,0)</f>
        <v>1347655</v>
      </c>
      <c r="BZ49" s="23">
        <f>+TRUNC('D-PRB'!BZ49,3)</f>
        <v>16.335000000000001</v>
      </c>
      <c r="CA49" s="23">
        <f>+TRUNC('D-PRB'!CA49,3)</f>
        <v>0.13</v>
      </c>
      <c r="CB49" s="23">
        <f>+TRUNC('D-PRB'!CB49,3)</f>
        <v>0.42199999999999999</v>
      </c>
      <c r="CC49" s="23">
        <f>+TRUNC('D-PRB'!CC49,3)</f>
        <v>0.10299999999999999</v>
      </c>
      <c r="CD49" s="23">
        <f>+TRUNC('D-PRB'!CD49,3)</f>
        <v>8.6999999999999994E-2</v>
      </c>
      <c r="CE49" s="23">
        <f>+TRUNC('D-PRB'!CE49,3)</f>
        <v>0</v>
      </c>
      <c r="CF49" s="23">
        <f>+TRUNC('D-PRB'!CF49,3)</f>
        <v>0</v>
      </c>
      <c r="CG49" s="23">
        <f>+TRUNC('D-PRB'!CG49,3)</f>
        <v>0</v>
      </c>
      <c r="CH49" s="23">
        <f>+TRUNC('D-PRB'!CH49,3)</f>
        <v>0</v>
      </c>
      <c r="CI49" s="23">
        <f>+TRUNC('D-PRB'!CI49,3)</f>
        <v>47099.114999999998</v>
      </c>
      <c r="CJ49" s="23">
        <f>+TRUNC('D-PRB'!CJ49,3)</f>
        <v>1499.7370000000001</v>
      </c>
      <c r="CK49" s="23">
        <f>+TRUNC('D-PRB'!CK49,3)</f>
        <v>0</v>
      </c>
      <c r="CL49" s="23">
        <f>+TRUNC('D-PRB'!CL49,3)</f>
        <v>0</v>
      </c>
      <c r="CM49" s="23">
        <f>+TRUNC('D-PRB'!CM49,3)</f>
        <v>0</v>
      </c>
      <c r="CN49" s="23">
        <f>+TRUNC('D-PRB'!CN49,0)</f>
        <v>0</v>
      </c>
      <c r="CO49" s="23">
        <f>+TRUNC('D-PRB'!CO49,3)</f>
        <v>0</v>
      </c>
      <c r="CP49" s="23">
        <f>+TRUNC('D-PRB'!CP49,0)</f>
        <v>0</v>
      </c>
      <c r="CQ49" s="23">
        <f>+TRUNC('D-PRB'!CQ49,0)</f>
        <v>0</v>
      </c>
      <c r="CR49" s="23">
        <f>+TRUNC('D-PRB'!CR49,0)</f>
        <v>0</v>
      </c>
      <c r="CS49" s="23">
        <f>+TRUNC('D-PRB'!CS49,0)</f>
        <v>0</v>
      </c>
      <c r="CT49" s="23">
        <f>+TRUNC('D-PRB'!CT49,0)</f>
        <v>0</v>
      </c>
      <c r="CU49" s="23">
        <f>+TRUNC('D-PRB'!CU49,6)</f>
        <v>0</v>
      </c>
      <c r="CV49" s="23">
        <f>+TRUNC('D-PRB'!CV49,0)</f>
        <v>0</v>
      </c>
      <c r="CW49" s="23">
        <f>+TRUNC('D-PRB'!CW49,0)</f>
        <v>0</v>
      </c>
      <c r="CX49" s="23">
        <f>+TRUNC('D-PRB'!CX49,0)</f>
        <v>0</v>
      </c>
      <c r="CY49" s="23">
        <f>+TRUNC('D-PRB'!CY49,0)</f>
        <v>0</v>
      </c>
      <c r="CZ49" s="23">
        <f>+TRUNC('D-PRB'!CZ49,0)</f>
        <v>0</v>
      </c>
      <c r="DA49" s="23">
        <f>+TRUNC('D-PRB'!DA49,0)</f>
        <v>0</v>
      </c>
      <c r="DB49" s="23">
        <f>+TRUNC('D-PRB'!DB49,0)</f>
        <v>0</v>
      </c>
      <c r="DC49" s="23">
        <f>+TRUNC('D-PRB'!DC49,0)</f>
        <v>0</v>
      </c>
      <c r="DD49" s="23">
        <f>+TRUNC('D-PRB'!DD49,0)</f>
        <v>0</v>
      </c>
      <c r="DE49" s="23">
        <f>+TRUNC('D-PRB'!DE49,0)</f>
        <v>0</v>
      </c>
      <c r="DF49" s="23">
        <f>+TRUNC('D-PRB'!DF49,0)</f>
        <v>0</v>
      </c>
      <c r="DG49" s="23">
        <f>+TRUNC('D-PRB'!DG49,0)</f>
        <v>0</v>
      </c>
      <c r="DH49" s="23">
        <f>+TRUNC('D-PRB'!DH49,0)</f>
        <v>0</v>
      </c>
      <c r="DI49" s="23">
        <f>+TRUNC('D-PRB'!DI49,0)</f>
        <v>0</v>
      </c>
      <c r="DJ49" s="23">
        <f>+TRUNC('D-PRB'!DJ49,6)</f>
        <v>0</v>
      </c>
      <c r="DK49" s="23">
        <f>+TRUNC('D-PRB'!DK49,0)</f>
        <v>0</v>
      </c>
      <c r="DL49" s="23">
        <f>+TRUNC('D-PRB'!DL49,0)</f>
        <v>0</v>
      </c>
      <c r="DM49" s="23">
        <f>+TRUNC('D-PRB'!DM49,0)</f>
        <v>0</v>
      </c>
      <c r="DN49" s="23">
        <f>+TRUNC('D-PRB'!DN49,0)</f>
        <v>6146506</v>
      </c>
      <c r="DO49" s="23">
        <f>+TRUNC('D-PRB'!DO49,0)</f>
        <v>6146506</v>
      </c>
      <c r="DP49" s="23">
        <f>+TRUNC('D-PRB'!DP49,0)</f>
        <v>1697567</v>
      </c>
      <c r="DR49" s="53">
        <f>+TRUNC('D-PRB'!DR49,0)</f>
        <v>0</v>
      </c>
      <c r="DS49" s="53">
        <f>+TRUNC('D-PRB'!DS49,0)</f>
        <v>0</v>
      </c>
      <c r="DT49" s="53">
        <f>+TRUNC('D-PRB'!DT49,3)</f>
        <v>0</v>
      </c>
      <c r="DU49" s="53">
        <f>+TRUNC('D-PRB'!DU49,3)</f>
        <v>0</v>
      </c>
      <c r="DV49" s="53">
        <f>+TRUNC('D-PRB'!DV49,0)</f>
        <v>0</v>
      </c>
      <c r="DW49" s="53">
        <f>+TRUNC('D-PRB'!DW49,0)</f>
        <v>0</v>
      </c>
      <c r="DX49" s="53">
        <f>+TRUNC('D-PRB'!DX49,0)</f>
        <v>0</v>
      </c>
      <c r="DY49" s="53">
        <f>+TRUNC('D-PRB'!DY49,0)</f>
        <v>0</v>
      </c>
      <c r="DZ49" s="53">
        <f>+TRUNC('D-PRB'!DZ49,0)</f>
        <v>0</v>
      </c>
      <c r="EA49" s="53">
        <f>+TRUNC('D-PRB'!EA49,0)</f>
        <v>0</v>
      </c>
      <c r="EB49" s="53">
        <f>+TRUNC('D-PRB'!EB49,3)</f>
        <v>0</v>
      </c>
      <c r="EC49" s="53">
        <f>+TRUNC('D-PRB'!EC49,3)</f>
        <v>0</v>
      </c>
      <c r="ED49" s="53">
        <f>+TRUNC('D-PRB'!ED49,0)</f>
        <v>0</v>
      </c>
      <c r="EE49" s="53">
        <f>+TRUNC('D-PRB'!EE49,0)</f>
        <v>0</v>
      </c>
      <c r="EF49" s="53">
        <f>+TRUNC('D-PRB'!EF49,0)</f>
        <v>0</v>
      </c>
      <c r="EG49" s="53">
        <f>+TRUNC('D-PRB'!EG49,0)</f>
        <v>0</v>
      </c>
      <c r="EH49" s="53">
        <f>+TRUNC('D-PRB'!EH49,0)</f>
        <v>0</v>
      </c>
      <c r="EI49" s="53">
        <f>+TRUNC('D-PRB'!EI49,0)</f>
        <v>0</v>
      </c>
      <c r="EJ49" s="53">
        <f>+TRUNC('D-PRB'!EJ49,3)</f>
        <v>0</v>
      </c>
      <c r="EK49" s="53">
        <f>+TRUNC('D-PRB'!EK49,3)</f>
        <v>0</v>
      </c>
      <c r="EL49" s="53">
        <f>+TRUNC('D-PRB'!EL49,0)</f>
        <v>0</v>
      </c>
      <c r="EM49" s="53">
        <f>+TRUNC('D-PRB'!EM49,0)</f>
        <v>0</v>
      </c>
      <c r="EN49" s="53">
        <f>+TRUNC('D-PRB'!EN49,0)</f>
        <v>0</v>
      </c>
      <c r="EO49" s="53">
        <f>+TRUNC('D-PRB'!EO49,0)</f>
        <v>0</v>
      </c>
      <c r="EQ49" s="53">
        <f>+TRUNC('D-PRB'!EQ49,0)</f>
        <v>82498</v>
      </c>
      <c r="ER49" s="53">
        <f>+TRUNC('D-PRB'!ER49,0)</f>
        <v>0</v>
      </c>
      <c r="ES49" s="53">
        <f>+TRUNC('D-PRB'!ES49,3)</f>
        <v>0</v>
      </c>
      <c r="ET49" s="53">
        <f>+TRUNC('D-PRB'!ET49,3)</f>
        <v>1957.943</v>
      </c>
      <c r="EU49" s="53">
        <f>+TRUNC('D-PRB'!EU49,0)</f>
        <v>0</v>
      </c>
      <c r="EV49" s="53">
        <f>+TRUNC('D-PRB'!EV49,0)</f>
        <v>0</v>
      </c>
      <c r="EW49" s="53">
        <f>+TRUNC('D-PRB'!EW49,0)</f>
        <v>0</v>
      </c>
      <c r="EX49" s="53">
        <f>+TRUNC('D-PRB'!EX49,0)</f>
        <v>0</v>
      </c>
      <c r="EY49" s="53">
        <f>+TRUNC('D-PRB'!EY49,0)</f>
        <v>82498</v>
      </c>
      <c r="EZ49" s="53">
        <f>+TRUNC('D-PRB'!EZ49,0)</f>
        <v>0</v>
      </c>
      <c r="FA49" s="53">
        <f>+TRUNC('D-PRB'!FA49,3)</f>
        <v>0</v>
      </c>
      <c r="FB49" s="53">
        <f>+TRUNC('D-PRB'!FB49,3)</f>
        <v>1957.943</v>
      </c>
      <c r="FC49" s="53">
        <f>+TRUNC('D-PRB'!FC49,0)</f>
        <v>0</v>
      </c>
      <c r="FD49" s="53">
        <f>+TRUNC('D-PRB'!FD49,0)</f>
        <v>0</v>
      </c>
      <c r="FE49" s="53">
        <f>+TRUNC('D-PRB'!FE49,0)</f>
        <v>0</v>
      </c>
      <c r="FF49" s="53">
        <f>+TRUNC('D-PRB'!FF49,0)</f>
        <v>0</v>
      </c>
      <c r="FG49" s="53">
        <f>+TRUNC('D-PRB'!FG49,0)</f>
        <v>75898</v>
      </c>
      <c r="FH49" s="53">
        <f>+TRUNC('D-PRB'!FH49,0)</f>
        <v>0</v>
      </c>
      <c r="FI49" s="53">
        <f>+TRUNC('D-PRB'!FI49,3)</f>
        <v>0</v>
      </c>
      <c r="FJ49" s="53">
        <f>+TRUNC('D-PRB'!FJ49,3)</f>
        <v>1957.943</v>
      </c>
      <c r="FK49" s="53">
        <f>+TRUNC('D-PRB'!FK49,0)</f>
        <v>0</v>
      </c>
      <c r="FL49" s="53">
        <f>+TRUNC('D-PRB'!FL49,0)</f>
        <v>0</v>
      </c>
      <c r="FM49" s="53">
        <f>+TRUNC('D-PRB'!FM49,0)</f>
        <v>0</v>
      </c>
      <c r="FN49" s="53">
        <f>+TRUNC('D-PRB'!FN49,0)</f>
        <v>0</v>
      </c>
    </row>
    <row r="50" spans="3:170" x14ac:dyDescent="0.2">
      <c r="C50" s="12">
        <f>+'D-PDP'!C50</f>
        <v>2037</v>
      </c>
      <c r="D50" s="23">
        <f>+TRUNC('D-PRB'!D50,0)</f>
        <v>11</v>
      </c>
      <c r="E50" s="23">
        <f>+TRUNC('D-PRB'!E50,0)</f>
        <v>0</v>
      </c>
      <c r="F50" s="23">
        <f>+TRUNC('D-PRB'!F50,0)</f>
        <v>1</v>
      </c>
      <c r="G50" s="23">
        <f>+TRUNC('D-PRB'!G50,0)</f>
        <v>0</v>
      </c>
      <c r="H50" s="23">
        <f>+TRUNC('D-PRB'!H50,0)</f>
        <v>10</v>
      </c>
      <c r="I50" s="23">
        <f>+TRUNC('D-PRB'!I50,0)</f>
        <v>0</v>
      </c>
      <c r="J50" s="23">
        <f>+TRUNC('D-PRB'!J50,0)</f>
        <v>0</v>
      </c>
      <c r="K50" s="23">
        <f>+TRUNC('D-PRB'!K50,0)</f>
        <v>67213</v>
      </c>
      <c r="L50" s="23">
        <f>+TRUNC('D-PRB'!L50,0)</f>
        <v>0</v>
      </c>
      <c r="M50" s="23">
        <f>+TRUNC('D-PRB'!M50,3)</f>
        <v>1923.3989999999999</v>
      </c>
      <c r="N50" s="23">
        <f>+TRUNC('D-PRB'!N50,3)</f>
        <v>1769.527</v>
      </c>
      <c r="O50" s="23">
        <f>+TRUNC('D-PRB'!O50,3)</f>
        <v>0</v>
      </c>
      <c r="P50" s="23">
        <f>+TRUNC('D-PRB'!P50,3)</f>
        <v>153.87100000000001</v>
      </c>
      <c r="Q50" s="23">
        <f>+TRUNC('D-PRB'!Q50,3)</f>
        <v>0</v>
      </c>
      <c r="R50" s="23">
        <f>+TRUNC('D-PRB'!R50,3)</f>
        <v>0</v>
      </c>
      <c r="S50" s="23">
        <f>+TRUNC('D-PRB'!S50,0)</f>
        <v>0</v>
      </c>
      <c r="T50" s="23">
        <f>+TRUNC('D-PRB'!T50,0)</f>
        <v>0</v>
      </c>
      <c r="U50" s="23">
        <f>+TRUNC('D-PRB'!U50,0)</f>
        <v>0</v>
      </c>
      <c r="V50" s="23">
        <f>+TRUNC('D-PRB'!V50,0)</f>
        <v>0</v>
      </c>
      <c r="W50" s="23">
        <f>+TRUNC('D-PRB'!W50,0)</f>
        <v>6044644</v>
      </c>
      <c r="X50" s="23">
        <f>+TRUNC('D-PRB'!X50,0)</f>
        <v>7323259</v>
      </c>
      <c r="Y50" s="23">
        <f>+TRUNC('D-PRB'!Y50,0)</f>
        <v>0</v>
      </c>
      <c r="Z50" s="23">
        <f>+TRUNC('D-PRB'!Z50,0)</f>
        <v>0</v>
      </c>
      <c r="AA50" s="23">
        <f>+TRUNC('D-PRB'!AA50,0)</f>
        <v>0</v>
      </c>
      <c r="AB50" s="23">
        <f>+TRUNC('D-PRB'!AB50,0)</f>
        <v>67213</v>
      </c>
      <c r="AC50" s="23">
        <f>+TRUNC('D-PRB'!AC50,0)</f>
        <v>0</v>
      </c>
      <c r="AD50" s="23">
        <f>+TRUNC('D-PRB'!AD50,3)</f>
        <v>0</v>
      </c>
      <c r="AE50" s="23">
        <f>+TRUNC('D-PRB'!AE50,3)</f>
        <v>1769.527</v>
      </c>
      <c r="AF50" s="23">
        <f>+TRUNC('D-PRB'!AF50,0)</f>
        <v>0</v>
      </c>
      <c r="AG50" s="23">
        <f>+TRUNC('D-PRB'!AG50,0)</f>
        <v>0</v>
      </c>
      <c r="AH50" s="23">
        <f>+TRUNC('D-PRB'!AH50,0)</f>
        <v>0</v>
      </c>
      <c r="AI50" s="23">
        <f>+TRUNC('D-PRB'!AI50,0)</f>
        <v>0</v>
      </c>
      <c r="AJ50" s="23">
        <f>+TRUNC('D-PRB'!AJ50,6)</f>
        <v>8</v>
      </c>
      <c r="AK50" s="23">
        <f>+TRUNC('D-PRB'!AK50,6)</f>
        <v>0</v>
      </c>
      <c r="AL50" s="23">
        <f>+TRUNC('D-PRB'!AL50,6)</f>
        <v>0</v>
      </c>
      <c r="AM50" s="23">
        <f>+TRUNC('D-PRB'!AM50,0)</f>
        <v>5377</v>
      </c>
      <c r="AN50" s="23">
        <f>+TRUNC('D-PRB'!AN50,3)</f>
        <v>0</v>
      </c>
      <c r="AO50" s="23">
        <f>+TRUNC('D-PRB'!AO50,0)</f>
        <v>0</v>
      </c>
      <c r="AP50" s="23">
        <f>+TRUNC('D-PRB'!AP50,6)</f>
        <v>100</v>
      </c>
      <c r="AQ50" s="23">
        <f>+TRUNC('D-PRB'!AQ50,0)</f>
        <v>67213</v>
      </c>
      <c r="AR50" s="23">
        <f>+TRUNC('D-PRB'!AR50,0)</f>
        <v>0</v>
      </c>
      <c r="AS50" s="23">
        <f>+TRUNC('D-PRB'!AS50,3)</f>
        <v>0</v>
      </c>
      <c r="AT50" s="23">
        <f>+TRUNC('D-PRB'!AT50,3)</f>
        <v>1769.527</v>
      </c>
      <c r="AU50" s="23">
        <f>+TRUNC('D-PRB'!AU50,0)</f>
        <v>0</v>
      </c>
      <c r="AV50" s="23">
        <f>+TRUNC('D-PRB'!AV50,0)</f>
        <v>0</v>
      </c>
      <c r="AW50" s="23">
        <f>+TRUNC('D-PRB'!AW50,0)</f>
        <v>0</v>
      </c>
      <c r="AX50" s="23">
        <f>+TRUNC('D-PRB'!AX50,0)</f>
        <v>0</v>
      </c>
      <c r="AY50" s="23">
        <f>+TRUNC('D-PRB'!AY50,0)</f>
        <v>5377</v>
      </c>
      <c r="AZ50" s="23">
        <f>+TRUNC('D-PRB'!AZ50,3)</f>
        <v>0</v>
      </c>
      <c r="BA50" s="23">
        <f>+TRUNC('D-PRB'!BA50,0)</f>
        <v>0</v>
      </c>
      <c r="BB50" s="23">
        <f>+TRUNC('D-PRB'!BB50,0)</f>
        <v>61836</v>
      </c>
      <c r="BC50" s="23">
        <f>+TRUNC('D-PRB'!BC50,0)</f>
        <v>0</v>
      </c>
      <c r="BD50" s="23">
        <f>+TRUNC('D-PRB'!BD50,3)</f>
        <v>0</v>
      </c>
      <c r="BE50" s="23">
        <f>+TRUNC('D-PRB'!BE50,3)</f>
        <v>1769.527</v>
      </c>
      <c r="BF50" s="23">
        <f>+TRUNC('D-PRB'!BF50,0)</f>
        <v>0</v>
      </c>
      <c r="BG50" s="23">
        <f>+TRUNC('D-PRB'!BG50,0)</f>
        <v>0</v>
      </c>
      <c r="BH50" s="23">
        <f>+TRUNC('D-PRB'!BH50,0)</f>
        <v>0</v>
      </c>
      <c r="BI50" s="23">
        <f>+TRUNC('D-PRB'!BI50,0)</f>
        <v>0</v>
      </c>
      <c r="BJ50" s="23">
        <f>+TRUNC('D-PRB'!BJ50,3)</f>
        <v>98.739000000000004</v>
      </c>
      <c r="BK50" s="23">
        <f>+TRUNC('D-PRB'!BK50,3)</f>
        <v>1.8420000000000001</v>
      </c>
      <c r="BL50" s="23">
        <f>+TRUNC('D-PRB'!BL50,3)</f>
        <v>-1.0569999999999999</v>
      </c>
      <c r="BM50" s="23">
        <f>+TRUNC('D-PRB'!BM50,3)</f>
        <v>0.876</v>
      </c>
      <c r="BN50" s="23">
        <f>+TRUNC('D-PRB'!BN50,3)</f>
        <v>6.0419999999999998</v>
      </c>
      <c r="BO50" s="23">
        <f>+TRUNC('D-PRB'!BO50,3)</f>
        <v>6.0419999999999998</v>
      </c>
      <c r="BP50" s="23">
        <f>+TRUNC('D-PRB'!BP50,3)</f>
        <v>0</v>
      </c>
      <c r="BQ50" s="23">
        <f>+TRUNC('D-PRB'!BQ50,3)</f>
        <v>37.502000000000002</v>
      </c>
      <c r="BR50" s="23">
        <f>+TRUNC('D-PRB'!BR50,3)</f>
        <v>37.502000000000002</v>
      </c>
      <c r="BS50" s="23">
        <f>+TRUNC('D-PRB'!BS50,3)</f>
        <v>98.739000000000004</v>
      </c>
      <c r="BT50" s="23">
        <f>+TRUNC('D-PRB'!BT50,0)</f>
        <v>6105696</v>
      </c>
      <c r="BU50" s="23">
        <f>+TRUNC('D-PRB'!BU50,0)</f>
        <v>1344775</v>
      </c>
      <c r="BV50" s="23">
        <f>+TRUNC('D-PRB'!BV50,6)</f>
        <v>100</v>
      </c>
      <c r="BW50" s="23">
        <f>+TRUNC('D-PRB'!BW50,0)</f>
        <v>0</v>
      </c>
      <c r="BX50" s="23">
        <f>+TRUNC('D-PRB'!BX50,0)</f>
        <v>0</v>
      </c>
      <c r="BY50" s="23">
        <f>+TRUNC('D-PRB'!BY50,0)</f>
        <v>1344775</v>
      </c>
      <c r="BZ50" s="23">
        <f>+TRUNC('D-PRB'!BZ50,3)</f>
        <v>20.007000000000001</v>
      </c>
      <c r="CA50" s="23">
        <f>+TRUNC('D-PRB'!CA50,3)</f>
        <v>0.13</v>
      </c>
      <c r="CB50" s="23">
        <f>+TRUNC('D-PRB'!CB50,3)</f>
        <v>0.42199999999999999</v>
      </c>
      <c r="CC50" s="23">
        <f>+TRUNC('D-PRB'!CC50,3)</f>
        <v>0.10299999999999999</v>
      </c>
      <c r="CD50" s="23">
        <f>+TRUNC('D-PRB'!CD50,3)</f>
        <v>8.6999999999999994E-2</v>
      </c>
      <c r="CE50" s="23">
        <f>+TRUNC('D-PRB'!CE50,3)</f>
        <v>0</v>
      </c>
      <c r="CF50" s="23">
        <f>+TRUNC('D-PRB'!CF50,3)</f>
        <v>0</v>
      </c>
      <c r="CG50" s="23">
        <f>+TRUNC('D-PRB'!CG50,3)</f>
        <v>0</v>
      </c>
      <c r="CH50" s="23">
        <f>+TRUNC('D-PRB'!CH50,3)</f>
        <v>0</v>
      </c>
      <c r="CI50" s="23">
        <f>+TRUNC('D-PRB'!CI50,3)</f>
        <v>47099.114999999998</v>
      </c>
      <c r="CJ50" s="23">
        <f>+TRUNC('D-PRB'!CJ50,3)</f>
        <v>1499.7370000000001</v>
      </c>
      <c r="CK50" s="23">
        <f>+TRUNC('D-PRB'!CK50,3)</f>
        <v>0</v>
      </c>
      <c r="CL50" s="23">
        <f>+TRUNC('D-PRB'!CL50,3)</f>
        <v>0</v>
      </c>
      <c r="CM50" s="23">
        <f>+TRUNC('D-PRB'!CM50,3)</f>
        <v>0</v>
      </c>
      <c r="CN50" s="23">
        <f>+TRUNC('D-PRB'!CN50,0)</f>
        <v>0</v>
      </c>
      <c r="CO50" s="23">
        <f>+TRUNC('D-PRB'!CO50,3)</f>
        <v>0</v>
      </c>
      <c r="CP50" s="23">
        <f>+TRUNC('D-PRB'!CP50,0)</f>
        <v>0</v>
      </c>
      <c r="CQ50" s="23">
        <f>+TRUNC('D-PRB'!CQ50,0)</f>
        <v>0</v>
      </c>
      <c r="CR50" s="23">
        <f>+TRUNC('D-PRB'!CR50,0)</f>
        <v>0</v>
      </c>
      <c r="CS50" s="23">
        <f>+TRUNC('D-PRB'!CS50,0)</f>
        <v>0</v>
      </c>
      <c r="CT50" s="23">
        <f>+TRUNC('D-PRB'!CT50,0)</f>
        <v>0</v>
      </c>
      <c r="CU50" s="23">
        <f>+TRUNC('D-PRB'!CU50,6)</f>
        <v>0</v>
      </c>
      <c r="CV50" s="23">
        <f>+TRUNC('D-PRB'!CV50,0)</f>
        <v>0</v>
      </c>
      <c r="CW50" s="23">
        <f>+TRUNC('D-PRB'!CW50,0)</f>
        <v>0</v>
      </c>
      <c r="CX50" s="23">
        <f>+TRUNC('D-PRB'!CX50,0)</f>
        <v>0</v>
      </c>
      <c r="CY50" s="23">
        <f>+TRUNC('D-PRB'!CY50,0)</f>
        <v>0</v>
      </c>
      <c r="CZ50" s="23">
        <f>+TRUNC('D-PRB'!CZ50,0)</f>
        <v>0</v>
      </c>
      <c r="DA50" s="23">
        <f>+TRUNC('D-PRB'!DA50,0)</f>
        <v>0</v>
      </c>
      <c r="DB50" s="23">
        <f>+TRUNC('D-PRB'!DB50,0)</f>
        <v>0</v>
      </c>
      <c r="DC50" s="23">
        <f>+TRUNC('D-PRB'!DC50,0)</f>
        <v>0</v>
      </c>
      <c r="DD50" s="23">
        <f>+TRUNC('D-PRB'!DD50,0)</f>
        <v>0</v>
      </c>
      <c r="DE50" s="23">
        <f>+TRUNC('D-PRB'!DE50,0)</f>
        <v>0</v>
      </c>
      <c r="DF50" s="23">
        <f>+TRUNC('D-PRB'!DF50,0)</f>
        <v>0</v>
      </c>
      <c r="DG50" s="23">
        <f>+TRUNC('D-PRB'!DG50,0)</f>
        <v>0</v>
      </c>
      <c r="DH50" s="23">
        <f>+TRUNC('D-PRB'!DH50,0)</f>
        <v>0</v>
      </c>
      <c r="DI50" s="23">
        <f>+TRUNC('D-PRB'!DI50,0)</f>
        <v>0</v>
      </c>
      <c r="DJ50" s="23">
        <f>+TRUNC('D-PRB'!DJ50,6)</f>
        <v>0</v>
      </c>
      <c r="DK50" s="23">
        <f>+TRUNC('D-PRB'!DK50,0)</f>
        <v>0</v>
      </c>
      <c r="DL50" s="23">
        <f>+TRUNC('D-PRB'!DL50,0)</f>
        <v>0</v>
      </c>
      <c r="DM50" s="23">
        <f>+TRUNC('D-PRB'!DM50,0)</f>
        <v>0</v>
      </c>
      <c r="DN50" s="23">
        <f>+TRUNC('D-PRB'!DN50,0)</f>
        <v>4760921</v>
      </c>
      <c r="DO50" s="23">
        <f>+TRUNC('D-PRB'!DO50,0)</f>
        <v>4760921</v>
      </c>
      <c r="DP50" s="23">
        <f>+TRUNC('D-PRB'!DP50,0)</f>
        <v>1195355</v>
      </c>
      <c r="DR50" s="53">
        <f>+TRUNC('D-PRB'!DR50,0)</f>
        <v>0</v>
      </c>
      <c r="DS50" s="53">
        <f>+TRUNC('D-PRB'!DS50,0)</f>
        <v>0</v>
      </c>
      <c r="DT50" s="53">
        <f>+TRUNC('D-PRB'!DT50,3)</f>
        <v>0</v>
      </c>
      <c r="DU50" s="53">
        <f>+TRUNC('D-PRB'!DU50,3)</f>
        <v>0</v>
      </c>
      <c r="DV50" s="53">
        <f>+TRUNC('D-PRB'!DV50,0)</f>
        <v>0</v>
      </c>
      <c r="DW50" s="53">
        <f>+TRUNC('D-PRB'!DW50,0)</f>
        <v>0</v>
      </c>
      <c r="DX50" s="53">
        <f>+TRUNC('D-PRB'!DX50,0)</f>
        <v>0</v>
      </c>
      <c r="DY50" s="53">
        <f>+TRUNC('D-PRB'!DY50,0)</f>
        <v>0</v>
      </c>
      <c r="DZ50" s="53">
        <f>+TRUNC('D-PRB'!DZ50,0)</f>
        <v>0</v>
      </c>
      <c r="EA50" s="53">
        <f>+TRUNC('D-PRB'!EA50,0)</f>
        <v>0</v>
      </c>
      <c r="EB50" s="53">
        <f>+TRUNC('D-PRB'!EB50,3)</f>
        <v>0</v>
      </c>
      <c r="EC50" s="53">
        <f>+TRUNC('D-PRB'!EC50,3)</f>
        <v>0</v>
      </c>
      <c r="ED50" s="53">
        <f>+TRUNC('D-PRB'!ED50,0)</f>
        <v>0</v>
      </c>
      <c r="EE50" s="53">
        <f>+TRUNC('D-PRB'!EE50,0)</f>
        <v>0</v>
      </c>
      <c r="EF50" s="53">
        <f>+TRUNC('D-PRB'!EF50,0)</f>
        <v>0</v>
      </c>
      <c r="EG50" s="53">
        <f>+TRUNC('D-PRB'!EG50,0)</f>
        <v>0</v>
      </c>
      <c r="EH50" s="53">
        <f>+TRUNC('D-PRB'!EH50,0)</f>
        <v>0</v>
      </c>
      <c r="EI50" s="53">
        <f>+TRUNC('D-PRB'!EI50,0)</f>
        <v>0</v>
      </c>
      <c r="EJ50" s="53">
        <f>+TRUNC('D-PRB'!EJ50,3)</f>
        <v>0</v>
      </c>
      <c r="EK50" s="53">
        <f>+TRUNC('D-PRB'!EK50,3)</f>
        <v>0</v>
      </c>
      <c r="EL50" s="53">
        <f>+TRUNC('D-PRB'!EL50,0)</f>
        <v>0</v>
      </c>
      <c r="EM50" s="53">
        <f>+TRUNC('D-PRB'!EM50,0)</f>
        <v>0</v>
      </c>
      <c r="EN50" s="53">
        <f>+TRUNC('D-PRB'!EN50,0)</f>
        <v>0</v>
      </c>
      <c r="EO50" s="53">
        <f>+TRUNC('D-PRB'!EO50,0)</f>
        <v>0</v>
      </c>
      <c r="EQ50" s="53">
        <f>+TRUNC('D-PRB'!EQ50,0)</f>
        <v>67213</v>
      </c>
      <c r="ER50" s="53">
        <f>+TRUNC('D-PRB'!ER50,0)</f>
        <v>0</v>
      </c>
      <c r="ES50" s="53">
        <f>+TRUNC('D-PRB'!ES50,3)</f>
        <v>0</v>
      </c>
      <c r="ET50" s="53">
        <f>+TRUNC('D-PRB'!ET50,3)</f>
        <v>1769.527</v>
      </c>
      <c r="EU50" s="53">
        <f>+TRUNC('D-PRB'!EU50,0)</f>
        <v>0</v>
      </c>
      <c r="EV50" s="53">
        <f>+TRUNC('D-PRB'!EV50,0)</f>
        <v>0</v>
      </c>
      <c r="EW50" s="53">
        <f>+TRUNC('D-PRB'!EW50,0)</f>
        <v>0</v>
      </c>
      <c r="EX50" s="53">
        <f>+TRUNC('D-PRB'!EX50,0)</f>
        <v>0</v>
      </c>
      <c r="EY50" s="53">
        <f>+TRUNC('D-PRB'!EY50,0)</f>
        <v>67213</v>
      </c>
      <c r="EZ50" s="53">
        <f>+TRUNC('D-PRB'!EZ50,0)</f>
        <v>0</v>
      </c>
      <c r="FA50" s="53">
        <f>+TRUNC('D-PRB'!FA50,3)</f>
        <v>0</v>
      </c>
      <c r="FB50" s="53">
        <f>+TRUNC('D-PRB'!FB50,3)</f>
        <v>1769.527</v>
      </c>
      <c r="FC50" s="53">
        <f>+TRUNC('D-PRB'!FC50,0)</f>
        <v>0</v>
      </c>
      <c r="FD50" s="53">
        <f>+TRUNC('D-PRB'!FD50,0)</f>
        <v>0</v>
      </c>
      <c r="FE50" s="53">
        <f>+TRUNC('D-PRB'!FE50,0)</f>
        <v>0</v>
      </c>
      <c r="FF50" s="53">
        <f>+TRUNC('D-PRB'!FF50,0)</f>
        <v>0</v>
      </c>
      <c r="FG50" s="53">
        <f>+TRUNC('D-PRB'!FG50,0)</f>
        <v>61836</v>
      </c>
      <c r="FH50" s="53">
        <f>+TRUNC('D-PRB'!FH50,0)</f>
        <v>0</v>
      </c>
      <c r="FI50" s="53">
        <f>+TRUNC('D-PRB'!FI50,3)</f>
        <v>0</v>
      </c>
      <c r="FJ50" s="53">
        <f>+TRUNC('D-PRB'!FJ50,3)</f>
        <v>1769.527</v>
      </c>
      <c r="FK50" s="53">
        <f>+TRUNC('D-PRB'!FK50,0)</f>
        <v>0</v>
      </c>
      <c r="FL50" s="53">
        <f>+TRUNC('D-PRB'!FL50,0)</f>
        <v>0</v>
      </c>
      <c r="FM50" s="53">
        <f>+TRUNC('D-PRB'!FM50,0)</f>
        <v>0</v>
      </c>
      <c r="FN50" s="53">
        <f>+TRUNC('D-PRB'!FN50,0)</f>
        <v>0</v>
      </c>
    </row>
    <row r="51" spans="3:170" x14ac:dyDescent="0.2">
      <c r="C51" s="12">
        <f>+'D-PDP'!C51</f>
        <v>2038</v>
      </c>
      <c r="D51" s="23">
        <f>+TRUNC('D-PRB'!D51,0)</f>
        <v>11</v>
      </c>
      <c r="E51" s="23">
        <f>+TRUNC('D-PRB'!E51,0)</f>
        <v>0</v>
      </c>
      <c r="F51" s="23">
        <f>+TRUNC('D-PRB'!F51,0)</f>
        <v>1</v>
      </c>
      <c r="G51" s="23">
        <f>+TRUNC('D-PRB'!G51,0)</f>
        <v>0</v>
      </c>
      <c r="H51" s="23">
        <f>+TRUNC('D-PRB'!H51,0)</f>
        <v>10</v>
      </c>
      <c r="I51" s="23">
        <f>+TRUNC('D-PRB'!I51,0)</f>
        <v>0</v>
      </c>
      <c r="J51" s="23">
        <f>+TRUNC('D-PRB'!J51,0)</f>
        <v>0</v>
      </c>
      <c r="K51" s="23">
        <f>+TRUNC('D-PRB'!K51,0)</f>
        <v>54993</v>
      </c>
      <c r="L51" s="23">
        <f>+TRUNC('D-PRB'!L51,0)</f>
        <v>0</v>
      </c>
      <c r="M51" s="23">
        <f>+TRUNC('D-PRB'!M51,3)</f>
        <v>1649.1990000000001</v>
      </c>
      <c r="N51" s="23">
        <f>+TRUNC('D-PRB'!N51,3)</f>
        <v>1517.2629999999999</v>
      </c>
      <c r="O51" s="23">
        <f>+TRUNC('D-PRB'!O51,3)</f>
        <v>0</v>
      </c>
      <c r="P51" s="23">
        <f>+TRUNC('D-PRB'!P51,3)</f>
        <v>131.935</v>
      </c>
      <c r="Q51" s="23">
        <f>+TRUNC('D-PRB'!Q51,3)</f>
        <v>0</v>
      </c>
      <c r="R51" s="23">
        <f>+TRUNC('D-PRB'!R51,3)</f>
        <v>0</v>
      </c>
      <c r="S51" s="23">
        <f>+TRUNC('D-PRB'!S51,0)</f>
        <v>0</v>
      </c>
      <c r="T51" s="23">
        <f>+TRUNC('D-PRB'!T51,0)</f>
        <v>0</v>
      </c>
      <c r="U51" s="23">
        <f>+TRUNC('D-PRB'!U51,0)</f>
        <v>0</v>
      </c>
      <c r="V51" s="23">
        <f>+TRUNC('D-PRB'!V51,0)</f>
        <v>0</v>
      </c>
      <c r="W51" s="23">
        <f>+TRUNC('D-PRB'!W51,0)</f>
        <v>6050952</v>
      </c>
      <c r="X51" s="23">
        <f>+TRUNC('D-PRB'!X51,0)</f>
        <v>7317410</v>
      </c>
      <c r="Y51" s="23">
        <f>+TRUNC('D-PRB'!Y51,0)</f>
        <v>0</v>
      </c>
      <c r="Z51" s="23">
        <f>+TRUNC('D-PRB'!Z51,0)</f>
        <v>0</v>
      </c>
      <c r="AA51" s="23">
        <f>+TRUNC('D-PRB'!AA51,0)</f>
        <v>0</v>
      </c>
      <c r="AB51" s="23">
        <f>+TRUNC('D-PRB'!AB51,0)</f>
        <v>54993</v>
      </c>
      <c r="AC51" s="23">
        <f>+TRUNC('D-PRB'!AC51,0)</f>
        <v>0</v>
      </c>
      <c r="AD51" s="23">
        <f>+TRUNC('D-PRB'!AD51,3)</f>
        <v>0</v>
      </c>
      <c r="AE51" s="23">
        <f>+TRUNC('D-PRB'!AE51,3)</f>
        <v>1517.2629999999999</v>
      </c>
      <c r="AF51" s="23">
        <f>+TRUNC('D-PRB'!AF51,0)</f>
        <v>0</v>
      </c>
      <c r="AG51" s="23">
        <f>+TRUNC('D-PRB'!AG51,0)</f>
        <v>0</v>
      </c>
      <c r="AH51" s="23">
        <f>+TRUNC('D-PRB'!AH51,0)</f>
        <v>0</v>
      </c>
      <c r="AI51" s="23">
        <f>+TRUNC('D-PRB'!AI51,0)</f>
        <v>0</v>
      </c>
      <c r="AJ51" s="23">
        <f>+TRUNC('D-PRB'!AJ51,6)</f>
        <v>8</v>
      </c>
      <c r="AK51" s="23">
        <f>+TRUNC('D-PRB'!AK51,6)</f>
        <v>0</v>
      </c>
      <c r="AL51" s="23">
        <f>+TRUNC('D-PRB'!AL51,6)</f>
        <v>0</v>
      </c>
      <c r="AM51" s="23">
        <f>+TRUNC('D-PRB'!AM51,0)</f>
        <v>4399</v>
      </c>
      <c r="AN51" s="23">
        <f>+TRUNC('D-PRB'!AN51,3)</f>
        <v>0</v>
      </c>
      <c r="AO51" s="23">
        <f>+TRUNC('D-PRB'!AO51,0)</f>
        <v>0</v>
      </c>
      <c r="AP51" s="23">
        <f>+TRUNC('D-PRB'!AP51,6)</f>
        <v>100</v>
      </c>
      <c r="AQ51" s="23">
        <f>+TRUNC('D-PRB'!AQ51,0)</f>
        <v>54993</v>
      </c>
      <c r="AR51" s="23">
        <f>+TRUNC('D-PRB'!AR51,0)</f>
        <v>0</v>
      </c>
      <c r="AS51" s="23">
        <f>+TRUNC('D-PRB'!AS51,3)</f>
        <v>0</v>
      </c>
      <c r="AT51" s="23">
        <f>+TRUNC('D-PRB'!AT51,3)</f>
        <v>1517.2629999999999</v>
      </c>
      <c r="AU51" s="23">
        <f>+TRUNC('D-PRB'!AU51,0)</f>
        <v>0</v>
      </c>
      <c r="AV51" s="23">
        <f>+TRUNC('D-PRB'!AV51,0)</f>
        <v>0</v>
      </c>
      <c r="AW51" s="23">
        <f>+TRUNC('D-PRB'!AW51,0)</f>
        <v>0</v>
      </c>
      <c r="AX51" s="23">
        <f>+TRUNC('D-PRB'!AX51,0)</f>
        <v>0</v>
      </c>
      <c r="AY51" s="23">
        <f>+TRUNC('D-PRB'!AY51,0)</f>
        <v>4399</v>
      </c>
      <c r="AZ51" s="23">
        <f>+TRUNC('D-PRB'!AZ51,3)</f>
        <v>0</v>
      </c>
      <c r="BA51" s="23">
        <f>+TRUNC('D-PRB'!BA51,0)</f>
        <v>0</v>
      </c>
      <c r="BB51" s="23">
        <f>+TRUNC('D-PRB'!BB51,0)</f>
        <v>50594</v>
      </c>
      <c r="BC51" s="23">
        <f>+TRUNC('D-PRB'!BC51,0)</f>
        <v>0</v>
      </c>
      <c r="BD51" s="23">
        <f>+TRUNC('D-PRB'!BD51,3)</f>
        <v>0</v>
      </c>
      <c r="BE51" s="23">
        <f>+TRUNC('D-PRB'!BE51,3)</f>
        <v>1517.2629999999999</v>
      </c>
      <c r="BF51" s="23">
        <f>+TRUNC('D-PRB'!BF51,0)</f>
        <v>0</v>
      </c>
      <c r="BG51" s="23">
        <f>+TRUNC('D-PRB'!BG51,0)</f>
        <v>0</v>
      </c>
      <c r="BH51" s="23">
        <f>+TRUNC('D-PRB'!BH51,0)</f>
        <v>0</v>
      </c>
      <c r="BI51" s="23">
        <f>+TRUNC('D-PRB'!BI51,0)</f>
        <v>0</v>
      </c>
      <c r="BJ51" s="23">
        <f>+TRUNC('D-PRB'!BJ51,3)</f>
        <v>98.739000000000004</v>
      </c>
      <c r="BK51" s="23">
        <f>+TRUNC('D-PRB'!BK51,3)</f>
        <v>1.8420000000000001</v>
      </c>
      <c r="BL51" s="23">
        <f>+TRUNC('D-PRB'!BL51,3)</f>
        <v>-1.0569999999999999</v>
      </c>
      <c r="BM51" s="23">
        <f>+TRUNC('D-PRB'!BM51,3)</f>
        <v>0.876</v>
      </c>
      <c r="BN51" s="23">
        <f>+TRUNC('D-PRB'!BN51,3)</f>
        <v>6.0419999999999998</v>
      </c>
      <c r="BO51" s="23">
        <f>+TRUNC('D-PRB'!BO51,3)</f>
        <v>6.0419999999999998</v>
      </c>
      <c r="BP51" s="23">
        <f>+TRUNC('D-PRB'!BP51,3)</f>
        <v>0</v>
      </c>
      <c r="BQ51" s="23">
        <f>+TRUNC('D-PRB'!BQ51,3)</f>
        <v>37.502000000000002</v>
      </c>
      <c r="BR51" s="23">
        <f>+TRUNC('D-PRB'!BR51,3)</f>
        <v>37.502000000000002</v>
      </c>
      <c r="BS51" s="23">
        <f>+TRUNC('D-PRB'!BS51,3)</f>
        <v>98.739000000000004</v>
      </c>
      <c r="BT51" s="23">
        <f>+TRUNC('D-PRB'!BT51,0)</f>
        <v>4995624</v>
      </c>
      <c r="BU51" s="23">
        <f>+TRUNC('D-PRB'!BU51,0)</f>
        <v>1341938</v>
      </c>
      <c r="BV51" s="23">
        <f>+TRUNC('D-PRB'!BV51,6)</f>
        <v>100</v>
      </c>
      <c r="BW51" s="23">
        <f>+TRUNC('D-PRB'!BW51,0)</f>
        <v>0</v>
      </c>
      <c r="BX51" s="23">
        <f>+TRUNC('D-PRB'!BX51,0)</f>
        <v>0</v>
      </c>
      <c r="BY51" s="23">
        <f>+TRUNC('D-PRB'!BY51,0)</f>
        <v>1341938</v>
      </c>
      <c r="BZ51" s="23">
        <f>+TRUNC('D-PRB'!BZ51,3)</f>
        <v>24.401</v>
      </c>
      <c r="CA51" s="23">
        <f>+TRUNC('D-PRB'!CA51,3)</f>
        <v>0.13</v>
      </c>
      <c r="CB51" s="23">
        <f>+TRUNC('D-PRB'!CB51,3)</f>
        <v>0.42199999999999999</v>
      </c>
      <c r="CC51" s="23">
        <f>+TRUNC('D-PRB'!CC51,3)</f>
        <v>0.10299999999999999</v>
      </c>
      <c r="CD51" s="23">
        <f>+TRUNC('D-PRB'!CD51,3)</f>
        <v>8.6999999999999994E-2</v>
      </c>
      <c r="CE51" s="23">
        <f>+TRUNC('D-PRB'!CE51,3)</f>
        <v>0</v>
      </c>
      <c r="CF51" s="23">
        <f>+TRUNC('D-PRB'!CF51,3)</f>
        <v>0</v>
      </c>
      <c r="CG51" s="23">
        <f>+TRUNC('D-PRB'!CG51,3)</f>
        <v>0</v>
      </c>
      <c r="CH51" s="23">
        <f>+TRUNC('D-PRB'!CH51,3)</f>
        <v>0</v>
      </c>
      <c r="CI51" s="23">
        <f>+TRUNC('D-PRB'!CI51,3)</f>
        <v>47099.114999999998</v>
      </c>
      <c r="CJ51" s="23">
        <f>+TRUNC('D-PRB'!CJ51,3)</f>
        <v>1499.7370000000001</v>
      </c>
      <c r="CK51" s="23">
        <f>+TRUNC('D-PRB'!CK51,3)</f>
        <v>0</v>
      </c>
      <c r="CL51" s="23">
        <f>+TRUNC('D-PRB'!CL51,3)</f>
        <v>0</v>
      </c>
      <c r="CM51" s="23">
        <f>+TRUNC('D-PRB'!CM51,3)</f>
        <v>0</v>
      </c>
      <c r="CN51" s="23">
        <f>+TRUNC('D-PRB'!CN51,0)</f>
        <v>0</v>
      </c>
      <c r="CO51" s="23">
        <f>+TRUNC('D-PRB'!CO51,3)</f>
        <v>0</v>
      </c>
      <c r="CP51" s="23">
        <f>+TRUNC('D-PRB'!CP51,0)</f>
        <v>0</v>
      </c>
      <c r="CQ51" s="23">
        <f>+TRUNC('D-PRB'!CQ51,0)</f>
        <v>0</v>
      </c>
      <c r="CR51" s="23">
        <f>+TRUNC('D-PRB'!CR51,0)</f>
        <v>0</v>
      </c>
      <c r="CS51" s="23">
        <f>+TRUNC('D-PRB'!CS51,0)</f>
        <v>0</v>
      </c>
      <c r="CT51" s="23">
        <f>+TRUNC('D-PRB'!CT51,0)</f>
        <v>0</v>
      </c>
      <c r="CU51" s="23">
        <f>+TRUNC('D-PRB'!CU51,6)</f>
        <v>0</v>
      </c>
      <c r="CV51" s="23">
        <f>+TRUNC('D-PRB'!CV51,0)</f>
        <v>0</v>
      </c>
      <c r="CW51" s="23">
        <f>+TRUNC('D-PRB'!CW51,0)</f>
        <v>0</v>
      </c>
      <c r="CX51" s="23">
        <f>+TRUNC('D-PRB'!CX51,0)</f>
        <v>0</v>
      </c>
      <c r="CY51" s="23">
        <f>+TRUNC('D-PRB'!CY51,0)</f>
        <v>0</v>
      </c>
      <c r="CZ51" s="23">
        <f>+TRUNC('D-PRB'!CZ51,0)</f>
        <v>0</v>
      </c>
      <c r="DA51" s="23">
        <f>+TRUNC('D-PRB'!DA51,0)</f>
        <v>0</v>
      </c>
      <c r="DB51" s="23">
        <f>+TRUNC('D-PRB'!DB51,0)</f>
        <v>0</v>
      </c>
      <c r="DC51" s="23">
        <f>+TRUNC('D-PRB'!DC51,0)</f>
        <v>0</v>
      </c>
      <c r="DD51" s="23">
        <f>+TRUNC('D-PRB'!DD51,0)</f>
        <v>0</v>
      </c>
      <c r="DE51" s="23">
        <f>+TRUNC('D-PRB'!DE51,0)</f>
        <v>0</v>
      </c>
      <c r="DF51" s="23">
        <f>+TRUNC('D-PRB'!DF51,0)</f>
        <v>0</v>
      </c>
      <c r="DG51" s="23">
        <f>+TRUNC('D-PRB'!DG51,0)</f>
        <v>0</v>
      </c>
      <c r="DH51" s="23">
        <f>+TRUNC('D-PRB'!DH51,0)</f>
        <v>0</v>
      </c>
      <c r="DI51" s="23">
        <f>+TRUNC('D-PRB'!DI51,0)</f>
        <v>0</v>
      </c>
      <c r="DJ51" s="23">
        <f>+TRUNC('D-PRB'!DJ51,6)</f>
        <v>0</v>
      </c>
      <c r="DK51" s="23">
        <f>+TRUNC('D-PRB'!DK51,0)</f>
        <v>0</v>
      </c>
      <c r="DL51" s="23">
        <f>+TRUNC('D-PRB'!DL51,0)</f>
        <v>0</v>
      </c>
      <c r="DM51" s="23">
        <f>+TRUNC('D-PRB'!DM51,0)</f>
        <v>0</v>
      </c>
      <c r="DN51" s="23">
        <f>+TRUNC('D-PRB'!DN51,0)</f>
        <v>3653686</v>
      </c>
      <c r="DO51" s="23">
        <f>+TRUNC('D-PRB'!DO51,0)</f>
        <v>3653686</v>
      </c>
      <c r="DP51" s="23">
        <f>+TRUNC('D-PRB'!DP51,0)</f>
        <v>833958</v>
      </c>
      <c r="DR51" s="53">
        <f>+TRUNC('D-PRB'!DR51,0)</f>
        <v>0</v>
      </c>
      <c r="DS51" s="53">
        <f>+TRUNC('D-PRB'!DS51,0)</f>
        <v>0</v>
      </c>
      <c r="DT51" s="53">
        <f>+TRUNC('D-PRB'!DT51,3)</f>
        <v>0</v>
      </c>
      <c r="DU51" s="53">
        <f>+TRUNC('D-PRB'!DU51,3)</f>
        <v>0</v>
      </c>
      <c r="DV51" s="53">
        <f>+TRUNC('D-PRB'!DV51,0)</f>
        <v>0</v>
      </c>
      <c r="DW51" s="53">
        <f>+TRUNC('D-PRB'!DW51,0)</f>
        <v>0</v>
      </c>
      <c r="DX51" s="53">
        <f>+TRUNC('D-PRB'!DX51,0)</f>
        <v>0</v>
      </c>
      <c r="DY51" s="53">
        <f>+TRUNC('D-PRB'!DY51,0)</f>
        <v>0</v>
      </c>
      <c r="DZ51" s="53">
        <f>+TRUNC('D-PRB'!DZ51,0)</f>
        <v>0</v>
      </c>
      <c r="EA51" s="53">
        <f>+TRUNC('D-PRB'!EA51,0)</f>
        <v>0</v>
      </c>
      <c r="EB51" s="53">
        <f>+TRUNC('D-PRB'!EB51,3)</f>
        <v>0</v>
      </c>
      <c r="EC51" s="53">
        <f>+TRUNC('D-PRB'!EC51,3)</f>
        <v>0</v>
      </c>
      <c r="ED51" s="53">
        <f>+TRUNC('D-PRB'!ED51,0)</f>
        <v>0</v>
      </c>
      <c r="EE51" s="53">
        <f>+TRUNC('D-PRB'!EE51,0)</f>
        <v>0</v>
      </c>
      <c r="EF51" s="53">
        <f>+TRUNC('D-PRB'!EF51,0)</f>
        <v>0</v>
      </c>
      <c r="EG51" s="53">
        <f>+TRUNC('D-PRB'!EG51,0)</f>
        <v>0</v>
      </c>
      <c r="EH51" s="53">
        <f>+TRUNC('D-PRB'!EH51,0)</f>
        <v>0</v>
      </c>
      <c r="EI51" s="53">
        <f>+TRUNC('D-PRB'!EI51,0)</f>
        <v>0</v>
      </c>
      <c r="EJ51" s="53">
        <f>+TRUNC('D-PRB'!EJ51,3)</f>
        <v>0</v>
      </c>
      <c r="EK51" s="53">
        <f>+TRUNC('D-PRB'!EK51,3)</f>
        <v>0</v>
      </c>
      <c r="EL51" s="53">
        <f>+TRUNC('D-PRB'!EL51,0)</f>
        <v>0</v>
      </c>
      <c r="EM51" s="53">
        <f>+TRUNC('D-PRB'!EM51,0)</f>
        <v>0</v>
      </c>
      <c r="EN51" s="53">
        <f>+TRUNC('D-PRB'!EN51,0)</f>
        <v>0</v>
      </c>
      <c r="EO51" s="53">
        <f>+TRUNC('D-PRB'!EO51,0)</f>
        <v>0</v>
      </c>
      <c r="EQ51" s="53">
        <f>+TRUNC('D-PRB'!EQ51,0)</f>
        <v>54993</v>
      </c>
      <c r="ER51" s="53">
        <f>+TRUNC('D-PRB'!ER51,0)</f>
        <v>0</v>
      </c>
      <c r="ES51" s="53">
        <f>+TRUNC('D-PRB'!ES51,3)</f>
        <v>0</v>
      </c>
      <c r="ET51" s="53">
        <f>+TRUNC('D-PRB'!ET51,3)</f>
        <v>1517.2629999999999</v>
      </c>
      <c r="EU51" s="53">
        <f>+TRUNC('D-PRB'!EU51,0)</f>
        <v>0</v>
      </c>
      <c r="EV51" s="53">
        <f>+TRUNC('D-PRB'!EV51,0)</f>
        <v>0</v>
      </c>
      <c r="EW51" s="53">
        <f>+TRUNC('D-PRB'!EW51,0)</f>
        <v>0</v>
      </c>
      <c r="EX51" s="53">
        <f>+TRUNC('D-PRB'!EX51,0)</f>
        <v>0</v>
      </c>
      <c r="EY51" s="53">
        <f>+TRUNC('D-PRB'!EY51,0)</f>
        <v>54993</v>
      </c>
      <c r="EZ51" s="53">
        <f>+TRUNC('D-PRB'!EZ51,0)</f>
        <v>0</v>
      </c>
      <c r="FA51" s="53">
        <f>+TRUNC('D-PRB'!FA51,3)</f>
        <v>0</v>
      </c>
      <c r="FB51" s="53">
        <f>+TRUNC('D-PRB'!FB51,3)</f>
        <v>1517.2629999999999</v>
      </c>
      <c r="FC51" s="53">
        <f>+TRUNC('D-PRB'!FC51,0)</f>
        <v>0</v>
      </c>
      <c r="FD51" s="53">
        <f>+TRUNC('D-PRB'!FD51,0)</f>
        <v>0</v>
      </c>
      <c r="FE51" s="53">
        <f>+TRUNC('D-PRB'!FE51,0)</f>
        <v>0</v>
      </c>
      <c r="FF51" s="53">
        <f>+TRUNC('D-PRB'!FF51,0)</f>
        <v>0</v>
      </c>
      <c r="FG51" s="53">
        <f>+TRUNC('D-PRB'!FG51,0)</f>
        <v>50594</v>
      </c>
      <c r="FH51" s="53">
        <f>+TRUNC('D-PRB'!FH51,0)</f>
        <v>0</v>
      </c>
      <c r="FI51" s="53">
        <f>+TRUNC('D-PRB'!FI51,3)</f>
        <v>0</v>
      </c>
      <c r="FJ51" s="53">
        <f>+TRUNC('D-PRB'!FJ51,3)</f>
        <v>1517.2629999999999</v>
      </c>
      <c r="FK51" s="53">
        <f>+TRUNC('D-PRB'!FK51,0)</f>
        <v>0</v>
      </c>
      <c r="FL51" s="53">
        <f>+TRUNC('D-PRB'!FL51,0)</f>
        <v>0</v>
      </c>
      <c r="FM51" s="53">
        <f>+TRUNC('D-PRB'!FM51,0)</f>
        <v>0</v>
      </c>
      <c r="FN51" s="53">
        <f>+TRUNC('D-PRB'!FN51,0)</f>
        <v>0</v>
      </c>
    </row>
    <row r="52" spans="3:170" x14ac:dyDescent="0.2">
      <c r="C52" s="12">
        <f>+'D-PDP'!C52</f>
        <v>2039</v>
      </c>
      <c r="D52" s="23">
        <f>+TRUNC('D-PRB'!D52,0)</f>
        <v>11</v>
      </c>
      <c r="E52" s="23">
        <f>+TRUNC('D-PRB'!E52,0)</f>
        <v>0</v>
      </c>
      <c r="F52" s="23">
        <f>+TRUNC('D-PRB'!F52,0)</f>
        <v>1</v>
      </c>
      <c r="G52" s="23">
        <f>+TRUNC('D-PRB'!G52,0)</f>
        <v>0</v>
      </c>
      <c r="H52" s="23">
        <f>+TRUNC('D-PRB'!H52,0)</f>
        <v>10</v>
      </c>
      <c r="I52" s="23">
        <f>+TRUNC('D-PRB'!I52,0)</f>
        <v>0</v>
      </c>
      <c r="J52" s="23">
        <f>+TRUNC('D-PRB'!J52,0)</f>
        <v>0</v>
      </c>
      <c r="K52" s="23">
        <f>+TRUNC('D-PRB'!K52,0)</f>
        <v>45106</v>
      </c>
      <c r="L52" s="23">
        <f>+TRUNC('D-PRB'!L52,0)</f>
        <v>0</v>
      </c>
      <c r="M52" s="23">
        <f>+TRUNC('D-PRB'!M52,3)</f>
        <v>1436.0989999999999</v>
      </c>
      <c r="N52" s="23">
        <f>+TRUNC('D-PRB'!N52,3)</f>
        <v>1321.211</v>
      </c>
      <c r="O52" s="23">
        <f>+TRUNC('D-PRB'!O52,3)</f>
        <v>0</v>
      </c>
      <c r="P52" s="23">
        <f>+TRUNC('D-PRB'!P52,3)</f>
        <v>114.887</v>
      </c>
      <c r="Q52" s="23">
        <f>+TRUNC('D-PRB'!Q52,3)</f>
        <v>0</v>
      </c>
      <c r="R52" s="23">
        <f>+TRUNC('D-PRB'!R52,3)</f>
        <v>0</v>
      </c>
      <c r="S52" s="23">
        <f>+TRUNC('D-PRB'!S52,0)</f>
        <v>0</v>
      </c>
      <c r="T52" s="23">
        <f>+TRUNC('D-PRB'!T52,0)</f>
        <v>0</v>
      </c>
      <c r="U52" s="23">
        <f>+TRUNC('D-PRB'!U52,0)</f>
        <v>0</v>
      </c>
      <c r="V52" s="23">
        <f>+TRUNC('D-PRB'!V52,0)</f>
        <v>0</v>
      </c>
      <c r="W52" s="23">
        <f>+TRUNC('D-PRB'!W52,0)</f>
        <v>6066679</v>
      </c>
      <c r="X52" s="23">
        <f>+TRUNC('D-PRB'!X52,0)</f>
        <v>7323609</v>
      </c>
      <c r="Y52" s="23">
        <f>+TRUNC('D-PRB'!Y52,0)</f>
        <v>0</v>
      </c>
      <c r="Z52" s="23">
        <f>+TRUNC('D-PRB'!Z52,0)</f>
        <v>0</v>
      </c>
      <c r="AA52" s="23">
        <f>+TRUNC('D-PRB'!AA52,0)</f>
        <v>0</v>
      </c>
      <c r="AB52" s="23">
        <f>+TRUNC('D-PRB'!AB52,0)</f>
        <v>45106</v>
      </c>
      <c r="AC52" s="23">
        <f>+TRUNC('D-PRB'!AC52,0)</f>
        <v>0</v>
      </c>
      <c r="AD52" s="23">
        <f>+TRUNC('D-PRB'!AD52,3)</f>
        <v>0</v>
      </c>
      <c r="AE52" s="23">
        <f>+TRUNC('D-PRB'!AE52,3)</f>
        <v>1321.211</v>
      </c>
      <c r="AF52" s="23">
        <f>+TRUNC('D-PRB'!AF52,0)</f>
        <v>0</v>
      </c>
      <c r="AG52" s="23">
        <f>+TRUNC('D-PRB'!AG52,0)</f>
        <v>0</v>
      </c>
      <c r="AH52" s="23">
        <f>+TRUNC('D-PRB'!AH52,0)</f>
        <v>0</v>
      </c>
      <c r="AI52" s="23">
        <f>+TRUNC('D-PRB'!AI52,0)</f>
        <v>0</v>
      </c>
      <c r="AJ52" s="23">
        <f>+TRUNC('D-PRB'!AJ52,6)</f>
        <v>7.9999989999999999</v>
      </c>
      <c r="AK52" s="23">
        <f>+TRUNC('D-PRB'!AK52,6)</f>
        <v>0</v>
      </c>
      <c r="AL52" s="23">
        <f>+TRUNC('D-PRB'!AL52,6)</f>
        <v>0</v>
      </c>
      <c r="AM52" s="23">
        <f>+TRUNC('D-PRB'!AM52,0)</f>
        <v>3608</v>
      </c>
      <c r="AN52" s="23">
        <f>+TRUNC('D-PRB'!AN52,3)</f>
        <v>0</v>
      </c>
      <c r="AO52" s="23">
        <f>+TRUNC('D-PRB'!AO52,0)</f>
        <v>0</v>
      </c>
      <c r="AP52" s="23">
        <f>+TRUNC('D-PRB'!AP52,6)</f>
        <v>100</v>
      </c>
      <c r="AQ52" s="23">
        <f>+TRUNC('D-PRB'!AQ52,0)</f>
        <v>45106</v>
      </c>
      <c r="AR52" s="23">
        <f>+TRUNC('D-PRB'!AR52,0)</f>
        <v>0</v>
      </c>
      <c r="AS52" s="23">
        <f>+TRUNC('D-PRB'!AS52,3)</f>
        <v>0</v>
      </c>
      <c r="AT52" s="23">
        <f>+TRUNC('D-PRB'!AT52,3)</f>
        <v>1321.211</v>
      </c>
      <c r="AU52" s="23">
        <f>+TRUNC('D-PRB'!AU52,0)</f>
        <v>0</v>
      </c>
      <c r="AV52" s="23">
        <f>+TRUNC('D-PRB'!AV52,0)</f>
        <v>0</v>
      </c>
      <c r="AW52" s="23">
        <f>+TRUNC('D-PRB'!AW52,0)</f>
        <v>0</v>
      </c>
      <c r="AX52" s="23">
        <f>+TRUNC('D-PRB'!AX52,0)</f>
        <v>0</v>
      </c>
      <c r="AY52" s="23">
        <f>+TRUNC('D-PRB'!AY52,0)</f>
        <v>3608</v>
      </c>
      <c r="AZ52" s="23">
        <f>+TRUNC('D-PRB'!AZ52,3)</f>
        <v>0</v>
      </c>
      <c r="BA52" s="23">
        <f>+TRUNC('D-PRB'!BA52,0)</f>
        <v>0</v>
      </c>
      <c r="BB52" s="23">
        <f>+TRUNC('D-PRB'!BB52,0)</f>
        <v>41497</v>
      </c>
      <c r="BC52" s="23">
        <f>+TRUNC('D-PRB'!BC52,0)</f>
        <v>0</v>
      </c>
      <c r="BD52" s="23">
        <f>+TRUNC('D-PRB'!BD52,3)</f>
        <v>0</v>
      </c>
      <c r="BE52" s="23">
        <f>+TRUNC('D-PRB'!BE52,3)</f>
        <v>1321.211</v>
      </c>
      <c r="BF52" s="23">
        <f>+TRUNC('D-PRB'!BF52,0)</f>
        <v>0</v>
      </c>
      <c r="BG52" s="23">
        <f>+TRUNC('D-PRB'!BG52,0)</f>
        <v>0</v>
      </c>
      <c r="BH52" s="23">
        <f>+TRUNC('D-PRB'!BH52,0)</f>
        <v>0</v>
      </c>
      <c r="BI52" s="23">
        <f>+TRUNC('D-PRB'!BI52,0)</f>
        <v>0</v>
      </c>
      <c r="BJ52" s="23">
        <f>+TRUNC('D-PRB'!BJ52,3)</f>
        <v>98.739000000000004</v>
      </c>
      <c r="BK52" s="23">
        <f>+TRUNC('D-PRB'!BK52,3)</f>
        <v>1.8420000000000001</v>
      </c>
      <c r="BL52" s="23">
        <f>+TRUNC('D-PRB'!BL52,3)</f>
        <v>-1.0569999999999999</v>
      </c>
      <c r="BM52" s="23">
        <f>+TRUNC('D-PRB'!BM52,3)</f>
        <v>0.876</v>
      </c>
      <c r="BN52" s="23">
        <f>+TRUNC('D-PRB'!BN52,3)</f>
        <v>6.0419999999999998</v>
      </c>
      <c r="BO52" s="23">
        <f>+TRUNC('D-PRB'!BO52,3)</f>
        <v>6.0419999999999998</v>
      </c>
      <c r="BP52" s="23">
        <f>+TRUNC('D-PRB'!BP52,3)</f>
        <v>0</v>
      </c>
      <c r="BQ52" s="23">
        <f>+TRUNC('D-PRB'!BQ52,3)</f>
        <v>37.502000000000002</v>
      </c>
      <c r="BR52" s="23">
        <f>+TRUNC('D-PRB'!BR52,3)</f>
        <v>37.502000000000002</v>
      </c>
      <c r="BS52" s="23">
        <f>+TRUNC('D-PRB'!BS52,3)</f>
        <v>98.739000000000004</v>
      </c>
      <c r="BT52" s="23">
        <f>+TRUNC('D-PRB'!BT52,0)</f>
        <v>4097458</v>
      </c>
      <c r="BU52" s="23">
        <f>+TRUNC('D-PRB'!BU52,0)</f>
        <v>1341701</v>
      </c>
      <c r="BV52" s="23">
        <f>+TRUNC('D-PRB'!BV52,6)</f>
        <v>100</v>
      </c>
      <c r="BW52" s="23">
        <f>+TRUNC('D-PRB'!BW52,0)</f>
        <v>0</v>
      </c>
      <c r="BX52" s="23">
        <f>+TRUNC('D-PRB'!BX52,0)</f>
        <v>0</v>
      </c>
      <c r="BY52" s="23">
        <f>+TRUNC('D-PRB'!BY52,0)</f>
        <v>1341701</v>
      </c>
      <c r="BZ52" s="23">
        <f>+TRUNC('D-PRB'!BZ52,3)</f>
        <v>29.745000000000001</v>
      </c>
      <c r="CA52" s="23">
        <f>+TRUNC('D-PRB'!CA52,3)</f>
        <v>0.13</v>
      </c>
      <c r="CB52" s="23">
        <f>+TRUNC('D-PRB'!CB52,3)</f>
        <v>0.42199999999999999</v>
      </c>
      <c r="CC52" s="23">
        <f>+TRUNC('D-PRB'!CC52,3)</f>
        <v>0.10299999999999999</v>
      </c>
      <c r="CD52" s="23">
        <f>+TRUNC('D-PRB'!CD52,3)</f>
        <v>8.6999999999999994E-2</v>
      </c>
      <c r="CE52" s="23">
        <f>+TRUNC('D-PRB'!CE52,3)</f>
        <v>0</v>
      </c>
      <c r="CF52" s="23">
        <f>+TRUNC('D-PRB'!CF52,3)</f>
        <v>0</v>
      </c>
      <c r="CG52" s="23">
        <f>+TRUNC('D-PRB'!CG52,3)</f>
        <v>0</v>
      </c>
      <c r="CH52" s="23">
        <f>+TRUNC('D-PRB'!CH52,3)</f>
        <v>0</v>
      </c>
      <c r="CI52" s="23">
        <f>+TRUNC('D-PRB'!CI52,3)</f>
        <v>47099.114999999998</v>
      </c>
      <c r="CJ52" s="23">
        <f>+TRUNC('D-PRB'!CJ52,3)</f>
        <v>1499.7370000000001</v>
      </c>
      <c r="CK52" s="23">
        <f>+TRUNC('D-PRB'!CK52,3)</f>
        <v>0</v>
      </c>
      <c r="CL52" s="23">
        <f>+TRUNC('D-PRB'!CL52,3)</f>
        <v>0</v>
      </c>
      <c r="CM52" s="23">
        <f>+TRUNC('D-PRB'!CM52,3)</f>
        <v>0</v>
      </c>
      <c r="CN52" s="23">
        <f>+TRUNC('D-PRB'!CN52,0)</f>
        <v>0</v>
      </c>
      <c r="CO52" s="23">
        <f>+TRUNC('D-PRB'!CO52,3)</f>
        <v>0</v>
      </c>
      <c r="CP52" s="23">
        <f>+TRUNC('D-PRB'!CP52,0)</f>
        <v>0</v>
      </c>
      <c r="CQ52" s="23">
        <f>+TRUNC('D-PRB'!CQ52,0)</f>
        <v>0</v>
      </c>
      <c r="CR52" s="23">
        <f>+TRUNC('D-PRB'!CR52,0)</f>
        <v>0</v>
      </c>
      <c r="CS52" s="23">
        <f>+TRUNC('D-PRB'!CS52,0)</f>
        <v>0</v>
      </c>
      <c r="CT52" s="23">
        <f>+TRUNC('D-PRB'!CT52,0)</f>
        <v>0</v>
      </c>
      <c r="CU52" s="23">
        <f>+TRUNC('D-PRB'!CU52,6)</f>
        <v>0</v>
      </c>
      <c r="CV52" s="23">
        <f>+TRUNC('D-PRB'!CV52,0)</f>
        <v>0</v>
      </c>
      <c r="CW52" s="23">
        <f>+TRUNC('D-PRB'!CW52,0)</f>
        <v>0</v>
      </c>
      <c r="CX52" s="23">
        <f>+TRUNC('D-PRB'!CX52,0)</f>
        <v>0</v>
      </c>
      <c r="CY52" s="23">
        <f>+TRUNC('D-PRB'!CY52,0)</f>
        <v>0</v>
      </c>
      <c r="CZ52" s="23">
        <f>+TRUNC('D-PRB'!CZ52,0)</f>
        <v>0</v>
      </c>
      <c r="DA52" s="23">
        <f>+TRUNC('D-PRB'!DA52,0)</f>
        <v>0</v>
      </c>
      <c r="DB52" s="23">
        <f>+TRUNC('D-PRB'!DB52,0)</f>
        <v>0</v>
      </c>
      <c r="DC52" s="23">
        <f>+TRUNC('D-PRB'!DC52,0)</f>
        <v>0</v>
      </c>
      <c r="DD52" s="23">
        <f>+TRUNC('D-PRB'!DD52,0)</f>
        <v>0</v>
      </c>
      <c r="DE52" s="23">
        <f>+TRUNC('D-PRB'!DE52,0)</f>
        <v>0</v>
      </c>
      <c r="DF52" s="23">
        <f>+TRUNC('D-PRB'!DF52,0)</f>
        <v>0</v>
      </c>
      <c r="DG52" s="23">
        <f>+TRUNC('D-PRB'!DG52,0)</f>
        <v>0</v>
      </c>
      <c r="DH52" s="23">
        <f>+TRUNC('D-PRB'!DH52,0)</f>
        <v>0</v>
      </c>
      <c r="DI52" s="23">
        <f>+TRUNC('D-PRB'!DI52,0)</f>
        <v>0</v>
      </c>
      <c r="DJ52" s="23">
        <f>+TRUNC('D-PRB'!DJ52,6)</f>
        <v>0</v>
      </c>
      <c r="DK52" s="23">
        <f>+TRUNC('D-PRB'!DK52,0)</f>
        <v>0</v>
      </c>
      <c r="DL52" s="23">
        <f>+TRUNC('D-PRB'!DL52,0)</f>
        <v>0</v>
      </c>
      <c r="DM52" s="23">
        <f>+TRUNC('D-PRB'!DM52,0)</f>
        <v>0</v>
      </c>
      <c r="DN52" s="23">
        <f>+TRUNC('D-PRB'!DN52,0)</f>
        <v>2755756</v>
      </c>
      <c r="DO52" s="23">
        <f>+TRUNC('D-PRB'!DO52,0)</f>
        <v>2755756</v>
      </c>
      <c r="DP52" s="23">
        <f>+TRUNC('D-PRB'!DP52,0)</f>
        <v>571822</v>
      </c>
      <c r="DR52" s="53">
        <f>+TRUNC('D-PRB'!DR52,0)</f>
        <v>0</v>
      </c>
      <c r="DS52" s="53">
        <f>+TRUNC('D-PRB'!DS52,0)</f>
        <v>0</v>
      </c>
      <c r="DT52" s="53">
        <f>+TRUNC('D-PRB'!DT52,3)</f>
        <v>0</v>
      </c>
      <c r="DU52" s="53">
        <f>+TRUNC('D-PRB'!DU52,3)</f>
        <v>0</v>
      </c>
      <c r="DV52" s="53">
        <f>+TRUNC('D-PRB'!DV52,0)</f>
        <v>0</v>
      </c>
      <c r="DW52" s="53">
        <f>+TRUNC('D-PRB'!DW52,0)</f>
        <v>0</v>
      </c>
      <c r="DX52" s="53">
        <f>+TRUNC('D-PRB'!DX52,0)</f>
        <v>0</v>
      </c>
      <c r="DY52" s="53">
        <f>+TRUNC('D-PRB'!DY52,0)</f>
        <v>0</v>
      </c>
      <c r="DZ52" s="53">
        <f>+TRUNC('D-PRB'!DZ52,0)</f>
        <v>0</v>
      </c>
      <c r="EA52" s="53">
        <f>+TRUNC('D-PRB'!EA52,0)</f>
        <v>0</v>
      </c>
      <c r="EB52" s="53">
        <f>+TRUNC('D-PRB'!EB52,3)</f>
        <v>0</v>
      </c>
      <c r="EC52" s="53">
        <f>+TRUNC('D-PRB'!EC52,3)</f>
        <v>0</v>
      </c>
      <c r="ED52" s="53">
        <f>+TRUNC('D-PRB'!ED52,0)</f>
        <v>0</v>
      </c>
      <c r="EE52" s="53">
        <f>+TRUNC('D-PRB'!EE52,0)</f>
        <v>0</v>
      </c>
      <c r="EF52" s="53">
        <f>+TRUNC('D-PRB'!EF52,0)</f>
        <v>0</v>
      </c>
      <c r="EG52" s="53">
        <f>+TRUNC('D-PRB'!EG52,0)</f>
        <v>0</v>
      </c>
      <c r="EH52" s="53">
        <f>+TRUNC('D-PRB'!EH52,0)</f>
        <v>0</v>
      </c>
      <c r="EI52" s="53">
        <f>+TRUNC('D-PRB'!EI52,0)</f>
        <v>0</v>
      </c>
      <c r="EJ52" s="53">
        <f>+TRUNC('D-PRB'!EJ52,3)</f>
        <v>0</v>
      </c>
      <c r="EK52" s="53">
        <f>+TRUNC('D-PRB'!EK52,3)</f>
        <v>0</v>
      </c>
      <c r="EL52" s="53">
        <f>+TRUNC('D-PRB'!EL52,0)</f>
        <v>0</v>
      </c>
      <c r="EM52" s="53">
        <f>+TRUNC('D-PRB'!EM52,0)</f>
        <v>0</v>
      </c>
      <c r="EN52" s="53">
        <f>+TRUNC('D-PRB'!EN52,0)</f>
        <v>0</v>
      </c>
      <c r="EO52" s="53">
        <f>+TRUNC('D-PRB'!EO52,0)</f>
        <v>0</v>
      </c>
      <c r="EQ52" s="53">
        <f>+TRUNC('D-PRB'!EQ52,0)</f>
        <v>45106</v>
      </c>
      <c r="ER52" s="53">
        <f>+TRUNC('D-PRB'!ER52,0)</f>
        <v>0</v>
      </c>
      <c r="ES52" s="53">
        <f>+TRUNC('D-PRB'!ES52,3)</f>
        <v>0</v>
      </c>
      <c r="ET52" s="53">
        <f>+TRUNC('D-PRB'!ET52,3)</f>
        <v>1321.211</v>
      </c>
      <c r="EU52" s="53">
        <f>+TRUNC('D-PRB'!EU52,0)</f>
        <v>0</v>
      </c>
      <c r="EV52" s="53">
        <f>+TRUNC('D-PRB'!EV52,0)</f>
        <v>0</v>
      </c>
      <c r="EW52" s="53">
        <f>+TRUNC('D-PRB'!EW52,0)</f>
        <v>0</v>
      </c>
      <c r="EX52" s="53">
        <f>+TRUNC('D-PRB'!EX52,0)</f>
        <v>0</v>
      </c>
      <c r="EY52" s="53">
        <f>+TRUNC('D-PRB'!EY52,0)</f>
        <v>45106</v>
      </c>
      <c r="EZ52" s="53">
        <f>+TRUNC('D-PRB'!EZ52,0)</f>
        <v>0</v>
      </c>
      <c r="FA52" s="53">
        <f>+TRUNC('D-PRB'!FA52,3)</f>
        <v>0</v>
      </c>
      <c r="FB52" s="53">
        <f>+TRUNC('D-PRB'!FB52,3)</f>
        <v>1321.211</v>
      </c>
      <c r="FC52" s="53">
        <f>+TRUNC('D-PRB'!FC52,0)</f>
        <v>0</v>
      </c>
      <c r="FD52" s="53">
        <f>+TRUNC('D-PRB'!FD52,0)</f>
        <v>0</v>
      </c>
      <c r="FE52" s="53">
        <f>+TRUNC('D-PRB'!FE52,0)</f>
        <v>0</v>
      </c>
      <c r="FF52" s="53">
        <f>+TRUNC('D-PRB'!FF52,0)</f>
        <v>0</v>
      </c>
      <c r="FG52" s="53">
        <f>+TRUNC('D-PRB'!FG52,0)</f>
        <v>41497</v>
      </c>
      <c r="FH52" s="53">
        <f>+TRUNC('D-PRB'!FH52,0)</f>
        <v>0</v>
      </c>
      <c r="FI52" s="53">
        <f>+TRUNC('D-PRB'!FI52,3)</f>
        <v>0</v>
      </c>
      <c r="FJ52" s="53">
        <f>+TRUNC('D-PRB'!FJ52,3)</f>
        <v>1321.211</v>
      </c>
      <c r="FK52" s="53">
        <f>+TRUNC('D-PRB'!FK52,0)</f>
        <v>0</v>
      </c>
      <c r="FL52" s="53">
        <f>+TRUNC('D-PRB'!FL52,0)</f>
        <v>0</v>
      </c>
      <c r="FM52" s="53">
        <f>+TRUNC('D-PRB'!FM52,0)</f>
        <v>0</v>
      </c>
      <c r="FN52" s="53">
        <f>+TRUNC('D-PRB'!FN52,0)</f>
        <v>0</v>
      </c>
    </row>
    <row r="53" spans="3:170" x14ac:dyDescent="0.2">
      <c r="C53" s="12">
        <f>+'D-PDP'!C53</f>
        <v>2040</v>
      </c>
      <c r="D53" s="23">
        <f>+TRUNC('D-PRB'!D53,0)</f>
        <v>11</v>
      </c>
      <c r="E53" s="23">
        <f>+TRUNC('D-PRB'!E53,0)</f>
        <v>0</v>
      </c>
      <c r="F53" s="23">
        <f>+TRUNC('D-PRB'!F53,0)</f>
        <v>1</v>
      </c>
      <c r="G53" s="23">
        <f>+TRUNC('D-PRB'!G53,0)</f>
        <v>0</v>
      </c>
      <c r="H53" s="23">
        <f>+TRUNC('D-PRB'!H53,0)</f>
        <v>10</v>
      </c>
      <c r="I53" s="23">
        <f>+TRUNC('D-PRB'!I53,0)</f>
        <v>0</v>
      </c>
      <c r="J53" s="23">
        <f>+TRUNC('D-PRB'!J53,0)</f>
        <v>0</v>
      </c>
      <c r="K53" s="23">
        <f>+TRUNC('D-PRB'!K53,0)</f>
        <v>38903</v>
      </c>
      <c r="L53" s="23">
        <f>+TRUNC('D-PRB'!L53,0)</f>
        <v>0</v>
      </c>
      <c r="M53" s="23">
        <f>+TRUNC('D-PRB'!M53,3)</f>
        <v>1637.5</v>
      </c>
      <c r="N53" s="23">
        <f>+TRUNC('D-PRB'!N53,3)</f>
        <v>1506.5</v>
      </c>
      <c r="O53" s="23">
        <f>+TRUNC('D-PRB'!O53,3)</f>
        <v>0</v>
      </c>
      <c r="P53" s="23">
        <f>+TRUNC('D-PRB'!P53,3)</f>
        <v>131</v>
      </c>
      <c r="Q53" s="23">
        <f>+TRUNC('D-PRB'!Q53,3)</f>
        <v>0</v>
      </c>
      <c r="R53" s="23">
        <f>+TRUNC('D-PRB'!R53,3)</f>
        <v>0</v>
      </c>
      <c r="S53" s="23">
        <f>+TRUNC('D-PRB'!S53,0)</f>
        <v>0</v>
      </c>
      <c r="T53" s="23">
        <f>+TRUNC('D-PRB'!T53,0)</f>
        <v>0</v>
      </c>
      <c r="U53" s="23">
        <f>+TRUNC('D-PRB'!U53,0)</f>
        <v>0</v>
      </c>
      <c r="V53" s="23">
        <f>+TRUNC('D-PRB'!V53,0)</f>
        <v>0</v>
      </c>
      <c r="W53" s="23">
        <f>+TRUNC('D-PRB'!W53,0)</f>
        <v>6239016</v>
      </c>
      <c r="X53" s="23">
        <f>+TRUNC('D-PRB'!X53,0)</f>
        <v>7325409</v>
      </c>
      <c r="Y53" s="23">
        <f>+TRUNC('D-PRB'!Y53,0)</f>
        <v>0</v>
      </c>
      <c r="Z53" s="23">
        <f>+TRUNC('D-PRB'!Z53,0)</f>
        <v>0</v>
      </c>
      <c r="AA53" s="23">
        <f>+TRUNC('D-PRB'!AA53,0)</f>
        <v>0</v>
      </c>
      <c r="AB53" s="23">
        <f>+TRUNC('D-PRB'!AB53,0)</f>
        <v>38903</v>
      </c>
      <c r="AC53" s="23">
        <f>+TRUNC('D-PRB'!AC53,0)</f>
        <v>0</v>
      </c>
      <c r="AD53" s="23">
        <f>+TRUNC('D-PRB'!AD53,3)</f>
        <v>0</v>
      </c>
      <c r="AE53" s="23">
        <f>+TRUNC('D-PRB'!AE53,3)</f>
        <v>1506.5</v>
      </c>
      <c r="AF53" s="23">
        <f>+TRUNC('D-PRB'!AF53,0)</f>
        <v>0</v>
      </c>
      <c r="AG53" s="23">
        <f>+TRUNC('D-PRB'!AG53,0)</f>
        <v>0</v>
      </c>
      <c r="AH53" s="23">
        <f>+TRUNC('D-PRB'!AH53,0)</f>
        <v>0</v>
      </c>
      <c r="AI53" s="23">
        <f>+TRUNC('D-PRB'!AI53,0)</f>
        <v>0</v>
      </c>
      <c r="AJ53" s="23">
        <f>+TRUNC('D-PRB'!AJ53,6)</f>
        <v>8</v>
      </c>
      <c r="AK53" s="23">
        <f>+TRUNC('D-PRB'!AK53,6)</f>
        <v>0</v>
      </c>
      <c r="AL53" s="23">
        <f>+TRUNC('D-PRB'!AL53,6)</f>
        <v>0</v>
      </c>
      <c r="AM53" s="23">
        <f>+TRUNC('D-PRB'!AM53,0)</f>
        <v>3112</v>
      </c>
      <c r="AN53" s="23">
        <f>+TRUNC('D-PRB'!AN53,3)</f>
        <v>0</v>
      </c>
      <c r="AO53" s="23">
        <f>+TRUNC('D-PRB'!AO53,0)</f>
        <v>0</v>
      </c>
      <c r="AP53" s="23">
        <f>+TRUNC('D-PRB'!AP53,6)</f>
        <v>100</v>
      </c>
      <c r="AQ53" s="23">
        <f>+TRUNC('D-PRB'!AQ53,0)</f>
        <v>38903</v>
      </c>
      <c r="AR53" s="23">
        <f>+TRUNC('D-PRB'!AR53,0)</f>
        <v>0</v>
      </c>
      <c r="AS53" s="23">
        <f>+TRUNC('D-PRB'!AS53,3)</f>
        <v>0</v>
      </c>
      <c r="AT53" s="23">
        <f>+TRUNC('D-PRB'!AT53,3)</f>
        <v>1506.5</v>
      </c>
      <c r="AU53" s="23">
        <f>+TRUNC('D-PRB'!AU53,0)</f>
        <v>0</v>
      </c>
      <c r="AV53" s="23">
        <f>+TRUNC('D-PRB'!AV53,0)</f>
        <v>0</v>
      </c>
      <c r="AW53" s="23">
        <f>+TRUNC('D-PRB'!AW53,0)</f>
        <v>0</v>
      </c>
      <c r="AX53" s="23">
        <f>+TRUNC('D-PRB'!AX53,0)</f>
        <v>0</v>
      </c>
      <c r="AY53" s="23">
        <f>+TRUNC('D-PRB'!AY53,0)</f>
        <v>3112</v>
      </c>
      <c r="AZ53" s="23">
        <f>+TRUNC('D-PRB'!AZ53,3)</f>
        <v>0</v>
      </c>
      <c r="BA53" s="23">
        <f>+TRUNC('D-PRB'!BA53,0)</f>
        <v>0</v>
      </c>
      <c r="BB53" s="23">
        <f>+TRUNC('D-PRB'!BB53,0)</f>
        <v>35790</v>
      </c>
      <c r="BC53" s="23">
        <f>+TRUNC('D-PRB'!BC53,0)</f>
        <v>0</v>
      </c>
      <c r="BD53" s="23">
        <f>+TRUNC('D-PRB'!BD53,3)</f>
        <v>0</v>
      </c>
      <c r="BE53" s="23">
        <f>+TRUNC('D-PRB'!BE53,3)</f>
        <v>1506.5</v>
      </c>
      <c r="BF53" s="23">
        <f>+TRUNC('D-PRB'!BF53,0)</f>
        <v>0</v>
      </c>
      <c r="BG53" s="23">
        <f>+TRUNC('D-PRB'!BG53,0)</f>
        <v>0</v>
      </c>
      <c r="BH53" s="23">
        <f>+TRUNC('D-PRB'!BH53,0)</f>
        <v>0</v>
      </c>
      <c r="BI53" s="23">
        <f>+TRUNC('D-PRB'!BI53,0)</f>
        <v>0</v>
      </c>
      <c r="BJ53" s="23">
        <f>+TRUNC('D-PRB'!BJ53,3)</f>
        <v>98.739000000000004</v>
      </c>
      <c r="BK53" s="23">
        <f>+TRUNC('D-PRB'!BK53,3)</f>
        <v>1.8420000000000001</v>
      </c>
      <c r="BL53" s="23">
        <f>+TRUNC('D-PRB'!BL53,3)</f>
        <v>-1.0569999999999999</v>
      </c>
      <c r="BM53" s="23">
        <f>+TRUNC('D-PRB'!BM53,3)</f>
        <v>0.876</v>
      </c>
      <c r="BN53" s="23">
        <f>+TRUNC('D-PRB'!BN53,3)</f>
        <v>6.0419999999999998</v>
      </c>
      <c r="BO53" s="23">
        <f>+TRUNC('D-PRB'!BO53,3)</f>
        <v>6.0419999999999998</v>
      </c>
      <c r="BP53" s="23">
        <f>+TRUNC('D-PRB'!BP53,3)</f>
        <v>0</v>
      </c>
      <c r="BQ53" s="23">
        <f>+TRUNC('D-PRB'!BQ53,3)</f>
        <v>37.502000000000002</v>
      </c>
      <c r="BR53" s="23">
        <f>+TRUNC('D-PRB'!BR53,3)</f>
        <v>37.502000000000002</v>
      </c>
      <c r="BS53" s="23">
        <f>+TRUNC('D-PRB'!BS53,3)</f>
        <v>98.739000000000004</v>
      </c>
      <c r="BT53" s="23">
        <f>+TRUNC('D-PRB'!BT53,0)</f>
        <v>3533965</v>
      </c>
      <c r="BU53" s="23">
        <f>+TRUNC('D-PRB'!BU53,0)</f>
        <v>1358323</v>
      </c>
      <c r="BV53" s="23">
        <f>+TRUNC('D-PRB'!BV53,6)</f>
        <v>100</v>
      </c>
      <c r="BW53" s="23">
        <f>+TRUNC('D-PRB'!BW53,0)</f>
        <v>0</v>
      </c>
      <c r="BX53" s="23">
        <f>+TRUNC('D-PRB'!BX53,0)</f>
        <v>0</v>
      </c>
      <c r="BY53" s="23">
        <f>+TRUNC('D-PRB'!BY53,0)</f>
        <v>1358323</v>
      </c>
      <c r="BZ53" s="23">
        <f>+TRUNC('D-PRB'!BZ53,3)</f>
        <v>34.914999999999999</v>
      </c>
      <c r="CA53" s="23">
        <f>+TRUNC('D-PRB'!CA53,3)</f>
        <v>0.13</v>
      </c>
      <c r="CB53" s="23">
        <f>+TRUNC('D-PRB'!CB53,3)</f>
        <v>0.42199999999999999</v>
      </c>
      <c r="CC53" s="23">
        <f>+TRUNC('D-PRB'!CC53,3)</f>
        <v>0.10299999999999999</v>
      </c>
      <c r="CD53" s="23">
        <f>+TRUNC('D-PRB'!CD53,3)</f>
        <v>8.6999999999999994E-2</v>
      </c>
      <c r="CE53" s="23">
        <f>+TRUNC('D-PRB'!CE53,3)</f>
        <v>0</v>
      </c>
      <c r="CF53" s="23">
        <f>+TRUNC('D-PRB'!CF53,3)</f>
        <v>0</v>
      </c>
      <c r="CG53" s="23">
        <f>+TRUNC('D-PRB'!CG53,3)</f>
        <v>0</v>
      </c>
      <c r="CH53" s="23">
        <f>+TRUNC('D-PRB'!CH53,3)</f>
        <v>0</v>
      </c>
      <c r="CI53" s="23">
        <f>+TRUNC('D-PRB'!CI53,3)</f>
        <v>47099.114999999998</v>
      </c>
      <c r="CJ53" s="23">
        <f>+TRUNC('D-PRB'!CJ53,3)</f>
        <v>1499.7370000000001</v>
      </c>
      <c r="CK53" s="23">
        <f>+TRUNC('D-PRB'!CK53,3)</f>
        <v>0</v>
      </c>
      <c r="CL53" s="23">
        <f>+TRUNC('D-PRB'!CL53,3)</f>
        <v>0</v>
      </c>
      <c r="CM53" s="23">
        <f>+TRUNC('D-PRB'!CM53,3)</f>
        <v>0</v>
      </c>
      <c r="CN53" s="23">
        <f>+TRUNC('D-PRB'!CN53,0)</f>
        <v>0</v>
      </c>
      <c r="CO53" s="23">
        <f>+TRUNC('D-PRB'!CO53,3)</f>
        <v>0</v>
      </c>
      <c r="CP53" s="23">
        <f>+TRUNC('D-PRB'!CP53,0)</f>
        <v>0</v>
      </c>
      <c r="CQ53" s="23">
        <f>+TRUNC('D-PRB'!CQ53,0)</f>
        <v>0</v>
      </c>
      <c r="CR53" s="23">
        <f>+TRUNC('D-PRB'!CR53,0)</f>
        <v>0</v>
      </c>
      <c r="CS53" s="23">
        <f>+TRUNC('D-PRB'!CS53,0)</f>
        <v>0</v>
      </c>
      <c r="CT53" s="23">
        <f>+TRUNC('D-PRB'!CT53,0)</f>
        <v>0</v>
      </c>
      <c r="CU53" s="23">
        <f>+TRUNC('D-PRB'!CU53,6)</f>
        <v>0</v>
      </c>
      <c r="CV53" s="23">
        <f>+TRUNC('D-PRB'!CV53,0)</f>
        <v>0</v>
      </c>
      <c r="CW53" s="23">
        <f>+TRUNC('D-PRB'!CW53,0)</f>
        <v>0</v>
      </c>
      <c r="CX53" s="23">
        <f>+TRUNC('D-PRB'!CX53,0)</f>
        <v>0</v>
      </c>
      <c r="CY53" s="23">
        <f>+TRUNC('D-PRB'!CY53,0)</f>
        <v>0</v>
      </c>
      <c r="CZ53" s="23">
        <f>+TRUNC('D-PRB'!CZ53,0)</f>
        <v>0</v>
      </c>
      <c r="DA53" s="23">
        <f>+TRUNC('D-PRB'!DA53,0)</f>
        <v>0</v>
      </c>
      <c r="DB53" s="23">
        <f>+TRUNC('D-PRB'!DB53,0)</f>
        <v>0</v>
      </c>
      <c r="DC53" s="23">
        <f>+TRUNC('D-PRB'!DC53,0)</f>
        <v>0</v>
      </c>
      <c r="DD53" s="23">
        <f>+TRUNC('D-PRB'!DD53,0)</f>
        <v>0</v>
      </c>
      <c r="DE53" s="23">
        <f>+TRUNC('D-PRB'!DE53,0)</f>
        <v>0</v>
      </c>
      <c r="DF53" s="23">
        <f>+TRUNC('D-PRB'!DF53,0)</f>
        <v>0</v>
      </c>
      <c r="DG53" s="23">
        <f>+TRUNC('D-PRB'!DG53,0)</f>
        <v>0</v>
      </c>
      <c r="DH53" s="23">
        <f>+TRUNC('D-PRB'!DH53,0)</f>
        <v>0</v>
      </c>
      <c r="DI53" s="23">
        <f>+TRUNC('D-PRB'!DI53,0)</f>
        <v>0</v>
      </c>
      <c r="DJ53" s="23">
        <f>+TRUNC('D-PRB'!DJ53,6)</f>
        <v>0</v>
      </c>
      <c r="DK53" s="23">
        <f>+TRUNC('D-PRB'!DK53,0)</f>
        <v>0</v>
      </c>
      <c r="DL53" s="23">
        <f>+TRUNC('D-PRB'!DL53,0)</f>
        <v>0</v>
      </c>
      <c r="DM53" s="23">
        <f>+TRUNC('D-PRB'!DM53,0)</f>
        <v>0</v>
      </c>
      <c r="DN53" s="23">
        <f>+TRUNC('D-PRB'!DN53,0)</f>
        <v>2175641</v>
      </c>
      <c r="DO53" s="23">
        <f>+TRUNC('D-PRB'!DO53,0)</f>
        <v>2175641</v>
      </c>
      <c r="DP53" s="23">
        <f>+TRUNC('D-PRB'!DP53,0)</f>
        <v>410407</v>
      </c>
      <c r="DR53" s="53">
        <f>+TRUNC('D-PRB'!DR53,0)</f>
        <v>0</v>
      </c>
      <c r="DS53" s="53">
        <f>+TRUNC('D-PRB'!DS53,0)</f>
        <v>0</v>
      </c>
      <c r="DT53" s="53">
        <f>+TRUNC('D-PRB'!DT53,3)</f>
        <v>0</v>
      </c>
      <c r="DU53" s="53">
        <f>+TRUNC('D-PRB'!DU53,3)</f>
        <v>0</v>
      </c>
      <c r="DV53" s="53">
        <f>+TRUNC('D-PRB'!DV53,0)</f>
        <v>0</v>
      </c>
      <c r="DW53" s="53">
        <f>+TRUNC('D-PRB'!DW53,0)</f>
        <v>0</v>
      </c>
      <c r="DX53" s="53">
        <f>+TRUNC('D-PRB'!DX53,0)</f>
        <v>0</v>
      </c>
      <c r="DY53" s="53">
        <f>+TRUNC('D-PRB'!DY53,0)</f>
        <v>0</v>
      </c>
      <c r="DZ53" s="53">
        <f>+TRUNC('D-PRB'!DZ53,0)</f>
        <v>0</v>
      </c>
      <c r="EA53" s="53">
        <f>+TRUNC('D-PRB'!EA53,0)</f>
        <v>0</v>
      </c>
      <c r="EB53" s="53">
        <f>+TRUNC('D-PRB'!EB53,3)</f>
        <v>0</v>
      </c>
      <c r="EC53" s="53">
        <f>+TRUNC('D-PRB'!EC53,3)</f>
        <v>0</v>
      </c>
      <c r="ED53" s="53">
        <f>+TRUNC('D-PRB'!ED53,0)</f>
        <v>0</v>
      </c>
      <c r="EE53" s="53">
        <f>+TRUNC('D-PRB'!EE53,0)</f>
        <v>0</v>
      </c>
      <c r="EF53" s="53">
        <f>+TRUNC('D-PRB'!EF53,0)</f>
        <v>0</v>
      </c>
      <c r="EG53" s="53">
        <f>+TRUNC('D-PRB'!EG53,0)</f>
        <v>0</v>
      </c>
      <c r="EH53" s="53">
        <f>+TRUNC('D-PRB'!EH53,0)</f>
        <v>0</v>
      </c>
      <c r="EI53" s="53">
        <f>+TRUNC('D-PRB'!EI53,0)</f>
        <v>0</v>
      </c>
      <c r="EJ53" s="53">
        <f>+TRUNC('D-PRB'!EJ53,3)</f>
        <v>0</v>
      </c>
      <c r="EK53" s="53">
        <f>+TRUNC('D-PRB'!EK53,3)</f>
        <v>0</v>
      </c>
      <c r="EL53" s="53">
        <f>+TRUNC('D-PRB'!EL53,0)</f>
        <v>0</v>
      </c>
      <c r="EM53" s="53">
        <f>+TRUNC('D-PRB'!EM53,0)</f>
        <v>0</v>
      </c>
      <c r="EN53" s="53">
        <f>+TRUNC('D-PRB'!EN53,0)</f>
        <v>0</v>
      </c>
      <c r="EO53" s="53">
        <f>+TRUNC('D-PRB'!EO53,0)</f>
        <v>0</v>
      </c>
      <c r="EQ53" s="53">
        <f>+TRUNC('D-PRB'!EQ53,0)</f>
        <v>38903</v>
      </c>
      <c r="ER53" s="53">
        <f>+TRUNC('D-PRB'!ER53,0)</f>
        <v>0</v>
      </c>
      <c r="ES53" s="53">
        <f>+TRUNC('D-PRB'!ES53,3)</f>
        <v>0</v>
      </c>
      <c r="ET53" s="53">
        <f>+TRUNC('D-PRB'!ET53,3)</f>
        <v>1506.5</v>
      </c>
      <c r="EU53" s="53">
        <f>+TRUNC('D-PRB'!EU53,0)</f>
        <v>0</v>
      </c>
      <c r="EV53" s="53">
        <f>+TRUNC('D-PRB'!EV53,0)</f>
        <v>0</v>
      </c>
      <c r="EW53" s="53">
        <f>+TRUNC('D-PRB'!EW53,0)</f>
        <v>0</v>
      </c>
      <c r="EX53" s="53">
        <f>+TRUNC('D-PRB'!EX53,0)</f>
        <v>0</v>
      </c>
      <c r="EY53" s="53">
        <f>+TRUNC('D-PRB'!EY53,0)</f>
        <v>38903</v>
      </c>
      <c r="EZ53" s="53">
        <f>+TRUNC('D-PRB'!EZ53,0)</f>
        <v>0</v>
      </c>
      <c r="FA53" s="53">
        <f>+TRUNC('D-PRB'!FA53,3)</f>
        <v>0</v>
      </c>
      <c r="FB53" s="53">
        <f>+TRUNC('D-PRB'!FB53,3)</f>
        <v>1506.5</v>
      </c>
      <c r="FC53" s="53">
        <f>+TRUNC('D-PRB'!FC53,0)</f>
        <v>0</v>
      </c>
      <c r="FD53" s="53">
        <f>+TRUNC('D-PRB'!FD53,0)</f>
        <v>0</v>
      </c>
      <c r="FE53" s="53">
        <f>+TRUNC('D-PRB'!FE53,0)</f>
        <v>0</v>
      </c>
      <c r="FF53" s="53">
        <f>+TRUNC('D-PRB'!FF53,0)</f>
        <v>0</v>
      </c>
      <c r="FG53" s="53">
        <f>+TRUNC('D-PRB'!FG53,0)</f>
        <v>35790</v>
      </c>
      <c r="FH53" s="53">
        <f>+TRUNC('D-PRB'!FH53,0)</f>
        <v>0</v>
      </c>
      <c r="FI53" s="53">
        <f>+TRUNC('D-PRB'!FI53,3)</f>
        <v>0</v>
      </c>
      <c r="FJ53" s="53">
        <f>+TRUNC('D-PRB'!FJ53,3)</f>
        <v>1506.5</v>
      </c>
      <c r="FK53" s="53">
        <f>+TRUNC('D-PRB'!FK53,0)</f>
        <v>0</v>
      </c>
      <c r="FL53" s="53">
        <f>+TRUNC('D-PRB'!FL53,0)</f>
        <v>0</v>
      </c>
      <c r="FM53" s="53">
        <f>+TRUNC('D-PRB'!FM53,0)</f>
        <v>0</v>
      </c>
      <c r="FN53" s="53">
        <f>+TRUNC('D-PRB'!FN53,0)</f>
        <v>0</v>
      </c>
    </row>
    <row r="54" spans="3:170" x14ac:dyDescent="0.2">
      <c r="C54" s="12">
        <f>+'D-PDP'!C54</f>
        <v>2041</v>
      </c>
      <c r="D54" s="23">
        <f>+TRUNC('D-PRB'!D54,0)</f>
        <v>34</v>
      </c>
      <c r="E54" s="23">
        <f>+TRUNC('D-PRB'!E54,0)</f>
        <v>0</v>
      </c>
      <c r="F54" s="23">
        <f>+TRUNC('D-PRB'!F54,0)</f>
        <v>9</v>
      </c>
      <c r="G54" s="23">
        <f>+TRUNC('D-PRB'!G54,0)</f>
        <v>0</v>
      </c>
      <c r="H54" s="23">
        <f>+TRUNC('D-PRB'!H54,0)</f>
        <v>25</v>
      </c>
      <c r="I54" s="23">
        <f>+TRUNC('D-PRB'!I54,0)</f>
        <v>0</v>
      </c>
      <c r="J54" s="23">
        <f>+TRUNC('D-PRB'!J54,0)</f>
        <v>0</v>
      </c>
      <c r="K54" s="23">
        <f>+TRUNC('D-PRB'!K54,0)</f>
        <v>32256</v>
      </c>
      <c r="L54" s="23">
        <f>+TRUNC('D-PRB'!L54,0)</f>
        <v>0</v>
      </c>
      <c r="M54" s="23">
        <f>+TRUNC('D-PRB'!M54,3)</f>
        <v>1797.5989999999999</v>
      </c>
      <c r="N54" s="23">
        <f>+TRUNC('D-PRB'!N54,3)</f>
        <v>1653.7909999999999</v>
      </c>
      <c r="O54" s="23">
        <f>+TRUNC('D-PRB'!O54,3)</f>
        <v>0</v>
      </c>
      <c r="P54" s="23">
        <f>+TRUNC('D-PRB'!P54,3)</f>
        <v>143.80699999999999</v>
      </c>
      <c r="Q54" s="23">
        <f>+TRUNC('D-PRB'!Q54,3)</f>
        <v>0</v>
      </c>
      <c r="R54" s="23">
        <f>+TRUNC('D-PRB'!R54,3)</f>
        <v>0</v>
      </c>
      <c r="S54" s="23">
        <f>+TRUNC('D-PRB'!S54,0)</f>
        <v>0</v>
      </c>
      <c r="T54" s="23">
        <f>+TRUNC('D-PRB'!T54,0)</f>
        <v>0</v>
      </c>
      <c r="U54" s="23">
        <f>+TRUNC('D-PRB'!U54,0)</f>
        <v>0</v>
      </c>
      <c r="V54" s="23">
        <f>+TRUNC('D-PRB'!V54,0)</f>
        <v>0</v>
      </c>
      <c r="W54" s="23">
        <f>+TRUNC('D-PRB'!W54,0)</f>
        <v>6287278</v>
      </c>
      <c r="X54" s="23">
        <f>+TRUNC('D-PRB'!X54,0)</f>
        <v>7323259</v>
      </c>
      <c r="Y54" s="23">
        <f>+TRUNC('D-PRB'!Y54,0)</f>
        <v>0</v>
      </c>
      <c r="Z54" s="23">
        <f>+TRUNC('D-PRB'!Z54,0)</f>
        <v>0</v>
      </c>
      <c r="AA54" s="23">
        <f>+TRUNC('D-PRB'!AA54,0)</f>
        <v>0</v>
      </c>
      <c r="AB54" s="23">
        <f>+TRUNC('D-PRB'!AB54,0)</f>
        <v>50586</v>
      </c>
      <c r="AC54" s="23">
        <f>+TRUNC('D-PRB'!AC54,0)</f>
        <v>0</v>
      </c>
      <c r="AD54" s="23">
        <f>+TRUNC('D-PRB'!AD54,3)</f>
        <v>0</v>
      </c>
      <c r="AE54" s="23">
        <f>+TRUNC('D-PRB'!AE54,3)</f>
        <v>6150.7340000000004</v>
      </c>
      <c r="AF54" s="23">
        <f>+TRUNC('D-PRB'!AF54,0)</f>
        <v>0</v>
      </c>
      <c r="AG54" s="23">
        <f>+TRUNC('D-PRB'!AG54,0)</f>
        <v>0</v>
      </c>
      <c r="AH54" s="23">
        <f>+TRUNC('D-PRB'!AH54,0)</f>
        <v>0</v>
      </c>
      <c r="AI54" s="23">
        <f>+TRUNC('D-PRB'!AI54,0)</f>
        <v>0</v>
      </c>
      <c r="AJ54" s="23">
        <f>+TRUNC('D-PRB'!AJ54,6)</f>
        <v>8</v>
      </c>
      <c r="AK54" s="23">
        <f>+TRUNC('D-PRB'!AK54,6)</f>
        <v>0</v>
      </c>
      <c r="AL54" s="23">
        <f>+TRUNC('D-PRB'!AL54,6)</f>
        <v>0</v>
      </c>
      <c r="AM54" s="23">
        <f>+TRUNC('D-PRB'!AM54,0)</f>
        <v>4046</v>
      </c>
      <c r="AN54" s="23">
        <f>+TRUNC('D-PRB'!AN54,3)</f>
        <v>0</v>
      </c>
      <c r="AO54" s="23">
        <f>+TRUNC('D-PRB'!AO54,0)</f>
        <v>0</v>
      </c>
      <c r="AP54" s="23">
        <f>+TRUNC('D-PRB'!AP54,6)</f>
        <v>100</v>
      </c>
      <c r="AQ54" s="23">
        <f>+TRUNC('D-PRB'!AQ54,0)</f>
        <v>50586</v>
      </c>
      <c r="AR54" s="23">
        <f>+TRUNC('D-PRB'!AR54,0)</f>
        <v>0</v>
      </c>
      <c r="AS54" s="23">
        <f>+TRUNC('D-PRB'!AS54,3)</f>
        <v>0</v>
      </c>
      <c r="AT54" s="23">
        <f>+TRUNC('D-PRB'!AT54,3)</f>
        <v>6150.7340000000004</v>
      </c>
      <c r="AU54" s="23">
        <f>+TRUNC('D-PRB'!AU54,0)</f>
        <v>0</v>
      </c>
      <c r="AV54" s="23">
        <f>+TRUNC('D-PRB'!AV54,0)</f>
        <v>0</v>
      </c>
      <c r="AW54" s="23">
        <f>+TRUNC('D-PRB'!AW54,0)</f>
        <v>0</v>
      </c>
      <c r="AX54" s="23">
        <f>+TRUNC('D-PRB'!AX54,0)</f>
        <v>0</v>
      </c>
      <c r="AY54" s="23">
        <f>+TRUNC('D-PRB'!AY54,0)</f>
        <v>4046</v>
      </c>
      <c r="AZ54" s="23">
        <f>+TRUNC('D-PRB'!AZ54,3)</f>
        <v>0</v>
      </c>
      <c r="BA54" s="23">
        <f>+TRUNC('D-PRB'!BA54,0)</f>
        <v>0</v>
      </c>
      <c r="BB54" s="23">
        <f>+TRUNC('D-PRB'!BB54,0)</f>
        <v>46539</v>
      </c>
      <c r="BC54" s="23">
        <f>+TRUNC('D-PRB'!BC54,0)</f>
        <v>0</v>
      </c>
      <c r="BD54" s="23">
        <f>+TRUNC('D-PRB'!BD54,3)</f>
        <v>0</v>
      </c>
      <c r="BE54" s="23">
        <f>+TRUNC('D-PRB'!BE54,3)</f>
        <v>6150.7340000000004</v>
      </c>
      <c r="BF54" s="23">
        <f>+TRUNC('D-PRB'!BF54,0)</f>
        <v>0</v>
      </c>
      <c r="BG54" s="23">
        <f>+TRUNC('D-PRB'!BG54,0)</f>
        <v>0</v>
      </c>
      <c r="BH54" s="23">
        <f>+TRUNC('D-PRB'!BH54,0)</f>
        <v>0</v>
      </c>
      <c r="BI54" s="23">
        <f>+TRUNC('D-PRB'!BI54,0)</f>
        <v>0</v>
      </c>
      <c r="BJ54" s="23">
        <f>+TRUNC('D-PRB'!BJ54,3)</f>
        <v>98.739000000000004</v>
      </c>
      <c r="BK54" s="23">
        <f>+TRUNC('D-PRB'!BK54,3)</f>
        <v>1.8420000000000001</v>
      </c>
      <c r="BL54" s="23">
        <f>+TRUNC('D-PRB'!BL54,3)</f>
        <v>-1.0569999999999999</v>
      </c>
      <c r="BM54" s="23">
        <f>+TRUNC('D-PRB'!BM54,3)</f>
        <v>0.876</v>
      </c>
      <c r="BN54" s="23">
        <f>+TRUNC('D-PRB'!BN54,3)</f>
        <v>6.0419999999999998</v>
      </c>
      <c r="BO54" s="23">
        <f>+TRUNC('D-PRB'!BO54,3)</f>
        <v>6.0419999999999998</v>
      </c>
      <c r="BP54" s="23">
        <f>+TRUNC('D-PRB'!BP54,3)</f>
        <v>0</v>
      </c>
      <c r="BQ54" s="23">
        <f>+TRUNC('D-PRB'!BQ54,3)</f>
        <v>37.502000000000002</v>
      </c>
      <c r="BR54" s="23">
        <f>+TRUNC('D-PRB'!BR54,3)</f>
        <v>37.502000000000002</v>
      </c>
      <c r="BS54" s="23">
        <f>+TRUNC('D-PRB'!BS54,3)</f>
        <v>98.739000000000004</v>
      </c>
      <c r="BT54" s="23">
        <f>+TRUNC('D-PRB'!BT54,0)</f>
        <v>4595274</v>
      </c>
      <c r="BU54" s="23">
        <f>+TRUNC('D-PRB'!BU54,0)</f>
        <v>3334087</v>
      </c>
      <c r="BV54" s="23">
        <f>+TRUNC('D-PRB'!BV54,6)</f>
        <v>100</v>
      </c>
      <c r="BW54" s="23">
        <f>+TRUNC('D-PRB'!BW54,0)</f>
        <v>0</v>
      </c>
      <c r="BX54" s="23">
        <f>+TRUNC('D-PRB'!BX54,0)</f>
        <v>0</v>
      </c>
      <c r="BY54" s="23">
        <f>+TRUNC('D-PRB'!BY54,0)</f>
        <v>3334087</v>
      </c>
      <c r="BZ54" s="23">
        <f>+TRUNC('D-PRB'!BZ54,3)</f>
        <v>65.908000000000001</v>
      </c>
      <c r="CA54" s="23">
        <f>+TRUNC('D-PRB'!CA54,3)</f>
        <v>0.13</v>
      </c>
      <c r="CB54" s="23">
        <f>+TRUNC('D-PRB'!CB54,3)</f>
        <v>0.42199999999999999</v>
      </c>
      <c r="CC54" s="23">
        <f>+TRUNC('D-PRB'!CC54,3)</f>
        <v>0.10299999999999999</v>
      </c>
      <c r="CD54" s="23">
        <f>+TRUNC('D-PRB'!CD54,3)</f>
        <v>8.6999999999999994E-2</v>
      </c>
      <c r="CE54" s="23">
        <f>+TRUNC('D-PRB'!CE54,3)</f>
        <v>0</v>
      </c>
      <c r="CF54" s="23">
        <f>+TRUNC('D-PRB'!CF54,3)</f>
        <v>0</v>
      </c>
      <c r="CG54" s="23">
        <f>+TRUNC('D-PRB'!CG54,3)</f>
        <v>0</v>
      </c>
      <c r="CH54" s="23">
        <f>+TRUNC('D-PRB'!CH54,3)</f>
        <v>0</v>
      </c>
      <c r="CI54" s="23">
        <f>+TRUNC('D-PRB'!CI54,3)</f>
        <v>47099.114999999998</v>
      </c>
      <c r="CJ54" s="23">
        <f>+TRUNC('D-PRB'!CJ54,3)</f>
        <v>1499.7370000000001</v>
      </c>
      <c r="CK54" s="23">
        <f>+TRUNC('D-PRB'!CK54,3)</f>
        <v>0</v>
      </c>
      <c r="CL54" s="23">
        <f>+TRUNC('D-PRB'!CL54,3)</f>
        <v>0</v>
      </c>
      <c r="CM54" s="23">
        <f>+TRUNC('D-PRB'!CM54,3)</f>
        <v>0</v>
      </c>
      <c r="CN54" s="23">
        <f>+TRUNC('D-PRB'!CN54,0)</f>
        <v>0</v>
      </c>
      <c r="CO54" s="23">
        <f>+TRUNC('D-PRB'!CO54,3)</f>
        <v>0</v>
      </c>
      <c r="CP54" s="23">
        <f>+TRUNC('D-PRB'!CP54,0)</f>
        <v>0</v>
      </c>
      <c r="CQ54" s="23">
        <f>+TRUNC('D-PRB'!CQ54,0)</f>
        <v>0</v>
      </c>
      <c r="CR54" s="23">
        <f>+TRUNC('D-PRB'!CR54,0)</f>
        <v>0</v>
      </c>
      <c r="CS54" s="23">
        <f>+TRUNC('D-PRB'!CS54,0)</f>
        <v>0</v>
      </c>
      <c r="CT54" s="23">
        <f>+TRUNC('D-PRB'!CT54,0)</f>
        <v>0</v>
      </c>
      <c r="CU54" s="23">
        <f>+TRUNC('D-PRB'!CU54,6)</f>
        <v>0</v>
      </c>
      <c r="CV54" s="23">
        <f>+TRUNC('D-PRB'!CV54,0)</f>
        <v>0</v>
      </c>
      <c r="CW54" s="23">
        <f>+TRUNC('D-PRB'!CW54,0)</f>
        <v>0</v>
      </c>
      <c r="CX54" s="23">
        <f>+TRUNC('D-PRB'!CX54,0)</f>
        <v>0</v>
      </c>
      <c r="CY54" s="23">
        <f>+TRUNC('D-PRB'!CY54,0)</f>
        <v>0</v>
      </c>
      <c r="CZ54" s="23">
        <f>+TRUNC('D-PRB'!CZ54,0)</f>
        <v>0</v>
      </c>
      <c r="DA54" s="23">
        <f>+TRUNC('D-PRB'!DA54,0)</f>
        <v>0</v>
      </c>
      <c r="DB54" s="23">
        <f>+TRUNC('D-PRB'!DB54,0)</f>
        <v>0</v>
      </c>
      <c r="DC54" s="23">
        <f>+TRUNC('D-PRB'!DC54,0)</f>
        <v>0</v>
      </c>
      <c r="DD54" s="23">
        <f>+TRUNC('D-PRB'!DD54,0)</f>
        <v>0</v>
      </c>
      <c r="DE54" s="23">
        <f>+TRUNC('D-PRB'!DE54,0)</f>
        <v>0</v>
      </c>
      <c r="DF54" s="23">
        <f>+TRUNC('D-PRB'!DF54,0)</f>
        <v>0</v>
      </c>
      <c r="DG54" s="23">
        <f>+TRUNC('D-PRB'!DG54,0)</f>
        <v>0</v>
      </c>
      <c r="DH54" s="23">
        <f>+TRUNC('D-PRB'!DH54,0)</f>
        <v>0</v>
      </c>
      <c r="DI54" s="23">
        <f>+TRUNC('D-PRB'!DI54,0)</f>
        <v>0</v>
      </c>
      <c r="DJ54" s="23">
        <f>+TRUNC('D-PRB'!DJ54,6)</f>
        <v>0</v>
      </c>
      <c r="DK54" s="23">
        <f>+TRUNC('D-PRB'!DK54,0)</f>
        <v>0</v>
      </c>
      <c r="DL54" s="23">
        <f>+TRUNC('D-PRB'!DL54,0)</f>
        <v>0</v>
      </c>
      <c r="DM54" s="23">
        <f>+TRUNC('D-PRB'!DM54,0)</f>
        <v>0</v>
      </c>
      <c r="DN54" s="23">
        <f>+TRUNC('D-PRB'!DN54,0)</f>
        <v>1261186</v>
      </c>
      <c r="DO54" s="23">
        <f>+TRUNC('D-PRB'!DO54,0)</f>
        <v>1261186</v>
      </c>
      <c r="DP54" s="23">
        <f>+TRUNC('D-PRB'!DP54,0)</f>
        <v>216279</v>
      </c>
      <c r="DR54" s="53">
        <f>+TRUNC('D-PRB'!DR54,0)</f>
        <v>0</v>
      </c>
      <c r="DS54" s="53">
        <f>+TRUNC('D-PRB'!DS54,0)</f>
        <v>0</v>
      </c>
      <c r="DT54" s="53">
        <f>+TRUNC('D-PRB'!DT54,3)</f>
        <v>0</v>
      </c>
      <c r="DU54" s="53">
        <f>+TRUNC('D-PRB'!DU54,3)</f>
        <v>0</v>
      </c>
      <c r="DV54" s="53">
        <f>+TRUNC('D-PRB'!DV54,0)</f>
        <v>0</v>
      </c>
      <c r="DW54" s="53">
        <f>+TRUNC('D-PRB'!DW54,0)</f>
        <v>0</v>
      </c>
      <c r="DX54" s="53">
        <f>+TRUNC('D-PRB'!DX54,0)</f>
        <v>0</v>
      </c>
      <c r="DY54" s="53">
        <f>+TRUNC('D-PRB'!DY54,0)</f>
        <v>0</v>
      </c>
      <c r="DZ54" s="53">
        <f>+TRUNC('D-PRB'!DZ54,0)</f>
        <v>0</v>
      </c>
      <c r="EA54" s="53">
        <f>+TRUNC('D-PRB'!EA54,0)</f>
        <v>0</v>
      </c>
      <c r="EB54" s="53">
        <f>+TRUNC('D-PRB'!EB54,3)</f>
        <v>0</v>
      </c>
      <c r="EC54" s="53">
        <f>+TRUNC('D-PRB'!EC54,3)</f>
        <v>0</v>
      </c>
      <c r="ED54" s="53">
        <f>+TRUNC('D-PRB'!ED54,0)</f>
        <v>0</v>
      </c>
      <c r="EE54" s="53">
        <f>+TRUNC('D-PRB'!EE54,0)</f>
        <v>0</v>
      </c>
      <c r="EF54" s="53">
        <f>+TRUNC('D-PRB'!EF54,0)</f>
        <v>0</v>
      </c>
      <c r="EG54" s="53">
        <f>+TRUNC('D-PRB'!EG54,0)</f>
        <v>0</v>
      </c>
      <c r="EH54" s="53">
        <f>+TRUNC('D-PRB'!EH54,0)</f>
        <v>0</v>
      </c>
      <c r="EI54" s="53">
        <f>+TRUNC('D-PRB'!EI54,0)</f>
        <v>0</v>
      </c>
      <c r="EJ54" s="53">
        <f>+TRUNC('D-PRB'!EJ54,3)</f>
        <v>0</v>
      </c>
      <c r="EK54" s="53">
        <f>+TRUNC('D-PRB'!EK54,3)</f>
        <v>0</v>
      </c>
      <c r="EL54" s="53">
        <f>+TRUNC('D-PRB'!EL54,0)</f>
        <v>0</v>
      </c>
      <c r="EM54" s="53">
        <f>+TRUNC('D-PRB'!EM54,0)</f>
        <v>0</v>
      </c>
      <c r="EN54" s="53">
        <f>+TRUNC('D-PRB'!EN54,0)</f>
        <v>0</v>
      </c>
      <c r="EO54" s="53">
        <f>+TRUNC('D-PRB'!EO54,0)</f>
        <v>0</v>
      </c>
      <c r="EQ54" s="53">
        <f>+TRUNC('D-PRB'!EQ54,0)</f>
        <v>32256</v>
      </c>
      <c r="ER54" s="53">
        <f>+TRUNC('D-PRB'!ER54,0)</f>
        <v>0</v>
      </c>
      <c r="ES54" s="53">
        <f>+TRUNC('D-PRB'!ES54,3)</f>
        <v>0</v>
      </c>
      <c r="ET54" s="53">
        <f>+TRUNC('D-PRB'!ET54,3)</f>
        <v>1653.7909999999999</v>
      </c>
      <c r="EU54" s="53">
        <f>+TRUNC('D-PRB'!EU54,0)</f>
        <v>0</v>
      </c>
      <c r="EV54" s="53">
        <f>+TRUNC('D-PRB'!EV54,0)</f>
        <v>0</v>
      </c>
      <c r="EW54" s="53">
        <f>+TRUNC('D-PRB'!EW54,0)</f>
        <v>0</v>
      </c>
      <c r="EX54" s="53">
        <f>+TRUNC('D-PRB'!EX54,0)</f>
        <v>0</v>
      </c>
      <c r="EY54" s="53">
        <f>+TRUNC('D-PRB'!EY54,0)</f>
        <v>32256</v>
      </c>
      <c r="EZ54" s="53">
        <f>+TRUNC('D-PRB'!EZ54,0)</f>
        <v>0</v>
      </c>
      <c r="FA54" s="53">
        <f>+TRUNC('D-PRB'!FA54,3)</f>
        <v>0</v>
      </c>
      <c r="FB54" s="53">
        <f>+TRUNC('D-PRB'!FB54,3)</f>
        <v>1653.7909999999999</v>
      </c>
      <c r="FC54" s="53">
        <f>+TRUNC('D-PRB'!FC54,0)</f>
        <v>0</v>
      </c>
      <c r="FD54" s="53">
        <f>+TRUNC('D-PRB'!FD54,0)</f>
        <v>0</v>
      </c>
      <c r="FE54" s="53">
        <f>+TRUNC('D-PRB'!FE54,0)</f>
        <v>0</v>
      </c>
      <c r="FF54" s="53">
        <f>+TRUNC('D-PRB'!FF54,0)</f>
        <v>0</v>
      </c>
      <c r="FG54" s="53">
        <f>+TRUNC('D-PRB'!FG54,0)</f>
        <v>29675</v>
      </c>
      <c r="FH54" s="53">
        <f>+TRUNC('D-PRB'!FH54,0)</f>
        <v>0</v>
      </c>
      <c r="FI54" s="53">
        <f>+TRUNC('D-PRB'!FI54,3)</f>
        <v>0</v>
      </c>
      <c r="FJ54" s="53">
        <f>+TRUNC('D-PRB'!FJ54,3)</f>
        <v>1653.7909999999999</v>
      </c>
      <c r="FK54" s="53">
        <f>+TRUNC('D-PRB'!FK54,0)</f>
        <v>0</v>
      </c>
      <c r="FL54" s="53">
        <f>+TRUNC('D-PRB'!FL54,0)</f>
        <v>0</v>
      </c>
      <c r="FM54" s="53">
        <f>+TRUNC('D-PRB'!FM54,0)</f>
        <v>0</v>
      </c>
      <c r="FN54" s="53">
        <f>+TRUNC('D-PRB'!FN54,0)</f>
        <v>0</v>
      </c>
    </row>
    <row r="55" spans="3:170" x14ac:dyDescent="0.2">
      <c r="C55" s="12">
        <f>+'D-PDP'!C55</f>
        <v>2042</v>
      </c>
      <c r="D55" s="23">
        <f>+TRUNC('D-PRB'!D55,0)</f>
        <v>33</v>
      </c>
      <c r="E55" s="23">
        <f>+TRUNC('D-PRB'!E55,0)</f>
        <v>0</v>
      </c>
      <c r="F55" s="23">
        <f>+TRUNC('D-PRB'!F55,0)</f>
        <v>8</v>
      </c>
      <c r="G55" s="23">
        <f>+TRUNC('D-PRB'!G55,0)</f>
        <v>0</v>
      </c>
      <c r="H55" s="23">
        <f>+TRUNC('D-PRB'!H55,0)</f>
        <v>25</v>
      </c>
      <c r="I55" s="23">
        <f>+TRUNC('D-PRB'!I55,0)</f>
        <v>0</v>
      </c>
      <c r="J55" s="23">
        <f>+TRUNC('D-PRB'!J55,0)</f>
        <v>0</v>
      </c>
      <c r="K55" s="23">
        <f>+TRUNC('D-PRB'!K55,0)</f>
        <v>26028</v>
      </c>
      <c r="L55" s="23">
        <f>+TRUNC('D-PRB'!L55,0)</f>
        <v>0</v>
      </c>
      <c r="M55" s="23">
        <f>+TRUNC('D-PRB'!M55,3)</f>
        <v>1633.1990000000001</v>
      </c>
      <c r="N55" s="23">
        <f>+TRUNC('D-PRB'!N55,3)</f>
        <v>1502.5429999999999</v>
      </c>
      <c r="O55" s="23">
        <f>+TRUNC('D-PRB'!O55,3)</f>
        <v>0</v>
      </c>
      <c r="P55" s="23">
        <f>+TRUNC('D-PRB'!P55,3)</f>
        <v>130.655</v>
      </c>
      <c r="Q55" s="23">
        <f>+TRUNC('D-PRB'!Q55,3)</f>
        <v>0</v>
      </c>
      <c r="R55" s="23">
        <f>+TRUNC('D-PRB'!R55,3)</f>
        <v>0</v>
      </c>
      <c r="S55" s="23">
        <f>+TRUNC('D-PRB'!S55,0)</f>
        <v>0</v>
      </c>
      <c r="T55" s="23">
        <f>+TRUNC('D-PRB'!T55,0)</f>
        <v>0</v>
      </c>
      <c r="U55" s="23">
        <f>+TRUNC('D-PRB'!U55,0)</f>
        <v>0</v>
      </c>
      <c r="V55" s="23">
        <f>+TRUNC('D-PRB'!V55,0)</f>
        <v>0</v>
      </c>
      <c r="W55" s="23">
        <f>+TRUNC('D-PRB'!W55,0)</f>
        <v>6251891</v>
      </c>
      <c r="X55" s="23">
        <f>+TRUNC('D-PRB'!X55,0)</f>
        <v>7317410</v>
      </c>
      <c r="Y55" s="23">
        <f>+TRUNC('D-PRB'!Y55,0)</f>
        <v>0</v>
      </c>
      <c r="Z55" s="23">
        <f>+TRUNC('D-PRB'!Z55,0)</f>
        <v>0</v>
      </c>
      <c r="AA55" s="23">
        <f>+TRUNC('D-PRB'!AA55,0)</f>
        <v>0</v>
      </c>
      <c r="AB55" s="23">
        <f>+TRUNC('D-PRB'!AB55,0)</f>
        <v>40554</v>
      </c>
      <c r="AC55" s="23">
        <f>+TRUNC('D-PRB'!AC55,0)</f>
        <v>0</v>
      </c>
      <c r="AD55" s="23">
        <f>+TRUNC('D-PRB'!AD55,3)</f>
        <v>0</v>
      </c>
      <c r="AE55" s="23">
        <f>+TRUNC('D-PRB'!AE55,3)</f>
        <v>4821.5429999999997</v>
      </c>
      <c r="AF55" s="23">
        <f>+TRUNC('D-PRB'!AF55,0)</f>
        <v>0</v>
      </c>
      <c r="AG55" s="23">
        <f>+TRUNC('D-PRB'!AG55,0)</f>
        <v>0</v>
      </c>
      <c r="AH55" s="23">
        <f>+TRUNC('D-PRB'!AH55,0)</f>
        <v>0</v>
      </c>
      <c r="AI55" s="23">
        <f>+TRUNC('D-PRB'!AI55,0)</f>
        <v>0</v>
      </c>
      <c r="AJ55" s="23">
        <f>+TRUNC('D-PRB'!AJ55,6)</f>
        <v>8</v>
      </c>
      <c r="AK55" s="23">
        <f>+TRUNC('D-PRB'!AK55,6)</f>
        <v>0</v>
      </c>
      <c r="AL55" s="23">
        <f>+TRUNC('D-PRB'!AL55,6)</f>
        <v>0</v>
      </c>
      <c r="AM55" s="23">
        <f>+TRUNC('D-PRB'!AM55,0)</f>
        <v>3244</v>
      </c>
      <c r="AN55" s="23">
        <f>+TRUNC('D-PRB'!AN55,3)</f>
        <v>0</v>
      </c>
      <c r="AO55" s="23">
        <f>+TRUNC('D-PRB'!AO55,0)</f>
        <v>0</v>
      </c>
      <c r="AP55" s="23">
        <f>+TRUNC('D-PRB'!AP55,6)</f>
        <v>100</v>
      </c>
      <c r="AQ55" s="23">
        <f>+TRUNC('D-PRB'!AQ55,0)</f>
        <v>40554</v>
      </c>
      <c r="AR55" s="23">
        <f>+TRUNC('D-PRB'!AR55,0)</f>
        <v>0</v>
      </c>
      <c r="AS55" s="23">
        <f>+TRUNC('D-PRB'!AS55,3)</f>
        <v>0</v>
      </c>
      <c r="AT55" s="23">
        <f>+TRUNC('D-PRB'!AT55,3)</f>
        <v>4821.5429999999997</v>
      </c>
      <c r="AU55" s="23">
        <f>+TRUNC('D-PRB'!AU55,0)</f>
        <v>0</v>
      </c>
      <c r="AV55" s="23">
        <f>+TRUNC('D-PRB'!AV55,0)</f>
        <v>0</v>
      </c>
      <c r="AW55" s="23">
        <f>+TRUNC('D-PRB'!AW55,0)</f>
        <v>0</v>
      </c>
      <c r="AX55" s="23">
        <f>+TRUNC('D-PRB'!AX55,0)</f>
        <v>0</v>
      </c>
      <c r="AY55" s="23">
        <f>+TRUNC('D-PRB'!AY55,0)</f>
        <v>3244</v>
      </c>
      <c r="AZ55" s="23">
        <f>+TRUNC('D-PRB'!AZ55,3)</f>
        <v>0</v>
      </c>
      <c r="BA55" s="23">
        <f>+TRUNC('D-PRB'!BA55,0)</f>
        <v>0</v>
      </c>
      <c r="BB55" s="23">
        <f>+TRUNC('D-PRB'!BB55,0)</f>
        <v>37309</v>
      </c>
      <c r="BC55" s="23">
        <f>+TRUNC('D-PRB'!BC55,0)</f>
        <v>0</v>
      </c>
      <c r="BD55" s="23">
        <f>+TRUNC('D-PRB'!BD55,3)</f>
        <v>0</v>
      </c>
      <c r="BE55" s="23">
        <f>+TRUNC('D-PRB'!BE55,3)</f>
        <v>4821.5429999999997</v>
      </c>
      <c r="BF55" s="23">
        <f>+TRUNC('D-PRB'!BF55,0)</f>
        <v>0</v>
      </c>
      <c r="BG55" s="23">
        <f>+TRUNC('D-PRB'!BG55,0)</f>
        <v>0</v>
      </c>
      <c r="BH55" s="23">
        <f>+TRUNC('D-PRB'!BH55,0)</f>
        <v>0</v>
      </c>
      <c r="BI55" s="23">
        <f>+TRUNC('D-PRB'!BI55,0)</f>
        <v>0</v>
      </c>
      <c r="BJ55" s="23">
        <f>+TRUNC('D-PRB'!BJ55,3)</f>
        <v>98.739000000000004</v>
      </c>
      <c r="BK55" s="23">
        <f>+TRUNC('D-PRB'!BK55,3)</f>
        <v>1.8420000000000001</v>
      </c>
      <c r="BL55" s="23">
        <f>+TRUNC('D-PRB'!BL55,3)</f>
        <v>-1.0569999999999999</v>
      </c>
      <c r="BM55" s="23">
        <f>+TRUNC('D-PRB'!BM55,3)</f>
        <v>0.876</v>
      </c>
      <c r="BN55" s="23">
        <f>+TRUNC('D-PRB'!BN55,3)</f>
        <v>6.0419999999999998</v>
      </c>
      <c r="BO55" s="23">
        <f>+TRUNC('D-PRB'!BO55,3)</f>
        <v>6.0419999999999998</v>
      </c>
      <c r="BP55" s="23">
        <f>+TRUNC('D-PRB'!BP55,3)</f>
        <v>0</v>
      </c>
      <c r="BQ55" s="23">
        <f>+TRUNC('D-PRB'!BQ55,3)</f>
        <v>37.502000000000002</v>
      </c>
      <c r="BR55" s="23">
        <f>+TRUNC('D-PRB'!BR55,3)</f>
        <v>37.502000000000002</v>
      </c>
      <c r="BS55" s="23">
        <f>+TRUNC('D-PRB'!BS55,3)</f>
        <v>98.739000000000004</v>
      </c>
      <c r="BT55" s="23">
        <f>+TRUNC('D-PRB'!BT55,0)</f>
        <v>3683932</v>
      </c>
      <c r="BU55" s="23">
        <f>+TRUNC('D-PRB'!BU55,0)</f>
        <v>3310536</v>
      </c>
      <c r="BV55" s="23">
        <f>+TRUNC('D-PRB'!BV55,6)</f>
        <v>100</v>
      </c>
      <c r="BW55" s="23">
        <f>+TRUNC('D-PRB'!BW55,0)</f>
        <v>0</v>
      </c>
      <c r="BX55" s="23">
        <f>+TRUNC('D-PRB'!BX55,0)</f>
        <v>0</v>
      </c>
      <c r="BY55" s="23">
        <f>+TRUNC('D-PRB'!BY55,0)</f>
        <v>3310536</v>
      </c>
      <c r="BZ55" s="23">
        <f>+TRUNC('D-PRB'!BZ55,3)</f>
        <v>81.632000000000005</v>
      </c>
      <c r="CA55" s="23">
        <f>+TRUNC('D-PRB'!CA55,3)</f>
        <v>0.13</v>
      </c>
      <c r="CB55" s="23">
        <f>+TRUNC('D-PRB'!CB55,3)</f>
        <v>0.42199999999999999</v>
      </c>
      <c r="CC55" s="23">
        <f>+TRUNC('D-PRB'!CC55,3)</f>
        <v>0.10299999999999999</v>
      </c>
      <c r="CD55" s="23">
        <f>+TRUNC('D-PRB'!CD55,3)</f>
        <v>8.6999999999999994E-2</v>
      </c>
      <c r="CE55" s="23">
        <f>+TRUNC('D-PRB'!CE55,3)</f>
        <v>0</v>
      </c>
      <c r="CF55" s="23">
        <f>+TRUNC('D-PRB'!CF55,3)</f>
        <v>0</v>
      </c>
      <c r="CG55" s="23">
        <f>+TRUNC('D-PRB'!CG55,3)</f>
        <v>0</v>
      </c>
      <c r="CH55" s="23">
        <f>+TRUNC('D-PRB'!CH55,3)</f>
        <v>0</v>
      </c>
      <c r="CI55" s="23">
        <f>+TRUNC('D-PRB'!CI55,3)</f>
        <v>47099.114999999998</v>
      </c>
      <c r="CJ55" s="23">
        <f>+TRUNC('D-PRB'!CJ55,3)</f>
        <v>1499.7370000000001</v>
      </c>
      <c r="CK55" s="23">
        <f>+TRUNC('D-PRB'!CK55,3)</f>
        <v>0</v>
      </c>
      <c r="CL55" s="23">
        <f>+TRUNC('D-PRB'!CL55,3)</f>
        <v>0</v>
      </c>
      <c r="CM55" s="23">
        <f>+TRUNC('D-PRB'!CM55,3)</f>
        <v>0</v>
      </c>
      <c r="CN55" s="23">
        <f>+TRUNC('D-PRB'!CN55,0)</f>
        <v>0</v>
      </c>
      <c r="CO55" s="23">
        <f>+TRUNC('D-PRB'!CO55,3)</f>
        <v>0</v>
      </c>
      <c r="CP55" s="23">
        <f>+TRUNC('D-PRB'!CP55,0)</f>
        <v>0</v>
      </c>
      <c r="CQ55" s="23">
        <f>+TRUNC('D-PRB'!CQ55,0)</f>
        <v>0</v>
      </c>
      <c r="CR55" s="23">
        <f>+TRUNC('D-PRB'!CR55,0)</f>
        <v>0</v>
      </c>
      <c r="CS55" s="23">
        <f>+TRUNC('D-PRB'!CS55,0)</f>
        <v>0</v>
      </c>
      <c r="CT55" s="23">
        <f>+TRUNC('D-PRB'!CT55,0)</f>
        <v>0</v>
      </c>
      <c r="CU55" s="23">
        <f>+TRUNC('D-PRB'!CU55,6)</f>
        <v>0</v>
      </c>
      <c r="CV55" s="23">
        <f>+TRUNC('D-PRB'!CV55,0)</f>
        <v>0</v>
      </c>
      <c r="CW55" s="23">
        <f>+TRUNC('D-PRB'!CW55,0)</f>
        <v>0</v>
      </c>
      <c r="CX55" s="23">
        <f>+TRUNC('D-PRB'!CX55,0)</f>
        <v>0</v>
      </c>
      <c r="CY55" s="23">
        <f>+TRUNC('D-PRB'!CY55,0)</f>
        <v>0</v>
      </c>
      <c r="CZ55" s="23">
        <f>+TRUNC('D-PRB'!CZ55,0)</f>
        <v>0</v>
      </c>
      <c r="DA55" s="23">
        <f>+TRUNC('D-PRB'!DA55,0)</f>
        <v>0</v>
      </c>
      <c r="DB55" s="23">
        <f>+TRUNC('D-PRB'!DB55,0)</f>
        <v>0</v>
      </c>
      <c r="DC55" s="23">
        <f>+TRUNC('D-PRB'!DC55,0)</f>
        <v>0</v>
      </c>
      <c r="DD55" s="23">
        <f>+TRUNC('D-PRB'!DD55,0)</f>
        <v>0</v>
      </c>
      <c r="DE55" s="23">
        <f>+TRUNC('D-PRB'!DE55,0)</f>
        <v>0</v>
      </c>
      <c r="DF55" s="23">
        <f>+TRUNC('D-PRB'!DF55,0)</f>
        <v>0</v>
      </c>
      <c r="DG55" s="23">
        <f>+TRUNC('D-PRB'!DG55,0)</f>
        <v>0</v>
      </c>
      <c r="DH55" s="23">
        <f>+TRUNC('D-PRB'!DH55,0)</f>
        <v>0</v>
      </c>
      <c r="DI55" s="23">
        <f>+TRUNC('D-PRB'!DI55,0)</f>
        <v>0</v>
      </c>
      <c r="DJ55" s="23">
        <f>+TRUNC('D-PRB'!DJ55,6)</f>
        <v>0</v>
      </c>
      <c r="DK55" s="23">
        <f>+TRUNC('D-PRB'!DK55,0)</f>
        <v>0</v>
      </c>
      <c r="DL55" s="23">
        <f>+TRUNC('D-PRB'!DL55,0)</f>
        <v>0</v>
      </c>
      <c r="DM55" s="23">
        <f>+TRUNC('D-PRB'!DM55,0)</f>
        <v>0</v>
      </c>
      <c r="DN55" s="23">
        <f>+TRUNC('D-PRB'!DN55,0)</f>
        <v>373396</v>
      </c>
      <c r="DO55" s="23">
        <f>+TRUNC('D-PRB'!DO55,0)</f>
        <v>373396</v>
      </c>
      <c r="DP55" s="23">
        <f>+TRUNC('D-PRB'!DP55,0)</f>
        <v>58212</v>
      </c>
      <c r="DR55" s="53">
        <f>+TRUNC('D-PRB'!DR55,0)</f>
        <v>0</v>
      </c>
      <c r="DS55" s="53">
        <f>+TRUNC('D-PRB'!DS55,0)</f>
        <v>0</v>
      </c>
      <c r="DT55" s="53">
        <f>+TRUNC('D-PRB'!DT55,3)</f>
        <v>0</v>
      </c>
      <c r="DU55" s="53">
        <f>+TRUNC('D-PRB'!DU55,3)</f>
        <v>0</v>
      </c>
      <c r="DV55" s="53">
        <f>+TRUNC('D-PRB'!DV55,0)</f>
        <v>0</v>
      </c>
      <c r="DW55" s="53">
        <f>+TRUNC('D-PRB'!DW55,0)</f>
        <v>0</v>
      </c>
      <c r="DX55" s="53">
        <f>+TRUNC('D-PRB'!DX55,0)</f>
        <v>0</v>
      </c>
      <c r="DY55" s="53">
        <f>+TRUNC('D-PRB'!DY55,0)</f>
        <v>0</v>
      </c>
      <c r="DZ55" s="53">
        <f>+TRUNC('D-PRB'!DZ55,0)</f>
        <v>0</v>
      </c>
      <c r="EA55" s="53">
        <f>+TRUNC('D-PRB'!EA55,0)</f>
        <v>0</v>
      </c>
      <c r="EB55" s="53">
        <f>+TRUNC('D-PRB'!EB55,3)</f>
        <v>0</v>
      </c>
      <c r="EC55" s="53">
        <f>+TRUNC('D-PRB'!EC55,3)</f>
        <v>0</v>
      </c>
      <c r="ED55" s="53">
        <f>+TRUNC('D-PRB'!ED55,0)</f>
        <v>0</v>
      </c>
      <c r="EE55" s="53">
        <f>+TRUNC('D-PRB'!EE55,0)</f>
        <v>0</v>
      </c>
      <c r="EF55" s="53">
        <f>+TRUNC('D-PRB'!EF55,0)</f>
        <v>0</v>
      </c>
      <c r="EG55" s="53">
        <f>+TRUNC('D-PRB'!EG55,0)</f>
        <v>0</v>
      </c>
      <c r="EH55" s="53">
        <f>+TRUNC('D-PRB'!EH55,0)</f>
        <v>0</v>
      </c>
      <c r="EI55" s="53">
        <f>+TRUNC('D-PRB'!EI55,0)</f>
        <v>0</v>
      </c>
      <c r="EJ55" s="53">
        <f>+TRUNC('D-PRB'!EJ55,3)</f>
        <v>0</v>
      </c>
      <c r="EK55" s="53">
        <f>+TRUNC('D-PRB'!EK55,3)</f>
        <v>0</v>
      </c>
      <c r="EL55" s="53">
        <f>+TRUNC('D-PRB'!EL55,0)</f>
        <v>0</v>
      </c>
      <c r="EM55" s="53">
        <f>+TRUNC('D-PRB'!EM55,0)</f>
        <v>0</v>
      </c>
      <c r="EN55" s="53">
        <f>+TRUNC('D-PRB'!EN55,0)</f>
        <v>0</v>
      </c>
      <c r="EO55" s="53">
        <f>+TRUNC('D-PRB'!EO55,0)</f>
        <v>0</v>
      </c>
      <c r="EQ55" s="53">
        <f>+TRUNC('D-PRB'!EQ55,0)</f>
        <v>26028</v>
      </c>
      <c r="ER55" s="53">
        <f>+TRUNC('D-PRB'!ER55,0)</f>
        <v>0</v>
      </c>
      <c r="ES55" s="53">
        <f>+TRUNC('D-PRB'!ES55,3)</f>
        <v>0</v>
      </c>
      <c r="ET55" s="53">
        <f>+TRUNC('D-PRB'!ET55,3)</f>
        <v>1502.5429999999999</v>
      </c>
      <c r="EU55" s="53">
        <f>+TRUNC('D-PRB'!EU55,0)</f>
        <v>0</v>
      </c>
      <c r="EV55" s="53">
        <f>+TRUNC('D-PRB'!EV55,0)</f>
        <v>0</v>
      </c>
      <c r="EW55" s="53">
        <f>+TRUNC('D-PRB'!EW55,0)</f>
        <v>0</v>
      </c>
      <c r="EX55" s="53">
        <f>+TRUNC('D-PRB'!EX55,0)</f>
        <v>0</v>
      </c>
      <c r="EY55" s="53">
        <f>+TRUNC('D-PRB'!EY55,0)</f>
        <v>26028</v>
      </c>
      <c r="EZ55" s="53">
        <f>+TRUNC('D-PRB'!EZ55,0)</f>
        <v>0</v>
      </c>
      <c r="FA55" s="53">
        <f>+TRUNC('D-PRB'!FA55,3)</f>
        <v>0</v>
      </c>
      <c r="FB55" s="53">
        <f>+TRUNC('D-PRB'!FB55,3)</f>
        <v>1502.5429999999999</v>
      </c>
      <c r="FC55" s="53">
        <f>+TRUNC('D-PRB'!FC55,0)</f>
        <v>0</v>
      </c>
      <c r="FD55" s="53">
        <f>+TRUNC('D-PRB'!FD55,0)</f>
        <v>0</v>
      </c>
      <c r="FE55" s="53">
        <f>+TRUNC('D-PRB'!FE55,0)</f>
        <v>0</v>
      </c>
      <c r="FF55" s="53">
        <f>+TRUNC('D-PRB'!FF55,0)</f>
        <v>0</v>
      </c>
      <c r="FG55" s="53">
        <f>+TRUNC('D-PRB'!FG55,0)</f>
        <v>23945</v>
      </c>
      <c r="FH55" s="53">
        <f>+TRUNC('D-PRB'!FH55,0)</f>
        <v>0</v>
      </c>
      <c r="FI55" s="53">
        <f>+TRUNC('D-PRB'!FI55,3)</f>
        <v>0</v>
      </c>
      <c r="FJ55" s="53">
        <f>+TRUNC('D-PRB'!FJ55,3)</f>
        <v>1502.5429999999999</v>
      </c>
      <c r="FK55" s="53">
        <f>+TRUNC('D-PRB'!FK55,0)</f>
        <v>0</v>
      </c>
      <c r="FL55" s="53">
        <f>+TRUNC('D-PRB'!FL55,0)</f>
        <v>0</v>
      </c>
      <c r="FM55" s="53">
        <f>+TRUNC('D-PRB'!FM55,0)</f>
        <v>0</v>
      </c>
      <c r="FN55" s="53">
        <f>+TRUNC('D-PRB'!FN55,0)</f>
        <v>0</v>
      </c>
    </row>
    <row r="56" spans="3:170" x14ac:dyDescent="0.2">
      <c r="C56" s="12">
        <f>+'D-PDP'!C56</f>
        <v>2043</v>
      </c>
      <c r="D56" s="23">
        <f>+TRUNC('D-PRB'!D56,0)</f>
        <v>0</v>
      </c>
      <c r="E56" s="23">
        <f>+TRUNC('D-PRB'!E56,0)</f>
        <v>0</v>
      </c>
      <c r="F56" s="23">
        <f>+TRUNC('D-PRB'!F56,0)</f>
        <v>0</v>
      </c>
      <c r="G56" s="23">
        <f>+TRUNC('D-PRB'!G56,0)</f>
        <v>0</v>
      </c>
      <c r="H56" s="23">
        <f>+TRUNC('D-PRB'!H56,0)</f>
        <v>0</v>
      </c>
      <c r="I56" s="23">
        <f>+TRUNC('D-PRB'!I56,0)</f>
        <v>0</v>
      </c>
      <c r="J56" s="23">
        <f>+TRUNC('D-PRB'!J56,0)</f>
        <v>5</v>
      </c>
      <c r="K56" s="23">
        <f>+TRUNC('D-PRB'!K56,0)</f>
        <v>20784</v>
      </c>
      <c r="L56" s="23">
        <f>+TRUNC('D-PRB'!L56,0)</f>
        <v>0</v>
      </c>
      <c r="M56" s="23">
        <f>+TRUNC('D-PRB'!M56,3)</f>
        <v>1013.499</v>
      </c>
      <c r="N56" s="23">
        <f>+TRUNC('D-PRB'!N56,3)</f>
        <v>932.41899999999998</v>
      </c>
      <c r="O56" s="23">
        <f>+TRUNC('D-PRB'!O56,3)</f>
        <v>0</v>
      </c>
      <c r="P56" s="23">
        <f>+TRUNC('D-PRB'!P56,3)</f>
        <v>81.078999999999994</v>
      </c>
      <c r="Q56" s="23">
        <f>+TRUNC('D-PRB'!Q56,3)</f>
        <v>0</v>
      </c>
      <c r="R56" s="23">
        <f>+TRUNC('D-PRB'!R56,3)</f>
        <v>0</v>
      </c>
      <c r="S56" s="23">
        <f>+TRUNC('D-PRB'!S56,0)</f>
        <v>0</v>
      </c>
      <c r="T56" s="23">
        <f>+TRUNC('D-PRB'!T56,0)</f>
        <v>0</v>
      </c>
      <c r="U56" s="23">
        <f>+TRUNC('D-PRB'!U56,0)</f>
        <v>0</v>
      </c>
      <c r="V56" s="23">
        <f>+TRUNC('D-PRB'!V56,0)</f>
        <v>0</v>
      </c>
      <c r="W56" s="23">
        <f>+TRUNC('D-PRB'!W56,0)</f>
        <v>5991936</v>
      </c>
      <c r="X56" s="23">
        <f>+TRUNC('D-PRB'!X56,0)</f>
        <v>7323609</v>
      </c>
      <c r="Y56" s="23">
        <f>+TRUNC('D-PRB'!Y56,0)</f>
        <v>0</v>
      </c>
      <c r="Z56" s="23">
        <f>+TRUNC('D-PRB'!Z56,0)</f>
        <v>0</v>
      </c>
      <c r="AA56" s="23">
        <f>+TRUNC('D-PRB'!AA56,0)</f>
        <v>0</v>
      </c>
      <c r="AB56" s="23">
        <f>+TRUNC('D-PRB'!AB56,0)</f>
        <v>0</v>
      </c>
      <c r="AC56" s="23">
        <f>+TRUNC('D-PRB'!AC56,0)</f>
        <v>0</v>
      </c>
      <c r="AD56" s="23">
        <f>+TRUNC('D-PRB'!AD56,3)</f>
        <v>0</v>
      </c>
      <c r="AE56" s="23">
        <f>+TRUNC('D-PRB'!AE56,3)</f>
        <v>0</v>
      </c>
      <c r="AF56" s="23">
        <f>+TRUNC('D-PRB'!AF56,0)</f>
        <v>0</v>
      </c>
      <c r="AG56" s="23">
        <f>+TRUNC('D-PRB'!AG56,0)</f>
        <v>0</v>
      </c>
      <c r="AH56" s="23">
        <f>+TRUNC('D-PRB'!AH56,0)</f>
        <v>0</v>
      </c>
      <c r="AI56" s="23">
        <f>+TRUNC('D-PRB'!AI56,0)</f>
        <v>0</v>
      </c>
      <c r="AJ56" s="23">
        <f>+TRUNC('D-PRB'!AJ56,6)</f>
        <v>0</v>
      </c>
      <c r="AK56" s="23">
        <f>+TRUNC('D-PRB'!AK56,6)</f>
        <v>0</v>
      </c>
      <c r="AL56" s="23">
        <f>+TRUNC('D-PRB'!AL56,6)</f>
        <v>0</v>
      </c>
      <c r="AM56" s="23">
        <f>+TRUNC('D-PRB'!AM56,0)</f>
        <v>0</v>
      </c>
      <c r="AN56" s="23">
        <f>+TRUNC('D-PRB'!AN56,3)</f>
        <v>0</v>
      </c>
      <c r="AO56" s="23">
        <f>+TRUNC('D-PRB'!AO56,0)</f>
        <v>0</v>
      </c>
      <c r="AP56" s="23">
        <f>+TRUNC('D-PRB'!AP56,6)</f>
        <v>0</v>
      </c>
      <c r="AQ56" s="23">
        <f>+TRUNC('D-PRB'!AQ56,0)</f>
        <v>0</v>
      </c>
      <c r="AR56" s="23">
        <f>+TRUNC('D-PRB'!AR56,0)</f>
        <v>0</v>
      </c>
      <c r="AS56" s="23">
        <f>+TRUNC('D-PRB'!AS56,3)</f>
        <v>0</v>
      </c>
      <c r="AT56" s="23">
        <f>+TRUNC('D-PRB'!AT56,3)</f>
        <v>0</v>
      </c>
      <c r="AU56" s="23">
        <f>+TRUNC('D-PRB'!AU56,0)</f>
        <v>0</v>
      </c>
      <c r="AV56" s="23">
        <f>+TRUNC('D-PRB'!AV56,0)</f>
        <v>0</v>
      </c>
      <c r="AW56" s="23">
        <f>+TRUNC('D-PRB'!AW56,0)</f>
        <v>0</v>
      </c>
      <c r="AX56" s="23">
        <f>+TRUNC('D-PRB'!AX56,0)</f>
        <v>0</v>
      </c>
      <c r="AY56" s="23">
        <f>+TRUNC('D-PRB'!AY56,0)</f>
        <v>0</v>
      </c>
      <c r="AZ56" s="23">
        <f>+TRUNC('D-PRB'!AZ56,3)</f>
        <v>0</v>
      </c>
      <c r="BA56" s="23">
        <f>+TRUNC('D-PRB'!BA56,0)</f>
        <v>0</v>
      </c>
      <c r="BB56" s="23">
        <f>+TRUNC('D-PRB'!BB56,0)</f>
        <v>0</v>
      </c>
      <c r="BC56" s="23">
        <f>+TRUNC('D-PRB'!BC56,0)</f>
        <v>0</v>
      </c>
      <c r="BD56" s="23">
        <f>+TRUNC('D-PRB'!BD56,3)</f>
        <v>0</v>
      </c>
      <c r="BE56" s="23">
        <f>+TRUNC('D-PRB'!BE56,3)</f>
        <v>0</v>
      </c>
      <c r="BF56" s="23">
        <f>+TRUNC('D-PRB'!BF56,0)</f>
        <v>0</v>
      </c>
      <c r="BG56" s="23">
        <f>+TRUNC('D-PRB'!BG56,0)</f>
        <v>0</v>
      </c>
      <c r="BH56" s="23">
        <f>+TRUNC('D-PRB'!BH56,0)</f>
        <v>0</v>
      </c>
      <c r="BI56" s="23">
        <f>+TRUNC('D-PRB'!BI56,0)</f>
        <v>0</v>
      </c>
      <c r="BJ56" s="23">
        <f>+TRUNC('D-PRB'!BJ56,3)</f>
        <v>98.739000000000004</v>
      </c>
      <c r="BK56" s="23">
        <f>+TRUNC('D-PRB'!BK56,3)</f>
        <v>1.8420000000000001</v>
      </c>
      <c r="BL56" s="23">
        <f>+TRUNC('D-PRB'!BL56,3)</f>
        <v>-1.0569999999999999</v>
      </c>
      <c r="BM56" s="23">
        <f>+TRUNC('D-PRB'!BM56,3)</f>
        <v>0.876</v>
      </c>
      <c r="BN56" s="23">
        <f>+TRUNC('D-PRB'!BN56,3)</f>
        <v>6.0419999999999998</v>
      </c>
      <c r="BO56" s="23">
        <f>+TRUNC('D-PRB'!BO56,3)</f>
        <v>6.0419999999999998</v>
      </c>
      <c r="BP56" s="23">
        <f>+TRUNC('D-PRB'!BP56,3)</f>
        <v>0</v>
      </c>
      <c r="BQ56" s="23">
        <f>+TRUNC('D-PRB'!BQ56,3)</f>
        <v>37.502000000000002</v>
      </c>
      <c r="BR56" s="23">
        <f>+TRUNC('D-PRB'!BR56,3)</f>
        <v>37.502000000000002</v>
      </c>
      <c r="BS56" s="23">
        <f>+TRUNC('D-PRB'!BS56,3)</f>
        <v>98.739000000000004</v>
      </c>
      <c r="BT56" s="23">
        <f>+TRUNC('D-PRB'!BT56,0)</f>
        <v>0</v>
      </c>
      <c r="BU56" s="23">
        <f>+TRUNC('D-PRB'!BU56,0)</f>
        <v>0</v>
      </c>
      <c r="BV56" s="23">
        <f>+TRUNC('D-PRB'!BV56,6)</f>
        <v>0</v>
      </c>
      <c r="BW56" s="23">
        <f>+TRUNC('D-PRB'!BW56,0)</f>
        <v>0</v>
      </c>
      <c r="BX56" s="23">
        <f>+TRUNC('D-PRB'!BX56,0)</f>
        <v>0</v>
      </c>
      <c r="BY56" s="23">
        <f>+TRUNC('D-PRB'!BY56,0)</f>
        <v>0</v>
      </c>
      <c r="BZ56" s="23">
        <f>+TRUNC('D-PRB'!BZ56,3)</f>
        <v>0</v>
      </c>
      <c r="CA56" s="23">
        <f>+TRUNC('D-PRB'!CA56,3)</f>
        <v>0.13</v>
      </c>
      <c r="CB56" s="23">
        <f>+TRUNC('D-PRB'!CB56,3)</f>
        <v>0.42199999999999999</v>
      </c>
      <c r="CC56" s="23">
        <f>+TRUNC('D-PRB'!CC56,3)</f>
        <v>0.10299999999999999</v>
      </c>
      <c r="CD56" s="23">
        <f>+TRUNC('D-PRB'!CD56,3)</f>
        <v>8.6999999999999994E-2</v>
      </c>
      <c r="CE56" s="23">
        <f>+TRUNC('D-PRB'!CE56,3)</f>
        <v>0</v>
      </c>
      <c r="CF56" s="23">
        <f>+TRUNC('D-PRB'!CF56,3)</f>
        <v>0</v>
      </c>
      <c r="CG56" s="23">
        <f>+TRUNC('D-PRB'!CG56,3)</f>
        <v>0</v>
      </c>
      <c r="CH56" s="23">
        <f>+TRUNC('D-PRB'!CH56,3)</f>
        <v>0</v>
      </c>
      <c r="CI56" s="23">
        <f>+TRUNC('D-PRB'!CI56,3)</f>
        <v>47099.114999999998</v>
      </c>
      <c r="CJ56" s="23">
        <f>+TRUNC('D-PRB'!CJ56,3)</f>
        <v>1499.7370000000001</v>
      </c>
      <c r="CK56" s="23">
        <f>+TRUNC('D-PRB'!CK56,3)</f>
        <v>0</v>
      </c>
      <c r="CL56" s="23">
        <f>+TRUNC('D-PRB'!CL56,3)</f>
        <v>0</v>
      </c>
      <c r="CM56" s="23">
        <f>+TRUNC('D-PRB'!CM56,3)</f>
        <v>0</v>
      </c>
      <c r="CN56" s="23">
        <f>+TRUNC('D-PRB'!CN56,0)</f>
        <v>0</v>
      </c>
      <c r="CO56" s="23">
        <f>+TRUNC('D-PRB'!CO56,3)</f>
        <v>0</v>
      </c>
      <c r="CP56" s="23">
        <f>+TRUNC('D-PRB'!CP56,0)</f>
        <v>0</v>
      </c>
      <c r="CQ56" s="23">
        <f>+TRUNC('D-PRB'!CQ56,0)</f>
        <v>0</v>
      </c>
      <c r="CR56" s="23">
        <f>+TRUNC('D-PRB'!CR56,0)</f>
        <v>0</v>
      </c>
      <c r="CS56" s="23">
        <f>+TRUNC('D-PRB'!CS56,0)</f>
        <v>0</v>
      </c>
      <c r="CT56" s="23">
        <f>+TRUNC('D-PRB'!CT56,0)</f>
        <v>0</v>
      </c>
      <c r="CU56" s="23">
        <f>+TRUNC('D-PRB'!CU56,6)</f>
        <v>0</v>
      </c>
      <c r="CV56" s="23">
        <f>+TRUNC('D-PRB'!CV56,0)</f>
        <v>0</v>
      </c>
      <c r="CW56" s="23">
        <f>+TRUNC('D-PRB'!CW56,0)</f>
        <v>0</v>
      </c>
      <c r="CX56" s="23">
        <f>+TRUNC('D-PRB'!CX56,0)</f>
        <v>0</v>
      </c>
      <c r="CY56" s="23">
        <f>+TRUNC('D-PRB'!CY56,0)</f>
        <v>0</v>
      </c>
      <c r="CZ56" s="23">
        <f>+TRUNC('D-PRB'!CZ56,0)</f>
        <v>0</v>
      </c>
      <c r="DA56" s="23">
        <f>+TRUNC('D-PRB'!DA56,0)</f>
        <v>0</v>
      </c>
      <c r="DB56" s="23">
        <f>+TRUNC('D-PRB'!DB56,0)</f>
        <v>0</v>
      </c>
      <c r="DC56" s="23">
        <f>+TRUNC('D-PRB'!DC56,0)</f>
        <v>0</v>
      </c>
      <c r="DD56" s="23">
        <f>+TRUNC('D-PRB'!DD56,0)</f>
        <v>0</v>
      </c>
      <c r="DE56" s="23">
        <f>+TRUNC('D-PRB'!DE56,0)</f>
        <v>0</v>
      </c>
      <c r="DF56" s="23">
        <f>+TRUNC('D-PRB'!DF56,0)</f>
        <v>0</v>
      </c>
      <c r="DG56" s="23">
        <f>+TRUNC('D-PRB'!DG56,0)</f>
        <v>0</v>
      </c>
      <c r="DH56" s="23">
        <f>+TRUNC('D-PRB'!DH56,0)</f>
        <v>0</v>
      </c>
      <c r="DI56" s="23">
        <f>+TRUNC('D-PRB'!DI56,0)</f>
        <v>966972</v>
      </c>
      <c r="DJ56" s="23">
        <f>+TRUNC('D-PRB'!DJ56,6)</f>
        <v>100</v>
      </c>
      <c r="DK56" s="23">
        <f>+TRUNC('D-PRB'!DK56,0)</f>
        <v>0</v>
      </c>
      <c r="DL56" s="23">
        <f>+TRUNC('D-PRB'!DL56,0)</f>
        <v>0</v>
      </c>
      <c r="DM56" s="23">
        <f>+TRUNC('D-PRB'!DM56,0)</f>
        <v>0</v>
      </c>
      <c r="DN56" s="23">
        <f>+TRUNC('D-PRB'!DN56,0)</f>
        <v>0</v>
      </c>
      <c r="DO56" s="23">
        <f>+TRUNC('D-PRB'!DO56,0)</f>
        <v>-966972</v>
      </c>
      <c r="DP56" s="23">
        <f>+TRUNC('D-PRB'!DP56,0)</f>
        <v>-137045</v>
      </c>
      <c r="DR56" s="53">
        <f>+TRUNC('D-PRB'!DR56,0)</f>
        <v>0</v>
      </c>
      <c r="DS56" s="53">
        <f>+TRUNC('D-PRB'!DS56,0)</f>
        <v>0</v>
      </c>
      <c r="DT56" s="53">
        <f>+TRUNC('D-PRB'!DT56,3)</f>
        <v>0</v>
      </c>
      <c r="DU56" s="53">
        <f>+TRUNC('D-PRB'!DU56,3)</f>
        <v>0</v>
      </c>
      <c r="DV56" s="53">
        <f>+TRUNC('D-PRB'!DV56,0)</f>
        <v>0</v>
      </c>
      <c r="DW56" s="53">
        <f>+TRUNC('D-PRB'!DW56,0)</f>
        <v>0</v>
      </c>
      <c r="DX56" s="53">
        <f>+TRUNC('D-PRB'!DX56,0)</f>
        <v>0</v>
      </c>
      <c r="DY56" s="53">
        <f>+TRUNC('D-PRB'!DY56,0)</f>
        <v>0</v>
      </c>
      <c r="DZ56" s="53">
        <f>+TRUNC('D-PRB'!DZ56,0)</f>
        <v>0</v>
      </c>
      <c r="EA56" s="53">
        <f>+TRUNC('D-PRB'!EA56,0)</f>
        <v>0</v>
      </c>
      <c r="EB56" s="53">
        <f>+TRUNC('D-PRB'!EB56,3)</f>
        <v>0</v>
      </c>
      <c r="EC56" s="53">
        <f>+TRUNC('D-PRB'!EC56,3)</f>
        <v>0</v>
      </c>
      <c r="ED56" s="53">
        <f>+TRUNC('D-PRB'!ED56,0)</f>
        <v>0</v>
      </c>
      <c r="EE56" s="53">
        <f>+TRUNC('D-PRB'!EE56,0)</f>
        <v>0</v>
      </c>
      <c r="EF56" s="53">
        <f>+TRUNC('D-PRB'!EF56,0)</f>
        <v>0</v>
      </c>
      <c r="EG56" s="53">
        <f>+TRUNC('D-PRB'!EG56,0)</f>
        <v>0</v>
      </c>
      <c r="EH56" s="53">
        <f>+TRUNC('D-PRB'!EH56,0)</f>
        <v>0</v>
      </c>
      <c r="EI56" s="53">
        <f>+TRUNC('D-PRB'!EI56,0)</f>
        <v>0</v>
      </c>
      <c r="EJ56" s="53">
        <f>+TRUNC('D-PRB'!EJ56,3)</f>
        <v>0</v>
      </c>
      <c r="EK56" s="53">
        <f>+TRUNC('D-PRB'!EK56,3)</f>
        <v>0</v>
      </c>
      <c r="EL56" s="53">
        <f>+TRUNC('D-PRB'!EL56,0)</f>
        <v>0</v>
      </c>
      <c r="EM56" s="53">
        <f>+TRUNC('D-PRB'!EM56,0)</f>
        <v>0</v>
      </c>
      <c r="EN56" s="53">
        <f>+TRUNC('D-PRB'!EN56,0)</f>
        <v>0</v>
      </c>
      <c r="EO56" s="53">
        <f>+TRUNC('D-PRB'!EO56,0)</f>
        <v>0</v>
      </c>
      <c r="EQ56" s="53">
        <f>+TRUNC('D-PRB'!EQ56,0)</f>
        <v>0</v>
      </c>
      <c r="ER56" s="53">
        <f>+TRUNC('D-PRB'!ER56,0)</f>
        <v>0</v>
      </c>
      <c r="ES56" s="53">
        <f>+TRUNC('D-PRB'!ES56,3)</f>
        <v>0</v>
      </c>
      <c r="ET56" s="53">
        <f>+TRUNC('D-PRB'!ET56,3)</f>
        <v>0</v>
      </c>
      <c r="EU56" s="53">
        <f>+TRUNC('D-PRB'!EU56,0)</f>
        <v>0</v>
      </c>
      <c r="EV56" s="53">
        <f>+TRUNC('D-PRB'!EV56,0)</f>
        <v>0</v>
      </c>
      <c r="EW56" s="53">
        <f>+TRUNC('D-PRB'!EW56,0)</f>
        <v>0</v>
      </c>
      <c r="EX56" s="53">
        <f>+TRUNC('D-PRB'!EX56,0)</f>
        <v>0</v>
      </c>
      <c r="EY56" s="53">
        <f>+TRUNC('D-PRB'!EY56,0)</f>
        <v>0</v>
      </c>
      <c r="EZ56" s="53">
        <f>+TRUNC('D-PRB'!EZ56,0)</f>
        <v>0</v>
      </c>
      <c r="FA56" s="53">
        <f>+TRUNC('D-PRB'!FA56,3)</f>
        <v>0</v>
      </c>
      <c r="FB56" s="53">
        <f>+TRUNC('D-PRB'!FB56,3)</f>
        <v>0</v>
      </c>
      <c r="FC56" s="53">
        <f>+TRUNC('D-PRB'!FC56,0)</f>
        <v>0</v>
      </c>
      <c r="FD56" s="53">
        <f>+TRUNC('D-PRB'!FD56,0)</f>
        <v>0</v>
      </c>
      <c r="FE56" s="53">
        <f>+TRUNC('D-PRB'!FE56,0)</f>
        <v>0</v>
      </c>
      <c r="FF56" s="53">
        <f>+TRUNC('D-PRB'!FF56,0)</f>
        <v>0</v>
      </c>
      <c r="FG56" s="53">
        <f>+TRUNC('D-PRB'!FG56,0)</f>
        <v>0</v>
      </c>
      <c r="FH56" s="53">
        <f>+TRUNC('D-PRB'!FH56,0)</f>
        <v>0</v>
      </c>
      <c r="FI56" s="53">
        <f>+TRUNC('D-PRB'!FI56,3)</f>
        <v>0</v>
      </c>
      <c r="FJ56" s="53">
        <f>+TRUNC('D-PRB'!FJ56,3)</f>
        <v>0</v>
      </c>
      <c r="FK56" s="53">
        <f>+TRUNC('D-PRB'!FK56,0)</f>
        <v>0</v>
      </c>
      <c r="FL56" s="53">
        <f>+TRUNC('D-PRB'!FL56,0)</f>
        <v>0</v>
      </c>
      <c r="FM56" s="53">
        <f>+TRUNC('D-PRB'!FM56,0)</f>
        <v>0</v>
      </c>
      <c r="FN56" s="53">
        <f>+TRUNC('D-PRB'!FN56,0)</f>
        <v>0</v>
      </c>
    </row>
    <row r="57" spans="3:170" x14ac:dyDescent="0.2">
      <c r="C57" s="12">
        <f>+'D-PDP'!C57</f>
        <v>2044</v>
      </c>
      <c r="D57" s="23">
        <f>+TRUNC('D-PRB'!D57,0)</f>
        <v>0</v>
      </c>
      <c r="E57" s="23">
        <f>+TRUNC('D-PRB'!E57,0)</f>
        <v>0</v>
      </c>
      <c r="F57" s="23">
        <f>+TRUNC('D-PRB'!F57,0)</f>
        <v>0</v>
      </c>
      <c r="G57" s="23">
        <f>+TRUNC('D-PRB'!G57,0)</f>
        <v>0</v>
      </c>
      <c r="H57" s="23">
        <f>+TRUNC('D-PRB'!H57,0)</f>
        <v>0</v>
      </c>
      <c r="I57" s="23">
        <f>+TRUNC('D-PRB'!I57,0)</f>
        <v>0</v>
      </c>
      <c r="J57" s="23">
        <f>+TRUNC('D-PRB'!J57,0)</f>
        <v>0</v>
      </c>
      <c r="K57" s="23">
        <f>+TRUNC('D-PRB'!K57,0)</f>
        <v>17185</v>
      </c>
      <c r="L57" s="23">
        <f>+TRUNC('D-PRB'!L57,0)</f>
        <v>0</v>
      </c>
      <c r="M57" s="23">
        <f>+TRUNC('D-PRB'!M57,3)</f>
        <v>817.59900000000005</v>
      </c>
      <c r="N57" s="23">
        <f>+TRUNC('D-PRB'!N57,3)</f>
        <v>752.19100000000003</v>
      </c>
      <c r="O57" s="23">
        <f>+TRUNC('D-PRB'!O57,3)</f>
        <v>0</v>
      </c>
      <c r="P57" s="23">
        <f>+TRUNC('D-PRB'!P57,3)</f>
        <v>65.406999999999996</v>
      </c>
      <c r="Q57" s="23">
        <f>+TRUNC('D-PRB'!Q57,3)</f>
        <v>0</v>
      </c>
      <c r="R57" s="23">
        <f>+TRUNC('D-PRB'!R57,3)</f>
        <v>0</v>
      </c>
      <c r="S57" s="23">
        <f>+TRUNC('D-PRB'!S57,0)</f>
        <v>0</v>
      </c>
      <c r="T57" s="23">
        <f>+TRUNC('D-PRB'!T57,0)</f>
        <v>0</v>
      </c>
      <c r="U57" s="23">
        <f>+TRUNC('D-PRB'!U57,0)</f>
        <v>0</v>
      </c>
      <c r="V57" s="23">
        <f>+TRUNC('D-PRB'!V57,0)</f>
        <v>0</v>
      </c>
      <c r="W57" s="23">
        <f>+TRUNC('D-PRB'!W57,0)</f>
        <v>5941407</v>
      </c>
      <c r="X57" s="23">
        <f>+TRUNC('D-PRB'!X57,0)</f>
        <v>7325409</v>
      </c>
      <c r="Y57" s="23">
        <f>+TRUNC('D-PRB'!Y57,0)</f>
        <v>0</v>
      </c>
      <c r="Z57" s="23">
        <f>+TRUNC('D-PRB'!Z57,0)</f>
        <v>0</v>
      </c>
      <c r="AA57" s="23">
        <f>+TRUNC('D-PRB'!AA57,0)</f>
        <v>0</v>
      </c>
      <c r="AB57" s="23">
        <f>+TRUNC('D-PRB'!AB57,0)</f>
        <v>0</v>
      </c>
      <c r="AC57" s="23">
        <f>+TRUNC('D-PRB'!AC57,0)</f>
        <v>0</v>
      </c>
      <c r="AD57" s="23">
        <f>+TRUNC('D-PRB'!AD57,3)</f>
        <v>0</v>
      </c>
      <c r="AE57" s="23">
        <f>+TRUNC('D-PRB'!AE57,3)</f>
        <v>0</v>
      </c>
      <c r="AF57" s="23">
        <f>+TRUNC('D-PRB'!AF57,0)</f>
        <v>0</v>
      </c>
      <c r="AG57" s="23">
        <f>+TRUNC('D-PRB'!AG57,0)</f>
        <v>0</v>
      </c>
      <c r="AH57" s="23">
        <f>+TRUNC('D-PRB'!AH57,0)</f>
        <v>0</v>
      </c>
      <c r="AI57" s="23">
        <f>+TRUNC('D-PRB'!AI57,0)</f>
        <v>0</v>
      </c>
      <c r="AJ57" s="23">
        <f>+TRUNC('D-PRB'!AJ57,6)</f>
        <v>0</v>
      </c>
      <c r="AK57" s="23">
        <f>+TRUNC('D-PRB'!AK57,6)</f>
        <v>0</v>
      </c>
      <c r="AL57" s="23">
        <f>+TRUNC('D-PRB'!AL57,6)</f>
        <v>0</v>
      </c>
      <c r="AM57" s="23">
        <f>+TRUNC('D-PRB'!AM57,0)</f>
        <v>0</v>
      </c>
      <c r="AN57" s="23">
        <f>+TRUNC('D-PRB'!AN57,3)</f>
        <v>0</v>
      </c>
      <c r="AO57" s="23">
        <f>+TRUNC('D-PRB'!AO57,0)</f>
        <v>0</v>
      </c>
      <c r="AP57" s="23">
        <f>+TRUNC('D-PRB'!AP57,6)</f>
        <v>0</v>
      </c>
      <c r="AQ57" s="23">
        <f>+TRUNC('D-PRB'!AQ57,0)</f>
        <v>0</v>
      </c>
      <c r="AR57" s="23">
        <f>+TRUNC('D-PRB'!AR57,0)</f>
        <v>0</v>
      </c>
      <c r="AS57" s="23">
        <f>+TRUNC('D-PRB'!AS57,3)</f>
        <v>0</v>
      </c>
      <c r="AT57" s="23">
        <f>+TRUNC('D-PRB'!AT57,3)</f>
        <v>0</v>
      </c>
      <c r="AU57" s="23">
        <f>+TRUNC('D-PRB'!AU57,0)</f>
        <v>0</v>
      </c>
      <c r="AV57" s="23">
        <f>+TRUNC('D-PRB'!AV57,0)</f>
        <v>0</v>
      </c>
      <c r="AW57" s="23">
        <f>+TRUNC('D-PRB'!AW57,0)</f>
        <v>0</v>
      </c>
      <c r="AX57" s="23">
        <f>+TRUNC('D-PRB'!AX57,0)</f>
        <v>0</v>
      </c>
      <c r="AY57" s="23">
        <f>+TRUNC('D-PRB'!AY57,0)</f>
        <v>0</v>
      </c>
      <c r="AZ57" s="23">
        <f>+TRUNC('D-PRB'!AZ57,3)</f>
        <v>0</v>
      </c>
      <c r="BA57" s="23">
        <f>+TRUNC('D-PRB'!BA57,0)</f>
        <v>0</v>
      </c>
      <c r="BB57" s="23">
        <f>+TRUNC('D-PRB'!BB57,0)</f>
        <v>0</v>
      </c>
      <c r="BC57" s="23">
        <f>+TRUNC('D-PRB'!BC57,0)</f>
        <v>0</v>
      </c>
      <c r="BD57" s="23">
        <f>+TRUNC('D-PRB'!BD57,3)</f>
        <v>0</v>
      </c>
      <c r="BE57" s="23">
        <f>+TRUNC('D-PRB'!BE57,3)</f>
        <v>0</v>
      </c>
      <c r="BF57" s="23">
        <f>+TRUNC('D-PRB'!BF57,0)</f>
        <v>0</v>
      </c>
      <c r="BG57" s="23">
        <f>+TRUNC('D-PRB'!BG57,0)</f>
        <v>0</v>
      </c>
      <c r="BH57" s="23">
        <f>+TRUNC('D-PRB'!BH57,0)</f>
        <v>0</v>
      </c>
      <c r="BI57" s="23">
        <f>+TRUNC('D-PRB'!BI57,0)</f>
        <v>0</v>
      </c>
      <c r="BJ57" s="23">
        <f>+TRUNC('D-PRB'!BJ57,3)</f>
        <v>98.739000000000004</v>
      </c>
      <c r="BK57" s="23">
        <f>+TRUNC('D-PRB'!BK57,3)</f>
        <v>1.8420000000000001</v>
      </c>
      <c r="BL57" s="23">
        <f>+TRUNC('D-PRB'!BL57,3)</f>
        <v>-1.0569999999999999</v>
      </c>
      <c r="BM57" s="23">
        <f>+TRUNC('D-PRB'!BM57,3)</f>
        <v>0.876</v>
      </c>
      <c r="BN57" s="23">
        <f>+TRUNC('D-PRB'!BN57,3)</f>
        <v>6.0419999999999998</v>
      </c>
      <c r="BO57" s="23">
        <f>+TRUNC('D-PRB'!BO57,3)</f>
        <v>6.0419999999999998</v>
      </c>
      <c r="BP57" s="23">
        <f>+TRUNC('D-PRB'!BP57,3)</f>
        <v>0</v>
      </c>
      <c r="BQ57" s="23">
        <f>+TRUNC('D-PRB'!BQ57,3)</f>
        <v>37.502000000000002</v>
      </c>
      <c r="BR57" s="23">
        <f>+TRUNC('D-PRB'!BR57,3)</f>
        <v>37.502000000000002</v>
      </c>
      <c r="BS57" s="23">
        <f>+TRUNC('D-PRB'!BS57,3)</f>
        <v>98.739000000000004</v>
      </c>
      <c r="BT57" s="23">
        <f>+TRUNC('D-PRB'!BT57,0)</f>
        <v>0</v>
      </c>
      <c r="BU57" s="23">
        <f>+TRUNC('D-PRB'!BU57,0)</f>
        <v>0</v>
      </c>
      <c r="BV57" s="23">
        <f>+TRUNC('D-PRB'!BV57,6)</f>
        <v>0</v>
      </c>
      <c r="BW57" s="23">
        <f>+TRUNC('D-PRB'!BW57,0)</f>
        <v>0</v>
      </c>
      <c r="BX57" s="23">
        <f>+TRUNC('D-PRB'!BX57,0)</f>
        <v>0</v>
      </c>
      <c r="BY57" s="23">
        <f>+TRUNC('D-PRB'!BY57,0)</f>
        <v>0</v>
      </c>
      <c r="BZ57" s="23">
        <f>+TRUNC('D-PRB'!BZ57,3)</f>
        <v>0</v>
      </c>
      <c r="CA57" s="23">
        <f>+TRUNC('D-PRB'!CA57,3)</f>
        <v>0.13</v>
      </c>
      <c r="CB57" s="23">
        <f>+TRUNC('D-PRB'!CB57,3)</f>
        <v>0.42199999999999999</v>
      </c>
      <c r="CC57" s="23">
        <f>+TRUNC('D-PRB'!CC57,3)</f>
        <v>0.10299999999999999</v>
      </c>
      <c r="CD57" s="23">
        <f>+TRUNC('D-PRB'!CD57,3)</f>
        <v>8.6999999999999994E-2</v>
      </c>
      <c r="CE57" s="23">
        <f>+TRUNC('D-PRB'!CE57,3)</f>
        <v>0</v>
      </c>
      <c r="CF57" s="23">
        <f>+TRUNC('D-PRB'!CF57,3)</f>
        <v>0</v>
      </c>
      <c r="CG57" s="23">
        <f>+TRUNC('D-PRB'!CG57,3)</f>
        <v>0</v>
      </c>
      <c r="CH57" s="23">
        <f>+TRUNC('D-PRB'!CH57,3)</f>
        <v>0</v>
      </c>
      <c r="CI57" s="23">
        <f>+TRUNC('D-PRB'!CI57,3)</f>
        <v>47099.114999999998</v>
      </c>
      <c r="CJ57" s="23">
        <f>+TRUNC('D-PRB'!CJ57,3)</f>
        <v>1499.7370000000001</v>
      </c>
      <c r="CK57" s="23">
        <f>+TRUNC('D-PRB'!CK57,3)</f>
        <v>0</v>
      </c>
      <c r="CL57" s="23">
        <f>+TRUNC('D-PRB'!CL57,3)</f>
        <v>0</v>
      </c>
      <c r="CM57" s="23">
        <f>+TRUNC('D-PRB'!CM57,3)</f>
        <v>0</v>
      </c>
      <c r="CN57" s="23">
        <f>+TRUNC('D-PRB'!CN57,0)</f>
        <v>0</v>
      </c>
      <c r="CO57" s="23">
        <f>+TRUNC('D-PRB'!CO57,3)</f>
        <v>0</v>
      </c>
      <c r="CP57" s="23">
        <f>+TRUNC('D-PRB'!CP57,0)</f>
        <v>0</v>
      </c>
      <c r="CQ57" s="23">
        <f>+TRUNC('D-PRB'!CQ57,0)</f>
        <v>0</v>
      </c>
      <c r="CR57" s="23">
        <f>+TRUNC('D-PRB'!CR57,0)</f>
        <v>0</v>
      </c>
      <c r="CS57" s="23">
        <f>+TRUNC('D-PRB'!CS57,0)</f>
        <v>0</v>
      </c>
      <c r="CT57" s="23">
        <f>+TRUNC('D-PRB'!CT57,0)</f>
        <v>0</v>
      </c>
      <c r="CU57" s="23">
        <f>+TRUNC('D-PRB'!CU57,6)</f>
        <v>0</v>
      </c>
      <c r="CV57" s="23">
        <f>+TRUNC('D-PRB'!CV57,0)</f>
        <v>0</v>
      </c>
      <c r="CW57" s="23">
        <f>+TRUNC('D-PRB'!CW57,0)</f>
        <v>0</v>
      </c>
      <c r="CX57" s="23">
        <f>+TRUNC('D-PRB'!CX57,0)</f>
        <v>0</v>
      </c>
      <c r="CY57" s="23">
        <f>+TRUNC('D-PRB'!CY57,0)</f>
        <v>0</v>
      </c>
      <c r="CZ57" s="23">
        <f>+TRUNC('D-PRB'!CZ57,0)</f>
        <v>0</v>
      </c>
      <c r="DA57" s="23">
        <f>+TRUNC('D-PRB'!DA57,0)</f>
        <v>0</v>
      </c>
      <c r="DB57" s="23">
        <f>+TRUNC('D-PRB'!DB57,0)</f>
        <v>0</v>
      </c>
      <c r="DC57" s="23">
        <f>+TRUNC('D-PRB'!DC57,0)</f>
        <v>0</v>
      </c>
      <c r="DD57" s="23">
        <f>+TRUNC('D-PRB'!DD57,0)</f>
        <v>0</v>
      </c>
      <c r="DE57" s="23">
        <f>+TRUNC('D-PRB'!DE57,0)</f>
        <v>0</v>
      </c>
      <c r="DF57" s="23">
        <f>+TRUNC('D-PRB'!DF57,0)</f>
        <v>0</v>
      </c>
      <c r="DG57" s="23">
        <f>+TRUNC('D-PRB'!DG57,0)</f>
        <v>0</v>
      </c>
      <c r="DH57" s="23">
        <f>+TRUNC('D-PRB'!DH57,0)</f>
        <v>0</v>
      </c>
      <c r="DI57" s="23">
        <f>+TRUNC('D-PRB'!DI57,0)</f>
        <v>0</v>
      </c>
      <c r="DJ57" s="23">
        <f>+TRUNC('D-PRB'!DJ57,6)</f>
        <v>0</v>
      </c>
      <c r="DK57" s="23">
        <f>+TRUNC('D-PRB'!DK57,0)</f>
        <v>0</v>
      </c>
      <c r="DL57" s="23">
        <f>+TRUNC('D-PRB'!DL57,0)</f>
        <v>0</v>
      </c>
      <c r="DM57" s="23">
        <f>+TRUNC('D-PRB'!DM57,0)</f>
        <v>0</v>
      </c>
      <c r="DN57" s="23">
        <f>+TRUNC('D-PRB'!DN57,0)</f>
        <v>0</v>
      </c>
      <c r="DO57" s="23">
        <f>+TRUNC('D-PRB'!DO57,0)</f>
        <v>0</v>
      </c>
      <c r="DP57" s="23">
        <f>+TRUNC('D-PRB'!DP57,0)</f>
        <v>0</v>
      </c>
      <c r="DR57" s="53">
        <f>+TRUNC('D-PRB'!DR57,0)</f>
        <v>0</v>
      </c>
      <c r="DS57" s="53">
        <f>+TRUNC('D-PRB'!DS57,0)</f>
        <v>0</v>
      </c>
      <c r="DT57" s="53">
        <f>+TRUNC('D-PRB'!DT57,3)</f>
        <v>0</v>
      </c>
      <c r="DU57" s="53">
        <f>+TRUNC('D-PRB'!DU57,3)</f>
        <v>0</v>
      </c>
      <c r="DV57" s="53">
        <f>+TRUNC('D-PRB'!DV57,0)</f>
        <v>0</v>
      </c>
      <c r="DW57" s="53">
        <f>+TRUNC('D-PRB'!DW57,0)</f>
        <v>0</v>
      </c>
      <c r="DX57" s="53">
        <f>+TRUNC('D-PRB'!DX57,0)</f>
        <v>0</v>
      </c>
      <c r="DY57" s="53">
        <f>+TRUNC('D-PRB'!DY57,0)</f>
        <v>0</v>
      </c>
      <c r="DZ57" s="53">
        <f>+TRUNC('D-PRB'!DZ57,0)</f>
        <v>0</v>
      </c>
      <c r="EA57" s="53">
        <f>+TRUNC('D-PRB'!EA57,0)</f>
        <v>0</v>
      </c>
      <c r="EB57" s="53">
        <f>+TRUNC('D-PRB'!EB57,3)</f>
        <v>0</v>
      </c>
      <c r="EC57" s="53">
        <f>+TRUNC('D-PRB'!EC57,3)</f>
        <v>0</v>
      </c>
      <c r="ED57" s="53">
        <f>+TRUNC('D-PRB'!ED57,0)</f>
        <v>0</v>
      </c>
      <c r="EE57" s="53">
        <f>+TRUNC('D-PRB'!EE57,0)</f>
        <v>0</v>
      </c>
      <c r="EF57" s="53">
        <f>+TRUNC('D-PRB'!EF57,0)</f>
        <v>0</v>
      </c>
      <c r="EG57" s="53">
        <f>+TRUNC('D-PRB'!EG57,0)</f>
        <v>0</v>
      </c>
      <c r="EH57" s="53">
        <f>+TRUNC('D-PRB'!EH57,0)</f>
        <v>0</v>
      </c>
      <c r="EI57" s="53">
        <f>+TRUNC('D-PRB'!EI57,0)</f>
        <v>0</v>
      </c>
      <c r="EJ57" s="53">
        <f>+TRUNC('D-PRB'!EJ57,3)</f>
        <v>0</v>
      </c>
      <c r="EK57" s="53">
        <f>+TRUNC('D-PRB'!EK57,3)</f>
        <v>0</v>
      </c>
      <c r="EL57" s="53">
        <f>+TRUNC('D-PRB'!EL57,0)</f>
        <v>0</v>
      </c>
      <c r="EM57" s="53">
        <f>+TRUNC('D-PRB'!EM57,0)</f>
        <v>0</v>
      </c>
      <c r="EN57" s="53">
        <f>+TRUNC('D-PRB'!EN57,0)</f>
        <v>0</v>
      </c>
      <c r="EO57" s="53">
        <f>+TRUNC('D-PRB'!EO57,0)</f>
        <v>0</v>
      </c>
      <c r="EQ57" s="53">
        <f>+TRUNC('D-PRB'!EQ57,0)</f>
        <v>0</v>
      </c>
      <c r="ER57" s="53">
        <f>+TRUNC('D-PRB'!ER57,0)</f>
        <v>0</v>
      </c>
      <c r="ES57" s="53">
        <f>+TRUNC('D-PRB'!ES57,3)</f>
        <v>0</v>
      </c>
      <c r="ET57" s="53">
        <f>+TRUNC('D-PRB'!ET57,3)</f>
        <v>0</v>
      </c>
      <c r="EU57" s="53">
        <f>+TRUNC('D-PRB'!EU57,0)</f>
        <v>0</v>
      </c>
      <c r="EV57" s="53">
        <f>+TRUNC('D-PRB'!EV57,0)</f>
        <v>0</v>
      </c>
      <c r="EW57" s="53">
        <f>+TRUNC('D-PRB'!EW57,0)</f>
        <v>0</v>
      </c>
      <c r="EX57" s="53">
        <f>+TRUNC('D-PRB'!EX57,0)</f>
        <v>0</v>
      </c>
      <c r="EY57" s="53">
        <f>+TRUNC('D-PRB'!EY57,0)</f>
        <v>0</v>
      </c>
      <c r="EZ57" s="53">
        <f>+TRUNC('D-PRB'!EZ57,0)</f>
        <v>0</v>
      </c>
      <c r="FA57" s="53">
        <f>+TRUNC('D-PRB'!FA57,3)</f>
        <v>0</v>
      </c>
      <c r="FB57" s="53">
        <f>+TRUNC('D-PRB'!FB57,3)</f>
        <v>0</v>
      </c>
      <c r="FC57" s="53">
        <f>+TRUNC('D-PRB'!FC57,0)</f>
        <v>0</v>
      </c>
      <c r="FD57" s="53">
        <f>+TRUNC('D-PRB'!FD57,0)</f>
        <v>0</v>
      </c>
      <c r="FE57" s="53">
        <f>+TRUNC('D-PRB'!FE57,0)</f>
        <v>0</v>
      </c>
      <c r="FF57" s="53">
        <f>+TRUNC('D-PRB'!FF57,0)</f>
        <v>0</v>
      </c>
      <c r="FG57" s="53">
        <f>+TRUNC('D-PRB'!FG57,0)</f>
        <v>0</v>
      </c>
      <c r="FH57" s="53">
        <f>+TRUNC('D-PRB'!FH57,0)</f>
        <v>0</v>
      </c>
      <c r="FI57" s="53">
        <f>+TRUNC('D-PRB'!FI57,3)</f>
        <v>0</v>
      </c>
      <c r="FJ57" s="53">
        <f>+TRUNC('D-PRB'!FJ57,3)</f>
        <v>0</v>
      </c>
      <c r="FK57" s="53">
        <f>+TRUNC('D-PRB'!FK57,0)</f>
        <v>0</v>
      </c>
      <c r="FL57" s="53">
        <f>+TRUNC('D-PRB'!FL57,0)</f>
        <v>0</v>
      </c>
      <c r="FM57" s="53">
        <f>+TRUNC('D-PRB'!FM57,0)</f>
        <v>0</v>
      </c>
      <c r="FN57" s="53">
        <f>+TRUNC('D-PRB'!FN57,0)</f>
        <v>0</v>
      </c>
    </row>
    <row r="58" spans="3:170" x14ac:dyDescent="0.2">
      <c r="C58" s="12">
        <f>+'D-PDP'!C58</f>
        <v>2045</v>
      </c>
      <c r="D58" s="23">
        <f>+TRUNC('D-PRB'!D58,0)</f>
        <v>0</v>
      </c>
      <c r="E58" s="23">
        <f>+TRUNC('D-PRB'!E58,0)</f>
        <v>0</v>
      </c>
      <c r="F58" s="23">
        <f>+TRUNC('D-PRB'!F58,0)</f>
        <v>0</v>
      </c>
      <c r="G58" s="23">
        <f>+TRUNC('D-PRB'!G58,0)</f>
        <v>0</v>
      </c>
      <c r="H58" s="23">
        <f>+TRUNC('D-PRB'!H58,0)</f>
        <v>0</v>
      </c>
      <c r="I58" s="23">
        <f>+TRUNC('D-PRB'!I58,0)</f>
        <v>0</v>
      </c>
      <c r="J58" s="23">
        <f>+TRUNC('D-PRB'!J58,0)</f>
        <v>0</v>
      </c>
      <c r="K58" s="23">
        <f>+TRUNC('D-PRB'!K58,0)</f>
        <v>14248</v>
      </c>
      <c r="L58" s="23">
        <f>+TRUNC('D-PRB'!L58,0)</f>
        <v>0</v>
      </c>
      <c r="M58" s="23">
        <f>+TRUNC('D-PRB'!M58,3)</f>
        <v>724.09900000000005</v>
      </c>
      <c r="N58" s="23">
        <f>+TRUNC('D-PRB'!N58,3)</f>
        <v>666.17100000000005</v>
      </c>
      <c r="O58" s="23">
        <f>+TRUNC('D-PRB'!O58,3)</f>
        <v>0</v>
      </c>
      <c r="P58" s="23">
        <f>+TRUNC('D-PRB'!P58,3)</f>
        <v>57.927</v>
      </c>
      <c r="Q58" s="23">
        <f>+TRUNC('D-PRB'!Q58,3)</f>
        <v>0</v>
      </c>
      <c r="R58" s="23">
        <f>+TRUNC('D-PRB'!R58,3)</f>
        <v>0</v>
      </c>
      <c r="S58" s="23">
        <f>+TRUNC('D-PRB'!S58,0)</f>
        <v>0</v>
      </c>
      <c r="T58" s="23">
        <f>+TRUNC('D-PRB'!T58,0)</f>
        <v>0</v>
      </c>
      <c r="U58" s="23">
        <f>+TRUNC('D-PRB'!U58,0)</f>
        <v>0</v>
      </c>
      <c r="V58" s="23">
        <f>+TRUNC('D-PRB'!V58,0)</f>
        <v>0</v>
      </c>
      <c r="W58" s="23">
        <f>+TRUNC('D-PRB'!W58,0)</f>
        <v>5946270</v>
      </c>
      <c r="X58" s="23">
        <f>+TRUNC('D-PRB'!X58,0)</f>
        <v>7323259</v>
      </c>
      <c r="Y58" s="23">
        <f>+TRUNC('D-PRB'!Y58,0)</f>
        <v>0</v>
      </c>
      <c r="Z58" s="23">
        <f>+TRUNC('D-PRB'!Z58,0)</f>
        <v>0</v>
      </c>
      <c r="AA58" s="23">
        <f>+TRUNC('D-PRB'!AA58,0)</f>
        <v>0</v>
      </c>
      <c r="AB58" s="23">
        <f>+TRUNC('D-PRB'!AB58,0)</f>
        <v>0</v>
      </c>
      <c r="AC58" s="23">
        <f>+TRUNC('D-PRB'!AC58,0)</f>
        <v>0</v>
      </c>
      <c r="AD58" s="23">
        <f>+TRUNC('D-PRB'!AD58,3)</f>
        <v>0</v>
      </c>
      <c r="AE58" s="23">
        <f>+TRUNC('D-PRB'!AE58,3)</f>
        <v>0</v>
      </c>
      <c r="AF58" s="23">
        <f>+TRUNC('D-PRB'!AF58,0)</f>
        <v>0</v>
      </c>
      <c r="AG58" s="23">
        <f>+TRUNC('D-PRB'!AG58,0)</f>
        <v>0</v>
      </c>
      <c r="AH58" s="23">
        <f>+TRUNC('D-PRB'!AH58,0)</f>
        <v>0</v>
      </c>
      <c r="AI58" s="23">
        <f>+TRUNC('D-PRB'!AI58,0)</f>
        <v>0</v>
      </c>
      <c r="AJ58" s="23">
        <f>+TRUNC('D-PRB'!AJ58,6)</f>
        <v>0</v>
      </c>
      <c r="AK58" s="23">
        <f>+TRUNC('D-PRB'!AK58,6)</f>
        <v>0</v>
      </c>
      <c r="AL58" s="23">
        <f>+TRUNC('D-PRB'!AL58,6)</f>
        <v>0</v>
      </c>
      <c r="AM58" s="23">
        <f>+TRUNC('D-PRB'!AM58,0)</f>
        <v>0</v>
      </c>
      <c r="AN58" s="23">
        <f>+TRUNC('D-PRB'!AN58,3)</f>
        <v>0</v>
      </c>
      <c r="AO58" s="23">
        <f>+TRUNC('D-PRB'!AO58,0)</f>
        <v>0</v>
      </c>
      <c r="AP58" s="23">
        <f>+TRUNC('D-PRB'!AP58,6)</f>
        <v>0</v>
      </c>
      <c r="AQ58" s="23">
        <f>+TRUNC('D-PRB'!AQ58,0)</f>
        <v>0</v>
      </c>
      <c r="AR58" s="23">
        <f>+TRUNC('D-PRB'!AR58,0)</f>
        <v>0</v>
      </c>
      <c r="AS58" s="23">
        <f>+TRUNC('D-PRB'!AS58,3)</f>
        <v>0</v>
      </c>
      <c r="AT58" s="23">
        <f>+TRUNC('D-PRB'!AT58,3)</f>
        <v>0</v>
      </c>
      <c r="AU58" s="23">
        <f>+TRUNC('D-PRB'!AU58,0)</f>
        <v>0</v>
      </c>
      <c r="AV58" s="23">
        <f>+TRUNC('D-PRB'!AV58,0)</f>
        <v>0</v>
      </c>
      <c r="AW58" s="23">
        <f>+TRUNC('D-PRB'!AW58,0)</f>
        <v>0</v>
      </c>
      <c r="AX58" s="23">
        <f>+TRUNC('D-PRB'!AX58,0)</f>
        <v>0</v>
      </c>
      <c r="AY58" s="23">
        <f>+TRUNC('D-PRB'!AY58,0)</f>
        <v>0</v>
      </c>
      <c r="AZ58" s="23">
        <f>+TRUNC('D-PRB'!AZ58,3)</f>
        <v>0</v>
      </c>
      <c r="BA58" s="23">
        <f>+TRUNC('D-PRB'!BA58,0)</f>
        <v>0</v>
      </c>
      <c r="BB58" s="23">
        <f>+TRUNC('D-PRB'!BB58,0)</f>
        <v>0</v>
      </c>
      <c r="BC58" s="23">
        <f>+TRUNC('D-PRB'!BC58,0)</f>
        <v>0</v>
      </c>
      <c r="BD58" s="23">
        <f>+TRUNC('D-PRB'!BD58,3)</f>
        <v>0</v>
      </c>
      <c r="BE58" s="23">
        <f>+TRUNC('D-PRB'!BE58,3)</f>
        <v>0</v>
      </c>
      <c r="BF58" s="23">
        <f>+TRUNC('D-PRB'!BF58,0)</f>
        <v>0</v>
      </c>
      <c r="BG58" s="23">
        <f>+TRUNC('D-PRB'!BG58,0)</f>
        <v>0</v>
      </c>
      <c r="BH58" s="23">
        <f>+TRUNC('D-PRB'!BH58,0)</f>
        <v>0</v>
      </c>
      <c r="BI58" s="23">
        <f>+TRUNC('D-PRB'!BI58,0)</f>
        <v>0</v>
      </c>
      <c r="BJ58" s="23">
        <f>+TRUNC('D-PRB'!BJ58,3)</f>
        <v>98.739000000000004</v>
      </c>
      <c r="BK58" s="23">
        <f>+TRUNC('D-PRB'!BK58,3)</f>
        <v>1.8420000000000001</v>
      </c>
      <c r="BL58" s="23">
        <f>+TRUNC('D-PRB'!BL58,3)</f>
        <v>-1.0569999999999999</v>
      </c>
      <c r="BM58" s="23">
        <f>+TRUNC('D-PRB'!BM58,3)</f>
        <v>0.876</v>
      </c>
      <c r="BN58" s="23">
        <f>+TRUNC('D-PRB'!BN58,3)</f>
        <v>6.0419999999999998</v>
      </c>
      <c r="BO58" s="23">
        <f>+TRUNC('D-PRB'!BO58,3)</f>
        <v>6.0419999999999998</v>
      </c>
      <c r="BP58" s="23">
        <f>+TRUNC('D-PRB'!BP58,3)</f>
        <v>0</v>
      </c>
      <c r="BQ58" s="23">
        <f>+TRUNC('D-PRB'!BQ58,3)</f>
        <v>37.502000000000002</v>
      </c>
      <c r="BR58" s="23">
        <f>+TRUNC('D-PRB'!BR58,3)</f>
        <v>37.502000000000002</v>
      </c>
      <c r="BS58" s="23">
        <f>+TRUNC('D-PRB'!BS58,3)</f>
        <v>98.739000000000004</v>
      </c>
      <c r="BT58" s="23">
        <f>+TRUNC('D-PRB'!BT58,0)</f>
        <v>0</v>
      </c>
      <c r="BU58" s="23">
        <f>+TRUNC('D-PRB'!BU58,0)</f>
        <v>0</v>
      </c>
      <c r="BV58" s="23">
        <f>+TRUNC('D-PRB'!BV58,6)</f>
        <v>0</v>
      </c>
      <c r="BW58" s="23">
        <f>+TRUNC('D-PRB'!BW58,0)</f>
        <v>0</v>
      </c>
      <c r="BX58" s="23">
        <f>+TRUNC('D-PRB'!BX58,0)</f>
        <v>0</v>
      </c>
      <c r="BY58" s="23">
        <f>+TRUNC('D-PRB'!BY58,0)</f>
        <v>0</v>
      </c>
      <c r="BZ58" s="23">
        <f>+TRUNC('D-PRB'!BZ58,3)</f>
        <v>0</v>
      </c>
      <c r="CA58" s="23">
        <f>+TRUNC('D-PRB'!CA58,3)</f>
        <v>0.13</v>
      </c>
      <c r="CB58" s="23">
        <f>+TRUNC('D-PRB'!CB58,3)</f>
        <v>0.42199999999999999</v>
      </c>
      <c r="CC58" s="23">
        <f>+TRUNC('D-PRB'!CC58,3)</f>
        <v>0.10299999999999999</v>
      </c>
      <c r="CD58" s="23">
        <f>+TRUNC('D-PRB'!CD58,3)</f>
        <v>8.6999999999999994E-2</v>
      </c>
      <c r="CE58" s="23">
        <f>+TRUNC('D-PRB'!CE58,3)</f>
        <v>0</v>
      </c>
      <c r="CF58" s="23">
        <f>+TRUNC('D-PRB'!CF58,3)</f>
        <v>0</v>
      </c>
      <c r="CG58" s="23">
        <f>+TRUNC('D-PRB'!CG58,3)</f>
        <v>0</v>
      </c>
      <c r="CH58" s="23">
        <f>+TRUNC('D-PRB'!CH58,3)</f>
        <v>0</v>
      </c>
      <c r="CI58" s="23">
        <f>+TRUNC('D-PRB'!CI58,3)</f>
        <v>47099.114999999998</v>
      </c>
      <c r="CJ58" s="23">
        <f>+TRUNC('D-PRB'!CJ58,3)</f>
        <v>1499.7370000000001</v>
      </c>
      <c r="CK58" s="23">
        <f>+TRUNC('D-PRB'!CK58,3)</f>
        <v>0</v>
      </c>
      <c r="CL58" s="23">
        <f>+TRUNC('D-PRB'!CL58,3)</f>
        <v>0</v>
      </c>
      <c r="CM58" s="23">
        <f>+TRUNC('D-PRB'!CM58,3)</f>
        <v>0</v>
      </c>
      <c r="CN58" s="23">
        <f>+TRUNC('D-PRB'!CN58,0)</f>
        <v>0</v>
      </c>
      <c r="CO58" s="23">
        <f>+TRUNC('D-PRB'!CO58,3)</f>
        <v>0</v>
      </c>
      <c r="CP58" s="23">
        <f>+TRUNC('D-PRB'!CP58,0)</f>
        <v>0</v>
      </c>
      <c r="CQ58" s="23">
        <f>+TRUNC('D-PRB'!CQ58,0)</f>
        <v>0</v>
      </c>
      <c r="CR58" s="23">
        <f>+TRUNC('D-PRB'!CR58,0)</f>
        <v>0</v>
      </c>
      <c r="CS58" s="23">
        <f>+TRUNC('D-PRB'!CS58,0)</f>
        <v>0</v>
      </c>
      <c r="CT58" s="23">
        <f>+TRUNC('D-PRB'!CT58,0)</f>
        <v>0</v>
      </c>
      <c r="CU58" s="23">
        <f>+TRUNC('D-PRB'!CU58,6)</f>
        <v>0</v>
      </c>
      <c r="CV58" s="23">
        <f>+TRUNC('D-PRB'!CV58,0)</f>
        <v>0</v>
      </c>
      <c r="CW58" s="23">
        <f>+TRUNC('D-PRB'!CW58,0)</f>
        <v>0</v>
      </c>
      <c r="CX58" s="23">
        <f>+TRUNC('D-PRB'!CX58,0)</f>
        <v>0</v>
      </c>
      <c r="CY58" s="23">
        <f>+TRUNC('D-PRB'!CY58,0)</f>
        <v>0</v>
      </c>
      <c r="CZ58" s="23">
        <f>+TRUNC('D-PRB'!CZ58,0)</f>
        <v>0</v>
      </c>
      <c r="DA58" s="23">
        <f>+TRUNC('D-PRB'!DA58,0)</f>
        <v>0</v>
      </c>
      <c r="DB58" s="23">
        <f>+TRUNC('D-PRB'!DB58,0)</f>
        <v>0</v>
      </c>
      <c r="DC58" s="23">
        <f>+TRUNC('D-PRB'!DC58,0)</f>
        <v>0</v>
      </c>
      <c r="DD58" s="23">
        <f>+TRUNC('D-PRB'!DD58,0)</f>
        <v>0</v>
      </c>
      <c r="DE58" s="23">
        <f>+TRUNC('D-PRB'!DE58,0)</f>
        <v>0</v>
      </c>
      <c r="DF58" s="23">
        <f>+TRUNC('D-PRB'!DF58,0)</f>
        <v>0</v>
      </c>
      <c r="DG58" s="23">
        <f>+TRUNC('D-PRB'!DG58,0)</f>
        <v>0</v>
      </c>
      <c r="DH58" s="23">
        <f>+TRUNC('D-PRB'!DH58,0)</f>
        <v>0</v>
      </c>
      <c r="DI58" s="23">
        <f>+TRUNC('D-PRB'!DI58,0)</f>
        <v>0</v>
      </c>
      <c r="DJ58" s="23">
        <f>+TRUNC('D-PRB'!DJ58,6)</f>
        <v>0</v>
      </c>
      <c r="DK58" s="23">
        <f>+TRUNC('D-PRB'!DK58,0)</f>
        <v>0</v>
      </c>
      <c r="DL58" s="23">
        <f>+TRUNC('D-PRB'!DL58,0)</f>
        <v>0</v>
      </c>
      <c r="DM58" s="23">
        <f>+TRUNC('D-PRB'!DM58,0)</f>
        <v>0</v>
      </c>
      <c r="DN58" s="23">
        <f>+TRUNC('D-PRB'!DN58,0)</f>
        <v>0</v>
      </c>
      <c r="DO58" s="23">
        <f>+TRUNC('D-PRB'!DO58,0)</f>
        <v>0</v>
      </c>
      <c r="DP58" s="23">
        <f>+TRUNC('D-PRB'!DP58,0)</f>
        <v>0</v>
      </c>
      <c r="DR58" s="53">
        <f>+TRUNC('D-PRB'!DR58,0)</f>
        <v>0</v>
      </c>
      <c r="DS58" s="53">
        <f>+TRUNC('D-PRB'!DS58,0)</f>
        <v>0</v>
      </c>
      <c r="DT58" s="53">
        <f>+TRUNC('D-PRB'!DT58,3)</f>
        <v>0</v>
      </c>
      <c r="DU58" s="53">
        <f>+TRUNC('D-PRB'!DU58,3)</f>
        <v>0</v>
      </c>
      <c r="DV58" s="53">
        <f>+TRUNC('D-PRB'!DV58,0)</f>
        <v>0</v>
      </c>
      <c r="DW58" s="53">
        <f>+TRUNC('D-PRB'!DW58,0)</f>
        <v>0</v>
      </c>
      <c r="DX58" s="53">
        <f>+TRUNC('D-PRB'!DX58,0)</f>
        <v>0</v>
      </c>
      <c r="DY58" s="53">
        <f>+TRUNC('D-PRB'!DY58,0)</f>
        <v>0</v>
      </c>
      <c r="DZ58" s="53">
        <f>+TRUNC('D-PRB'!DZ58,0)</f>
        <v>0</v>
      </c>
      <c r="EA58" s="53">
        <f>+TRUNC('D-PRB'!EA58,0)</f>
        <v>0</v>
      </c>
      <c r="EB58" s="53">
        <f>+TRUNC('D-PRB'!EB58,3)</f>
        <v>0</v>
      </c>
      <c r="EC58" s="53">
        <f>+TRUNC('D-PRB'!EC58,3)</f>
        <v>0</v>
      </c>
      <c r="ED58" s="53">
        <f>+TRUNC('D-PRB'!ED58,0)</f>
        <v>0</v>
      </c>
      <c r="EE58" s="53">
        <f>+TRUNC('D-PRB'!EE58,0)</f>
        <v>0</v>
      </c>
      <c r="EF58" s="53">
        <f>+TRUNC('D-PRB'!EF58,0)</f>
        <v>0</v>
      </c>
      <c r="EG58" s="53">
        <f>+TRUNC('D-PRB'!EG58,0)</f>
        <v>0</v>
      </c>
      <c r="EH58" s="53">
        <f>+TRUNC('D-PRB'!EH58,0)</f>
        <v>0</v>
      </c>
      <c r="EI58" s="53">
        <f>+TRUNC('D-PRB'!EI58,0)</f>
        <v>0</v>
      </c>
      <c r="EJ58" s="53">
        <f>+TRUNC('D-PRB'!EJ58,3)</f>
        <v>0</v>
      </c>
      <c r="EK58" s="53">
        <f>+TRUNC('D-PRB'!EK58,3)</f>
        <v>0</v>
      </c>
      <c r="EL58" s="53">
        <f>+TRUNC('D-PRB'!EL58,0)</f>
        <v>0</v>
      </c>
      <c r="EM58" s="53">
        <f>+TRUNC('D-PRB'!EM58,0)</f>
        <v>0</v>
      </c>
      <c r="EN58" s="53">
        <f>+TRUNC('D-PRB'!EN58,0)</f>
        <v>0</v>
      </c>
      <c r="EO58" s="53">
        <f>+TRUNC('D-PRB'!EO58,0)</f>
        <v>0</v>
      </c>
      <c r="EQ58" s="53">
        <f>+TRUNC('D-PRB'!EQ58,0)</f>
        <v>0</v>
      </c>
      <c r="ER58" s="53">
        <f>+TRUNC('D-PRB'!ER58,0)</f>
        <v>0</v>
      </c>
      <c r="ES58" s="53">
        <f>+TRUNC('D-PRB'!ES58,3)</f>
        <v>0</v>
      </c>
      <c r="ET58" s="53">
        <f>+TRUNC('D-PRB'!ET58,3)</f>
        <v>0</v>
      </c>
      <c r="EU58" s="53">
        <f>+TRUNC('D-PRB'!EU58,0)</f>
        <v>0</v>
      </c>
      <c r="EV58" s="53">
        <f>+TRUNC('D-PRB'!EV58,0)</f>
        <v>0</v>
      </c>
      <c r="EW58" s="53">
        <f>+TRUNC('D-PRB'!EW58,0)</f>
        <v>0</v>
      </c>
      <c r="EX58" s="53">
        <f>+TRUNC('D-PRB'!EX58,0)</f>
        <v>0</v>
      </c>
      <c r="EY58" s="53">
        <f>+TRUNC('D-PRB'!EY58,0)</f>
        <v>0</v>
      </c>
      <c r="EZ58" s="53">
        <f>+TRUNC('D-PRB'!EZ58,0)</f>
        <v>0</v>
      </c>
      <c r="FA58" s="53">
        <f>+TRUNC('D-PRB'!FA58,3)</f>
        <v>0</v>
      </c>
      <c r="FB58" s="53">
        <f>+TRUNC('D-PRB'!FB58,3)</f>
        <v>0</v>
      </c>
      <c r="FC58" s="53">
        <f>+TRUNC('D-PRB'!FC58,0)</f>
        <v>0</v>
      </c>
      <c r="FD58" s="53">
        <f>+TRUNC('D-PRB'!FD58,0)</f>
        <v>0</v>
      </c>
      <c r="FE58" s="53">
        <f>+TRUNC('D-PRB'!FE58,0)</f>
        <v>0</v>
      </c>
      <c r="FF58" s="53">
        <f>+TRUNC('D-PRB'!FF58,0)</f>
        <v>0</v>
      </c>
      <c r="FG58" s="53">
        <f>+TRUNC('D-PRB'!FG58,0)</f>
        <v>0</v>
      </c>
      <c r="FH58" s="53">
        <f>+TRUNC('D-PRB'!FH58,0)</f>
        <v>0</v>
      </c>
      <c r="FI58" s="53">
        <f>+TRUNC('D-PRB'!FI58,3)</f>
        <v>0</v>
      </c>
      <c r="FJ58" s="53">
        <f>+TRUNC('D-PRB'!FJ58,3)</f>
        <v>0</v>
      </c>
      <c r="FK58" s="53">
        <f>+TRUNC('D-PRB'!FK58,0)</f>
        <v>0</v>
      </c>
      <c r="FL58" s="53">
        <f>+TRUNC('D-PRB'!FL58,0)</f>
        <v>0</v>
      </c>
      <c r="FM58" s="53">
        <f>+TRUNC('D-PRB'!FM58,0)</f>
        <v>0</v>
      </c>
      <c r="FN58" s="53">
        <f>+TRUNC('D-PRB'!FN58,0)</f>
        <v>0</v>
      </c>
    </row>
    <row r="59" spans="3:170" x14ac:dyDescent="0.2">
      <c r="C59" s="12">
        <f>+'D-PDP'!C59</f>
        <v>2046</v>
      </c>
      <c r="D59" s="23">
        <f>+TRUNC('D-PRB'!D59,0)</f>
        <v>0</v>
      </c>
      <c r="E59" s="23">
        <f>+TRUNC('D-PRB'!E59,0)</f>
        <v>0</v>
      </c>
      <c r="F59" s="23">
        <f>+TRUNC('D-PRB'!F59,0)</f>
        <v>0</v>
      </c>
      <c r="G59" s="23">
        <f>+TRUNC('D-PRB'!G59,0)</f>
        <v>0</v>
      </c>
      <c r="H59" s="23">
        <f>+TRUNC('D-PRB'!H59,0)</f>
        <v>0</v>
      </c>
      <c r="I59" s="23">
        <f>+TRUNC('D-PRB'!I59,0)</f>
        <v>0</v>
      </c>
      <c r="J59" s="23">
        <f>+TRUNC('D-PRB'!J59,0)</f>
        <v>0</v>
      </c>
      <c r="K59" s="23">
        <f>+TRUNC('D-PRB'!K59,0)</f>
        <v>11882</v>
      </c>
      <c r="L59" s="23">
        <f>+TRUNC('D-PRB'!L59,0)</f>
        <v>0</v>
      </c>
      <c r="M59" s="23">
        <f>+TRUNC('D-PRB'!M59,3)</f>
        <v>651.19899999999996</v>
      </c>
      <c r="N59" s="23">
        <f>+TRUNC('D-PRB'!N59,3)</f>
        <v>599.10299999999995</v>
      </c>
      <c r="O59" s="23">
        <f>+TRUNC('D-PRB'!O59,3)</f>
        <v>0</v>
      </c>
      <c r="P59" s="23">
        <f>+TRUNC('D-PRB'!P59,3)</f>
        <v>52.094999999999999</v>
      </c>
      <c r="Q59" s="23">
        <f>+TRUNC('D-PRB'!Q59,3)</f>
        <v>0</v>
      </c>
      <c r="R59" s="23">
        <f>+TRUNC('D-PRB'!R59,3)</f>
        <v>0</v>
      </c>
      <c r="S59" s="23">
        <f>+TRUNC('D-PRB'!S59,0)</f>
        <v>0</v>
      </c>
      <c r="T59" s="23">
        <f>+TRUNC('D-PRB'!T59,0)</f>
        <v>0</v>
      </c>
      <c r="U59" s="23">
        <f>+TRUNC('D-PRB'!U59,0)</f>
        <v>0</v>
      </c>
      <c r="V59" s="23">
        <f>+TRUNC('D-PRB'!V59,0)</f>
        <v>0</v>
      </c>
      <c r="W59" s="23">
        <f>+TRUNC('D-PRB'!W59,0)</f>
        <v>5948145</v>
      </c>
      <c r="X59" s="23">
        <f>+TRUNC('D-PRB'!X59,0)</f>
        <v>7317410</v>
      </c>
      <c r="Y59" s="23">
        <f>+TRUNC('D-PRB'!Y59,0)</f>
        <v>0</v>
      </c>
      <c r="Z59" s="23">
        <f>+TRUNC('D-PRB'!Z59,0)</f>
        <v>0</v>
      </c>
      <c r="AA59" s="23">
        <f>+TRUNC('D-PRB'!AA59,0)</f>
        <v>0</v>
      </c>
      <c r="AB59" s="23">
        <f>+TRUNC('D-PRB'!AB59,0)</f>
        <v>0</v>
      </c>
      <c r="AC59" s="23">
        <f>+TRUNC('D-PRB'!AC59,0)</f>
        <v>0</v>
      </c>
      <c r="AD59" s="23">
        <f>+TRUNC('D-PRB'!AD59,3)</f>
        <v>0</v>
      </c>
      <c r="AE59" s="23">
        <f>+TRUNC('D-PRB'!AE59,3)</f>
        <v>0</v>
      </c>
      <c r="AF59" s="23">
        <f>+TRUNC('D-PRB'!AF59,0)</f>
        <v>0</v>
      </c>
      <c r="AG59" s="23">
        <f>+TRUNC('D-PRB'!AG59,0)</f>
        <v>0</v>
      </c>
      <c r="AH59" s="23">
        <f>+TRUNC('D-PRB'!AH59,0)</f>
        <v>0</v>
      </c>
      <c r="AI59" s="23">
        <f>+TRUNC('D-PRB'!AI59,0)</f>
        <v>0</v>
      </c>
      <c r="AJ59" s="23">
        <f>+TRUNC('D-PRB'!AJ59,6)</f>
        <v>0</v>
      </c>
      <c r="AK59" s="23">
        <f>+TRUNC('D-PRB'!AK59,6)</f>
        <v>0</v>
      </c>
      <c r="AL59" s="23">
        <f>+TRUNC('D-PRB'!AL59,6)</f>
        <v>0</v>
      </c>
      <c r="AM59" s="23">
        <f>+TRUNC('D-PRB'!AM59,0)</f>
        <v>0</v>
      </c>
      <c r="AN59" s="23">
        <f>+TRUNC('D-PRB'!AN59,3)</f>
        <v>0</v>
      </c>
      <c r="AO59" s="23">
        <f>+TRUNC('D-PRB'!AO59,0)</f>
        <v>0</v>
      </c>
      <c r="AP59" s="23">
        <f>+TRUNC('D-PRB'!AP59,6)</f>
        <v>0</v>
      </c>
      <c r="AQ59" s="23">
        <f>+TRUNC('D-PRB'!AQ59,0)</f>
        <v>0</v>
      </c>
      <c r="AR59" s="23">
        <f>+TRUNC('D-PRB'!AR59,0)</f>
        <v>0</v>
      </c>
      <c r="AS59" s="23">
        <f>+TRUNC('D-PRB'!AS59,3)</f>
        <v>0</v>
      </c>
      <c r="AT59" s="23">
        <f>+TRUNC('D-PRB'!AT59,3)</f>
        <v>0</v>
      </c>
      <c r="AU59" s="23">
        <f>+TRUNC('D-PRB'!AU59,0)</f>
        <v>0</v>
      </c>
      <c r="AV59" s="23">
        <f>+TRUNC('D-PRB'!AV59,0)</f>
        <v>0</v>
      </c>
      <c r="AW59" s="23">
        <f>+TRUNC('D-PRB'!AW59,0)</f>
        <v>0</v>
      </c>
      <c r="AX59" s="23">
        <f>+TRUNC('D-PRB'!AX59,0)</f>
        <v>0</v>
      </c>
      <c r="AY59" s="23">
        <f>+TRUNC('D-PRB'!AY59,0)</f>
        <v>0</v>
      </c>
      <c r="AZ59" s="23">
        <f>+TRUNC('D-PRB'!AZ59,3)</f>
        <v>0</v>
      </c>
      <c r="BA59" s="23">
        <f>+TRUNC('D-PRB'!BA59,0)</f>
        <v>0</v>
      </c>
      <c r="BB59" s="23">
        <f>+TRUNC('D-PRB'!BB59,0)</f>
        <v>0</v>
      </c>
      <c r="BC59" s="23">
        <f>+TRUNC('D-PRB'!BC59,0)</f>
        <v>0</v>
      </c>
      <c r="BD59" s="23">
        <f>+TRUNC('D-PRB'!BD59,3)</f>
        <v>0</v>
      </c>
      <c r="BE59" s="23">
        <f>+TRUNC('D-PRB'!BE59,3)</f>
        <v>0</v>
      </c>
      <c r="BF59" s="23">
        <f>+TRUNC('D-PRB'!BF59,0)</f>
        <v>0</v>
      </c>
      <c r="BG59" s="23">
        <f>+TRUNC('D-PRB'!BG59,0)</f>
        <v>0</v>
      </c>
      <c r="BH59" s="23">
        <f>+TRUNC('D-PRB'!BH59,0)</f>
        <v>0</v>
      </c>
      <c r="BI59" s="23">
        <f>+TRUNC('D-PRB'!BI59,0)</f>
        <v>0</v>
      </c>
      <c r="BJ59" s="23">
        <f>+TRUNC('D-PRB'!BJ59,3)</f>
        <v>98.739000000000004</v>
      </c>
      <c r="BK59" s="23">
        <f>+TRUNC('D-PRB'!BK59,3)</f>
        <v>1.8420000000000001</v>
      </c>
      <c r="BL59" s="23">
        <f>+TRUNC('D-PRB'!BL59,3)</f>
        <v>-1.0569999999999999</v>
      </c>
      <c r="BM59" s="23">
        <f>+TRUNC('D-PRB'!BM59,3)</f>
        <v>0.876</v>
      </c>
      <c r="BN59" s="23">
        <f>+TRUNC('D-PRB'!BN59,3)</f>
        <v>6.0419999999999998</v>
      </c>
      <c r="BO59" s="23">
        <f>+TRUNC('D-PRB'!BO59,3)</f>
        <v>6.0419999999999998</v>
      </c>
      <c r="BP59" s="23">
        <f>+TRUNC('D-PRB'!BP59,3)</f>
        <v>0</v>
      </c>
      <c r="BQ59" s="23">
        <f>+TRUNC('D-PRB'!BQ59,3)</f>
        <v>37.502000000000002</v>
      </c>
      <c r="BR59" s="23">
        <f>+TRUNC('D-PRB'!BR59,3)</f>
        <v>37.502000000000002</v>
      </c>
      <c r="BS59" s="23">
        <f>+TRUNC('D-PRB'!BS59,3)</f>
        <v>98.739000000000004</v>
      </c>
      <c r="BT59" s="23">
        <f>+TRUNC('D-PRB'!BT59,0)</f>
        <v>0</v>
      </c>
      <c r="BU59" s="23">
        <f>+TRUNC('D-PRB'!BU59,0)</f>
        <v>0</v>
      </c>
      <c r="BV59" s="23">
        <f>+TRUNC('D-PRB'!BV59,6)</f>
        <v>0</v>
      </c>
      <c r="BW59" s="23">
        <f>+TRUNC('D-PRB'!BW59,0)</f>
        <v>0</v>
      </c>
      <c r="BX59" s="23">
        <f>+TRUNC('D-PRB'!BX59,0)</f>
        <v>0</v>
      </c>
      <c r="BY59" s="23">
        <f>+TRUNC('D-PRB'!BY59,0)</f>
        <v>0</v>
      </c>
      <c r="BZ59" s="23">
        <f>+TRUNC('D-PRB'!BZ59,3)</f>
        <v>0</v>
      </c>
      <c r="CA59" s="23">
        <f>+TRUNC('D-PRB'!CA59,3)</f>
        <v>0.13</v>
      </c>
      <c r="CB59" s="23">
        <f>+TRUNC('D-PRB'!CB59,3)</f>
        <v>0.42199999999999999</v>
      </c>
      <c r="CC59" s="23">
        <f>+TRUNC('D-PRB'!CC59,3)</f>
        <v>0.10299999999999999</v>
      </c>
      <c r="CD59" s="23">
        <f>+TRUNC('D-PRB'!CD59,3)</f>
        <v>8.6999999999999994E-2</v>
      </c>
      <c r="CE59" s="23">
        <f>+TRUNC('D-PRB'!CE59,3)</f>
        <v>0</v>
      </c>
      <c r="CF59" s="23">
        <f>+TRUNC('D-PRB'!CF59,3)</f>
        <v>0</v>
      </c>
      <c r="CG59" s="23">
        <f>+TRUNC('D-PRB'!CG59,3)</f>
        <v>0</v>
      </c>
      <c r="CH59" s="23">
        <f>+TRUNC('D-PRB'!CH59,3)</f>
        <v>0</v>
      </c>
      <c r="CI59" s="23">
        <f>+TRUNC('D-PRB'!CI59,3)</f>
        <v>47099.114999999998</v>
      </c>
      <c r="CJ59" s="23">
        <f>+TRUNC('D-PRB'!CJ59,3)</f>
        <v>1499.7370000000001</v>
      </c>
      <c r="CK59" s="23">
        <f>+TRUNC('D-PRB'!CK59,3)</f>
        <v>0</v>
      </c>
      <c r="CL59" s="23">
        <f>+TRUNC('D-PRB'!CL59,3)</f>
        <v>0</v>
      </c>
      <c r="CM59" s="23">
        <f>+TRUNC('D-PRB'!CM59,3)</f>
        <v>0</v>
      </c>
      <c r="CN59" s="23">
        <f>+TRUNC('D-PRB'!CN59,0)</f>
        <v>0</v>
      </c>
      <c r="CO59" s="23">
        <f>+TRUNC('D-PRB'!CO59,3)</f>
        <v>0</v>
      </c>
      <c r="CP59" s="23">
        <f>+TRUNC('D-PRB'!CP59,0)</f>
        <v>0</v>
      </c>
      <c r="CQ59" s="23">
        <f>+TRUNC('D-PRB'!CQ59,0)</f>
        <v>0</v>
      </c>
      <c r="CR59" s="23">
        <f>+TRUNC('D-PRB'!CR59,0)</f>
        <v>0</v>
      </c>
      <c r="CS59" s="23">
        <f>+TRUNC('D-PRB'!CS59,0)</f>
        <v>0</v>
      </c>
      <c r="CT59" s="23">
        <f>+TRUNC('D-PRB'!CT59,0)</f>
        <v>0</v>
      </c>
      <c r="CU59" s="23">
        <f>+TRUNC('D-PRB'!CU59,6)</f>
        <v>0</v>
      </c>
      <c r="CV59" s="23">
        <f>+TRUNC('D-PRB'!CV59,0)</f>
        <v>0</v>
      </c>
      <c r="CW59" s="23">
        <f>+TRUNC('D-PRB'!CW59,0)</f>
        <v>0</v>
      </c>
      <c r="CX59" s="23">
        <f>+TRUNC('D-PRB'!CX59,0)</f>
        <v>0</v>
      </c>
      <c r="CY59" s="23">
        <f>+TRUNC('D-PRB'!CY59,0)</f>
        <v>0</v>
      </c>
      <c r="CZ59" s="23">
        <f>+TRUNC('D-PRB'!CZ59,0)</f>
        <v>0</v>
      </c>
      <c r="DA59" s="23">
        <f>+TRUNC('D-PRB'!DA59,0)</f>
        <v>0</v>
      </c>
      <c r="DB59" s="23">
        <f>+TRUNC('D-PRB'!DB59,0)</f>
        <v>0</v>
      </c>
      <c r="DC59" s="23">
        <f>+TRUNC('D-PRB'!DC59,0)</f>
        <v>0</v>
      </c>
      <c r="DD59" s="23">
        <f>+TRUNC('D-PRB'!DD59,0)</f>
        <v>0</v>
      </c>
      <c r="DE59" s="23">
        <f>+TRUNC('D-PRB'!DE59,0)</f>
        <v>0</v>
      </c>
      <c r="DF59" s="23">
        <f>+TRUNC('D-PRB'!DF59,0)</f>
        <v>0</v>
      </c>
      <c r="DG59" s="23">
        <f>+TRUNC('D-PRB'!DG59,0)</f>
        <v>0</v>
      </c>
      <c r="DH59" s="23">
        <f>+TRUNC('D-PRB'!DH59,0)</f>
        <v>0</v>
      </c>
      <c r="DI59" s="23">
        <f>+TRUNC('D-PRB'!DI59,0)</f>
        <v>0</v>
      </c>
      <c r="DJ59" s="23">
        <f>+TRUNC('D-PRB'!DJ59,6)</f>
        <v>0</v>
      </c>
      <c r="DK59" s="23">
        <f>+TRUNC('D-PRB'!DK59,0)</f>
        <v>0</v>
      </c>
      <c r="DL59" s="23">
        <f>+TRUNC('D-PRB'!DL59,0)</f>
        <v>0</v>
      </c>
      <c r="DM59" s="23">
        <f>+TRUNC('D-PRB'!DM59,0)</f>
        <v>0</v>
      </c>
      <c r="DN59" s="23">
        <f>+TRUNC('D-PRB'!DN59,0)</f>
        <v>0</v>
      </c>
      <c r="DO59" s="23">
        <f>+TRUNC('D-PRB'!DO59,0)</f>
        <v>0</v>
      </c>
      <c r="DP59" s="23">
        <f>+TRUNC('D-PRB'!DP59,0)</f>
        <v>0</v>
      </c>
      <c r="DR59" s="53">
        <f>+TRUNC('D-PRB'!DR59,0)</f>
        <v>0</v>
      </c>
      <c r="DS59" s="53">
        <f>+TRUNC('D-PRB'!DS59,0)</f>
        <v>0</v>
      </c>
      <c r="DT59" s="53">
        <f>+TRUNC('D-PRB'!DT59,3)</f>
        <v>0</v>
      </c>
      <c r="DU59" s="53">
        <f>+TRUNC('D-PRB'!DU59,3)</f>
        <v>0</v>
      </c>
      <c r="DV59" s="53">
        <f>+TRUNC('D-PRB'!DV59,0)</f>
        <v>0</v>
      </c>
      <c r="DW59" s="53">
        <f>+TRUNC('D-PRB'!DW59,0)</f>
        <v>0</v>
      </c>
      <c r="DX59" s="53">
        <f>+TRUNC('D-PRB'!DX59,0)</f>
        <v>0</v>
      </c>
      <c r="DY59" s="53">
        <f>+TRUNC('D-PRB'!DY59,0)</f>
        <v>0</v>
      </c>
      <c r="DZ59" s="53">
        <f>+TRUNC('D-PRB'!DZ59,0)</f>
        <v>0</v>
      </c>
      <c r="EA59" s="53">
        <f>+TRUNC('D-PRB'!EA59,0)</f>
        <v>0</v>
      </c>
      <c r="EB59" s="53">
        <f>+TRUNC('D-PRB'!EB59,3)</f>
        <v>0</v>
      </c>
      <c r="EC59" s="53">
        <f>+TRUNC('D-PRB'!EC59,3)</f>
        <v>0</v>
      </c>
      <c r="ED59" s="53">
        <f>+TRUNC('D-PRB'!ED59,0)</f>
        <v>0</v>
      </c>
      <c r="EE59" s="53">
        <f>+TRUNC('D-PRB'!EE59,0)</f>
        <v>0</v>
      </c>
      <c r="EF59" s="53">
        <f>+TRUNC('D-PRB'!EF59,0)</f>
        <v>0</v>
      </c>
      <c r="EG59" s="53">
        <f>+TRUNC('D-PRB'!EG59,0)</f>
        <v>0</v>
      </c>
      <c r="EH59" s="53">
        <f>+TRUNC('D-PRB'!EH59,0)</f>
        <v>0</v>
      </c>
      <c r="EI59" s="53">
        <f>+TRUNC('D-PRB'!EI59,0)</f>
        <v>0</v>
      </c>
      <c r="EJ59" s="53">
        <f>+TRUNC('D-PRB'!EJ59,3)</f>
        <v>0</v>
      </c>
      <c r="EK59" s="53">
        <f>+TRUNC('D-PRB'!EK59,3)</f>
        <v>0</v>
      </c>
      <c r="EL59" s="53">
        <f>+TRUNC('D-PRB'!EL59,0)</f>
        <v>0</v>
      </c>
      <c r="EM59" s="53">
        <f>+TRUNC('D-PRB'!EM59,0)</f>
        <v>0</v>
      </c>
      <c r="EN59" s="53">
        <f>+TRUNC('D-PRB'!EN59,0)</f>
        <v>0</v>
      </c>
      <c r="EO59" s="53">
        <f>+TRUNC('D-PRB'!EO59,0)</f>
        <v>0</v>
      </c>
      <c r="EQ59" s="53">
        <f>+TRUNC('D-PRB'!EQ59,0)</f>
        <v>0</v>
      </c>
      <c r="ER59" s="53">
        <f>+TRUNC('D-PRB'!ER59,0)</f>
        <v>0</v>
      </c>
      <c r="ES59" s="53">
        <f>+TRUNC('D-PRB'!ES59,3)</f>
        <v>0</v>
      </c>
      <c r="ET59" s="53">
        <f>+TRUNC('D-PRB'!ET59,3)</f>
        <v>0</v>
      </c>
      <c r="EU59" s="53">
        <f>+TRUNC('D-PRB'!EU59,0)</f>
        <v>0</v>
      </c>
      <c r="EV59" s="53">
        <f>+TRUNC('D-PRB'!EV59,0)</f>
        <v>0</v>
      </c>
      <c r="EW59" s="53">
        <f>+TRUNC('D-PRB'!EW59,0)</f>
        <v>0</v>
      </c>
      <c r="EX59" s="53">
        <f>+TRUNC('D-PRB'!EX59,0)</f>
        <v>0</v>
      </c>
      <c r="EY59" s="53">
        <f>+TRUNC('D-PRB'!EY59,0)</f>
        <v>0</v>
      </c>
      <c r="EZ59" s="53">
        <f>+TRUNC('D-PRB'!EZ59,0)</f>
        <v>0</v>
      </c>
      <c r="FA59" s="53">
        <f>+TRUNC('D-PRB'!FA59,3)</f>
        <v>0</v>
      </c>
      <c r="FB59" s="53">
        <f>+TRUNC('D-PRB'!FB59,3)</f>
        <v>0</v>
      </c>
      <c r="FC59" s="53">
        <f>+TRUNC('D-PRB'!FC59,0)</f>
        <v>0</v>
      </c>
      <c r="FD59" s="53">
        <f>+TRUNC('D-PRB'!FD59,0)</f>
        <v>0</v>
      </c>
      <c r="FE59" s="53">
        <f>+TRUNC('D-PRB'!FE59,0)</f>
        <v>0</v>
      </c>
      <c r="FF59" s="53">
        <f>+TRUNC('D-PRB'!FF59,0)</f>
        <v>0</v>
      </c>
      <c r="FG59" s="53">
        <f>+TRUNC('D-PRB'!FG59,0)</f>
        <v>0</v>
      </c>
      <c r="FH59" s="53">
        <f>+TRUNC('D-PRB'!FH59,0)</f>
        <v>0</v>
      </c>
      <c r="FI59" s="53">
        <f>+TRUNC('D-PRB'!FI59,3)</f>
        <v>0</v>
      </c>
      <c r="FJ59" s="53">
        <f>+TRUNC('D-PRB'!FJ59,3)</f>
        <v>0</v>
      </c>
      <c r="FK59" s="53">
        <f>+TRUNC('D-PRB'!FK59,0)</f>
        <v>0</v>
      </c>
      <c r="FL59" s="53">
        <f>+TRUNC('D-PRB'!FL59,0)</f>
        <v>0</v>
      </c>
      <c r="FM59" s="53">
        <f>+TRUNC('D-PRB'!FM59,0)</f>
        <v>0</v>
      </c>
      <c r="FN59" s="53">
        <f>+TRUNC('D-PRB'!FN59,0)</f>
        <v>0</v>
      </c>
    </row>
    <row r="60" spans="3:170" x14ac:dyDescent="0.2">
      <c r="C60" s="12">
        <f>+'D-PDP'!C60</f>
        <v>2047</v>
      </c>
      <c r="D60" s="23">
        <f>+TRUNC('D-PRB'!D60,0)</f>
        <v>0</v>
      </c>
      <c r="E60" s="23">
        <f>+TRUNC('D-PRB'!E60,0)</f>
        <v>0</v>
      </c>
      <c r="F60" s="23">
        <f>+TRUNC('D-PRB'!F60,0)</f>
        <v>0</v>
      </c>
      <c r="G60" s="23">
        <f>+TRUNC('D-PRB'!G60,0)</f>
        <v>0</v>
      </c>
      <c r="H60" s="23">
        <f>+TRUNC('D-PRB'!H60,0)</f>
        <v>0</v>
      </c>
      <c r="I60" s="23">
        <f>+TRUNC('D-PRB'!I60,0)</f>
        <v>0</v>
      </c>
      <c r="J60" s="23">
        <f>+TRUNC('D-PRB'!J60,0)</f>
        <v>0</v>
      </c>
      <c r="K60" s="23">
        <f>+TRUNC('D-PRB'!K60,0)</f>
        <v>9690</v>
      </c>
      <c r="L60" s="23">
        <f>+TRUNC('D-PRB'!L60,0)</f>
        <v>0</v>
      </c>
      <c r="M60" s="23">
        <f>+TRUNC('D-PRB'!M60,3)</f>
        <v>468.5</v>
      </c>
      <c r="N60" s="23">
        <f>+TRUNC('D-PRB'!N60,3)</f>
        <v>431.02</v>
      </c>
      <c r="O60" s="23">
        <f>+TRUNC('D-PRB'!O60,3)</f>
        <v>0</v>
      </c>
      <c r="P60" s="23">
        <f>+TRUNC('D-PRB'!P60,3)</f>
        <v>37.479999999999997</v>
      </c>
      <c r="Q60" s="23">
        <f>+TRUNC('D-PRB'!Q60,3)</f>
        <v>0</v>
      </c>
      <c r="R60" s="23">
        <f>+TRUNC('D-PRB'!R60,3)</f>
        <v>0</v>
      </c>
      <c r="S60" s="23">
        <f>+TRUNC('D-PRB'!S60,0)</f>
        <v>0</v>
      </c>
      <c r="T60" s="23">
        <f>+TRUNC('D-PRB'!T60,0)</f>
        <v>0</v>
      </c>
      <c r="U60" s="23">
        <f>+TRUNC('D-PRB'!U60,0)</f>
        <v>0</v>
      </c>
      <c r="V60" s="23">
        <f>+TRUNC('D-PRB'!V60,0)</f>
        <v>0</v>
      </c>
      <c r="W60" s="23">
        <f>+TRUNC('D-PRB'!W60,0)</f>
        <v>5928715</v>
      </c>
      <c r="X60" s="23">
        <f>+TRUNC('D-PRB'!X60,0)</f>
        <v>7323609</v>
      </c>
      <c r="Y60" s="23">
        <f>+TRUNC('D-PRB'!Y60,0)</f>
        <v>0</v>
      </c>
      <c r="Z60" s="23">
        <f>+TRUNC('D-PRB'!Z60,0)</f>
        <v>0</v>
      </c>
      <c r="AA60" s="23">
        <f>+TRUNC('D-PRB'!AA60,0)</f>
        <v>0</v>
      </c>
      <c r="AB60" s="23">
        <f>+TRUNC('D-PRB'!AB60,0)</f>
        <v>0</v>
      </c>
      <c r="AC60" s="23">
        <f>+TRUNC('D-PRB'!AC60,0)</f>
        <v>0</v>
      </c>
      <c r="AD60" s="23">
        <f>+TRUNC('D-PRB'!AD60,3)</f>
        <v>0</v>
      </c>
      <c r="AE60" s="23">
        <f>+TRUNC('D-PRB'!AE60,3)</f>
        <v>0</v>
      </c>
      <c r="AF60" s="23">
        <f>+TRUNC('D-PRB'!AF60,0)</f>
        <v>0</v>
      </c>
      <c r="AG60" s="23">
        <f>+TRUNC('D-PRB'!AG60,0)</f>
        <v>0</v>
      </c>
      <c r="AH60" s="23">
        <f>+TRUNC('D-PRB'!AH60,0)</f>
        <v>0</v>
      </c>
      <c r="AI60" s="23">
        <f>+TRUNC('D-PRB'!AI60,0)</f>
        <v>0</v>
      </c>
      <c r="AJ60" s="23">
        <f>+TRUNC('D-PRB'!AJ60,6)</f>
        <v>0</v>
      </c>
      <c r="AK60" s="23">
        <f>+TRUNC('D-PRB'!AK60,6)</f>
        <v>0</v>
      </c>
      <c r="AL60" s="23">
        <f>+TRUNC('D-PRB'!AL60,6)</f>
        <v>0</v>
      </c>
      <c r="AM60" s="23">
        <f>+TRUNC('D-PRB'!AM60,0)</f>
        <v>0</v>
      </c>
      <c r="AN60" s="23">
        <f>+TRUNC('D-PRB'!AN60,3)</f>
        <v>0</v>
      </c>
      <c r="AO60" s="23">
        <f>+TRUNC('D-PRB'!AO60,0)</f>
        <v>0</v>
      </c>
      <c r="AP60" s="23">
        <f>+TRUNC('D-PRB'!AP60,6)</f>
        <v>0</v>
      </c>
      <c r="AQ60" s="23">
        <f>+TRUNC('D-PRB'!AQ60,0)</f>
        <v>0</v>
      </c>
      <c r="AR60" s="23">
        <f>+TRUNC('D-PRB'!AR60,0)</f>
        <v>0</v>
      </c>
      <c r="AS60" s="23">
        <f>+TRUNC('D-PRB'!AS60,3)</f>
        <v>0</v>
      </c>
      <c r="AT60" s="23">
        <f>+TRUNC('D-PRB'!AT60,3)</f>
        <v>0</v>
      </c>
      <c r="AU60" s="23">
        <f>+TRUNC('D-PRB'!AU60,0)</f>
        <v>0</v>
      </c>
      <c r="AV60" s="23">
        <f>+TRUNC('D-PRB'!AV60,0)</f>
        <v>0</v>
      </c>
      <c r="AW60" s="23">
        <f>+TRUNC('D-PRB'!AW60,0)</f>
        <v>0</v>
      </c>
      <c r="AX60" s="23">
        <f>+TRUNC('D-PRB'!AX60,0)</f>
        <v>0</v>
      </c>
      <c r="AY60" s="23">
        <f>+TRUNC('D-PRB'!AY60,0)</f>
        <v>0</v>
      </c>
      <c r="AZ60" s="23">
        <f>+TRUNC('D-PRB'!AZ60,3)</f>
        <v>0</v>
      </c>
      <c r="BA60" s="23">
        <f>+TRUNC('D-PRB'!BA60,0)</f>
        <v>0</v>
      </c>
      <c r="BB60" s="23">
        <f>+TRUNC('D-PRB'!BB60,0)</f>
        <v>0</v>
      </c>
      <c r="BC60" s="23">
        <f>+TRUNC('D-PRB'!BC60,0)</f>
        <v>0</v>
      </c>
      <c r="BD60" s="23">
        <f>+TRUNC('D-PRB'!BD60,3)</f>
        <v>0</v>
      </c>
      <c r="BE60" s="23">
        <f>+TRUNC('D-PRB'!BE60,3)</f>
        <v>0</v>
      </c>
      <c r="BF60" s="23">
        <f>+TRUNC('D-PRB'!BF60,0)</f>
        <v>0</v>
      </c>
      <c r="BG60" s="23">
        <f>+TRUNC('D-PRB'!BG60,0)</f>
        <v>0</v>
      </c>
      <c r="BH60" s="23">
        <f>+TRUNC('D-PRB'!BH60,0)</f>
        <v>0</v>
      </c>
      <c r="BI60" s="23">
        <f>+TRUNC('D-PRB'!BI60,0)</f>
        <v>0</v>
      </c>
      <c r="BJ60" s="23">
        <f>+TRUNC('D-PRB'!BJ60,3)</f>
        <v>98.739000000000004</v>
      </c>
      <c r="BK60" s="23">
        <f>+TRUNC('D-PRB'!BK60,3)</f>
        <v>1.8420000000000001</v>
      </c>
      <c r="BL60" s="23">
        <f>+TRUNC('D-PRB'!BL60,3)</f>
        <v>-1.0569999999999999</v>
      </c>
      <c r="BM60" s="23">
        <f>+TRUNC('D-PRB'!BM60,3)</f>
        <v>0.876</v>
      </c>
      <c r="BN60" s="23">
        <f>+TRUNC('D-PRB'!BN60,3)</f>
        <v>6.0419999999999998</v>
      </c>
      <c r="BO60" s="23">
        <f>+TRUNC('D-PRB'!BO60,3)</f>
        <v>6.0419999999999998</v>
      </c>
      <c r="BP60" s="23">
        <f>+TRUNC('D-PRB'!BP60,3)</f>
        <v>0</v>
      </c>
      <c r="BQ60" s="23">
        <f>+TRUNC('D-PRB'!BQ60,3)</f>
        <v>37.502000000000002</v>
      </c>
      <c r="BR60" s="23">
        <f>+TRUNC('D-PRB'!BR60,3)</f>
        <v>37.502000000000002</v>
      </c>
      <c r="BS60" s="23">
        <f>+TRUNC('D-PRB'!BS60,3)</f>
        <v>98.739000000000004</v>
      </c>
      <c r="BT60" s="23">
        <f>+TRUNC('D-PRB'!BT60,0)</f>
        <v>0</v>
      </c>
      <c r="BU60" s="23">
        <f>+TRUNC('D-PRB'!BU60,0)</f>
        <v>0</v>
      </c>
      <c r="BV60" s="23">
        <f>+TRUNC('D-PRB'!BV60,6)</f>
        <v>0</v>
      </c>
      <c r="BW60" s="23">
        <f>+TRUNC('D-PRB'!BW60,0)</f>
        <v>0</v>
      </c>
      <c r="BX60" s="23">
        <f>+TRUNC('D-PRB'!BX60,0)</f>
        <v>0</v>
      </c>
      <c r="BY60" s="23">
        <f>+TRUNC('D-PRB'!BY60,0)</f>
        <v>0</v>
      </c>
      <c r="BZ60" s="23">
        <f>+TRUNC('D-PRB'!BZ60,3)</f>
        <v>0</v>
      </c>
      <c r="CA60" s="23">
        <f>+TRUNC('D-PRB'!CA60,3)</f>
        <v>0.13</v>
      </c>
      <c r="CB60" s="23">
        <f>+TRUNC('D-PRB'!CB60,3)</f>
        <v>0.42199999999999999</v>
      </c>
      <c r="CC60" s="23">
        <f>+TRUNC('D-PRB'!CC60,3)</f>
        <v>0.10299999999999999</v>
      </c>
      <c r="CD60" s="23">
        <f>+TRUNC('D-PRB'!CD60,3)</f>
        <v>8.6999999999999994E-2</v>
      </c>
      <c r="CE60" s="23">
        <f>+TRUNC('D-PRB'!CE60,3)</f>
        <v>0</v>
      </c>
      <c r="CF60" s="23">
        <f>+TRUNC('D-PRB'!CF60,3)</f>
        <v>0</v>
      </c>
      <c r="CG60" s="23">
        <f>+TRUNC('D-PRB'!CG60,3)</f>
        <v>0</v>
      </c>
      <c r="CH60" s="23">
        <f>+TRUNC('D-PRB'!CH60,3)</f>
        <v>0</v>
      </c>
      <c r="CI60" s="23">
        <f>+TRUNC('D-PRB'!CI60,3)</f>
        <v>47099.114999999998</v>
      </c>
      <c r="CJ60" s="23">
        <f>+TRUNC('D-PRB'!CJ60,3)</f>
        <v>1499.7370000000001</v>
      </c>
      <c r="CK60" s="23">
        <f>+TRUNC('D-PRB'!CK60,3)</f>
        <v>0</v>
      </c>
      <c r="CL60" s="23">
        <f>+TRUNC('D-PRB'!CL60,3)</f>
        <v>0</v>
      </c>
      <c r="CM60" s="23">
        <f>+TRUNC('D-PRB'!CM60,3)</f>
        <v>0</v>
      </c>
      <c r="CN60" s="23">
        <f>+TRUNC('D-PRB'!CN60,0)</f>
        <v>0</v>
      </c>
      <c r="CO60" s="23">
        <f>+TRUNC('D-PRB'!CO60,3)</f>
        <v>0</v>
      </c>
      <c r="CP60" s="23">
        <f>+TRUNC('D-PRB'!CP60,0)</f>
        <v>0</v>
      </c>
      <c r="CQ60" s="23">
        <f>+TRUNC('D-PRB'!CQ60,0)</f>
        <v>0</v>
      </c>
      <c r="CR60" s="23">
        <f>+TRUNC('D-PRB'!CR60,0)</f>
        <v>0</v>
      </c>
      <c r="CS60" s="23">
        <f>+TRUNC('D-PRB'!CS60,0)</f>
        <v>0</v>
      </c>
      <c r="CT60" s="23">
        <f>+TRUNC('D-PRB'!CT60,0)</f>
        <v>0</v>
      </c>
      <c r="CU60" s="23">
        <f>+TRUNC('D-PRB'!CU60,6)</f>
        <v>0</v>
      </c>
      <c r="CV60" s="23">
        <f>+TRUNC('D-PRB'!CV60,0)</f>
        <v>0</v>
      </c>
      <c r="CW60" s="23">
        <f>+TRUNC('D-PRB'!CW60,0)</f>
        <v>0</v>
      </c>
      <c r="CX60" s="23">
        <f>+TRUNC('D-PRB'!CX60,0)</f>
        <v>0</v>
      </c>
      <c r="CY60" s="23">
        <f>+TRUNC('D-PRB'!CY60,0)</f>
        <v>0</v>
      </c>
      <c r="CZ60" s="23">
        <f>+TRUNC('D-PRB'!CZ60,0)</f>
        <v>0</v>
      </c>
      <c r="DA60" s="23">
        <f>+TRUNC('D-PRB'!DA60,0)</f>
        <v>0</v>
      </c>
      <c r="DB60" s="23">
        <f>+TRUNC('D-PRB'!DB60,0)</f>
        <v>0</v>
      </c>
      <c r="DC60" s="23">
        <f>+TRUNC('D-PRB'!DC60,0)</f>
        <v>0</v>
      </c>
      <c r="DD60" s="23">
        <f>+TRUNC('D-PRB'!DD60,0)</f>
        <v>0</v>
      </c>
      <c r="DE60" s="23">
        <f>+TRUNC('D-PRB'!DE60,0)</f>
        <v>0</v>
      </c>
      <c r="DF60" s="23">
        <f>+TRUNC('D-PRB'!DF60,0)</f>
        <v>0</v>
      </c>
      <c r="DG60" s="23">
        <f>+TRUNC('D-PRB'!DG60,0)</f>
        <v>0</v>
      </c>
      <c r="DH60" s="23">
        <f>+TRUNC('D-PRB'!DH60,0)</f>
        <v>0</v>
      </c>
      <c r="DI60" s="23">
        <f>+TRUNC('D-PRB'!DI60,0)</f>
        <v>0</v>
      </c>
      <c r="DJ60" s="23">
        <f>+TRUNC('D-PRB'!DJ60,6)</f>
        <v>0</v>
      </c>
      <c r="DK60" s="23">
        <f>+TRUNC('D-PRB'!DK60,0)</f>
        <v>0</v>
      </c>
      <c r="DL60" s="23">
        <f>+TRUNC('D-PRB'!DL60,0)</f>
        <v>0</v>
      </c>
      <c r="DM60" s="23">
        <f>+TRUNC('D-PRB'!DM60,0)</f>
        <v>0</v>
      </c>
      <c r="DN60" s="23">
        <f>+TRUNC('D-PRB'!DN60,0)</f>
        <v>0</v>
      </c>
      <c r="DO60" s="23">
        <f>+TRUNC('D-PRB'!DO60,0)</f>
        <v>0</v>
      </c>
      <c r="DP60" s="23">
        <f>+TRUNC('D-PRB'!DP60,0)</f>
        <v>0</v>
      </c>
      <c r="DR60" s="53">
        <f>+TRUNC('D-PRB'!DR60,0)</f>
        <v>0</v>
      </c>
      <c r="DS60" s="53">
        <f>+TRUNC('D-PRB'!DS60,0)</f>
        <v>0</v>
      </c>
      <c r="DT60" s="53">
        <f>+TRUNC('D-PRB'!DT60,3)</f>
        <v>0</v>
      </c>
      <c r="DU60" s="53">
        <f>+TRUNC('D-PRB'!DU60,3)</f>
        <v>0</v>
      </c>
      <c r="DV60" s="53">
        <f>+TRUNC('D-PRB'!DV60,0)</f>
        <v>0</v>
      </c>
      <c r="DW60" s="53">
        <f>+TRUNC('D-PRB'!DW60,0)</f>
        <v>0</v>
      </c>
      <c r="DX60" s="53">
        <f>+TRUNC('D-PRB'!DX60,0)</f>
        <v>0</v>
      </c>
      <c r="DY60" s="53">
        <f>+TRUNC('D-PRB'!DY60,0)</f>
        <v>0</v>
      </c>
      <c r="DZ60" s="53">
        <f>+TRUNC('D-PRB'!DZ60,0)</f>
        <v>0</v>
      </c>
      <c r="EA60" s="53">
        <f>+TRUNC('D-PRB'!EA60,0)</f>
        <v>0</v>
      </c>
      <c r="EB60" s="53">
        <f>+TRUNC('D-PRB'!EB60,3)</f>
        <v>0</v>
      </c>
      <c r="EC60" s="53">
        <f>+TRUNC('D-PRB'!EC60,3)</f>
        <v>0</v>
      </c>
      <c r="ED60" s="53">
        <f>+TRUNC('D-PRB'!ED60,0)</f>
        <v>0</v>
      </c>
      <c r="EE60" s="53">
        <f>+TRUNC('D-PRB'!EE60,0)</f>
        <v>0</v>
      </c>
      <c r="EF60" s="53">
        <f>+TRUNC('D-PRB'!EF60,0)</f>
        <v>0</v>
      </c>
      <c r="EG60" s="53">
        <f>+TRUNC('D-PRB'!EG60,0)</f>
        <v>0</v>
      </c>
      <c r="EH60" s="53">
        <f>+TRUNC('D-PRB'!EH60,0)</f>
        <v>0</v>
      </c>
      <c r="EI60" s="53">
        <f>+TRUNC('D-PRB'!EI60,0)</f>
        <v>0</v>
      </c>
      <c r="EJ60" s="53">
        <f>+TRUNC('D-PRB'!EJ60,3)</f>
        <v>0</v>
      </c>
      <c r="EK60" s="53">
        <f>+TRUNC('D-PRB'!EK60,3)</f>
        <v>0</v>
      </c>
      <c r="EL60" s="53">
        <f>+TRUNC('D-PRB'!EL60,0)</f>
        <v>0</v>
      </c>
      <c r="EM60" s="53">
        <f>+TRUNC('D-PRB'!EM60,0)</f>
        <v>0</v>
      </c>
      <c r="EN60" s="53">
        <f>+TRUNC('D-PRB'!EN60,0)</f>
        <v>0</v>
      </c>
      <c r="EO60" s="53">
        <f>+TRUNC('D-PRB'!EO60,0)</f>
        <v>0</v>
      </c>
      <c r="EQ60" s="53">
        <f>+TRUNC('D-PRB'!EQ60,0)</f>
        <v>0</v>
      </c>
      <c r="ER60" s="53">
        <f>+TRUNC('D-PRB'!ER60,0)</f>
        <v>0</v>
      </c>
      <c r="ES60" s="53">
        <f>+TRUNC('D-PRB'!ES60,3)</f>
        <v>0</v>
      </c>
      <c r="ET60" s="53">
        <f>+TRUNC('D-PRB'!ET60,3)</f>
        <v>0</v>
      </c>
      <c r="EU60" s="53">
        <f>+TRUNC('D-PRB'!EU60,0)</f>
        <v>0</v>
      </c>
      <c r="EV60" s="53">
        <f>+TRUNC('D-PRB'!EV60,0)</f>
        <v>0</v>
      </c>
      <c r="EW60" s="53">
        <f>+TRUNC('D-PRB'!EW60,0)</f>
        <v>0</v>
      </c>
      <c r="EX60" s="53">
        <f>+TRUNC('D-PRB'!EX60,0)</f>
        <v>0</v>
      </c>
      <c r="EY60" s="53">
        <f>+TRUNC('D-PRB'!EY60,0)</f>
        <v>0</v>
      </c>
      <c r="EZ60" s="53">
        <f>+TRUNC('D-PRB'!EZ60,0)</f>
        <v>0</v>
      </c>
      <c r="FA60" s="53">
        <f>+TRUNC('D-PRB'!FA60,3)</f>
        <v>0</v>
      </c>
      <c r="FB60" s="53">
        <f>+TRUNC('D-PRB'!FB60,3)</f>
        <v>0</v>
      </c>
      <c r="FC60" s="53">
        <f>+TRUNC('D-PRB'!FC60,0)</f>
        <v>0</v>
      </c>
      <c r="FD60" s="53">
        <f>+TRUNC('D-PRB'!FD60,0)</f>
        <v>0</v>
      </c>
      <c r="FE60" s="53">
        <f>+TRUNC('D-PRB'!FE60,0)</f>
        <v>0</v>
      </c>
      <c r="FF60" s="53">
        <f>+TRUNC('D-PRB'!FF60,0)</f>
        <v>0</v>
      </c>
      <c r="FG60" s="53">
        <f>+TRUNC('D-PRB'!FG60,0)</f>
        <v>0</v>
      </c>
      <c r="FH60" s="53">
        <f>+TRUNC('D-PRB'!FH60,0)</f>
        <v>0</v>
      </c>
      <c r="FI60" s="53">
        <f>+TRUNC('D-PRB'!FI60,3)</f>
        <v>0</v>
      </c>
      <c r="FJ60" s="53">
        <f>+TRUNC('D-PRB'!FJ60,3)</f>
        <v>0</v>
      </c>
      <c r="FK60" s="53">
        <f>+TRUNC('D-PRB'!FK60,0)</f>
        <v>0</v>
      </c>
      <c r="FL60" s="53">
        <f>+TRUNC('D-PRB'!FL60,0)</f>
        <v>0</v>
      </c>
      <c r="FM60" s="53">
        <f>+TRUNC('D-PRB'!FM60,0)</f>
        <v>0</v>
      </c>
      <c r="FN60" s="53">
        <f>+TRUNC('D-PRB'!FN60,0)</f>
        <v>0</v>
      </c>
    </row>
    <row r="61" spans="3:170" x14ac:dyDescent="0.2">
      <c r="C61" s="12">
        <f>+'D-PDP'!C61</f>
        <v>2048</v>
      </c>
      <c r="D61" s="23">
        <f>+TRUNC('D-PRB'!D61,0)</f>
        <v>0</v>
      </c>
      <c r="E61" s="23">
        <f>+TRUNC('D-PRB'!E61,0)</f>
        <v>0</v>
      </c>
      <c r="F61" s="23">
        <f>+TRUNC('D-PRB'!F61,0)</f>
        <v>0</v>
      </c>
      <c r="G61" s="23">
        <f>+TRUNC('D-PRB'!G61,0)</f>
        <v>0</v>
      </c>
      <c r="H61" s="23">
        <f>+TRUNC('D-PRB'!H61,0)</f>
        <v>0</v>
      </c>
      <c r="I61" s="23">
        <f>+TRUNC('D-PRB'!I61,0)</f>
        <v>0</v>
      </c>
      <c r="J61" s="23">
        <f>+TRUNC('D-PRB'!J61,0)</f>
        <v>0</v>
      </c>
      <c r="K61" s="23">
        <f>+TRUNC('D-PRB'!K61,0)</f>
        <v>7213</v>
      </c>
      <c r="L61" s="23">
        <f>+TRUNC('D-PRB'!L61,0)</f>
        <v>0</v>
      </c>
      <c r="M61" s="23">
        <f>+TRUNC('D-PRB'!M61,3)</f>
        <v>0</v>
      </c>
      <c r="N61" s="23">
        <f>+TRUNC('D-PRB'!N61,3)</f>
        <v>0</v>
      </c>
      <c r="O61" s="23">
        <f>+TRUNC('D-PRB'!O61,3)</f>
        <v>0</v>
      </c>
      <c r="P61" s="23">
        <f>+TRUNC('D-PRB'!P61,3)</f>
        <v>0</v>
      </c>
      <c r="Q61" s="23">
        <f>+TRUNC('D-PRB'!Q61,3)</f>
        <v>0</v>
      </c>
      <c r="R61" s="23">
        <f>+TRUNC('D-PRB'!R61,3)</f>
        <v>0</v>
      </c>
      <c r="S61" s="23">
        <f>+TRUNC('D-PRB'!S61,0)</f>
        <v>0</v>
      </c>
      <c r="T61" s="23">
        <f>+TRUNC('D-PRB'!T61,0)</f>
        <v>0</v>
      </c>
      <c r="U61" s="23">
        <f>+TRUNC('D-PRB'!U61,0)</f>
        <v>0</v>
      </c>
      <c r="V61" s="23">
        <f>+TRUNC('D-PRB'!V61,0)</f>
        <v>0</v>
      </c>
      <c r="W61" s="23">
        <f>+TRUNC('D-PRB'!W61,0)</f>
        <v>4372791</v>
      </c>
      <c r="X61" s="23">
        <f>+TRUNC('D-PRB'!X61,0)</f>
        <v>5455958</v>
      </c>
      <c r="Y61" s="23">
        <f>+TRUNC('D-PRB'!Y61,0)</f>
        <v>0</v>
      </c>
      <c r="Z61" s="23">
        <f>+TRUNC('D-PRB'!Z61,0)</f>
        <v>0</v>
      </c>
      <c r="AA61" s="23">
        <f>+TRUNC('D-PRB'!AA61,0)</f>
        <v>0</v>
      </c>
      <c r="AB61" s="23">
        <f>+TRUNC('D-PRB'!AB61,0)</f>
        <v>0</v>
      </c>
      <c r="AC61" s="23">
        <f>+TRUNC('D-PRB'!AC61,0)</f>
        <v>0</v>
      </c>
      <c r="AD61" s="23">
        <f>+TRUNC('D-PRB'!AD61,3)</f>
        <v>0</v>
      </c>
      <c r="AE61" s="23">
        <f>+TRUNC('D-PRB'!AE61,3)</f>
        <v>0</v>
      </c>
      <c r="AF61" s="23">
        <f>+TRUNC('D-PRB'!AF61,0)</f>
        <v>0</v>
      </c>
      <c r="AG61" s="23">
        <f>+TRUNC('D-PRB'!AG61,0)</f>
        <v>0</v>
      </c>
      <c r="AH61" s="23">
        <f>+TRUNC('D-PRB'!AH61,0)</f>
        <v>0</v>
      </c>
      <c r="AI61" s="23">
        <f>+TRUNC('D-PRB'!AI61,0)</f>
        <v>0</v>
      </c>
      <c r="AJ61" s="23">
        <f>+TRUNC('D-PRB'!AJ61,6)</f>
        <v>0</v>
      </c>
      <c r="AK61" s="23">
        <f>+TRUNC('D-PRB'!AK61,6)</f>
        <v>0</v>
      </c>
      <c r="AL61" s="23">
        <f>+TRUNC('D-PRB'!AL61,6)</f>
        <v>0</v>
      </c>
      <c r="AM61" s="23">
        <f>+TRUNC('D-PRB'!AM61,0)</f>
        <v>0</v>
      </c>
      <c r="AN61" s="23">
        <f>+TRUNC('D-PRB'!AN61,3)</f>
        <v>0</v>
      </c>
      <c r="AO61" s="23">
        <f>+TRUNC('D-PRB'!AO61,0)</f>
        <v>0</v>
      </c>
      <c r="AP61" s="23">
        <f>+TRUNC('D-PRB'!AP61,6)</f>
        <v>0</v>
      </c>
      <c r="AQ61" s="23">
        <f>+TRUNC('D-PRB'!AQ61,0)</f>
        <v>0</v>
      </c>
      <c r="AR61" s="23">
        <f>+TRUNC('D-PRB'!AR61,0)</f>
        <v>0</v>
      </c>
      <c r="AS61" s="23">
        <f>+TRUNC('D-PRB'!AS61,3)</f>
        <v>0</v>
      </c>
      <c r="AT61" s="23">
        <f>+TRUNC('D-PRB'!AT61,3)</f>
        <v>0</v>
      </c>
      <c r="AU61" s="23">
        <f>+TRUNC('D-PRB'!AU61,0)</f>
        <v>0</v>
      </c>
      <c r="AV61" s="23">
        <f>+TRUNC('D-PRB'!AV61,0)</f>
        <v>0</v>
      </c>
      <c r="AW61" s="23">
        <f>+TRUNC('D-PRB'!AW61,0)</f>
        <v>0</v>
      </c>
      <c r="AX61" s="23">
        <f>+TRUNC('D-PRB'!AX61,0)</f>
        <v>0</v>
      </c>
      <c r="AY61" s="23">
        <f>+TRUNC('D-PRB'!AY61,0)</f>
        <v>0</v>
      </c>
      <c r="AZ61" s="23">
        <f>+TRUNC('D-PRB'!AZ61,3)</f>
        <v>0</v>
      </c>
      <c r="BA61" s="23">
        <f>+TRUNC('D-PRB'!BA61,0)</f>
        <v>0</v>
      </c>
      <c r="BB61" s="23">
        <f>+TRUNC('D-PRB'!BB61,0)</f>
        <v>0</v>
      </c>
      <c r="BC61" s="23">
        <f>+TRUNC('D-PRB'!BC61,0)</f>
        <v>0</v>
      </c>
      <c r="BD61" s="23">
        <f>+TRUNC('D-PRB'!BD61,3)</f>
        <v>0</v>
      </c>
      <c r="BE61" s="23">
        <f>+TRUNC('D-PRB'!BE61,3)</f>
        <v>0</v>
      </c>
      <c r="BF61" s="23">
        <f>+TRUNC('D-PRB'!BF61,0)</f>
        <v>0</v>
      </c>
      <c r="BG61" s="23">
        <f>+TRUNC('D-PRB'!BG61,0)</f>
        <v>0</v>
      </c>
      <c r="BH61" s="23">
        <f>+TRUNC('D-PRB'!BH61,0)</f>
        <v>0</v>
      </c>
      <c r="BI61" s="23">
        <f>+TRUNC('D-PRB'!BI61,0)</f>
        <v>0</v>
      </c>
      <c r="BJ61" s="23">
        <f>+TRUNC('D-PRB'!BJ61,3)</f>
        <v>98.739000000000004</v>
      </c>
      <c r="BK61" s="23">
        <f>+TRUNC('D-PRB'!BK61,3)</f>
        <v>1.8420000000000001</v>
      </c>
      <c r="BL61" s="23">
        <f>+TRUNC('D-PRB'!BL61,3)</f>
        <v>-1.0569999999999999</v>
      </c>
      <c r="BM61" s="23">
        <f>+TRUNC('D-PRB'!BM61,3)</f>
        <v>0.876</v>
      </c>
      <c r="BN61" s="23">
        <f>+TRUNC('D-PRB'!BN61,3)</f>
        <v>6.0419999999999998</v>
      </c>
      <c r="BO61" s="23">
        <f>+TRUNC('D-PRB'!BO61,3)</f>
        <v>6.0419999999999998</v>
      </c>
      <c r="BP61" s="23">
        <f>+TRUNC('D-PRB'!BP61,3)</f>
        <v>0</v>
      </c>
      <c r="BQ61" s="23">
        <f>+TRUNC('D-PRB'!BQ61,3)</f>
        <v>37.502000000000002</v>
      </c>
      <c r="BR61" s="23">
        <f>+TRUNC('D-PRB'!BR61,3)</f>
        <v>37.502000000000002</v>
      </c>
      <c r="BS61" s="23">
        <f>+TRUNC('D-PRB'!BS61,3)</f>
        <v>98.739000000000004</v>
      </c>
      <c r="BT61" s="23">
        <f>+TRUNC('D-PRB'!BT61,0)</f>
        <v>0</v>
      </c>
      <c r="BU61" s="23">
        <f>+TRUNC('D-PRB'!BU61,0)</f>
        <v>0</v>
      </c>
      <c r="BV61" s="23">
        <f>+TRUNC('D-PRB'!BV61,6)</f>
        <v>0</v>
      </c>
      <c r="BW61" s="23">
        <f>+TRUNC('D-PRB'!BW61,0)</f>
        <v>0</v>
      </c>
      <c r="BX61" s="23">
        <f>+TRUNC('D-PRB'!BX61,0)</f>
        <v>0</v>
      </c>
      <c r="BY61" s="23">
        <f>+TRUNC('D-PRB'!BY61,0)</f>
        <v>0</v>
      </c>
      <c r="BZ61" s="23">
        <f>+TRUNC('D-PRB'!BZ61,3)</f>
        <v>0</v>
      </c>
      <c r="CA61" s="23">
        <f>+TRUNC('D-PRB'!CA61,3)</f>
        <v>0.13</v>
      </c>
      <c r="CB61" s="23">
        <f>+TRUNC('D-PRB'!CB61,3)</f>
        <v>0.42199999999999999</v>
      </c>
      <c r="CC61" s="23">
        <f>+TRUNC('D-PRB'!CC61,3)</f>
        <v>0.10299999999999999</v>
      </c>
      <c r="CD61" s="23">
        <f>+TRUNC('D-PRB'!CD61,3)</f>
        <v>8.6999999999999994E-2</v>
      </c>
      <c r="CE61" s="23">
        <f>+TRUNC('D-PRB'!CE61,3)</f>
        <v>0</v>
      </c>
      <c r="CF61" s="23">
        <f>+TRUNC('D-PRB'!CF61,3)</f>
        <v>0</v>
      </c>
      <c r="CG61" s="23">
        <f>+TRUNC('D-PRB'!CG61,3)</f>
        <v>0</v>
      </c>
      <c r="CH61" s="23">
        <f>+TRUNC('D-PRB'!CH61,3)</f>
        <v>0</v>
      </c>
      <c r="CI61" s="23">
        <f>+TRUNC('D-PRB'!CI61,3)</f>
        <v>47099.114999999998</v>
      </c>
      <c r="CJ61" s="23">
        <f>+TRUNC('D-PRB'!CJ61,3)</f>
        <v>1499.7370000000001</v>
      </c>
      <c r="CK61" s="23">
        <f>+TRUNC('D-PRB'!CK61,3)</f>
        <v>0</v>
      </c>
      <c r="CL61" s="23">
        <f>+TRUNC('D-PRB'!CL61,3)</f>
        <v>0</v>
      </c>
      <c r="CM61" s="23">
        <f>+TRUNC('D-PRB'!CM61,3)</f>
        <v>0</v>
      </c>
      <c r="CN61" s="23">
        <f>+TRUNC('D-PRB'!CN61,0)</f>
        <v>0</v>
      </c>
      <c r="CO61" s="23">
        <f>+TRUNC('D-PRB'!CO61,3)</f>
        <v>0</v>
      </c>
      <c r="CP61" s="23">
        <f>+TRUNC('D-PRB'!CP61,0)</f>
        <v>0</v>
      </c>
      <c r="CQ61" s="23">
        <f>+TRUNC('D-PRB'!CQ61,0)</f>
        <v>0</v>
      </c>
      <c r="CR61" s="23">
        <f>+TRUNC('D-PRB'!CR61,0)</f>
        <v>0</v>
      </c>
      <c r="CS61" s="23">
        <f>+TRUNC('D-PRB'!CS61,0)</f>
        <v>0</v>
      </c>
      <c r="CT61" s="23">
        <f>+TRUNC('D-PRB'!CT61,0)</f>
        <v>0</v>
      </c>
      <c r="CU61" s="23">
        <f>+TRUNC('D-PRB'!CU61,6)</f>
        <v>0</v>
      </c>
      <c r="CV61" s="23">
        <f>+TRUNC('D-PRB'!CV61,0)</f>
        <v>0</v>
      </c>
      <c r="CW61" s="23">
        <f>+TRUNC('D-PRB'!CW61,0)</f>
        <v>0</v>
      </c>
      <c r="CX61" s="23">
        <f>+TRUNC('D-PRB'!CX61,0)</f>
        <v>0</v>
      </c>
      <c r="CY61" s="23">
        <f>+TRUNC('D-PRB'!CY61,0)</f>
        <v>0</v>
      </c>
      <c r="CZ61" s="23">
        <f>+TRUNC('D-PRB'!CZ61,0)</f>
        <v>0</v>
      </c>
      <c r="DA61" s="23">
        <f>+TRUNC('D-PRB'!DA61,0)</f>
        <v>0</v>
      </c>
      <c r="DB61" s="23">
        <f>+TRUNC('D-PRB'!DB61,0)</f>
        <v>0</v>
      </c>
      <c r="DC61" s="23">
        <f>+TRUNC('D-PRB'!DC61,0)</f>
        <v>0</v>
      </c>
      <c r="DD61" s="23">
        <f>+TRUNC('D-PRB'!DD61,0)</f>
        <v>0</v>
      </c>
      <c r="DE61" s="23">
        <f>+TRUNC('D-PRB'!DE61,0)</f>
        <v>0</v>
      </c>
      <c r="DF61" s="23">
        <f>+TRUNC('D-PRB'!DF61,0)</f>
        <v>0</v>
      </c>
      <c r="DG61" s="23">
        <f>+TRUNC('D-PRB'!DG61,0)</f>
        <v>0</v>
      </c>
      <c r="DH61" s="23">
        <f>+TRUNC('D-PRB'!DH61,0)</f>
        <v>0</v>
      </c>
      <c r="DI61" s="23">
        <f>+TRUNC('D-PRB'!DI61,0)</f>
        <v>0</v>
      </c>
      <c r="DJ61" s="23">
        <f>+TRUNC('D-PRB'!DJ61,6)</f>
        <v>0</v>
      </c>
      <c r="DK61" s="23">
        <f>+TRUNC('D-PRB'!DK61,0)</f>
        <v>0</v>
      </c>
      <c r="DL61" s="23">
        <f>+TRUNC('D-PRB'!DL61,0)</f>
        <v>0</v>
      </c>
      <c r="DM61" s="23">
        <f>+TRUNC('D-PRB'!DM61,0)</f>
        <v>0</v>
      </c>
      <c r="DN61" s="23">
        <f>+TRUNC('D-PRB'!DN61,0)</f>
        <v>0</v>
      </c>
      <c r="DO61" s="23">
        <f>+TRUNC('D-PRB'!DO61,0)</f>
        <v>0</v>
      </c>
      <c r="DP61" s="23">
        <f>+TRUNC('D-PRB'!DP61,0)</f>
        <v>0</v>
      </c>
      <c r="DR61" s="53">
        <f>+TRUNC('D-PRB'!DR61,0)</f>
        <v>0</v>
      </c>
      <c r="DS61" s="53">
        <f>+TRUNC('D-PRB'!DS61,0)</f>
        <v>0</v>
      </c>
      <c r="DT61" s="53">
        <f>+TRUNC('D-PRB'!DT61,3)</f>
        <v>0</v>
      </c>
      <c r="DU61" s="53">
        <f>+TRUNC('D-PRB'!DU61,3)</f>
        <v>0</v>
      </c>
      <c r="DV61" s="53">
        <f>+TRUNC('D-PRB'!DV61,0)</f>
        <v>0</v>
      </c>
      <c r="DW61" s="53">
        <f>+TRUNC('D-PRB'!DW61,0)</f>
        <v>0</v>
      </c>
      <c r="DX61" s="53">
        <f>+TRUNC('D-PRB'!DX61,0)</f>
        <v>0</v>
      </c>
      <c r="DY61" s="53">
        <f>+TRUNC('D-PRB'!DY61,0)</f>
        <v>0</v>
      </c>
      <c r="DZ61" s="53">
        <f>+TRUNC('D-PRB'!DZ61,0)</f>
        <v>0</v>
      </c>
      <c r="EA61" s="53">
        <f>+TRUNC('D-PRB'!EA61,0)</f>
        <v>0</v>
      </c>
      <c r="EB61" s="53">
        <f>+TRUNC('D-PRB'!EB61,3)</f>
        <v>0</v>
      </c>
      <c r="EC61" s="53">
        <f>+TRUNC('D-PRB'!EC61,3)</f>
        <v>0</v>
      </c>
      <c r="ED61" s="53">
        <f>+TRUNC('D-PRB'!ED61,0)</f>
        <v>0</v>
      </c>
      <c r="EE61" s="53">
        <f>+TRUNC('D-PRB'!EE61,0)</f>
        <v>0</v>
      </c>
      <c r="EF61" s="53">
        <f>+TRUNC('D-PRB'!EF61,0)</f>
        <v>0</v>
      </c>
      <c r="EG61" s="53">
        <f>+TRUNC('D-PRB'!EG61,0)</f>
        <v>0</v>
      </c>
      <c r="EH61" s="53">
        <f>+TRUNC('D-PRB'!EH61,0)</f>
        <v>0</v>
      </c>
      <c r="EI61" s="53">
        <f>+TRUNC('D-PRB'!EI61,0)</f>
        <v>0</v>
      </c>
      <c r="EJ61" s="53">
        <f>+TRUNC('D-PRB'!EJ61,3)</f>
        <v>0</v>
      </c>
      <c r="EK61" s="53">
        <f>+TRUNC('D-PRB'!EK61,3)</f>
        <v>0</v>
      </c>
      <c r="EL61" s="53">
        <f>+TRUNC('D-PRB'!EL61,0)</f>
        <v>0</v>
      </c>
      <c r="EM61" s="53">
        <f>+TRUNC('D-PRB'!EM61,0)</f>
        <v>0</v>
      </c>
      <c r="EN61" s="53">
        <f>+TRUNC('D-PRB'!EN61,0)</f>
        <v>0</v>
      </c>
      <c r="EO61" s="53">
        <f>+TRUNC('D-PRB'!EO61,0)</f>
        <v>0</v>
      </c>
      <c r="EQ61" s="53">
        <f>+TRUNC('D-PRB'!EQ61,0)</f>
        <v>0</v>
      </c>
      <c r="ER61" s="53">
        <f>+TRUNC('D-PRB'!ER61,0)</f>
        <v>0</v>
      </c>
      <c r="ES61" s="53">
        <f>+TRUNC('D-PRB'!ES61,3)</f>
        <v>0</v>
      </c>
      <c r="ET61" s="53">
        <f>+TRUNC('D-PRB'!ET61,3)</f>
        <v>0</v>
      </c>
      <c r="EU61" s="53">
        <f>+TRUNC('D-PRB'!EU61,0)</f>
        <v>0</v>
      </c>
      <c r="EV61" s="53">
        <f>+TRUNC('D-PRB'!EV61,0)</f>
        <v>0</v>
      </c>
      <c r="EW61" s="53">
        <f>+TRUNC('D-PRB'!EW61,0)</f>
        <v>0</v>
      </c>
      <c r="EX61" s="53">
        <f>+TRUNC('D-PRB'!EX61,0)</f>
        <v>0</v>
      </c>
      <c r="EY61" s="53">
        <f>+TRUNC('D-PRB'!EY61,0)</f>
        <v>0</v>
      </c>
      <c r="EZ61" s="53">
        <f>+TRUNC('D-PRB'!EZ61,0)</f>
        <v>0</v>
      </c>
      <c r="FA61" s="53">
        <f>+TRUNC('D-PRB'!FA61,3)</f>
        <v>0</v>
      </c>
      <c r="FB61" s="53">
        <f>+TRUNC('D-PRB'!FB61,3)</f>
        <v>0</v>
      </c>
      <c r="FC61" s="53">
        <f>+TRUNC('D-PRB'!FC61,0)</f>
        <v>0</v>
      </c>
      <c r="FD61" s="53">
        <f>+TRUNC('D-PRB'!FD61,0)</f>
        <v>0</v>
      </c>
      <c r="FE61" s="53">
        <f>+TRUNC('D-PRB'!FE61,0)</f>
        <v>0</v>
      </c>
      <c r="FF61" s="53">
        <f>+TRUNC('D-PRB'!FF61,0)</f>
        <v>0</v>
      </c>
      <c r="FG61" s="53">
        <f>+TRUNC('D-PRB'!FG61,0)</f>
        <v>0</v>
      </c>
      <c r="FH61" s="53">
        <f>+TRUNC('D-PRB'!FH61,0)</f>
        <v>0</v>
      </c>
      <c r="FI61" s="53">
        <f>+TRUNC('D-PRB'!FI61,3)</f>
        <v>0</v>
      </c>
      <c r="FJ61" s="53">
        <f>+TRUNC('D-PRB'!FJ61,3)</f>
        <v>0</v>
      </c>
      <c r="FK61" s="53">
        <f>+TRUNC('D-PRB'!FK61,0)</f>
        <v>0</v>
      </c>
      <c r="FL61" s="53">
        <f>+TRUNC('D-PRB'!FL61,0)</f>
        <v>0</v>
      </c>
      <c r="FM61" s="53">
        <f>+TRUNC('D-PRB'!FM61,0)</f>
        <v>0</v>
      </c>
      <c r="FN61" s="53">
        <f>+TRUNC('D-PRB'!FN61,0)</f>
        <v>0</v>
      </c>
    </row>
    <row r="62" spans="3:170" x14ac:dyDescent="0.2">
      <c r="C62" s="12">
        <f>+'D-PDP'!C62</f>
        <v>2049</v>
      </c>
      <c r="D62" s="23">
        <f>+TRUNC('D-PRB'!D62,0)</f>
        <v>0</v>
      </c>
      <c r="E62" s="23">
        <f>+TRUNC('D-PRB'!E62,0)</f>
        <v>0</v>
      </c>
      <c r="F62" s="23">
        <f>+TRUNC('D-PRB'!F62,0)</f>
        <v>0</v>
      </c>
      <c r="G62" s="23">
        <f>+TRUNC('D-PRB'!G62,0)</f>
        <v>0</v>
      </c>
      <c r="H62" s="23">
        <f>+TRUNC('D-PRB'!H62,0)</f>
        <v>0</v>
      </c>
      <c r="I62" s="23">
        <f>+TRUNC('D-PRB'!I62,0)</f>
        <v>0</v>
      </c>
      <c r="J62" s="23">
        <f>+TRUNC('D-PRB'!J62,0)</f>
        <v>0</v>
      </c>
      <c r="K62" s="23">
        <f>+TRUNC('D-PRB'!K62,0)</f>
        <v>2827</v>
      </c>
      <c r="L62" s="23">
        <f>+TRUNC('D-PRB'!L62,0)</f>
        <v>0</v>
      </c>
      <c r="M62" s="23">
        <f>+TRUNC('D-PRB'!M62,3)</f>
        <v>0</v>
      </c>
      <c r="N62" s="23">
        <f>+TRUNC('D-PRB'!N62,3)</f>
        <v>0</v>
      </c>
      <c r="O62" s="23">
        <f>+TRUNC('D-PRB'!O62,3)</f>
        <v>0</v>
      </c>
      <c r="P62" s="23">
        <f>+TRUNC('D-PRB'!P62,3)</f>
        <v>0</v>
      </c>
      <c r="Q62" s="23">
        <f>+TRUNC('D-PRB'!Q62,3)</f>
        <v>0</v>
      </c>
      <c r="R62" s="23">
        <f>+TRUNC('D-PRB'!R62,3)</f>
        <v>0</v>
      </c>
      <c r="S62" s="23">
        <f>+TRUNC('D-PRB'!S62,0)</f>
        <v>0</v>
      </c>
      <c r="T62" s="23">
        <f>+TRUNC('D-PRB'!T62,0)</f>
        <v>0</v>
      </c>
      <c r="U62" s="23">
        <f>+TRUNC('D-PRB'!U62,0)</f>
        <v>0</v>
      </c>
      <c r="V62" s="23">
        <f>+TRUNC('D-PRB'!V62,0)</f>
        <v>0</v>
      </c>
      <c r="W62" s="23">
        <f>+TRUNC('D-PRB'!W62,0)</f>
        <v>1809441</v>
      </c>
      <c r="X62" s="23">
        <f>+TRUNC('D-PRB'!X62,0)</f>
        <v>2287536</v>
      </c>
      <c r="Y62" s="23">
        <f>+TRUNC('D-PRB'!Y62,0)</f>
        <v>0</v>
      </c>
      <c r="Z62" s="23">
        <f>+TRUNC('D-PRB'!Z62,0)</f>
        <v>0</v>
      </c>
      <c r="AA62" s="23">
        <f>+TRUNC('D-PRB'!AA62,0)</f>
        <v>0</v>
      </c>
      <c r="AB62" s="23">
        <f>+TRUNC('D-PRB'!AB62,0)</f>
        <v>0</v>
      </c>
      <c r="AC62" s="23">
        <f>+TRUNC('D-PRB'!AC62,0)</f>
        <v>0</v>
      </c>
      <c r="AD62" s="23">
        <f>+TRUNC('D-PRB'!AD62,3)</f>
        <v>0</v>
      </c>
      <c r="AE62" s="23">
        <f>+TRUNC('D-PRB'!AE62,3)</f>
        <v>0</v>
      </c>
      <c r="AF62" s="23">
        <f>+TRUNC('D-PRB'!AF62,0)</f>
        <v>0</v>
      </c>
      <c r="AG62" s="23">
        <f>+TRUNC('D-PRB'!AG62,0)</f>
        <v>0</v>
      </c>
      <c r="AH62" s="23">
        <f>+TRUNC('D-PRB'!AH62,0)</f>
        <v>0</v>
      </c>
      <c r="AI62" s="23">
        <f>+TRUNC('D-PRB'!AI62,0)</f>
        <v>0</v>
      </c>
      <c r="AJ62" s="23">
        <f>+TRUNC('D-PRB'!AJ62,6)</f>
        <v>0</v>
      </c>
      <c r="AK62" s="23">
        <f>+TRUNC('D-PRB'!AK62,6)</f>
        <v>0</v>
      </c>
      <c r="AL62" s="23">
        <f>+TRUNC('D-PRB'!AL62,6)</f>
        <v>0</v>
      </c>
      <c r="AM62" s="23">
        <f>+TRUNC('D-PRB'!AM62,0)</f>
        <v>0</v>
      </c>
      <c r="AN62" s="23">
        <f>+TRUNC('D-PRB'!AN62,3)</f>
        <v>0</v>
      </c>
      <c r="AO62" s="23">
        <f>+TRUNC('D-PRB'!AO62,0)</f>
        <v>0</v>
      </c>
      <c r="AP62" s="23">
        <f>+TRUNC('D-PRB'!AP62,6)</f>
        <v>0</v>
      </c>
      <c r="AQ62" s="23">
        <f>+TRUNC('D-PRB'!AQ62,0)</f>
        <v>0</v>
      </c>
      <c r="AR62" s="23">
        <f>+TRUNC('D-PRB'!AR62,0)</f>
        <v>0</v>
      </c>
      <c r="AS62" s="23">
        <f>+TRUNC('D-PRB'!AS62,3)</f>
        <v>0</v>
      </c>
      <c r="AT62" s="23">
        <f>+TRUNC('D-PRB'!AT62,3)</f>
        <v>0</v>
      </c>
      <c r="AU62" s="23">
        <f>+TRUNC('D-PRB'!AU62,0)</f>
        <v>0</v>
      </c>
      <c r="AV62" s="23">
        <f>+TRUNC('D-PRB'!AV62,0)</f>
        <v>0</v>
      </c>
      <c r="AW62" s="23">
        <f>+TRUNC('D-PRB'!AW62,0)</f>
        <v>0</v>
      </c>
      <c r="AX62" s="23">
        <f>+TRUNC('D-PRB'!AX62,0)</f>
        <v>0</v>
      </c>
      <c r="AY62" s="23">
        <f>+TRUNC('D-PRB'!AY62,0)</f>
        <v>0</v>
      </c>
      <c r="AZ62" s="23">
        <f>+TRUNC('D-PRB'!AZ62,3)</f>
        <v>0</v>
      </c>
      <c r="BA62" s="23">
        <f>+TRUNC('D-PRB'!BA62,0)</f>
        <v>0</v>
      </c>
      <c r="BB62" s="23">
        <f>+TRUNC('D-PRB'!BB62,0)</f>
        <v>0</v>
      </c>
      <c r="BC62" s="23">
        <f>+TRUNC('D-PRB'!BC62,0)</f>
        <v>0</v>
      </c>
      <c r="BD62" s="23">
        <f>+TRUNC('D-PRB'!BD62,3)</f>
        <v>0</v>
      </c>
      <c r="BE62" s="23">
        <f>+TRUNC('D-PRB'!BE62,3)</f>
        <v>0</v>
      </c>
      <c r="BF62" s="23">
        <f>+TRUNC('D-PRB'!BF62,0)</f>
        <v>0</v>
      </c>
      <c r="BG62" s="23">
        <f>+TRUNC('D-PRB'!BG62,0)</f>
        <v>0</v>
      </c>
      <c r="BH62" s="23">
        <f>+TRUNC('D-PRB'!BH62,0)</f>
        <v>0</v>
      </c>
      <c r="BI62" s="23">
        <f>+TRUNC('D-PRB'!BI62,0)</f>
        <v>0</v>
      </c>
      <c r="BJ62" s="23">
        <f>+TRUNC('D-PRB'!BJ62,3)</f>
        <v>98.739000000000004</v>
      </c>
      <c r="BK62" s="23">
        <f>+TRUNC('D-PRB'!BK62,3)</f>
        <v>1.8420000000000001</v>
      </c>
      <c r="BL62" s="23">
        <f>+TRUNC('D-PRB'!BL62,3)</f>
        <v>-1.0569999999999999</v>
      </c>
      <c r="BM62" s="23">
        <f>+TRUNC('D-PRB'!BM62,3)</f>
        <v>0.876</v>
      </c>
      <c r="BN62" s="23">
        <f>+TRUNC('D-PRB'!BN62,3)</f>
        <v>6.0419999999999998</v>
      </c>
      <c r="BO62" s="23">
        <f>+TRUNC('D-PRB'!BO62,3)</f>
        <v>6.0419999999999998</v>
      </c>
      <c r="BP62" s="23">
        <f>+TRUNC('D-PRB'!BP62,3)</f>
        <v>0</v>
      </c>
      <c r="BQ62" s="23">
        <f>+TRUNC('D-PRB'!BQ62,3)</f>
        <v>37.502000000000002</v>
      </c>
      <c r="BR62" s="23">
        <f>+TRUNC('D-PRB'!BR62,3)</f>
        <v>37.502000000000002</v>
      </c>
      <c r="BS62" s="23">
        <f>+TRUNC('D-PRB'!BS62,3)</f>
        <v>98.739000000000004</v>
      </c>
      <c r="BT62" s="23">
        <f>+TRUNC('D-PRB'!BT62,0)</f>
        <v>0</v>
      </c>
      <c r="BU62" s="23">
        <f>+TRUNC('D-PRB'!BU62,0)</f>
        <v>0</v>
      </c>
      <c r="BV62" s="23">
        <f>+TRUNC('D-PRB'!BV62,6)</f>
        <v>0</v>
      </c>
      <c r="BW62" s="23">
        <f>+TRUNC('D-PRB'!BW62,0)</f>
        <v>0</v>
      </c>
      <c r="BX62" s="23">
        <f>+TRUNC('D-PRB'!BX62,0)</f>
        <v>0</v>
      </c>
      <c r="BY62" s="23">
        <f>+TRUNC('D-PRB'!BY62,0)</f>
        <v>0</v>
      </c>
      <c r="BZ62" s="23">
        <f>+TRUNC('D-PRB'!BZ62,3)</f>
        <v>0</v>
      </c>
      <c r="CA62" s="23">
        <f>+TRUNC('D-PRB'!CA62,3)</f>
        <v>0.13</v>
      </c>
      <c r="CB62" s="23">
        <f>+TRUNC('D-PRB'!CB62,3)</f>
        <v>0.42199999999999999</v>
      </c>
      <c r="CC62" s="23">
        <f>+TRUNC('D-PRB'!CC62,3)</f>
        <v>0.10299999999999999</v>
      </c>
      <c r="CD62" s="23">
        <f>+TRUNC('D-PRB'!CD62,3)</f>
        <v>8.6999999999999994E-2</v>
      </c>
      <c r="CE62" s="23">
        <f>+TRUNC('D-PRB'!CE62,3)</f>
        <v>0</v>
      </c>
      <c r="CF62" s="23">
        <f>+TRUNC('D-PRB'!CF62,3)</f>
        <v>0</v>
      </c>
      <c r="CG62" s="23">
        <f>+TRUNC('D-PRB'!CG62,3)</f>
        <v>0</v>
      </c>
      <c r="CH62" s="23">
        <f>+TRUNC('D-PRB'!CH62,3)</f>
        <v>0</v>
      </c>
      <c r="CI62" s="23">
        <f>+TRUNC('D-PRB'!CI62,3)</f>
        <v>47099.114999999998</v>
      </c>
      <c r="CJ62" s="23">
        <f>+TRUNC('D-PRB'!CJ62,3)</f>
        <v>1499.7370000000001</v>
      </c>
      <c r="CK62" s="23">
        <f>+TRUNC('D-PRB'!CK62,3)</f>
        <v>0</v>
      </c>
      <c r="CL62" s="23">
        <f>+TRUNC('D-PRB'!CL62,3)</f>
        <v>0</v>
      </c>
      <c r="CM62" s="23">
        <f>+TRUNC('D-PRB'!CM62,3)</f>
        <v>0</v>
      </c>
      <c r="CN62" s="23">
        <f>+TRUNC('D-PRB'!CN62,0)</f>
        <v>0</v>
      </c>
      <c r="CO62" s="23">
        <f>+TRUNC('D-PRB'!CO62,3)</f>
        <v>0</v>
      </c>
      <c r="CP62" s="23">
        <f>+TRUNC('D-PRB'!CP62,0)</f>
        <v>0</v>
      </c>
      <c r="CQ62" s="23">
        <f>+TRUNC('D-PRB'!CQ62,0)</f>
        <v>0</v>
      </c>
      <c r="CR62" s="23">
        <f>+TRUNC('D-PRB'!CR62,0)</f>
        <v>0</v>
      </c>
      <c r="CS62" s="23">
        <f>+TRUNC('D-PRB'!CS62,0)</f>
        <v>0</v>
      </c>
      <c r="CT62" s="23">
        <f>+TRUNC('D-PRB'!CT62,0)</f>
        <v>0</v>
      </c>
      <c r="CU62" s="23">
        <f>+TRUNC('D-PRB'!CU62,6)</f>
        <v>0</v>
      </c>
      <c r="CV62" s="23">
        <f>+TRUNC('D-PRB'!CV62,0)</f>
        <v>0</v>
      </c>
      <c r="CW62" s="23">
        <f>+TRUNC('D-PRB'!CW62,0)</f>
        <v>0</v>
      </c>
      <c r="CX62" s="23">
        <f>+TRUNC('D-PRB'!CX62,0)</f>
        <v>0</v>
      </c>
      <c r="CY62" s="23">
        <f>+TRUNC('D-PRB'!CY62,0)</f>
        <v>0</v>
      </c>
      <c r="CZ62" s="23">
        <f>+TRUNC('D-PRB'!CZ62,0)</f>
        <v>0</v>
      </c>
      <c r="DA62" s="23">
        <f>+TRUNC('D-PRB'!DA62,0)</f>
        <v>0</v>
      </c>
      <c r="DB62" s="23">
        <f>+TRUNC('D-PRB'!DB62,0)</f>
        <v>0</v>
      </c>
      <c r="DC62" s="23">
        <f>+TRUNC('D-PRB'!DC62,0)</f>
        <v>0</v>
      </c>
      <c r="DD62" s="23">
        <f>+TRUNC('D-PRB'!DD62,0)</f>
        <v>0</v>
      </c>
      <c r="DE62" s="23">
        <f>+TRUNC('D-PRB'!DE62,0)</f>
        <v>0</v>
      </c>
      <c r="DF62" s="23">
        <f>+TRUNC('D-PRB'!DF62,0)</f>
        <v>0</v>
      </c>
      <c r="DG62" s="23">
        <f>+TRUNC('D-PRB'!DG62,0)</f>
        <v>0</v>
      </c>
      <c r="DH62" s="23">
        <f>+TRUNC('D-PRB'!DH62,0)</f>
        <v>0</v>
      </c>
      <c r="DI62" s="23">
        <f>+TRUNC('D-PRB'!DI62,0)</f>
        <v>0</v>
      </c>
      <c r="DJ62" s="23">
        <f>+TRUNC('D-PRB'!DJ62,6)</f>
        <v>0</v>
      </c>
      <c r="DK62" s="23">
        <f>+TRUNC('D-PRB'!DK62,0)</f>
        <v>0</v>
      </c>
      <c r="DL62" s="23">
        <f>+TRUNC('D-PRB'!DL62,0)</f>
        <v>0</v>
      </c>
      <c r="DM62" s="23">
        <f>+TRUNC('D-PRB'!DM62,0)</f>
        <v>0</v>
      </c>
      <c r="DN62" s="23">
        <f>+TRUNC('D-PRB'!DN62,0)</f>
        <v>0</v>
      </c>
      <c r="DO62" s="23">
        <f>+TRUNC('D-PRB'!DO62,0)</f>
        <v>0</v>
      </c>
      <c r="DP62" s="23">
        <f>+TRUNC('D-PRB'!DP62,0)</f>
        <v>0</v>
      </c>
      <c r="DR62" s="53">
        <f>+TRUNC('D-PRB'!DR62,0)</f>
        <v>0</v>
      </c>
      <c r="DS62" s="53">
        <f>+TRUNC('D-PRB'!DS62,0)</f>
        <v>0</v>
      </c>
      <c r="DT62" s="53">
        <f>+TRUNC('D-PRB'!DT62,3)</f>
        <v>0</v>
      </c>
      <c r="DU62" s="53">
        <f>+TRUNC('D-PRB'!DU62,3)</f>
        <v>0</v>
      </c>
      <c r="DV62" s="53">
        <f>+TRUNC('D-PRB'!DV62,0)</f>
        <v>0</v>
      </c>
      <c r="DW62" s="53">
        <f>+TRUNC('D-PRB'!DW62,0)</f>
        <v>0</v>
      </c>
      <c r="DX62" s="53">
        <f>+TRUNC('D-PRB'!DX62,0)</f>
        <v>0</v>
      </c>
      <c r="DY62" s="53">
        <f>+TRUNC('D-PRB'!DY62,0)</f>
        <v>0</v>
      </c>
      <c r="DZ62" s="53">
        <f>+TRUNC('D-PRB'!DZ62,0)</f>
        <v>0</v>
      </c>
      <c r="EA62" s="53">
        <f>+TRUNC('D-PRB'!EA62,0)</f>
        <v>0</v>
      </c>
      <c r="EB62" s="53">
        <f>+TRUNC('D-PRB'!EB62,3)</f>
        <v>0</v>
      </c>
      <c r="EC62" s="53">
        <f>+TRUNC('D-PRB'!EC62,3)</f>
        <v>0</v>
      </c>
      <c r="ED62" s="53">
        <f>+TRUNC('D-PRB'!ED62,0)</f>
        <v>0</v>
      </c>
      <c r="EE62" s="53">
        <f>+TRUNC('D-PRB'!EE62,0)</f>
        <v>0</v>
      </c>
      <c r="EF62" s="53">
        <f>+TRUNC('D-PRB'!EF62,0)</f>
        <v>0</v>
      </c>
      <c r="EG62" s="53">
        <f>+TRUNC('D-PRB'!EG62,0)</f>
        <v>0</v>
      </c>
      <c r="EH62" s="53">
        <f>+TRUNC('D-PRB'!EH62,0)</f>
        <v>0</v>
      </c>
      <c r="EI62" s="53">
        <f>+TRUNC('D-PRB'!EI62,0)</f>
        <v>0</v>
      </c>
      <c r="EJ62" s="53">
        <f>+TRUNC('D-PRB'!EJ62,3)</f>
        <v>0</v>
      </c>
      <c r="EK62" s="53">
        <f>+TRUNC('D-PRB'!EK62,3)</f>
        <v>0</v>
      </c>
      <c r="EL62" s="53">
        <f>+TRUNC('D-PRB'!EL62,0)</f>
        <v>0</v>
      </c>
      <c r="EM62" s="53">
        <f>+TRUNC('D-PRB'!EM62,0)</f>
        <v>0</v>
      </c>
      <c r="EN62" s="53">
        <f>+TRUNC('D-PRB'!EN62,0)</f>
        <v>0</v>
      </c>
      <c r="EO62" s="53">
        <f>+TRUNC('D-PRB'!EO62,0)</f>
        <v>0</v>
      </c>
      <c r="EQ62" s="53">
        <f>+TRUNC('D-PRB'!EQ62,0)</f>
        <v>0</v>
      </c>
      <c r="ER62" s="53">
        <f>+TRUNC('D-PRB'!ER62,0)</f>
        <v>0</v>
      </c>
      <c r="ES62" s="53">
        <f>+TRUNC('D-PRB'!ES62,3)</f>
        <v>0</v>
      </c>
      <c r="ET62" s="53">
        <f>+TRUNC('D-PRB'!ET62,3)</f>
        <v>0</v>
      </c>
      <c r="EU62" s="53">
        <f>+TRUNC('D-PRB'!EU62,0)</f>
        <v>0</v>
      </c>
      <c r="EV62" s="53">
        <f>+TRUNC('D-PRB'!EV62,0)</f>
        <v>0</v>
      </c>
      <c r="EW62" s="53">
        <f>+TRUNC('D-PRB'!EW62,0)</f>
        <v>0</v>
      </c>
      <c r="EX62" s="53">
        <f>+TRUNC('D-PRB'!EX62,0)</f>
        <v>0</v>
      </c>
      <c r="EY62" s="53">
        <f>+TRUNC('D-PRB'!EY62,0)</f>
        <v>0</v>
      </c>
      <c r="EZ62" s="53">
        <f>+TRUNC('D-PRB'!EZ62,0)</f>
        <v>0</v>
      </c>
      <c r="FA62" s="53">
        <f>+TRUNC('D-PRB'!FA62,3)</f>
        <v>0</v>
      </c>
      <c r="FB62" s="53">
        <f>+TRUNC('D-PRB'!FB62,3)</f>
        <v>0</v>
      </c>
      <c r="FC62" s="53">
        <f>+TRUNC('D-PRB'!FC62,0)</f>
        <v>0</v>
      </c>
      <c r="FD62" s="53">
        <f>+TRUNC('D-PRB'!FD62,0)</f>
        <v>0</v>
      </c>
      <c r="FE62" s="53">
        <f>+TRUNC('D-PRB'!FE62,0)</f>
        <v>0</v>
      </c>
      <c r="FF62" s="53">
        <f>+TRUNC('D-PRB'!FF62,0)</f>
        <v>0</v>
      </c>
      <c r="FG62" s="53">
        <f>+TRUNC('D-PRB'!FG62,0)</f>
        <v>0</v>
      </c>
      <c r="FH62" s="53">
        <f>+TRUNC('D-PRB'!FH62,0)</f>
        <v>0</v>
      </c>
      <c r="FI62" s="53">
        <f>+TRUNC('D-PRB'!FI62,3)</f>
        <v>0</v>
      </c>
      <c r="FJ62" s="53">
        <f>+TRUNC('D-PRB'!FJ62,3)</f>
        <v>0</v>
      </c>
      <c r="FK62" s="53">
        <f>+TRUNC('D-PRB'!FK62,0)</f>
        <v>0</v>
      </c>
      <c r="FL62" s="53">
        <f>+TRUNC('D-PRB'!FL62,0)</f>
        <v>0</v>
      </c>
      <c r="FM62" s="53">
        <f>+TRUNC('D-PRB'!FM62,0)</f>
        <v>0</v>
      </c>
      <c r="FN62" s="53">
        <f>+TRUNC('D-PRB'!FN62,0)</f>
        <v>0</v>
      </c>
    </row>
    <row r="63" spans="3:170" x14ac:dyDescent="0.2">
      <c r="C63" s="12">
        <f>+'D-PDP'!C63</f>
        <v>2050</v>
      </c>
      <c r="D63" s="23">
        <f>+TRUNC('D-PRB'!D63,0)</f>
        <v>0</v>
      </c>
      <c r="E63" s="23">
        <f>+TRUNC('D-PRB'!E63,0)</f>
        <v>0</v>
      </c>
      <c r="F63" s="23">
        <f>+TRUNC('D-PRB'!F63,0)</f>
        <v>0</v>
      </c>
      <c r="G63" s="23">
        <f>+TRUNC('D-PRB'!G63,0)</f>
        <v>0</v>
      </c>
      <c r="H63" s="23">
        <f>+TRUNC('D-PRB'!H63,0)</f>
        <v>0</v>
      </c>
      <c r="I63" s="23">
        <f>+TRUNC('D-PRB'!I63,0)</f>
        <v>0</v>
      </c>
      <c r="J63" s="23">
        <f>+TRUNC('D-PRB'!J63,0)</f>
        <v>0</v>
      </c>
      <c r="K63" s="23">
        <f>+TRUNC('D-PRB'!K63,0)</f>
        <v>978</v>
      </c>
      <c r="L63" s="23">
        <f>+TRUNC('D-PRB'!L63,0)</f>
        <v>0</v>
      </c>
      <c r="M63" s="23">
        <f>+TRUNC('D-PRB'!M63,3)</f>
        <v>0</v>
      </c>
      <c r="N63" s="23">
        <f>+TRUNC('D-PRB'!N63,3)</f>
        <v>0</v>
      </c>
      <c r="O63" s="23">
        <f>+TRUNC('D-PRB'!O63,3)</f>
        <v>0</v>
      </c>
      <c r="P63" s="23">
        <f>+TRUNC('D-PRB'!P63,3)</f>
        <v>0</v>
      </c>
      <c r="Q63" s="23">
        <f>+TRUNC('D-PRB'!Q63,3)</f>
        <v>0</v>
      </c>
      <c r="R63" s="23">
        <f>+TRUNC('D-PRB'!R63,3)</f>
        <v>0</v>
      </c>
      <c r="S63" s="23">
        <f>+TRUNC('D-PRB'!S63,0)</f>
        <v>0</v>
      </c>
      <c r="T63" s="23">
        <f>+TRUNC('D-PRB'!T63,0)</f>
        <v>0</v>
      </c>
      <c r="U63" s="23">
        <f>+TRUNC('D-PRB'!U63,0)</f>
        <v>0</v>
      </c>
      <c r="V63" s="23">
        <f>+TRUNC('D-PRB'!V63,0)</f>
        <v>0</v>
      </c>
      <c r="W63" s="23">
        <f>+TRUNC('D-PRB'!W63,0)</f>
        <v>360989</v>
      </c>
      <c r="X63" s="23">
        <f>+TRUNC('D-PRB'!X63,0)</f>
        <v>458250</v>
      </c>
      <c r="Y63" s="23">
        <f>+TRUNC('D-PRB'!Y63,0)</f>
        <v>0</v>
      </c>
      <c r="Z63" s="23">
        <f>+TRUNC('D-PRB'!Z63,0)</f>
        <v>0</v>
      </c>
      <c r="AA63" s="23">
        <f>+TRUNC('D-PRB'!AA63,0)</f>
        <v>0</v>
      </c>
      <c r="AB63" s="23">
        <f>+TRUNC('D-PRB'!AB63,0)</f>
        <v>0</v>
      </c>
      <c r="AC63" s="23">
        <f>+TRUNC('D-PRB'!AC63,0)</f>
        <v>0</v>
      </c>
      <c r="AD63" s="23">
        <f>+TRUNC('D-PRB'!AD63,3)</f>
        <v>0</v>
      </c>
      <c r="AE63" s="23">
        <f>+TRUNC('D-PRB'!AE63,3)</f>
        <v>0</v>
      </c>
      <c r="AF63" s="23">
        <f>+TRUNC('D-PRB'!AF63,0)</f>
        <v>0</v>
      </c>
      <c r="AG63" s="23">
        <f>+TRUNC('D-PRB'!AG63,0)</f>
        <v>0</v>
      </c>
      <c r="AH63" s="23">
        <f>+TRUNC('D-PRB'!AH63,0)</f>
        <v>0</v>
      </c>
      <c r="AI63" s="23">
        <f>+TRUNC('D-PRB'!AI63,0)</f>
        <v>0</v>
      </c>
      <c r="AJ63" s="23">
        <f>+TRUNC('D-PRB'!AJ63,6)</f>
        <v>0</v>
      </c>
      <c r="AK63" s="23">
        <f>+TRUNC('D-PRB'!AK63,6)</f>
        <v>0</v>
      </c>
      <c r="AL63" s="23">
        <f>+TRUNC('D-PRB'!AL63,6)</f>
        <v>0</v>
      </c>
      <c r="AM63" s="23">
        <f>+TRUNC('D-PRB'!AM63,0)</f>
        <v>0</v>
      </c>
      <c r="AN63" s="23">
        <f>+TRUNC('D-PRB'!AN63,3)</f>
        <v>0</v>
      </c>
      <c r="AO63" s="23">
        <f>+TRUNC('D-PRB'!AO63,0)</f>
        <v>0</v>
      </c>
      <c r="AP63" s="23">
        <f>+TRUNC('D-PRB'!AP63,6)</f>
        <v>0</v>
      </c>
      <c r="AQ63" s="23">
        <f>+TRUNC('D-PRB'!AQ63,0)</f>
        <v>0</v>
      </c>
      <c r="AR63" s="23">
        <f>+TRUNC('D-PRB'!AR63,0)</f>
        <v>0</v>
      </c>
      <c r="AS63" s="23">
        <f>+TRUNC('D-PRB'!AS63,3)</f>
        <v>0</v>
      </c>
      <c r="AT63" s="23">
        <f>+TRUNC('D-PRB'!AT63,3)</f>
        <v>0</v>
      </c>
      <c r="AU63" s="23">
        <f>+TRUNC('D-PRB'!AU63,0)</f>
        <v>0</v>
      </c>
      <c r="AV63" s="23">
        <f>+TRUNC('D-PRB'!AV63,0)</f>
        <v>0</v>
      </c>
      <c r="AW63" s="23">
        <f>+TRUNC('D-PRB'!AW63,0)</f>
        <v>0</v>
      </c>
      <c r="AX63" s="23">
        <f>+TRUNC('D-PRB'!AX63,0)</f>
        <v>0</v>
      </c>
      <c r="AY63" s="23">
        <f>+TRUNC('D-PRB'!AY63,0)</f>
        <v>0</v>
      </c>
      <c r="AZ63" s="23">
        <f>+TRUNC('D-PRB'!AZ63,3)</f>
        <v>0</v>
      </c>
      <c r="BA63" s="23">
        <f>+TRUNC('D-PRB'!BA63,0)</f>
        <v>0</v>
      </c>
      <c r="BB63" s="23">
        <f>+TRUNC('D-PRB'!BB63,0)</f>
        <v>0</v>
      </c>
      <c r="BC63" s="23">
        <f>+TRUNC('D-PRB'!BC63,0)</f>
        <v>0</v>
      </c>
      <c r="BD63" s="23">
        <f>+TRUNC('D-PRB'!BD63,3)</f>
        <v>0</v>
      </c>
      <c r="BE63" s="23">
        <f>+TRUNC('D-PRB'!BE63,3)</f>
        <v>0</v>
      </c>
      <c r="BF63" s="23">
        <f>+TRUNC('D-PRB'!BF63,0)</f>
        <v>0</v>
      </c>
      <c r="BG63" s="23">
        <f>+TRUNC('D-PRB'!BG63,0)</f>
        <v>0</v>
      </c>
      <c r="BH63" s="23">
        <f>+TRUNC('D-PRB'!BH63,0)</f>
        <v>0</v>
      </c>
      <c r="BI63" s="23">
        <f>+TRUNC('D-PRB'!BI63,0)</f>
        <v>0</v>
      </c>
      <c r="BJ63" s="23">
        <f>+TRUNC('D-PRB'!BJ63,3)</f>
        <v>98.739000000000004</v>
      </c>
      <c r="BK63" s="23">
        <f>+TRUNC('D-PRB'!BK63,3)</f>
        <v>1.8420000000000001</v>
      </c>
      <c r="BL63" s="23">
        <f>+TRUNC('D-PRB'!BL63,3)</f>
        <v>-1.0569999999999999</v>
      </c>
      <c r="BM63" s="23">
        <f>+TRUNC('D-PRB'!BM63,3)</f>
        <v>0.876</v>
      </c>
      <c r="BN63" s="23">
        <f>+TRUNC('D-PRB'!BN63,3)</f>
        <v>6.0419999999999998</v>
      </c>
      <c r="BO63" s="23">
        <f>+TRUNC('D-PRB'!BO63,3)</f>
        <v>6.0419999999999998</v>
      </c>
      <c r="BP63" s="23">
        <f>+TRUNC('D-PRB'!BP63,3)</f>
        <v>0</v>
      </c>
      <c r="BQ63" s="23">
        <f>+TRUNC('D-PRB'!BQ63,3)</f>
        <v>37.502000000000002</v>
      </c>
      <c r="BR63" s="23">
        <f>+TRUNC('D-PRB'!BR63,3)</f>
        <v>37.502000000000002</v>
      </c>
      <c r="BS63" s="23">
        <f>+TRUNC('D-PRB'!BS63,3)</f>
        <v>98.739000000000004</v>
      </c>
      <c r="BT63" s="23">
        <f>+TRUNC('D-PRB'!BT63,0)</f>
        <v>0</v>
      </c>
      <c r="BU63" s="23">
        <f>+TRUNC('D-PRB'!BU63,0)</f>
        <v>0</v>
      </c>
      <c r="BV63" s="23">
        <f>+TRUNC('D-PRB'!BV63,6)</f>
        <v>0</v>
      </c>
      <c r="BW63" s="23">
        <f>+TRUNC('D-PRB'!BW63,0)</f>
        <v>0</v>
      </c>
      <c r="BX63" s="23">
        <f>+TRUNC('D-PRB'!BX63,0)</f>
        <v>0</v>
      </c>
      <c r="BY63" s="23">
        <f>+TRUNC('D-PRB'!BY63,0)</f>
        <v>0</v>
      </c>
      <c r="BZ63" s="23">
        <f>+TRUNC('D-PRB'!BZ63,3)</f>
        <v>0</v>
      </c>
      <c r="CA63" s="23">
        <f>+TRUNC('D-PRB'!CA63,3)</f>
        <v>0.13</v>
      </c>
      <c r="CB63" s="23">
        <f>+TRUNC('D-PRB'!CB63,3)</f>
        <v>0.42199999999999999</v>
      </c>
      <c r="CC63" s="23">
        <f>+TRUNC('D-PRB'!CC63,3)</f>
        <v>0.10299999999999999</v>
      </c>
      <c r="CD63" s="23">
        <f>+TRUNC('D-PRB'!CD63,3)</f>
        <v>8.6999999999999994E-2</v>
      </c>
      <c r="CE63" s="23">
        <f>+TRUNC('D-PRB'!CE63,3)</f>
        <v>0</v>
      </c>
      <c r="CF63" s="23">
        <f>+TRUNC('D-PRB'!CF63,3)</f>
        <v>0</v>
      </c>
      <c r="CG63" s="23">
        <f>+TRUNC('D-PRB'!CG63,3)</f>
        <v>0</v>
      </c>
      <c r="CH63" s="23">
        <f>+TRUNC('D-PRB'!CH63,3)</f>
        <v>0</v>
      </c>
      <c r="CI63" s="23">
        <f>+TRUNC('D-PRB'!CI63,3)</f>
        <v>47099.114999999998</v>
      </c>
      <c r="CJ63" s="23">
        <f>+TRUNC('D-PRB'!CJ63,3)</f>
        <v>1499.7370000000001</v>
      </c>
      <c r="CK63" s="23">
        <f>+TRUNC('D-PRB'!CK63,3)</f>
        <v>0</v>
      </c>
      <c r="CL63" s="23">
        <f>+TRUNC('D-PRB'!CL63,3)</f>
        <v>0</v>
      </c>
      <c r="CM63" s="23">
        <f>+TRUNC('D-PRB'!CM63,3)</f>
        <v>0</v>
      </c>
      <c r="CN63" s="23">
        <f>+TRUNC('D-PRB'!CN63,0)</f>
        <v>0</v>
      </c>
      <c r="CO63" s="23">
        <f>+TRUNC('D-PRB'!CO63,3)</f>
        <v>0</v>
      </c>
      <c r="CP63" s="23">
        <f>+TRUNC('D-PRB'!CP63,0)</f>
        <v>0</v>
      </c>
      <c r="CQ63" s="23">
        <f>+TRUNC('D-PRB'!CQ63,0)</f>
        <v>0</v>
      </c>
      <c r="CR63" s="23">
        <f>+TRUNC('D-PRB'!CR63,0)</f>
        <v>0</v>
      </c>
      <c r="CS63" s="23">
        <f>+TRUNC('D-PRB'!CS63,0)</f>
        <v>0</v>
      </c>
      <c r="CT63" s="23">
        <f>+TRUNC('D-PRB'!CT63,0)</f>
        <v>0</v>
      </c>
      <c r="CU63" s="23">
        <f>+TRUNC('D-PRB'!CU63,6)</f>
        <v>0</v>
      </c>
      <c r="CV63" s="23">
        <f>+TRUNC('D-PRB'!CV63,0)</f>
        <v>0</v>
      </c>
      <c r="CW63" s="23">
        <f>+TRUNC('D-PRB'!CW63,0)</f>
        <v>0</v>
      </c>
      <c r="CX63" s="23">
        <f>+TRUNC('D-PRB'!CX63,0)</f>
        <v>0</v>
      </c>
      <c r="CY63" s="23">
        <f>+TRUNC('D-PRB'!CY63,0)</f>
        <v>0</v>
      </c>
      <c r="CZ63" s="23">
        <f>+TRUNC('D-PRB'!CZ63,0)</f>
        <v>0</v>
      </c>
      <c r="DA63" s="23">
        <f>+TRUNC('D-PRB'!DA63,0)</f>
        <v>0</v>
      </c>
      <c r="DB63" s="23">
        <f>+TRUNC('D-PRB'!DB63,0)</f>
        <v>0</v>
      </c>
      <c r="DC63" s="23">
        <f>+TRUNC('D-PRB'!DC63,0)</f>
        <v>0</v>
      </c>
      <c r="DD63" s="23">
        <f>+TRUNC('D-PRB'!DD63,0)</f>
        <v>0</v>
      </c>
      <c r="DE63" s="23">
        <f>+TRUNC('D-PRB'!DE63,0)</f>
        <v>0</v>
      </c>
      <c r="DF63" s="23">
        <f>+TRUNC('D-PRB'!DF63,0)</f>
        <v>0</v>
      </c>
      <c r="DG63" s="23">
        <f>+TRUNC('D-PRB'!DG63,0)</f>
        <v>0</v>
      </c>
      <c r="DH63" s="23">
        <f>+TRUNC('D-PRB'!DH63,0)</f>
        <v>0</v>
      </c>
      <c r="DI63" s="23">
        <f>+TRUNC('D-PRB'!DI63,0)</f>
        <v>0</v>
      </c>
      <c r="DJ63" s="23">
        <f>+TRUNC('D-PRB'!DJ63,6)</f>
        <v>0</v>
      </c>
      <c r="DK63" s="23">
        <f>+TRUNC('D-PRB'!DK63,0)</f>
        <v>0</v>
      </c>
      <c r="DL63" s="23">
        <f>+TRUNC('D-PRB'!DL63,0)</f>
        <v>0</v>
      </c>
      <c r="DM63" s="23">
        <f>+TRUNC('D-PRB'!DM63,0)</f>
        <v>0</v>
      </c>
      <c r="DN63" s="23">
        <f>+TRUNC('D-PRB'!DN63,0)</f>
        <v>0</v>
      </c>
      <c r="DO63" s="23">
        <f>+TRUNC('D-PRB'!DO63,0)</f>
        <v>0</v>
      </c>
      <c r="DP63" s="23">
        <f>+TRUNC('D-PRB'!DP63,0)</f>
        <v>0</v>
      </c>
      <c r="DR63" s="53">
        <f>+TRUNC('D-PRB'!DR63,0)</f>
        <v>0</v>
      </c>
      <c r="DS63" s="53">
        <f>+TRUNC('D-PRB'!DS63,0)</f>
        <v>0</v>
      </c>
      <c r="DT63" s="53">
        <f>+TRUNC('D-PRB'!DT63,3)</f>
        <v>0</v>
      </c>
      <c r="DU63" s="53">
        <f>+TRUNC('D-PRB'!DU63,3)</f>
        <v>0</v>
      </c>
      <c r="DV63" s="53">
        <f>+TRUNC('D-PRB'!DV63,0)</f>
        <v>0</v>
      </c>
      <c r="DW63" s="53">
        <f>+TRUNC('D-PRB'!DW63,0)</f>
        <v>0</v>
      </c>
      <c r="DX63" s="53">
        <f>+TRUNC('D-PRB'!DX63,0)</f>
        <v>0</v>
      </c>
      <c r="DY63" s="53">
        <f>+TRUNC('D-PRB'!DY63,0)</f>
        <v>0</v>
      </c>
      <c r="DZ63" s="53">
        <f>+TRUNC('D-PRB'!DZ63,0)</f>
        <v>0</v>
      </c>
      <c r="EA63" s="53">
        <f>+TRUNC('D-PRB'!EA63,0)</f>
        <v>0</v>
      </c>
      <c r="EB63" s="53">
        <f>+TRUNC('D-PRB'!EB63,3)</f>
        <v>0</v>
      </c>
      <c r="EC63" s="53">
        <f>+TRUNC('D-PRB'!EC63,3)</f>
        <v>0</v>
      </c>
      <c r="ED63" s="53">
        <f>+TRUNC('D-PRB'!ED63,0)</f>
        <v>0</v>
      </c>
      <c r="EE63" s="53">
        <f>+TRUNC('D-PRB'!EE63,0)</f>
        <v>0</v>
      </c>
      <c r="EF63" s="53">
        <f>+TRUNC('D-PRB'!EF63,0)</f>
        <v>0</v>
      </c>
      <c r="EG63" s="53">
        <f>+TRUNC('D-PRB'!EG63,0)</f>
        <v>0</v>
      </c>
      <c r="EH63" s="53">
        <f>+TRUNC('D-PRB'!EH63,0)</f>
        <v>0</v>
      </c>
      <c r="EI63" s="53">
        <f>+TRUNC('D-PRB'!EI63,0)</f>
        <v>0</v>
      </c>
      <c r="EJ63" s="53">
        <f>+TRUNC('D-PRB'!EJ63,3)</f>
        <v>0</v>
      </c>
      <c r="EK63" s="53">
        <f>+TRUNC('D-PRB'!EK63,3)</f>
        <v>0</v>
      </c>
      <c r="EL63" s="53">
        <f>+TRUNC('D-PRB'!EL63,0)</f>
        <v>0</v>
      </c>
      <c r="EM63" s="53">
        <f>+TRUNC('D-PRB'!EM63,0)</f>
        <v>0</v>
      </c>
      <c r="EN63" s="53">
        <f>+TRUNC('D-PRB'!EN63,0)</f>
        <v>0</v>
      </c>
      <c r="EO63" s="53">
        <f>+TRUNC('D-PRB'!EO63,0)</f>
        <v>0</v>
      </c>
      <c r="EQ63" s="53">
        <f>+TRUNC('D-PRB'!EQ63,0)</f>
        <v>0</v>
      </c>
      <c r="ER63" s="53">
        <f>+TRUNC('D-PRB'!ER63,0)</f>
        <v>0</v>
      </c>
      <c r="ES63" s="53">
        <f>+TRUNC('D-PRB'!ES63,3)</f>
        <v>0</v>
      </c>
      <c r="ET63" s="53">
        <f>+TRUNC('D-PRB'!ET63,3)</f>
        <v>0</v>
      </c>
      <c r="EU63" s="53">
        <f>+TRUNC('D-PRB'!EU63,0)</f>
        <v>0</v>
      </c>
      <c r="EV63" s="53">
        <f>+TRUNC('D-PRB'!EV63,0)</f>
        <v>0</v>
      </c>
      <c r="EW63" s="53">
        <f>+TRUNC('D-PRB'!EW63,0)</f>
        <v>0</v>
      </c>
      <c r="EX63" s="53">
        <f>+TRUNC('D-PRB'!EX63,0)</f>
        <v>0</v>
      </c>
      <c r="EY63" s="53">
        <f>+TRUNC('D-PRB'!EY63,0)</f>
        <v>0</v>
      </c>
      <c r="EZ63" s="53">
        <f>+TRUNC('D-PRB'!EZ63,0)</f>
        <v>0</v>
      </c>
      <c r="FA63" s="53">
        <f>+TRUNC('D-PRB'!FA63,3)</f>
        <v>0</v>
      </c>
      <c r="FB63" s="53">
        <f>+TRUNC('D-PRB'!FB63,3)</f>
        <v>0</v>
      </c>
      <c r="FC63" s="53">
        <f>+TRUNC('D-PRB'!FC63,0)</f>
        <v>0</v>
      </c>
      <c r="FD63" s="53">
        <f>+TRUNC('D-PRB'!FD63,0)</f>
        <v>0</v>
      </c>
      <c r="FE63" s="53">
        <f>+TRUNC('D-PRB'!FE63,0)</f>
        <v>0</v>
      </c>
      <c r="FF63" s="53">
        <f>+TRUNC('D-PRB'!FF63,0)</f>
        <v>0</v>
      </c>
      <c r="FG63" s="53">
        <f>+TRUNC('D-PRB'!FG63,0)</f>
        <v>0</v>
      </c>
      <c r="FH63" s="53">
        <f>+TRUNC('D-PRB'!FH63,0)</f>
        <v>0</v>
      </c>
      <c r="FI63" s="53">
        <f>+TRUNC('D-PRB'!FI63,3)</f>
        <v>0</v>
      </c>
      <c r="FJ63" s="53">
        <f>+TRUNC('D-PRB'!FJ63,3)</f>
        <v>0</v>
      </c>
      <c r="FK63" s="53">
        <f>+TRUNC('D-PRB'!FK63,0)</f>
        <v>0</v>
      </c>
      <c r="FL63" s="53">
        <f>+TRUNC('D-PRB'!FL63,0)</f>
        <v>0</v>
      </c>
      <c r="FM63" s="53">
        <f>+TRUNC('D-PRB'!FM63,0)</f>
        <v>0</v>
      </c>
      <c r="FN63" s="53">
        <f>+TRUNC('D-PRB'!FN63,0)</f>
        <v>0</v>
      </c>
    </row>
    <row r="64" spans="3:170" x14ac:dyDescent="0.2">
      <c r="C64" s="12">
        <f>+'D-PDP'!C64</f>
        <v>2051</v>
      </c>
      <c r="D64" s="23">
        <f>+TRUNC('D-PRB'!D64,0)</f>
        <v>0</v>
      </c>
      <c r="E64" s="23">
        <f>+TRUNC('D-PRB'!E64,0)</f>
        <v>0</v>
      </c>
      <c r="F64" s="23">
        <f>+TRUNC('D-PRB'!F64,0)</f>
        <v>0</v>
      </c>
      <c r="G64" s="23">
        <f>+TRUNC('D-PRB'!G64,0)</f>
        <v>0</v>
      </c>
      <c r="H64" s="23">
        <f>+TRUNC('D-PRB'!H64,0)</f>
        <v>0</v>
      </c>
      <c r="I64" s="23">
        <f>+TRUNC('D-PRB'!I64,0)</f>
        <v>0</v>
      </c>
      <c r="J64" s="23">
        <f>+TRUNC('D-PRB'!J64,0)</f>
        <v>0</v>
      </c>
      <c r="K64" s="23">
        <f>+TRUNC('D-PRB'!K64,0)</f>
        <v>504</v>
      </c>
      <c r="L64" s="23">
        <f>+TRUNC('D-PRB'!L64,0)</f>
        <v>0</v>
      </c>
      <c r="M64" s="23">
        <f>+TRUNC('D-PRB'!M64,3)</f>
        <v>0</v>
      </c>
      <c r="N64" s="23">
        <f>+TRUNC('D-PRB'!N64,3)</f>
        <v>0</v>
      </c>
      <c r="O64" s="23">
        <f>+TRUNC('D-PRB'!O64,3)</f>
        <v>0</v>
      </c>
      <c r="P64" s="23">
        <f>+TRUNC('D-PRB'!P64,3)</f>
        <v>0</v>
      </c>
      <c r="Q64" s="23">
        <f>+TRUNC('D-PRB'!Q64,3)</f>
        <v>0</v>
      </c>
      <c r="R64" s="23">
        <f>+TRUNC('D-PRB'!R64,3)</f>
        <v>0</v>
      </c>
      <c r="S64" s="23">
        <f>+TRUNC('D-PRB'!S64,0)</f>
        <v>0</v>
      </c>
      <c r="T64" s="23">
        <f>+TRUNC('D-PRB'!T64,0)</f>
        <v>0</v>
      </c>
      <c r="U64" s="23">
        <f>+TRUNC('D-PRB'!U64,0)</f>
        <v>0</v>
      </c>
      <c r="V64" s="23">
        <f>+TRUNC('D-PRB'!V64,0)</f>
        <v>0</v>
      </c>
      <c r="W64" s="23">
        <f>+TRUNC('D-PRB'!W64,0)</f>
        <v>0</v>
      </c>
      <c r="X64" s="23">
        <f>+TRUNC('D-PRB'!X64,0)</f>
        <v>0</v>
      </c>
      <c r="Y64" s="23">
        <f>+TRUNC('D-PRB'!Y64,0)</f>
        <v>0</v>
      </c>
      <c r="Z64" s="23">
        <f>+TRUNC('D-PRB'!Z64,0)</f>
        <v>0</v>
      </c>
      <c r="AA64" s="23">
        <f>+TRUNC('D-PRB'!AA64,0)</f>
        <v>0</v>
      </c>
      <c r="AB64" s="23">
        <f>+TRUNC('D-PRB'!AB64,0)</f>
        <v>0</v>
      </c>
      <c r="AC64" s="23">
        <f>+TRUNC('D-PRB'!AC64,0)</f>
        <v>0</v>
      </c>
      <c r="AD64" s="23">
        <f>+TRUNC('D-PRB'!AD64,3)</f>
        <v>0</v>
      </c>
      <c r="AE64" s="23">
        <f>+TRUNC('D-PRB'!AE64,3)</f>
        <v>0</v>
      </c>
      <c r="AF64" s="23">
        <f>+TRUNC('D-PRB'!AF64,0)</f>
        <v>0</v>
      </c>
      <c r="AG64" s="23">
        <f>+TRUNC('D-PRB'!AG64,0)</f>
        <v>0</v>
      </c>
      <c r="AH64" s="23">
        <f>+TRUNC('D-PRB'!AH64,0)</f>
        <v>0</v>
      </c>
      <c r="AI64" s="23">
        <f>+TRUNC('D-PRB'!AI64,0)</f>
        <v>0</v>
      </c>
      <c r="AJ64" s="23">
        <f>+TRUNC('D-PRB'!AJ64,6)</f>
        <v>0</v>
      </c>
      <c r="AK64" s="23">
        <f>+TRUNC('D-PRB'!AK64,6)</f>
        <v>0</v>
      </c>
      <c r="AL64" s="23">
        <f>+TRUNC('D-PRB'!AL64,6)</f>
        <v>0</v>
      </c>
      <c r="AM64" s="23">
        <f>+TRUNC('D-PRB'!AM64,0)</f>
        <v>0</v>
      </c>
      <c r="AN64" s="23">
        <f>+TRUNC('D-PRB'!AN64,3)</f>
        <v>0</v>
      </c>
      <c r="AO64" s="23">
        <f>+TRUNC('D-PRB'!AO64,0)</f>
        <v>0</v>
      </c>
      <c r="AP64" s="23">
        <f>+TRUNC('D-PRB'!AP64,6)</f>
        <v>0</v>
      </c>
      <c r="AQ64" s="23">
        <f>+TRUNC('D-PRB'!AQ64,0)</f>
        <v>0</v>
      </c>
      <c r="AR64" s="23">
        <f>+TRUNC('D-PRB'!AR64,0)</f>
        <v>0</v>
      </c>
      <c r="AS64" s="23">
        <f>+TRUNC('D-PRB'!AS64,3)</f>
        <v>0</v>
      </c>
      <c r="AT64" s="23">
        <f>+TRUNC('D-PRB'!AT64,3)</f>
        <v>0</v>
      </c>
      <c r="AU64" s="23">
        <f>+TRUNC('D-PRB'!AU64,0)</f>
        <v>0</v>
      </c>
      <c r="AV64" s="23">
        <f>+TRUNC('D-PRB'!AV64,0)</f>
        <v>0</v>
      </c>
      <c r="AW64" s="23">
        <f>+TRUNC('D-PRB'!AW64,0)</f>
        <v>0</v>
      </c>
      <c r="AX64" s="23">
        <f>+TRUNC('D-PRB'!AX64,0)</f>
        <v>0</v>
      </c>
      <c r="AY64" s="23">
        <f>+TRUNC('D-PRB'!AY64,0)</f>
        <v>0</v>
      </c>
      <c r="AZ64" s="23">
        <f>+TRUNC('D-PRB'!AZ64,3)</f>
        <v>0</v>
      </c>
      <c r="BA64" s="23">
        <f>+TRUNC('D-PRB'!BA64,0)</f>
        <v>0</v>
      </c>
      <c r="BB64" s="23">
        <f>+TRUNC('D-PRB'!BB64,0)</f>
        <v>0</v>
      </c>
      <c r="BC64" s="23">
        <f>+TRUNC('D-PRB'!BC64,0)</f>
        <v>0</v>
      </c>
      <c r="BD64" s="23">
        <f>+TRUNC('D-PRB'!BD64,3)</f>
        <v>0</v>
      </c>
      <c r="BE64" s="23">
        <f>+TRUNC('D-PRB'!BE64,3)</f>
        <v>0</v>
      </c>
      <c r="BF64" s="23">
        <f>+TRUNC('D-PRB'!BF64,0)</f>
        <v>0</v>
      </c>
      <c r="BG64" s="23">
        <f>+TRUNC('D-PRB'!BG64,0)</f>
        <v>0</v>
      </c>
      <c r="BH64" s="23">
        <f>+TRUNC('D-PRB'!BH64,0)</f>
        <v>0</v>
      </c>
      <c r="BI64" s="23">
        <f>+TRUNC('D-PRB'!BI64,0)</f>
        <v>0</v>
      </c>
      <c r="BJ64" s="23">
        <f>+TRUNC('D-PRB'!BJ64,3)</f>
        <v>98.739000000000004</v>
      </c>
      <c r="BK64" s="23">
        <f>+TRUNC('D-PRB'!BK64,3)</f>
        <v>1.8420000000000001</v>
      </c>
      <c r="BL64" s="23">
        <f>+TRUNC('D-PRB'!BL64,3)</f>
        <v>-1.0569999999999999</v>
      </c>
      <c r="BM64" s="23">
        <f>+TRUNC('D-PRB'!BM64,3)</f>
        <v>0.876</v>
      </c>
      <c r="BN64" s="23">
        <f>+TRUNC('D-PRB'!BN64,3)</f>
        <v>6.0419999999999998</v>
      </c>
      <c r="BO64" s="23">
        <f>+TRUNC('D-PRB'!BO64,3)</f>
        <v>6.0419999999999998</v>
      </c>
      <c r="BP64" s="23">
        <f>+TRUNC('D-PRB'!BP64,3)</f>
        <v>0</v>
      </c>
      <c r="BQ64" s="23">
        <f>+TRUNC('D-PRB'!BQ64,3)</f>
        <v>37.502000000000002</v>
      </c>
      <c r="BR64" s="23">
        <f>+TRUNC('D-PRB'!BR64,3)</f>
        <v>37.502000000000002</v>
      </c>
      <c r="BS64" s="23">
        <f>+TRUNC('D-PRB'!BS64,3)</f>
        <v>98.739000000000004</v>
      </c>
      <c r="BT64" s="23">
        <f>+TRUNC('D-PRB'!BT64,0)</f>
        <v>0</v>
      </c>
      <c r="BU64" s="23">
        <f>+TRUNC('D-PRB'!BU64,0)</f>
        <v>0</v>
      </c>
      <c r="BV64" s="23">
        <f>+TRUNC('D-PRB'!BV64,6)</f>
        <v>0</v>
      </c>
      <c r="BW64" s="23">
        <f>+TRUNC('D-PRB'!BW64,0)</f>
        <v>0</v>
      </c>
      <c r="BX64" s="23">
        <f>+TRUNC('D-PRB'!BX64,0)</f>
        <v>0</v>
      </c>
      <c r="BY64" s="23">
        <f>+TRUNC('D-PRB'!BY64,0)</f>
        <v>0</v>
      </c>
      <c r="BZ64" s="23">
        <f>+TRUNC('D-PRB'!BZ64,3)</f>
        <v>0</v>
      </c>
      <c r="CA64" s="23">
        <f>+TRUNC('D-PRB'!CA64,3)</f>
        <v>0.13</v>
      </c>
      <c r="CB64" s="23">
        <f>+TRUNC('D-PRB'!CB64,3)</f>
        <v>0.42199999999999999</v>
      </c>
      <c r="CC64" s="23">
        <f>+TRUNC('D-PRB'!CC64,3)</f>
        <v>0.10299999999999999</v>
      </c>
      <c r="CD64" s="23">
        <f>+TRUNC('D-PRB'!CD64,3)</f>
        <v>8.6999999999999994E-2</v>
      </c>
      <c r="CE64" s="23">
        <f>+TRUNC('D-PRB'!CE64,3)</f>
        <v>0</v>
      </c>
      <c r="CF64" s="23">
        <f>+TRUNC('D-PRB'!CF64,3)</f>
        <v>0</v>
      </c>
      <c r="CG64" s="23">
        <f>+TRUNC('D-PRB'!CG64,3)</f>
        <v>0</v>
      </c>
      <c r="CH64" s="23">
        <f>+TRUNC('D-PRB'!CH64,3)</f>
        <v>0</v>
      </c>
      <c r="CI64" s="23">
        <f>+TRUNC('D-PRB'!CI64,3)</f>
        <v>47099.114999999998</v>
      </c>
      <c r="CJ64" s="23">
        <f>+TRUNC('D-PRB'!CJ64,3)</f>
        <v>1499.7370000000001</v>
      </c>
      <c r="CK64" s="23">
        <f>+TRUNC('D-PRB'!CK64,3)</f>
        <v>0</v>
      </c>
      <c r="CL64" s="23">
        <f>+TRUNC('D-PRB'!CL64,3)</f>
        <v>0</v>
      </c>
      <c r="CM64" s="23">
        <f>+TRUNC('D-PRB'!CM64,3)</f>
        <v>0</v>
      </c>
      <c r="CN64" s="23">
        <f>+TRUNC('D-PRB'!CN64,0)</f>
        <v>0</v>
      </c>
      <c r="CO64" s="23">
        <f>+TRUNC('D-PRB'!CO64,3)</f>
        <v>0</v>
      </c>
      <c r="CP64" s="23">
        <f>+TRUNC('D-PRB'!CP64,0)</f>
        <v>0</v>
      </c>
      <c r="CQ64" s="23">
        <f>+TRUNC('D-PRB'!CQ64,0)</f>
        <v>0</v>
      </c>
      <c r="CR64" s="23">
        <f>+TRUNC('D-PRB'!CR64,0)</f>
        <v>0</v>
      </c>
      <c r="CS64" s="23">
        <f>+TRUNC('D-PRB'!CS64,0)</f>
        <v>0</v>
      </c>
      <c r="CT64" s="23">
        <f>+TRUNC('D-PRB'!CT64,0)</f>
        <v>0</v>
      </c>
      <c r="CU64" s="23">
        <f>+TRUNC('D-PRB'!CU64,6)</f>
        <v>0</v>
      </c>
      <c r="CV64" s="23">
        <f>+TRUNC('D-PRB'!CV64,0)</f>
        <v>0</v>
      </c>
      <c r="CW64" s="23">
        <f>+TRUNC('D-PRB'!CW64,0)</f>
        <v>0</v>
      </c>
      <c r="CX64" s="23">
        <f>+TRUNC('D-PRB'!CX64,0)</f>
        <v>0</v>
      </c>
      <c r="CY64" s="23">
        <f>+TRUNC('D-PRB'!CY64,0)</f>
        <v>0</v>
      </c>
      <c r="CZ64" s="23">
        <f>+TRUNC('D-PRB'!CZ64,0)</f>
        <v>0</v>
      </c>
      <c r="DA64" s="23">
        <f>+TRUNC('D-PRB'!DA64,0)</f>
        <v>0</v>
      </c>
      <c r="DB64" s="23">
        <f>+TRUNC('D-PRB'!DB64,0)</f>
        <v>0</v>
      </c>
      <c r="DC64" s="23">
        <f>+TRUNC('D-PRB'!DC64,0)</f>
        <v>0</v>
      </c>
      <c r="DD64" s="23">
        <f>+TRUNC('D-PRB'!DD64,0)</f>
        <v>0</v>
      </c>
      <c r="DE64" s="23">
        <f>+TRUNC('D-PRB'!DE64,0)</f>
        <v>0</v>
      </c>
      <c r="DF64" s="23">
        <f>+TRUNC('D-PRB'!DF64,0)</f>
        <v>0</v>
      </c>
      <c r="DG64" s="23">
        <f>+TRUNC('D-PRB'!DG64,0)</f>
        <v>0</v>
      </c>
      <c r="DH64" s="23">
        <f>+TRUNC('D-PRB'!DH64,0)</f>
        <v>0</v>
      </c>
      <c r="DI64" s="23">
        <f>+TRUNC('D-PRB'!DI64,0)</f>
        <v>0</v>
      </c>
      <c r="DJ64" s="23">
        <f>+TRUNC('D-PRB'!DJ64,6)</f>
        <v>0</v>
      </c>
      <c r="DK64" s="23">
        <f>+TRUNC('D-PRB'!DK64,0)</f>
        <v>0</v>
      </c>
      <c r="DL64" s="23">
        <f>+TRUNC('D-PRB'!DL64,0)</f>
        <v>0</v>
      </c>
      <c r="DM64" s="23">
        <f>+TRUNC('D-PRB'!DM64,0)</f>
        <v>0</v>
      </c>
      <c r="DN64" s="23">
        <f>+TRUNC('D-PRB'!DN64,0)</f>
        <v>0</v>
      </c>
      <c r="DO64" s="23">
        <f>+TRUNC('D-PRB'!DO64,0)</f>
        <v>0</v>
      </c>
      <c r="DP64" s="23">
        <f>+TRUNC('D-PRB'!DP64,0)</f>
        <v>0</v>
      </c>
      <c r="DR64" s="53">
        <f>+TRUNC('D-PRB'!DR64,0)</f>
        <v>0</v>
      </c>
      <c r="DS64" s="53">
        <f>+TRUNC('D-PRB'!DS64,0)</f>
        <v>0</v>
      </c>
      <c r="DT64" s="53">
        <f>+TRUNC('D-PRB'!DT64,3)</f>
        <v>0</v>
      </c>
      <c r="DU64" s="53">
        <f>+TRUNC('D-PRB'!DU64,3)</f>
        <v>0</v>
      </c>
      <c r="DV64" s="53">
        <f>+TRUNC('D-PRB'!DV64,0)</f>
        <v>0</v>
      </c>
      <c r="DW64" s="53">
        <f>+TRUNC('D-PRB'!DW64,0)</f>
        <v>0</v>
      </c>
      <c r="DX64" s="53">
        <f>+TRUNC('D-PRB'!DX64,0)</f>
        <v>0</v>
      </c>
      <c r="DY64" s="53">
        <f>+TRUNC('D-PRB'!DY64,0)</f>
        <v>0</v>
      </c>
      <c r="DZ64" s="53">
        <f>+TRUNC('D-PRB'!DZ64,0)</f>
        <v>0</v>
      </c>
      <c r="EA64" s="53">
        <f>+TRUNC('D-PRB'!EA64,0)</f>
        <v>0</v>
      </c>
      <c r="EB64" s="53">
        <f>+TRUNC('D-PRB'!EB64,3)</f>
        <v>0</v>
      </c>
      <c r="EC64" s="53">
        <f>+TRUNC('D-PRB'!EC64,3)</f>
        <v>0</v>
      </c>
      <c r="ED64" s="53">
        <f>+TRUNC('D-PRB'!ED64,0)</f>
        <v>0</v>
      </c>
      <c r="EE64" s="53">
        <f>+TRUNC('D-PRB'!EE64,0)</f>
        <v>0</v>
      </c>
      <c r="EF64" s="53">
        <f>+TRUNC('D-PRB'!EF64,0)</f>
        <v>0</v>
      </c>
      <c r="EG64" s="53">
        <f>+TRUNC('D-PRB'!EG64,0)</f>
        <v>0</v>
      </c>
      <c r="EH64" s="53">
        <f>+TRUNC('D-PRB'!EH64,0)</f>
        <v>0</v>
      </c>
      <c r="EI64" s="53">
        <f>+TRUNC('D-PRB'!EI64,0)</f>
        <v>0</v>
      </c>
      <c r="EJ64" s="53">
        <f>+TRUNC('D-PRB'!EJ64,3)</f>
        <v>0</v>
      </c>
      <c r="EK64" s="53">
        <f>+TRUNC('D-PRB'!EK64,3)</f>
        <v>0</v>
      </c>
      <c r="EL64" s="53">
        <f>+TRUNC('D-PRB'!EL64,0)</f>
        <v>0</v>
      </c>
      <c r="EM64" s="53">
        <f>+TRUNC('D-PRB'!EM64,0)</f>
        <v>0</v>
      </c>
      <c r="EN64" s="53">
        <f>+TRUNC('D-PRB'!EN64,0)</f>
        <v>0</v>
      </c>
      <c r="EO64" s="53">
        <f>+TRUNC('D-PRB'!EO64,0)</f>
        <v>0</v>
      </c>
      <c r="EQ64" s="53">
        <f>+TRUNC('D-PRB'!EQ64,0)</f>
        <v>0</v>
      </c>
      <c r="ER64" s="53">
        <f>+TRUNC('D-PRB'!ER64,0)</f>
        <v>0</v>
      </c>
      <c r="ES64" s="53">
        <f>+TRUNC('D-PRB'!ES64,3)</f>
        <v>0</v>
      </c>
      <c r="ET64" s="53">
        <f>+TRUNC('D-PRB'!ET64,3)</f>
        <v>0</v>
      </c>
      <c r="EU64" s="53">
        <f>+TRUNC('D-PRB'!EU64,0)</f>
        <v>0</v>
      </c>
      <c r="EV64" s="53">
        <f>+TRUNC('D-PRB'!EV64,0)</f>
        <v>0</v>
      </c>
      <c r="EW64" s="53">
        <f>+TRUNC('D-PRB'!EW64,0)</f>
        <v>0</v>
      </c>
      <c r="EX64" s="53">
        <f>+TRUNC('D-PRB'!EX64,0)</f>
        <v>0</v>
      </c>
      <c r="EY64" s="53">
        <f>+TRUNC('D-PRB'!EY64,0)</f>
        <v>0</v>
      </c>
      <c r="EZ64" s="53">
        <f>+TRUNC('D-PRB'!EZ64,0)</f>
        <v>0</v>
      </c>
      <c r="FA64" s="53">
        <f>+TRUNC('D-PRB'!FA64,3)</f>
        <v>0</v>
      </c>
      <c r="FB64" s="53">
        <f>+TRUNC('D-PRB'!FB64,3)</f>
        <v>0</v>
      </c>
      <c r="FC64" s="53">
        <f>+TRUNC('D-PRB'!FC64,0)</f>
        <v>0</v>
      </c>
      <c r="FD64" s="53">
        <f>+TRUNC('D-PRB'!FD64,0)</f>
        <v>0</v>
      </c>
      <c r="FE64" s="53">
        <f>+TRUNC('D-PRB'!FE64,0)</f>
        <v>0</v>
      </c>
      <c r="FF64" s="53">
        <f>+TRUNC('D-PRB'!FF64,0)</f>
        <v>0</v>
      </c>
      <c r="FG64" s="53">
        <f>+TRUNC('D-PRB'!FG64,0)</f>
        <v>0</v>
      </c>
      <c r="FH64" s="53">
        <f>+TRUNC('D-PRB'!FH64,0)</f>
        <v>0</v>
      </c>
      <c r="FI64" s="53">
        <f>+TRUNC('D-PRB'!FI64,3)</f>
        <v>0</v>
      </c>
      <c r="FJ64" s="53">
        <f>+TRUNC('D-PRB'!FJ64,3)</f>
        <v>0</v>
      </c>
      <c r="FK64" s="53">
        <f>+TRUNC('D-PRB'!FK64,0)</f>
        <v>0</v>
      </c>
      <c r="FL64" s="53">
        <f>+TRUNC('D-PRB'!FL64,0)</f>
        <v>0</v>
      </c>
      <c r="FM64" s="53">
        <f>+TRUNC('D-PRB'!FM64,0)</f>
        <v>0</v>
      </c>
      <c r="FN64" s="53">
        <f>+TRUNC('D-PRB'!FN64,0)</f>
        <v>0</v>
      </c>
    </row>
    <row r="65" spans="3:170" x14ac:dyDescent="0.2">
      <c r="C65" s="12">
        <f>+'D-PDP'!C65</f>
        <v>2052</v>
      </c>
      <c r="D65" s="23">
        <f>+TRUNC('D-PRB'!D65,0)</f>
        <v>0</v>
      </c>
      <c r="E65" s="23">
        <f>+TRUNC('D-PRB'!E65,0)</f>
        <v>0</v>
      </c>
      <c r="F65" s="23">
        <f>+TRUNC('D-PRB'!F65,0)</f>
        <v>0</v>
      </c>
      <c r="G65" s="23">
        <f>+TRUNC('D-PRB'!G65,0)</f>
        <v>0</v>
      </c>
      <c r="H65" s="23">
        <f>+TRUNC('D-PRB'!H65,0)</f>
        <v>0</v>
      </c>
      <c r="I65" s="23">
        <f>+TRUNC('D-PRB'!I65,0)</f>
        <v>0</v>
      </c>
      <c r="J65" s="23">
        <f>+TRUNC('D-PRB'!J65,0)</f>
        <v>0</v>
      </c>
      <c r="K65" s="23">
        <f>+TRUNC('D-PRB'!K65,0)</f>
        <v>447</v>
      </c>
      <c r="L65" s="23">
        <f>+TRUNC('D-PRB'!L65,0)</f>
        <v>0</v>
      </c>
      <c r="M65" s="23">
        <f>+TRUNC('D-PRB'!M65,3)</f>
        <v>0</v>
      </c>
      <c r="N65" s="23">
        <f>+TRUNC('D-PRB'!N65,3)</f>
        <v>0</v>
      </c>
      <c r="O65" s="23">
        <f>+TRUNC('D-PRB'!O65,3)</f>
        <v>0</v>
      </c>
      <c r="P65" s="23">
        <f>+TRUNC('D-PRB'!P65,3)</f>
        <v>0</v>
      </c>
      <c r="Q65" s="23">
        <f>+TRUNC('D-PRB'!Q65,3)</f>
        <v>0</v>
      </c>
      <c r="R65" s="23">
        <f>+TRUNC('D-PRB'!R65,3)</f>
        <v>0</v>
      </c>
      <c r="S65" s="23">
        <f>+TRUNC('D-PRB'!S65,0)</f>
        <v>0</v>
      </c>
      <c r="T65" s="23">
        <f>+TRUNC('D-PRB'!T65,0)</f>
        <v>0</v>
      </c>
      <c r="U65" s="23">
        <f>+TRUNC('D-PRB'!U65,0)</f>
        <v>0</v>
      </c>
      <c r="V65" s="23">
        <f>+TRUNC('D-PRB'!V65,0)</f>
        <v>0</v>
      </c>
      <c r="W65" s="23">
        <f>+TRUNC('D-PRB'!W65,0)</f>
        <v>0</v>
      </c>
      <c r="X65" s="23">
        <f>+TRUNC('D-PRB'!X65,0)</f>
        <v>0</v>
      </c>
      <c r="Y65" s="23">
        <f>+TRUNC('D-PRB'!Y65,0)</f>
        <v>0</v>
      </c>
      <c r="Z65" s="23">
        <f>+TRUNC('D-PRB'!Z65,0)</f>
        <v>0</v>
      </c>
      <c r="AA65" s="23">
        <f>+TRUNC('D-PRB'!AA65,0)</f>
        <v>0</v>
      </c>
      <c r="AB65" s="23">
        <f>+TRUNC('D-PRB'!AB65,0)</f>
        <v>0</v>
      </c>
      <c r="AC65" s="23">
        <f>+TRUNC('D-PRB'!AC65,0)</f>
        <v>0</v>
      </c>
      <c r="AD65" s="23">
        <f>+TRUNC('D-PRB'!AD65,3)</f>
        <v>0</v>
      </c>
      <c r="AE65" s="23">
        <f>+TRUNC('D-PRB'!AE65,3)</f>
        <v>0</v>
      </c>
      <c r="AF65" s="23">
        <f>+TRUNC('D-PRB'!AF65,0)</f>
        <v>0</v>
      </c>
      <c r="AG65" s="23">
        <f>+TRUNC('D-PRB'!AG65,0)</f>
        <v>0</v>
      </c>
      <c r="AH65" s="23">
        <f>+TRUNC('D-PRB'!AH65,0)</f>
        <v>0</v>
      </c>
      <c r="AI65" s="23">
        <f>+TRUNC('D-PRB'!AI65,0)</f>
        <v>0</v>
      </c>
      <c r="AJ65" s="23">
        <f>+TRUNC('D-PRB'!AJ65,6)</f>
        <v>0</v>
      </c>
      <c r="AK65" s="23">
        <f>+TRUNC('D-PRB'!AK65,6)</f>
        <v>0</v>
      </c>
      <c r="AL65" s="23">
        <f>+TRUNC('D-PRB'!AL65,6)</f>
        <v>0</v>
      </c>
      <c r="AM65" s="23">
        <f>+TRUNC('D-PRB'!AM65,0)</f>
        <v>0</v>
      </c>
      <c r="AN65" s="23">
        <f>+TRUNC('D-PRB'!AN65,3)</f>
        <v>0</v>
      </c>
      <c r="AO65" s="23">
        <f>+TRUNC('D-PRB'!AO65,0)</f>
        <v>0</v>
      </c>
      <c r="AP65" s="23">
        <f>+TRUNC('D-PRB'!AP65,6)</f>
        <v>0</v>
      </c>
      <c r="AQ65" s="23">
        <f>+TRUNC('D-PRB'!AQ65,0)</f>
        <v>0</v>
      </c>
      <c r="AR65" s="23">
        <f>+TRUNC('D-PRB'!AR65,0)</f>
        <v>0</v>
      </c>
      <c r="AS65" s="23">
        <f>+TRUNC('D-PRB'!AS65,3)</f>
        <v>0</v>
      </c>
      <c r="AT65" s="23">
        <f>+TRUNC('D-PRB'!AT65,3)</f>
        <v>0</v>
      </c>
      <c r="AU65" s="23">
        <f>+TRUNC('D-PRB'!AU65,0)</f>
        <v>0</v>
      </c>
      <c r="AV65" s="23">
        <f>+TRUNC('D-PRB'!AV65,0)</f>
        <v>0</v>
      </c>
      <c r="AW65" s="23">
        <f>+TRUNC('D-PRB'!AW65,0)</f>
        <v>0</v>
      </c>
      <c r="AX65" s="23">
        <f>+TRUNC('D-PRB'!AX65,0)</f>
        <v>0</v>
      </c>
      <c r="AY65" s="23">
        <f>+TRUNC('D-PRB'!AY65,0)</f>
        <v>0</v>
      </c>
      <c r="AZ65" s="23">
        <f>+TRUNC('D-PRB'!AZ65,3)</f>
        <v>0</v>
      </c>
      <c r="BA65" s="23">
        <f>+TRUNC('D-PRB'!BA65,0)</f>
        <v>0</v>
      </c>
      <c r="BB65" s="23">
        <f>+TRUNC('D-PRB'!BB65,0)</f>
        <v>0</v>
      </c>
      <c r="BC65" s="23">
        <f>+TRUNC('D-PRB'!BC65,0)</f>
        <v>0</v>
      </c>
      <c r="BD65" s="23">
        <f>+TRUNC('D-PRB'!BD65,3)</f>
        <v>0</v>
      </c>
      <c r="BE65" s="23">
        <f>+TRUNC('D-PRB'!BE65,3)</f>
        <v>0</v>
      </c>
      <c r="BF65" s="23">
        <f>+TRUNC('D-PRB'!BF65,0)</f>
        <v>0</v>
      </c>
      <c r="BG65" s="23">
        <f>+TRUNC('D-PRB'!BG65,0)</f>
        <v>0</v>
      </c>
      <c r="BH65" s="23">
        <f>+TRUNC('D-PRB'!BH65,0)</f>
        <v>0</v>
      </c>
      <c r="BI65" s="23">
        <f>+TRUNC('D-PRB'!BI65,0)</f>
        <v>0</v>
      </c>
      <c r="BJ65" s="23">
        <f>+TRUNC('D-PRB'!BJ65,3)</f>
        <v>98.739000000000004</v>
      </c>
      <c r="BK65" s="23">
        <f>+TRUNC('D-PRB'!BK65,3)</f>
        <v>1.8420000000000001</v>
      </c>
      <c r="BL65" s="23">
        <f>+TRUNC('D-PRB'!BL65,3)</f>
        <v>-1.0569999999999999</v>
      </c>
      <c r="BM65" s="23">
        <f>+TRUNC('D-PRB'!BM65,3)</f>
        <v>0.876</v>
      </c>
      <c r="BN65" s="23">
        <f>+TRUNC('D-PRB'!BN65,3)</f>
        <v>6.0419999999999998</v>
      </c>
      <c r="BO65" s="23">
        <f>+TRUNC('D-PRB'!BO65,3)</f>
        <v>6.0419999999999998</v>
      </c>
      <c r="BP65" s="23">
        <f>+TRUNC('D-PRB'!BP65,3)</f>
        <v>0</v>
      </c>
      <c r="BQ65" s="23">
        <f>+TRUNC('D-PRB'!BQ65,3)</f>
        <v>37.502000000000002</v>
      </c>
      <c r="BR65" s="23">
        <f>+TRUNC('D-PRB'!BR65,3)</f>
        <v>37.502000000000002</v>
      </c>
      <c r="BS65" s="23">
        <f>+TRUNC('D-PRB'!BS65,3)</f>
        <v>98.739000000000004</v>
      </c>
      <c r="BT65" s="23">
        <f>+TRUNC('D-PRB'!BT65,0)</f>
        <v>0</v>
      </c>
      <c r="BU65" s="23">
        <f>+TRUNC('D-PRB'!BU65,0)</f>
        <v>0</v>
      </c>
      <c r="BV65" s="23">
        <f>+TRUNC('D-PRB'!BV65,6)</f>
        <v>0</v>
      </c>
      <c r="BW65" s="23">
        <f>+TRUNC('D-PRB'!BW65,0)</f>
        <v>0</v>
      </c>
      <c r="BX65" s="23">
        <f>+TRUNC('D-PRB'!BX65,0)</f>
        <v>0</v>
      </c>
      <c r="BY65" s="23">
        <f>+TRUNC('D-PRB'!BY65,0)</f>
        <v>0</v>
      </c>
      <c r="BZ65" s="23">
        <f>+TRUNC('D-PRB'!BZ65,3)</f>
        <v>0</v>
      </c>
      <c r="CA65" s="23">
        <f>+TRUNC('D-PRB'!CA65,3)</f>
        <v>0.13</v>
      </c>
      <c r="CB65" s="23">
        <f>+TRUNC('D-PRB'!CB65,3)</f>
        <v>0.42199999999999999</v>
      </c>
      <c r="CC65" s="23">
        <f>+TRUNC('D-PRB'!CC65,3)</f>
        <v>0.10299999999999999</v>
      </c>
      <c r="CD65" s="23">
        <f>+TRUNC('D-PRB'!CD65,3)</f>
        <v>8.6999999999999994E-2</v>
      </c>
      <c r="CE65" s="23">
        <f>+TRUNC('D-PRB'!CE65,3)</f>
        <v>0</v>
      </c>
      <c r="CF65" s="23">
        <f>+TRUNC('D-PRB'!CF65,3)</f>
        <v>0</v>
      </c>
      <c r="CG65" s="23">
        <f>+TRUNC('D-PRB'!CG65,3)</f>
        <v>0</v>
      </c>
      <c r="CH65" s="23">
        <f>+TRUNC('D-PRB'!CH65,3)</f>
        <v>0</v>
      </c>
      <c r="CI65" s="23">
        <f>+TRUNC('D-PRB'!CI65,3)</f>
        <v>47099.114999999998</v>
      </c>
      <c r="CJ65" s="23">
        <f>+TRUNC('D-PRB'!CJ65,3)</f>
        <v>1499.7370000000001</v>
      </c>
      <c r="CK65" s="23">
        <f>+TRUNC('D-PRB'!CK65,3)</f>
        <v>0</v>
      </c>
      <c r="CL65" s="23">
        <f>+TRUNC('D-PRB'!CL65,3)</f>
        <v>0</v>
      </c>
      <c r="CM65" s="23">
        <f>+TRUNC('D-PRB'!CM65,3)</f>
        <v>0</v>
      </c>
      <c r="CN65" s="23">
        <f>+TRUNC('D-PRB'!CN65,0)</f>
        <v>0</v>
      </c>
      <c r="CO65" s="23">
        <f>+TRUNC('D-PRB'!CO65,3)</f>
        <v>0</v>
      </c>
      <c r="CP65" s="23">
        <f>+TRUNC('D-PRB'!CP65,0)</f>
        <v>0</v>
      </c>
      <c r="CQ65" s="23">
        <f>+TRUNC('D-PRB'!CQ65,0)</f>
        <v>0</v>
      </c>
      <c r="CR65" s="23">
        <f>+TRUNC('D-PRB'!CR65,0)</f>
        <v>0</v>
      </c>
      <c r="CS65" s="23">
        <f>+TRUNC('D-PRB'!CS65,0)</f>
        <v>0</v>
      </c>
      <c r="CT65" s="23">
        <f>+TRUNC('D-PRB'!CT65,0)</f>
        <v>0</v>
      </c>
      <c r="CU65" s="23">
        <f>+TRUNC('D-PRB'!CU65,6)</f>
        <v>0</v>
      </c>
      <c r="CV65" s="23">
        <f>+TRUNC('D-PRB'!CV65,0)</f>
        <v>0</v>
      </c>
      <c r="CW65" s="23">
        <f>+TRUNC('D-PRB'!CW65,0)</f>
        <v>0</v>
      </c>
      <c r="CX65" s="23">
        <f>+TRUNC('D-PRB'!CX65,0)</f>
        <v>0</v>
      </c>
      <c r="CY65" s="23">
        <f>+TRUNC('D-PRB'!CY65,0)</f>
        <v>0</v>
      </c>
      <c r="CZ65" s="23">
        <f>+TRUNC('D-PRB'!CZ65,0)</f>
        <v>0</v>
      </c>
      <c r="DA65" s="23">
        <f>+TRUNC('D-PRB'!DA65,0)</f>
        <v>0</v>
      </c>
      <c r="DB65" s="23">
        <f>+TRUNC('D-PRB'!DB65,0)</f>
        <v>0</v>
      </c>
      <c r="DC65" s="23">
        <f>+TRUNC('D-PRB'!DC65,0)</f>
        <v>0</v>
      </c>
      <c r="DD65" s="23">
        <f>+TRUNC('D-PRB'!DD65,0)</f>
        <v>0</v>
      </c>
      <c r="DE65" s="23">
        <f>+TRUNC('D-PRB'!DE65,0)</f>
        <v>0</v>
      </c>
      <c r="DF65" s="23">
        <f>+TRUNC('D-PRB'!DF65,0)</f>
        <v>0</v>
      </c>
      <c r="DG65" s="23">
        <f>+TRUNC('D-PRB'!DG65,0)</f>
        <v>0</v>
      </c>
      <c r="DH65" s="23">
        <f>+TRUNC('D-PRB'!DH65,0)</f>
        <v>0</v>
      </c>
      <c r="DI65" s="23">
        <f>+TRUNC('D-PRB'!DI65,0)</f>
        <v>0</v>
      </c>
      <c r="DJ65" s="23">
        <f>+TRUNC('D-PRB'!DJ65,6)</f>
        <v>0</v>
      </c>
      <c r="DK65" s="23">
        <f>+TRUNC('D-PRB'!DK65,0)</f>
        <v>0</v>
      </c>
      <c r="DL65" s="23">
        <f>+TRUNC('D-PRB'!DL65,0)</f>
        <v>0</v>
      </c>
      <c r="DM65" s="23">
        <f>+TRUNC('D-PRB'!DM65,0)</f>
        <v>0</v>
      </c>
      <c r="DN65" s="23">
        <f>+TRUNC('D-PRB'!DN65,0)</f>
        <v>0</v>
      </c>
      <c r="DO65" s="23">
        <f>+TRUNC('D-PRB'!DO65,0)</f>
        <v>0</v>
      </c>
      <c r="DP65" s="23">
        <f>+TRUNC('D-PRB'!DP65,0)</f>
        <v>0</v>
      </c>
      <c r="DR65" s="53">
        <f>+TRUNC('D-PRB'!DR65,0)</f>
        <v>0</v>
      </c>
      <c r="DS65" s="53">
        <f>+TRUNC('D-PRB'!DS65,0)</f>
        <v>0</v>
      </c>
      <c r="DT65" s="53">
        <f>+TRUNC('D-PRB'!DT65,3)</f>
        <v>0</v>
      </c>
      <c r="DU65" s="53">
        <f>+TRUNC('D-PRB'!DU65,3)</f>
        <v>0</v>
      </c>
      <c r="DV65" s="53">
        <f>+TRUNC('D-PRB'!DV65,0)</f>
        <v>0</v>
      </c>
      <c r="DW65" s="53">
        <f>+TRUNC('D-PRB'!DW65,0)</f>
        <v>0</v>
      </c>
      <c r="DX65" s="53">
        <f>+TRUNC('D-PRB'!DX65,0)</f>
        <v>0</v>
      </c>
      <c r="DY65" s="53">
        <f>+TRUNC('D-PRB'!DY65,0)</f>
        <v>0</v>
      </c>
      <c r="DZ65" s="53">
        <f>+TRUNC('D-PRB'!DZ65,0)</f>
        <v>0</v>
      </c>
      <c r="EA65" s="53">
        <f>+TRUNC('D-PRB'!EA65,0)</f>
        <v>0</v>
      </c>
      <c r="EB65" s="53">
        <f>+TRUNC('D-PRB'!EB65,3)</f>
        <v>0</v>
      </c>
      <c r="EC65" s="53">
        <f>+TRUNC('D-PRB'!EC65,3)</f>
        <v>0</v>
      </c>
      <c r="ED65" s="53">
        <f>+TRUNC('D-PRB'!ED65,0)</f>
        <v>0</v>
      </c>
      <c r="EE65" s="53">
        <f>+TRUNC('D-PRB'!EE65,0)</f>
        <v>0</v>
      </c>
      <c r="EF65" s="53">
        <f>+TRUNC('D-PRB'!EF65,0)</f>
        <v>0</v>
      </c>
      <c r="EG65" s="53">
        <f>+TRUNC('D-PRB'!EG65,0)</f>
        <v>0</v>
      </c>
      <c r="EH65" s="53">
        <f>+TRUNC('D-PRB'!EH65,0)</f>
        <v>0</v>
      </c>
      <c r="EI65" s="53">
        <f>+TRUNC('D-PRB'!EI65,0)</f>
        <v>0</v>
      </c>
      <c r="EJ65" s="53">
        <f>+TRUNC('D-PRB'!EJ65,3)</f>
        <v>0</v>
      </c>
      <c r="EK65" s="53">
        <f>+TRUNC('D-PRB'!EK65,3)</f>
        <v>0</v>
      </c>
      <c r="EL65" s="53">
        <f>+TRUNC('D-PRB'!EL65,0)</f>
        <v>0</v>
      </c>
      <c r="EM65" s="53">
        <f>+TRUNC('D-PRB'!EM65,0)</f>
        <v>0</v>
      </c>
      <c r="EN65" s="53">
        <f>+TRUNC('D-PRB'!EN65,0)</f>
        <v>0</v>
      </c>
      <c r="EO65" s="53">
        <f>+TRUNC('D-PRB'!EO65,0)</f>
        <v>0</v>
      </c>
      <c r="EQ65" s="53">
        <f>+TRUNC('D-PRB'!EQ65,0)</f>
        <v>0</v>
      </c>
      <c r="ER65" s="53">
        <f>+TRUNC('D-PRB'!ER65,0)</f>
        <v>0</v>
      </c>
      <c r="ES65" s="53">
        <f>+TRUNC('D-PRB'!ES65,3)</f>
        <v>0</v>
      </c>
      <c r="ET65" s="53">
        <f>+TRUNC('D-PRB'!ET65,3)</f>
        <v>0</v>
      </c>
      <c r="EU65" s="53">
        <f>+TRUNC('D-PRB'!EU65,0)</f>
        <v>0</v>
      </c>
      <c r="EV65" s="53">
        <f>+TRUNC('D-PRB'!EV65,0)</f>
        <v>0</v>
      </c>
      <c r="EW65" s="53">
        <f>+TRUNC('D-PRB'!EW65,0)</f>
        <v>0</v>
      </c>
      <c r="EX65" s="53">
        <f>+TRUNC('D-PRB'!EX65,0)</f>
        <v>0</v>
      </c>
      <c r="EY65" s="53">
        <f>+TRUNC('D-PRB'!EY65,0)</f>
        <v>0</v>
      </c>
      <c r="EZ65" s="53">
        <f>+TRUNC('D-PRB'!EZ65,0)</f>
        <v>0</v>
      </c>
      <c r="FA65" s="53">
        <f>+TRUNC('D-PRB'!FA65,3)</f>
        <v>0</v>
      </c>
      <c r="FB65" s="53">
        <f>+TRUNC('D-PRB'!FB65,3)</f>
        <v>0</v>
      </c>
      <c r="FC65" s="53">
        <f>+TRUNC('D-PRB'!FC65,0)</f>
        <v>0</v>
      </c>
      <c r="FD65" s="53">
        <f>+TRUNC('D-PRB'!FD65,0)</f>
        <v>0</v>
      </c>
      <c r="FE65" s="53">
        <f>+TRUNC('D-PRB'!FE65,0)</f>
        <v>0</v>
      </c>
      <c r="FF65" s="53">
        <f>+TRUNC('D-PRB'!FF65,0)</f>
        <v>0</v>
      </c>
      <c r="FG65" s="53">
        <f>+TRUNC('D-PRB'!FG65,0)</f>
        <v>0</v>
      </c>
      <c r="FH65" s="53">
        <f>+TRUNC('D-PRB'!FH65,0)</f>
        <v>0</v>
      </c>
      <c r="FI65" s="53">
        <f>+TRUNC('D-PRB'!FI65,3)</f>
        <v>0</v>
      </c>
      <c r="FJ65" s="53">
        <f>+TRUNC('D-PRB'!FJ65,3)</f>
        <v>0</v>
      </c>
      <c r="FK65" s="53">
        <f>+TRUNC('D-PRB'!FK65,0)</f>
        <v>0</v>
      </c>
      <c r="FL65" s="53">
        <f>+TRUNC('D-PRB'!FL65,0)</f>
        <v>0</v>
      </c>
      <c r="FM65" s="53">
        <f>+TRUNC('D-PRB'!FM65,0)</f>
        <v>0</v>
      </c>
      <c r="FN65" s="53">
        <f>+TRUNC('D-PRB'!FN65,0)</f>
        <v>0</v>
      </c>
    </row>
    <row r="66" spans="3:170" x14ac:dyDescent="0.2">
      <c r="C66" s="12">
        <f>+'D-PDP'!C66</f>
        <v>2053</v>
      </c>
      <c r="D66" s="23">
        <f>+TRUNC('D-PRB'!D66,0)</f>
        <v>0</v>
      </c>
      <c r="E66" s="23">
        <f>+TRUNC('D-PRB'!E66,0)</f>
        <v>0</v>
      </c>
      <c r="F66" s="23">
        <f>+TRUNC('D-PRB'!F66,0)</f>
        <v>0</v>
      </c>
      <c r="G66" s="23">
        <f>+TRUNC('D-PRB'!G66,0)</f>
        <v>0</v>
      </c>
      <c r="H66" s="23">
        <f>+TRUNC('D-PRB'!H66,0)</f>
        <v>0</v>
      </c>
      <c r="I66" s="23">
        <f>+TRUNC('D-PRB'!I66,0)</f>
        <v>0</v>
      </c>
      <c r="J66" s="23">
        <f>+TRUNC('D-PRB'!J66,0)</f>
        <v>0</v>
      </c>
      <c r="K66" s="23">
        <f>+TRUNC('D-PRB'!K66,0)</f>
        <v>256</v>
      </c>
      <c r="L66" s="23">
        <f>+TRUNC('D-PRB'!L66,0)</f>
        <v>0</v>
      </c>
      <c r="M66" s="23">
        <f>+TRUNC('D-PRB'!M66,3)</f>
        <v>0</v>
      </c>
      <c r="N66" s="23">
        <f>+TRUNC('D-PRB'!N66,3)</f>
        <v>0</v>
      </c>
      <c r="O66" s="23">
        <f>+TRUNC('D-PRB'!O66,3)</f>
        <v>0</v>
      </c>
      <c r="P66" s="23">
        <f>+TRUNC('D-PRB'!P66,3)</f>
        <v>0</v>
      </c>
      <c r="Q66" s="23">
        <f>+TRUNC('D-PRB'!Q66,3)</f>
        <v>0</v>
      </c>
      <c r="R66" s="23">
        <f>+TRUNC('D-PRB'!R66,3)</f>
        <v>0</v>
      </c>
      <c r="S66" s="23">
        <f>+TRUNC('D-PRB'!S66,0)</f>
        <v>0</v>
      </c>
      <c r="T66" s="23">
        <f>+TRUNC('D-PRB'!T66,0)</f>
        <v>0</v>
      </c>
      <c r="U66" s="23">
        <f>+TRUNC('D-PRB'!U66,0)</f>
        <v>0</v>
      </c>
      <c r="V66" s="23">
        <f>+TRUNC('D-PRB'!V66,0)</f>
        <v>0</v>
      </c>
      <c r="W66" s="23">
        <f>+TRUNC('D-PRB'!W66,0)</f>
        <v>0</v>
      </c>
      <c r="X66" s="23">
        <f>+TRUNC('D-PRB'!X66,0)</f>
        <v>0</v>
      </c>
      <c r="Y66" s="23">
        <f>+TRUNC('D-PRB'!Y66,0)</f>
        <v>0</v>
      </c>
      <c r="Z66" s="23">
        <f>+TRUNC('D-PRB'!Z66,0)</f>
        <v>0</v>
      </c>
      <c r="AA66" s="23">
        <f>+TRUNC('D-PRB'!AA66,0)</f>
        <v>0</v>
      </c>
      <c r="AB66" s="23">
        <f>+TRUNC('D-PRB'!AB66,0)</f>
        <v>0</v>
      </c>
      <c r="AC66" s="23">
        <f>+TRUNC('D-PRB'!AC66,0)</f>
        <v>0</v>
      </c>
      <c r="AD66" s="23">
        <f>+TRUNC('D-PRB'!AD66,3)</f>
        <v>0</v>
      </c>
      <c r="AE66" s="23">
        <f>+TRUNC('D-PRB'!AE66,3)</f>
        <v>0</v>
      </c>
      <c r="AF66" s="23">
        <f>+TRUNC('D-PRB'!AF66,0)</f>
        <v>0</v>
      </c>
      <c r="AG66" s="23">
        <f>+TRUNC('D-PRB'!AG66,0)</f>
        <v>0</v>
      </c>
      <c r="AH66" s="23">
        <f>+TRUNC('D-PRB'!AH66,0)</f>
        <v>0</v>
      </c>
      <c r="AI66" s="23">
        <f>+TRUNC('D-PRB'!AI66,0)</f>
        <v>0</v>
      </c>
      <c r="AJ66" s="23">
        <f>+TRUNC('D-PRB'!AJ66,6)</f>
        <v>0</v>
      </c>
      <c r="AK66" s="23">
        <f>+TRUNC('D-PRB'!AK66,6)</f>
        <v>0</v>
      </c>
      <c r="AL66" s="23">
        <f>+TRUNC('D-PRB'!AL66,6)</f>
        <v>0</v>
      </c>
      <c r="AM66" s="23">
        <f>+TRUNC('D-PRB'!AM66,0)</f>
        <v>0</v>
      </c>
      <c r="AN66" s="23">
        <f>+TRUNC('D-PRB'!AN66,3)</f>
        <v>0</v>
      </c>
      <c r="AO66" s="23">
        <f>+TRUNC('D-PRB'!AO66,0)</f>
        <v>0</v>
      </c>
      <c r="AP66" s="23">
        <f>+TRUNC('D-PRB'!AP66,6)</f>
        <v>0</v>
      </c>
      <c r="AQ66" s="23">
        <f>+TRUNC('D-PRB'!AQ66,0)</f>
        <v>0</v>
      </c>
      <c r="AR66" s="23">
        <f>+TRUNC('D-PRB'!AR66,0)</f>
        <v>0</v>
      </c>
      <c r="AS66" s="23">
        <f>+TRUNC('D-PRB'!AS66,3)</f>
        <v>0</v>
      </c>
      <c r="AT66" s="23">
        <f>+TRUNC('D-PRB'!AT66,3)</f>
        <v>0</v>
      </c>
      <c r="AU66" s="23">
        <f>+TRUNC('D-PRB'!AU66,0)</f>
        <v>0</v>
      </c>
      <c r="AV66" s="23">
        <f>+TRUNC('D-PRB'!AV66,0)</f>
        <v>0</v>
      </c>
      <c r="AW66" s="23">
        <f>+TRUNC('D-PRB'!AW66,0)</f>
        <v>0</v>
      </c>
      <c r="AX66" s="23">
        <f>+TRUNC('D-PRB'!AX66,0)</f>
        <v>0</v>
      </c>
      <c r="AY66" s="23">
        <f>+TRUNC('D-PRB'!AY66,0)</f>
        <v>0</v>
      </c>
      <c r="AZ66" s="23">
        <f>+TRUNC('D-PRB'!AZ66,3)</f>
        <v>0</v>
      </c>
      <c r="BA66" s="23">
        <f>+TRUNC('D-PRB'!BA66,0)</f>
        <v>0</v>
      </c>
      <c r="BB66" s="23">
        <f>+TRUNC('D-PRB'!BB66,0)</f>
        <v>0</v>
      </c>
      <c r="BC66" s="23">
        <f>+TRUNC('D-PRB'!BC66,0)</f>
        <v>0</v>
      </c>
      <c r="BD66" s="23">
        <f>+TRUNC('D-PRB'!BD66,3)</f>
        <v>0</v>
      </c>
      <c r="BE66" s="23">
        <f>+TRUNC('D-PRB'!BE66,3)</f>
        <v>0</v>
      </c>
      <c r="BF66" s="23">
        <f>+TRUNC('D-PRB'!BF66,0)</f>
        <v>0</v>
      </c>
      <c r="BG66" s="23">
        <f>+TRUNC('D-PRB'!BG66,0)</f>
        <v>0</v>
      </c>
      <c r="BH66" s="23">
        <f>+TRUNC('D-PRB'!BH66,0)</f>
        <v>0</v>
      </c>
      <c r="BI66" s="23">
        <f>+TRUNC('D-PRB'!BI66,0)</f>
        <v>0</v>
      </c>
      <c r="BJ66" s="23">
        <f>+TRUNC('D-PRB'!BJ66,3)</f>
        <v>98.739000000000004</v>
      </c>
      <c r="BK66" s="23">
        <f>+TRUNC('D-PRB'!BK66,3)</f>
        <v>1.8420000000000001</v>
      </c>
      <c r="BL66" s="23">
        <f>+TRUNC('D-PRB'!BL66,3)</f>
        <v>-1.0569999999999999</v>
      </c>
      <c r="BM66" s="23">
        <f>+TRUNC('D-PRB'!BM66,3)</f>
        <v>0.876</v>
      </c>
      <c r="BN66" s="23">
        <f>+TRUNC('D-PRB'!BN66,3)</f>
        <v>6.0419999999999998</v>
      </c>
      <c r="BO66" s="23">
        <f>+TRUNC('D-PRB'!BO66,3)</f>
        <v>6.0419999999999998</v>
      </c>
      <c r="BP66" s="23">
        <f>+TRUNC('D-PRB'!BP66,3)</f>
        <v>0</v>
      </c>
      <c r="BQ66" s="23">
        <f>+TRUNC('D-PRB'!BQ66,3)</f>
        <v>37.502000000000002</v>
      </c>
      <c r="BR66" s="23">
        <f>+TRUNC('D-PRB'!BR66,3)</f>
        <v>37.502000000000002</v>
      </c>
      <c r="BS66" s="23">
        <f>+TRUNC('D-PRB'!BS66,3)</f>
        <v>98.739000000000004</v>
      </c>
      <c r="BT66" s="23">
        <f>+TRUNC('D-PRB'!BT66,0)</f>
        <v>0</v>
      </c>
      <c r="BU66" s="23">
        <f>+TRUNC('D-PRB'!BU66,0)</f>
        <v>0</v>
      </c>
      <c r="BV66" s="23">
        <f>+TRUNC('D-PRB'!BV66,6)</f>
        <v>0</v>
      </c>
      <c r="BW66" s="23">
        <f>+TRUNC('D-PRB'!BW66,0)</f>
        <v>0</v>
      </c>
      <c r="BX66" s="23">
        <f>+TRUNC('D-PRB'!BX66,0)</f>
        <v>0</v>
      </c>
      <c r="BY66" s="23">
        <f>+TRUNC('D-PRB'!BY66,0)</f>
        <v>0</v>
      </c>
      <c r="BZ66" s="23">
        <f>+TRUNC('D-PRB'!BZ66,3)</f>
        <v>0</v>
      </c>
      <c r="CA66" s="23">
        <f>+TRUNC('D-PRB'!CA66,3)</f>
        <v>0.13</v>
      </c>
      <c r="CB66" s="23">
        <f>+TRUNC('D-PRB'!CB66,3)</f>
        <v>0.42199999999999999</v>
      </c>
      <c r="CC66" s="23">
        <f>+TRUNC('D-PRB'!CC66,3)</f>
        <v>0.10299999999999999</v>
      </c>
      <c r="CD66" s="23">
        <f>+TRUNC('D-PRB'!CD66,3)</f>
        <v>8.6999999999999994E-2</v>
      </c>
      <c r="CE66" s="23">
        <f>+TRUNC('D-PRB'!CE66,3)</f>
        <v>0</v>
      </c>
      <c r="CF66" s="23">
        <f>+TRUNC('D-PRB'!CF66,3)</f>
        <v>0</v>
      </c>
      <c r="CG66" s="23">
        <f>+TRUNC('D-PRB'!CG66,3)</f>
        <v>0</v>
      </c>
      <c r="CH66" s="23">
        <f>+TRUNC('D-PRB'!CH66,3)</f>
        <v>0</v>
      </c>
      <c r="CI66" s="23">
        <f>+TRUNC('D-PRB'!CI66,3)</f>
        <v>47099.114999999998</v>
      </c>
      <c r="CJ66" s="23">
        <f>+TRUNC('D-PRB'!CJ66,3)</f>
        <v>1499.7370000000001</v>
      </c>
      <c r="CK66" s="23">
        <f>+TRUNC('D-PRB'!CK66,3)</f>
        <v>0</v>
      </c>
      <c r="CL66" s="23">
        <f>+TRUNC('D-PRB'!CL66,3)</f>
        <v>0</v>
      </c>
      <c r="CM66" s="23">
        <f>+TRUNC('D-PRB'!CM66,3)</f>
        <v>0</v>
      </c>
      <c r="CN66" s="23">
        <f>+TRUNC('D-PRB'!CN66,0)</f>
        <v>0</v>
      </c>
      <c r="CO66" s="23">
        <f>+TRUNC('D-PRB'!CO66,3)</f>
        <v>0</v>
      </c>
      <c r="CP66" s="23">
        <f>+TRUNC('D-PRB'!CP66,0)</f>
        <v>0</v>
      </c>
      <c r="CQ66" s="23">
        <f>+TRUNC('D-PRB'!CQ66,0)</f>
        <v>0</v>
      </c>
      <c r="CR66" s="23">
        <f>+TRUNC('D-PRB'!CR66,0)</f>
        <v>0</v>
      </c>
      <c r="CS66" s="23">
        <f>+TRUNC('D-PRB'!CS66,0)</f>
        <v>0</v>
      </c>
      <c r="CT66" s="23">
        <f>+TRUNC('D-PRB'!CT66,0)</f>
        <v>0</v>
      </c>
      <c r="CU66" s="23">
        <f>+TRUNC('D-PRB'!CU66,6)</f>
        <v>0</v>
      </c>
      <c r="CV66" s="23">
        <f>+TRUNC('D-PRB'!CV66,0)</f>
        <v>0</v>
      </c>
      <c r="CW66" s="23">
        <f>+TRUNC('D-PRB'!CW66,0)</f>
        <v>0</v>
      </c>
      <c r="CX66" s="23">
        <f>+TRUNC('D-PRB'!CX66,0)</f>
        <v>0</v>
      </c>
      <c r="CY66" s="23">
        <f>+TRUNC('D-PRB'!CY66,0)</f>
        <v>0</v>
      </c>
      <c r="CZ66" s="23">
        <f>+TRUNC('D-PRB'!CZ66,0)</f>
        <v>0</v>
      </c>
      <c r="DA66" s="23">
        <f>+TRUNC('D-PRB'!DA66,0)</f>
        <v>0</v>
      </c>
      <c r="DB66" s="23">
        <f>+TRUNC('D-PRB'!DB66,0)</f>
        <v>0</v>
      </c>
      <c r="DC66" s="23">
        <f>+TRUNC('D-PRB'!DC66,0)</f>
        <v>0</v>
      </c>
      <c r="DD66" s="23">
        <f>+TRUNC('D-PRB'!DD66,0)</f>
        <v>0</v>
      </c>
      <c r="DE66" s="23">
        <f>+TRUNC('D-PRB'!DE66,0)</f>
        <v>0</v>
      </c>
      <c r="DF66" s="23">
        <f>+TRUNC('D-PRB'!DF66,0)</f>
        <v>0</v>
      </c>
      <c r="DG66" s="23">
        <f>+TRUNC('D-PRB'!DG66,0)</f>
        <v>0</v>
      </c>
      <c r="DH66" s="23">
        <f>+TRUNC('D-PRB'!DH66,0)</f>
        <v>0</v>
      </c>
      <c r="DI66" s="23">
        <f>+TRUNC('D-PRB'!DI66,0)</f>
        <v>0</v>
      </c>
      <c r="DJ66" s="23">
        <f>+TRUNC('D-PRB'!DJ66,6)</f>
        <v>0</v>
      </c>
      <c r="DK66" s="23">
        <f>+TRUNC('D-PRB'!DK66,0)</f>
        <v>0</v>
      </c>
      <c r="DL66" s="23">
        <f>+TRUNC('D-PRB'!DL66,0)</f>
        <v>0</v>
      </c>
      <c r="DM66" s="23">
        <f>+TRUNC('D-PRB'!DM66,0)</f>
        <v>0</v>
      </c>
      <c r="DN66" s="23">
        <f>+TRUNC('D-PRB'!DN66,0)</f>
        <v>0</v>
      </c>
      <c r="DO66" s="23">
        <f>+TRUNC('D-PRB'!DO66,0)</f>
        <v>0</v>
      </c>
      <c r="DP66" s="23">
        <f>+TRUNC('D-PRB'!DP66,0)</f>
        <v>0</v>
      </c>
      <c r="DR66" s="53">
        <f>+TRUNC('D-PRB'!DR66,0)</f>
        <v>0</v>
      </c>
      <c r="DS66" s="53">
        <f>+TRUNC('D-PRB'!DS66,0)</f>
        <v>0</v>
      </c>
      <c r="DT66" s="53">
        <f>+TRUNC('D-PRB'!DT66,3)</f>
        <v>0</v>
      </c>
      <c r="DU66" s="53">
        <f>+TRUNC('D-PRB'!DU66,3)</f>
        <v>0</v>
      </c>
      <c r="DV66" s="53">
        <f>+TRUNC('D-PRB'!DV66,0)</f>
        <v>0</v>
      </c>
      <c r="DW66" s="53">
        <f>+TRUNC('D-PRB'!DW66,0)</f>
        <v>0</v>
      </c>
      <c r="DX66" s="53">
        <f>+TRUNC('D-PRB'!DX66,0)</f>
        <v>0</v>
      </c>
      <c r="DY66" s="53">
        <f>+TRUNC('D-PRB'!DY66,0)</f>
        <v>0</v>
      </c>
      <c r="DZ66" s="53">
        <f>+TRUNC('D-PRB'!DZ66,0)</f>
        <v>0</v>
      </c>
      <c r="EA66" s="53">
        <f>+TRUNC('D-PRB'!EA66,0)</f>
        <v>0</v>
      </c>
      <c r="EB66" s="53">
        <f>+TRUNC('D-PRB'!EB66,3)</f>
        <v>0</v>
      </c>
      <c r="EC66" s="53">
        <f>+TRUNC('D-PRB'!EC66,3)</f>
        <v>0</v>
      </c>
      <c r="ED66" s="53">
        <f>+TRUNC('D-PRB'!ED66,0)</f>
        <v>0</v>
      </c>
      <c r="EE66" s="53">
        <f>+TRUNC('D-PRB'!EE66,0)</f>
        <v>0</v>
      </c>
      <c r="EF66" s="53">
        <f>+TRUNC('D-PRB'!EF66,0)</f>
        <v>0</v>
      </c>
      <c r="EG66" s="53">
        <f>+TRUNC('D-PRB'!EG66,0)</f>
        <v>0</v>
      </c>
      <c r="EH66" s="53">
        <f>+TRUNC('D-PRB'!EH66,0)</f>
        <v>0</v>
      </c>
      <c r="EI66" s="53">
        <f>+TRUNC('D-PRB'!EI66,0)</f>
        <v>0</v>
      </c>
      <c r="EJ66" s="53">
        <f>+TRUNC('D-PRB'!EJ66,3)</f>
        <v>0</v>
      </c>
      <c r="EK66" s="53">
        <f>+TRUNC('D-PRB'!EK66,3)</f>
        <v>0</v>
      </c>
      <c r="EL66" s="53">
        <f>+TRUNC('D-PRB'!EL66,0)</f>
        <v>0</v>
      </c>
      <c r="EM66" s="53">
        <f>+TRUNC('D-PRB'!EM66,0)</f>
        <v>0</v>
      </c>
      <c r="EN66" s="53">
        <f>+TRUNC('D-PRB'!EN66,0)</f>
        <v>0</v>
      </c>
      <c r="EO66" s="53">
        <f>+TRUNC('D-PRB'!EO66,0)</f>
        <v>0</v>
      </c>
      <c r="EQ66" s="53">
        <f>+TRUNC('D-PRB'!EQ66,0)</f>
        <v>0</v>
      </c>
      <c r="ER66" s="53">
        <f>+TRUNC('D-PRB'!ER66,0)</f>
        <v>0</v>
      </c>
      <c r="ES66" s="53">
        <f>+TRUNC('D-PRB'!ES66,3)</f>
        <v>0</v>
      </c>
      <c r="ET66" s="53">
        <f>+TRUNC('D-PRB'!ET66,3)</f>
        <v>0</v>
      </c>
      <c r="EU66" s="53">
        <f>+TRUNC('D-PRB'!EU66,0)</f>
        <v>0</v>
      </c>
      <c r="EV66" s="53">
        <f>+TRUNC('D-PRB'!EV66,0)</f>
        <v>0</v>
      </c>
      <c r="EW66" s="53">
        <f>+TRUNC('D-PRB'!EW66,0)</f>
        <v>0</v>
      </c>
      <c r="EX66" s="53">
        <f>+TRUNC('D-PRB'!EX66,0)</f>
        <v>0</v>
      </c>
      <c r="EY66" s="53">
        <f>+TRUNC('D-PRB'!EY66,0)</f>
        <v>0</v>
      </c>
      <c r="EZ66" s="53">
        <f>+TRUNC('D-PRB'!EZ66,0)</f>
        <v>0</v>
      </c>
      <c r="FA66" s="53">
        <f>+TRUNC('D-PRB'!FA66,3)</f>
        <v>0</v>
      </c>
      <c r="FB66" s="53">
        <f>+TRUNC('D-PRB'!FB66,3)</f>
        <v>0</v>
      </c>
      <c r="FC66" s="53">
        <f>+TRUNC('D-PRB'!FC66,0)</f>
        <v>0</v>
      </c>
      <c r="FD66" s="53">
        <f>+TRUNC('D-PRB'!FD66,0)</f>
        <v>0</v>
      </c>
      <c r="FE66" s="53">
        <f>+TRUNC('D-PRB'!FE66,0)</f>
        <v>0</v>
      </c>
      <c r="FF66" s="53">
        <f>+TRUNC('D-PRB'!FF66,0)</f>
        <v>0</v>
      </c>
      <c r="FG66" s="53">
        <f>+TRUNC('D-PRB'!FG66,0)</f>
        <v>0</v>
      </c>
      <c r="FH66" s="53">
        <f>+TRUNC('D-PRB'!FH66,0)</f>
        <v>0</v>
      </c>
      <c r="FI66" s="53">
        <f>+TRUNC('D-PRB'!FI66,3)</f>
        <v>0</v>
      </c>
      <c r="FJ66" s="53">
        <f>+TRUNC('D-PRB'!FJ66,3)</f>
        <v>0</v>
      </c>
      <c r="FK66" s="53">
        <f>+TRUNC('D-PRB'!FK66,0)</f>
        <v>0</v>
      </c>
      <c r="FL66" s="53">
        <f>+TRUNC('D-PRB'!FL66,0)</f>
        <v>0</v>
      </c>
      <c r="FM66" s="53">
        <f>+TRUNC('D-PRB'!FM66,0)</f>
        <v>0</v>
      </c>
      <c r="FN66" s="53">
        <f>+TRUNC('D-PRB'!FN66,0)</f>
        <v>0</v>
      </c>
    </row>
    <row r="67" spans="3:170" x14ac:dyDescent="0.2">
      <c r="C67" s="12">
        <f>+'D-PDP'!C67</f>
        <v>2054</v>
      </c>
      <c r="D67" s="23">
        <f>+TRUNC('D-PRB'!D67,0)</f>
        <v>0</v>
      </c>
      <c r="E67" s="23">
        <f>+TRUNC('D-PRB'!E67,0)</f>
        <v>0</v>
      </c>
      <c r="F67" s="23">
        <f>+TRUNC('D-PRB'!F67,0)</f>
        <v>0</v>
      </c>
      <c r="G67" s="23">
        <f>+TRUNC('D-PRB'!G67,0)</f>
        <v>0</v>
      </c>
      <c r="H67" s="23">
        <f>+TRUNC('D-PRB'!H67,0)</f>
        <v>0</v>
      </c>
      <c r="I67" s="23">
        <f>+TRUNC('D-PRB'!I67,0)</f>
        <v>0</v>
      </c>
      <c r="J67" s="23">
        <f>+TRUNC('D-PRB'!J67,0)</f>
        <v>0</v>
      </c>
      <c r="K67" s="23">
        <f>+TRUNC('D-PRB'!K67,0)</f>
        <v>212</v>
      </c>
      <c r="L67" s="23">
        <f>+TRUNC('D-PRB'!L67,0)</f>
        <v>0</v>
      </c>
      <c r="M67" s="23">
        <f>+TRUNC('D-PRB'!M67,3)</f>
        <v>0</v>
      </c>
      <c r="N67" s="23">
        <f>+TRUNC('D-PRB'!N67,3)</f>
        <v>0</v>
      </c>
      <c r="O67" s="23">
        <f>+TRUNC('D-PRB'!O67,3)</f>
        <v>0</v>
      </c>
      <c r="P67" s="23">
        <f>+TRUNC('D-PRB'!P67,3)</f>
        <v>0</v>
      </c>
      <c r="Q67" s="23">
        <f>+TRUNC('D-PRB'!Q67,3)</f>
        <v>0</v>
      </c>
      <c r="R67" s="23">
        <f>+TRUNC('D-PRB'!R67,3)</f>
        <v>0</v>
      </c>
      <c r="S67" s="23">
        <f>+TRUNC('D-PRB'!S67,0)</f>
        <v>0</v>
      </c>
      <c r="T67" s="23">
        <f>+TRUNC('D-PRB'!T67,0)</f>
        <v>0</v>
      </c>
      <c r="U67" s="23">
        <f>+TRUNC('D-PRB'!U67,0)</f>
        <v>0</v>
      </c>
      <c r="V67" s="23">
        <f>+TRUNC('D-PRB'!V67,0)</f>
        <v>0</v>
      </c>
      <c r="W67" s="23">
        <f>+TRUNC('D-PRB'!W67,0)</f>
        <v>0</v>
      </c>
      <c r="X67" s="23">
        <f>+TRUNC('D-PRB'!X67,0)</f>
        <v>0</v>
      </c>
      <c r="Y67" s="23">
        <f>+TRUNC('D-PRB'!Y67,0)</f>
        <v>0</v>
      </c>
      <c r="Z67" s="23">
        <f>+TRUNC('D-PRB'!Z67,0)</f>
        <v>0</v>
      </c>
      <c r="AA67" s="23">
        <f>+TRUNC('D-PRB'!AA67,0)</f>
        <v>0</v>
      </c>
      <c r="AB67" s="23">
        <f>+TRUNC('D-PRB'!AB67,0)</f>
        <v>0</v>
      </c>
      <c r="AC67" s="23">
        <f>+TRUNC('D-PRB'!AC67,0)</f>
        <v>0</v>
      </c>
      <c r="AD67" s="23">
        <f>+TRUNC('D-PRB'!AD67,3)</f>
        <v>0</v>
      </c>
      <c r="AE67" s="23">
        <f>+TRUNC('D-PRB'!AE67,3)</f>
        <v>0</v>
      </c>
      <c r="AF67" s="23">
        <f>+TRUNC('D-PRB'!AF67,0)</f>
        <v>0</v>
      </c>
      <c r="AG67" s="23">
        <f>+TRUNC('D-PRB'!AG67,0)</f>
        <v>0</v>
      </c>
      <c r="AH67" s="23">
        <f>+TRUNC('D-PRB'!AH67,0)</f>
        <v>0</v>
      </c>
      <c r="AI67" s="23">
        <f>+TRUNC('D-PRB'!AI67,0)</f>
        <v>0</v>
      </c>
      <c r="AJ67" s="23">
        <f>+TRUNC('D-PRB'!AJ67,6)</f>
        <v>0</v>
      </c>
      <c r="AK67" s="23">
        <f>+TRUNC('D-PRB'!AK67,6)</f>
        <v>0</v>
      </c>
      <c r="AL67" s="23">
        <f>+TRUNC('D-PRB'!AL67,6)</f>
        <v>0</v>
      </c>
      <c r="AM67" s="23">
        <f>+TRUNC('D-PRB'!AM67,0)</f>
        <v>0</v>
      </c>
      <c r="AN67" s="23">
        <f>+TRUNC('D-PRB'!AN67,3)</f>
        <v>0</v>
      </c>
      <c r="AO67" s="23">
        <f>+TRUNC('D-PRB'!AO67,0)</f>
        <v>0</v>
      </c>
      <c r="AP67" s="23">
        <f>+TRUNC('D-PRB'!AP67,6)</f>
        <v>0</v>
      </c>
      <c r="AQ67" s="23">
        <f>+TRUNC('D-PRB'!AQ67,0)</f>
        <v>0</v>
      </c>
      <c r="AR67" s="23">
        <f>+TRUNC('D-PRB'!AR67,0)</f>
        <v>0</v>
      </c>
      <c r="AS67" s="23">
        <f>+TRUNC('D-PRB'!AS67,3)</f>
        <v>0</v>
      </c>
      <c r="AT67" s="23">
        <f>+TRUNC('D-PRB'!AT67,3)</f>
        <v>0</v>
      </c>
      <c r="AU67" s="23">
        <f>+TRUNC('D-PRB'!AU67,0)</f>
        <v>0</v>
      </c>
      <c r="AV67" s="23">
        <f>+TRUNC('D-PRB'!AV67,0)</f>
        <v>0</v>
      </c>
      <c r="AW67" s="23">
        <f>+TRUNC('D-PRB'!AW67,0)</f>
        <v>0</v>
      </c>
      <c r="AX67" s="23">
        <f>+TRUNC('D-PRB'!AX67,0)</f>
        <v>0</v>
      </c>
      <c r="AY67" s="23">
        <f>+TRUNC('D-PRB'!AY67,0)</f>
        <v>0</v>
      </c>
      <c r="AZ67" s="23">
        <f>+TRUNC('D-PRB'!AZ67,3)</f>
        <v>0</v>
      </c>
      <c r="BA67" s="23">
        <f>+TRUNC('D-PRB'!BA67,0)</f>
        <v>0</v>
      </c>
      <c r="BB67" s="23">
        <f>+TRUNC('D-PRB'!BB67,0)</f>
        <v>0</v>
      </c>
      <c r="BC67" s="23">
        <f>+TRUNC('D-PRB'!BC67,0)</f>
        <v>0</v>
      </c>
      <c r="BD67" s="23">
        <f>+TRUNC('D-PRB'!BD67,3)</f>
        <v>0</v>
      </c>
      <c r="BE67" s="23">
        <f>+TRUNC('D-PRB'!BE67,3)</f>
        <v>0</v>
      </c>
      <c r="BF67" s="23">
        <f>+TRUNC('D-PRB'!BF67,0)</f>
        <v>0</v>
      </c>
      <c r="BG67" s="23">
        <f>+TRUNC('D-PRB'!BG67,0)</f>
        <v>0</v>
      </c>
      <c r="BH67" s="23">
        <f>+TRUNC('D-PRB'!BH67,0)</f>
        <v>0</v>
      </c>
      <c r="BI67" s="23">
        <f>+TRUNC('D-PRB'!BI67,0)</f>
        <v>0</v>
      </c>
      <c r="BJ67" s="23">
        <f>+TRUNC('D-PRB'!BJ67,3)</f>
        <v>98.739000000000004</v>
      </c>
      <c r="BK67" s="23">
        <f>+TRUNC('D-PRB'!BK67,3)</f>
        <v>1.8420000000000001</v>
      </c>
      <c r="BL67" s="23">
        <f>+TRUNC('D-PRB'!BL67,3)</f>
        <v>-1.0569999999999999</v>
      </c>
      <c r="BM67" s="23">
        <f>+TRUNC('D-PRB'!BM67,3)</f>
        <v>0.876</v>
      </c>
      <c r="BN67" s="23">
        <f>+TRUNC('D-PRB'!BN67,3)</f>
        <v>6.0419999999999998</v>
      </c>
      <c r="BO67" s="23">
        <f>+TRUNC('D-PRB'!BO67,3)</f>
        <v>6.0419999999999998</v>
      </c>
      <c r="BP67" s="23">
        <f>+TRUNC('D-PRB'!BP67,3)</f>
        <v>0</v>
      </c>
      <c r="BQ67" s="23">
        <f>+TRUNC('D-PRB'!BQ67,3)</f>
        <v>37.502000000000002</v>
      </c>
      <c r="BR67" s="23">
        <f>+TRUNC('D-PRB'!BR67,3)</f>
        <v>37.502000000000002</v>
      </c>
      <c r="BS67" s="23">
        <f>+TRUNC('D-PRB'!BS67,3)</f>
        <v>98.739000000000004</v>
      </c>
      <c r="BT67" s="23">
        <f>+TRUNC('D-PRB'!BT67,0)</f>
        <v>0</v>
      </c>
      <c r="BU67" s="23">
        <f>+TRUNC('D-PRB'!BU67,0)</f>
        <v>0</v>
      </c>
      <c r="BV67" s="23">
        <f>+TRUNC('D-PRB'!BV67,6)</f>
        <v>0</v>
      </c>
      <c r="BW67" s="23">
        <f>+TRUNC('D-PRB'!BW67,0)</f>
        <v>0</v>
      </c>
      <c r="BX67" s="23">
        <f>+TRUNC('D-PRB'!BX67,0)</f>
        <v>0</v>
      </c>
      <c r="BY67" s="23">
        <f>+TRUNC('D-PRB'!BY67,0)</f>
        <v>0</v>
      </c>
      <c r="BZ67" s="23">
        <f>+TRUNC('D-PRB'!BZ67,3)</f>
        <v>0</v>
      </c>
      <c r="CA67" s="23">
        <f>+TRUNC('D-PRB'!CA67,3)</f>
        <v>0.13</v>
      </c>
      <c r="CB67" s="23">
        <f>+TRUNC('D-PRB'!CB67,3)</f>
        <v>0.42199999999999999</v>
      </c>
      <c r="CC67" s="23">
        <f>+TRUNC('D-PRB'!CC67,3)</f>
        <v>0.10299999999999999</v>
      </c>
      <c r="CD67" s="23">
        <f>+TRUNC('D-PRB'!CD67,3)</f>
        <v>8.6999999999999994E-2</v>
      </c>
      <c r="CE67" s="23">
        <f>+TRUNC('D-PRB'!CE67,3)</f>
        <v>0</v>
      </c>
      <c r="CF67" s="23">
        <f>+TRUNC('D-PRB'!CF67,3)</f>
        <v>0</v>
      </c>
      <c r="CG67" s="23">
        <f>+TRUNC('D-PRB'!CG67,3)</f>
        <v>0</v>
      </c>
      <c r="CH67" s="23">
        <f>+TRUNC('D-PRB'!CH67,3)</f>
        <v>0</v>
      </c>
      <c r="CI67" s="23">
        <f>+TRUNC('D-PRB'!CI67,3)</f>
        <v>47099.114999999998</v>
      </c>
      <c r="CJ67" s="23">
        <f>+TRUNC('D-PRB'!CJ67,3)</f>
        <v>1499.7370000000001</v>
      </c>
      <c r="CK67" s="23">
        <f>+TRUNC('D-PRB'!CK67,3)</f>
        <v>0</v>
      </c>
      <c r="CL67" s="23">
        <f>+TRUNC('D-PRB'!CL67,3)</f>
        <v>0</v>
      </c>
      <c r="CM67" s="23">
        <f>+TRUNC('D-PRB'!CM67,3)</f>
        <v>0</v>
      </c>
      <c r="CN67" s="23">
        <f>+TRUNC('D-PRB'!CN67,0)</f>
        <v>0</v>
      </c>
      <c r="CO67" s="23">
        <f>+TRUNC('D-PRB'!CO67,3)</f>
        <v>0</v>
      </c>
      <c r="CP67" s="23">
        <f>+TRUNC('D-PRB'!CP67,0)</f>
        <v>0</v>
      </c>
      <c r="CQ67" s="23">
        <f>+TRUNC('D-PRB'!CQ67,0)</f>
        <v>0</v>
      </c>
      <c r="CR67" s="23">
        <f>+TRUNC('D-PRB'!CR67,0)</f>
        <v>0</v>
      </c>
      <c r="CS67" s="23">
        <f>+TRUNC('D-PRB'!CS67,0)</f>
        <v>0</v>
      </c>
      <c r="CT67" s="23">
        <f>+TRUNC('D-PRB'!CT67,0)</f>
        <v>0</v>
      </c>
      <c r="CU67" s="23">
        <f>+TRUNC('D-PRB'!CU67,6)</f>
        <v>0</v>
      </c>
      <c r="CV67" s="23">
        <f>+TRUNC('D-PRB'!CV67,0)</f>
        <v>0</v>
      </c>
      <c r="CW67" s="23">
        <f>+TRUNC('D-PRB'!CW67,0)</f>
        <v>0</v>
      </c>
      <c r="CX67" s="23">
        <f>+TRUNC('D-PRB'!CX67,0)</f>
        <v>0</v>
      </c>
      <c r="CY67" s="23">
        <f>+TRUNC('D-PRB'!CY67,0)</f>
        <v>0</v>
      </c>
      <c r="CZ67" s="23">
        <f>+TRUNC('D-PRB'!CZ67,0)</f>
        <v>0</v>
      </c>
      <c r="DA67" s="23">
        <f>+TRUNC('D-PRB'!DA67,0)</f>
        <v>0</v>
      </c>
      <c r="DB67" s="23">
        <f>+TRUNC('D-PRB'!DB67,0)</f>
        <v>0</v>
      </c>
      <c r="DC67" s="23">
        <f>+TRUNC('D-PRB'!DC67,0)</f>
        <v>0</v>
      </c>
      <c r="DD67" s="23">
        <f>+TRUNC('D-PRB'!DD67,0)</f>
        <v>0</v>
      </c>
      <c r="DE67" s="23">
        <f>+TRUNC('D-PRB'!DE67,0)</f>
        <v>0</v>
      </c>
      <c r="DF67" s="23">
        <f>+TRUNC('D-PRB'!DF67,0)</f>
        <v>0</v>
      </c>
      <c r="DG67" s="23">
        <f>+TRUNC('D-PRB'!DG67,0)</f>
        <v>0</v>
      </c>
      <c r="DH67" s="23">
        <f>+TRUNC('D-PRB'!DH67,0)</f>
        <v>0</v>
      </c>
      <c r="DI67" s="23">
        <f>+TRUNC('D-PRB'!DI67,0)</f>
        <v>0</v>
      </c>
      <c r="DJ67" s="23">
        <f>+TRUNC('D-PRB'!DJ67,6)</f>
        <v>0</v>
      </c>
      <c r="DK67" s="23">
        <f>+TRUNC('D-PRB'!DK67,0)</f>
        <v>0</v>
      </c>
      <c r="DL67" s="23">
        <f>+TRUNC('D-PRB'!DL67,0)</f>
        <v>0</v>
      </c>
      <c r="DM67" s="23">
        <f>+TRUNC('D-PRB'!DM67,0)</f>
        <v>0</v>
      </c>
      <c r="DN67" s="23">
        <f>+TRUNC('D-PRB'!DN67,0)</f>
        <v>0</v>
      </c>
      <c r="DO67" s="23">
        <f>+TRUNC('D-PRB'!DO67,0)</f>
        <v>0</v>
      </c>
      <c r="DP67" s="23">
        <f>+TRUNC('D-PRB'!DP67,0)</f>
        <v>0</v>
      </c>
      <c r="DR67" s="53">
        <f>+TRUNC('D-PRB'!DR67,0)</f>
        <v>0</v>
      </c>
      <c r="DS67" s="53">
        <f>+TRUNC('D-PRB'!DS67,0)</f>
        <v>0</v>
      </c>
      <c r="DT67" s="53">
        <f>+TRUNC('D-PRB'!DT67,3)</f>
        <v>0</v>
      </c>
      <c r="DU67" s="53">
        <f>+TRUNC('D-PRB'!DU67,3)</f>
        <v>0</v>
      </c>
      <c r="DV67" s="53">
        <f>+TRUNC('D-PRB'!DV67,0)</f>
        <v>0</v>
      </c>
      <c r="DW67" s="53">
        <f>+TRUNC('D-PRB'!DW67,0)</f>
        <v>0</v>
      </c>
      <c r="DX67" s="53">
        <f>+TRUNC('D-PRB'!DX67,0)</f>
        <v>0</v>
      </c>
      <c r="DY67" s="53">
        <f>+TRUNC('D-PRB'!DY67,0)</f>
        <v>0</v>
      </c>
      <c r="DZ67" s="53">
        <f>+TRUNC('D-PRB'!DZ67,0)</f>
        <v>0</v>
      </c>
      <c r="EA67" s="53">
        <f>+TRUNC('D-PRB'!EA67,0)</f>
        <v>0</v>
      </c>
      <c r="EB67" s="53">
        <f>+TRUNC('D-PRB'!EB67,3)</f>
        <v>0</v>
      </c>
      <c r="EC67" s="53">
        <f>+TRUNC('D-PRB'!EC67,3)</f>
        <v>0</v>
      </c>
      <c r="ED67" s="53">
        <f>+TRUNC('D-PRB'!ED67,0)</f>
        <v>0</v>
      </c>
      <c r="EE67" s="53">
        <f>+TRUNC('D-PRB'!EE67,0)</f>
        <v>0</v>
      </c>
      <c r="EF67" s="53">
        <f>+TRUNC('D-PRB'!EF67,0)</f>
        <v>0</v>
      </c>
      <c r="EG67" s="53">
        <f>+TRUNC('D-PRB'!EG67,0)</f>
        <v>0</v>
      </c>
      <c r="EH67" s="53">
        <f>+TRUNC('D-PRB'!EH67,0)</f>
        <v>0</v>
      </c>
      <c r="EI67" s="53">
        <f>+TRUNC('D-PRB'!EI67,0)</f>
        <v>0</v>
      </c>
      <c r="EJ67" s="53">
        <f>+TRUNC('D-PRB'!EJ67,3)</f>
        <v>0</v>
      </c>
      <c r="EK67" s="53">
        <f>+TRUNC('D-PRB'!EK67,3)</f>
        <v>0</v>
      </c>
      <c r="EL67" s="53">
        <f>+TRUNC('D-PRB'!EL67,0)</f>
        <v>0</v>
      </c>
      <c r="EM67" s="53">
        <f>+TRUNC('D-PRB'!EM67,0)</f>
        <v>0</v>
      </c>
      <c r="EN67" s="53">
        <f>+TRUNC('D-PRB'!EN67,0)</f>
        <v>0</v>
      </c>
      <c r="EO67" s="53">
        <f>+TRUNC('D-PRB'!EO67,0)</f>
        <v>0</v>
      </c>
      <c r="EQ67" s="53">
        <f>+TRUNC('D-PRB'!EQ67,0)</f>
        <v>0</v>
      </c>
      <c r="ER67" s="53">
        <f>+TRUNC('D-PRB'!ER67,0)</f>
        <v>0</v>
      </c>
      <c r="ES67" s="53">
        <f>+TRUNC('D-PRB'!ES67,3)</f>
        <v>0</v>
      </c>
      <c r="ET67" s="53">
        <f>+TRUNC('D-PRB'!ET67,3)</f>
        <v>0</v>
      </c>
      <c r="EU67" s="53">
        <f>+TRUNC('D-PRB'!EU67,0)</f>
        <v>0</v>
      </c>
      <c r="EV67" s="53">
        <f>+TRUNC('D-PRB'!EV67,0)</f>
        <v>0</v>
      </c>
      <c r="EW67" s="53">
        <f>+TRUNC('D-PRB'!EW67,0)</f>
        <v>0</v>
      </c>
      <c r="EX67" s="53">
        <f>+TRUNC('D-PRB'!EX67,0)</f>
        <v>0</v>
      </c>
      <c r="EY67" s="53">
        <f>+TRUNC('D-PRB'!EY67,0)</f>
        <v>0</v>
      </c>
      <c r="EZ67" s="53">
        <f>+TRUNC('D-PRB'!EZ67,0)</f>
        <v>0</v>
      </c>
      <c r="FA67" s="53">
        <f>+TRUNC('D-PRB'!FA67,3)</f>
        <v>0</v>
      </c>
      <c r="FB67" s="53">
        <f>+TRUNC('D-PRB'!FB67,3)</f>
        <v>0</v>
      </c>
      <c r="FC67" s="53">
        <f>+TRUNC('D-PRB'!FC67,0)</f>
        <v>0</v>
      </c>
      <c r="FD67" s="53">
        <f>+TRUNC('D-PRB'!FD67,0)</f>
        <v>0</v>
      </c>
      <c r="FE67" s="53">
        <f>+TRUNC('D-PRB'!FE67,0)</f>
        <v>0</v>
      </c>
      <c r="FF67" s="53">
        <f>+TRUNC('D-PRB'!FF67,0)</f>
        <v>0</v>
      </c>
      <c r="FG67" s="53">
        <f>+TRUNC('D-PRB'!FG67,0)</f>
        <v>0</v>
      </c>
      <c r="FH67" s="53">
        <f>+TRUNC('D-PRB'!FH67,0)</f>
        <v>0</v>
      </c>
      <c r="FI67" s="53">
        <f>+TRUNC('D-PRB'!FI67,3)</f>
        <v>0</v>
      </c>
      <c r="FJ67" s="53">
        <f>+TRUNC('D-PRB'!FJ67,3)</f>
        <v>0</v>
      </c>
      <c r="FK67" s="53">
        <f>+TRUNC('D-PRB'!FK67,0)</f>
        <v>0</v>
      </c>
      <c r="FL67" s="53">
        <f>+TRUNC('D-PRB'!FL67,0)</f>
        <v>0</v>
      </c>
      <c r="FM67" s="53">
        <f>+TRUNC('D-PRB'!FM67,0)</f>
        <v>0</v>
      </c>
      <c r="FN67" s="53">
        <f>+TRUNC('D-PRB'!FN67,0)</f>
        <v>0</v>
      </c>
    </row>
    <row r="68" spans="3:170" x14ac:dyDescent="0.2">
      <c r="C68" s="12">
        <f>+'D-PDP'!C68</f>
        <v>2055</v>
      </c>
      <c r="D68" s="23">
        <f>+TRUNC('D-PRB'!D68,0)</f>
        <v>0</v>
      </c>
      <c r="E68" s="23">
        <f>+TRUNC('D-PRB'!E68,0)</f>
        <v>0</v>
      </c>
      <c r="F68" s="23">
        <f>+TRUNC('D-PRB'!F68,0)</f>
        <v>0</v>
      </c>
      <c r="G68" s="23">
        <f>+TRUNC('D-PRB'!G68,0)</f>
        <v>0</v>
      </c>
      <c r="H68" s="23">
        <f>+TRUNC('D-PRB'!H68,0)</f>
        <v>0</v>
      </c>
      <c r="I68" s="23">
        <f>+TRUNC('D-PRB'!I68,0)</f>
        <v>0</v>
      </c>
      <c r="J68" s="23">
        <f>+TRUNC('D-PRB'!J68,0)</f>
        <v>0</v>
      </c>
      <c r="K68" s="23">
        <f>+TRUNC('D-PRB'!K68,0)</f>
        <v>185</v>
      </c>
      <c r="L68" s="23">
        <f>+TRUNC('D-PRB'!L68,0)</f>
        <v>0</v>
      </c>
      <c r="M68" s="23">
        <f>+TRUNC('D-PRB'!M68,3)</f>
        <v>0</v>
      </c>
      <c r="N68" s="23">
        <f>+TRUNC('D-PRB'!N68,3)</f>
        <v>0</v>
      </c>
      <c r="O68" s="23">
        <f>+TRUNC('D-PRB'!O68,3)</f>
        <v>0</v>
      </c>
      <c r="P68" s="23">
        <f>+TRUNC('D-PRB'!P68,3)</f>
        <v>0</v>
      </c>
      <c r="Q68" s="23">
        <f>+TRUNC('D-PRB'!Q68,3)</f>
        <v>0</v>
      </c>
      <c r="R68" s="23">
        <f>+TRUNC('D-PRB'!R68,3)</f>
        <v>0</v>
      </c>
      <c r="S68" s="23">
        <f>+TRUNC('D-PRB'!S68,0)</f>
        <v>0</v>
      </c>
      <c r="T68" s="23">
        <f>+TRUNC('D-PRB'!T68,0)</f>
        <v>0</v>
      </c>
      <c r="U68" s="23">
        <f>+TRUNC('D-PRB'!U68,0)</f>
        <v>0</v>
      </c>
      <c r="V68" s="23">
        <f>+TRUNC('D-PRB'!V68,0)</f>
        <v>0</v>
      </c>
      <c r="W68" s="23">
        <f>+TRUNC('D-PRB'!W68,0)</f>
        <v>0</v>
      </c>
      <c r="X68" s="23">
        <f>+TRUNC('D-PRB'!X68,0)</f>
        <v>0</v>
      </c>
      <c r="Y68" s="23">
        <f>+TRUNC('D-PRB'!Y68,0)</f>
        <v>0</v>
      </c>
      <c r="Z68" s="23">
        <f>+TRUNC('D-PRB'!Z68,0)</f>
        <v>0</v>
      </c>
      <c r="AA68" s="23">
        <f>+TRUNC('D-PRB'!AA68,0)</f>
        <v>0</v>
      </c>
      <c r="AB68" s="23">
        <f>+TRUNC('D-PRB'!AB68,0)</f>
        <v>0</v>
      </c>
      <c r="AC68" s="23">
        <f>+TRUNC('D-PRB'!AC68,0)</f>
        <v>0</v>
      </c>
      <c r="AD68" s="23">
        <f>+TRUNC('D-PRB'!AD68,3)</f>
        <v>0</v>
      </c>
      <c r="AE68" s="23">
        <f>+TRUNC('D-PRB'!AE68,3)</f>
        <v>0</v>
      </c>
      <c r="AF68" s="23">
        <f>+TRUNC('D-PRB'!AF68,0)</f>
        <v>0</v>
      </c>
      <c r="AG68" s="23">
        <f>+TRUNC('D-PRB'!AG68,0)</f>
        <v>0</v>
      </c>
      <c r="AH68" s="23">
        <f>+TRUNC('D-PRB'!AH68,0)</f>
        <v>0</v>
      </c>
      <c r="AI68" s="23">
        <f>+TRUNC('D-PRB'!AI68,0)</f>
        <v>0</v>
      </c>
      <c r="AJ68" s="23">
        <f>+TRUNC('D-PRB'!AJ68,6)</f>
        <v>0</v>
      </c>
      <c r="AK68" s="23">
        <f>+TRUNC('D-PRB'!AK68,6)</f>
        <v>0</v>
      </c>
      <c r="AL68" s="23">
        <f>+TRUNC('D-PRB'!AL68,6)</f>
        <v>0</v>
      </c>
      <c r="AM68" s="23">
        <f>+TRUNC('D-PRB'!AM68,0)</f>
        <v>0</v>
      </c>
      <c r="AN68" s="23">
        <f>+TRUNC('D-PRB'!AN68,3)</f>
        <v>0</v>
      </c>
      <c r="AO68" s="23">
        <f>+TRUNC('D-PRB'!AO68,0)</f>
        <v>0</v>
      </c>
      <c r="AP68" s="23">
        <f>+TRUNC('D-PRB'!AP68,6)</f>
        <v>0</v>
      </c>
      <c r="AQ68" s="23">
        <f>+TRUNC('D-PRB'!AQ68,0)</f>
        <v>0</v>
      </c>
      <c r="AR68" s="23">
        <f>+TRUNC('D-PRB'!AR68,0)</f>
        <v>0</v>
      </c>
      <c r="AS68" s="23">
        <f>+TRUNC('D-PRB'!AS68,3)</f>
        <v>0</v>
      </c>
      <c r="AT68" s="23">
        <f>+TRUNC('D-PRB'!AT68,3)</f>
        <v>0</v>
      </c>
      <c r="AU68" s="23">
        <f>+TRUNC('D-PRB'!AU68,0)</f>
        <v>0</v>
      </c>
      <c r="AV68" s="23">
        <f>+TRUNC('D-PRB'!AV68,0)</f>
        <v>0</v>
      </c>
      <c r="AW68" s="23">
        <f>+TRUNC('D-PRB'!AW68,0)</f>
        <v>0</v>
      </c>
      <c r="AX68" s="23">
        <f>+TRUNC('D-PRB'!AX68,0)</f>
        <v>0</v>
      </c>
      <c r="AY68" s="23">
        <f>+TRUNC('D-PRB'!AY68,0)</f>
        <v>0</v>
      </c>
      <c r="AZ68" s="23">
        <f>+TRUNC('D-PRB'!AZ68,3)</f>
        <v>0</v>
      </c>
      <c r="BA68" s="23">
        <f>+TRUNC('D-PRB'!BA68,0)</f>
        <v>0</v>
      </c>
      <c r="BB68" s="23">
        <f>+TRUNC('D-PRB'!BB68,0)</f>
        <v>0</v>
      </c>
      <c r="BC68" s="23">
        <f>+TRUNC('D-PRB'!BC68,0)</f>
        <v>0</v>
      </c>
      <c r="BD68" s="23">
        <f>+TRUNC('D-PRB'!BD68,3)</f>
        <v>0</v>
      </c>
      <c r="BE68" s="23">
        <f>+TRUNC('D-PRB'!BE68,3)</f>
        <v>0</v>
      </c>
      <c r="BF68" s="23">
        <f>+TRUNC('D-PRB'!BF68,0)</f>
        <v>0</v>
      </c>
      <c r="BG68" s="23">
        <f>+TRUNC('D-PRB'!BG68,0)</f>
        <v>0</v>
      </c>
      <c r="BH68" s="23">
        <f>+TRUNC('D-PRB'!BH68,0)</f>
        <v>0</v>
      </c>
      <c r="BI68" s="23">
        <f>+TRUNC('D-PRB'!BI68,0)</f>
        <v>0</v>
      </c>
      <c r="BJ68" s="23">
        <f>+TRUNC('D-PRB'!BJ68,3)</f>
        <v>98.739000000000004</v>
      </c>
      <c r="BK68" s="23">
        <f>+TRUNC('D-PRB'!BK68,3)</f>
        <v>1.8420000000000001</v>
      </c>
      <c r="BL68" s="23">
        <f>+TRUNC('D-PRB'!BL68,3)</f>
        <v>-1.0569999999999999</v>
      </c>
      <c r="BM68" s="23">
        <f>+TRUNC('D-PRB'!BM68,3)</f>
        <v>0.876</v>
      </c>
      <c r="BN68" s="23">
        <f>+TRUNC('D-PRB'!BN68,3)</f>
        <v>6.0419999999999998</v>
      </c>
      <c r="BO68" s="23">
        <f>+TRUNC('D-PRB'!BO68,3)</f>
        <v>6.0419999999999998</v>
      </c>
      <c r="BP68" s="23">
        <f>+TRUNC('D-PRB'!BP68,3)</f>
        <v>0</v>
      </c>
      <c r="BQ68" s="23">
        <f>+TRUNC('D-PRB'!BQ68,3)</f>
        <v>37.502000000000002</v>
      </c>
      <c r="BR68" s="23">
        <f>+TRUNC('D-PRB'!BR68,3)</f>
        <v>37.502000000000002</v>
      </c>
      <c r="BS68" s="23">
        <f>+TRUNC('D-PRB'!BS68,3)</f>
        <v>98.739000000000004</v>
      </c>
      <c r="BT68" s="23">
        <f>+TRUNC('D-PRB'!BT68,0)</f>
        <v>0</v>
      </c>
      <c r="BU68" s="23">
        <f>+TRUNC('D-PRB'!BU68,0)</f>
        <v>0</v>
      </c>
      <c r="BV68" s="23">
        <f>+TRUNC('D-PRB'!BV68,6)</f>
        <v>0</v>
      </c>
      <c r="BW68" s="23">
        <f>+TRUNC('D-PRB'!BW68,0)</f>
        <v>0</v>
      </c>
      <c r="BX68" s="23">
        <f>+TRUNC('D-PRB'!BX68,0)</f>
        <v>0</v>
      </c>
      <c r="BY68" s="23">
        <f>+TRUNC('D-PRB'!BY68,0)</f>
        <v>0</v>
      </c>
      <c r="BZ68" s="23">
        <f>+TRUNC('D-PRB'!BZ68,3)</f>
        <v>0</v>
      </c>
      <c r="CA68" s="23">
        <f>+TRUNC('D-PRB'!CA68,3)</f>
        <v>0.13</v>
      </c>
      <c r="CB68" s="23">
        <f>+TRUNC('D-PRB'!CB68,3)</f>
        <v>0.42199999999999999</v>
      </c>
      <c r="CC68" s="23">
        <f>+TRUNC('D-PRB'!CC68,3)</f>
        <v>0.10299999999999999</v>
      </c>
      <c r="CD68" s="23">
        <f>+TRUNC('D-PRB'!CD68,3)</f>
        <v>8.6999999999999994E-2</v>
      </c>
      <c r="CE68" s="23">
        <f>+TRUNC('D-PRB'!CE68,3)</f>
        <v>0</v>
      </c>
      <c r="CF68" s="23">
        <f>+TRUNC('D-PRB'!CF68,3)</f>
        <v>0</v>
      </c>
      <c r="CG68" s="23">
        <f>+TRUNC('D-PRB'!CG68,3)</f>
        <v>0</v>
      </c>
      <c r="CH68" s="23">
        <f>+TRUNC('D-PRB'!CH68,3)</f>
        <v>0</v>
      </c>
      <c r="CI68" s="23">
        <f>+TRUNC('D-PRB'!CI68,3)</f>
        <v>47099.114999999998</v>
      </c>
      <c r="CJ68" s="23">
        <f>+TRUNC('D-PRB'!CJ68,3)</f>
        <v>1499.7370000000001</v>
      </c>
      <c r="CK68" s="23">
        <f>+TRUNC('D-PRB'!CK68,3)</f>
        <v>0</v>
      </c>
      <c r="CL68" s="23">
        <f>+TRUNC('D-PRB'!CL68,3)</f>
        <v>0</v>
      </c>
      <c r="CM68" s="23">
        <f>+TRUNC('D-PRB'!CM68,3)</f>
        <v>0</v>
      </c>
      <c r="CN68" s="23">
        <f>+TRUNC('D-PRB'!CN68,0)</f>
        <v>0</v>
      </c>
      <c r="CO68" s="23">
        <f>+TRUNC('D-PRB'!CO68,3)</f>
        <v>0</v>
      </c>
      <c r="CP68" s="23">
        <f>+TRUNC('D-PRB'!CP68,0)</f>
        <v>0</v>
      </c>
      <c r="CQ68" s="23">
        <f>+TRUNC('D-PRB'!CQ68,0)</f>
        <v>0</v>
      </c>
      <c r="CR68" s="23">
        <f>+TRUNC('D-PRB'!CR68,0)</f>
        <v>0</v>
      </c>
      <c r="CS68" s="23">
        <f>+TRUNC('D-PRB'!CS68,0)</f>
        <v>0</v>
      </c>
      <c r="CT68" s="23">
        <f>+TRUNC('D-PRB'!CT68,0)</f>
        <v>0</v>
      </c>
      <c r="CU68" s="23">
        <f>+TRUNC('D-PRB'!CU68,6)</f>
        <v>0</v>
      </c>
      <c r="CV68" s="23">
        <f>+TRUNC('D-PRB'!CV68,0)</f>
        <v>0</v>
      </c>
      <c r="CW68" s="23">
        <f>+TRUNC('D-PRB'!CW68,0)</f>
        <v>0</v>
      </c>
      <c r="CX68" s="23">
        <f>+TRUNC('D-PRB'!CX68,0)</f>
        <v>0</v>
      </c>
      <c r="CY68" s="23">
        <f>+TRUNC('D-PRB'!CY68,0)</f>
        <v>0</v>
      </c>
      <c r="CZ68" s="23">
        <f>+TRUNC('D-PRB'!CZ68,0)</f>
        <v>0</v>
      </c>
      <c r="DA68" s="23">
        <f>+TRUNC('D-PRB'!DA68,0)</f>
        <v>0</v>
      </c>
      <c r="DB68" s="23">
        <f>+TRUNC('D-PRB'!DB68,0)</f>
        <v>0</v>
      </c>
      <c r="DC68" s="23">
        <f>+TRUNC('D-PRB'!DC68,0)</f>
        <v>0</v>
      </c>
      <c r="DD68" s="23">
        <f>+TRUNC('D-PRB'!DD68,0)</f>
        <v>0</v>
      </c>
      <c r="DE68" s="23">
        <f>+TRUNC('D-PRB'!DE68,0)</f>
        <v>0</v>
      </c>
      <c r="DF68" s="23">
        <f>+TRUNC('D-PRB'!DF68,0)</f>
        <v>0</v>
      </c>
      <c r="DG68" s="23">
        <f>+TRUNC('D-PRB'!DG68,0)</f>
        <v>0</v>
      </c>
      <c r="DH68" s="23">
        <f>+TRUNC('D-PRB'!DH68,0)</f>
        <v>0</v>
      </c>
      <c r="DI68" s="23">
        <f>+TRUNC('D-PRB'!DI68,0)</f>
        <v>0</v>
      </c>
      <c r="DJ68" s="23">
        <f>+TRUNC('D-PRB'!DJ68,6)</f>
        <v>0</v>
      </c>
      <c r="DK68" s="23">
        <f>+TRUNC('D-PRB'!DK68,0)</f>
        <v>0</v>
      </c>
      <c r="DL68" s="23">
        <f>+TRUNC('D-PRB'!DL68,0)</f>
        <v>0</v>
      </c>
      <c r="DM68" s="23">
        <f>+TRUNC('D-PRB'!DM68,0)</f>
        <v>0</v>
      </c>
      <c r="DN68" s="23">
        <f>+TRUNC('D-PRB'!DN68,0)</f>
        <v>0</v>
      </c>
      <c r="DO68" s="23">
        <f>+TRUNC('D-PRB'!DO68,0)</f>
        <v>0</v>
      </c>
      <c r="DP68" s="23">
        <f>+TRUNC('D-PRB'!DP68,0)</f>
        <v>0</v>
      </c>
      <c r="DR68" s="53">
        <f>+TRUNC('D-PRB'!DR68,0)</f>
        <v>0</v>
      </c>
      <c r="DS68" s="53">
        <f>+TRUNC('D-PRB'!DS68,0)</f>
        <v>0</v>
      </c>
      <c r="DT68" s="53">
        <f>+TRUNC('D-PRB'!DT68,3)</f>
        <v>0</v>
      </c>
      <c r="DU68" s="53">
        <f>+TRUNC('D-PRB'!DU68,3)</f>
        <v>0</v>
      </c>
      <c r="DV68" s="53">
        <f>+TRUNC('D-PRB'!DV68,0)</f>
        <v>0</v>
      </c>
      <c r="DW68" s="53">
        <f>+TRUNC('D-PRB'!DW68,0)</f>
        <v>0</v>
      </c>
      <c r="DX68" s="53">
        <f>+TRUNC('D-PRB'!DX68,0)</f>
        <v>0</v>
      </c>
      <c r="DY68" s="53">
        <f>+TRUNC('D-PRB'!DY68,0)</f>
        <v>0</v>
      </c>
      <c r="DZ68" s="53">
        <f>+TRUNC('D-PRB'!DZ68,0)</f>
        <v>0</v>
      </c>
      <c r="EA68" s="53">
        <f>+TRUNC('D-PRB'!EA68,0)</f>
        <v>0</v>
      </c>
      <c r="EB68" s="53">
        <f>+TRUNC('D-PRB'!EB68,3)</f>
        <v>0</v>
      </c>
      <c r="EC68" s="53">
        <f>+TRUNC('D-PRB'!EC68,3)</f>
        <v>0</v>
      </c>
      <c r="ED68" s="53">
        <f>+TRUNC('D-PRB'!ED68,0)</f>
        <v>0</v>
      </c>
      <c r="EE68" s="53">
        <f>+TRUNC('D-PRB'!EE68,0)</f>
        <v>0</v>
      </c>
      <c r="EF68" s="53">
        <f>+TRUNC('D-PRB'!EF68,0)</f>
        <v>0</v>
      </c>
      <c r="EG68" s="53">
        <f>+TRUNC('D-PRB'!EG68,0)</f>
        <v>0</v>
      </c>
      <c r="EH68" s="53">
        <f>+TRUNC('D-PRB'!EH68,0)</f>
        <v>0</v>
      </c>
      <c r="EI68" s="53">
        <f>+TRUNC('D-PRB'!EI68,0)</f>
        <v>0</v>
      </c>
      <c r="EJ68" s="53">
        <f>+TRUNC('D-PRB'!EJ68,3)</f>
        <v>0</v>
      </c>
      <c r="EK68" s="53">
        <f>+TRUNC('D-PRB'!EK68,3)</f>
        <v>0</v>
      </c>
      <c r="EL68" s="53">
        <f>+TRUNC('D-PRB'!EL68,0)</f>
        <v>0</v>
      </c>
      <c r="EM68" s="53">
        <f>+TRUNC('D-PRB'!EM68,0)</f>
        <v>0</v>
      </c>
      <c r="EN68" s="53">
        <f>+TRUNC('D-PRB'!EN68,0)</f>
        <v>0</v>
      </c>
      <c r="EO68" s="53">
        <f>+TRUNC('D-PRB'!EO68,0)</f>
        <v>0</v>
      </c>
      <c r="EQ68" s="53">
        <f>+TRUNC('D-PRB'!EQ68,0)</f>
        <v>0</v>
      </c>
      <c r="ER68" s="53">
        <f>+TRUNC('D-PRB'!ER68,0)</f>
        <v>0</v>
      </c>
      <c r="ES68" s="53">
        <f>+TRUNC('D-PRB'!ES68,3)</f>
        <v>0</v>
      </c>
      <c r="ET68" s="53">
        <f>+TRUNC('D-PRB'!ET68,3)</f>
        <v>0</v>
      </c>
      <c r="EU68" s="53">
        <f>+TRUNC('D-PRB'!EU68,0)</f>
        <v>0</v>
      </c>
      <c r="EV68" s="53">
        <f>+TRUNC('D-PRB'!EV68,0)</f>
        <v>0</v>
      </c>
      <c r="EW68" s="53">
        <f>+TRUNC('D-PRB'!EW68,0)</f>
        <v>0</v>
      </c>
      <c r="EX68" s="53">
        <f>+TRUNC('D-PRB'!EX68,0)</f>
        <v>0</v>
      </c>
      <c r="EY68" s="53">
        <f>+TRUNC('D-PRB'!EY68,0)</f>
        <v>0</v>
      </c>
      <c r="EZ68" s="53">
        <f>+TRUNC('D-PRB'!EZ68,0)</f>
        <v>0</v>
      </c>
      <c r="FA68" s="53">
        <f>+TRUNC('D-PRB'!FA68,3)</f>
        <v>0</v>
      </c>
      <c r="FB68" s="53">
        <f>+TRUNC('D-PRB'!FB68,3)</f>
        <v>0</v>
      </c>
      <c r="FC68" s="53">
        <f>+TRUNC('D-PRB'!FC68,0)</f>
        <v>0</v>
      </c>
      <c r="FD68" s="53">
        <f>+TRUNC('D-PRB'!FD68,0)</f>
        <v>0</v>
      </c>
      <c r="FE68" s="53">
        <f>+TRUNC('D-PRB'!FE68,0)</f>
        <v>0</v>
      </c>
      <c r="FF68" s="53">
        <f>+TRUNC('D-PRB'!FF68,0)</f>
        <v>0</v>
      </c>
      <c r="FG68" s="53">
        <f>+TRUNC('D-PRB'!FG68,0)</f>
        <v>0</v>
      </c>
      <c r="FH68" s="53">
        <f>+TRUNC('D-PRB'!FH68,0)</f>
        <v>0</v>
      </c>
      <c r="FI68" s="53">
        <f>+TRUNC('D-PRB'!FI68,3)</f>
        <v>0</v>
      </c>
      <c r="FJ68" s="53">
        <f>+TRUNC('D-PRB'!FJ68,3)</f>
        <v>0</v>
      </c>
      <c r="FK68" s="53">
        <f>+TRUNC('D-PRB'!FK68,0)</f>
        <v>0</v>
      </c>
      <c r="FL68" s="53">
        <f>+TRUNC('D-PRB'!FL68,0)</f>
        <v>0</v>
      </c>
      <c r="FM68" s="53">
        <f>+TRUNC('D-PRB'!FM68,0)</f>
        <v>0</v>
      </c>
      <c r="FN68" s="53">
        <f>+TRUNC('D-PRB'!FN68,0)</f>
        <v>0</v>
      </c>
    </row>
    <row r="69" spans="3:170" x14ac:dyDescent="0.2">
      <c r="C69" s="12">
        <f>+'D-PDP'!C69</f>
        <v>2056</v>
      </c>
      <c r="D69" s="23">
        <f>+TRUNC('D-PRB'!D69,0)</f>
        <v>0</v>
      </c>
      <c r="E69" s="23">
        <f>+TRUNC('D-PRB'!E69,0)</f>
        <v>0</v>
      </c>
      <c r="F69" s="23">
        <f>+TRUNC('D-PRB'!F69,0)</f>
        <v>0</v>
      </c>
      <c r="G69" s="23">
        <f>+TRUNC('D-PRB'!G69,0)</f>
        <v>0</v>
      </c>
      <c r="H69" s="23">
        <f>+TRUNC('D-PRB'!H69,0)</f>
        <v>0</v>
      </c>
      <c r="I69" s="23">
        <f>+TRUNC('D-PRB'!I69,0)</f>
        <v>0</v>
      </c>
      <c r="J69" s="23">
        <f>+TRUNC('D-PRB'!J69,0)</f>
        <v>0</v>
      </c>
      <c r="K69" s="23">
        <f>+TRUNC('D-PRB'!K69,0)</f>
        <v>34</v>
      </c>
      <c r="L69" s="23">
        <f>+TRUNC('D-PRB'!L69,0)</f>
        <v>0</v>
      </c>
      <c r="M69" s="23">
        <f>+TRUNC('D-PRB'!M69,3)</f>
        <v>0</v>
      </c>
      <c r="N69" s="23">
        <f>+TRUNC('D-PRB'!N69,3)</f>
        <v>0</v>
      </c>
      <c r="O69" s="23">
        <f>+TRUNC('D-PRB'!O69,3)</f>
        <v>0</v>
      </c>
      <c r="P69" s="23">
        <f>+TRUNC('D-PRB'!P69,3)</f>
        <v>0</v>
      </c>
      <c r="Q69" s="23">
        <f>+TRUNC('D-PRB'!Q69,3)</f>
        <v>0</v>
      </c>
      <c r="R69" s="23">
        <f>+TRUNC('D-PRB'!R69,3)</f>
        <v>0</v>
      </c>
      <c r="S69" s="23">
        <f>+TRUNC('D-PRB'!S69,0)</f>
        <v>0</v>
      </c>
      <c r="T69" s="23">
        <f>+TRUNC('D-PRB'!T69,0)</f>
        <v>0</v>
      </c>
      <c r="U69" s="23">
        <f>+TRUNC('D-PRB'!U69,0)</f>
        <v>0</v>
      </c>
      <c r="V69" s="23">
        <f>+TRUNC('D-PRB'!V69,0)</f>
        <v>0</v>
      </c>
      <c r="W69" s="23">
        <f>+TRUNC('D-PRB'!W69,0)</f>
        <v>0</v>
      </c>
      <c r="X69" s="23">
        <f>+TRUNC('D-PRB'!X69,0)</f>
        <v>0</v>
      </c>
      <c r="Y69" s="23">
        <f>+TRUNC('D-PRB'!Y69,0)</f>
        <v>0</v>
      </c>
      <c r="Z69" s="23">
        <f>+TRUNC('D-PRB'!Z69,0)</f>
        <v>0</v>
      </c>
      <c r="AA69" s="23">
        <f>+TRUNC('D-PRB'!AA69,0)</f>
        <v>0</v>
      </c>
      <c r="AB69" s="23">
        <f>+TRUNC('D-PRB'!AB69,0)</f>
        <v>0</v>
      </c>
      <c r="AC69" s="23">
        <f>+TRUNC('D-PRB'!AC69,0)</f>
        <v>0</v>
      </c>
      <c r="AD69" s="23">
        <f>+TRUNC('D-PRB'!AD69,3)</f>
        <v>0</v>
      </c>
      <c r="AE69" s="23">
        <f>+TRUNC('D-PRB'!AE69,3)</f>
        <v>0</v>
      </c>
      <c r="AF69" s="23">
        <f>+TRUNC('D-PRB'!AF69,0)</f>
        <v>0</v>
      </c>
      <c r="AG69" s="23">
        <f>+TRUNC('D-PRB'!AG69,0)</f>
        <v>0</v>
      </c>
      <c r="AH69" s="23">
        <f>+TRUNC('D-PRB'!AH69,0)</f>
        <v>0</v>
      </c>
      <c r="AI69" s="23">
        <f>+TRUNC('D-PRB'!AI69,0)</f>
        <v>0</v>
      </c>
      <c r="AJ69" s="23">
        <f>+TRUNC('D-PRB'!AJ69,6)</f>
        <v>0</v>
      </c>
      <c r="AK69" s="23">
        <f>+TRUNC('D-PRB'!AK69,6)</f>
        <v>0</v>
      </c>
      <c r="AL69" s="23">
        <f>+TRUNC('D-PRB'!AL69,6)</f>
        <v>0</v>
      </c>
      <c r="AM69" s="23">
        <f>+TRUNC('D-PRB'!AM69,0)</f>
        <v>0</v>
      </c>
      <c r="AN69" s="23">
        <f>+TRUNC('D-PRB'!AN69,3)</f>
        <v>0</v>
      </c>
      <c r="AO69" s="23">
        <f>+TRUNC('D-PRB'!AO69,0)</f>
        <v>0</v>
      </c>
      <c r="AP69" s="23">
        <f>+TRUNC('D-PRB'!AP69,6)</f>
        <v>0</v>
      </c>
      <c r="AQ69" s="23">
        <f>+TRUNC('D-PRB'!AQ69,0)</f>
        <v>0</v>
      </c>
      <c r="AR69" s="23">
        <f>+TRUNC('D-PRB'!AR69,0)</f>
        <v>0</v>
      </c>
      <c r="AS69" s="23">
        <f>+TRUNC('D-PRB'!AS69,3)</f>
        <v>0</v>
      </c>
      <c r="AT69" s="23">
        <f>+TRUNC('D-PRB'!AT69,3)</f>
        <v>0</v>
      </c>
      <c r="AU69" s="23">
        <f>+TRUNC('D-PRB'!AU69,0)</f>
        <v>0</v>
      </c>
      <c r="AV69" s="23">
        <f>+TRUNC('D-PRB'!AV69,0)</f>
        <v>0</v>
      </c>
      <c r="AW69" s="23">
        <f>+TRUNC('D-PRB'!AW69,0)</f>
        <v>0</v>
      </c>
      <c r="AX69" s="23">
        <f>+TRUNC('D-PRB'!AX69,0)</f>
        <v>0</v>
      </c>
      <c r="AY69" s="23">
        <f>+TRUNC('D-PRB'!AY69,0)</f>
        <v>0</v>
      </c>
      <c r="AZ69" s="23">
        <f>+TRUNC('D-PRB'!AZ69,3)</f>
        <v>0</v>
      </c>
      <c r="BA69" s="23">
        <f>+TRUNC('D-PRB'!BA69,0)</f>
        <v>0</v>
      </c>
      <c r="BB69" s="23">
        <f>+TRUNC('D-PRB'!BB69,0)</f>
        <v>0</v>
      </c>
      <c r="BC69" s="23">
        <f>+TRUNC('D-PRB'!BC69,0)</f>
        <v>0</v>
      </c>
      <c r="BD69" s="23">
        <f>+TRUNC('D-PRB'!BD69,3)</f>
        <v>0</v>
      </c>
      <c r="BE69" s="23">
        <f>+TRUNC('D-PRB'!BE69,3)</f>
        <v>0</v>
      </c>
      <c r="BF69" s="23">
        <f>+TRUNC('D-PRB'!BF69,0)</f>
        <v>0</v>
      </c>
      <c r="BG69" s="23">
        <f>+TRUNC('D-PRB'!BG69,0)</f>
        <v>0</v>
      </c>
      <c r="BH69" s="23">
        <f>+TRUNC('D-PRB'!BH69,0)</f>
        <v>0</v>
      </c>
      <c r="BI69" s="23">
        <f>+TRUNC('D-PRB'!BI69,0)</f>
        <v>0</v>
      </c>
      <c r="BJ69" s="23">
        <f>+TRUNC('D-PRB'!BJ69,3)</f>
        <v>98.739000000000004</v>
      </c>
      <c r="BK69" s="23">
        <f>+TRUNC('D-PRB'!BK69,3)</f>
        <v>1.8420000000000001</v>
      </c>
      <c r="BL69" s="23">
        <f>+TRUNC('D-PRB'!BL69,3)</f>
        <v>-1.0569999999999999</v>
      </c>
      <c r="BM69" s="23">
        <f>+TRUNC('D-PRB'!BM69,3)</f>
        <v>0.876</v>
      </c>
      <c r="BN69" s="23">
        <f>+TRUNC('D-PRB'!BN69,3)</f>
        <v>6.0419999999999998</v>
      </c>
      <c r="BO69" s="23">
        <f>+TRUNC('D-PRB'!BO69,3)</f>
        <v>6.0419999999999998</v>
      </c>
      <c r="BP69" s="23">
        <f>+TRUNC('D-PRB'!BP69,3)</f>
        <v>0</v>
      </c>
      <c r="BQ69" s="23">
        <f>+TRUNC('D-PRB'!BQ69,3)</f>
        <v>37.502000000000002</v>
      </c>
      <c r="BR69" s="23">
        <f>+TRUNC('D-PRB'!BR69,3)</f>
        <v>37.502000000000002</v>
      </c>
      <c r="BS69" s="23">
        <f>+TRUNC('D-PRB'!BS69,3)</f>
        <v>98.739000000000004</v>
      </c>
      <c r="BT69" s="23">
        <f>+TRUNC('D-PRB'!BT69,0)</f>
        <v>0</v>
      </c>
      <c r="BU69" s="23">
        <f>+TRUNC('D-PRB'!BU69,0)</f>
        <v>0</v>
      </c>
      <c r="BV69" s="23">
        <f>+TRUNC('D-PRB'!BV69,6)</f>
        <v>0</v>
      </c>
      <c r="BW69" s="23">
        <f>+TRUNC('D-PRB'!BW69,0)</f>
        <v>0</v>
      </c>
      <c r="BX69" s="23">
        <f>+TRUNC('D-PRB'!BX69,0)</f>
        <v>0</v>
      </c>
      <c r="BY69" s="23">
        <f>+TRUNC('D-PRB'!BY69,0)</f>
        <v>0</v>
      </c>
      <c r="BZ69" s="23">
        <f>+TRUNC('D-PRB'!BZ69,3)</f>
        <v>0</v>
      </c>
      <c r="CA69" s="23">
        <f>+TRUNC('D-PRB'!CA69,3)</f>
        <v>0.13</v>
      </c>
      <c r="CB69" s="23">
        <f>+TRUNC('D-PRB'!CB69,3)</f>
        <v>0.42199999999999999</v>
      </c>
      <c r="CC69" s="23">
        <f>+TRUNC('D-PRB'!CC69,3)</f>
        <v>0.10299999999999999</v>
      </c>
      <c r="CD69" s="23">
        <f>+TRUNC('D-PRB'!CD69,3)</f>
        <v>8.6999999999999994E-2</v>
      </c>
      <c r="CE69" s="23">
        <f>+TRUNC('D-PRB'!CE69,3)</f>
        <v>0</v>
      </c>
      <c r="CF69" s="23">
        <f>+TRUNC('D-PRB'!CF69,3)</f>
        <v>0</v>
      </c>
      <c r="CG69" s="23">
        <f>+TRUNC('D-PRB'!CG69,3)</f>
        <v>0</v>
      </c>
      <c r="CH69" s="23">
        <f>+TRUNC('D-PRB'!CH69,3)</f>
        <v>0</v>
      </c>
      <c r="CI69" s="23">
        <f>+TRUNC('D-PRB'!CI69,3)</f>
        <v>47099.114999999998</v>
      </c>
      <c r="CJ69" s="23">
        <f>+TRUNC('D-PRB'!CJ69,3)</f>
        <v>1499.7370000000001</v>
      </c>
      <c r="CK69" s="23">
        <f>+TRUNC('D-PRB'!CK69,3)</f>
        <v>0</v>
      </c>
      <c r="CL69" s="23">
        <f>+TRUNC('D-PRB'!CL69,3)</f>
        <v>0</v>
      </c>
      <c r="CM69" s="23">
        <f>+TRUNC('D-PRB'!CM69,3)</f>
        <v>0</v>
      </c>
      <c r="CN69" s="23">
        <f>+TRUNC('D-PRB'!CN69,0)</f>
        <v>0</v>
      </c>
      <c r="CO69" s="23">
        <f>+TRUNC('D-PRB'!CO69,3)</f>
        <v>0</v>
      </c>
      <c r="CP69" s="23">
        <f>+TRUNC('D-PRB'!CP69,0)</f>
        <v>0</v>
      </c>
      <c r="CQ69" s="23">
        <f>+TRUNC('D-PRB'!CQ69,0)</f>
        <v>0</v>
      </c>
      <c r="CR69" s="23">
        <f>+TRUNC('D-PRB'!CR69,0)</f>
        <v>0</v>
      </c>
      <c r="CS69" s="23">
        <f>+TRUNC('D-PRB'!CS69,0)</f>
        <v>0</v>
      </c>
      <c r="CT69" s="23">
        <f>+TRUNC('D-PRB'!CT69,0)</f>
        <v>0</v>
      </c>
      <c r="CU69" s="23">
        <f>+TRUNC('D-PRB'!CU69,6)</f>
        <v>0</v>
      </c>
      <c r="CV69" s="23">
        <f>+TRUNC('D-PRB'!CV69,0)</f>
        <v>0</v>
      </c>
      <c r="CW69" s="23">
        <f>+TRUNC('D-PRB'!CW69,0)</f>
        <v>0</v>
      </c>
      <c r="CX69" s="23">
        <f>+TRUNC('D-PRB'!CX69,0)</f>
        <v>0</v>
      </c>
      <c r="CY69" s="23">
        <f>+TRUNC('D-PRB'!CY69,0)</f>
        <v>0</v>
      </c>
      <c r="CZ69" s="23">
        <f>+TRUNC('D-PRB'!CZ69,0)</f>
        <v>0</v>
      </c>
      <c r="DA69" s="23">
        <f>+TRUNC('D-PRB'!DA69,0)</f>
        <v>0</v>
      </c>
      <c r="DB69" s="23">
        <f>+TRUNC('D-PRB'!DB69,0)</f>
        <v>0</v>
      </c>
      <c r="DC69" s="23">
        <f>+TRUNC('D-PRB'!DC69,0)</f>
        <v>0</v>
      </c>
      <c r="DD69" s="23">
        <f>+TRUNC('D-PRB'!DD69,0)</f>
        <v>0</v>
      </c>
      <c r="DE69" s="23">
        <f>+TRUNC('D-PRB'!DE69,0)</f>
        <v>0</v>
      </c>
      <c r="DF69" s="23">
        <f>+TRUNC('D-PRB'!DF69,0)</f>
        <v>0</v>
      </c>
      <c r="DG69" s="23">
        <f>+TRUNC('D-PRB'!DG69,0)</f>
        <v>0</v>
      </c>
      <c r="DH69" s="23">
        <f>+TRUNC('D-PRB'!DH69,0)</f>
        <v>0</v>
      </c>
      <c r="DI69" s="23">
        <f>+TRUNC('D-PRB'!DI69,0)</f>
        <v>0</v>
      </c>
      <c r="DJ69" s="23">
        <f>+TRUNC('D-PRB'!DJ69,6)</f>
        <v>0</v>
      </c>
      <c r="DK69" s="23">
        <f>+TRUNC('D-PRB'!DK69,0)</f>
        <v>0</v>
      </c>
      <c r="DL69" s="23">
        <f>+TRUNC('D-PRB'!DL69,0)</f>
        <v>0</v>
      </c>
      <c r="DM69" s="23">
        <f>+TRUNC('D-PRB'!DM69,0)</f>
        <v>0</v>
      </c>
      <c r="DN69" s="23">
        <f>+TRUNC('D-PRB'!DN69,0)</f>
        <v>0</v>
      </c>
      <c r="DO69" s="23">
        <f>+TRUNC('D-PRB'!DO69,0)</f>
        <v>0</v>
      </c>
      <c r="DP69" s="23">
        <f>+TRUNC('D-PRB'!DP69,0)</f>
        <v>0</v>
      </c>
      <c r="DR69" s="53">
        <f>+TRUNC('D-PRB'!DR69,0)</f>
        <v>0</v>
      </c>
      <c r="DS69" s="53">
        <f>+TRUNC('D-PRB'!DS69,0)</f>
        <v>0</v>
      </c>
      <c r="DT69" s="53">
        <f>+TRUNC('D-PRB'!DT69,3)</f>
        <v>0</v>
      </c>
      <c r="DU69" s="53">
        <f>+TRUNC('D-PRB'!DU69,3)</f>
        <v>0</v>
      </c>
      <c r="DV69" s="53">
        <f>+TRUNC('D-PRB'!DV69,0)</f>
        <v>0</v>
      </c>
      <c r="DW69" s="53">
        <f>+TRUNC('D-PRB'!DW69,0)</f>
        <v>0</v>
      </c>
      <c r="DX69" s="53">
        <f>+TRUNC('D-PRB'!DX69,0)</f>
        <v>0</v>
      </c>
      <c r="DY69" s="53">
        <f>+TRUNC('D-PRB'!DY69,0)</f>
        <v>0</v>
      </c>
      <c r="DZ69" s="53">
        <f>+TRUNC('D-PRB'!DZ69,0)</f>
        <v>0</v>
      </c>
      <c r="EA69" s="53">
        <f>+TRUNC('D-PRB'!EA69,0)</f>
        <v>0</v>
      </c>
      <c r="EB69" s="53">
        <f>+TRUNC('D-PRB'!EB69,3)</f>
        <v>0</v>
      </c>
      <c r="EC69" s="53">
        <f>+TRUNC('D-PRB'!EC69,3)</f>
        <v>0</v>
      </c>
      <c r="ED69" s="53">
        <f>+TRUNC('D-PRB'!ED69,0)</f>
        <v>0</v>
      </c>
      <c r="EE69" s="53">
        <f>+TRUNC('D-PRB'!EE69,0)</f>
        <v>0</v>
      </c>
      <c r="EF69" s="53">
        <f>+TRUNC('D-PRB'!EF69,0)</f>
        <v>0</v>
      </c>
      <c r="EG69" s="53">
        <f>+TRUNC('D-PRB'!EG69,0)</f>
        <v>0</v>
      </c>
      <c r="EH69" s="53">
        <f>+TRUNC('D-PRB'!EH69,0)</f>
        <v>0</v>
      </c>
      <c r="EI69" s="53">
        <f>+TRUNC('D-PRB'!EI69,0)</f>
        <v>0</v>
      </c>
      <c r="EJ69" s="53">
        <f>+TRUNC('D-PRB'!EJ69,3)</f>
        <v>0</v>
      </c>
      <c r="EK69" s="53">
        <f>+TRUNC('D-PRB'!EK69,3)</f>
        <v>0</v>
      </c>
      <c r="EL69" s="53">
        <f>+TRUNC('D-PRB'!EL69,0)</f>
        <v>0</v>
      </c>
      <c r="EM69" s="53">
        <f>+TRUNC('D-PRB'!EM69,0)</f>
        <v>0</v>
      </c>
      <c r="EN69" s="53">
        <f>+TRUNC('D-PRB'!EN69,0)</f>
        <v>0</v>
      </c>
      <c r="EO69" s="53">
        <f>+TRUNC('D-PRB'!EO69,0)</f>
        <v>0</v>
      </c>
      <c r="EQ69" s="53">
        <f>+TRUNC('D-PRB'!EQ69,0)</f>
        <v>0</v>
      </c>
      <c r="ER69" s="53">
        <f>+TRUNC('D-PRB'!ER69,0)</f>
        <v>0</v>
      </c>
      <c r="ES69" s="53">
        <f>+TRUNC('D-PRB'!ES69,3)</f>
        <v>0</v>
      </c>
      <c r="ET69" s="53">
        <f>+TRUNC('D-PRB'!ET69,3)</f>
        <v>0</v>
      </c>
      <c r="EU69" s="53">
        <f>+TRUNC('D-PRB'!EU69,0)</f>
        <v>0</v>
      </c>
      <c r="EV69" s="53">
        <f>+TRUNC('D-PRB'!EV69,0)</f>
        <v>0</v>
      </c>
      <c r="EW69" s="53">
        <f>+TRUNC('D-PRB'!EW69,0)</f>
        <v>0</v>
      </c>
      <c r="EX69" s="53">
        <f>+TRUNC('D-PRB'!EX69,0)</f>
        <v>0</v>
      </c>
      <c r="EY69" s="53">
        <f>+TRUNC('D-PRB'!EY69,0)</f>
        <v>0</v>
      </c>
      <c r="EZ69" s="53">
        <f>+TRUNC('D-PRB'!EZ69,0)</f>
        <v>0</v>
      </c>
      <c r="FA69" s="53">
        <f>+TRUNC('D-PRB'!FA69,3)</f>
        <v>0</v>
      </c>
      <c r="FB69" s="53">
        <f>+TRUNC('D-PRB'!FB69,3)</f>
        <v>0</v>
      </c>
      <c r="FC69" s="53">
        <f>+TRUNC('D-PRB'!FC69,0)</f>
        <v>0</v>
      </c>
      <c r="FD69" s="53">
        <f>+TRUNC('D-PRB'!FD69,0)</f>
        <v>0</v>
      </c>
      <c r="FE69" s="53">
        <f>+TRUNC('D-PRB'!FE69,0)</f>
        <v>0</v>
      </c>
      <c r="FF69" s="53">
        <f>+TRUNC('D-PRB'!FF69,0)</f>
        <v>0</v>
      </c>
      <c r="FG69" s="53">
        <f>+TRUNC('D-PRB'!FG69,0)</f>
        <v>0</v>
      </c>
      <c r="FH69" s="53">
        <f>+TRUNC('D-PRB'!FH69,0)</f>
        <v>0</v>
      </c>
      <c r="FI69" s="53">
        <f>+TRUNC('D-PRB'!FI69,3)</f>
        <v>0</v>
      </c>
      <c r="FJ69" s="53">
        <f>+TRUNC('D-PRB'!FJ69,3)</f>
        <v>0</v>
      </c>
      <c r="FK69" s="53">
        <f>+TRUNC('D-PRB'!FK69,0)</f>
        <v>0</v>
      </c>
      <c r="FL69" s="53">
        <f>+TRUNC('D-PRB'!FL69,0)</f>
        <v>0</v>
      </c>
      <c r="FM69" s="53">
        <f>+TRUNC('D-PRB'!FM69,0)</f>
        <v>0</v>
      </c>
      <c r="FN69" s="53">
        <f>+TRUNC('D-PRB'!FN69,0)</f>
        <v>0</v>
      </c>
    </row>
    <row r="70" spans="3:170" x14ac:dyDescent="0.2">
      <c r="C70" s="12">
        <f>+'D-PDP'!C70</f>
        <v>2057</v>
      </c>
      <c r="D70" s="23">
        <f>+TRUNC('D-PRB'!D70,0)</f>
        <v>0</v>
      </c>
      <c r="E70" s="23">
        <f>+TRUNC('D-PRB'!E70,0)</f>
        <v>0</v>
      </c>
      <c r="F70" s="23">
        <f>+TRUNC('D-PRB'!F70,0)</f>
        <v>0</v>
      </c>
      <c r="G70" s="23">
        <f>+TRUNC('D-PRB'!G70,0)</f>
        <v>0</v>
      </c>
      <c r="H70" s="23">
        <f>+TRUNC('D-PRB'!H70,0)</f>
        <v>0</v>
      </c>
      <c r="I70" s="23">
        <f>+TRUNC('D-PRB'!I70,0)</f>
        <v>0</v>
      </c>
      <c r="J70" s="23">
        <f>+TRUNC('D-PRB'!J70,0)</f>
        <v>0</v>
      </c>
      <c r="K70" s="23">
        <f>+TRUNC('D-PRB'!K70,0)</f>
        <v>18</v>
      </c>
      <c r="L70" s="23">
        <f>+TRUNC('D-PRB'!L70,0)</f>
        <v>0</v>
      </c>
      <c r="M70" s="23">
        <f>+TRUNC('D-PRB'!M70,3)</f>
        <v>0</v>
      </c>
      <c r="N70" s="23">
        <f>+TRUNC('D-PRB'!N70,3)</f>
        <v>0</v>
      </c>
      <c r="O70" s="23">
        <f>+TRUNC('D-PRB'!O70,3)</f>
        <v>0</v>
      </c>
      <c r="P70" s="23">
        <f>+TRUNC('D-PRB'!P70,3)</f>
        <v>0</v>
      </c>
      <c r="Q70" s="23">
        <f>+TRUNC('D-PRB'!Q70,3)</f>
        <v>0</v>
      </c>
      <c r="R70" s="23">
        <f>+TRUNC('D-PRB'!R70,3)</f>
        <v>0</v>
      </c>
      <c r="S70" s="23">
        <f>+TRUNC('D-PRB'!S70,0)</f>
        <v>0</v>
      </c>
      <c r="T70" s="23">
        <f>+TRUNC('D-PRB'!T70,0)</f>
        <v>0</v>
      </c>
      <c r="U70" s="23">
        <f>+TRUNC('D-PRB'!U70,0)</f>
        <v>0</v>
      </c>
      <c r="V70" s="23">
        <f>+TRUNC('D-PRB'!V70,0)</f>
        <v>0</v>
      </c>
      <c r="W70" s="23">
        <f>+TRUNC('D-PRB'!W70,0)</f>
        <v>0</v>
      </c>
      <c r="X70" s="23">
        <f>+TRUNC('D-PRB'!X70,0)</f>
        <v>0</v>
      </c>
      <c r="Y70" s="23">
        <f>+TRUNC('D-PRB'!Y70,0)</f>
        <v>0</v>
      </c>
      <c r="Z70" s="23">
        <f>+TRUNC('D-PRB'!Z70,0)</f>
        <v>0</v>
      </c>
      <c r="AA70" s="23">
        <f>+TRUNC('D-PRB'!AA70,0)</f>
        <v>0</v>
      </c>
      <c r="AB70" s="23">
        <f>+TRUNC('D-PRB'!AB70,0)</f>
        <v>0</v>
      </c>
      <c r="AC70" s="23">
        <f>+TRUNC('D-PRB'!AC70,0)</f>
        <v>0</v>
      </c>
      <c r="AD70" s="23">
        <f>+TRUNC('D-PRB'!AD70,3)</f>
        <v>0</v>
      </c>
      <c r="AE70" s="23">
        <f>+TRUNC('D-PRB'!AE70,3)</f>
        <v>0</v>
      </c>
      <c r="AF70" s="23">
        <f>+TRUNC('D-PRB'!AF70,0)</f>
        <v>0</v>
      </c>
      <c r="AG70" s="23">
        <f>+TRUNC('D-PRB'!AG70,0)</f>
        <v>0</v>
      </c>
      <c r="AH70" s="23">
        <f>+TRUNC('D-PRB'!AH70,0)</f>
        <v>0</v>
      </c>
      <c r="AI70" s="23">
        <f>+TRUNC('D-PRB'!AI70,0)</f>
        <v>0</v>
      </c>
      <c r="AJ70" s="23">
        <f>+TRUNC('D-PRB'!AJ70,6)</f>
        <v>0</v>
      </c>
      <c r="AK70" s="23">
        <f>+TRUNC('D-PRB'!AK70,6)</f>
        <v>0</v>
      </c>
      <c r="AL70" s="23">
        <f>+TRUNC('D-PRB'!AL70,6)</f>
        <v>0</v>
      </c>
      <c r="AM70" s="23">
        <f>+TRUNC('D-PRB'!AM70,0)</f>
        <v>0</v>
      </c>
      <c r="AN70" s="23">
        <f>+TRUNC('D-PRB'!AN70,3)</f>
        <v>0</v>
      </c>
      <c r="AO70" s="23">
        <f>+TRUNC('D-PRB'!AO70,0)</f>
        <v>0</v>
      </c>
      <c r="AP70" s="23">
        <f>+TRUNC('D-PRB'!AP70,6)</f>
        <v>0</v>
      </c>
      <c r="AQ70" s="23">
        <f>+TRUNC('D-PRB'!AQ70,0)</f>
        <v>0</v>
      </c>
      <c r="AR70" s="23">
        <f>+TRUNC('D-PRB'!AR70,0)</f>
        <v>0</v>
      </c>
      <c r="AS70" s="23">
        <f>+TRUNC('D-PRB'!AS70,3)</f>
        <v>0</v>
      </c>
      <c r="AT70" s="23">
        <f>+TRUNC('D-PRB'!AT70,3)</f>
        <v>0</v>
      </c>
      <c r="AU70" s="23">
        <f>+TRUNC('D-PRB'!AU70,0)</f>
        <v>0</v>
      </c>
      <c r="AV70" s="23">
        <f>+TRUNC('D-PRB'!AV70,0)</f>
        <v>0</v>
      </c>
      <c r="AW70" s="23">
        <f>+TRUNC('D-PRB'!AW70,0)</f>
        <v>0</v>
      </c>
      <c r="AX70" s="23">
        <f>+TRUNC('D-PRB'!AX70,0)</f>
        <v>0</v>
      </c>
      <c r="AY70" s="23">
        <f>+TRUNC('D-PRB'!AY70,0)</f>
        <v>0</v>
      </c>
      <c r="AZ70" s="23">
        <f>+TRUNC('D-PRB'!AZ70,3)</f>
        <v>0</v>
      </c>
      <c r="BA70" s="23">
        <f>+TRUNC('D-PRB'!BA70,0)</f>
        <v>0</v>
      </c>
      <c r="BB70" s="23">
        <f>+TRUNC('D-PRB'!BB70,0)</f>
        <v>0</v>
      </c>
      <c r="BC70" s="23">
        <f>+TRUNC('D-PRB'!BC70,0)</f>
        <v>0</v>
      </c>
      <c r="BD70" s="23">
        <f>+TRUNC('D-PRB'!BD70,3)</f>
        <v>0</v>
      </c>
      <c r="BE70" s="23">
        <f>+TRUNC('D-PRB'!BE70,3)</f>
        <v>0</v>
      </c>
      <c r="BF70" s="23">
        <f>+TRUNC('D-PRB'!BF70,0)</f>
        <v>0</v>
      </c>
      <c r="BG70" s="23">
        <f>+TRUNC('D-PRB'!BG70,0)</f>
        <v>0</v>
      </c>
      <c r="BH70" s="23">
        <f>+TRUNC('D-PRB'!BH70,0)</f>
        <v>0</v>
      </c>
      <c r="BI70" s="23">
        <f>+TRUNC('D-PRB'!BI70,0)</f>
        <v>0</v>
      </c>
      <c r="BJ70" s="23">
        <f>+TRUNC('D-PRB'!BJ70,3)</f>
        <v>98.739000000000004</v>
      </c>
      <c r="BK70" s="23">
        <f>+TRUNC('D-PRB'!BK70,3)</f>
        <v>1.8420000000000001</v>
      </c>
      <c r="BL70" s="23">
        <f>+TRUNC('D-PRB'!BL70,3)</f>
        <v>-1.0569999999999999</v>
      </c>
      <c r="BM70" s="23">
        <f>+TRUNC('D-PRB'!BM70,3)</f>
        <v>0.876</v>
      </c>
      <c r="BN70" s="23">
        <f>+TRUNC('D-PRB'!BN70,3)</f>
        <v>6.0419999999999998</v>
      </c>
      <c r="BO70" s="23">
        <f>+TRUNC('D-PRB'!BO70,3)</f>
        <v>6.0419999999999998</v>
      </c>
      <c r="BP70" s="23">
        <f>+TRUNC('D-PRB'!BP70,3)</f>
        <v>0</v>
      </c>
      <c r="BQ70" s="23">
        <f>+TRUNC('D-PRB'!BQ70,3)</f>
        <v>37.502000000000002</v>
      </c>
      <c r="BR70" s="23">
        <f>+TRUNC('D-PRB'!BR70,3)</f>
        <v>37.502000000000002</v>
      </c>
      <c r="BS70" s="23">
        <f>+TRUNC('D-PRB'!BS70,3)</f>
        <v>98.739000000000004</v>
      </c>
      <c r="BT70" s="23">
        <f>+TRUNC('D-PRB'!BT70,0)</f>
        <v>0</v>
      </c>
      <c r="BU70" s="23">
        <f>+TRUNC('D-PRB'!BU70,0)</f>
        <v>0</v>
      </c>
      <c r="BV70" s="23">
        <f>+TRUNC('D-PRB'!BV70,6)</f>
        <v>0</v>
      </c>
      <c r="BW70" s="23">
        <f>+TRUNC('D-PRB'!BW70,0)</f>
        <v>0</v>
      </c>
      <c r="BX70" s="23">
        <f>+TRUNC('D-PRB'!BX70,0)</f>
        <v>0</v>
      </c>
      <c r="BY70" s="23">
        <f>+TRUNC('D-PRB'!BY70,0)</f>
        <v>0</v>
      </c>
      <c r="BZ70" s="23">
        <f>+TRUNC('D-PRB'!BZ70,3)</f>
        <v>0</v>
      </c>
      <c r="CA70" s="23">
        <f>+TRUNC('D-PRB'!CA70,3)</f>
        <v>0.13</v>
      </c>
      <c r="CB70" s="23">
        <f>+TRUNC('D-PRB'!CB70,3)</f>
        <v>0.42199999999999999</v>
      </c>
      <c r="CC70" s="23">
        <f>+TRUNC('D-PRB'!CC70,3)</f>
        <v>0.10299999999999999</v>
      </c>
      <c r="CD70" s="23">
        <f>+TRUNC('D-PRB'!CD70,3)</f>
        <v>8.6999999999999994E-2</v>
      </c>
      <c r="CE70" s="23">
        <f>+TRUNC('D-PRB'!CE70,3)</f>
        <v>0</v>
      </c>
      <c r="CF70" s="23">
        <f>+TRUNC('D-PRB'!CF70,3)</f>
        <v>0</v>
      </c>
      <c r="CG70" s="23">
        <f>+TRUNC('D-PRB'!CG70,3)</f>
        <v>0</v>
      </c>
      <c r="CH70" s="23">
        <f>+TRUNC('D-PRB'!CH70,3)</f>
        <v>0</v>
      </c>
      <c r="CI70" s="23">
        <f>+TRUNC('D-PRB'!CI70,3)</f>
        <v>47099.114999999998</v>
      </c>
      <c r="CJ70" s="23">
        <f>+TRUNC('D-PRB'!CJ70,3)</f>
        <v>1499.7370000000001</v>
      </c>
      <c r="CK70" s="23">
        <f>+TRUNC('D-PRB'!CK70,3)</f>
        <v>0</v>
      </c>
      <c r="CL70" s="23">
        <f>+TRUNC('D-PRB'!CL70,3)</f>
        <v>0</v>
      </c>
      <c r="CM70" s="23">
        <f>+TRUNC('D-PRB'!CM70,3)</f>
        <v>0</v>
      </c>
      <c r="CN70" s="23">
        <f>+TRUNC('D-PRB'!CN70,0)</f>
        <v>0</v>
      </c>
      <c r="CO70" s="23">
        <f>+TRUNC('D-PRB'!CO70,3)</f>
        <v>0</v>
      </c>
      <c r="CP70" s="23">
        <f>+TRUNC('D-PRB'!CP70,0)</f>
        <v>0</v>
      </c>
      <c r="CQ70" s="23">
        <f>+TRUNC('D-PRB'!CQ70,0)</f>
        <v>0</v>
      </c>
      <c r="CR70" s="23">
        <f>+TRUNC('D-PRB'!CR70,0)</f>
        <v>0</v>
      </c>
      <c r="CS70" s="23">
        <f>+TRUNC('D-PRB'!CS70,0)</f>
        <v>0</v>
      </c>
      <c r="CT70" s="23">
        <f>+TRUNC('D-PRB'!CT70,0)</f>
        <v>0</v>
      </c>
      <c r="CU70" s="23">
        <f>+TRUNC('D-PRB'!CU70,6)</f>
        <v>0</v>
      </c>
      <c r="CV70" s="23">
        <f>+TRUNC('D-PRB'!CV70,0)</f>
        <v>0</v>
      </c>
      <c r="CW70" s="23">
        <f>+TRUNC('D-PRB'!CW70,0)</f>
        <v>0</v>
      </c>
      <c r="CX70" s="23">
        <f>+TRUNC('D-PRB'!CX70,0)</f>
        <v>0</v>
      </c>
      <c r="CY70" s="23">
        <f>+TRUNC('D-PRB'!CY70,0)</f>
        <v>0</v>
      </c>
      <c r="CZ70" s="23">
        <f>+TRUNC('D-PRB'!CZ70,0)</f>
        <v>0</v>
      </c>
      <c r="DA70" s="23">
        <f>+TRUNC('D-PRB'!DA70,0)</f>
        <v>0</v>
      </c>
      <c r="DB70" s="23">
        <f>+TRUNC('D-PRB'!DB70,0)</f>
        <v>0</v>
      </c>
      <c r="DC70" s="23">
        <f>+TRUNC('D-PRB'!DC70,0)</f>
        <v>0</v>
      </c>
      <c r="DD70" s="23">
        <f>+TRUNC('D-PRB'!DD70,0)</f>
        <v>0</v>
      </c>
      <c r="DE70" s="23">
        <f>+TRUNC('D-PRB'!DE70,0)</f>
        <v>0</v>
      </c>
      <c r="DF70" s="23">
        <f>+TRUNC('D-PRB'!DF70,0)</f>
        <v>0</v>
      </c>
      <c r="DG70" s="23">
        <f>+TRUNC('D-PRB'!DG70,0)</f>
        <v>0</v>
      </c>
      <c r="DH70" s="23">
        <f>+TRUNC('D-PRB'!DH70,0)</f>
        <v>0</v>
      </c>
      <c r="DI70" s="23">
        <f>+TRUNC('D-PRB'!DI70,0)</f>
        <v>0</v>
      </c>
      <c r="DJ70" s="23">
        <f>+TRUNC('D-PRB'!DJ70,6)</f>
        <v>0</v>
      </c>
      <c r="DK70" s="23">
        <f>+TRUNC('D-PRB'!DK70,0)</f>
        <v>0</v>
      </c>
      <c r="DL70" s="23">
        <f>+TRUNC('D-PRB'!DL70,0)</f>
        <v>0</v>
      </c>
      <c r="DM70" s="23">
        <f>+TRUNC('D-PRB'!DM70,0)</f>
        <v>0</v>
      </c>
      <c r="DN70" s="23">
        <f>+TRUNC('D-PRB'!DN70,0)</f>
        <v>0</v>
      </c>
      <c r="DO70" s="23">
        <f>+TRUNC('D-PRB'!DO70,0)</f>
        <v>0</v>
      </c>
      <c r="DP70" s="23">
        <f>+TRUNC('D-PRB'!DP70,0)</f>
        <v>0</v>
      </c>
      <c r="DR70" s="53">
        <f>+TRUNC('D-PRB'!DR70,0)</f>
        <v>0</v>
      </c>
      <c r="DS70" s="53">
        <f>+TRUNC('D-PRB'!DS70,0)</f>
        <v>0</v>
      </c>
      <c r="DT70" s="53">
        <f>+TRUNC('D-PRB'!DT70,3)</f>
        <v>0</v>
      </c>
      <c r="DU70" s="53">
        <f>+TRUNC('D-PRB'!DU70,3)</f>
        <v>0</v>
      </c>
      <c r="DV70" s="53">
        <f>+TRUNC('D-PRB'!DV70,0)</f>
        <v>0</v>
      </c>
      <c r="DW70" s="53">
        <f>+TRUNC('D-PRB'!DW70,0)</f>
        <v>0</v>
      </c>
      <c r="DX70" s="53">
        <f>+TRUNC('D-PRB'!DX70,0)</f>
        <v>0</v>
      </c>
      <c r="DY70" s="53">
        <f>+TRUNC('D-PRB'!DY70,0)</f>
        <v>0</v>
      </c>
      <c r="DZ70" s="53">
        <f>+TRUNC('D-PRB'!DZ70,0)</f>
        <v>0</v>
      </c>
      <c r="EA70" s="53">
        <f>+TRUNC('D-PRB'!EA70,0)</f>
        <v>0</v>
      </c>
      <c r="EB70" s="53">
        <f>+TRUNC('D-PRB'!EB70,3)</f>
        <v>0</v>
      </c>
      <c r="EC70" s="53">
        <f>+TRUNC('D-PRB'!EC70,3)</f>
        <v>0</v>
      </c>
      <c r="ED70" s="53">
        <f>+TRUNC('D-PRB'!ED70,0)</f>
        <v>0</v>
      </c>
      <c r="EE70" s="53">
        <f>+TRUNC('D-PRB'!EE70,0)</f>
        <v>0</v>
      </c>
      <c r="EF70" s="53">
        <f>+TRUNC('D-PRB'!EF70,0)</f>
        <v>0</v>
      </c>
      <c r="EG70" s="53">
        <f>+TRUNC('D-PRB'!EG70,0)</f>
        <v>0</v>
      </c>
      <c r="EH70" s="53">
        <f>+TRUNC('D-PRB'!EH70,0)</f>
        <v>0</v>
      </c>
      <c r="EI70" s="53">
        <f>+TRUNC('D-PRB'!EI70,0)</f>
        <v>0</v>
      </c>
      <c r="EJ70" s="53">
        <f>+TRUNC('D-PRB'!EJ70,3)</f>
        <v>0</v>
      </c>
      <c r="EK70" s="53">
        <f>+TRUNC('D-PRB'!EK70,3)</f>
        <v>0</v>
      </c>
      <c r="EL70" s="53">
        <f>+TRUNC('D-PRB'!EL70,0)</f>
        <v>0</v>
      </c>
      <c r="EM70" s="53">
        <f>+TRUNC('D-PRB'!EM70,0)</f>
        <v>0</v>
      </c>
      <c r="EN70" s="53">
        <f>+TRUNC('D-PRB'!EN70,0)</f>
        <v>0</v>
      </c>
      <c r="EO70" s="53">
        <f>+TRUNC('D-PRB'!EO70,0)</f>
        <v>0</v>
      </c>
      <c r="EQ70" s="53">
        <f>+TRUNC('D-PRB'!EQ70,0)</f>
        <v>0</v>
      </c>
      <c r="ER70" s="53">
        <f>+TRUNC('D-PRB'!ER70,0)</f>
        <v>0</v>
      </c>
      <c r="ES70" s="53">
        <f>+TRUNC('D-PRB'!ES70,3)</f>
        <v>0</v>
      </c>
      <c r="ET70" s="53">
        <f>+TRUNC('D-PRB'!ET70,3)</f>
        <v>0</v>
      </c>
      <c r="EU70" s="53">
        <f>+TRUNC('D-PRB'!EU70,0)</f>
        <v>0</v>
      </c>
      <c r="EV70" s="53">
        <f>+TRUNC('D-PRB'!EV70,0)</f>
        <v>0</v>
      </c>
      <c r="EW70" s="53">
        <f>+TRUNC('D-PRB'!EW70,0)</f>
        <v>0</v>
      </c>
      <c r="EX70" s="53">
        <f>+TRUNC('D-PRB'!EX70,0)</f>
        <v>0</v>
      </c>
      <c r="EY70" s="53">
        <f>+TRUNC('D-PRB'!EY70,0)</f>
        <v>0</v>
      </c>
      <c r="EZ70" s="53">
        <f>+TRUNC('D-PRB'!EZ70,0)</f>
        <v>0</v>
      </c>
      <c r="FA70" s="53">
        <f>+TRUNC('D-PRB'!FA70,3)</f>
        <v>0</v>
      </c>
      <c r="FB70" s="53">
        <f>+TRUNC('D-PRB'!FB70,3)</f>
        <v>0</v>
      </c>
      <c r="FC70" s="53">
        <f>+TRUNC('D-PRB'!FC70,0)</f>
        <v>0</v>
      </c>
      <c r="FD70" s="53">
        <f>+TRUNC('D-PRB'!FD70,0)</f>
        <v>0</v>
      </c>
      <c r="FE70" s="53">
        <f>+TRUNC('D-PRB'!FE70,0)</f>
        <v>0</v>
      </c>
      <c r="FF70" s="53">
        <f>+TRUNC('D-PRB'!FF70,0)</f>
        <v>0</v>
      </c>
      <c r="FG70" s="53">
        <f>+TRUNC('D-PRB'!FG70,0)</f>
        <v>0</v>
      </c>
      <c r="FH70" s="53">
        <f>+TRUNC('D-PRB'!FH70,0)</f>
        <v>0</v>
      </c>
      <c r="FI70" s="53">
        <f>+TRUNC('D-PRB'!FI70,3)</f>
        <v>0</v>
      </c>
      <c r="FJ70" s="53">
        <f>+TRUNC('D-PRB'!FJ70,3)</f>
        <v>0</v>
      </c>
      <c r="FK70" s="53">
        <f>+TRUNC('D-PRB'!FK70,0)</f>
        <v>0</v>
      </c>
      <c r="FL70" s="53">
        <f>+TRUNC('D-PRB'!FL70,0)</f>
        <v>0</v>
      </c>
      <c r="FM70" s="53">
        <f>+TRUNC('D-PRB'!FM70,0)</f>
        <v>0</v>
      </c>
      <c r="FN70" s="53">
        <f>+TRUNC('D-PRB'!FN70,0)</f>
        <v>0</v>
      </c>
    </row>
    <row r="71" spans="3:170" x14ac:dyDescent="0.2">
      <c r="C71" s="12">
        <f>+'D-PDP'!C71</f>
        <v>2058</v>
      </c>
      <c r="D71" s="23">
        <f>+TRUNC('D-PRB'!D71,0)</f>
        <v>0</v>
      </c>
      <c r="E71" s="23">
        <f>+TRUNC('D-PRB'!E71,0)</f>
        <v>0</v>
      </c>
      <c r="F71" s="23">
        <f>+TRUNC('D-PRB'!F71,0)</f>
        <v>0</v>
      </c>
      <c r="G71" s="23">
        <f>+TRUNC('D-PRB'!G71,0)</f>
        <v>0</v>
      </c>
      <c r="H71" s="23">
        <f>+TRUNC('D-PRB'!H71,0)</f>
        <v>0</v>
      </c>
      <c r="I71" s="23">
        <f>+TRUNC('D-PRB'!I71,0)</f>
        <v>0</v>
      </c>
      <c r="J71" s="23">
        <f>+TRUNC('D-PRB'!J71,0)</f>
        <v>0</v>
      </c>
      <c r="K71" s="23">
        <f>+TRUNC('D-PRB'!K71,0)</f>
        <v>12</v>
      </c>
      <c r="L71" s="23">
        <f>+TRUNC('D-PRB'!L71,0)</f>
        <v>0</v>
      </c>
      <c r="M71" s="23">
        <f>+TRUNC('D-PRB'!M71,3)</f>
        <v>0</v>
      </c>
      <c r="N71" s="23">
        <f>+TRUNC('D-PRB'!N71,3)</f>
        <v>0</v>
      </c>
      <c r="O71" s="23">
        <f>+TRUNC('D-PRB'!O71,3)</f>
        <v>0</v>
      </c>
      <c r="P71" s="23">
        <f>+TRUNC('D-PRB'!P71,3)</f>
        <v>0</v>
      </c>
      <c r="Q71" s="23">
        <f>+TRUNC('D-PRB'!Q71,3)</f>
        <v>0</v>
      </c>
      <c r="R71" s="23">
        <f>+TRUNC('D-PRB'!R71,3)</f>
        <v>0</v>
      </c>
      <c r="S71" s="23">
        <f>+TRUNC('D-PRB'!S71,0)</f>
        <v>0</v>
      </c>
      <c r="T71" s="23">
        <f>+TRUNC('D-PRB'!T71,0)</f>
        <v>0</v>
      </c>
      <c r="U71" s="23">
        <f>+TRUNC('D-PRB'!U71,0)</f>
        <v>0</v>
      </c>
      <c r="V71" s="23">
        <f>+TRUNC('D-PRB'!V71,0)</f>
        <v>0</v>
      </c>
      <c r="W71" s="23">
        <f>+TRUNC('D-PRB'!W71,0)</f>
        <v>0</v>
      </c>
      <c r="X71" s="23">
        <f>+TRUNC('D-PRB'!X71,0)</f>
        <v>0</v>
      </c>
      <c r="Y71" s="23">
        <f>+TRUNC('D-PRB'!Y71,0)</f>
        <v>0</v>
      </c>
      <c r="Z71" s="23">
        <f>+TRUNC('D-PRB'!Z71,0)</f>
        <v>0</v>
      </c>
      <c r="AA71" s="23">
        <f>+TRUNC('D-PRB'!AA71,0)</f>
        <v>0</v>
      </c>
      <c r="AB71" s="23">
        <f>+TRUNC('D-PRB'!AB71,0)</f>
        <v>0</v>
      </c>
      <c r="AC71" s="23">
        <f>+TRUNC('D-PRB'!AC71,0)</f>
        <v>0</v>
      </c>
      <c r="AD71" s="23">
        <f>+TRUNC('D-PRB'!AD71,3)</f>
        <v>0</v>
      </c>
      <c r="AE71" s="23">
        <f>+TRUNC('D-PRB'!AE71,3)</f>
        <v>0</v>
      </c>
      <c r="AF71" s="23">
        <f>+TRUNC('D-PRB'!AF71,0)</f>
        <v>0</v>
      </c>
      <c r="AG71" s="23">
        <f>+TRUNC('D-PRB'!AG71,0)</f>
        <v>0</v>
      </c>
      <c r="AH71" s="23">
        <f>+TRUNC('D-PRB'!AH71,0)</f>
        <v>0</v>
      </c>
      <c r="AI71" s="23">
        <f>+TRUNC('D-PRB'!AI71,0)</f>
        <v>0</v>
      </c>
      <c r="AJ71" s="23">
        <f>+TRUNC('D-PRB'!AJ71,6)</f>
        <v>0</v>
      </c>
      <c r="AK71" s="23">
        <f>+TRUNC('D-PRB'!AK71,6)</f>
        <v>0</v>
      </c>
      <c r="AL71" s="23">
        <f>+TRUNC('D-PRB'!AL71,6)</f>
        <v>0</v>
      </c>
      <c r="AM71" s="23">
        <f>+TRUNC('D-PRB'!AM71,0)</f>
        <v>0</v>
      </c>
      <c r="AN71" s="23">
        <f>+TRUNC('D-PRB'!AN71,3)</f>
        <v>0</v>
      </c>
      <c r="AO71" s="23">
        <f>+TRUNC('D-PRB'!AO71,0)</f>
        <v>0</v>
      </c>
      <c r="AP71" s="23">
        <f>+TRUNC('D-PRB'!AP71,6)</f>
        <v>0</v>
      </c>
      <c r="AQ71" s="23">
        <f>+TRUNC('D-PRB'!AQ71,0)</f>
        <v>0</v>
      </c>
      <c r="AR71" s="23">
        <f>+TRUNC('D-PRB'!AR71,0)</f>
        <v>0</v>
      </c>
      <c r="AS71" s="23">
        <f>+TRUNC('D-PRB'!AS71,3)</f>
        <v>0</v>
      </c>
      <c r="AT71" s="23">
        <f>+TRUNC('D-PRB'!AT71,3)</f>
        <v>0</v>
      </c>
      <c r="AU71" s="23">
        <f>+TRUNC('D-PRB'!AU71,0)</f>
        <v>0</v>
      </c>
      <c r="AV71" s="23">
        <f>+TRUNC('D-PRB'!AV71,0)</f>
        <v>0</v>
      </c>
      <c r="AW71" s="23">
        <f>+TRUNC('D-PRB'!AW71,0)</f>
        <v>0</v>
      </c>
      <c r="AX71" s="23">
        <f>+TRUNC('D-PRB'!AX71,0)</f>
        <v>0</v>
      </c>
      <c r="AY71" s="23">
        <f>+TRUNC('D-PRB'!AY71,0)</f>
        <v>0</v>
      </c>
      <c r="AZ71" s="23">
        <f>+TRUNC('D-PRB'!AZ71,3)</f>
        <v>0</v>
      </c>
      <c r="BA71" s="23">
        <f>+TRUNC('D-PRB'!BA71,0)</f>
        <v>0</v>
      </c>
      <c r="BB71" s="23">
        <f>+TRUNC('D-PRB'!BB71,0)</f>
        <v>0</v>
      </c>
      <c r="BC71" s="23">
        <f>+TRUNC('D-PRB'!BC71,0)</f>
        <v>0</v>
      </c>
      <c r="BD71" s="23">
        <f>+TRUNC('D-PRB'!BD71,3)</f>
        <v>0</v>
      </c>
      <c r="BE71" s="23">
        <f>+TRUNC('D-PRB'!BE71,3)</f>
        <v>0</v>
      </c>
      <c r="BF71" s="23">
        <f>+TRUNC('D-PRB'!BF71,0)</f>
        <v>0</v>
      </c>
      <c r="BG71" s="23">
        <f>+TRUNC('D-PRB'!BG71,0)</f>
        <v>0</v>
      </c>
      <c r="BH71" s="23">
        <f>+TRUNC('D-PRB'!BH71,0)</f>
        <v>0</v>
      </c>
      <c r="BI71" s="23">
        <f>+TRUNC('D-PRB'!BI71,0)</f>
        <v>0</v>
      </c>
      <c r="BJ71" s="23">
        <f>+TRUNC('D-PRB'!BJ71,3)</f>
        <v>98.739000000000004</v>
      </c>
      <c r="BK71" s="23">
        <f>+TRUNC('D-PRB'!BK71,3)</f>
        <v>1.8420000000000001</v>
      </c>
      <c r="BL71" s="23">
        <f>+TRUNC('D-PRB'!BL71,3)</f>
        <v>-1.0569999999999999</v>
      </c>
      <c r="BM71" s="23">
        <f>+TRUNC('D-PRB'!BM71,3)</f>
        <v>0.876</v>
      </c>
      <c r="BN71" s="23">
        <f>+TRUNC('D-PRB'!BN71,3)</f>
        <v>6.0419999999999998</v>
      </c>
      <c r="BO71" s="23">
        <f>+TRUNC('D-PRB'!BO71,3)</f>
        <v>6.0419999999999998</v>
      </c>
      <c r="BP71" s="23">
        <f>+TRUNC('D-PRB'!BP71,3)</f>
        <v>0</v>
      </c>
      <c r="BQ71" s="23">
        <f>+TRUNC('D-PRB'!BQ71,3)</f>
        <v>37.502000000000002</v>
      </c>
      <c r="BR71" s="23">
        <f>+TRUNC('D-PRB'!BR71,3)</f>
        <v>37.502000000000002</v>
      </c>
      <c r="BS71" s="23">
        <f>+TRUNC('D-PRB'!BS71,3)</f>
        <v>98.739000000000004</v>
      </c>
      <c r="BT71" s="23">
        <f>+TRUNC('D-PRB'!BT71,0)</f>
        <v>0</v>
      </c>
      <c r="BU71" s="23">
        <f>+TRUNC('D-PRB'!BU71,0)</f>
        <v>0</v>
      </c>
      <c r="BV71" s="23">
        <f>+TRUNC('D-PRB'!BV71,6)</f>
        <v>0</v>
      </c>
      <c r="BW71" s="23">
        <f>+TRUNC('D-PRB'!BW71,0)</f>
        <v>0</v>
      </c>
      <c r="BX71" s="23">
        <f>+TRUNC('D-PRB'!BX71,0)</f>
        <v>0</v>
      </c>
      <c r="BY71" s="23">
        <f>+TRUNC('D-PRB'!BY71,0)</f>
        <v>0</v>
      </c>
      <c r="BZ71" s="23">
        <f>+TRUNC('D-PRB'!BZ71,3)</f>
        <v>0</v>
      </c>
      <c r="CA71" s="23">
        <f>+TRUNC('D-PRB'!CA71,3)</f>
        <v>0.13</v>
      </c>
      <c r="CB71" s="23">
        <f>+TRUNC('D-PRB'!CB71,3)</f>
        <v>0.42199999999999999</v>
      </c>
      <c r="CC71" s="23">
        <f>+TRUNC('D-PRB'!CC71,3)</f>
        <v>0.10299999999999999</v>
      </c>
      <c r="CD71" s="23">
        <f>+TRUNC('D-PRB'!CD71,3)</f>
        <v>8.6999999999999994E-2</v>
      </c>
      <c r="CE71" s="23">
        <f>+TRUNC('D-PRB'!CE71,3)</f>
        <v>0</v>
      </c>
      <c r="CF71" s="23">
        <f>+TRUNC('D-PRB'!CF71,3)</f>
        <v>0</v>
      </c>
      <c r="CG71" s="23">
        <f>+TRUNC('D-PRB'!CG71,3)</f>
        <v>0</v>
      </c>
      <c r="CH71" s="23">
        <f>+TRUNC('D-PRB'!CH71,3)</f>
        <v>0</v>
      </c>
      <c r="CI71" s="23">
        <f>+TRUNC('D-PRB'!CI71,3)</f>
        <v>47099.114999999998</v>
      </c>
      <c r="CJ71" s="23">
        <f>+TRUNC('D-PRB'!CJ71,3)</f>
        <v>1499.7370000000001</v>
      </c>
      <c r="CK71" s="23">
        <f>+TRUNC('D-PRB'!CK71,3)</f>
        <v>0</v>
      </c>
      <c r="CL71" s="23">
        <f>+TRUNC('D-PRB'!CL71,3)</f>
        <v>0</v>
      </c>
      <c r="CM71" s="23">
        <f>+TRUNC('D-PRB'!CM71,3)</f>
        <v>0</v>
      </c>
      <c r="CN71" s="23">
        <f>+TRUNC('D-PRB'!CN71,0)</f>
        <v>0</v>
      </c>
      <c r="CO71" s="23">
        <f>+TRUNC('D-PRB'!CO71,3)</f>
        <v>0</v>
      </c>
      <c r="CP71" s="23">
        <f>+TRUNC('D-PRB'!CP71,0)</f>
        <v>0</v>
      </c>
      <c r="CQ71" s="23">
        <f>+TRUNC('D-PRB'!CQ71,0)</f>
        <v>0</v>
      </c>
      <c r="CR71" s="23">
        <f>+TRUNC('D-PRB'!CR71,0)</f>
        <v>0</v>
      </c>
      <c r="CS71" s="23">
        <f>+TRUNC('D-PRB'!CS71,0)</f>
        <v>0</v>
      </c>
      <c r="CT71" s="23">
        <f>+TRUNC('D-PRB'!CT71,0)</f>
        <v>0</v>
      </c>
      <c r="CU71" s="23">
        <f>+TRUNC('D-PRB'!CU71,6)</f>
        <v>0</v>
      </c>
      <c r="CV71" s="23">
        <f>+TRUNC('D-PRB'!CV71,0)</f>
        <v>0</v>
      </c>
      <c r="CW71" s="23">
        <f>+TRUNC('D-PRB'!CW71,0)</f>
        <v>0</v>
      </c>
      <c r="CX71" s="23">
        <f>+TRUNC('D-PRB'!CX71,0)</f>
        <v>0</v>
      </c>
      <c r="CY71" s="23">
        <f>+TRUNC('D-PRB'!CY71,0)</f>
        <v>0</v>
      </c>
      <c r="CZ71" s="23">
        <f>+TRUNC('D-PRB'!CZ71,0)</f>
        <v>0</v>
      </c>
      <c r="DA71" s="23">
        <f>+TRUNC('D-PRB'!DA71,0)</f>
        <v>0</v>
      </c>
      <c r="DB71" s="23">
        <f>+TRUNC('D-PRB'!DB71,0)</f>
        <v>0</v>
      </c>
      <c r="DC71" s="23">
        <f>+TRUNC('D-PRB'!DC71,0)</f>
        <v>0</v>
      </c>
      <c r="DD71" s="23">
        <f>+TRUNC('D-PRB'!DD71,0)</f>
        <v>0</v>
      </c>
      <c r="DE71" s="23">
        <f>+TRUNC('D-PRB'!DE71,0)</f>
        <v>0</v>
      </c>
      <c r="DF71" s="23">
        <f>+TRUNC('D-PRB'!DF71,0)</f>
        <v>0</v>
      </c>
      <c r="DG71" s="23">
        <f>+TRUNC('D-PRB'!DG71,0)</f>
        <v>0</v>
      </c>
      <c r="DH71" s="23">
        <f>+TRUNC('D-PRB'!DH71,0)</f>
        <v>0</v>
      </c>
      <c r="DI71" s="23">
        <f>+TRUNC('D-PRB'!DI71,0)</f>
        <v>0</v>
      </c>
      <c r="DJ71" s="23">
        <f>+TRUNC('D-PRB'!DJ71,6)</f>
        <v>0</v>
      </c>
      <c r="DK71" s="23">
        <f>+TRUNC('D-PRB'!DK71,0)</f>
        <v>0</v>
      </c>
      <c r="DL71" s="23">
        <f>+TRUNC('D-PRB'!DL71,0)</f>
        <v>0</v>
      </c>
      <c r="DM71" s="23">
        <f>+TRUNC('D-PRB'!DM71,0)</f>
        <v>0</v>
      </c>
      <c r="DN71" s="23">
        <f>+TRUNC('D-PRB'!DN71,0)</f>
        <v>0</v>
      </c>
      <c r="DO71" s="23">
        <f>+TRUNC('D-PRB'!DO71,0)</f>
        <v>0</v>
      </c>
      <c r="DP71" s="23">
        <f>+TRUNC('D-PRB'!DP71,0)</f>
        <v>0</v>
      </c>
      <c r="DR71" s="53">
        <f>+TRUNC('D-PRB'!DR71,0)</f>
        <v>0</v>
      </c>
      <c r="DS71" s="53">
        <f>+TRUNC('D-PRB'!DS71,0)</f>
        <v>0</v>
      </c>
      <c r="DT71" s="53">
        <f>+TRUNC('D-PRB'!DT71,3)</f>
        <v>0</v>
      </c>
      <c r="DU71" s="53">
        <f>+TRUNC('D-PRB'!DU71,3)</f>
        <v>0</v>
      </c>
      <c r="DV71" s="53">
        <f>+TRUNC('D-PRB'!DV71,0)</f>
        <v>0</v>
      </c>
      <c r="DW71" s="53">
        <f>+TRUNC('D-PRB'!DW71,0)</f>
        <v>0</v>
      </c>
      <c r="DX71" s="53">
        <f>+TRUNC('D-PRB'!DX71,0)</f>
        <v>0</v>
      </c>
      <c r="DY71" s="53">
        <f>+TRUNC('D-PRB'!DY71,0)</f>
        <v>0</v>
      </c>
      <c r="DZ71" s="53">
        <f>+TRUNC('D-PRB'!DZ71,0)</f>
        <v>0</v>
      </c>
      <c r="EA71" s="53">
        <f>+TRUNC('D-PRB'!EA71,0)</f>
        <v>0</v>
      </c>
      <c r="EB71" s="53">
        <f>+TRUNC('D-PRB'!EB71,3)</f>
        <v>0</v>
      </c>
      <c r="EC71" s="53">
        <f>+TRUNC('D-PRB'!EC71,3)</f>
        <v>0</v>
      </c>
      <c r="ED71" s="53">
        <f>+TRUNC('D-PRB'!ED71,0)</f>
        <v>0</v>
      </c>
      <c r="EE71" s="53">
        <f>+TRUNC('D-PRB'!EE71,0)</f>
        <v>0</v>
      </c>
      <c r="EF71" s="53">
        <f>+TRUNC('D-PRB'!EF71,0)</f>
        <v>0</v>
      </c>
      <c r="EG71" s="53">
        <f>+TRUNC('D-PRB'!EG71,0)</f>
        <v>0</v>
      </c>
      <c r="EH71" s="53">
        <f>+TRUNC('D-PRB'!EH71,0)</f>
        <v>0</v>
      </c>
      <c r="EI71" s="53">
        <f>+TRUNC('D-PRB'!EI71,0)</f>
        <v>0</v>
      </c>
      <c r="EJ71" s="53">
        <f>+TRUNC('D-PRB'!EJ71,3)</f>
        <v>0</v>
      </c>
      <c r="EK71" s="53">
        <f>+TRUNC('D-PRB'!EK71,3)</f>
        <v>0</v>
      </c>
      <c r="EL71" s="53">
        <f>+TRUNC('D-PRB'!EL71,0)</f>
        <v>0</v>
      </c>
      <c r="EM71" s="53">
        <f>+TRUNC('D-PRB'!EM71,0)</f>
        <v>0</v>
      </c>
      <c r="EN71" s="53">
        <f>+TRUNC('D-PRB'!EN71,0)</f>
        <v>0</v>
      </c>
      <c r="EO71" s="53">
        <f>+TRUNC('D-PRB'!EO71,0)</f>
        <v>0</v>
      </c>
      <c r="EQ71" s="53">
        <f>+TRUNC('D-PRB'!EQ71,0)</f>
        <v>0</v>
      </c>
      <c r="ER71" s="53">
        <f>+TRUNC('D-PRB'!ER71,0)</f>
        <v>0</v>
      </c>
      <c r="ES71" s="53">
        <f>+TRUNC('D-PRB'!ES71,3)</f>
        <v>0</v>
      </c>
      <c r="ET71" s="53">
        <f>+TRUNC('D-PRB'!ET71,3)</f>
        <v>0</v>
      </c>
      <c r="EU71" s="53">
        <f>+TRUNC('D-PRB'!EU71,0)</f>
        <v>0</v>
      </c>
      <c r="EV71" s="53">
        <f>+TRUNC('D-PRB'!EV71,0)</f>
        <v>0</v>
      </c>
      <c r="EW71" s="53">
        <f>+TRUNC('D-PRB'!EW71,0)</f>
        <v>0</v>
      </c>
      <c r="EX71" s="53">
        <f>+TRUNC('D-PRB'!EX71,0)</f>
        <v>0</v>
      </c>
      <c r="EY71" s="53">
        <f>+TRUNC('D-PRB'!EY71,0)</f>
        <v>0</v>
      </c>
      <c r="EZ71" s="53">
        <f>+TRUNC('D-PRB'!EZ71,0)</f>
        <v>0</v>
      </c>
      <c r="FA71" s="53">
        <f>+TRUNC('D-PRB'!FA71,3)</f>
        <v>0</v>
      </c>
      <c r="FB71" s="53">
        <f>+TRUNC('D-PRB'!FB71,3)</f>
        <v>0</v>
      </c>
      <c r="FC71" s="53">
        <f>+TRUNC('D-PRB'!FC71,0)</f>
        <v>0</v>
      </c>
      <c r="FD71" s="53">
        <f>+TRUNC('D-PRB'!FD71,0)</f>
        <v>0</v>
      </c>
      <c r="FE71" s="53">
        <f>+TRUNC('D-PRB'!FE71,0)</f>
        <v>0</v>
      </c>
      <c r="FF71" s="53">
        <f>+TRUNC('D-PRB'!FF71,0)</f>
        <v>0</v>
      </c>
      <c r="FG71" s="53">
        <f>+TRUNC('D-PRB'!FG71,0)</f>
        <v>0</v>
      </c>
      <c r="FH71" s="53">
        <f>+TRUNC('D-PRB'!FH71,0)</f>
        <v>0</v>
      </c>
      <c r="FI71" s="53">
        <f>+TRUNC('D-PRB'!FI71,3)</f>
        <v>0</v>
      </c>
      <c r="FJ71" s="53">
        <f>+TRUNC('D-PRB'!FJ71,3)</f>
        <v>0</v>
      </c>
      <c r="FK71" s="53">
        <f>+TRUNC('D-PRB'!FK71,0)</f>
        <v>0</v>
      </c>
      <c r="FL71" s="53">
        <f>+TRUNC('D-PRB'!FL71,0)</f>
        <v>0</v>
      </c>
      <c r="FM71" s="53">
        <f>+TRUNC('D-PRB'!FM71,0)</f>
        <v>0</v>
      </c>
      <c r="FN71" s="53">
        <f>+TRUNC('D-PRB'!FN71,0)</f>
        <v>0</v>
      </c>
    </row>
    <row r="72" spans="3:170" x14ac:dyDescent="0.2">
      <c r="C72" s="13">
        <f>+'D-PDP'!C72</f>
        <v>2059</v>
      </c>
      <c r="D72" s="23">
        <f>+TRUNC('D-PRB'!D72,0)</f>
        <v>0</v>
      </c>
      <c r="E72" s="23">
        <f>+TRUNC('D-PRB'!E72,0)</f>
        <v>0</v>
      </c>
      <c r="F72" s="23">
        <f>+TRUNC('D-PRB'!F72,0)</f>
        <v>0</v>
      </c>
      <c r="G72" s="23">
        <f>+TRUNC('D-PRB'!G72,0)</f>
        <v>0</v>
      </c>
      <c r="H72" s="23">
        <f>+TRUNC('D-PRB'!H72,0)</f>
        <v>0</v>
      </c>
      <c r="I72" s="23">
        <f>+TRUNC('D-PRB'!I72,0)</f>
        <v>0</v>
      </c>
      <c r="J72" s="23">
        <f>+TRUNC('D-PRB'!J72,0)</f>
        <v>0</v>
      </c>
      <c r="K72" s="23">
        <f>+TRUNC('D-PRB'!K72,0)</f>
        <v>0</v>
      </c>
      <c r="L72" s="23">
        <f>+TRUNC('D-PRB'!L72,0)</f>
        <v>0</v>
      </c>
      <c r="M72" s="23">
        <f>+TRUNC('D-PRB'!M72,3)</f>
        <v>0</v>
      </c>
      <c r="N72" s="23">
        <f>+TRUNC('D-PRB'!N72,3)</f>
        <v>0</v>
      </c>
      <c r="O72" s="23">
        <f>+TRUNC('D-PRB'!O72,3)</f>
        <v>0</v>
      </c>
      <c r="P72" s="23">
        <f>+TRUNC('D-PRB'!P72,3)</f>
        <v>0</v>
      </c>
      <c r="Q72" s="23">
        <f>+TRUNC('D-PRB'!Q72,3)</f>
        <v>0</v>
      </c>
      <c r="R72" s="23">
        <f>+TRUNC('D-PRB'!R72,3)</f>
        <v>0</v>
      </c>
      <c r="S72" s="23">
        <f>+TRUNC('D-PRB'!S72,0)</f>
        <v>0</v>
      </c>
      <c r="T72" s="23">
        <f>+TRUNC('D-PRB'!T72,0)</f>
        <v>0</v>
      </c>
      <c r="U72" s="23">
        <f>+TRUNC('D-PRB'!U72,0)</f>
        <v>0</v>
      </c>
      <c r="V72" s="23">
        <f>+TRUNC('D-PRB'!V72,0)</f>
        <v>0</v>
      </c>
      <c r="W72" s="23">
        <f>+TRUNC('D-PRB'!W72,0)</f>
        <v>0</v>
      </c>
      <c r="X72" s="23">
        <f>+TRUNC('D-PRB'!X72,0)</f>
        <v>0</v>
      </c>
      <c r="Y72" s="23">
        <f>+TRUNC('D-PRB'!Y72,0)</f>
        <v>0</v>
      </c>
      <c r="Z72" s="23">
        <f>+TRUNC('D-PRB'!Z72,0)</f>
        <v>0</v>
      </c>
      <c r="AA72" s="23">
        <f>+TRUNC('D-PRB'!AA72,0)</f>
        <v>0</v>
      </c>
      <c r="AB72" s="23">
        <f>+TRUNC('D-PRB'!AB72,0)</f>
        <v>0</v>
      </c>
      <c r="AC72" s="23">
        <f>+TRUNC('D-PRB'!AC72,0)</f>
        <v>0</v>
      </c>
      <c r="AD72" s="23">
        <f>+TRUNC('D-PRB'!AD72,3)</f>
        <v>0</v>
      </c>
      <c r="AE72" s="23">
        <f>+TRUNC('D-PRB'!AE72,3)</f>
        <v>0</v>
      </c>
      <c r="AF72" s="23">
        <f>+TRUNC('D-PRB'!AF72,0)</f>
        <v>0</v>
      </c>
      <c r="AG72" s="23">
        <f>+TRUNC('D-PRB'!AG72,0)</f>
        <v>0</v>
      </c>
      <c r="AH72" s="23">
        <f>+TRUNC('D-PRB'!AH72,0)</f>
        <v>0</v>
      </c>
      <c r="AI72" s="23">
        <f>+TRUNC('D-PRB'!AI72,0)</f>
        <v>0</v>
      </c>
      <c r="AJ72" s="23">
        <f>+TRUNC('D-PRB'!AJ72,6)</f>
        <v>0</v>
      </c>
      <c r="AK72" s="23">
        <f>+TRUNC('D-PRB'!AK72,6)</f>
        <v>0</v>
      </c>
      <c r="AL72" s="23">
        <f>+TRUNC('D-PRB'!AL72,6)</f>
        <v>0</v>
      </c>
      <c r="AM72" s="23">
        <f>+TRUNC('D-PRB'!AM72,0)</f>
        <v>0</v>
      </c>
      <c r="AN72" s="23">
        <f>+TRUNC('D-PRB'!AN72,3)</f>
        <v>0</v>
      </c>
      <c r="AO72" s="23">
        <f>+TRUNC('D-PRB'!AO72,0)</f>
        <v>0</v>
      </c>
      <c r="AP72" s="23">
        <f>+TRUNC('D-PRB'!AP72,6)</f>
        <v>0</v>
      </c>
      <c r="AQ72" s="23">
        <f>+TRUNC('D-PRB'!AQ72,0)</f>
        <v>0</v>
      </c>
      <c r="AR72" s="23">
        <f>+TRUNC('D-PRB'!AR72,0)</f>
        <v>0</v>
      </c>
      <c r="AS72" s="23">
        <f>+TRUNC('D-PRB'!AS72,3)</f>
        <v>0</v>
      </c>
      <c r="AT72" s="23">
        <f>+TRUNC('D-PRB'!AT72,3)</f>
        <v>0</v>
      </c>
      <c r="AU72" s="23">
        <f>+TRUNC('D-PRB'!AU72,0)</f>
        <v>0</v>
      </c>
      <c r="AV72" s="23">
        <f>+TRUNC('D-PRB'!AV72,0)</f>
        <v>0</v>
      </c>
      <c r="AW72" s="23">
        <f>+TRUNC('D-PRB'!AW72,0)</f>
        <v>0</v>
      </c>
      <c r="AX72" s="23">
        <f>+TRUNC('D-PRB'!AX72,0)</f>
        <v>0</v>
      </c>
      <c r="AY72" s="23">
        <f>+TRUNC('D-PRB'!AY72,0)</f>
        <v>0</v>
      </c>
      <c r="AZ72" s="23">
        <f>+TRUNC('D-PRB'!AZ72,3)</f>
        <v>0</v>
      </c>
      <c r="BA72" s="23">
        <f>+TRUNC('D-PRB'!BA72,0)</f>
        <v>0</v>
      </c>
      <c r="BB72" s="23">
        <f>+TRUNC('D-PRB'!BB72,0)</f>
        <v>0</v>
      </c>
      <c r="BC72" s="23">
        <f>+TRUNC('D-PRB'!BC72,0)</f>
        <v>0</v>
      </c>
      <c r="BD72" s="23">
        <f>+TRUNC('D-PRB'!BD72,3)</f>
        <v>0</v>
      </c>
      <c r="BE72" s="23">
        <f>+TRUNC('D-PRB'!BE72,3)</f>
        <v>0</v>
      </c>
      <c r="BF72" s="23">
        <f>+TRUNC('D-PRB'!BF72,0)</f>
        <v>0</v>
      </c>
      <c r="BG72" s="23">
        <f>+TRUNC('D-PRB'!BG72,0)</f>
        <v>0</v>
      </c>
      <c r="BH72" s="23">
        <f>+TRUNC('D-PRB'!BH72,0)</f>
        <v>0</v>
      </c>
      <c r="BI72" s="23">
        <f>+TRUNC('D-PRB'!BI72,0)</f>
        <v>0</v>
      </c>
      <c r="BJ72" s="23">
        <f>+TRUNC('D-PRB'!BJ72,3)</f>
        <v>98.739000000000004</v>
      </c>
      <c r="BK72" s="23">
        <f>+TRUNC('D-PRB'!BK72,3)</f>
        <v>1.8420000000000001</v>
      </c>
      <c r="BL72" s="23">
        <f>+TRUNC('D-PRB'!BL72,3)</f>
        <v>-1.0569999999999999</v>
      </c>
      <c r="BM72" s="23">
        <f>+TRUNC('D-PRB'!BM72,3)</f>
        <v>0.876</v>
      </c>
      <c r="BN72" s="23">
        <f>+TRUNC('D-PRB'!BN72,3)</f>
        <v>6.0419999999999998</v>
      </c>
      <c r="BO72" s="23">
        <f>+TRUNC('D-PRB'!BO72,3)</f>
        <v>6.0419999999999998</v>
      </c>
      <c r="BP72" s="23">
        <f>+TRUNC('D-PRB'!BP72,3)</f>
        <v>0</v>
      </c>
      <c r="BQ72" s="23">
        <f>+TRUNC('D-PRB'!BQ72,3)</f>
        <v>37.502000000000002</v>
      </c>
      <c r="BR72" s="23">
        <f>+TRUNC('D-PRB'!BR72,3)</f>
        <v>37.502000000000002</v>
      </c>
      <c r="BS72" s="23">
        <f>+TRUNC('D-PRB'!BS72,3)</f>
        <v>98.739000000000004</v>
      </c>
      <c r="BT72" s="23">
        <f>+TRUNC('D-PRB'!BT72,0)</f>
        <v>0</v>
      </c>
      <c r="BU72" s="23">
        <f>+TRUNC('D-PRB'!BU72,0)</f>
        <v>0</v>
      </c>
      <c r="BV72" s="23">
        <f>+TRUNC('D-PRB'!BV72,6)</f>
        <v>0</v>
      </c>
      <c r="BW72" s="23">
        <f>+TRUNC('D-PRB'!BW72,0)</f>
        <v>0</v>
      </c>
      <c r="BX72" s="23">
        <f>+TRUNC('D-PRB'!BX72,0)</f>
        <v>0</v>
      </c>
      <c r="BY72" s="23">
        <f>+TRUNC('D-PRB'!BY72,0)</f>
        <v>0</v>
      </c>
      <c r="BZ72" s="23">
        <f>+TRUNC('D-PRB'!BZ72,3)</f>
        <v>0</v>
      </c>
      <c r="CA72" s="23">
        <f>+TRUNC('D-PRB'!CA72,3)</f>
        <v>0.13</v>
      </c>
      <c r="CB72" s="23">
        <f>+TRUNC('D-PRB'!CB72,3)</f>
        <v>0.42199999999999999</v>
      </c>
      <c r="CC72" s="23">
        <f>+TRUNC('D-PRB'!CC72,3)</f>
        <v>0.10299999999999999</v>
      </c>
      <c r="CD72" s="23">
        <f>+TRUNC('D-PRB'!CD72,3)</f>
        <v>8.6999999999999994E-2</v>
      </c>
      <c r="CE72" s="23">
        <f>+TRUNC('D-PRB'!CE72,3)</f>
        <v>0</v>
      </c>
      <c r="CF72" s="23">
        <f>+TRUNC('D-PRB'!CF72,3)</f>
        <v>0</v>
      </c>
      <c r="CG72" s="23">
        <f>+TRUNC('D-PRB'!CG72,3)</f>
        <v>0</v>
      </c>
      <c r="CH72" s="23">
        <f>+TRUNC('D-PRB'!CH72,3)</f>
        <v>0</v>
      </c>
      <c r="CI72" s="23">
        <f>+TRUNC('D-PRB'!CI72,3)</f>
        <v>47099.114999999998</v>
      </c>
      <c r="CJ72" s="23">
        <f>+TRUNC('D-PRB'!CJ72,3)</f>
        <v>1499.7370000000001</v>
      </c>
      <c r="CK72" s="23">
        <f>+TRUNC('D-PRB'!CK72,3)</f>
        <v>0</v>
      </c>
      <c r="CL72" s="23">
        <f>+TRUNC('D-PRB'!CL72,3)</f>
        <v>0</v>
      </c>
      <c r="CM72" s="23">
        <f>+TRUNC('D-PRB'!CM72,3)</f>
        <v>0</v>
      </c>
      <c r="CN72" s="23">
        <f>+TRUNC('D-PRB'!CN72,0)</f>
        <v>0</v>
      </c>
      <c r="CO72" s="23">
        <f>+TRUNC('D-PRB'!CO72,3)</f>
        <v>0</v>
      </c>
      <c r="CP72" s="23">
        <f>+TRUNC('D-PRB'!CP72,0)</f>
        <v>0</v>
      </c>
      <c r="CQ72" s="23">
        <f>+TRUNC('D-PRB'!CQ72,0)</f>
        <v>0</v>
      </c>
      <c r="CR72" s="23">
        <f>+TRUNC('D-PRB'!CR72,0)</f>
        <v>0</v>
      </c>
      <c r="CS72" s="23">
        <f>+TRUNC('D-PRB'!CS72,0)</f>
        <v>0</v>
      </c>
      <c r="CT72" s="23">
        <f>+TRUNC('D-PRB'!CT72,0)</f>
        <v>0</v>
      </c>
      <c r="CU72" s="23">
        <f>+TRUNC('D-PRB'!CU72,6)</f>
        <v>0</v>
      </c>
      <c r="CV72" s="23">
        <f>+TRUNC('D-PRB'!CV72,0)</f>
        <v>0</v>
      </c>
      <c r="CW72" s="23">
        <f>+TRUNC('D-PRB'!CW72,0)</f>
        <v>0</v>
      </c>
      <c r="CX72" s="23">
        <f>+TRUNC('D-PRB'!CX72,0)</f>
        <v>0</v>
      </c>
      <c r="CY72" s="23">
        <f>+TRUNC('D-PRB'!CY72,0)</f>
        <v>0</v>
      </c>
      <c r="CZ72" s="23">
        <f>+TRUNC('D-PRB'!CZ72,0)</f>
        <v>0</v>
      </c>
      <c r="DA72" s="23">
        <f>+TRUNC('D-PRB'!DA72,0)</f>
        <v>0</v>
      </c>
      <c r="DB72" s="23">
        <f>+TRUNC('D-PRB'!DB72,0)</f>
        <v>0</v>
      </c>
      <c r="DC72" s="23">
        <f>+TRUNC('D-PRB'!DC72,0)</f>
        <v>0</v>
      </c>
      <c r="DD72" s="23">
        <f>+TRUNC('D-PRB'!DD72,0)</f>
        <v>0</v>
      </c>
      <c r="DE72" s="23">
        <f>+TRUNC('D-PRB'!DE72,0)</f>
        <v>0</v>
      </c>
      <c r="DF72" s="23">
        <f>+TRUNC('D-PRB'!DF72,0)</f>
        <v>0</v>
      </c>
      <c r="DG72" s="23">
        <f>+TRUNC('D-PRB'!DG72,0)</f>
        <v>0</v>
      </c>
      <c r="DH72" s="23">
        <f>+TRUNC('D-PRB'!DH72,0)</f>
        <v>0</v>
      </c>
      <c r="DI72" s="23">
        <f>+TRUNC('D-PRB'!DI72,0)</f>
        <v>0</v>
      </c>
      <c r="DJ72" s="23">
        <f>+TRUNC('D-PRB'!DJ72,6)</f>
        <v>0</v>
      </c>
      <c r="DK72" s="23">
        <f>+TRUNC('D-PRB'!DK72,0)</f>
        <v>0</v>
      </c>
      <c r="DL72" s="23">
        <f>+TRUNC('D-PRB'!DL72,0)</f>
        <v>0</v>
      </c>
      <c r="DM72" s="23">
        <f>+TRUNC('D-PRB'!DM72,0)</f>
        <v>0</v>
      </c>
      <c r="DN72" s="23">
        <f>+TRUNC('D-PRB'!DN72,0)</f>
        <v>0</v>
      </c>
      <c r="DO72" s="23">
        <f>+TRUNC('D-PRB'!DO72,0)</f>
        <v>0</v>
      </c>
      <c r="DP72" s="23">
        <f>+TRUNC('D-PRB'!DP72,0)</f>
        <v>0</v>
      </c>
      <c r="DR72" s="54">
        <f>+TRUNC('D-PRB'!DR72,0)</f>
        <v>0</v>
      </c>
      <c r="DS72" s="54">
        <f>+TRUNC('D-PRB'!DS72,0)</f>
        <v>0</v>
      </c>
      <c r="DT72" s="54">
        <f>+TRUNC('D-PRB'!DT72,3)</f>
        <v>0</v>
      </c>
      <c r="DU72" s="54">
        <f>+TRUNC('D-PRB'!DU72,3)</f>
        <v>0</v>
      </c>
      <c r="DV72" s="54">
        <f>+TRUNC('D-PRB'!DV72,0)</f>
        <v>0</v>
      </c>
      <c r="DW72" s="54">
        <f>+TRUNC('D-PRB'!DW72,0)</f>
        <v>0</v>
      </c>
      <c r="DX72" s="54">
        <f>+TRUNC('D-PRB'!DX72,0)</f>
        <v>0</v>
      </c>
      <c r="DY72" s="54">
        <f>+TRUNC('D-PRB'!DY72,0)</f>
        <v>0</v>
      </c>
      <c r="DZ72" s="54">
        <f>+TRUNC('D-PRB'!DZ72,0)</f>
        <v>0</v>
      </c>
      <c r="EA72" s="54">
        <f>+TRUNC('D-PRB'!EA72,0)</f>
        <v>0</v>
      </c>
      <c r="EB72" s="54">
        <f>+TRUNC('D-PRB'!EB72,3)</f>
        <v>0</v>
      </c>
      <c r="EC72" s="54">
        <f>+TRUNC('D-PRB'!EC72,3)</f>
        <v>0</v>
      </c>
      <c r="ED72" s="54">
        <f>+TRUNC('D-PRB'!ED72,0)</f>
        <v>0</v>
      </c>
      <c r="EE72" s="54">
        <f>+TRUNC('D-PRB'!EE72,0)</f>
        <v>0</v>
      </c>
      <c r="EF72" s="54">
        <f>+TRUNC('D-PRB'!EF72,0)</f>
        <v>0</v>
      </c>
      <c r="EG72" s="54">
        <f>+TRUNC('D-PRB'!EG72,0)</f>
        <v>0</v>
      </c>
      <c r="EH72" s="54">
        <f>+TRUNC('D-PRB'!EH72,0)</f>
        <v>0</v>
      </c>
      <c r="EI72" s="54">
        <f>+TRUNC('D-PRB'!EI72,0)</f>
        <v>0</v>
      </c>
      <c r="EJ72" s="54">
        <f>+TRUNC('D-PRB'!EJ72,3)</f>
        <v>0</v>
      </c>
      <c r="EK72" s="54">
        <f>+TRUNC('D-PRB'!EK72,3)</f>
        <v>0</v>
      </c>
      <c r="EL72" s="54">
        <f>+TRUNC('D-PRB'!EL72,0)</f>
        <v>0</v>
      </c>
      <c r="EM72" s="54">
        <f>+TRUNC('D-PRB'!EM72,0)</f>
        <v>0</v>
      </c>
      <c r="EN72" s="54">
        <f>+TRUNC('D-PRB'!EN72,0)</f>
        <v>0</v>
      </c>
      <c r="EO72" s="54">
        <f>+TRUNC('D-PRB'!EO72,0)</f>
        <v>0</v>
      </c>
      <c r="EQ72" s="54">
        <f>+TRUNC('D-PRB'!EQ72,0)</f>
        <v>0</v>
      </c>
      <c r="ER72" s="54">
        <f>+TRUNC('D-PRB'!ER72,0)</f>
        <v>0</v>
      </c>
      <c r="ES72" s="54">
        <f>+TRUNC('D-PRB'!ES72,3)</f>
        <v>0</v>
      </c>
      <c r="ET72" s="54">
        <f>+TRUNC('D-PRB'!ET72,3)</f>
        <v>0</v>
      </c>
      <c r="EU72" s="54">
        <f>+TRUNC('D-PRB'!EU72,0)</f>
        <v>0</v>
      </c>
      <c r="EV72" s="54">
        <f>+TRUNC('D-PRB'!EV72,0)</f>
        <v>0</v>
      </c>
      <c r="EW72" s="54">
        <f>+TRUNC('D-PRB'!EW72,0)</f>
        <v>0</v>
      </c>
      <c r="EX72" s="54">
        <f>+TRUNC('D-PRB'!EX72,0)</f>
        <v>0</v>
      </c>
      <c r="EY72" s="54">
        <f>+TRUNC('D-PRB'!EY72,0)</f>
        <v>0</v>
      </c>
      <c r="EZ72" s="54">
        <f>+TRUNC('D-PRB'!EZ72,0)</f>
        <v>0</v>
      </c>
      <c r="FA72" s="54">
        <f>+TRUNC('D-PRB'!FA72,3)</f>
        <v>0</v>
      </c>
      <c r="FB72" s="54">
        <f>+TRUNC('D-PRB'!FB72,3)</f>
        <v>0</v>
      </c>
      <c r="FC72" s="54">
        <f>+TRUNC('D-PRB'!FC72,0)</f>
        <v>0</v>
      </c>
      <c r="FD72" s="54">
        <f>+TRUNC('D-PRB'!FD72,0)</f>
        <v>0</v>
      </c>
      <c r="FE72" s="54">
        <f>+TRUNC('D-PRB'!FE72,0)</f>
        <v>0</v>
      </c>
      <c r="FF72" s="54">
        <f>+TRUNC('D-PRB'!FF72,0)</f>
        <v>0</v>
      </c>
      <c r="FG72" s="54">
        <f>+TRUNC('D-PRB'!FG72,0)</f>
        <v>0</v>
      </c>
      <c r="FH72" s="54">
        <f>+TRUNC('D-PRB'!FH72,0)</f>
        <v>0</v>
      </c>
      <c r="FI72" s="54">
        <f>+TRUNC('D-PRB'!FI72,3)</f>
        <v>0</v>
      </c>
      <c r="FJ72" s="54">
        <f>+TRUNC('D-PRB'!FJ72,3)</f>
        <v>0</v>
      </c>
      <c r="FK72" s="54">
        <f>+TRUNC('D-PRB'!FK72,0)</f>
        <v>0</v>
      </c>
      <c r="FL72" s="54">
        <f>+TRUNC('D-PRB'!FL72,0)</f>
        <v>0</v>
      </c>
      <c r="FM72" s="54">
        <f>+TRUNC('D-PRB'!FM72,0)</f>
        <v>0</v>
      </c>
      <c r="FN72" s="54">
        <f>+TRUNC('D-PRB'!FN72,0)</f>
        <v>0</v>
      </c>
    </row>
    <row r="73" spans="3:170" ht="4.5" customHeight="1" x14ac:dyDescent="0.2">
      <c r="C73" s="1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row>
    <row r="74" spans="3:170" x14ac:dyDescent="0.2">
      <c r="C74" s="15" t="s">
        <v>142</v>
      </c>
      <c r="D74" s="37">
        <f t="shared" ref="D74:BQ74" si="0">SUM(D36:D72)</f>
        <v>251</v>
      </c>
      <c r="E74" s="37">
        <f t="shared" si="0"/>
        <v>0</v>
      </c>
      <c r="F74" s="37">
        <f t="shared" si="0"/>
        <v>46</v>
      </c>
      <c r="G74" s="37">
        <f t="shared" si="0"/>
        <v>0</v>
      </c>
      <c r="H74" s="37">
        <f t="shared" si="0"/>
        <v>205</v>
      </c>
      <c r="I74" s="37">
        <f t="shared" si="0"/>
        <v>0</v>
      </c>
      <c r="J74" s="37">
        <f t="shared" si="0"/>
        <v>5</v>
      </c>
      <c r="K74" s="37">
        <f t="shared" si="0"/>
        <v>2871746</v>
      </c>
      <c r="L74" s="37">
        <f t="shared" si="0"/>
        <v>0</v>
      </c>
      <c r="M74" s="37">
        <f t="shared" si="0"/>
        <v>103907.48599999999</v>
      </c>
      <c r="N74" s="37">
        <f t="shared" si="0"/>
        <v>95594.886000000013</v>
      </c>
      <c r="O74" s="37">
        <f t="shared" si="0"/>
        <v>0</v>
      </c>
      <c r="P74" s="37">
        <f t="shared" si="0"/>
        <v>8312.5859999999993</v>
      </c>
      <c r="Q74" s="37">
        <f t="shared" ref="Q74:R74" si="1">SUM(Q36:Q72)</f>
        <v>0</v>
      </c>
      <c r="R74" s="37">
        <f t="shared" si="1"/>
        <v>0</v>
      </c>
      <c r="S74" s="37">
        <f t="shared" si="0"/>
        <v>0</v>
      </c>
      <c r="T74" s="37">
        <f t="shared" si="0"/>
        <v>0</v>
      </c>
      <c r="U74" s="37">
        <f t="shared" si="0"/>
        <v>0</v>
      </c>
      <c r="V74" s="37">
        <f t="shared" si="0"/>
        <v>0</v>
      </c>
      <c r="W74" s="37">
        <f t="shared" si="0"/>
        <v>131329872</v>
      </c>
      <c r="X74" s="37">
        <f t="shared" si="0"/>
        <v>173063629</v>
      </c>
      <c r="Y74" s="37">
        <f t="shared" si="0"/>
        <v>0</v>
      </c>
      <c r="Z74" s="37">
        <f t="shared" si="0"/>
        <v>0</v>
      </c>
      <c r="AA74" s="37">
        <f t="shared" si="0"/>
        <v>0</v>
      </c>
      <c r="AB74" s="37">
        <f t="shared" si="0"/>
        <v>2818127</v>
      </c>
      <c r="AC74" s="37">
        <f t="shared" si="0"/>
        <v>0</v>
      </c>
      <c r="AD74" s="37">
        <f t="shared" si="0"/>
        <v>0</v>
      </c>
      <c r="AE74" s="37">
        <f t="shared" si="0"/>
        <v>100029.925</v>
      </c>
      <c r="AF74" s="37">
        <f t="shared" si="0"/>
        <v>0</v>
      </c>
      <c r="AG74" s="37">
        <f t="shared" si="0"/>
        <v>0</v>
      </c>
      <c r="AH74" s="37">
        <f t="shared" si="0"/>
        <v>0</v>
      </c>
      <c r="AI74" s="37">
        <f t="shared" si="0"/>
        <v>0</v>
      </c>
      <c r="AJ74" s="37">
        <f t="shared" si="0"/>
        <v>143.99999700000001</v>
      </c>
      <c r="AK74" s="37">
        <f t="shared" si="0"/>
        <v>0</v>
      </c>
      <c r="AL74" s="37">
        <f t="shared" si="0"/>
        <v>0</v>
      </c>
      <c r="AM74" s="37">
        <f t="shared" si="0"/>
        <v>225441</v>
      </c>
      <c r="AN74" s="37">
        <f t="shared" si="0"/>
        <v>0</v>
      </c>
      <c r="AO74" s="37">
        <f t="shared" si="0"/>
        <v>0</v>
      </c>
      <c r="AP74" s="37"/>
      <c r="AQ74" s="37">
        <f t="shared" si="0"/>
        <v>2818127</v>
      </c>
      <c r="AR74" s="37">
        <f t="shared" si="0"/>
        <v>0</v>
      </c>
      <c r="AS74" s="37">
        <f t="shared" si="0"/>
        <v>0</v>
      </c>
      <c r="AT74" s="37">
        <f t="shared" si="0"/>
        <v>100029.925</v>
      </c>
      <c r="AU74" s="37">
        <f t="shared" si="0"/>
        <v>0</v>
      </c>
      <c r="AV74" s="37">
        <f t="shared" si="0"/>
        <v>0</v>
      </c>
      <c r="AW74" s="37">
        <f t="shared" si="0"/>
        <v>0</v>
      </c>
      <c r="AX74" s="37">
        <f t="shared" si="0"/>
        <v>0</v>
      </c>
      <c r="AY74" s="37">
        <f t="shared" si="0"/>
        <v>225441</v>
      </c>
      <c r="AZ74" s="37">
        <f t="shared" si="0"/>
        <v>0</v>
      </c>
      <c r="BA74" s="37">
        <f t="shared" si="0"/>
        <v>0</v>
      </c>
      <c r="BB74" s="37">
        <f t="shared" si="0"/>
        <v>2592675</v>
      </c>
      <c r="BC74" s="37">
        <f t="shared" si="0"/>
        <v>0</v>
      </c>
      <c r="BD74" s="37">
        <f t="shared" si="0"/>
        <v>0</v>
      </c>
      <c r="BE74" s="37">
        <f t="shared" si="0"/>
        <v>100029.925</v>
      </c>
      <c r="BF74" s="37">
        <f t="shared" si="0"/>
        <v>0</v>
      </c>
      <c r="BG74" s="37">
        <f t="shared" si="0"/>
        <v>0</v>
      </c>
      <c r="BH74" s="37">
        <f t="shared" si="0"/>
        <v>0</v>
      </c>
      <c r="BI74" s="37">
        <f t="shared" si="0"/>
        <v>0</v>
      </c>
      <c r="BJ74" s="37">
        <f t="shared" si="0"/>
        <v>3653.3430000000008</v>
      </c>
      <c r="BK74" s="37">
        <f t="shared" si="0"/>
        <v>68.153999999999968</v>
      </c>
      <c r="BL74" s="37">
        <f t="shared" si="0"/>
        <v>-39.108999999999995</v>
      </c>
      <c r="BM74" s="37">
        <f t="shared" si="0"/>
        <v>32.41200000000002</v>
      </c>
      <c r="BN74" s="37">
        <f t="shared" si="0"/>
        <v>223.55400000000003</v>
      </c>
      <c r="BO74" s="37">
        <f t="shared" ref="BO74" si="2">SUM(BO36:BO72)</f>
        <v>223.55400000000003</v>
      </c>
      <c r="BP74" s="37">
        <f t="shared" si="0"/>
        <v>0</v>
      </c>
      <c r="BQ74" s="37">
        <f t="shared" si="0"/>
        <v>1387.5739999999989</v>
      </c>
      <c r="BR74" s="37">
        <f t="shared" ref="BR74:DP74" si="3">SUM(BR36:BR72)</f>
        <v>1387.5739999999989</v>
      </c>
      <c r="BS74" s="37">
        <f t="shared" si="3"/>
        <v>3653.3430000000008</v>
      </c>
      <c r="BT74" s="37">
        <f t="shared" si="3"/>
        <v>255999210</v>
      </c>
      <c r="BU74" s="37">
        <f t="shared" si="3"/>
        <v>27445262</v>
      </c>
      <c r="BV74" s="37">
        <f t="shared" si="3"/>
        <v>1800</v>
      </c>
      <c r="BW74" s="37">
        <f t="shared" si="3"/>
        <v>0</v>
      </c>
      <c r="BX74" s="37">
        <f t="shared" si="3"/>
        <v>0</v>
      </c>
      <c r="BY74" s="37">
        <f t="shared" si="3"/>
        <v>27445262</v>
      </c>
      <c r="BZ74" s="37">
        <f t="shared" si="3"/>
        <v>352.21600000000001</v>
      </c>
      <c r="CA74" s="37">
        <f t="shared" si="3"/>
        <v>4.8099999999999969</v>
      </c>
      <c r="CB74" s="37">
        <f t="shared" si="3"/>
        <v>15.61400000000001</v>
      </c>
      <c r="CC74" s="37">
        <f t="shared" si="3"/>
        <v>3.8110000000000035</v>
      </c>
      <c r="CD74" s="37">
        <f t="shared" si="3"/>
        <v>3.2190000000000021</v>
      </c>
      <c r="CE74" s="37">
        <f t="shared" si="3"/>
        <v>0</v>
      </c>
      <c r="CF74" s="37">
        <f t="shared" si="3"/>
        <v>0</v>
      </c>
      <c r="CG74" s="37">
        <f t="shared" si="3"/>
        <v>0</v>
      </c>
      <c r="CH74" s="37">
        <f t="shared" si="3"/>
        <v>0</v>
      </c>
      <c r="CI74" s="37">
        <f t="shared" si="3"/>
        <v>1742667.2549999999</v>
      </c>
      <c r="CJ74" s="37">
        <f t="shared" si="3"/>
        <v>55490.269000000029</v>
      </c>
      <c r="CK74" s="37">
        <f t="shared" si="3"/>
        <v>0</v>
      </c>
      <c r="CL74" s="37">
        <f t="shared" si="3"/>
        <v>0</v>
      </c>
      <c r="CM74" s="37">
        <f t="shared" si="3"/>
        <v>0</v>
      </c>
      <c r="CN74" s="37">
        <f t="shared" si="3"/>
        <v>0</v>
      </c>
      <c r="CO74" s="37">
        <f t="shared" si="3"/>
        <v>0</v>
      </c>
      <c r="CP74" s="37">
        <f t="shared" si="3"/>
        <v>1</v>
      </c>
      <c r="CQ74" s="37">
        <f t="shared" si="3"/>
        <v>4</v>
      </c>
      <c r="CR74" s="37">
        <f t="shared" si="3"/>
        <v>13</v>
      </c>
      <c r="CS74" s="37">
        <f t="shared" si="3"/>
        <v>0</v>
      </c>
      <c r="CT74" s="37">
        <f t="shared" si="3"/>
        <v>26968595</v>
      </c>
      <c r="CU74" s="37">
        <f t="shared" si="3"/>
        <v>900</v>
      </c>
      <c r="CV74" s="37">
        <f t="shared" si="3"/>
        <v>0</v>
      </c>
      <c r="CW74" s="37">
        <f t="shared" si="3"/>
        <v>3967947</v>
      </c>
      <c r="CX74" s="37">
        <f t="shared" si="3"/>
        <v>775622</v>
      </c>
      <c r="CY74" s="37">
        <f t="shared" si="3"/>
        <v>2973942</v>
      </c>
      <c r="CZ74" s="37">
        <f t="shared" si="3"/>
        <v>11055008</v>
      </c>
      <c r="DA74" s="37">
        <f t="shared" si="3"/>
        <v>4771205</v>
      </c>
      <c r="DB74" s="37">
        <f t="shared" si="3"/>
        <v>0</v>
      </c>
      <c r="DC74" s="37">
        <f t="shared" si="3"/>
        <v>0</v>
      </c>
      <c r="DD74" s="37">
        <f t="shared" si="3"/>
        <v>0</v>
      </c>
      <c r="DE74" s="37">
        <f t="shared" si="3"/>
        <v>0</v>
      </c>
      <c r="DF74" s="37">
        <f t="shared" si="3"/>
        <v>0</v>
      </c>
      <c r="DG74" s="37">
        <f t="shared" si="3"/>
        <v>2396342</v>
      </c>
      <c r="DH74" s="37">
        <f t="shared" si="3"/>
        <v>1028516</v>
      </c>
      <c r="DI74" s="37">
        <f t="shared" si="3"/>
        <v>966972</v>
      </c>
      <c r="DJ74" s="37">
        <f t="shared" si="3"/>
        <v>100</v>
      </c>
      <c r="DK74" s="37">
        <f t="shared" ref="DK74:DL74" si="4">SUM(DK36:DK72)</f>
        <v>0</v>
      </c>
      <c r="DL74" s="37">
        <f t="shared" si="4"/>
        <v>0</v>
      </c>
      <c r="DM74" s="37">
        <f t="shared" si="3"/>
        <v>0</v>
      </c>
      <c r="DN74" s="37">
        <f t="shared" si="3"/>
        <v>228553939</v>
      </c>
      <c r="DO74" s="37">
        <f t="shared" si="3"/>
        <v>200618369</v>
      </c>
      <c r="DP74" s="37">
        <f t="shared" si="3"/>
        <v>92979066</v>
      </c>
      <c r="DR74" s="37">
        <f t="shared" ref="DR74:FN74" si="5">SUM(DR36:DR72)</f>
        <v>0</v>
      </c>
      <c r="DS74" s="37">
        <f t="shared" si="5"/>
        <v>0</v>
      </c>
      <c r="DT74" s="37">
        <f t="shared" si="5"/>
        <v>0</v>
      </c>
      <c r="DU74" s="37">
        <f t="shared" si="5"/>
        <v>0</v>
      </c>
      <c r="DV74" s="37">
        <f t="shared" si="5"/>
        <v>0</v>
      </c>
      <c r="DW74" s="37">
        <f t="shared" si="5"/>
        <v>0</v>
      </c>
      <c r="DX74" s="37">
        <f t="shared" si="5"/>
        <v>0</v>
      </c>
      <c r="DY74" s="37">
        <f t="shared" si="5"/>
        <v>0</v>
      </c>
      <c r="DZ74" s="37">
        <f t="shared" si="5"/>
        <v>0</v>
      </c>
      <c r="EA74" s="37">
        <f t="shared" si="5"/>
        <v>0</v>
      </c>
      <c r="EB74" s="37">
        <f t="shared" si="5"/>
        <v>0</v>
      </c>
      <c r="EC74" s="37">
        <f t="shared" si="5"/>
        <v>0</v>
      </c>
      <c r="ED74" s="37">
        <f t="shared" si="5"/>
        <v>0</v>
      </c>
      <c r="EE74" s="37">
        <f t="shared" si="5"/>
        <v>0</v>
      </c>
      <c r="EF74" s="37">
        <f t="shared" si="5"/>
        <v>0</v>
      </c>
      <c r="EG74" s="37">
        <f t="shared" si="5"/>
        <v>0</v>
      </c>
      <c r="EH74" s="37">
        <f t="shared" si="5"/>
        <v>0</v>
      </c>
      <c r="EI74" s="37">
        <f t="shared" si="5"/>
        <v>0</v>
      </c>
      <c r="EJ74" s="37">
        <f t="shared" si="5"/>
        <v>0</v>
      </c>
      <c r="EK74" s="37">
        <f t="shared" si="5"/>
        <v>0</v>
      </c>
      <c r="EL74" s="37">
        <f t="shared" si="5"/>
        <v>0</v>
      </c>
      <c r="EM74" s="37">
        <f t="shared" si="5"/>
        <v>0</v>
      </c>
      <c r="EN74" s="37">
        <f t="shared" si="5"/>
        <v>0</v>
      </c>
      <c r="EO74" s="37">
        <f t="shared" si="5"/>
        <v>0</v>
      </c>
      <c r="EQ74" s="37">
        <f t="shared" si="5"/>
        <v>2785271</v>
      </c>
      <c r="ER74" s="37">
        <f t="shared" si="5"/>
        <v>0</v>
      </c>
      <c r="ES74" s="37">
        <f t="shared" si="5"/>
        <v>0</v>
      </c>
      <c r="ET74" s="37">
        <f t="shared" si="5"/>
        <v>92213.982000000004</v>
      </c>
      <c r="EU74" s="37">
        <f t="shared" si="5"/>
        <v>0</v>
      </c>
      <c r="EV74" s="37">
        <f t="shared" si="5"/>
        <v>0</v>
      </c>
      <c r="EW74" s="37">
        <f t="shared" si="5"/>
        <v>0</v>
      </c>
      <c r="EX74" s="37">
        <f t="shared" si="5"/>
        <v>0</v>
      </c>
      <c r="EY74" s="37">
        <f t="shared" si="5"/>
        <v>2785271</v>
      </c>
      <c r="EZ74" s="37">
        <f t="shared" si="5"/>
        <v>0</v>
      </c>
      <c r="FA74" s="37">
        <f t="shared" si="5"/>
        <v>0</v>
      </c>
      <c r="FB74" s="37">
        <f t="shared" si="5"/>
        <v>92213.982000000004</v>
      </c>
      <c r="FC74" s="37">
        <f t="shared" si="5"/>
        <v>0</v>
      </c>
      <c r="FD74" s="37">
        <f t="shared" si="5"/>
        <v>0</v>
      </c>
      <c r="FE74" s="37">
        <f t="shared" si="5"/>
        <v>0</v>
      </c>
      <c r="FF74" s="37">
        <f t="shared" si="5"/>
        <v>0</v>
      </c>
      <c r="FG74" s="37">
        <f t="shared" si="5"/>
        <v>2562447</v>
      </c>
      <c r="FH74" s="37">
        <f t="shared" si="5"/>
        <v>0</v>
      </c>
      <c r="FI74" s="37">
        <f t="shared" si="5"/>
        <v>0</v>
      </c>
      <c r="FJ74" s="37">
        <f t="shared" si="5"/>
        <v>92213.982000000004</v>
      </c>
      <c r="FK74" s="37">
        <f t="shared" si="5"/>
        <v>0</v>
      </c>
      <c r="FL74" s="37">
        <f t="shared" si="5"/>
        <v>0</v>
      </c>
      <c r="FM74" s="37">
        <f t="shared" si="5"/>
        <v>0</v>
      </c>
      <c r="FN74" s="37">
        <f t="shared" si="5"/>
        <v>0</v>
      </c>
    </row>
  </sheetData>
  <mergeCells count="19">
    <mergeCell ref="D9:J9"/>
    <mergeCell ref="BU9:CO9"/>
    <mergeCell ref="CP9:DH9"/>
    <mergeCell ref="DN9:DP9"/>
    <mergeCell ref="BB9:BI9"/>
    <mergeCell ref="K9:AA9"/>
    <mergeCell ref="AB9:AI9"/>
    <mergeCell ref="AJ9:AO9"/>
    <mergeCell ref="AQ9:AX9"/>
    <mergeCell ref="AY9:BA9"/>
    <mergeCell ref="BJ9:BS9"/>
    <mergeCell ref="DR8:EO8"/>
    <mergeCell ref="EQ8:FN8"/>
    <mergeCell ref="DR9:DY9"/>
    <mergeCell ref="DZ9:EG9"/>
    <mergeCell ref="EH9:EO9"/>
    <mergeCell ref="EQ9:EX9"/>
    <mergeCell ref="EY9:FF9"/>
    <mergeCell ref="FG9:FN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tabColor theme="8"/>
  </sheetPr>
  <dimension ref="A2:FN74"/>
  <sheetViews>
    <sheetView topLeftCell="A13" zoomScale="85" zoomScaleNormal="85" workbookViewId="0">
      <selection activeCell="CT59" sqref="A59:XFD59"/>
    </sheetView>
  </sheetViews>
  <sheetFormatPr defaultColWidth="11" defaultRowHeight="12.75" x14ac:dyDescent="0.2"/>
  <cols>
    <col min="1" max="3" width="11" style="1"/>
    <col min="4" max="71" width="11.125" style="1" customWidth="1"/>
    <col min="72" max="72" width="13.25" style="1" customWidth="1"/>
    <col min="73" max="76" width="11.125" style="1" customWidth="1"/>
    <col min="77" max="77" width="12.875" style="1" customWidth="1"/>
    <col min="78" max="117" width="11.125" style="1" customWidth="1"/>
    <col min="118" max="118" width="14.375" style="1" customWidth="1"/>
    <col min="119" max="121" width="11.125" style="1" customWidth="1"/>
    <col min="122" max="16384" width="11" style="1"/>
  </cols>
  <sheetData>
    <row r="2" spans="1:170" x14ac:dyDescent="0.2">
      <c r="A2" s="2" t="str">
        <f>+'D-PDP'!A2</f>
        <v>Compañía:</v>
      </c>
      <c r="B2" s="1" t="str">
        <f>+'D-PDP'!B2</f>
        <v>Ecopetrol S.A</v>
      </c>
      <c r="C2" s="2" t="str">
        <f>+'D-PDP'!C2</f>
        <v>Escenario:</v>
      </c>
      <c r="D2" s="1" t="str">
        <f>+'D-PDP'!D2</f>
        <v>SEC</v>
      </c>
      <c r="E2" s="2" t="str">
        <f>+'D-PDP'!E2</f>
        <v>Área:</v>
      </c>
      <c r="F2" s="1" t="str">
        <f>+'D-PDP'!F2</f>
        <v>OPERACIONES HUILA-TOLIMA</v>
      </c>
    </row>
    <row r="3" spans="1:170" x14ac:dyDescent="0.2">
      <c r="A3" s="2" t="str">
        <f>+'D-PDP'!A3</f>
        <v>Campo:</v>
      </c>
      <c r="B3" s="35" t="str">
        <f>+'D-PDP'!B3</f>
        <v>DINA TERCIARIOS</v>
      </c>
      <c r="C3" s="2" t="str">
        <f>+'D-PDP'!C3</f>
        <v>Contrato:</v>
      </c>
      <c r="D3" s="1" t="str">
        <f>+'D-PDP'!D3</f>
        <v>PIJAO - POTRERILLO</v>
      </c>
      <c r="E3" s="2" t="str">
        <f>+'D-PDP'!E3</f>
        <v>Departamento:</v>
      </c>
      <c r="F3" s="1" t="str">
        <f>+'D-PDP'!F3</f>
        <v>HUILA</v>
      </c>
    </row>
    <row r="4" spans="1:170" x14ac:dyDescent="0.2">
      <c r="A4" s="2" t="str">
        <f>+'D-PDP'!A4</f>
        <v>Fecha:</v>
      </c>
      <c r="B4" s="1" t="str">
        <f>+'D-PDP'!B4</f>
        <v>31.12.2022</v>
      </c>
      <c r="C4" s="2" t="str">
        <f>+'D-PDP'!C4</f>
        <v>UGE:</v>
      </c>
      <c r="D4" s="1" t="str">
        <f>+'D-PDP'!D4</f>
        <v>NEIVA CPI</v>
      </c>
      <c r="E4" s="2" t="str">
        <f>+'D-PDP'!E4</f>
        <v>País:</v>
      </c>
      <c r="F4" s="1" t="str">
        <f>+'D-PDP'!F4</f>
        <v>COLOMBIA</v>
      </c>
    </row>
    <row r="5" spans="1:170" x14ac:dyDescent="0.2">
      <c r="A5" s="2" t="str">
        <f>+'D-PDP'!A5</f>
        <v>Vice:</v>
      </c>
      <c r="B5" s="1" t="str">
        <f>+'D-PDP'!B5</f>
        <v>VAO</v>
      </c>
      <c r="C5" s="2" t="str">
        <f>+'D-PDP'!C5</f>
        <v>Id Int :</v>
      </c>
      <c r="D5" s="1">
        <f>+'D-PDP'!D5</f>
        <v>0</v>
      </c>
      <c r="E5" s="2" t="str">
        <f>+'D-PDP'!E5</f>
        <v>Operación:</v>
      </c>
      <c r="F5" s="1" t="str">
        <f>+'D-PDP'!F5</f>
        <v>DIRECTA</v>
      </c>
    </row>
    <row r="6" spans="1:170" x14ac:dyDescent="0.2">
      <c r="A6" s="2" t="str">
        <f>+'D-PDP'!A6</f>
        <v>Gerencia:</v>
      </c>
      <c r="B6" s="1" t="str">
        <f>+'D-PDP'!B6</f>
        <v>GPA</v>
      </c>
      <c r="C6" s="2" t="str">
        <f>+'D-PDP'!C6</f>
        <v>Año:</v>
      </c>
      <c r="D6" s="1">
        <f>+'D-PDP'!D6</f>
        <v>2022</v>
      </c>
      <c r="E6" s="2" t="str">
        <f>+'D-PDP'!E6</f>
        <v>Negocio:</v>
      </c>
      <c r="F6" s="1" t="str">
        <f>+'D-PDP'!F6</f>
        <v>VEP</v>
      </c>
    </row>
    <row r="7" spans="1:170" x14ac:dyDescent="0.2">
      <c r="A7" s="2" t="str">
        <f>+'D-PDP'!A7</f>
        <v>Clase Reserva:</v>
      </c>
      <c r="B7" s="1" t="str">
        <f>+'D-PS'!B7</f>
        <v>PS</v>
      </c>
      <c r="C7" s="2" t="str">
        <f>+'D-PDP'!C7</f>
        <v>Cuenca:</v>
      </c>
      <c r="D7" s="1" t="str">
        <f>+'D-PDP'!D7</f>
        <v>VSM</v>
      </c>
      <c r="E7" s="2" t="str">
        <f>+'D-PDP'!E7</f>
        <v>Auditor:</v>
      </c>
      <c r="F7" s="1" t="str">
        <f>+'D-PDP'!F7</f>
        <v>GaffneyCline</v>
      </c>
    </row>
    <row r="8" spans="1:170" x14ac:dyDescent="0.2">
      <c r="A8" s="2" t="str">
        <f>+'D-PDP'!A8</f>
        <v>Limite E:</v>
      </c>
      <c r="B8" s="1">
        <f>'D-PS'!B8</f>
        <v>2046</v>
      </c>
      <c r="C8" s="2"/>
      <c r="DR8" s="175" t="s">
        <v>170</v>
      </c>
      <c r="DS8" s="176"/>
      <c r="DT8" s="176"/>
      <c r="DU8" s="176"/>
      <c r="DV8" s="176"/>
      <c r="DW8" s="176"/>
      <c r="DX8" s="176"/>
      <c r="DY8" s="176"/>
      <c r="DZ8" s="176"/>
      <c r="EA8" s="176"/>
      <c r="EB8" s="176"/>
      <c r="EC8" s="176"/>
      <c r="ED8" s="176"/>
      <c r="EE8" s="176"/>
      <c r="EF8" s="176"/>
      <c r="EG8" s="176"/>
      <c r="EH8" s="176"/>
      <c r="EI8" s="176"/>
      <c r="EJ8" s="176"/>
      <c r="EK8" s="176"/>
      <c r="EL8" s="176"/>
      <c r="EM8" s="176"/>
      <c r="EN8" s="176"/>
      <c r="EO8" s="176"/>
      <c r="EQ8" s="175" t="s">
        <v>171</v>
      </c>
      <c r="ER8" s="176"/>
      <c r="ES8" s="176"/>
      <c r="ET8" s="176"/>
      <c r="EU8" s="176"/>
      <c r="EV8" s="176"/>
      <c r="EW8" s="176"/>
      <c r="EX8" s="176"/>
      <c r="EY8" s="176"/>
      <c r="EZ8" s="176"/>
      <c r="FA8" s="176"/>
      <c r="FB8" s="176"/>
      <c r="FC8" s="176"/>
      <c r="FD8" s="176"/>
      <c r="FE8" s="176"/>
      <c r="FF8" s="176"/>
      <c r="FG8" s="176"/>
      <c r="FH8" s="176"/>
      <c r="FI8" s="176"/>
      <c r="FJ8" s="176"/>
      <c r="FK8" s="176"/>
      <c r="FL8" s="176"/>
      <c r="FM8" s="176"/>
      <c r="FN8" s="176"/>
    </row>
    <row r="9" spans="1:170" ht="12.75" customHeight="1" x14ac:dyDescent="0.2">
      <c r="A9" s="2"/>
      <c r="C9" s="2"/>
      <c r="D9" s="150" t="s">
        <v>24</v>
      </c>
      <c r="E9" s="151"/>
      <c r="F9" s="151"/>
      <c r="G9" s="151"/>
      <c r="H9" s="151"/>
      <c r="I9" s="151"/>
      <c r="J9" s="152"/>
      <c r="K9" s="165" t="s">
        <v>25</v>
      </c>
      <c r="L9" s="166"/>
      <c r="M9" s="166"/>
      <c r="N9" s="166"/>
      <c r="O9" s="166"/>
      <c r="P9" s="166"/>
      <c r="Q9" s="166"/>
      <c r="R9" s="166"/>
      <c r="S9" s="166"/>
      <c r="T9" s="166"/>
      <c r="U9" s="166"/>
      <c r="V9" s="166"/>
      <c r="W9" s="166"/>
      <c r="X9" s="166"/>
      <c r="Y9" s="166"/>
      <c r="Z9" s="166"/>
      <c r="AA9" s="167"/>
      <c r="AB9" s="159" t="s">
        <v>26</v>
      </c>
      <c r="AC9" s="160"/>
      <c r="AD9" s="160"/>
      <c r="AE9" s="160"/>
      <c r="AF9" s="160"/>
      <c r="AG9" s="160"/>
      <c r="AH9" s="160"/>
      <c r="AI9" s="168"/>
      <c r="AJ9" s="169" t="s">
        <v>27</v>
      </c>
      <c r="AK9" s="170"/>
      <c r="AL9" s="170"/>
      <c r="AM9" s="170"/>
      <c r="AN9" s="170"/>
      <c r="AO9" s="171"/>
      <c r="AP9" s="87"/>
      <c r="AQ9" s="159" t="s">
        <v>28</v>
      </c>
      <c r="AR9" s="160"/>
      <c r="AS9" s="160"/>
      <c r="AT9" s="160"/>
      <c r="AU9" s="160"/>
      <c r="AV9" s="160"/>
      <c r="AW9" s="160"/>
      <c r="AX9" s="168"/>
      <c r="AY9" s="172" t="s">
        <v>29</v>
      </c>
      <c r="AZ9" s="173"/>
      <c r="BA9" s="174"/>
      <c r="BB9" s="159" t="s">
        <v>30</v>
      </c>
      <c r="BC9" s="160"/>
      <c r="BD9" s="160"/>
      <c r="BE9" s="160"/>
      <c r="BF9" s="160"/>
      <c r="BG9" s="160"/>
      <c r="BH9" s="160"/>
      <c r="BI9" s="161"/>
      <c r="BJ9" s="162" t="s">
        <v>31</v>
      </c>
      <c r="BK9" s="163"/>
      <c r="BL9" s="163"/>
      <c r="BM9" s="163"/>
      <c r="BN9" s="163"/>
      <c r="BO9" s="163"/>
      <c r="BP9" s="163"/>
      <c r="BQ9" s="163"/>
      <c r="BR9" s="163"/>
      <c r="BS9" s="164"/>
      <c r="BU9" s="153" t="s">
        <v>32</v>
      </c>
      <c r="BV9" s="154"/>
      <c r="BW9" s="154"/>
      <c r="BX9" s="154"/>
      <c r="BY9" s="154"/>
      <c r="BZ9" s="154"/>
      <c r="CA9" s="154"/>
      <c r="CB9" s="154"/>
      <c r="CC9" s="154"/>
      <c r="CD9" s="154"/>
      <c r="CE9" s="154"/>
      <c r="CF9" s="154"/>
      <c r="CG9" s="154"/>
      <c r="CH9" s="154"/>
      <c r="CI9" s="154"/>
      <c r="CJ9" s="154"/>
      <c r="CK9" s="154"/>
      <c r="CL9" s="154"/>
      <c r="CM9" s="154"/>
      <c r="CN9" s="154"/>
      <c r="CO9" s="155"/>
      <c r="CP9" s="156" t="s">
        <v>33</v>
      </c>
      <c r="CQ9" s="157"/>
      <c r="CR9" s="157"/>
      <c r="CS9" s="157"/>
      <c r="CT9" s="157"/>
      <c r="CU9" s="157"/>
      <c r="CV9" s="157"/>
      <c r="CW9" s="157"/>
      <c r="CX9" s="157"/>
      <c r="CY9" s="157"/>
      <c r="CZ9" s="157"/>
      <c r="DA9" s="157"/>
      <c r="DB9" s="157"/>
      <c r="DC9" s="157"/>
      <c r="DD9" s="157"/>
      <c r="DE9" s="157"/>
      <c r="DF9" s="157"/>
      <c r="DG9" s="157"/>
      <c r="DH9" s="158"/>
      <c r="DN9" s="150" t="s">
        <v>34</v>
      </c>
      <c r="DO9" s="151"/>
      <c r="DP9" s="152"/>
      <c r="DR9" s="175" t="s">
        <v>26</v>
      </c>
      <c r="DS9" s="176"/>
      <c r="DT9" s="176"/>
      <c r="DU9" s="176"/>
      <c r="DV9" s="176"/>
      <c r="DW9" s="176"/>
      <c r="DX9" s="176"/>
      <c r="DY9" s="176"/>
      <c r="DZ9" s="175" t="s">
        <v>28</v>
      </c>
      <c r="EA9" s="176"/>
      <c r="EB9" s="176"/>
      <c r="EC9" s="176"/>
      <c r="ED9" s="176"/>
      <c r="EE9" s="176"/>
      <c r="EF9" s="176"/>
      <c r="EG9" s="176"/>
      <c r="EH9" s="175" t="s">
        <v>30</v>
      </c>
      <c r="EI9" s="176"/>
      <c r="EJ9" s="176"/>
      <c r="EK9" s="176"/>
      <c r="EL9" s="176"/>
      <c r="EM9" s="176"/>
      <c r="EN9" s="176"/>
      <c r="EO9" s="176"/>
      <c r="EQ9" s="175" t="s">
        <v>26</v>
      </c>
      <c r="ER9" s="176"/>
      <c r="ES9" s="176"/>
      <c r="ET9" s="176"/>
      <c r="EU9" s="176"/>
      <c r="EV9" s="176"/>
      <c r="EW9" s="176"/>
      <c r="EX9" s="176"/>
      <c r="EY9" s="175" t="s">
        <v>28</v>
      </c>
      <c r="EZ9" s="176"/>
      <c r="FA9" s="176"/>
      <c r="FB9" s="176"/>
      <c r="FC9" s="176"/>
      <c r="FD9" s="176"/>
      <c r="FE9" s="176"/>
      <c r="FF9" s="176"/>
      <c r="FG9" s="175" t="s">
        <v>30</v>
      </c>
      <c r="FH9" s="176"/>
      <c r="FI9" s="176"/>
      <c r="FJ9" s="176"/>
      <c r="FK9" s="176"/>
      <c r="FL9" s="176"/>
      <c r="FM9" s="176"/>
      <c r="FN9" s="176"/>
    </row>
    <row r="10" spans="1:170" ht="76.5" x14ac:dyDescent="0.2">
      <c r="C10" s="3" t="str">
        <f>+'D-PDP'!C10</f>
        <v>Año</v>
      </c>
      <c r="D10" s="3" t="str">
        <f>+'D-PDP'!D10</f>
        <v>Pozos activos</v>
      </c>
      <c r="E10" s="3" t="str">
        <f>+'D-PDP'!E10</f>
        <v xml:space="preserve"> Pozos inactivos</v>
      </c>
      <c r="F10" s="3" t="str">
        <f>+'D-PDP'!F10</f>
        <v>Pozos productores</v>
      </c>
      <c r="G10" s="3" t="str">
        <f>+'D-PDP'!G10</f>
        <v>Pozos iny disposal</v>
      </c>
      <c r="H10" s="3" t="str">
        <f>+'D-PDP'!H10</f>
        <v>Pozos iny agua/vapor</v>
      </c>
      <c r="I10" s="3" t="str">
        <f>+'D-PDP'!I10</f>
        <v>Pozos iny gas</v>
      </c>
      <c r="J10" s="3" t="str">
        <f>+'D-PDP'!J10</f>
        <v>Pozos a abandonar</v>
      </c>
      <c r="K10" s="5" t="str">
        <f>+'D-PDP'!K10</f>
        <v>Aceite para Ventas</v>
      </c>
      <c r="L10" s="5" t="str">
        <f>+'D-PDP'!L10</f>
        <v>Aceite para consumo</v>
      </c>
      <c r="M10" s="5" t="str">
        <f>+'D-PDP'!M10</f>
        <v>Gas Total Producido</v>
      </c>
      <c r="N10" s="5" t="str">
        <f>+'D-PDP'!N10</f>
        <v>Gas de Consumo</v>
      </c>
      <c r="O10" s="5" t="str">
        <f>+'D-PDP'!O10</f>
        <v>Gas Inyectado</v>
      </c>
      <c r="P10" s="5" t="str">
        <f>+'D-PDP'!P10</f>
        <v>Gas Quemado</v>
      </c>
      <c r="Q10" s="5" t="str">
        <f>+'D-PDP'!Q10</f>
        <v>Gas Penalizado</v>
      </c>
      <c r="R10" s="5" t="str">
        <f>+'D-PDP'!R10</f>
        <v>Gas Venta</v>
      </c>
      <c r="S10" s="5" t="str">
        <f>+'D-PDP'!S10</f>
        <v>Volumen de GLP</v>
      </c>
      <c r="T10" s="5" t="str">
        <f>+'D-PDP'!T10</f>
        <v>Volumen Propano</v>
      </c>
      <c r="U10" s="5" t="str">
        <f>+'D-PDP'!U10</f>
        <v>Volumen Butano</v>
      </c>
      <c r="V10" s="5" t="str">
        <f>+'D-PDP'!V10</f>
        <v>Volumen Gasolina</v>
      </c>
      <c r="W10" s="5" t="str">
        <f>+'D-PDP'!W10</f>
        <v>Agua Producida</v>
      </c>
      <c r="X10" s="5" t="str">
        <f>+'D-PDP'!X10</f>
        <v>Agua/Vapor Inyectado</v>
      </c>
      <c r="Y10" s="5" t="str">
        <f>+'D-PDP'!Y10</f>
        <v>Agua Vertida Cuerpo Agua y Riego</v>
      </c>
      <c r="Z10" s="5" t="str">
        <f>+'D-PDP'!Z10</f>
        <v>Agua Dispuesta en pozos</v>
      </c>
      <c r="AA10" s="5" t="str">
        <f>+'D-PDP'!AA10</f>
        <v>Agua inyectada con Polímero</v>
      </c>
      <c r="AB10" s="3" t="str">
        <f>+'D-PDP'!AB10</f>
        <v>Aceite Ventas</v>
      </c>
      <c r="AC10" s="3" t="str">
        <f>+'D-PDP'!AC10</f>
        <v>Aceite  consumo</v>
      </c>
      <c r="AD10" s="3" t="str">
        <f>+'D-PDP'!AD10</f>
        <v>Gas Venta</v>
      </c>
      <c r="AE10" s="3" t="str">
        <f>+'D-PDP'!AE10</f>
        <v>Gas  Consumo</v>
      </c>
      <c r="AF10" s="3" t="str">
        <f>+'D-PDP'!AF10</f>
        <v>GLP</v>
      </c>
      <c r="AG10" s="88" t="str">
        <f>+'D-PDP'!AG10</f>
        <v>Propano</v>
      </c>
      <c r="AH10" s="88" t="str">
        <f>+'D-PDP'!AH10</f>
        <v>Butano</v>
      </c>
      <c r="AI10" s="88" t="str">
        <f>+'D-PDP'!AI10</f>
        <v>Gasolina</v>
      </c>
      <c r="AJ10" s="90" t="str">
        <f>+'D-PDP'!AJ10</f>
        <v>Aceite ventas</v>
      </c>
      <c r="AK10" s="90" t="str">
        <f>+'D-PDP'!AK10</f>
        <v>gas ventas</v>
      </c>
      <c r="AL10" s="90" t="str">
        <f>+'D-PDP'!AL10</f>
        <v>Efectivo (Gas+NGL)</v>
      </c>
      <c r="AM10" s="90" t="str">
        <f>+'D-PDP'!AM10</f>
        <v>Total Aceite</v>
      </c>
      <c r="AN10" s="90" t="str">
        <f>+'D-PDP'!AN10</f>
        <v>Total Gas_NGL</v>
      </c>
      <c r="AO10" s="90" t="str">
        <f>+'D-PDP'!AO10</f>
        <v>Total NGL</v>
      </c>
      <c r="AP10" s="88" t="str">
        <f>+'D-PDP'!AP10</f>
        <v>Participacion Ecopetrol</v>
      </c>
      <c r="AQ10" s="88" t="str">
        <f>+'D-PDP'!AQ10</f>
        <v>Aceite Ventas</v>
      </c>
      <c r="AR10" s="88" t="str">
        <f>+'D-PDP'!AR10</f>
        <v>Aceite  consumo</v>
      </c>
      <c r="AS10" s="88" t="str">
        <f>+'D-PDP'!AS10</f>
        <v>Gas Venta</v>
      </c>
      <c r="AT10" s="88" t="str">
        <f>+'D-PDP'!AT10</f>
        <v>Gas  Consumo</v>
      </c>
      <c r="AU10" s="88" t="str">
        <f>+'D-PDP'!AU10</f>
        <v>GLP</v>
      </c>
      <c r="AV10" s="88" t="str">
        <f>+'D-PDP'!AV10</f>
        <v>Propano</v>
      </c>
      <c r="AW10" s="88" t="str">
        <f>+'D-PDP'!AW10</f>
        <v>Butano</v>
      </c>
      <c r="AX10" s="88" t="str">
        <f>+'D-PDP'!AX10</f>
        <v>Gasolina</v>
      </c>
      <c r="AY10" s="90" t="str">
        <f>+'D-PDP'!AY10</f>
        <v>Total Aceite</v>
      </c>
      <c r="AZ10" s="90" t="str">
        <f>+'D-PDP'!AZ10</f>
        <v>Total Gas_NGL</v>
      </c>
      <c r="BA10" s="90" t="str">
        <f>+'D-PDP'!BA10</f>
        <v>Total NGL</v>
      </c>
      <c r="BB10" s="3" t="str">
        <f>+'D-PDP'!BB10</f>
        <v>Aceite Ventas</v>
      </c>
      <c r="BC10" s="3" t="str">
        <f>+'D-PDP'!BC10</f>
        <v>Aceite  consumo</v>
      </c>
      <c r="BD10" s="3" t="str">
        <f>+'D-PDP'!BD10</f>
        <v>Gas Venta</v>
      </c>
      <c r="BE10" s="3" t="str">
        <f>+'D-PDP'!BE10</f>
        <v>Gas  Consumo</v>
      </c>
      <c r="BF10" s="3" t="str">
        <f>+'D-PDP'!BF10</f>
        <v>GLP</v>
      </c>
      <c r="BG10" s="3" t="str">
        <f>+'D-PDP'!BG10</f>
        <v>Propano</v>
      </c>
      <c r="BH10" s="3" t="str">
        <f>+'D-PDP'!BH10</f>
        <v>Butano</v>
      </c>
      <c r="BI10" s="3" t="str">
        <f>+'D-PDP'!BI10</f>
        <v>Gasolina</v>
      </c>
      <c r="BJ10" s="28" t="str">
        <f>+'D-PDP'!BJ10</f>
        <v>Aceite</v>
      </c>
      <c r="BK10" s="28" t="str">
        <f>+'D-PDP'!BK10</f>
        <v>Descuento Calidad</v>
      </c>
      <c r="BL10" s="28" t="str">
        <f>+'D-PDP'!BL10</f>
        <v>Descuento Transporte</v>
      </c>
      <c r="BM10" s="28" t="str">
        <f>+'D-PDP'!BM10</f>
        <v>Poder Calorífico</v>
      </c>
      <c r="BN10" s="28" t="str">
        <f>+'D-PDP'!BN10</f>
        <v>Gas</v>
      </c>
      <c r="BO10" s="28" t="str">
        <f>+'D-PDP'!BO10</f>
        <v>Gas Quema</v>
      </c>
      <c r="BP10" s="28" t="str">
        <f>+'D-PDP'!BP10</f>
        <v>GLP</v>
      </c>
      <c r="BQ10" s="28" t="str">
        <f>+'D-PDP'!BQ10</f>
        <v>Propano</v>
      </c>
      <c r="BR10" s="28" t="str">
        <f>+'D-PDP'!BR10</f>
        <v>Butano</v>
      </c>
      <c r="BS10" s="28" t="str">
        <f>+'D-PDP'!BS10</f>
        <v>Gasolina</v>
      </c>
      <c r="BT10" s="3" t="str">
        <f>+'D-PDP'!BT10</f>
        <v>Ingresos después de regalías</v>
      </c>
      <c r="BU10" s="32" t="str">
        <f>+'D-PDP'!BU10</f>
        <v>OpEx Ecopetrol</v>
      </c>
      <c r="BV10" s="32" t="str">
        <f>+'D-PDP'!BV10</f>
        <v>Participación Ecopetrol</v>
      </c>
      <c r="BW10" s="32" t="str">
        <f>+'D-PDP'!BW10</f>
        <v>Fijo</v>
      </c>
      <c r="BX10" s="32" t="str">
        <f>+'D-PDP'!BX10</f>
        <v>Semifijo</v>
      </c>
      <c r="BY10" s="32" t="str">
        <f>+'D-PDP'!BY10</f>
        <v>Total Variable</v>
      </c>
      <c r="BZ10" s="32" t="str">
        <f>+'D-PDP'!BZ10</f>
        <v>Total Variable barril</v>
      </c>
      <c r="CA10" s="32" t="str">
        <f>+'D-PDP'!CA10</f>
        <v>Variable aceite</v>
      </c>
      <c r="CB10" s="32" t="str">
        <f>+'D-PDP'!CB10</f>
        <v>Variable Gas</v>
      </c>
      <c r="CC10" s="32" t="str">
        <f>+'D-PDP'!CC10</f>
        <v>Variable Fluido</v>
      </c>
      <c r="CD10" s="32" t="str">
        <f>+'D-PDP'!CD10</f>
        <v>Variables agua/vapor de inyección</v>
      </c>
      <c r="CE10" s="32" t="str">
        <f>+'D-PDP'!CE10</f>
        <v>Variables agua de Produccion</v>
      </c>
      <c r="CF10" s="32" t="str">
        <f>+'D-PDP'!CF10</f>
        <v>Variables agua de disposición (Disposal, Vertida y Riego)</v>
      </c>
      <c r="CG10" s="32" t="str">
        <f>+'D-PDP'!CG10</f>
        <v>Variables Gas de inyección</v>
      </c>
      <c r="CH10" s="32" t="str">
        <f>+'D-PDP'!CH10</f>
        <v>Variables Polimero de inyección</v>
      </c>
      <c r="CI10" s="32" t="str">
        <f>+'D-PDP'!CI10</f>
        <v>Pozo Productor</v>
      </c>
      <c r="CJ10" s="32" t="str">
        <f>+'D-PDP'!CJ10</f>
        <v>Pozo Inyector de Agua/Vapor</v>
      </c>
      <c r="CK10" s="32" t="str">
        <f>+'D-PDP'!CK10</f>
        <v>Pozo Inyector de gas</v>
      </c>
      <c r="CL10" s="32" t="str">
        <f>+'D-PDP'!CL10</f>
        <v>Facilidades Nuevas Tecnologias</v>
      </c>
      <c r="CM10" s="32" t="str">
        <f>+'D-PDP'!CM10</f>
        <v>Diluyente</v>
      </c>
      <c r="CN10" s="32" t="str">
        <f>+'D-PDP'!CN10</f>
        <v>Volumen Diluyente</v>
      </c>
      <c r="CO10" s="32" t="str">
        <f>+'D-PDP'!CO10</f>
        <v>Nafta/Aceite</v>
      </c>
      <c r="CP10" s="30" t="str">
        <f>+'D-PDP'!CP10</f>
        <v>Pozos Productores a Perforar</v>
      </c>
      <c r="CQ10" s="30" t="str">
        <f>+'D-PDP'!CQ10</f>
        <v>Pozos Inyectores a Perforar</v>
      </c>
      <c r="CR10" s="30" t="str">
        <f>+'D-PDP'!CR10</f>
        <v>Workover Productor a Perforar</v>
      </c>
      <c r="CS10" s="30" t="str">
        <f>+'D-PDP'!CS10</f>
        <v>Workover Inyector a Perforar</v>
      </c>
      <c r="CT10" s="30" t="str">
        <f>+'D-PDP'!CT10</f>
        <v>CapEx Ecopetrol</v>
      </c>
      <c r="CU10" s="30" t="str">
        <f>+'D-PDP'!CU10</f>
        <v>Participación Ecopetrol</v>
      </c>
      <c r="CV10" s="30" t="str">
        <f>+'D-PDP'!CV10</f>
        <v>CapEx 100% Ecopetrol</v>
      </c>
      <c r="CW10" s="30" t="str">
        <f>+'D-PDP'!CW10</f>
        <v>Gastos G-A</v>
      </c>
      <c r="CX10" s="30" t="str">
        <f>+'D-PDP'!CX10</f>
        <v>Gastos G-G</v>
      </c>
      <c r="CY10" s="30" t="str">
        <f>+'D-PDP'!CY10</f>
        <v>Perforacion Productores</v>
      </c>
      <c r="CZ10" s="30" t="str">
        <f>+'D-PDP'!CZ10</f>
        <v>Perforacion Inyectores</v>
      </c>
      <c r="DA10" s="30" t="str">
        <f>+'D-PDP'!DA10</f>
        <v>Workover</v>
      </c>
      <c r="DB10" s="30" t="str">
        <f>+'D-PDP'!DB10</f>
        <v>Facilidades</v>
      </c>
      <c r="DC10" s="30" t="str">
        <f>+'D-PDP'!DC10</f>
        <v>Plataformas</v>
      </c>
      <c r="DD10" s="30" t="str">
        <f>+'D-PDP'!DD10</f>
        <v>Plantas</v>
      </c>
      <c r="DE10" s="30" t="str">
        <f>+'D-PDP'!DE10</f>
        <v>Lines de Flujo</v>
      </c>
      <c r="DF10" s="30" t="str">
        <f>+'D-PDP'!DF10</f>
        <v>Predios</v>
      </c>
      <c r="DG10" s="30" t="str">
        <f>+'D-PDP'!DG10</f>
        <v>Ambiental</v>
      </c>
      <c r="DH10" s="30" t="str">
        <f>+'D-PDP'!DH10</f>
        <v>Social</v>
      </c>
      <c r="DI10" s="3" t="str">
        <f>+'D-PDP'!DI10</f>
        <v>Costo Abandono</v>
      </c>
      <c r="DJ10" s="3" t="str">
        <f>+'D-PDP'!DJ10</f>
        <v>Participacion Abandono Ecopetrol</v>
      </c>
      <c r="DK10" s="3" t="str">
        <f>+'D-PDP'!DK10</f>
        <v>Regalias Gas</v>
      </c>
      <c r="DL10" s="3" t="str">
        <f>+'D-PDP'!DL10</f>
        <v>Penalidad Quema de gas</v>
      </c>
      <c r="DM10" s="3" t="str">
        <f>+'D-PDP'!DM10</f>
        <v>Otros Ingresos/Egresos</v>
      </c>
      <c r="DN10" s="3" t="str">
        <f>+'D-PDP'!DN10</f>
        <v xml:space="preserve">Flujo de Caja Operativo Ecopetrol </v>
      </c>
      <c r="DO10" s="3" t="str">
        <f>+'D-PDP'!DO10</f>
        <v xml:space="preserve">Flujo de Caja Neto Ecopetrol </v>
      </c>
      <c r="DP10" s="3" t="str">
        <f>+'D-PDP'!DP10</f>
        <v xml:space="preserve">Flujo de Caja Descontado Ecopetrol </v>
      </c>
      <c r="DR10" s="3" t="s">
        <v>172</v>
      </c>
      <c r="DS10" s="3" t="s">
        <v>173</v>
      </c>
      <c r="DT10" s="3" t="s">
        <v>174</v>
      </c>
      <c r="DU10" s="3" t="s">
        <v>175</v>
      </c>
      <c r="DV10" s="3" t="s">
        <v>176</v>
      </c>
      <c r="DW10" s="3" t="s">
        <v>177</v>
      </c>
      <c r="DX10" s="3" t="s">
        <v>178</v>
      </c>
      <c r="DY10" s="3" t="s">
        <v>179</v>
      </c>
      <c r="DZ10" s="3" t="s">
        <v>172</v>
      </c>
      <c r="EA10" s="3" t="s">
        <v>173</v>
      </c>
      <c r="EB10" s="3" t="s">
        <v>174</v>
      </c>
      <c r="EC10" s="3" t="s">
        <v>175</v>
      </c>
      <c r="ED10" s="3" t="s">
        <v>176</v>
      </c>
      <c r="EE10" s="3" t="s">
        <v>177</v>
      </c>
      <c r="EF10" s="3" t="s">
        <v>178</v>
      </c>
      <c r="EG10" s="3" t="s">
        <v>179</v>
      </c>
      <c r="EH10" s="3" t="s">
        <v>172</v>
      </c>
      <c r="EI10" s="3" t="s">
        <v>173</v>
      </c>
      <c r="EJ10" s="3" t="s">
        <v>174</v>
      </c>
      <c r="EK10" s="3" t="s">
        <v>175</v>
      </c>
      <c r="EL10" s="3" t="s">
        <v>176</v>
      </c>
      <c r="EM10" s="3" t="s">
        <v>177</v>
      </c>
      <c r="EN10" s="3" t="s">
        <v>178</v>
      </c>
      <c r="EO10" s="3" t="s">
        <v>179</v>
      </c>
      <c r="EQ10" s="3" t="s">
        <v>172</v>
      </c>
      <c r="ER10" s="3" t="s">
        <v>173</v>
      </c>
      <c r="ES10" s="3" t="s">
        <v>174</v>
      </c>
      <c r="ET10" s="3" t="s">
        <v>175</v>
      </c>
      <c r="EU10" s="3" t="s">
        <v>176</v>
      </c>
      <c r="EV10" s="3" t="s">
        <v>177</v>
      </c>
      <c r="EW10" s="3" t="s">
        <v>178</v>
      </c>
      <c r="EX10" s="3" t="s">
        <v>179</v>
      </c>
      <c r="EY10" s="3" t="s">
        <v>172</v>
      </c>
      <c r="EZ10" s="3" t="s">
        <v>173</v>
      </c>
      <c r="FA10" s="3" t="s">
        <v>174</v>
      </c>
      <c r="FB10" s="3" t="s">
        <v>175</v>
      </c>
      <c r="FC10" s="3" t="s">
        <v>176</v>
      </c>
      <c r="FD10" s="3" t="s">
        <v>177</v>
      </c>
      <c r="FE10" s="3" t="s">
        <v>178</v>
      </c>
      <c r="FF10" s="3" t="s">
        <v>179</v>
      </c>
      <c r="FG10" s="3" t="s">
        <v>172</v>
      </c>
      <c r="FH10" s="3" t="s">
        <v>173</v>
      </c>
      <c r="FI10" s="3" t="s">
        <v>174</v>
      </c>
      <c r="FJ10" s="3" t="s">
        <v>175</v>
      </c>
      <c r="FK10" s="3" t="s">
        <v>176</v>
      </c>
      <c r="FL10" s="3" t="s">
        <v>177</v>
      </c>
      <c r="FM10" s="3" t="s">
        <v>178</v>
      </c>
      <c r="FN10" s="3" t="s">
        <v>179</v>
      </c>
    </row>
    <row r="11" spans="1:170" ht="25.5" x14ac:dyDescent="0.2">
      <c r="C11" s="4"/>
      <c r="D11" s="4" t="str">
        <f>+'D-PDP'!D11</f>
        <v>Numero</v>
      </c>
      <c r="E11" s="4" t="str">
        <f>+'D-PDP'!E11</f>
        <v>Numero</v>
      </c>
      <c r="F11" s="4" t="str">
        <f>+'D-PDP'!F11</f>
        <v>Numero</v>
      </c>
      <c r="G11" s="4" t="str">
        <f>+'D-PDP'!G11</f>
        <v>Numero</v>
      </c>
      <c r="H11" s="4" t="str">
        <f>+'D-PDP'!H11</f>
        <v>Numero</v>
      </c>
      <c r="I11" s="4" t="str">
        <f>+'D-PDP'!I11</f>
        <v>Numero</v>
      </c>
      <c r="J11" s="4" t="str">
        <f>+'D-PDP'!J11</f>
        <v>Numero</v>
      </c>
      <c r="K11" s="6" t="str">
        <f>+'D-PDP'!K11</f>
        <v>Barriles</v>
      </c>
      <c r="L11" s="6" t="str">
        <f>+'D-PDP'!L11</f>
        <v>Barriles</v>
      </c>
      <c r="M11" s="6" t="str">
        <f>+'D-PDP'!M11</f>
        <v>KPC</v>
      </c>
      <c r="N11" s="6" t="str">
        <f>+'D-PDP'!N11</f>
        <v>KPC</v>
      </c>
      <c r="O11" s="6" t="str">
        <f>+'D-PDP'!O11</f>
        <v>KPC</v>
      </c>
      <c r="P11" s="6" t="str">
        <f>+'D-PDP'!P11</f>
        <v>KPC</v>
      </c>
      <c r="Q11" s="6" t="str">
        <f>+'D-PDP'!Q11</f>
        <v>KPC</v>
      </c>
      <c r="R11" s="6" t="str">
        <f>+'D-PDP'!R11</f>
        <v>KPC</v>
      </c>
      <c r="S11" s="6" t="str">
        <f>+'D-PDP'!S11</f>
        <v>Barriles</v>
      </c>
      <c r="T11" s="6" t="str">
        <f>+'D-PDP'!T11</f>
        <v>Barriles</v>
      </c>
      <c r="U11" s="6" t="str">
        <f>+'D-PDP'!U11</f>
        <v>Barriles</v>
      </c>
      <c r="V11" s="6" t="str">
        <f>+'D-PDP'!V11</f>
        <v>Barriles</v>
      </c>
      <c r="W11" s="6" t="str">
        <f>+'D-PDP'!W11</f>
        <v>Barriles</v>
      </c>
      <c r="X11" s="6" t="str">
        <f>+'D-PDP'!X11</f>
        <v>Barriles</v>
      </c>
      <c r="Y11" s="6" t="str">
        <f>+'D-PDP'!Y11</f>
        <v>Barriles</v>
      </c>
      <c r="Z11" s="6" t="str">
        <f>+'D-PDP'!Z11</f>
        <v>Barriles</v>
      </c>
      <c r="AA11" s="6" t="str">
        <f>+'D-PDP'!AA11</f>
        <v>Barriles</v>
      </c>
      <c r="AB11" s="4" t="str">
        <f>+'D-PDP'!AB11</f>
        <v>Barriles</v>
      </c>
      <c r="AC11" s="4" t="str">
        <f>+'D-PDP'!AC11</f>
        <v>Barriles</v>
      </c>
      <c r="AD11" s="4" t="str">
        <f>+'D-PDP'!AD11</f>
        <v>KPC</v>
      </c>
      <c r="AE11" s="4" t="str">
        <f>+'D-PDP'!AE11</f>
        <v>KPC</v>
      </c>
      <c r="AF11" s="4" t="str">
        <f>+'D-PDP'!AF11</f>
        <v>Barriles</v>
      </c>
      <c r="AG11" s="89" t="str">
        <f>+'D-PDP'!AG11</f>
        <v>Barriles</v>
      </c>
      <c r="AH11" s="89" t="str">
        <f>+'D-PDP'!AH11</f>
        <v>Barriles</v>
      </c>
      <c r="AI11" s="89" t="str">
        <f>+'D-PDP'!AI11</f>
        <v>Barriles</v>
      </c>
      <c r="AJ11" s="91" t="str">
        <f>+'D-PDP'!AJ11</f>
        <v>%</v>
      </c>
      <c r="AK11" s="91" t="str">
        <f>+'D-PDP'!AK11</f>
        <v>%</v>
      </c>
      <c r="AL11" s="91" t="str">
        <f>+'D-PDP'!AL11</f>
        <v>%</v>
      </c>
      <c r="AM11" s="91" t="str">
        <f>+'D-PDP'!AM11</f>
        <v>Barriles</v>
      </c>
      <c r="AN11" s="91" t="str">
        <f>+'D-PDP'!AN11</f>
        <v>KPC</v>
      </c>
      <c r="AO11" s="91" t="str">
        <f>+'D-PDP'!AO11</f>
        <v>Barriles</v>
      </c>
      <c r="AP11" s="89" t="str">
        <f>+'D-PDP'!AP11</f>
        <v>%</v>
      </c>
      <c r="AQ11" s="89" t="str">
        <f>+'D-PDP'!AQ11</f>
        <v>Barriles</v>
      </c>
      <c r="AR11" s="89" t="str">
        <f>+'D-PDP'!AR11</f>
        <v>Barriles</v>
      </c>
      <c r="AS11" s="89" t="str">
        <f>+'D-PDP'!AS11</f>
        <v>KPC</v>
      </c>
      <c r="AT11" s="89" t="str">
        <f>+'D-PDP'!AT11</f>
        <v>KPC</v>
      </c>
      <c r="AU11" s="89" t="str">
        <f>+'D-PDP'!AU11</f>
        <v>Barriles</v>
      </c>
      <c r="AV11" s="89" t="str">
        <f>+'D-PDP'!AV11</f>
        <v>Barriles</v>
      </c>
      <c r="AW11" s="89" t="str">
        <f>+'D-PDP'!AW11</f>
        <v>Barriles</v>
      </c>
      <c r="AX11" s="89" t="str">
        <f>+'D-PDP'!AX11</f>
        <v>Barriles</v>
      </c>
      <c r="AY11" s="91" t="str">
        <f>+'D-PDP'!AY11</f>
        <v>Barriles</v>
      </c>
      <c r="AZ11" s="91" t="str">
        <f>+'D-PDP'!AZ11</f>
        <v>KPC</v>
      </c>
      <c r="BA11" s="91" t="str">
        <f>+'D-PDP'!BA11</f>
        <v>Barriles</v>
      </c>
      <c r="BB11" s="4" t="str">
        <f>+'D-PDP'!BB11</f>
        <v>Barriles</v>
      </c>
      <c r="BC11" s="4" t="str">
        <f>+'D-PDP'!BC11</f>
        <v>Barriles</v>
      </c>
      <c r="BD11" s="4" t="str">
        <f>+'D-PDP'!BD11</f>
        <v>MPC</v>
      </c>
      <c r="BE11" s="4" t="str">
        <f>+'D-PDP'!BE11</f>
        <v>MPC</v>
      </c>
      <c r="BF11" s="4" t="str">
        <f>+'D-PDP'!BF11</f>
        <v>Barriles</v>
      </c>
      <c r="BG11" s="4" t="str">
        <f>+'D-PDP'!BG11</f>
        <v>Barriles</v>
      </c>
      <c r="BH11" s="4" t="str">
        <f>+'D-PDP'!BH11</f>
        <v>Barriles</v>
      </c>
      <c r="BI11" s="4" t="str">
        <f>+'D-PDP'!BI11</f>
        <v>Barriles</v>
      </c>
      <c r="BJ11" s="29" t="str">
        <f>+'D-PDP'!BJ11</f>
        <v>USD/Barril</v>
      </c>
      <c r="BK11" s="29" t="str">
        <f>+'D-PDP'!BK11</f>
        <v>USD/Barril</v>
      </c>
      <c r="BL11" s="29" t="str">
        <f>+'D-PDP'!BL11</f>
        <v>USD/Barril</v>
      </c>
      <c r="BM11" s="29" t="str">
        <f>+'D-PDP'!BM11</f>
        <v>MMBTU/MCF</v>
      </c>
      <c r="BN11" s="29" t="str">
        <f>+'D-PDP'!BN11</f>
        <v>USD /MMBTU</v>
      </c>
      <c r="BO11" s="29" t="str">
        <f>+'D-PDP'!BO11</f>
        <v>USD /MMBTU</v>
      </c>
      <c r="BP11" s="29" t="str">
        <f>+'D-PDP'!BP11</f>
        <v>USD/Barril</v>
      </c>
      <c r="BQ11" s="29" t="str">
        <f>+'D-PDP'!BQ11</f>
        <v>USD/Barril</v>
      </c>
      <c r="BR11" s="29" t="str">
        <f>+'D-PDP'!BR11</f>
        <v>USD/Barril</v>
      </c>
      <c r="BS11" s="29" t="str">
        <f>+'D-PDP'!BS11</f>
        <v>USD/Barril</v>
      </c>
      <c r="BT11" s="4" t="str">
        <f>+'D-PDP'!BT11</f>
        <v>USD</v>
      </c>
      <c r="BU11" s="33" t="str">
        <f>+'D-PDP'!BU11</f>
        <v>USD</v>
      </c>
      <c r="BV11" s="33" t="str">
        <f>+'D-PDP'!BV11</f>
        <v>%</v>
      </c>
      <c r="BW11" s="33" t="str">
        <f>+'D-PDP'!BW11</f>
        <v>USD</v>
      </c>
      <c r="BX11" s="33" t="str">
        <f>+'D-PDP'!BX11</f>
        <v>USD</v>
      </c>
      <c r="BY11" s="33" t="str">
        <f>+'D-PDP'!BY11</f>
        <v>USD</v>
      </c>
      <c r="BZ11" s="33" t="str">
        <f>+'D-PDP'!BZ11</f>
        <v>USD/Barril</v>
      </c>
      <c r="CA11" s="33" t="str">
        <f>+'D-PDP'!CA11</f>
        <v>USD/Barril</v>
      </c>
      <c r="CB11" s="33" t="str">
        <f>+'D-PDP'!CB11</f>
        <v>USD/MPC</v>
      </c>
      <c r="CC11" s="33" t="str">
        <f>+'D-PDP'!CC11</f>
        <v>USD/Barril</v>
      </c>
      <c r="CD11" s="33" t="str">
        <f>+'D-PDP'!CD11</f>
        <v>USD/Barril</v>
      </c>
      <c r="CE11" s="33" t="str">
        <f>+'D-PDP'!CE11</f>
        <v>USD/Barril</v>
      </c>
      <c r="CF11" s="33" t="str">
        <f>+'D-PDP'!CF11</f>
        <v>USD/Barril</v>
      </c>
      <c r="CG11" s="33" t="str">
        <f>+'D-PDP'!CG11</f>
        <v>USD/Barril</v>
      </c>
      <c r="CH11" s="33" t="str">
        <f>+'D-PDP'!CH11</f>
        <v>USD/Barril</v>
      </c>
      <c r="CI11" s="33" t="str">
        <f>+'D-PDP'!CI11</f>
        <v>USD-Año/Pozo</v>
      </c>
      <c r="CJ11" s="33" t="str">
        <f>+'D-PDP'!CJ11</f>
        <v>USD-Año/Pozo</v>
      </c>
      <c r="CK11" s="33" t="str">
        <f>+'D-PDP'!CK11</f>
        <v>USD-Año/Pozo</v>
      </c>
      <c r="CL11" s="33" t="str">
        <f>+'D-PDP'!CL11</f>
        <v>USD/Año</v>
      </c>
      <c r="CM11" s="33" t="str">
        <f>+'D-PDP'!CM11</f>
        <v>USD/Barril</v>
      </c>
      <c r="CN11" s="33" t="str">
        <f>+'D-PDP'!CN11</f>
        <v>Barriles</v>
      </c>
      <c r="CO11" s="33" t="str">
        <f>+'D-PDP'!CO11</f>
        <v>Barril/Barril</v>
      </c>
      <c r="CP11" s="31" t="str">
        <f>+'D-PDP'!CP11</f>
        <v>Numero</v>
      </c>
      <c r="CQ11" s="31" t="str">
        <f>+'D-PDP'!CQ11</f>
        <v>Numero</v>
      </c>
      <c r="CR11" s="31" t="str">
        <f>+'D-PDP'!CR11</f>
        <v>Numero</v>
      </c>
      <c r="CS11" s="31" t="str">
        <f>+'D-PDP'!CS11</f>
        <v>Numero</v>
      </c>
      <c r="CT11" s="31" t="str">
        <f>+'D-PDP'!CT11</f>
        <v>Dolares</v>
      </c>
      <c r="CU11" s="31" t="str">
        <f>+'D-PDP'!CU11</f>
        <v>%</v>
      </c>
      <c r="CV11" s="31" t="str">
        <f>+'D-PDP'!CV11</f>
        <v>Dolares</v>
      </c>
      <c r="CW11" s="31" t="str">
        <f>+'D-PDP'!CW11</f>
        <v>Dolares</v>
      </c>
      <c r="CX11" s="31" t="str">
        <f>+'D-PDP'!CX11</f>
        <v>Dolares</v>
      </c>
      <c r="CY11" s="31" t="str">
        <f>+'D-PDP'!CY11</f>
        <v>Dolares</v>
      </c>
      <c r="CZ11" s="31" t="str">
        <f>+'D-PDP'!CZ11</f>
        <v>Dolares</v>
      </c>
      <c r="DA11" s="31" t="str">
        <f>+'D-PDP'!DA11</f>
        <v>Dolares</v>
      </c>
      <c r="DB11" s="31" t="str">
        <f>+'D-PDP'!DB11</f>
        <v>Dolares</v>
      </c>
      <c r="DC11" s="31" t="str">
        <f>+'D-PDP'!DC11</f>
        <v>Dolares</v>
      </c>
      <c r="DD11" s="31" t="str">
        <f>+'D-PDP'!DD11</f>
        <v>Dolares</v>
      </c>
      <c r="DE11" s="31" t="str">
        <f>+'D-PDP'!DE11</f>
        <v>Dolares</v>
      </c>
      <c r="DF11" s="31" t="str">
        <f>+'D-PDP'!DF11</f>
        <v>Dolares</v>
      </c>
      <c r="DG11" s="31" t="str">
        <f>+'D-PDP'!DG11</f>
        <v>Dolares</v>
      </c>
      <c r="DH11" s="31" t="str">
        <f>+'D-PDP'!DH11</f>
        <v>Dolares</v>
      </c>
      <c r="DI11" s="4" t="str">
        <f>+'D-PDP'!DI11</f>
        <v>Dolares</v>
      </c>
      <c r="DJ11" s="4" t="str">
        <f>+'D-PDP'!DJ11</f>
        <v>%</v>
      </c>
      <c r="DK11" s="4" t="str">
        <f>+'D-PDP'!DK11</f>
        <v>Dolares</v>
      </c>
      <c r="DL11" s="4" t="str">
        <f>+'D-PDP'!DL11</f>
        <v>Dolares</v>
      </c>
      <c r="DM11" s="4" t="str">
        <f>+'D-PDP'!DM11</f>
        <v>Dolares</v>
      </c>
      <c r="DN11" s="4" t="str">
        <f>+'D-PDP'!DN11</f>
        <v>Dolares</v>
      </c>
      <c r="DO11" s="4" t="str">
        <f>+'D-PDP'!DO11</f>
        <v>Dolares</v>
      </c>
      <c r="DP11" s="4" t="str">
        <f>+'D-PDP'!DP11</f>
        <v>Dolares</v>
      </c>
      <c r="DR11" s="4" t="s">
        <v>129</v>
      </c>
      <c r="DS11" s="4" t="s">
        <v>129</v>
      </c>
      <c r="DT11" s="4" t="s">
        <v>168</v>
      </c>
      <c r="DU11" s="4" t="s">
        <v>168</v>
      </c>
      <c r="DV11" s="4" t="s">
        <v>129</v>
      </c>
      <c r="DW11" s="4" t="s">
        <v>129</v>
      </c>
      <c r="DX11" s="4" t="s">
        <v>129</v>
      </c>
      <c r="DY11" s="4" t="s">
        <v>129</v>
      </c>
      <c r="DZ11" s="4" t="s">
        <v>129</v>
      </c>
      <c r="EA11" s="4" t="s">
        <v>129</v>
      </c>
      <c r="EB11" s="4" t="s">
        <v>168</v>
      </c>
      <c r="EC11" s="4" t="s">
        <v>168</v>
      </c>
      <c r="ED11" s="4" t="s">
        <v>129</v>
      </c>
      <c r="EE11" s="4" t="s">
        <v>129</v>
      </c>
      <c r="EF11" s="4" t="s">
        <v>129</v>
      </c>
      <c r="EG11" s="4" t="s">
        <v>129</v>
      </c>
      <c r="EH11" s="4" t="s">
        <v>129</v>
      </c>
      <c r="EI11" s="4" t="s">
        <v>129</v>
      </c>
      <c r="EJ11" s="4" t="s">
        <v>168</v>
      </c>
      <c r="EK11" s="4" t="s">
        <v>168</v>
      </c>
      <c r="EL11" s="4" t="s">
        <v>129</v>
      </c>
      <c r="EM11" s="4" t="s">
        <v>129</v>
      </c>
      <c r="EN11" s="4" t="s">
        <v>129</v>
      </c>
      <c r="EO11" s="4" t="s">
        <v>129</v>
      </c>
      <c r="EQ11" s="4" t="s">
        <v>129</v>
      </c>
      <c r="ER11" s="4" t="s">
        <v>129</v>
      </c>
      <c r="ES11" s="4" t="s">
        <v>168</v>
      </c>
      <c r="ET11" s="4" t="s">
        <v>168</v>
      </c>
      <c r="EU11" s="4" t="s">
        <v>129</v>
      </c>
      <c r="EV11" s="4" t="s">
        <v>129</v>
      </c>
      <c r="EW11" s="4" t="s">
        <v>129</v>
      </c>
      <c r="EX11" s="4" t="s">
        <v>129</v>
      </c>
      <c r="EY11" s="4" t="s">
        <v>129</v>
      </c>
      <c r="EZ11" s="4" t="s">
        <v>129</v>
      </c>
      <c r="FA11" s="4" t="s">
        <v>168</v>
      </c>
      <c r="FB11" s="4" t="s">
        <v>168</v>
      </c>
      <c r="FC11" s="4" t="s">
        <v>129</v>
      </c>
      <c r="FD11" s="4" t="s">
        <v>129</v>
      </c>
      <c r="FE11" s="4" t="s">
        <v>129</v>
      </c>
      <c r="FF11" s="4" t="s">
        <v>129</v>
      </c>
      <c r="FG11" s="4" t="s">
        <v>129</v>
      </c>
      <c r="FH11" s="4" t="s">
        <v>129</v>
      </c>
      <c r="FI11" s="4" t="s">
        <v>168</v>
      </c>
      <c r="FJ11" s="4" t="s">
        <v>168</v>
      </c>
      <c r="FK11" s="4" t="s">
        <v>129</v>
      </c>
      <c r="FL11" s="4" t="s">
        <v>129</v>
      </c>
      <c r="FM11" s="4" t="s">
        <v>129</v>
      </c>
      <c r="FN11" s="4" t="s">
        <v>129</v>
      </c>
    </row>
    <row r="12" spans="1:170" x14ac:dyDescent="0.2">
      <c r="C12" s="7">
        <f>+'D-PDP'!C12</f>
        <v>44927</v>
      </c>
      <c r="D12" s="36">
        <f>+TRUNC('D-PS'!D12,0)</f>
        <v>0</v>
      </c>
      <c r="E12" s="36">
        <f>+TRUNC('D-PS'!E12,0)</f>
        <v>0</v>
      </c>
      <c r="F12" s="36">
        <f>+TRUNC('D-PS'!F12,0)</f>
        <v>0</v>
      </c>
      <c r="G12" s="36">
        <f>+TRUNC('D-PS'!G12,0)</f>
        <v>0</v>
      </c>
      <c r="H12" s="36">
        <f>+TRUNC('D-PS'!H12,0)</f>
        <v>0</v>
      </c>
      <c r="I12" s="36">
        <f>+TRUNC('D-PS'!I12,0)</f>
        <v>0</v>
      </c>
      <c r="J12" s="36">
        <f>+TRUNC('D-PS'!J12,0)</f>
        <v>0</v>
      </c>
      <c r="K12" s="36">
        <f>+TRUNC('D-PS'!K12,0)</f>
        <v>0</v>
      </c>
      <c r="L12" s="36">
        <f>+TRUNC('D-PS'!L12,0)</f>
        <v>0</v>
      </c>
      <c r="M12" s="36">
        <f>+TRUNC('D-PS'!M12,3)</f>
        <v>0</v>
      </c>
      <c r="N12" s="36">
        <f>+TRUNC('D-PS'!N12,3)</f>
        <v>0</v>
      </c>
      <c r="O12" s="36">
        <f>+TRUNC('D-PS'!O12,3)</f>
        <v>0</v>
      </c>
      <c r="P12" s="36">
        <f>+TRUNC('D-PS'!P12,3)</f>
        <v>0</v>
      </c>
      <c r="Q12" s="36">
        <f>+TRUNC('D-PS'!Q12,3)</f>
        <v>0</v>
      </c>
      <c r="R12" s="36">
        <f>+TRUNC('D-PS'!R12,3)</f>
        <v>0</v>
      </c>
      <c r="S12" s="36">
        <f>+TRUNC('D-PS'!S12,0)</f>
        <v>0</v>
      </c>
      <c r="T12" s="36">
        <f>+TRUNC('D-PS'!T12,0)</f>
        <v>0</v>
      </c>
      <c r="U12" s="36">
        <f>+TRUNC('D-PS'!U12,0)</f>
        <v>0</v>
      </c>
      <c r="V12" s="36">
        <f>+TRUNC('D-PS'!V12,0)</f>
        <v>0</v>
      </c>
      <c r="W12" s="36">
        <f>+TRUNC('D-PS'!W12,0)</f>
        <v>0</v>
      </c>
      <c r="X12" s="36">
        <f>+TRUNC('D-PS'!X12,0)</f>
        <v>0</v>
      </c>
      <c r="Y12" s="36">
        <f>+TRUNC('D-PS'!Y12,0)</f>
        <v>0</v>
      </c>
      <c r="Z12" s="36">
        <f>+TRUNC('D-PS'!Z12,0)</f>
        <v>0</v>
      </c>
      <c r="AA12" s="36">
        <f>+TRUNC('D-PS'!AA12,0)</f>
        <v>0</v>
      </c>
      <c r="AB12" s="36">
        <f>+TRUNC('D-PS'!AB12,0)</f>
        <v>0</v>
      </c>
      <c r="AC12" s="36">
        <f>+TRUNC('D-PS'!AC12,0)</f>
        <v>0</v>
      </c>
      <c r="AD12" s="36">
        <f>+TRUNC('D-PS'!AD12,3)</f>
        <v>0</v>
      </c>
      <c r="AE12" s="36">
        <f>+TRUNC('D-PS'!AE12,3)</f>
        <v>0</v>
      </c>
      <c r="AF12" s="36">
        <f>+TRUNC('D-PS'!AF12,0)</f>
        <v>0</v>
      </c>
      <c r="AG12" s="36">
        <f>+TRUNC('D-PS'!AG12,0)</f>
        <v>0</v>
      </c>
      <c r="AH12" s="36">
        <f>+TRUNC('D-PS'!AH12,0)</f>
        <v>0</v>
      </c>
      <c r="AI12" s="36">
        <f>+TRUNC('D-PS'!AI12,0)</f>
        <v>0</v>
      </c>
      <c r="AJ12" s="36">
        <f>+TRUNC('D-PS'!AJ12,6)</f>
        <v>0</v>
      </c>
      <c r="AK12" s="36">
        <f>+TRUNC('D-PS'!AK12,6)</f>
        <v>0</v>
      </c>
      <c r="AL12" s="36">
        <f>+TRUNC('D-PS'!AL12,6)</f>
        <v>0</v>
      </c>
      <c r="AM12" s="36">
        <f>+TRUNC('D-PS'!AM12,0)</f>
        <v>0</v>
      </c>
      <c r="AN12" s="36">
        <f>+TRUNC('D-PS'!AN12,3)</f>
        <v>0</v>
      </c>
      <c r="AO12" s="36">
        <f>+TRUNC('D-PS'!AO12,0)</f>
        <v>0</v>
      </c>
      <c r="AP12" s="36">
        <f>+TRUNC('D-PS'!AP12,6)</f>
        <v>0</v>
      </c>
      <c r="AQ12" s="36">
        <f>+TRUNC('D-PS'!AQ12,0)</f>
        <v>0</v>
      </c>
      <c r="AR12" s="36">
        <f>+TRUNC('D-PS'!AR12,0)</f>
        <v>0</v>
      </c>
      <c r="AS12" s="36">
        <f>+TRUNC('D-PS'!AS12,3)</f>
        <v>0</v>
      </c>
      <c r="AT12" s="36">
        <f>+TRUNC('D-PS'!AT12,3)</f>
        <v>0</v>
      </c>
      <c r="AU12" s="36">
        <f>+TRUNC('D-PS'!AU12,0)</f>
        <v>0</v>
      </c>
      <c r="AV12" s="36">
        <f>+TRUNC('D-PS'!AV12,0)</f>
        <v>0</v>
      </c>
      <c r="AW12" s="36">
        <f>+TRUNC('D-PS'!AW12,0)</f>
        <v>0</v>
      </c>
      <c r="AX12" s="36">
        <f>+TRUNC('D-PS'!AX12,0)</f>
        <v>0</v>
      </c>
      <c r="AY12" s="36">
        <f>+TRUNC('D-PS'!AY12,0)</f>
        <v>0</v>
      </c>
      <c r="AZ12" s="36">
        <f>+TRUNC('D-PS'!AZ12,3)</f>
        <v>0</v>
      </c>
      <c r="BA12" s="36">
        <f>+TRUNC('D-PS'!BA12,0)</f>
        <v>0</v>
      </c>
      <c r="BB12" s="36">
        <f>+TRUNC('D-PS'!BB12,0)</f>
        <v>0</v>
      </c>
      <c r="BC12" s="36">
        <f>+TRUNC('D-PS'!BC12,0)</f>
        <v>0</v>
      </c>
      <c r="BD12" s="36">
        <f>+TRUNC('D-PS'!BD12,3)</f>
        <v>0</v>
      </c>
      <c r="BE12" s="36">
        <f>+TRUNC('D-PS'!BE12,3)</f>
        <v>0</v>
      </c>
      <c r="BF12" s="36">
        <f>+TRUNC('D-PS'!BF12,0)</f>
        <v>0</v>
      </c>
      <c r="BG12" s="36">
        <f>+TRUNC('D-PS'!BG12,0)</f>
        <v>0</v>
      </c>
      <c r="BH12" s="36">
        <f>+TRUNC('D-PS'!BH12,0)</f>
        <v>0</v>
      </c>
      <c r="BI12" s="36">
        <f>+TRUNC('D-PS'!BI12,0)</f>
        <v>0</v>
      </c>
      <c r="BJ12" s="36">
        <f>+TRUNC('D-PS'!BJ12,3)</f>
        <v>98.739000000000004</v>
      </c>
      <c r="BK12" s="36">
        <f>+TRUNC('D-PS'!BK12,3)</f>
        <v>1.8420000000000001</v>
      </c>
      <c r="BL12" s="36">
        <f>+TRUNC('D-PS'!BL12,3)</f>
        <v>-1.0569999999999999</v>
      </c>
      <c r="BM12" s="36">
        <f>+TRUNC('D-PS'!BM12,3)</f>
        <v>0.876</v>
      </c>
      <c r="BN12" s="36">
        <f>+TRUNC('D-PS'!BN12,3)</f>
        <v>6.0419999999999998</v>
      </c>
      <c r="BO12" s="36">
        <f>+TRUNC('D-PS'!BO12,3)</f>
        <v>6.0419999999999998</v>
      </c>
      <c r="BP12" s="36">
        <f>+TRUNC('D-PS'!BP12,3)</f>
        <v>0</v>
      </c>
      <c r="BQ12" s="36">
        <f>+TRUNC('D-PS'!BQ12,3)</f>
        <v>37.502000000000002</v>
      </c>
      <c r="BR12" s="36">
        <f>+TRUNC('D-PS'!BR12,3)</f>
        <v>37.502000000000002</v>
      </c>
      <c r="BS12" s="36">
        <f>+TRUNC('D-PS'!BS12,3)</f>
        <v>98.739000000000004</v>
      </c>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R12" s="49">
        <f>+TRUNC('D-PS'!DR12,0)</f>
        <v>0</v>
      </c>
      <c r="DS12" s="49">
        <f>+TRUNC('D-PS'!DS12,0)</f>
        <v>0</v>
      </c>
      <c r="DT12" s="49">
        <f>+TRUNC('D-PS'!DT12,3)</f>
        <v>0</v>
      </c>
      <c r="DU12" s="49">
        <f>+TRUNC('D-PS'!DU12,3)</f>
        <v>0</v>
      </c>
      <c r="DV12" s="49">
        <f>+TRUNC('D-PS'!DV12,0)</f>
        <v>0</v>
      </c>
      <c r="DW12" s="49">
        <f>+TRUNC('D-PS'!DW12,0)</f>
        <v>0</v>
      </c>
      <c r="DX12" s="49">
        <f>+TRUNC('D-PS'!DX12,0)</f>
        <v>0</v>
      </c>
      <c r="DY12" s="49">
        <f>+TRUNC('D-PS'!DY12,0)</f>
        <v>0</v>
      </c>
      <c r="DZ12" s="49">
        <f>+TRUNC('D-PS'!DZ12,0)</f>
        <v>0</v>
      </c>
      <c r="EA12" s="49">
        <f>+TRUNC('D-PS'!EA12,0)</f>
        <v>0</v>
      </c>
      <c r="EB12" s="49">
        <f>+TRUNC('D-PS'!EB12,3)</f>
        <v>0</v>
      </c>
      <c r="EC12" s="49">
        <f>+TRUNC('D-PS'!EC12,3)</f>
        <v>0</v>
      </c>
      <c r="ED12" s="49">
        <f>+TRUNC('D-PS'!ED12,0)</f>
        <v>0</v>
      </c>
      <c r="EE12" s="49">
        <f>+TRUNC('D-PS'!EE12,0)</f>
        <v>0</v>
      </c>
      <c r="EF12" s="49">
        <f>+TRUNC('D-PS'!EF12,0)</f>
        <v>0</v>
      </c>
      <c r="EG12" s="49">
        <f>+TRUNC('D-PS'!EG12,0)</f>
        <v>0</v>
      </c>
      <c r="EH12" s="49">
        <f>+TRUNC('D-PS'!EH12,0)</f>
        <v>0</v>
      </c>
      <c r="EI12" s="49">
        <f>+TRUNC('D-PS'!EI12,0)</f>
        <v>0</v>
      </c>
      <c r="EJ12" s="49">
        <f>+TRUNC('D-PS'!EJ12,3)</f>
        <v>0</v>
      </c>
      <c r="EK12" s="49">
        <f>+TRUNC('D-PS'!EK12,3)</f>
        <v>0</v>
      </c>
      <c r="EL12" s="49">
        <f>+TRUNC('D-PS'!EL12,0)</f>
        <v>0</v>
      </c>
      <c r="EM12" s="49">
        <f>+TRUNC('D-PS'!EM12,0)</f>
        <v>0</v>
      </c>
      <c r="EN12" s="49">
        <f>+TRUNC('D-PS'!EN12,0)</f>
        <v>0</v>
      </c>
      <c r="EO12" s="49">
        <f>+TRUNC('D-PS'!EO12,0)</f>
        <v>0</v>
      </c>
      <c r="EP12" s="76"/>
      <c r="EQ12" s="49">
        <f>+TRUNC('D-PS'!EQ12,0)</f>
        <v>0</v>
      </c>
      <c r="ER12" s="49">
        <f>+TRUNC('D-PS'!ER12,0)</f>
        <v>0</v>
      </c>
      <c r="ES12" s="49">
        <f>+TRUNC('D-PS'!ES12,3)</f>
        <v>0</v>
      </c>
      <c r="ET12" s="49">
        <f>+TRUNC('D-PS'!ET12,3)</f>
        <v>0</v>
      </c>
      <c r="EU12" s="49">
        <f>+TRUNC('D-PS'!EU12,0)</f>
        <v>0</v>
      </c>
      <c r="EV12" s="49">
        <f>+TRUNC('D-PS'!EV12,0)</f>
        <v>0</v>
      </c>
      <c r="EW12" s="49">
        <f>+TRUNC('D-PS'!EW12,0)</f>
        <v>0</v>
      </c>
      <c r="EX12" s="49">
        <f>+TRUNC('D-PS'!EX12,0)</f>
        <v>0</v>
      </c>
      <c r="EY12" s="49">
        <f>+TRUNC('D-PS'!EY12,0)</f>
        <v>0</v>
      </c>
      <c r="EZ12" s="49">
        <f>+TRUNC('D-PS'!EZ12,0)</f>
        <v>0</v>
      </c>
      <c r="FA12" s="49">
        <f>+TRUNC('D-PS'!FA12,3)</f>
        <v>0</v>
      </c>
      <c r="FB12" s="49">
        <f>+TRUNC('D-PS'!FB12,3)</f>
        <v>0</v>
      </c>
      <c r="FC12" s="49">
        <f>+TRUNC('D-PS'!FC12,0)</f>
        <v>0</v>
      </c>
      <c r="FD12" s="49">
        <f>+TRUNC('D-PS'!FD12,0)</f>
        <v>0</v>
      </c>
      <c r="FE12" s="49">
        <f>+TRUNC('D-PS'!FE12,0)</f>
        <v>0</v>
      </c>
      <c r="FF12" s="49">
        <f>+TRUNC('D-PS'!FF12,0)</f>
        <v>0</v>
      </c>
      <c r="FG12" s="49">
        <f>+TRUNC('D-PS'!FG12,0)</f>
        <v>0</v>
      </c>
      <c r="FH12" s="49">
        <f>+TRUNC('D-PS'!FH12,0)</f>
        <v>0</v>
      </c>
      <c r="FI12" s="49">
        <f>+TRUNC('D-PS'!FI12,3)</f>
        <v>0</v>
      </c>
      <c r="FJ12" s="49">
        <f>+TRUNC('D-PS'!FJ12,3)</f>
        <v>0</v>
      </c>
      <c r="FK12" s="49">
        <f>+TRUNC('D-PS'!FK12,0)</f>
        <v>0</v>
      </c>
      <c r="FL12" s="49">
        <f>+TRUNC('D-PS'!FL12,0)</f>
        <v>0</v>
      </c>
      <c r="FM12" s="49">
        <f>+TRUNC('D-PS'!FM12,0)</f>
        <v>0</v>
      </c>
      <c r="FN12" s="49">
        <f>+TRUNC('D-PS'!FN12,0)</f>
        <v>0</v>
      </c>
    </row>
    <row r="13" spans="1:170" x14ac:dyDescent="0.2">
      <c r="C13" s="7">
        <f>+'D-PDP'!C13</f>
        <v>44958</v>
      </c>
      <c r="D13" s="36">
        <f>+TRUNC('D-PS'!D13,0)</f>
        <v>0</v>
      </c>
      <c r="E13" s="36">
        <f>+TRUNC('D-PS'!E13,0)</f>
        <v>0</v>
      </c>
      <c r="F13" s="36">
        <f>+TRUNC('D-PS'!F13,0)</f>
        <v>0</v>
      </c>
      <c r="G13" s="36">
        <f>+TRUNC('D-PS'!G13,0)</f>
        <v>0</v>
      </c>
      <c r="H13" s="36">
        <f>+TRUNC('D-PS'!H13,0)</f>
        <v>0</v>
      </c>
      <c r="I13" s="36">
        <f>+TRUNC('D-PS'!I13,0)</f>
        <v>0</v>
      </c>
      <c r="J13" s="36">
        <f>+TRUNC('D-PS'!J13,0)</f>
        <v>0</v>
      </c>
      <c r="K13" s="36">
        <f>+TRUNC('D-PS'!K13,0)</f>
        <v>0</v>
      </c>
      <c r="L13" s="36">
        <f>+TRUNC('D-PS'!L13,0)</f>
        <v>0</v>
      </c>
      <c r="M13" s="36">
        <f>+TRUNC('D-PS'!M13,3)</f>
        <v>0</v>
      </c>
      <c r="N13" s="36">
        <f>+TRUNC('D-PS'!N13,3)</f>
        <v>0</v>
      </c>
      <c r="O13" s="36">
        <f>+TRUNC('D-PS'!O13,3)</f>
        <v>0</v>
      </c>
      <c r="P13" s="36">
        <f>+TRUNC('D-PS'!P13,3)</f>
        <v>0</v>
      </c>
      <c r="Q13" s="36">
        <f>+TRUNC('D-PS'!Q13,3)</f>
        <v>0</v>
      </c>
      <c r="R13" s="36">
        <f>+TRUNC('D-PS'!R13,3)</f>
        <v>0</v>
      </c>
      <c r="S13" s="36">
        <f>+TRUNC('D-PS'!S13,0)</f>
        <v>0</v>
      </c>
      <c r="T13" s="36">
        <f>+TRUNC('D-PS'!T13,0)</f>
        <v>0</v>
      </c>
      <c r="U13" s="36">
        <f>+TRUNC('D-PS'!U13,0)</f>
        <v>0</v>
      </c>
      <c r="V13" s="36">
        <f>+TRUNC('D-PS'!V13,0)</f>
        <v>0</v>
      </c>
      <c r="W13" s="36">
        <f>+TRUNC('D-PS'!W13,0)</f>
        <v>0</v>
      </c>
      <c r="X13" s="36">
        <f>+TRUNC('D-PS'!X13,0)</f>
        <v>0</v>
      </c>
      <c r="Y13" s="36">
        <f>+TRUNC('D-PS'!Y13,0)</f>
        <v>0</v>
      </c>
      <c r="Z13" s="36">
        <f>+TRUNC('D-PS'!Z13,0)</f>
        <v>0</v>
      </c>
      <c r="AA13" s="36">
        <f>+TRUNC('D-PS'!AA13,0)</f>
        <v>0</v>
      </c>
      <c r="AB13" s="36">
        <f>+TRUNC('D-PS'!AB13,0)</f>
        <v>0</v>
      </c>
      <c r="AC13" s="36">
        <f>+TRUNC('D-PS'!AC13,0)</f>
        <v>0</v>
      </c>
      <c r="AD13" s="36">
        <f>+TRUNC('D-PS'!AD13,3)</f>
        <v>0</v>
      </c>
      <c r="AE13" s="36">
        <f>+TRUNC('D-PS'!AE13,3)</f>
        <v>0</v>
      </c>
      <c r="AF13" s="36">
        <f>+TRUNC('D-PS'!AF13,0)</f>
        <v>0</v>
      </c>
      <c r="AG13" s="36">
        <f>+TRUNC('D-PS'!AG13,0)</f>
        <v>0</v>
      </c>
      <c r="AH13" s="36">
        <f>+TRUNC('D-PS'!AH13,0)</f>
        <v>0</v>
      </c>
      <c r="AI13" s="36">
        <f>+TRUNC('D-PS'!AI13,0)</f>
        <v>0</v>
      </c>
      <c r="AJ13" s="36">
        <f>+TRUNC('D-PS'!AJ13,6)</f>
        <v>0</v>
      </c>
      <c r="AK13" s="36">
        <f>+TRUNC('D-PS'!AK13,6)</f>
        <v>0</v>
      </c>
      <c r="AL13" s="36">
        <f>+TRUNC('D-PS'!AL13,6)</f>
        <v>0</v>
      </c>
      <c r="AM13" s="36">
        <f>+TRUNC('D-PS'!AM13,0)</f>
        <v>0</v>
      </c>
      <c r="AN13" s="36">
        <f>+TRUNC('D-PS'!AN13,3)</f>
        <v>0</v>
      </c>
      <c r="AO13" s="36">
        <f>+TRUNC('D-PS'!AO13,0)</f>
        <v>0</v>
      </c>
      <c r="AP13" s="36">
        <f>+TRUNC('D-PS'!AP13,6)</f>
        <v>0</v>
      </c>
      <c r="AQ13" s="36">
        <f>+TRUNC('D-PS'!AQ13,0)</f>
        <v>0</v>
      </c>
      <c r="AR13" s="36">
        <f>+TRUNC('D-PS'!AR13,0)</f>
        <v>0</v>
      </c>
      <c r="AS13" s="36">
        <f>+TRUNC('D-PS'!AS13,3)</f>
        <v>0</v>
      </c>
      <c r="AT13" s="36">
        <f>+TRUNC('D-PS'!AT13,3)</f>
        <v>0</v>
      </c>
      <c r="AU13" s="36">
        <f>+TRUNC('D-PS'!AU13,0)</f>
        <v>0</v>
      </c>
      <c r="AV13" s="36">
        <f>+TRUNC('D-PS'!AV13,0)</f>
        <v>0</v>
      </c>
      <c r="AW13" s="36">
        <f>+TRUNC('D-PS'!AW13,0)</f>
        <v>0</v>
      </c>
      <c r="AX13" s="36">
        <f>+TRUNC('D-PS'!AX13,0)</f>
        <v>0</v>
      </c>
      <c r="AY13" s="36">
        <f>+TRUNC('D-PS'!AY13,0)</f>
        <v>0</v>
      </c>
      <c r="AZ13" s="36">
        <f>+TRUNC('D-PS'!AZ13,3)</f>
        <v>0</v>
      </c>
      <c r="BA13" s="36">
        <f>+TRUNC('D-PS'!BA13,0)</f>
        <v>0</v>
      </c>
      <c r="BB13" s="36">
        <f>+TRUNC('D-PS'!BB13,0)</f>
        <v>0</v>
      </c>
      <c r="BC13" s="36">
        <f>+TRUNC('D-PS'!BC13,0)</f>
        <v>0</v>
      </c>
      <c r="BD13" s="36">
        <f>+TRUNC('D-PS'!BD13,3)</f>
        <v>0</v>
      </c>
      <c r="BE13" s="36">
        <f>+TRUNC('D-PS'!BE13,3)</f>
        <v>0</v>
      </c>
      <c r="BF13" s="36">
        <f>+TRUNC('D-PS'!BF13,0)</f>
        <v>0</v>
      </c>
      <c r="BG13" s="36">
        <f>+TRUNC('D-PS'!BG13,0)</f>
        <v>0</v>
      </c>
      <c r="BH13" s="36">
        <f>+TRUNC('D-PS'!BH13,0)</f>
        <v>0</v>
      </c>
      <c r="BI13" s="36">
        <f>+TRUNC('D-PS'!BI13,0)</f>
        <v>0</v>
      </c>
      <c r="BJ13" s="36">
        <f>+TRUNC('D-PS'!BJ13,3)</f>
        <v>98.739000000000004</v>
      </c>
      <c r="BK13" s="36">
        <f>+TRUNC('D-PS'!BK13,3)</f>
        <v>1.8420000000000001</v>
      </c>
      <c r="BL13" s="36">
        <f>+TRUNC('D-PS'!BL13,3)</f>
        <v>-1.0569999999999999</v>
      </c>
      <c r="BM13" s="36">
        <f>+TRUNC('D-PS'!BM13,3)</f>
        <v>0.876</v>
      </c>
      <c r="BN13" s="36">
        <f>+TRUNC('D-PS'!BN13,3)</f>
        <v>6.0419999999999998</v>
      </c>
      <c r="BO13" s="36">
        <f>+TRUNC('D-PS'!BO13,3)</f>
        <v>6.0419999999999998</v>
      </c>
      <c r="BP13" s="36">
        <f>+TRUNC('D-PS'!BP13,3)</f>
        <v>0</v>
      </c>
      <c r="BQ13" s="36">
        <f>+TRUNC('D-PS'!BQ13,3)</f>
        <v>37.502000000000002</v>
      </c>
      <c r="BR13" s="36">
        <f>+TRUNC('D-PS'!BR13,3)</f>
        <v>37.502000000000002</v>
      </c>
      <c r="BS13" s="36">
        <f>+TRUNC('D-PS'!BS13,3)</f>
        <v>98.739000000000004</v>
      </c>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R13" s="49">
        <f>+TRUNC('D-PS'!DR13,0)</f>
        <v>0</v>
      </c>
      <c r="DS13" s="49">
        <f>+TRUNC('D-PS'!DS13,0)</f>
        <v>0</v>
      </c>
      <c r="DT13" s="49">
        <f>+TRUNC('D-PS'!DT13,3)</f>
        <v>0</v>
      </c>
      <c r="DU13" s="49">
        <f>+TRUNC('D-PS'!DU13,3)</f>
        <v>0</v>
      </c>
      <c r="DV13" s="49">
        <f>+TRUNC('D-PS'!DV13,0)</f>
        <v>0</v>
      </c>
      <c r="DW13" s="49">
        <f>+TRUNC('D-PS'!DW13,0)</f>
        <v>0</v>
      </c>
      <c r="DX13" s="49">
        <f>+TRUNC('D-PS'!DX13,0)</f>
        <v>0</v>
      </c>
      <c r="DY13" s="49">
        <f>+TRUNC('D-PS'!DY13,0)</f>
        <v>0</v>
      </c>
      <c r="DZ13" s="49">
        <f>+TRUNC('D-PS'!DZ13,0)</f>
        <v>0</v>
      </c>
      <c r="EA13" s="49">
        <f>+TRUNC('D-PS'!EA13,0)</f>
        <v>0</v>
      </c>
      <c r="EB13" s="49">
        <f>+TRUNC('D-PS'!EB13,3)</f>
        <v>0</v>
      </c>
      <c r="EC13" s="49">
        <f>+TRUNC('D-PS'!EC13,3)</f>
        <v>0</v>
      </c>
      <c r="ED13" s="49">
        <f>+TRUNC('D-PS'!ED13,0)</f>
        <v>0</v>
      </c>
      <c r="EE13" s="49">
        <f>+TRUNC('D-PS'!EE13,0)</f>
        <v>0</v>
      </c>
      <c r="EF13" s="49">
        <f>+TRUNC('D-PS'!EF13,0)</f>
        <v>0</v>
      </c>
      <c r="EG13" s="49">
        <f>+TRUNC('D-PS'!EG13,0)</f>
        <v>0</v>
      </c>
      <c r="EH13" s="49">
        <f>+TRUNC('D-PS'!EH13,0)</f>
        <v>0</v>
      </c>
      <c r="EI13" s="49">
        <f>+TRUNC('D-PS'!EI13,0)</f>
        <v>0</v>
      </c>
      <c r="EJ13" s="49">
        <f>+TRUNC('D-PS'!EJ13,3)</f>
        <v>0</v>
      </c>
      <c r="EK13" s="49">
        <f>+TRUNC('D-PS'!EK13,3)</f>
        <v>0</v>
      </c>
      <c r="EL13" s="49">
        <f>+TRUNC('D-PS'!EL13,0)</f>
        <v>0</v>
      </c>
      <c r="EM13" s="49">
        <f>+TRUNC('D-PS'!EM13,0)</f>
        <v>0</v>
      </c>
      <c r="EN13" s="49">
        <f>+TRUNC('D-PS'!EN13,0)</f>
        <v>0</v>
      </c>
      <c r="EO13" s="49">
        <f>+TRUNC('D-PS'!EO13,0)</f>
        <v>0</v>
      </c>
      <c r="EP13" s="76"/>
      <c r="EQ13" s="49">
        <f>+TRUNC('D-PS'!EQ13,0)</f>
        <v>0</v>
      </c>
      <c r="ER13" s="49">
        <f>+TRUNC('D-PS'!ER13,0)</f>
        <v>0</v>
      </c>
      <c r="ES13" s="49">
        <f>+TRUNC('D-PS'!ES13,3)</f>
        <v>0</v>
      </c>
      <c r="ET13" s="49">
        <f>+TRUNC('D-PS'!ET13,3)</f>
        <v>0</v>
      </c>
      <c r="EU13" s="49">
        <f>+TRUNC('D-PS'!EU13,0)</f>
        <v>0</v>
      </c>
      <c r="EV13" s="49">
        <f>+TRUNC('D-PS'!EV13,0)</f>
        <v>0</v>
      </c>
      <c r="EW13" s="49">
        <f>+TRUNC('D-PS'!EW13,0)</f>
        <v>0</v>
      </c>
      <c r="EX13" s="49">
        <f>+TRUNC('D-PS'!EX13,0)</f>
        <v>0</v>
      </c>
      <c r="EY13" s="49">
        <f>+TRUNC('D-PS'!EY13,0)</f>
        <v>0</v>
      </c>
      <c r="EZ13" s="49">
        <f>+TRUNC('D-PS'!EZ13,0)</f>
        <v>0</v>
      </c>
      <c r="FA13" s="49">
        <f>+TRUNC('D-PS'!FA13,3)</f>
        <v>0</v>
      </c>
      <c r="FB13" s="49">
        <f>+TRUNC('D-PS'!FB13,3)</f>
        <v>0</v>
      </c>
      <c r="FC13" s="49">
        <f>+TRUNC('D-PS'!FC13,0)</f>
        <v>0</v>
      </c>
      <c r="FD13" s="49">
        <f>+TRUNC('D-PS'!FD13,0)</f>
        <v>0</v>
      </c>
      <c r="FE13" s="49">
        <f>+TRUNC('D-PS'!FE13,0)</f>
        <v>0</v>
      </c>
      <c r="FF13" s="49">
        <f>+TRUNC('D-PS'!FF13,0)</f>
        <v>0</v>
      </c>
      <c r="FG13" s="49">
        <f>+TRUNC('D-PS'!FG13,0)</f>
        <v>0</v>
      </c>
      <c r="FH13" s="49">
        <f>+TRUNC('D-PS'!FH13,0)</f>
        <v>0</v>
      </c>
      <c r="FI13" s="49">
        <f>+TRUNC('D-PS'!FI13,3)</f>
        <v>0</v>
      </c>
      <c r="FJ13" s="49">
        <f>+TRUNC('D-PS'!FJ13,3)</f>
        <v>0</v>
      </c>
      <c r="FK13" s="49">
        <f>+TRUNC('D-PS'!FK13,0)</f>
        <v>0</v>
      </c>
      <c r="FL13" s="49">
        <f>+TRUNC('D-PS'!FL13,0)</f>
        <v>0</v>
      </c>
      <c r="FM13" s="49">
        <f>+TRUNC('D-PS'!FM13,0)</f>
        <v>0</v>
      </c>
      <c r="FN13" s="49">
        <f>+TRUNC('D-PS'!FN13,0)</f>
        <v>0</v>
      </c>
    </row>
    <row r="14" spans="1:170" x14ac:dyDescent="0.2">
      <c r="C14" s="7">
        <f>+'D-PDP'!C14</f>
        <v>44986</v>
      </c>
      <c r="D14" s="36">
        <f>+TRUNC('D-PS'!D14,0)</f>
        <v>0</v>
      </c>
      <c r="E14" s="36">
        <f>+TRUNC('D-PS'!E14,0)</f>
        <v>0</v>
      </c>
      <c r="F14" s="36">
        <f>+TRUNC('D-PS'!F14,0)</f>
        <v>0</v>
      </c>
      <c r="G14" s="36">
        <f>+TRUNC('D-PS'!G14,0)</f>
        <v>0</v>
      </c>
      <c r="H14" s="36">
        <f>+TRUNC('D-PS'!H14,0)</f>
        <v>0</v>
      </c>
      <c r="I14" s="36">
        <f>+TRUNC('D-PS'!I14,0)</f>
        <v>0</v>
      </c>
      <c r="J14" s="36">
        <f>+TRUNC('D-PS'!J14,0)</f>
        <v>0</v>
      </c>
      <c r="K14" s="36">
        <f>+TRUNC('D-PS'!K14,0)</f>
        <v>0</v>
      </c>
      <c r="L14" s="36">
        <f>+TRUNC('D-PS'!L14,0)</f>
        <v>0</v>
      </c>
      <c r="M14" s="36">
        <f>+TRUNC('D-PS'!M14,3)</f>
        <v>0</v>
      </c>
      <c r="N14" s="36">
        <f>+TRUNC('D-PS'!N14,3)</f>
        <v>0</v>
      </c>
      <c r="O14" s="36">
        <f>+TRUNC('D-PS'!O14,3)</f>
        <v>0</v>
      </c>
      <c r="P14" s="36">
        <f>+TRUNC('D-PS'!P14,3)</f>
        <v>0</v>
      </c>
      <c r="Q14" s="36">
        <f>+TRUNC('D-PS'!Q14,3)</f>
        <v>0</v>
      </c>
      <c r="R14" s="36">
        <f>+TRUNC('D-PS'!R14,3)</f>
        <v>0</v>
      </c>
      <c r="S14" s="36">
        <f>+TRUNC('D-PS'!S14,0)</f>
        <v>0</v>
      </c>
      <c r="T14" s="36">
        <f>+TRUNC('D-PS'!T14,0)</f>
        <v>0</v>
      </c>
      <c r="U14" s="36">
        <f>+TRUNC('D-PS'!U14,0)</f>
        <v>0</v>
      </c>
      <c r="V14" s="36">
        <f>+TRUNC('D-PS'!V14,0)</f>
        <v>0</v>
      </c>
      <c r="W14" s="36">
        <f>+TRUNC('D-PS'!W14,0)</f>
        <v>0</v>
      </c>
      <c r="X14" s="36">
        <f>+TRUNC('D-PS'!X14,0)</f>
        <v>0</v>
      </c>
      <c r="Y14" s="36">
        <f>+TRUNC('D-PS'!Y14,0)</f>
        <v>0</v>
      </c>
      <c r="Z14" s="36">
        <f>+TRUNC('D-PS'!Z14,0)</f>
        <v>0</v>
      </c>
      <c r="AA14" s="36">
        <f>+TRUNC('D-PS'!AA14,0)</f>
        <v>0</v>
      </c>
      <c r="AB14" s="36">
        <f>+TRUNC('D-PS'!AB14,0)</f>
        <v>0</v>
      </c>
      <c r="AC14" s="36">
        <f>+TRUNC('D-PS'!AC14,0)</f>
        <v>0</v>
      </c>
      <c r="AD14" s="36">
        <f>+TRUNC('D-PS'!AD14,3)</f>
        <v>0</v>
      </c>
      <c r="AE14" s="36">
        <f>+TRUNC('D-PS'!AE14,3)</f>
        <v>0</v>
      </c>
      <c r="AF14" s="36">
        <f>+TRUNC('D-PS'!AF14,0)</f>
        <v>0</v>
      </c>
      <c r="AG14" s="36">
        <f>+TRUNC('D-PS'!AG14,0)</f>
        <v>0</v>
      </c>
      <c r="AH14" s="36">
        <f>+TRUNC('D-PS'!AH14,0)</f>
        <v>0</v>
      </c>
      <c r="AI14" s="36">
        <f>+TRUNC('D-PS'!AI14,0)</f>
        <v>0</v>
      </c>
      <c r="AJ14" s="36">
        <f>+TRUNC('D-PS'!AJ14,6)</f>
        <v>0</v>
      </c>
      <c r="AK14" s="36">
        <f>+TRUNC('D-PS'!AK14,6)</f>
        <v>0</v>
      </c>
      <c r="AL14" s="36">
        <f>+TRUNC('D-PS'!AL14,6)</f>
        <v>0</v>
      </c>
      <c r="AM14" s="36">
        <f>+TRUNC('D-PS'!AM14,0)</f>
        <v>0</v>
      </c>
      <c r="AN14" s="36">
        <f>+TRUNC('D-PS'!AN14,3)</f>
        <v>0</v>
      </c>
      <c r="AO14" s="36">
        <f>+TRUNC('D-PS'!AO14,0)</f>
        <v>0</v>
      </c>
      <c r="AP14" s="36">
        <f>+TRUNC('D-PS'!AP14,6)</f>
        <v>0</v>
      </c>
      <c r="AQ14" s="36">
        <f>+TRUNC('D-PS'!AQ14,0)</f>
        <v>0</v>
      </c>
      <c r="AR14" s="36">
        <f>+TRUNC('D-PS'!AR14,0)</f>
        <v>0</v>
      </c>
      <c r="AS14" s="36">
        <f>+TRUNC('D-PS'!AS14,3)</f>
        <v>0</v>
      </c>
      <c r="AT14" s="36">
        <f>+TRUNC('D-PS'!AT14,3)</f>
        <v>0</v>
      </c>
      <c r="AU14" s="36">
        <f>+TRUNC('D-PS'!AU14,0)</f>
        <v>0</v>
      </c>
      <c r="AV14" s="36">
        <f>+TRUNC('D-PS'!AV14,0)</f>
        <v>0</v>
      </c>
      <c r="AW14" s="36">
        <f>+TRUNC('D-PS'!AW14,0)</f>
        <v>0</v>
      </c>
      <c r="AX14" s="36">
        <f>+TRUNC('D-PS'!AX14,0)</f>
        <v>0</v>
      </c>
      <c r="AY14" s="36">
        <f>+TRUNC('D-PS'!AY14,0)</f>
        <v>0</v>
      </c>
      <c r="AZ14" s="36">
        <f>+TRUNC('D-PS'!AZ14,3)</f>
        <v>0</v>
      </c>
      <c r="BA14" s="36">
        <f>+TRUNC('D-PS'!BA14,0)</f>
        <v>0</v>
      </c>
      <c r="BB14" s="36">
        <f>+TRUNC('D-PS'!BB14,0)</f>
        <v>0</v>
      </c>
      <c r="BC14" s="36">
        <f>+TRUNC('D-PS'!BC14,0)</f>
        <v>0</v>
      </c>
      <c r="BD14" s="36">
        <f>+TRUNC('D-PS'!BD14,3)</f>
        <v>0</v>
      </c>
      <c r="BE14" s="36">
        <f>+TRUNC('D-PS'!BE14,3)</f>
        <v>0</v>
      </c>
      <c r="BF14" s="36">
        <f>+TRUNC('D-PS'!BF14,0)</f>
        <v>0</v>
      </c>
      <c r="BG14" s="36">
        <f>+TRUNC('D-PS'!BG14,0)</f>
        <v>0</v>
      </c>
      <c r="BH14" s="36">
        <f>+TRUNC('D-PS'!BH14,0)</f>
        <v>0</v>
      </c>
      <c r="BI14" s="36">
        <f>+TRUNC('D-PS'!BI14,0)</f>
        <v>0</v>
      </c>
      <c r="BJ14" s="36">
        <f>+TRUNC('D-PS'!BJ14,3)</f>
        <v>98.739000000000004</v>
      </c>
      <c r="BK14" s="36">
        <f>+TRUNC('D-PS'!BK14,3)</f>
        <v>1.8420000000000001</v>
      </c>
      <c r="BL14" s="36">
        <f>+TRUNC('D-PS'!BL14,3)</f>
        <v>-1.0569999999999999</v>
      </c>
      <c r="BM14" s="36">
        <f>+TRUNC('D-PS'!BM14,3)</f>
        <v>0.876</v>
      </c>
      <c r="BN14" s="36">
        <f>+TRUNC('D-PS'!BN14,3)</f>
        <v>6.0419999999999998</v>
      </c>
      <c r="BO14" s="36">
        <f>+TRUNC('D-PS'!BO14,3)</f>
        <v>6.0419999999999998</v>
      </c>
      <c r="BP14" s="36">
        <f>+TRUNC('D-PS'!BP14,3)</f>
        <v>0</v>
      </c>
      <c r="BQ14" s="36">
        <f>+TRUNC('D-PS'!BQ14,3)</f>
        <v>37.502000000000002</v>
      </c>
      <c r="BR14" s="36">
        <f>+TRUNC('D-PS'!BR14,3)</f>
        <v>37.502000000000002</v>
      </c>
      <c r="BS14" s="36">
        <f>+TRUNC('D-PS'!BS14,3)</f>
        <v>98.739000000000004</v>
      </c>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R14" s="49">
        <f>+TRUNC('D-PS'!DR14,0)</f>
        <v>0</v>
      </c>
      <c r="DS14" s="49">
        <f>+TRUNC('D-PS'!DS14,0)</f>
        <v>0</v>
      </c>
      <c r="DT14" s="49">
        <f>+TRUNC('D-PS'!DT14,3)</f>
        <v>0</v>
      </c>
      <c r="DU14" s="49">
        <f>+TRUNC('D-PS'!DU14,3)</f>
        <v>0</v>
      </c>
      <c r="DV14" s="49">
        <f>+TRUNC('D-PS'!DV14,0)</f>
        <v>0</v>
      </c>
      <c r="DW14" s="49">
        <f>+TRUNC('D-PS'!DW14,0)</f>
        <v>0</v>
      </c>
      <c r="DX14" s="49">
        <f>+TRUNC('D-PS'!DX14,0)</f>
        <v>0</v>
      </c>
      <c r="DY14" s="49">
        <f>+TRUNC('D-PS'!DY14,0)</f>
        <v>0</v>
      </c>
      <c r="DZ14" s="49">
        <f>+TRUNC('D-PS'!DZ14,0)</f>
        <v>0</v>
      </c>
      <c r="EA14" s="49">
        <f>+TRUNC('D-PS'!EA14,0)</f>
        <v>0</v>
      </c>
      <c r="EB14" s="49">
        <f>+TRUNC('D-PS'!EB14,3)</f>
        <v>0</v>
      </c>
      <c r="EC14" s="49">
        <f>+TRUNC('D-PS'!EC14,3)</f>
        <v>0</v>
      </c>
      <c r="ED14" s="49">
        <f>+TRUNC('D-PS'!ED14,0)</f>
        <v>0</v>
      </c>
      <c r="EE14" s="49">
        <f>+TRUNC('D-PS'!EE14,0)</f>
        <v>0</v>
      </c>
      <c r="EF14" s="49">
        <f>+TRUNC('D-PS'!EF14,0)</f>
        <v>0</v>
      </c>
      <c r="EG14" s="49">
        <f>+TRUNC('D-PS'!EG14,0)</f>
        <v>0</v>
      </c>
      <c r="EH14" s="49">
        <f>+TRUNC('D-PS'!EH14,0)</f>
        <v>0</v>
      </c>
      <c r="EI14" s="49">
        <f>+TRUNC('D-PS'!EI14,0)</f>
        <v>0</v>
      </c>
      <c r="EJ14" s="49">
        <f>+TRUNC('D-PS'!EJ14,3)</f>
        <v>0</v>
      </c>
      <c r="EK14" s="49">
        <f>+TRUNC('D-PS'!EK14,3)</f>
        <v>0</v>
      </c>
      <c r="EL14" s="49">
        <f>+TRUNC('D-PS'!EL14,0)</f>
        <v>0</v>
      </c>
      <c r="EM14" s="49">
        <f>+TRUNC('D-PS'!EM14,0)</f>
        <v>0</v>
      </c>
      <c r="EN14" s="49">
        <f>+TRUNC('D-PS'!EN14,0)</f>
        <v>0</v>
      </c>
      <c r="EO14" s="49">
        <f>+TRUNC('D-PS'!EO14,0)</f>
        <v>0</v>
      </c>
      <c r="EP14" s="76"/>
      <c r="EQ14" s="49">
        <f>+TRUNC('D-PS'!EQ14,0)</f>
        <v>0</v>
      </c>
      <c r="ER14" s="49">
        <f>+TRUNC('D-PS'!ER14,0)</f>
        <v>0</v>
      </c>
      <c r="ES14" s="49">
        <f>+TRUNC('D-PS'!ES14,3)</f>
        <v>0</v>
      </c>
      <c r="ET14" s="49">
        <f>+TRUNC('D-PS'!ET14,3)</f>
        <v>0</v>
      </c>
      <c r="EU14" s="49">
        <f>+TRUNC('D-PS'!EU14,0)</f>
        <v>0</v>
      </c>
      <c r="EV14" s="49">
        <f>+TRUNC('D-PS'!EV14,0)</f>
        <v>0</v>
      </c>
      <c r="EW14" s="49">
        <f>+TRUNC('D-PS'!EW14,0)</f>
        <v>0</v>
      </c>
      <c r="EX14" s="49">
        <f>+TRUNC('D-PS'!EX14,0)</f>
        <v>0</v>
      </c>
      <c r="EY14" s="49">
        <f>+TRUNC('D-PS'!EY14,0)</f>
        <v>0</v>
      </c>
      <c r="EZ14" s="49">
        <f>+TRUNC('D-PS'!EZ14,0)</f>
        <v>0</v>
      </c>
      <c r="FA14" s="49">
        <f>+TRUNC('D-PS'!FA14,3)</f>
        <v>0</v>
      </c>
      <c r="FB14" s="49">
        <f>+TRUNC('D-PS'!FB14,3)</f>
        <v>0</v>
      </c>
      <c r="FC14" s="49">
        <f>+TRUNC('D-PS'!FC14,0)</f>
        <v>0</v>
      </c>
      <c r="FD14" s="49">
        <f>+TRUNC('D-PS'!FD14,0)</f>
        <v>0</v>
      </c>
      <c r="FE14" s="49">
        <f>+TRUNC('D-PS'!FE14,0)</f>
        <v>0</v>
      </c>
      <c r="FF14" s="49">
        <f>+TRUNC('D-PS'!FF14,0)</f>
        <v>0</v>
      </c>
      <c r="FG14" s="49">
        <f>+TRUNC('D-PS'!FG14,0)</f>
        <v>0</v>
      </c>
      <c r="FH14" s="49">
        <f>+TRUNC('D-PS'!FH14,0)</f>
        <v>0</v>
      </c>
      <c r="FI14" s="49">
        <f>+TRUNC('D-PS'!FI14,3)</f>
        <v>0</v>
      </c>
      <c r="FJ14" s="49">
        <f>+TRUNC('D-PS'!FJ14,3)</f>
        <v>0</v>
      </c>
      <c r="FK14" s="49">
        <f>+TRUNC('D-PS'!FK14,0)</f>
        <v>0</v>
      </c>
      <c r="FL14" s="49">
        <f>+TRUNC('D-PS'!FL14,0)</f>
        <v>0</v>
      </c>
      <c r="FM14" s="49">
        <f>+TRUNC('D-PS'!FM14,0)</f>
        <v>0</v>
      </c>
      <c r="FN14" s="49">
        <f>+TRUNC('D-PS'!FN14,0)</f>
        <v>0</v>
      </c>
    </row>
    <row r="15" spans="1:170" x14ac:dyDescent="0.2">
      <c r="C15" s="7">
        <f>+'D-PDP'!C15</f>
        <v>45017</v>
      </c>
      <c r="D15" s="36">
        <f>+TRUNC('D-PS'!D15,0)</f>
        <v>0</v>
      </c>
      <c r="E15" s="36">
        <f>+TRUNC('D-PS'!E15,0)</f>
        <v>0</v>
      </c>
      <c r="F15" s="36">
        <f>+TRUNC('D-PS'!F15,0)</f>
        <v>0</v>
      </c>
      <c r="G15" s="36">
        <f>+TRUNC('D-PS'!G15,0)</f>
        <v>0</v>
      </c>
      <c r="H15" s="36">
        <f>+TRUNC('D-PS'!H15,0)</f>
        <v>0</v>
      </c>
      <c r="I15" s="36">
        <f>+TRUNC('D-PS'!I15,0)</f>
        <v>0</v>
      </c>
      <c r="J15" s="36">
        <f>+TRUNC('D-PS'!J15,0)</f>
        <v>0</v>
      </c>
      <c r="K15" s="36">
        <f>+TRUNC('D-PS'!K15,0)</f>
        <v>0</v>
      </c>
      <c r="L15" s="36">
        <f>+TRUNC('D-PS'!L15,0)</f>
        <v>0</v>
      </c>
      <c r="M15" s="36">
        <f>+TRUNC('D-PS'!M15,3)</f>
        <v>0</v>
      </c>
      <c r="N15" s="36">
        <f>+TRUNC('D-PS'!N15,3)</f>
        <v>0</v>
      </c>
      <c r="O15" s="36">
        <f>+TRUNC('D-PS'!O15,3)</f>
        <v>0</v>
      </c>
      <c r="P15" s="36">
        <f>+TRUNC('D-PS'!P15,3)</f>
        <v>0</v>
      </c>
      <c r="Q15" s="36">
        <f>+TRUNC('D-PS'!Q15,3)</f>
        <v>0</v>
      </c>
      <c r="R15" s="36">
        <f>+TRUNC('D-PS'!R15,3)</f>
        <v>0</v>
      </c>
      <c r="S15" s="36">
        <f>+TRUNC('D-PS'!S15,0)</f>
        <v>0</v>
      </c>
      <c r="T15" s="36">
        <f>+TRUNC('D-PS'!T15,0)</f>
        <v>0</v>
      </c>
      <c r="U15" s="36">
        <f>+TRUNC('D-PS'!U15,0)</f>
        <v>0</v>
      </c>
      <c r="V15" s="36">
        <f>+TRUNC('D-PS'!V15,0)</f>
        <v>0</v>
      </c>
      <c r="W15" s="36">
        <f>+TRUNC('D-PS'!W15,0)</f>
        <v>0</v>
      </c>
      <c r="X15" s="36">
        <f>+TRUNC('D-PS'!X15,0)</f>
        <v>0</v>
      </c>
      <c r="Y15" s="36">
        <f>+TRUNC('D-PS'!Y15,0)</f>
        <v>0</v>
      </c>
      <c r="Z15" s="36">
        <f>+TRUNC('D-PS'!Z15,0)</f>
        <v>0</v>
      </c>
      <c r="AA15" s="36">
        <f>+TRUNC('D-PS'!AA15,0)</f>
        <v>0</v>
      </c>
      <c r="AB15" s="36">
        <f>+TRUNC('D-PS'!AB15,0)</f>
        <v>0</v>
      </c>
      <c r="AC15" s="36">
        <f>+TRUNC('D-PS'!AC15,0)</f>
        <v>0</v>
      </c>
      <c r="AD15" s="36">
        <f>+TRUNC('D-PS'!AD15,3)</f>
        <v>0</v>
      </c>
      <c r="AE15" s="36">
        <f>+TRUNC('D-PS'!AE15,3)</f>
        <v>0</v>
      </c>
      <c r="AF15" s="36">
        <f>+TRUNC('D-PS'!AF15,0)</f>
        <v>0</v>
      </c>
      <c r="AG15" s="36">
        <f>+TRUNC('D-PS'!AG15,0)</f>
        <v>0</v>
      </c>
      <c r="AH15" s="36">
        <f>+TRUNC('D-PS'!AH15,0)</f>
        <v>0</v>
      </c>
      <c r="AI15" s="36">
        <f>+TRUNC('D-PS'!AI15,0)</f>
        <v>0</v>
      </c>
      <c r="AJ15" s="36">
        <f>+TRUNC('D-PS'!AJ15,6)</f>
        <v>0</v>
      </c>
      <c r="AK15" s="36">
        <f>+TRUNC('D-PS'!AK15,6)</f>
        <v>0</v>
      </c>
      <c r="AL15" s="36">
        <f>+TRUNC('D-PS'!AL15,6)</f>
        <v>0</v>
      </c>
      <c r="AM15" s="36">
        <f>+TRUNC('D-PS'!AM15,0)</f>
        <v>0</v>
      </c>
      <c r="AN15" s="36">
        <f>+TRUNC('D-PS'!AN15,3)</f>
        <v>0</v>
      </c>
      <c r="AO15" s="36">
        <f>+TRUNC('D-PS'!AO15,0)</f>
        <v>0</v>
      </c>
      <c r="AP15" s="36">
        <f>+TRUNC('D-PS'!AP15,6)</f>
        <v>0</v>
      </c>
      <c r="AQ15" s="36">
        <f>+TRUNC('D-PS'!AQ15,0)</f>
        <v>0</v>
      </c>
      <c r="AR15" s="36">
        <f>+TRUNC('D-PS'!AR15,0)</f>
        <v>0</v>
      </c>
      <c r="AS15" s="36">
        <f>+TRUNC('D-PS'!AS15,3)</f>
        <v>0</v>
      </c>
      <c r="AT15" s="36">
        <f>+TRUNC('D-PS'!AT15,3)</f>
        <v>0</v>
      </c>
      <c r="AU15" s="36">
        <f>+TRUNC('D-PS'!AU15,0)</f>
        <v>0</v>
      </c>
      <c r="AV15" s="36">
        <f>+TRUNC('D-PS'!AV15,0)</f>
        <v>0</v>
      </c>
      <c r="AW15" s="36">
        <f>+TRUNC('D-PS'!AW15,0)</f>
        <v>0</v>
      </c>
      <c r="AX15" s="36">
        <f>+TRUNC('D-PS'!AX15,0)</f>
        <v>0</v>
      </c>
      <c r="AY15" s="36">
        <f>+TRUNC('D-PS'!AY15,0)</f>
        <v>0</v>
      </c>
      <c r="AZ15" s="36">
        <f>+TRUNC('D-PS'!AZ15,3)</f>
        <v>0</v>
      </c>
      <c r="BA15" s="36">
        <f>+TRUNC('D-PS'!BA15,0)</f>
        <v>0</v>
      </c>
      <c r="BB15" s="36">
        <f>+TRUNC('D-PS'!BB15,0)</f>
        <v>0</v>
      </c>
      <c r="BC15" s="36">
        <f>+TRUNC('D-PS'!BC15,0)</f>
        <v>0</v>
      </c>
      <c r="BD15" s="36">
        <f>+TRUNC('D-PS'!BD15,3)</f>
        <v>0</v>
      </c>
      <c r="BE15" s="36">
        <f>+TRUNC('D-PS'!BE15,3)</f>
        <v>0</v>
      </c>
      <c r="BF15" s="36">
        <f>+TRUNC('D-PS'!BF15,0)</f>
        <v>0</v>
      </c>
      <c r="BG15" s="36">
        <f>+TRUNC('D-PS'!BG15,0)</f>
        <v>0</v>
      </c>
      <c r="BH15" s="36">
        <f>+TRUNC('D-PS'!BH15,0)</f>
        <v>0</v>
      </c>
      <c r="BI15" s="36">
        <f>+TRUNC('D-PS'!BI15,0)</f>
        <v>0</v>
      </c>
      <c r="BJ15" s="36">
        <f>+TRUNC('D-PS'!BJ15,3)</f>
        <v>98.739000000000004</v>
      </c>
      <c r="BK15" s="36">
        <f>+TRUNC('D-PS'!BK15,3)</f>
        <v>1.8420000000000001</v>
      </c>
      <c r="BL15" s="36">
        <f>+TRUNC('D-PS'!BL15,3)</f>
        <v>-1.0569999999999999</v>
      </c>
      <c r="BM15" s="36">
        <f>+TRUNC('D-PS'!BM15,3)</f>
        <v>0.876</v>
      </c>
      <c r="BN15" s="36">
        <f>+TRUNC('D-PS'!BN15,3)</f>
        <v>6.0419999999999998</v>
      </c>
      <c r="BO15" s="36">
        <f>+TRUNC('D-PS'!BO15,3)</f>
        <v>6.0419999999999998</v>
      </c>
      <c r="BP15" s="36">
        <f>+TRUNC('D-PS'!BP15,3)</f>
        <v>0</v>
      </c>
      <c r="BQ15" s="36">
        <f>+TRUNC('D-PS'!BQ15,3)</f>
        <v>37.502000000000002</v>
      </c>
      <c r="BR15" s="36">
        <f>+TRUNC('D-PS'!BR15,3)</f>
        <v>37.502000000000002</v>
      </c>
      <c r="BS15" s="36">
        <f>+TRUNC('D-PS'!BS15,3)</f>
        <v>98.739000000000004</v>
      </c>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R15" s="49">
        <f>+TRUNC('D-PS'!DR15,0)</f>
        <v>0</v>
      </c>
      <c r="DS15" s="49">
        <f>+TRUNC('D-PS'!DS15,0)</f>
        <v>0</v>
      </c>
      <c r="DT15" s="49">
        <f>+TRUNC('D-PS'!DT15,3)</f>
        <v>0</v>
      </c>
      <c r="DU15" s="49">
        <f>+TRUNC('D-PS'!DU15,3)</f>
        <v>0</v>
      </c>
      <c r="DV15" s="49">
        <f>+TRUNC('D-PS'!DV15,0)</f>
        <v>0</v>
      </c>
      <c r="DW15" s="49">
        <f>+TRUNC('D-PS'!DW15,0)</f>
        <v>0</v>
      </c>
      <c r="DX15" s="49">
        <f>+TRUNC('D-PS'!DX15,0)</f>
        <v>0</v>
      </c>
      <c r="DY15" s="49">
        <f>+TRUNC('D-PS'!DY15,0)</f>
        <v>0</v>
      </c>
      <c r="DZ15" s="49">
        <f>+TRUNC('D-PS'!DZ15,0)</f>
        <v>0</v>
      </c>
      <c r="EA15" s="49">
        <f>+TRUNC('D-PS'!EA15,0)</f>
        <v>0</v>
      </c>
      <c r="EB15" s="49">
        <f>+TRUNC('D-PS'!EB15,3)</f>
        <v>0</v>
      </c>
      <c r="EC15" s="49">
        <f>+TRUNC('D-PS'!EC15,3)</f>
        <v>0</v>
      </c>
      <c r="ED15" s="49">
        <f>+TRUNC('D-PS'!ED15,0)</f>
        <v>0</v>
      </c>
      <c r="EE15" s="49">
        <f>+TRUNC('D-PS'!EE15,0)</f>
        <v>0</v>
      </c>
      <c r="EF15" s="49">
        <f>+TRUNC('D-PS'!EF15,0)</f>
        <v>0</v>
      </c>
      <c r="EG15" s="49">
        <f>+TRUNC('D-PS'!EG15,0)</f>
        <v>0</v>
      </c>
      <c r="EH15" s="49">
        <f>+TRUNC('D-PS'!EH15,0)</f>
        <v>0</v>
      </c>
      <c r="EI15" s="49">
        <f>+TRUNC('D-PS'!EI15,0)</f>
        <v>0</v>
      </c>
      <c r="EJ15" s="49">
        <f>+TRUNC('D-PS'!EJ15,3)</f>
        <v>0</v>
      </c>
      <c r="EK15" s="49">
        <f>+TRUNC('D-PS'!EK15,3)</f>
        <v>0</v>
      </c>
      <c r="EL15" s="49">
        <f>+TRUNC('D-PS'!EL15,0)</f>
        <v>0</v>
      </c>
      <c r="EM15" s="49">
        <f>+TRUNC('D-PS'!EM15,0)</f>
        <v>0</v>
      </c>
      <c r="EN15" s="49">
        <f>+TRUNC('D-PS'!EN15,0)</f>
        <v>0</v>
      </c>
      <c r="EO15" s="49">
        <f>+TRUNC('D-PS'!EO15,0)</f>
        <v>0</v>
      </c>
      <c r="EP15" s="76"/>
      <c r="EQ15" s="49">
        <f>+TRUNC('D-PS'!EQ15,0)</f>
        <v>0</v>
      </c>
      <c r="ER15" s="49">
        <f>+TRUNC('D-PS'!ER15,0)</f>
        <v>0</v>
      </c>
      <c r="ES15" s="49">
        <f>+TRUNC('D-PS'!ES15,3)</f>
        <v>0</v>
      </c>
      <c r="ET15" s="49">
        <f>+TRUNC('D-PS'!ET15,3)</f>
        <v>0</v>
      </c>
      <c r="EU15" s="49">
        <f>+TRUNC('D-PS'!EU15,0)</f>
        <v>0</v>
      </c>
      <c r="EV15" s="49">
        <f>+TRUNC('D-PS'!EV15,0)</f>
        <v>0</v>
      </c>
      <c r="EW15" s="49">
        <f>+TRUNC('D-PS'!EW15,0)</f>
        <v>0</v>
      </c>
      <c r="EX15" s="49">
        <f>+TRUNC('D-PS'!EX15,0)</f>
        <v>0</v>
      </c>
      <c r="EY15" s="49">
        <f>+TRUNC('D-PS'!EY15,0)</f>
        <v>0</v>
      </c>
      <c r="EZ15" s="49">
        <f>+TRUNC('D-PS'!EZ15,0)</f>
        <v>0</v>
      </c>
      <c r="FA15" s="49">
        <f>+TRUNC('D-PS'!FA15,3)</f>
        <v>0</v>
      </c>
      <c r="FB15" s="49">
        <f>+TRUNC('D-PS'!FB15,3)</f>
        <v>0</v>
      </c>
      <c r="FC15" s="49">
        <f>+TRUNC('D-PS'!FC15,0)</f>
        <v>0</v>
      </c>
      <c r="FD15" s="49">
        <f>+TRUNC('D-PS'!FD15,0)</f>
        <v>0</v>
      </c>
      <c r="FE15" s="49">
        <f>+TRUNC('D-PS'!FE15,0)</f>
        <v>0</v>
      </c>
      <c r="FF15" s="49">
        <f>+TRUNC('D-PS'!FF15,0)</f>
        <v>0</v>
      </c>
      <c r="FG15" s="49">
        <f>+TRUNC('D-PS'!FG15,0)</f>
        <v>0</v>
      </c>
      <c r="FH15" s="49">
        <f>+TRUNC('D-PS'!FH15,0)</f>
        <v>0</v>
      </c>
      <c r="FI15" s="49">
        <f>+TRUNC('D-PS'!FI15,3)</f>
        <v>0</v>
      </c>
      <c r="FJ15" s="49">
        <f>+TRUNC('D-PS'!FJ15,3)</f>
        <v>0</v>
      </c>
      <c r="FK15" s="49">
        <f>+TRUNC('D-PS'!FK15,0)</f>
        <v>0</v>
      </c>
      <c r="FL15" s="49">
        <f>+TRUNC('D-PS'!FL15,0)</f>
        <v>0</v>
      </c>
      <c r="FM15" s="49">
        <f>+TRUNC('D-PS'!FM15,0)</f>
        <v>0</v>
      </c>
      <c r="FN15" s="49">
        <f>+TRUNC('D-PS'!FN15,0)</f>
        <v>0</v>
      </c>
    </row>
    <row r="16" spans="1:170" x14ac:dyDescent="0.2">
      <c r="C16" s="7">
        <f>+'D-PDP'!C16</f>
        <v>45047</v>
      </c>
      <c r="D16" s="36">
        <f>+TRUNC('D-PS'!D16,0)</f>
        <v>0</v>
      </c>
      <c r="E16" s="36">
        <f>+TRUNC('D-PS'!E16,0)</f>
        <v>0</v>
      </c>
      <c r="F16" s="36">
        <f>+TRUNC('D-PS'!F16,0)</f>
        <v>0</v>
      </c>
      <c r="G16" s="36">
        <f>+TRUNC('D-PS'!G16,0)</f>
        <v>0</v>
      </c>
      <c r="H16" s="36">
        <f>+TRUNC('D-PS'!H16,0)</f>
        <v>0</v>
      </c>
      <c r="I16" s="36">
        <f>+TRUNC('D-PS'!I16,0)</f>
        <v>0</v>
      </c>
      <c r="J16" s="36">
        <f>+TRUNC('D-PS'!J16,0)</f>
        <v>0</v>
      </c>
      <c r="K16" s="36">
        <f>+TRUNC('D-PS'!K16,0)</f>
        <v>0</v>
      </c>
      <c r="L16" s="36">
        <f>+TRUNC('D-PS'!L16,0)</f>
        <v>0</v>
      </c>
      <c r="M16" s="36">
        <f>+TRUNC('D-PS'!M16,3)</f>
        <v>0</v>
      </c>
      <c r="N16" s="36">
        <f>+TRUNC('D-PS'!N16,3)</f>
        <v>0</v>
      </c>
      <c r="O16" s="36">
        <f>+TRUNC('D-PS'!O16,3)</f>
        <v>0</v>
      </c>
      <c r="P16" s="36">
        <f>+TRUNC('D-PS'!P16,3)</f>
        <v>0</v>
      </c>
      <c r="Q16" s="36">
        <f>+TRUNC('D-PS'!Q16,3)</f>
        <v>0</v>
      </c>
      <c r="R16" s="36">
        <f>+TRUNC('D-PS'!R16,3)</f>
        <v>0</v>
      </c>
      <c r="S16" s="36">
        <f>+TRUNC('D-PS'!S16,0)</f>
        <v>0</v>
      </c>
      <c r="T16" s="36">
        <f>+TRUNC('D-PS'!T16,0)</f>
        <v>0</v>
      </c>
      <c r="U16" s="36">
        <f>+TRUNC('D-PS'!U16,0)</f>
        <v>0</v>
      </c>
      <c r="V16" s="36">
        <f>+TRUNC('D-PS'!V16,0)</f>
        <v>0</v>
      </c>
      <c r="W16" s="36">
        <f>+TRUNC('D-PS'!W16,0)</f>
        <v>0</v>
      </c>
      <c r="X16" s="36">
        <f>+TRUNC('D-PS'!X16,0)</f>
        <v>0</v>
      </c>
      <c r="Y16" s="36">
        <f>+TRUNC('D-PS'!Y16,0)</f>
        <v>0</v>
      </c>
      <c r="Z16" s="36">
        <f>+TRUNC('D-PS'!Z16,0)</f>
        <v>0</v>
      </c>
      <c r="AA16" s="36">
        <f>+TRUNC('D-PS'!AA16,0)</f>
        <v>0</v>
      </c>
      <c r="AB16" s="36">
        <f>+TRUNC('D-PS'!AB16,0)</f>
        <v>0</v>
      </c>
      <c r="AC16" s="36">
        <f>+TRUNC('D-PS'!AC16,0)</f>
        <v>0</v>
      </c>
      <c r="AD16" s="36">
        <f>+TRUNC('D-PS'!AD16,3)</f>
        <v>0</v>
      </c>
      <c r="AE16" s="36">
        <f>+TRUNC('D-PS'!AE16,3)</f>
        <v>0</v>
      </c>
      <c r="AF16" s="36">
        <f>+TRUNC('D-PS'!AF16,0)</f>
        <v>0</v>
      </c>
      <c r="AG16" s="36">
        <f>+TRUNC('D-PS'!AG16,0)</f>
        <v>0</v>
      </c>
      <c r="AH16" s="36">
        <f>+TRUNC('D-PS'!AH16,0)</f>
        <v>0</v>
      </c>
      <c r="AI16" s="36">
        <f>+TRUNC('D-PS'!AI16,0)</f>
        <v>0</v>
      </c>
      <c r="AJ16" s="36">
        <f>+TRUNC('D-PS'!AJ16,6)</f>
        <v>0</v>
      </c>
      <c r="AK16" s="36">
        <f>+TRUNC('D-PS'!AK16,6)</f>
        <v>0</v>
      </c>
      <c r="AL16" s="36">
        <f>+TRUNC('D-PS'!AL16,6)</f>
        <v>0</v>
      </c>
      <c r="AM16" s="36">
        <f>+TRUNC('D-PS'!AM16,0)</f>
        <v>0</v>
      </c>
      <c r="AN16" s="36">
        <f>+TRUNC('D-PS'!AN16,3)</f>
        <v>0</v>
      </c>
      <c r="AO16" s="36">
        <f>+TRUNC('D-PS'!AO16,0)</f>
        <v>0</v>
      </c>
      <c r="AP16" s="36">
        <f>+TRUNC('D-PS'!AP16,6)</f>
        <v>0</v>
      </c>
      <c r="AQ16" s="36">
        <f>+TRUNC('D-PS'!AQ16,0)</f>
        <v>0</v>
      </c>
      <c r="AR16" s="36">
        <f>+TRUNC('D-PS'!AR16,0)</f>
        <v>0</v>
      </c>
      <c r="AS16" s="36">
        <f>+TRUNC('D-PS'!AS16,3)</f>
        <v>0</v>
      </c>
      <c r="AT16" s="36">
        <f>+TRUNC('D-PS'!AT16,3)</f>
        <v>0</v>
      </c>
      <c r="AU16" s="36">
        <f>+TRUNC('D-PS'!AU16,0)</f>
        <v>0</v>
      </c>
      <c r="AV16" s="36">
        <f>+TRUNC('D-PS'!AV16,0)</f>
        <v>0</v>
      </c>
      <c r="AW16" s="36">
        <f>+TRUNC('D-PS'!AW16,0)</f>
        <v>0</v>
      </c>
      <c r="AX16" s="36">
        <f>+TRUNC('D-PS'!AX16,0)</f>
        <v>0</v>
      </c>
      <c r="AY16" s="36">
        <f>+TRUNC('D-PS'!AY16,0)</f>
        <v>0</v>
      </c>
      <c r="AZ16" s="36">
        <f>+TRUNC('D-PS'!AZ16,3)</f>
        <v>0</v>
      </c>
      <c r="BA16" s="36">
        <f>+TRUNC('D-PS'!BA16,0)</f>
        <v>0</v>
      </c>
      <c r="BB16" s="36">
        <f>+TRUNC('D-PS'!BB16,0)</f>
        <v>0</v>
      </c>
      <c r="BC16" s="36">
        <f>+TRUNC('D-PS'!BC16,0)</f>
        <v>0</v>
      </c>
      <c r="BD16" s="36">
        <f>+TRUNC('D-PS'!BD16,3)</f>
        <v>0</v>
      </c>
      <c r="BE16" s="36">
        <f>+TRUNC('D-PS'!BE16,3)</f>
        <v>0</v>
      </c>
      <c r="BF16" s="36">
        <f>+TRUNC('D-PS'!BF16,0)</f>
        <v>0</v>
      </c>
      <c r="BG16" s="36">
        <f>+TRUNC('D-PS'!BG16,0)</f>
        <v>0</v>
      </c>
      <c r="BH16" s="36">
        <f>+TRUNC('D-PS'!BH16,0)</f>
        <v>0</v>
      </c>
      <c r="BI16" s="36">
        <f>+TRUNC('D-PS'!BI16,0)</f>
        <v>0</v>
      </c>
      <c r="BJ16" s="36">
        <f>+TRUNC('D-PS'!BJ16,3)</f>
        <v>98.739000000000004</v>
      </c>
      <c r="BK16" s="36">
        <f>+TRUNC('D-PS'!BK16,3)</f>
        <v>1.8420000000000001</v>
      </c>
      <c r="BL16" s="36">
        <f>+TRUNC('D-PS'!BL16,3)</f>
        <v>-1.0569999999999999</v>
      </c>
      <c r="BM16" s="36">
        <f>+TRUNC('D-PS'!BM16,3)</f>
        <v>0.876</v>
      </c>
      <c r="BN16" s="36">
        <f>+TRUNC('D-PS'!BN16,3)</f>
        <v>6.0419999999999998</v>
      </c>
      <c r="BO16" s="36">
        <f>+TRUNC('D-PS'!BO16,3)</f>
        <v>6.0419999999999998</v>
      </c>
      <c r="BP16" s="36">
        <f>+TRUNC('D-PS'!BP16,3)</f>
        <v>0</v>
      </c>
      <c r="BQ16" s="36">
        <f>+TRUNC('D-PS'!BQ16,3)</f>
        <v>37.502000000000002</v>
      </c>
      <c r="BR16" s="36">
        <f>+TRUNC('D-PS'!BR16,3)</f>
        <v>37.502000000000002</v>
      </c>
      <c r="BS16" s="36">
        <f>+TRUNC('D-PS'!BS16,3)</f>
        <v>98.739000000000004</v>
      </c>
      <c r="BT16" s="16"/>
      <c r="BU16" s="16"/>
      <c r="BV16" s="16"/>
      <c r="BW16" s="16"/>
      <c r="BX16" s="16"/>
      <c r="BY16" s="16"/>
      <c r="BZ16" s="16"/>
      <c r="CA16" s="16"/>
      <c r="CB16" s="16"/>
      <c r="CC16" s="16"/>
      <c r="CD16" s="16"/>
      <c r="CE16" s="16"/>
      <c r="CF16" s="16"/>
      <c r="CG16" s="16"/>
      <c r="CH16" s="16"/>
      <c r="CI16" s="16"/>
      <c r="CJ16" s="16"/>
      <c r="CK16" s="16"/>
      <c r="CL16" s="16"/>
      <c r="CM16" s="16"/>
      <c r="CN16" s="16"/>
      <c r="CO16" s="16"/>
      <c r="CP16" s="16"/>
      <c r="CQ16" s="16"/>
      <c r="CR16" s="16"/>
      <c r="CS16" s="16"/>
      <c r="CT16" s="16"/>
      <c r="CU16" s="16"/>
      <c r="CV16" s="16"/>
      <c r="CW16" s="16"/>
      <c r="CX16" s="16"/>
      <c r="CY16" s="16"/>
      <c r="CZ16" s="16"/>
      <c r="DA16" s="16"/>
      <c r="DB16" s="16"/>
      <c r="DC16" s="16"/>
      <c r="DD16" s="16"/>
      <c r="DE16" s="16"/>
      <c r="DF16" s="16"/>
      <c r="DG16" s="16"/>
      <c r="DH16" s="16"/>
      <c r="DI16" s="16"/>
      <c r="DJ16" s="16"/>
      <c r="DK16" s="16"/>
      <c r="DL16" s="16"/>
      <c r="DM16" s="16"/>
      <c r="DN16" s="16"/>
      <c r="DO16" s="16"/>
      <c r="DP16" s="16"/>
      <c r="DR16" s="49">
        <f>+TRUNC('D-PS'!DR16,0)</f>
        <v>0</v>
      </c>
      <c r="DS16" s="49">
        <f>+TRUNC('D-PS'!DS16,0)</f>
        <v>0</v>
      </c>
      <c r="DT16" s="49">
        <f>+TRUNC('D-PS'!DT16,3)</f>
        <v>0</v>
      </c>
      <c r="DU16" s="49">
        <f>+TRUNC('D-PS'!DU16,3)</f>
        <v>0</v>
      </c>
      <c r="DV16" s="49">
        <f>+TRUNC('D-PS'!DV16,0)</f>
        <v>0</v>
      </c>
      <c r="DW16" s="49">
        <f>+TRUNC('D-PS'!DW16,0)</f>
        <v>0</v>
      </c>
      <c r="DX16" s="49">
        <f>+TRUNC('D-PS'!DX16,0)</f>
        <v>0</v>
      </c>
      <c r="DY16" s="49">
        <f>+TRUNC('D-PS'!DY16,0)</f>
        <v>0</v>
      </c>
      <c r="DZ16" s="49">
        <f>+TRUNC('D-PS'!DZ16,0)</f>
        <v>0</v>
      </c>
      <c r="EA16" s="49">
        <f>+TRUNC('D-PS'!EA16,0)</f>
        <v>0</v>
      </c>
      <c r="EB16" s="49">
        <f>+TRUNC('D-PS'!EB16,3)</f>
        <v>0</v>
      </c>
      <c r="EC16" s="49">
        <f>+TRUNC('D-PS'!EC16,3)</f>
        <v>0</v>
      </c>
      <c r="ED16" s="49">
        <f>+TRUNC('D-PS'!ED16,0)</f>
        <v>0</v>
      </c>
      <c r="EE16" s="49">
        <f>+TRUNC('D-PS'!EE16,0)</f>
        <v>0</v>
      </c>
      <c r="EF16" s="49">
        <f>+TRUNC('D-PS'!EF16,0)</f>
        <v>0</v>
      </c>
      <c r="EG16" s="49">
        <f>+TRUNC('D-PS'!EG16,0)</f>
        <v>0</v>
      </c>
      <c r="EH16" s="49">
        <f>+TRUNC('D-PS'!EH16,0)</f>
        <v>0</v>
      </c>
      <c r="EI16" s="49">
        <f>+TRUNC('D-PS'!EI16,0)</f>
        <v>0</v>
      </c>
      <c r="EJ16" s="49">
        <f>+TRUNC('D-PS'!EJ16,3)</f>
        <v>0</v>
      </c>
      <c r="EK16" s="49">
        <f>+TRUNC('D-PS'!EK16,3)</f>
        <v>0</v>
      </c>
      <c r="EL16" s="49">
        <f>+TRUNC('D-PS'!EL16,0)</f>
        <v>0</v>
      </c>
      <c r="EM16" s="49">
        <f>+TRUNC('D-PS'!EM16,0)</f>
        <v>0</v>
      </c>
      <c r="EN16" s="49">
        <f>+TRUNC('D-PS'!EN16,0)</f>
        <v>0</v>
      </c>
      <c r="EO16" s="49">
        <f>+TRUNC('D-PS'!EO16,0)</f>
        <v>0</v>
      </c>
      <c r="EP16" s="76"/>
      <c r="EQ16" s="49">
        <f>+TRUNC('D-PS'!EQ16,0)</f>
        <v>0</v>
      </c>
      <c r="ER16" s="49">
        <f>+TRUNC('D-PS'!ER16,0)</f>
        <v>0</v>
      </c>
      <c r="ES16" s="49">
        <f>+TRUNC('D-PS'!ES16,3)</f>
        <v>0</v>
      </c>
      <c r="ET16" s="49">
        <f>+TRUNC('D-PS'!ET16,3)</f>
        <v>0</v>
      </c>
      <c r="EU16" s="49">
        <f>+TRUNC('D-PS'!EU16,0)</f>
        <v>0</v>
      </c>
      <c r="EV16" s="49">
        <f>+TRUNC('D-PS'!EV16,0)</f>
        <v>0</v>
      </c>
      <c r="EW16" s="49">
        <f>+TRUNC('D-PS'!EW16,0)</f>
        <v>0</v>
      </c>
      <c r="EX16" s="49">
        <f>+TRUNC('D-PS'!EX16,0)</f>
        <v>0</v>
      </c>
      <c r="EY16" s="49">
        <f>+TRUNC('D-PS'!EY16,0)</f>
        <v>0</v>
      </c>
      <c r="EZ16" s="49">
        <f>+TRUNC('D-PS'!EZ16,0)</f>
        <v>0</v>
      </c>
      <c r="FA16" s="49">
        <f>+TRUNC('D-PS'!FA16,3)</f>
        <v>0</v>
      </c>
      <c r="FB16" s="49">
        <f>+TRUNC('D-PS'!FB16,3)</f>
        <v>0</v>
      </c>
      <c r="FC16" s="49">
        <f>+TRUNC('D-PS'!FC16,0)</f>
        <v>0</v>
      </c>
      <c r="FD16" s="49">
        <f>+TRUNC('D-PS'!FD16,0)</f>
        <v>0</v>
      </c>
      <c r="FE16" s="49">
        <f>+TRUNC('D-PS'!FE16,0)</f>
        <v>0</v>
      </c>
      <c r="FF16" s="49">
        <f>+TRUNC('D-PS'!FF16,0)</f>
        <v>0</v>
      </c>
      <c r="FG16" s="49">
        <f>+TRUNC('D-PS'!FG16,0)</f>
        <v>0</v>
      </c>
      <c r="FH16" s="49">
        <f>+TRUNC('D-PS'!FH16,0)</f>
        <v>0</v>
      </c>
      <c r="FI16" s="49">
        <f>+TRUNC('D-PS'!FI16,3)</f>
        <v>0</v>
      </c>
      <c r="FJ16" s="49">
        <f>+TRUNC('D-PS'!FJ16,3)</f>
        <v>0</v>
      </c>
      <c r="FK16" s="49">
        <f>+TRUNC('D-PS'!FK16,0)</f>
        <v>0</v>
      </c>
      <c r="FL16" s="49">
        <f>+TRUNC('D-PS'!FL16,0)</f>
        <v>0</v>
      </c>
      <c r="FM16" s="49">
        <f>+TRUNC('D-PS'!FM16,0)</f>
        <v>0</v>
      </c>
      <c r="FN16" s="49">
        <f>+TRUNC('D-PS'!FN16,0)</f>
        <v>0</v>
      </c>
    </row>
    <row r="17" spans="3:170" x14ac:dyDescent="0.2">
      <c r="C17" s="7">
        <f>+'D-PDP'!C17</f>
        <v>45078</v>
      </c>
      <c r="D17" s="36">
        <f>+TRUNC('D-PS'!D17,0)</f>
        <v>0</v>
      </c>
      <c r="E17" s="36">
        <f>+TRUNC('D-PS'!E17,0)</f>
        <v>0</v>
      </c>
      <c r="F17" s="36">
        <f>+TRUNC('D-PS'!F17,0)</f>
        <v>0</v>
      </c>
      <c r="G17" s="36">
        <f>+TRUNC('D-PS'!G17,0)</f>
        <v>0</v>
      </c>
      <c r="H17" s="36">
        <f>+TRUNC('D-PS'!H17,0)</f>
        <v>0</v>
      </c>
      <c r="I17" s="36">
        <f>+TRUNC('D-PS'!I17,0)</f>
        <v>0</v>
      </c>
      <c r="J17" s="36">
        <f>+TRUNC('D-PS'!J17,0)</f>
        <v>0</v>
      </c>
      <c r="K17" s="36">
        <f>+TRUNC('D-PS'!K17,0)</f>
        <v>0</v>
      </c>
      <c r="L17" s="36">
        <f>+TRUNC('D-PS'!L17,0)</f>
        <v>0</v>
      </c>
      <c r="M17" s="36">
        <f>+TRUNC('D-PS'!M17,3)</f>
        <v>0</v>
      </c>
      <c r="N17" s="36">
        <f>+TRUNC('D-PS'!N17,3)</f>
        <v>0</v>
      </c>
      <c r="O17" s="36">
        <f>+TRUNC('D-PS'!O17,3)</f>
        <v>0</v>
      </c>
      <c r="P17" s="36">
        <f>+TRUNC('D-PS'!P17,3)</f>
        <v>0</v>
      </c>
      <c r="Q17" s="36">
        <f>+TRUNC('D-PS'!Q17,3)</f>
        <v>0</v>
      </c>
      <c r="R17" s="36">
        <f>+TRUNC('D-PS'!R17,3)</f>
        <v>0</v>
      </c>
      <c r="S17" s="36">
        <f>+TRUNC('D-PS'!S17,0)</f>
        <v>0</v>
      </c>
      <c r="T17" s="36">
        <f>+TRUNC('D-PS'!T17,0)</f>
        <v>0</v>
      </c>
      <c r="U17" s="36">
        <f>+TRUNC('D-PS'!U17,0)</f>
        <v>0</v>
      </c>
      <c r="V17" s="36">
        <f>+TRUNC('D-PS'!V17,0)</f>
        <v>0</v>
      </c>
      <c r="W17" s="36">
        <f>+TRUNC('D-PS'!W17,0)</f>
        <v>0</v>
      </c>
      <c r="X17" s="36">
        <f>+TRUNC('D-PS'!X17,0)</f>
        <v>0</v>
      </c>
      <c r="Y17" s="36">
        <f>+TRUNC('D-PS'!Y17,0)</f>
        <v>0</v>
      </c>
      <c r="Z17" s="36">
        <f>+TRUNC('D-PS'!Z17,0)</f>
        <v>0</v>
      </c>
      <c r="AA17" s="36">
        <f>+TRUNC('D-PS'!AA17,0)</f>
        <v>0</v>
      </c>
      <c r="AB17" s="36">
        <f>+TRUNC('D-PS'!AB17,0)</f>
        <v>0</v>
      </c>
      <c r="AC17" s="36">
        <f>+TRUNC('D-PS'!AC17,0)</f>
        <v>0</v>
      </c>
      <c r="AD17" s="36">
        <f>+TRUNC('D-PS'!AD17,3)</f>
        <v>0</v>
      </c>
      <c r="AE17" s="36">
        <f>+TRUNC('D-PS'!AE17,3)</f>
        <v>0</v>
      </c>
      <c r="AF17" s="36">
        <f>+TRUNC('D-PS'!AF17,0)</f>
        <v>0</v>
      </c>
      <c r="AG17" s="36">
        <f>+TRUNC('D-PS'!AG17,0)</f>
        <v>0</v>
      </c>
      <c r="AH17" s="36">
        <f>+TRUNC('D-PS'!AH17,0)</f>
        <v>0</v>
      </c>
      <c r="AI17" s="36">
        <f>+TRUNC('D-PS'!AI17,0)</f>
        <v>0</v>
      </c>
      <c r="AJ17" s="36">
        <f>+TRUNC('D-PS'!AJ17,6)</f>
        <v>0</v>
      </c>
      <c r="AK17" s="36">
        <f>+TRUNC('D-PS'!AK17,6)</f>
        <v>0</v>
      </c>
      <c r="AL17" s="36">
        <f>+TRUNC('D-PS'!AL17,6)</f>
        <v>0</v>
      </c>
      <c r="AM17" s="36">
        <f>+TRUNC('D-PS'!AM17,0)</f>
        <v>0</v>
      </c>
      <c r="AN17" s="36">
        <f>+TRUNC('D-PS'!AN17,3)</f>
        <v>0</v>
      </c>
      <c r="AO17" s="36">
        <f>+TRUNC('D-PS'!AO17,0)</f>
        <v>0</v>
      </c>
      <c r="AP17" s="36">
        <f>+TRUNC('D-PS'!AP17,6)</f>
        <v>0</v>
      </c>
      <c r="AQ17" s="36">
        <f>+TRUNC('D-PS'!AQ17,0)</f>
        <v>0</v>
      </c>
      <c r="AR17" s="36">
        <f>+TRUNC('D-PS'!AR17,0)</f>
        <v>0</v>
      </c>
      <c r="AS17" s="36">
        <f>+TRUNC('D-PS'!AS17,3)</f>
        <v>0</v>
      </c>
      <c r="AT17" s="36">
        <f>+TRUNC('D-PS'!AT17,3)</f>
        <v>0</v>
      </c>
      <c r="AU17" s="36">
        <f>+TRUNC('D-PS'!AU17,0)</f>
        <v>0</v>
      </c>
      <c r="AV17" s="36">
        <f>+TRUNC('D-PS'!AV17,0)</f>
        <v>0</v>
      </c>
      <c r="AW17" s="36">
        <f>+TRUNC('D-PS'!AW17,0)</f>
        <v>0</v>
      </c>
      <c r="AX17" s="36">
        <f>+TRUNC('D-PS'!AX17,0)</f>
        <v>0</v>
      </c>
      <c r="AY17" s="36">
        <f>+TRUNC('D-PS'!AY17,0)</f>
        <v>0</v>
      </c>
      <c r="AZ17" s="36">
        <f>+TRUNC('D-PS'!AZ17,3)</f>
        <v>0</v>
      </c>
      <c r="BA17" s="36">
        <f>+TRUNC('D-PS'!BA17,0)</f>
        <v>0</v>
      </c>
      <c r="BB17" s="36">
        <f>+TRUNC('D-PS'!BB17,0)</f>
        <v>0</v>
      </c>
      <c r="BC17" s="36">
        <f>+TRUNC('D-PS'!BC17,0)</f>
        <v>0</v>
      </c>
      <c r="BD17" s="36">
        <f>+TRUNC('D-PS'!BD17,3)</f>
        <v>0</v>
      </c>
      <c r="BE17" s="36">
        <f>+TRUNC('D-PS'!BE17,3)</f>
        <v>0</v>
      </c>
      <c r="BF17" s="36">
        <f>+TRUNC('D-PS'!BF17,0)</f>
        <v>0</v>
      </c>
      <c r="BG17" s="36">
        <f>+TRUNC('D-PS'!BG17,0)</f>
        <v>0</v>
      </c>
      <c r="BH17" s="36">
        <f>+TRUNC('D-PS'!BH17,0)</f>
        <v>0</v>
      </c>
      <c r="BI17" s="36">
        <f>+TRUNC('D-PS'!BI17,0)</f>
        <v>0</v>
      </c>
      <c r="BJ17" s="36">
        <f>+TRUNC('D-PS'!BJ17,3)</f>
        <v>98.739000000000004</v>
      </c>
      <c r="BK17" s="36">
        <f>+TRUNC('D-PS'!BK17,3)</f>
        <v>1.8420000000000001</v>
      </c>
      <c r="BL17" s="36">
        <f>+TRUNC('D-PS'!BL17,3)</f>
        <v>-1.0569999999999999</v>
      </c>
      <c r="BM17" s="36">
        <f>+TRUNC('D-PS'!BM17,3)</f>
        <v>0.876</v>
      </c>
      <c r="BN17" s="36">
        <f>+TRUNC('D-PS'!BN17,3)</f>
        <v>6.0419999999999998</v>
      </c>
      <c r="BO17" s="36">
        <f>+TRUNC('D-PS'!BO17,3)</f>
        <v>6.0419999999999998</v>
      </c>
      <c r="BP17" s="36">
        <f>+TRUNC('D-PS'!BP17,3)</f>
        <v>0</v>
      </c>
      <c r="BQ17" s="36">
        <f>+TRUNC('D-PS'!BQ17,3)</f>
        <v>37.502000000000002</v>
      </c>
      <c r="BR17" s="36">
        <f>+TRUNC('D-PS'!BR17,3)</f>
        <v>37.502000000000002</v>
      </c>
      <c r="BS17" s="36">
        <f>+TRUNC('D-PS'!BS17,3)</f>
        <v>98.739000000000004</v>
      </c>
      <c r="BT17" s="16"/>
      <c r="BU17" s="16"/>
      <c r="BV17" s="16"/>
      <c r="BW17" s="16"/>
      <c r="BX17" s="16"/>
      <c r="BY17" s="16"/>
      <c r="BZ17" s="16"/>
      <c r="CA17" s="16"/>
      <c r="CB17" s="16"/>
      <c r="CC17" s="16"/>
      <c r="CD17" s="16"/>
      <c r="CE17" s="16"/>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R17" s="49">
        <f>+TRUNC('D-PS'!DR17,0)</f>
        <v>0</v>
      </c>
      <c r="DS17" s="49">
        <f>+TRUNC('D-PS'!DS17,0)</f>
        <v>0</v>
      </c>
      <c r="DT17" s="49">
        <f>+TRUNC('D-PS'!DT17,3)</f>
        <v>0</v>
      </c>
      <c r="DU17" s="49">
        <f>+TRUNC('D-PS'!DU17,3)</f>
        <v>0</v>
      </c>
      <c r="DV17" s="49">
        <f>+TRUNC('D-PS'!DV17,0)</f>
        <v>0</v>
      </c>
      <c r="DW17" s="49">
        <f>+TRUNC('D-PS'!DW17,0)</f>
        <v>0</v>
      </c>
      <c r="DX17" s="49">
        <f>+TRUNC('D-PS'!DX17,0)</f>
        <v>0</v>
      </c>
      <c r="DY17" s="49">
        <f>+TRUNC('D-PS'!DY17,0)</f>
        <v>0</v>
      </c>
      <c r="DZ17" s="49">
        <f>+TRUNC('D-PS'!DZ17,0)</f>
        <v>0</v>
      </c>
      <c r="EA17" s="49">
        <f>+TRUNC('D-PS'!EA17,0)</f>
        <v>0</v>
      </c>
      <c r="EB17" s="49">
        <f>+TRUNC('D-PS'!EB17,3)</f>
        <v>0</v>
      </c>
      <c r="EC17" s="49">
        <f>+TRUNC('D-PS'!EC17,3)</f>
        <v>0</v>
      </c>
      <c r="ED17" s="49">
        <f>+TRUNC('D-PS'!ED17,0)</f>
        <v>0</v>
      </c>
      <c r="EE17" s="49">
        <f>+TRUNC('D-PS'!EE17,0)</f>
        <v>0</v>
      </c>
      <c r="EF17" s="49">
        <f>+TRUNC('D-PS'!EF17,0)</f>
        <v>0</v>
      </c>
      <c r="EG17" s="49">
        <f>+TRUNC('D-PS'!EG17,0)</f>
        <v>0</v>
      </c>
      <c r="EH17" s="49">
        <f>+TRUNC('D-PS'!EH17,0)</f>
        <v>0</v>
      </c>
      <c r="EI17" s="49">
        <f>+TRUNC('D-PS'!EI17,0)</f>
        <v>0</v>
      </c>
      <c r="EJ17" s="49">
        <f>+TRUNC('D-PS'!EJ17,3)</f>
        <v>0</v>
      </c>
      <c r="EK17" s="49">
        <f>+TRUNC('D-PS'!EK17,3)</f>
        <v>0</v>
      </c>
      <c r="EL17" s="49">
        <f>+TRUNC('D-PS'!EL17,0)</f>
        <v>0</v>
      </c>
      <c r="EM17" s="49">
        <f>+TRUNC('D-PS'!EM17,0)</f>
        <v>0</v>
      </c>
      <c r="EN17" s="49">
        <f>+TRUNC('D-PS'!EN17,0)</f>
        <v>0</v>
      </c>
      <c r="EO17" s="49">
        <f>+TRUNC('D-PS'!EO17,0)</f>
        <v>0</v>
      </c>
      <c r="EP17" s="76"/>
      <c r="EQ17" s="49">
        <f>+TRUNC('D-PS'!EQ17,0)</f>
        <v>0</v>
      </c>
      <c r="ER17" s="49">
        <f>+TRUNC('D-PS'!ER17,0)</f>
        <v>0</v>
      </c>
      <c r="ES17" s="49">
        <f>+TRUNC('D-PS'!ES17,3)</f>
        <v>0</v>
      </c>
      <c r="ET17" s="49">
        <f>+TRUNC('D-PS'!ET17,3)</f>
        <v>0</v>
      </c>
      <c r="EU17" s="49">
        <f>+TRUNC('D-PS'!EU17,0)</f>
        <v>0</v>
      </c>
      <c r="EV17" s="49">
        <f>+TRUNC('D-PS'!EV17,0)</f>
        <v>0</v>
      </c>
      <c r="EW17" s="49">
        <f>+TRUNC('D-PS'!EW17,0)</f>
        <v>0</v>
      </c>
      <c r="EX17" s="49">
        <f>+TRUNC('D-PS'!EX17,0)</f>
        <v>0</v>
      </c>
      <c r="EY17" s="49">
        <f>+TRUNC('D-PS'!EY17,0)</f>
        <v>0</v>
      </c>
      <c r="EZ17" s="49">
        <f>+TRUNC('D-PS'!EZ17,0)</f>
        <v>0</v>
      </c>
      <c r="FA17" s="49">
        <f>+TRUNC('D-PS'!FA17,3)</f>
        <v>0</v>
      </c>
      <c r="FB17" s="49">
        <f>+TRUNC('D-PS'!FB17,3)</f>
        <v>0</v>
      </c>
      <c r="FC17" s="49">
        <f>+TRUNC('D-PS'!FC17,0)</f>
        <v>0</v>
      </c>
      <c r="FD17" s="49">
        <f>+TRUNC('D-PS'!FD17,0)</f>
        <v>0</v>
      </c>
      <c r="FE17" s="49">
        <f>+TRUNC('D-PS'!FE17,0)</f>
        <v>0</v>
      </c>
      <c r="FF17" s="49">
        <f>+TRUNC('D-PS'!FF17,0)</f>
        <v>0</v>
      </c>
      <c r="FG17" s="49">
        <f>+TRUNC('D-PS'!FG17,0)</f>
        <v>0</v>
      </c>
      <c r="FH17" s="49">
        <f>+TRUNC('D-PS'!FH17,0)</f>
        <v>0</v>
      </c>
      <c r="FI17" s="49">
        <f>+TRUNC('D-PS'!FI17,3)</f>
        <v>0</v>
      </c>
      <c r="FJ17" s="49">
        <f>+TRUNC('D-PS'!FJ17,3)</f>
        <v>0</v>
      </c>
      <c r="FK17" s="49">
        <f>+TRUNC('D-PS'!FK17,0)</f>
        <v>0</v>
      </c>
      <c r="FL17" s="49">
        <f>+TRUNC('D-PS'!FL17,0)</f>
        <v>0</v>
      </c>
      <c r="FM17" s="49">
        <f>+TRUNC('D-PS'!FM17,0)</f>
        <v>0</v>
      </c>
      <c r="FN17" s="49">
        <f>+TRUNC('D-PS'!FN17,0)</f>
        <v>0</v>
      </c>
    </row>
    <row r="18" spans="3:170" x14ac:dyDescent="0.2">
      <c r="C18" s="7">
        <f>+'D-PDP'!C18</f>
        <v>45108</v>
      </c>
      <c r="D18" s="36">
        <f>+TRUNC('D-PS'!D18,0)</f>
        <v>0</v>
      </c>
      <c r="E18" s="36">
        <f>+TRUNC('D-PS'!E18,0)</f>
        <v>0</v>
      </c>
      <c r="F18" s="36">
        <f>+TRUNC('D-PS'!F18,0)</f>
        <v>0</v>
      </c>
      <c r="G18" s="36">
        <f>+TRUNC('D-PS'!G18,0)</f>
        <v>0</v>
      </c>
      <c r="H18" s="36">
        <f>+TRUNC('D-PS'!H18,0)</f>
        <v>0</v>
      </c>
      <c r="I18" s="36">
        <f>+TRUNC('D-PS'!I18,0)</f>
        <v>0</v>
      </c>
      <c r="J18" s="36">
        <f>+TRUNC('D-PS'!J18,0)</f>
        <v>0</v>
      </c>
      <c r="K18" s="36">
        <f>+TRUNC('D-PS'!K18,0)</f>
        <v>0</v>
      </c>
      <c r="L18" s="36">
        <f>+TRUNC('D-PS'!L18,0)</f>
        <v>0</v>
      </c>
      <c r="M18" s="36">
        <f>+TRUNC('D-PS'!M18,3)</f>
        <v>0</v>
      </c>
      <c r="N18" s="36">
        <f>+TRUNC('D-PS'!N18,3)</f>
        <v>0</v>
      </c>
      <c r="O18" s="36">
        <f>+TRUNC('D-PS'!O18,3)</f>
        <v>0</v>
      </c>
      <c r="P18" s="36">
        <f>+TRUNC('D-PS'!P18,3)</f>
        <v>0</v>
      </c>
      <c r="Q18" s="36">
        <f>+TRUNC('D-PS'!Q18,3)</f>
        <v>0</v>
      </c>
      <c r="R18" s="36">
        <f>+TRUNC('D-PS'!R18,3)</f>
        <v>0</v>
      </c>
      <c r="S18" s="36">
        <f>+TRUNC('D-PS'!S18,0)</f>
        <v>0</v>
      </c>
      <c r="T18" s="36">
        <f>+TRUNC('D-PS'!T18,0)</f>
        <v>0</v>
      </c>
      <c r="U18" s="36">
        <f>+TRUNC('D-PS'!U18,0)</f>
        <v>0</v>
      </c>
      <c r="V18" s="36">
        <f>+TRUNC('D-PS'!V18,0)</f>
        <v>0</v>
      </c>
      <c r="W18" s="36">
        <f>+TRUNC('D-PS'!W18,0)</f>
        <v>0</v>
      </c>
      <c r="X18" s="36">
        <f>+TRUNC('D-PS'!X18,0)</f>
        <v>0</v>
      </c>
      <c r="Y18" s="36">
        <f>+TRUNC('D-PS'!Y18,0)</f>
        <v>0</v>
      </c>
      <c r="Z18" s="36">
        <f>+TRUNC('D-PS'!Z18,0)</f>
        <v>0</v>
      </c>
      <c r="AA18" s="36">
        <f>+TRUNC('D-PS'!AA18,0)</f>
        <v>0</v>
      </c>
      <c r="AB18" s="36">
        <f>+TRUNC('D-PS'!AB18,0)</f>
        <v>0</v>
      </c>
      <c r="AC18" s="36">
        <f>+TRUNC('D-PS'!AC18,0)</f>
        <v>0</v>
      </c>
      <c r="AD18" s="36">
        <f>+TRUNC('D-PS'!AD18,3)</f>
        <v>0</v>
      </c>
      <c r="AE18" s="36">
        <f>+TRUNC('D-PS'!AE18,3)</f>
        <v>0</v>
      </c>
      <c r="AF18" s="36">
        <f>+TRUNC('D-PS'!AF18,0)</f>
        <v>0</v>
      </c>
      <c r="AG18" s="36">
        <f>+TRUNC('D-PS'!AG18,0)</f>
        <v>0</v>
      </c>
      <c r="AH18" s="36">
        <f>+TRUNC('D-PS'!AH18,0)</f>
        <v>0</v>
      </c>
      <c r="AI18" s="36">
        <f>+TRUNC('D-PS'!AI18,0)</f>
        <v>0</v>
      </c>
      <c r="AJ18" s="36">
        <f>+TRUNC('D-PS'!AJ18,6)</f>
        <v>0</v>
      </c>
      <c r="AK18" s="36">
        <f>+TRUNC('D-PS'!AK18,6)</f>
        <v>0</v>
      </c>
      <c r="AL18" s="36">
        <f>+TRUNC('D-PS'!AL18,6)</f>
        <v>0</v>
      </c>
      <c r="AM18" s="36">
        <f>+TRUNC('D-PS'!AM18,0)</f>
        <v>0</v>
      </c>
      <c r="AN18" s="36">
        <f>+TRUNC('D-PS'!AN18,3)</f>
        <v>0</v>
      </c>
      <c r="AO18" s="36">
        <f>+TRUNC('D-PS'!AO18,0)</f>
        <v>0</v>
      </c>
      <c r="AP18" s="36">
        <f>+TRUNC('D-PS'!AP18,6)</f>
        <v>0</v>
      </c>
      <c r="AQ18" s="36">
        <f>+TRUNC('D-PS'!AQ18,0)</f>
        <v>0</v>
      </c>
      <c r="AR18" s="36">
        <f>+TRUNC('D-PS'!AR18,0)</f>
        <v>0</v>
      </c>
      <c r="AS18" s="36">
        <f>+TRUNC('D-PS'!AS18,3)</f>
        <v>0</v>
      </c>
      <c r="AT18" s="36">
        <f>+TRUNC('D-PS'!AT18,3)</f>
        <v>0</v>
      </c>
      <c r="AU18" s="36">
        <f>+TRUNC('D-PS'!AU18,0)</f>
        <v>0</v>
      </c>
      <c r="AV18" s="36">
        <f>+TRUNC('D-PS'!AV18,0)</f>
        <v>0</v>
      </c>
      <c r="AW18" s="36">
        <f>+TRUNC('D-PS'!AW18,0)</f>
        <v>0</v>
      </c>
      <c r="AX18" s="36">
        <f>+TRUNC('D-PS'!AX18,0)</f>
        <v>0</v>
      </c>
      <c r="AY18" s="36">
        <f>+TRUNC('D-PS'!AY18,0)</f>
        <v>0</v>
      </c>
      <c r="AZ18" s="36">
        <f>+TRUNC('D-PS'!AZ18,3)</f>
        <v>0</v>
      </c>
      <c r="BA18" s="36">
        <f>+TRUNC('D-PS'!BA18,0)</f>
        <v>0</v>
      </c>
      <c r="BB18" s="36">
        <f>+TRUNC('D-PS'!BB18,0)</f>
        <v>0</v>
      </c>
      <c r="BC18" s="36">
        <f>+TRUNC('D-PS'!BC18,0)</f>
        <v>0</v>
      </c>
      <c r="BD18" s="36">
        <f>+TRUNC('D-PS'!BD18,3)</f>
        <v>0</v>
      </c>
      <c r="BE18" s="36">
        <f>+TRUNC('D-PS'!BE18,3)</f>
        <v>0</v>
      </c>
      <c r="BF18" s="36">
        <f>+TRUNC('D-PS'!BF18,0)</f>
        <v>0</v>
      </c>
      <c r="BG18" s="36">
        <f>+TRUNC('D-PS'!BG18,0)</f>
        <v>0</v>
      </c>
      <c r="BH18" s="36">
        <f>+TRUNC('D-PS'!BH18,0)</f>
        <v>0</v>
      </c>
      <c r="BI18" s="36">
        <f>+TRUNC('D-PS'!BI18,0)</f>
        <v>0</v>
      </c>
      <c r="BJ18" s="36">
        <f>+TRUNC('D-PS'!BJ18,3)</f>
        <v>98.739000000000004</v>
      </c>
      <c r="BK18" s="36">
        <f>+TRUNC('D-PS'!BK18,3)</f>
        <v>1.8420000000000001</v>
      </c>
      <c r="BL18" s="36">
        <f>+TRUNC('D-PS'!BL18,3)</f>
        <v>-1.0569999999999999</v>
      </c>
      <c r="BM18" s="36">
        <f>+TRUNC('D-PS'!BM18,3)</f>
        <v>0.876</v>
      </c>
      <c r="BN18" s="36">
        <f>+TRUNC('D-PS'!BN18,3)</f>
        <v>6.0419999999999998</v>
      </c>
      <c r="BO18" s="36">
        <f>+TRUNC('D-PS'!BO18,3)</f>
        <v>6.0419999999999998</v>
      </c>
      <c r="BP18" s="36">
        <f>+TRUNC('D-PS'!BP18,3)</f>
        <v>0</v>
      </c>
      <c r="BQ18" s="36">
        <f>+TRUNC('D-PS'!BQ18,3)</f>
        <v>37.502000000000002</v>
      </c>
      <c r="BR18" s="36">
        <f>+TRUNC('D-PS'!BR18,3)</f>
        <v>37.502000000000002</v>
      </c>
      <c r="BS18" s="36">
        <f>+TRUNC('D-PS'!BS18,3)</f>
        <v>98.739000000000004</v>
      </c>
      <c r="BT18" s="16"/>
      <c r="BU18" s="16"/>
      <c r="BV18" s="16"/>
      <c r="BW18" s="16"/>
      <c r="BX18" s="16"/>
      <c r="BY18" s="16"/>
      <c r="BZ18" s="16"/>
      <c r="CA18" s="16"/>
      <c r="CB18" s="16"/>
      <c r="CC18" s="16"/>
      <c r="CD18" s="16"/>
      <c r="CE18" s="16"/>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R18" s="49">
        <f>+TRUNC('D-PS'!DR18,0)</f>
        <v>0</v>
      </c>
      <c r="DS18" s="49">
        <f>+TRUNC('D-PS'!DS18,0)</f>
        <v>0</v>
      </c>
      <c r="DT18" s="49">
        <f>+TRUNC('D-PS'!DT18,3)</f>
        <v>0</v>
      </c>
      <c r="DU18" s="49">
        <f>+TRUNC('D-PS'!DU18,3)</f>
        <v>0</v>
      </c>
      <c r="DV18" s="49">
        <f>+TRUNC('D-PS'!DV18,0)</f>
        <v>0</v>
      </c>
      <c r="DW18" s="49">
        <f>+TRUNC('D-PS'!DW18,0)</f>
        <v>0</v>
      </c>
      <c r="DX18" s="49">
        <f>+TRUNC('D-PS'!DX18,0)</f>
        <v>0</v>
      </c>
      <c r="DY18" s="49">
        <f>+TRUNC('D-PS'!DY18,0)</f>
        <v>0</v>
      </c>
      <c r="DZ18" s="49">
        <f>+TRUNC('D-PS'!DZ18,0)</f>
        <v>0</v>
      </c>
      <c r="EA18" s="49">
        <f>+TRUNC('D-PS'!EA18,0)</f>
        <v>0</v>
      </c>
      <c r="EB18" s="49">
        <f>+TRUNC('D-PS'!EB18,3)</f>
        <v>0</v>
      </c>
      <c r="EC18" s="49">
        <f>+TRUNC('D-PS'!EC18,3)</f>
        <v>0</v>
      </c>
      <c r="ED18" s="49">
        <f>+TRUNC('D-PS'!ED18,0)</f>
        <v>0</v>
      </c>
      <c r="EE18" s="49">
        <f>+TRUNC('D-PS'!EE18,0)</f>
        <v>0</v>
      </c>
      <c r="EF18" s="49">
        <f>+TRUNC('D-PS'!EF18,0)</f>
        <v>0</v>
      </c>
      <c r="EG18" s="49">
        <f>+TRUNC('D-PS'!EG18,0)</f>
        <v>0</v>
      </c>
      <c r="EH18" s="49">
        <f>+TRUNC('D-PS'!EH18,0)</f>
        <v>0</v>
      </c>
      <c r="EI18" s="49">
        <f>+TRUNC('D-PS'!EI18,0)</f>
        <v>0</v>
      </c>
      <c r="EJ18" s="49">
        <f>+TRUNC('D-PS'!EJ18,3)</f>
        <v>0</v>
      </c>
      <c r="EK18" s="49">
        <f>+TRUNC('D-PS'!EK18,3)</f>
        <v>0</v>
      </c>
      <c r="EL18" s="49">
        <f>+TRUNC('D-PS'!EL18,0)</f>
        <v>0</v>
      </c>
      <c r="EM18" s="49">
        <f>+TRUNC('D-PS'!EM18,0)</f>
        <v>0</v>
      </c>
      <c r="EN18" s="49">
        <f>+TRUNC('D-PS'!EN18,0)</f>
        <v>0</v>
      </c>
      <c r="EO18" s="49">
        <f>+TRUNC('D-PS'!EO18,0)</f>
        <v>0</v>
      </c>
      <c r="EP18" s="76"/>
      <c r="EQ18" s="49">
        <f>+TRUNC('D-PS'!EQ18,0)</f>
        <v>0</v>
      </c>
      <c r="ER18" s="49">
        <f>+TRUNC('D-PS'!ER18,0)</f>
        <v>0</v>
      </c>
      <c r="ES18" s="49">
        <f>+TRUNC('D-PS'!ES18,3)</f>
        <v>0</v>
      </c>
      <c r="ET18" s="49">
        <f>+TRUNC('D-PS'!ET18,3)</f>
        <v>0</v>
      </c>
      <c r="EU18" s="49">
        <f>+TRUNC('D-PS'!EU18,0)</f>
        <v>0</v>
      </c>
      <c r="EV18" s="49">
        <f>+TRUNC('D-PS'!EV18,0)</f>
        <v>0</v>
      </c>
      <c r="EW18" s="49">
        <f>+TRUNC('D-PS'!EW18,0)</f>
        <v>0</v>
      </c>
      <c r="EX18" s="49">
        <f>+TRUNC('D-PS'!EX18,0)</f>
        <v>0</v>
      </c>
      <c r="EY18" s="49">
        <f>+TRUNC('D-PS'!EY18,0)</f>
        <v>0</v>
      </c>
      <c r="EZ18" s="49">
        <f>+TRUNC('D-PS'!EZ18,0)</f>
        <v>0</v>
      </c>
      <c r="FA18" s="49">
        <f>+TRUNC('D-PS'!FA18,3)</f>
        <v>0</v>
      </c>
      <c r="FB18" s="49">
        <f>+TRUNC('D-PS'!FB18,3)</f>
        <v>0</v>
      </c>
      <c r="FC18" s="49">
        <f>+TRUNC('D-PS'!FC18,0)</f>
        <v>0</v>
      </c>
      <c r="FD18" s="49">
        <f>+TRUNC('D-PS'!FD18,0)</f>
        <v>0</v>
      </c>
      <c r="FE18" s="49">
        <f>+TRUNC('D-PS'!FE18,0)</f>
        <v>0</v>
      </c>
      <c r="FF18" s="49">
        <f>+TRUNC('D-PS'!FF18,0)</f>
        <v>0</v>
      </c>
      <c r="FG18" s="49">
        <f>+TRUNC('D-PS'!FG18,0)</f>
        <v>0</v>
      </c>
      <c r="FH18" s="49">
        <f>+TRUNC('D-PS'!FH18,0)</f>
        <v>0</v>
      </c>
      <c r="FI18" s="49">
        <f>+TRUNC('D-PS'!FI18,3)</f>
        <v>0</v>
      </c>
      <c r="FJ18" s="49">
        <f>+TRUNC('D-PS'!FJ18,3)</f>
        <v>0</v>
      </c>
      <c r="FK18" s="49">
        <f>+TRUNC('D-PS'!FK18,0)</f>
        <v>0</v>
      </c>
      <c r="FL18" s="49">
        <f>+TRUNC('D-PS'!FL18,0)</f>
        <v>0</v>
      </c>
      <c r="FM18" s="49">
        <f>+TRUNC('D-PS'!FM18,0)</f>
        <v>0</v>
      </c>
      <c r="FN18" s="49">
        <f>+TRUNC('D-PS'!FN18,0)</f>
        <v>0</v>
      </c>
    </row>
    <row r="19" spans="3:170" x14ac:dyDescent="0.2">
      <c r="C19" s="7">
        <f>+'D-PDP'!C19</f>
        <v>45139</v>
      </c>
      <c r="D19" s="36">
        <f>+TRUNC('D-PS'!D19,0)</f>
        <v>0</v>
      </c>
      <c r="E19" s="36">
        <f>+TRUNC('D-PS'!E19,0)</f>
        <v>0</v>
      </c>
      <c r="F19" s="36">
        <f>+TRUNC('D-PS'!F19,0)</f>
        <v>0</v>
      </c>
      <c r="G19" s="36">
        <f>+TRUNC('D-PS'!G19,0)</f>
        <v>0</v>
      </c>
      <c r="H19" s="36">
        <f>+TRUNC('D-PS'!H19,0)</f>
        <v>0</v>
      </c>
      <c r="I19" s="36">
        <f>+TRUNC('D-PS'!I19,0)</f>
        <v>0</v>
      </c>
      <c r="J19" s="36">
        <f>+TRUNC('D-PS'!J19,0)</f>
        <v>0</v>
      </c>
      <c r="K19" s="36">
        <f>+TRUNC('D-PS'!K19,0)</f>
        <v>0</v>
      </c>
      <c r="L19" s="36">
        <f>+TRUNC('D-PS'!L19,0)</f>
        <v>0</v>
      </c>
      <c r="M19" s="36">
        <f>+TRUNC('D-PS'!M19,3)</f>
        <v>0</v>
      </c>
      <c r="N19" s="36">
        <f>+TRUNC('D-PS'!N19,3)</f>
        <v>0</v>
      </c>
      <c r="O19" s="36">
        <f>+TRUNC('D-PS'!O19,3)</f>
        <v>0</v>
      </c>
      <c r="P19" s="36">
        <f>+TRUNC('D-PS'!P19,3)</f>
        <v>0</v>
      </c>
      <c r="Q19" s="36">
        <f>+TRUNC('D-PS'!Q19,3)</f>
        <v>0</v>
      </c>
      <c r="R19" s="36">
        <f>+TRUNC('D-PS'!R19,3)</f>
        <v>0</v>
      </c>
      <c r="S19" s="36">
        <f>+TRUNC('D-PS'!S19,0)</f>
        <v>0</v>
      </c>
      <c r="T19" s="36">
        <f>+TRUNC('D-PS'!T19,0)</f>
        <v>0</v>
      </c>
      <c r="U19" s="36">
        <f>+TRUNC('D-PS'!U19,0)</f>
        <v>0</v>
      </c>
      <c r="V19" s="36">
        <f>+TRUNC('D-PS'!V19,0)</f>
        <v>0</v>
      </c>
      <c r="W19" s="36">
        <f>+TRUNC('D-PS'!W19,0)</f>
        <v>0</v>
      </c>
      <c r="X19" s="36">
        <f>+TRUNC('D-PS'!X19,0)</f>
        <v>0</v>
      </c>
      <c r="Y19" s="36">
        <f>+TRUNC('D-PS'!Y19,0)</f>
        <v>0</v>
      </c>
      <c r="Z19" s="36">
        <f>+TRUNC('D-PS'!Z19,0)</f>
        <v>0</v>
      </c>
      <c r="AA19" s="36">
        <f>+TRUNC('D-PS'!AA19,0)</f>
        <v>0</v>
      </c>
      <c r="AB19" s="36">
        <f>+TRUNC('D-PS'!AB19,0)</f>
        <v>0</v>
      </c>
      <c r="AC19" s="36">
        <f>+TRUNC('D-PS'!AC19,0)</f>
        <v>0</v>
      </c>
      <c r="AD19" s="36">
        <f>+TRUNC('D-PS'!AD19,3)</f>
        <v>0</v>
      </c>
      <c r="AE19" s="36">
        <f>+TRUNC('D-PS'!AE19,3)</f>
        <v>0</v>
      </c>
      <c r="AF19" s="36">
        <f>+TRUNC('D-PS'!AF19,0)</f>
        <v>0</v>
      </c>
      <c r="AG19" s="36">
        <f>+TRUNC('D-PS'!AG19,0)</f>
        <v>0</v>
      </c>
      <c r="AH19" s="36">
        <f>+TRUNC('D-PS'!AH19,0)</f>
        <v>0</v>
      </c>
      <c r="AI19" s="36">
        <f>+TRUNC('D-PS'!AI19,0)</f>
        <v>0</v>
      </c>
      <c r="AJ19" s="36">
        <f>+TRUNC('D-PS'!AJ19,6)</f>
        <v>0</v>
      </c>
      <c r="AK19" s="36">
        <f>+TRUNC('D-PS'!AK19,6)</f>
        <v>0</v>
      </c>
      <c r="AL19" s="36">
        <f>+TRUNC('D-PS'!AL19,6)</f>
        <v>0</v>
      </c>
      <c r="AM19" s="36">
        <f>+TRUNC('D-PS'!AM19,0)</f>
        <v>0</v>
      </c>
      <c r="AN19" s="36">
        <f>+TRUNC('D-PS'!AN19,3)</f>
        <v>0</v>
      </c>
      <c r="AO19" s="36">
        <f>+TRUNC('D-PS'!AO19,0)</f>
        <v>0</v>
      </c>
      <c r="AP19" s="36">
        <f>+TRUNC('D-PS'!AP19,6)</f>
        <v>0</v>
      </c>
      <c r="AQ19" s="36">
        <f>+TRUNC('D-PS'!AQ19,0)</f>
        <v>0</v>
      </c>
      <c r="AR19" s="36">
        <f>+TRUNC('D-PS'!AR19,0)</f>
        <v>0</v>
      </c>
      <c r="AS19" s="36">
        <f>+TRUNC('D-PS'!AS19,3)</f>
        <v>0</v>
      </c>
      <c r="AT19" s="36">
        <f>+TRUNC('D-PS'!AT19,3)</f>
        <v>0</v>
      </c>
      <c r="AU19" s="36">
        <f>+TRUNC('D-PS'!AU19,0)</f>
        <v>0</v>
      </c>
      <c r="AV19" s="36">
        <f>+TRUNC('D-PS'!AV19,0)</f>
        <v>0</v>
      </c>
      <c r="AW19" s="36">
        <f>+TRUNC('D-PS'!AW19,0)</f>
        <v>0</v>
      </c>
      <c r="AX19" s="36">
        <f>+TRUNC('D-PS'!AX19,0)</f>
        <v>0</v>
      </c>
      <c r="AY19" s="36">
        <f>+TRUNC('D-PS'!AY19,0)</f>
        <v>0</v>
      </c>
      <c r="AZ19" s="36">
        <f>+TRUNC('D-PS'!AZ19,3)</f>
        <v>0</v>
      </c>
      <c r="BA19" s="36">
        <f>+TRUNC('D-PS'!BA19,0)</f>
        <v>0</v>
      </c>
      <c r="BB19" s="36">
        <f>+TRUNC('D-PS'!BB19,0)</f>
        <v>0</v>
      </c>
      <c r="BC19" s="36">
        <f>+TRUNC('D-PS'!BC19,0)</f>
        <v>0</v>
      </c>
      <c r="BD19" s="36">
        <f>+TRUNC('D-PS'!BD19,3)</f>
        <v>0</v>
      </c>
      <c r="BE19" s="36">
        <f>+TRUNC('D-PS'!BE19,3)</f>
        <v>0</v>
      </c>
      <c r="BF19" s="36">
        <f>+TRUNC('D-PS'!BF19,0)</f>
        <v>0</v>
      </c>
      <c r="BG19" s="36">
        <f>+TRUNC('D-PS'!BG19,0)</f>
        <v>0</v>
      </c>
      <c r="BH19" s="36">
        <f>+TRUNC('D-PS'!BH19,0)</f>
        <v>0</v>
      </c>
      <c r="BI19" s="36">
        <f>+TRUNC('D-PS'!BI19,0)</f>
        <v>0</v>
      </c>
      <c r="BJ19" s="36">
        <f>+TRUNC('D-PS'!BJ19,3)</f>
        <v>98.739000000000004</v>
      </c>
      <c r="BK19" s="36">
        <f>+TRUNC('D-PS'!BK19,3)</f>
        <v>1.8420000000000001</v>
      </c>
      <c r="BL19" s="36">
        <f>+TRUNC('D-PS'!BL19,3)</f>
        <v>-1.0569999999999999</v>
      </c>
      <c r="BM19" s="36">
        <f>+TRUNC('D-PS'!BM19,3)</f>
        <v>0.876</v>
      </c>
      <c r="BN19" s="36">
        <f>+TRUNC('D-PS'!BN19,3)</f>
        <v>6.0419999999999998</v>
      </c>
      <c r="BO19" s="36">
        <f>+TRUNC('D-PS'!BO19,3)</f>
        <v>6.0419999999999998</v>
      </c>
      <c r="BP19" s="36">
        <f>+TRUNC('D-PS'!BP19,3)</f>
        <v>0</v>
      </c>
      <c r="BQ19" s="36">
        <f>+TRUNC('D-PS'!BQ19,3)</f>
        <v>37.502000000000002</v>
      </c>
      <c r="BR19" s="36">
        <f>+TRUNC('D-PS'!BR19,3)</f>
        <v>37.502000000000002</v>
      </c>
      <c r="BS19" s="36">
        <f>+TRUNC('D-PS'!BS19,3)</f>
        <v>98.739000000000004</v>
      </c>
      <c r="BT19" s="16"/>
      <c r="BU19" s="16"/>
      <c r="BV19" s="16"/>
      <c r="BW19" s="16"/>
      <c r="BX19" s="16"/>
      <c r="BY19" s="16"/>
      <c r="BZ19" s="16"/>
      <c r="CA19" s="16"/>
      <c r="CB19" s="16"/>
      <c r="CC19" s="16"/>
      <c r="CD19" s="16"/>
      <c r="CE19" s="16"/>
      <c r="CF19" s="16"/>
      <c r="CG19" s="16"/>
      <c r="CH19" s="16"/>
      <c r="CI19" s="16"/>
      <c r="CJ19" s="16"/>
      <c r="CK19" s="16"/>
      <c r="CL19" s="16"/>
      <c r="CM19" s="16"/>
      <c r="CN19" s="16"/>
      <c r="CO19" s="16"/>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R19" s="49">
        <f>+TRUNC('D-PS'!DR19,0)</f>
        <v>0</v>
      </c>
      <c r="DS19" s="49">
        <f>+TRUNC('D-PS'!DS19,0)</f>
        <v>0</v>
      </c>
      <c r="DT19" s="49">
        <f>+TRUNC('D-PS'!DT19,3)</f>
        <v>0</v>
      </c>
      <c r="DU19" s="49">
        <f>+TRUNC('D-PS'!DU19,3)</f>
        <v>0</v>
      </c>
      <c r="DV19" s="49">
        <f>+TRUNC('D-PS'!DV19,0)</f>
        <v>0</v>
      </c>
      <c r="DW19" s="49">
        <f>+TRUNC('D-PS'!DW19,0)</f>
        <v>0</v>
      </c>
      <c r="DX19" s="49">
        <f>+TRUNC('D-PS'!DX19,0)</f>
        <v>0</v>
      </c>
      <c r="DY19" s="49">
        <f>+TRUNC('D-PS'!DY19,0)</f>
        <v>0</v>
      </c>
      <c r="DZ19" s="49">
        <f>+TRUNC('D-PS'!DZ19,0)</f>
        <v>0</v>
      </c>
      <c r="EA19" s="49">
        <f>+TRUNC('D-PS'!EA19,0)</f>
        <v>0</v>
      </c>
      <c r="EB19" s="49">
        <f>+TRUNC('D-PS'!EB19,3)</f>
        <v>0</v>
      </c>
      <c r="EC19" s="49">
        <f>+TRUNC('D-PS'!EC19,3)</f>
        <v>0</v>
      </c>
      <c r="ED19" s="49">
        <f>+TRUNC('D-PS'!ED19,0)</f>
        <v>0</v>
      </c>
      <c r="EE19" s="49">
        <f>+TRUNC('D-PS'!EE19,0)</f>
        <v>0</v>
      </c>
      <c r="EF19" s="49">
        <f>+TRUNC('D-PS'!EF19,0)</f>
        <v>0</v>
      </c>
      <c r="EG19" s="49">
        <f>+TRUNC('D-PS'!EG19,0)</f>
        <v>0</v>
      </c>
      <c r="EH19" s="49">
        <f>+TRUNC('D-PS'!EH19,0)</f>
        <v>0</v>
      </c>
      <c r="EI19" s="49">
        <f>+TRUNC('D-PS'!EI19,0)</f>
        <v>0</v>
      </c>
      <c r="EJ19" s="49">
        <f>+TRUNC('D-PS'!EJ19,3)</f>
        <v>0</v>
      </c>
      <c r="EK19" s="49">
        <f>+TRUNC('D-PS'!EK19,3)</f>
        <v>0</v>
      </c>
      <c r="EL19" s="49">
        <f>+TRUNC('D-PS'!EL19,0)</f>
        <v>0</v>
      </c>
      <c r="EM19" s="49">
        <f>+TRUNC('D-PS'!EM19,0)</f>
        <v>0</v>
      </c>
      <c r="EN19" s="49">
        <f>+TRUNC('D-PS'!EN19,0)</f>
        <v>0</v>
      </c>
      <c r="EO19" s="49">
        <f>+TRUNC('D-PS'!EO19,0)</f>
        <v>0</v>
      </c>
      <c r="EP19" s="76"/>
      <c r="EQ19" s="49">
        <f>+TRUNC('D-PS'!EQ19,0)</f>
        <v>0</v>
      </c>
      <c r="ER19" s="49">
        <f>+TRUNC('D-PS'!ER19,0)</f>
        <v>0</v>
      </c>
      <c r="ES19" s="49">
        <f>+TRUNC('D-PS'!ES19,3)</f>
        <v>0</v>
      </c>
      <c r="ET19" s="49">
        <f>+TRUNC('D-PS'!ET19,3)</f>
        <v>0</v>
      </c>
      <c r="EU19" s="49">
        <f>+TRUNC('D-PS'!EU19,0)</f>
        <v>0</v>
      </c>
      <c r="EV19" s="49">
        <f>+TRUNC('D-PS'!EV19,0)</f>
        <v>0</v>
      </c>
      <c r="EW19" s="49">
        <f>+TRUNC('D-PS'!EW19,0)</f>
        <v>0</v>
      </c>
      <c r="EX19" s="49">
        <f>+TRUNC('D-PS'!EX19,0)</f>
        <v>0</v>
      </c>
      <c r="EY19" s="49">
        <f>+TRUNC('D-PS'!EY19,0)</f>
        <v>0</v>
      </c>
      <c r="EZ19" s="49">
        <f>+TRUNC('D-PS'!EZ19,0)</f>
        <v>0</v>
      </c>
      <c r="FA19" s="49">
        <f>+TRUNC('D-PS'!FA19,3)</f>
        <v>0</v>
      </c>
      <c r="FB19" s="49">
        <f>+TRUNC('D-PS'!FB19,3)</f>
        <v>0</v>
      </c>
      <c r="FC19" s="49">
        <f>+TRUNC('D-PS'!FC19,0)</f>
        <v>0</v>
      </c>
      <c r="FD19" s="49">
        <f>+TRUNC('D-PS'!FD19,0)</f>
        <v>0</v>
      </c>
      <c r="FE19" s="49">
        <f>+TRUNC('D-PS'!FE19,0)</f>
        <v>0</v>
      </c>
      <c r="FF19" s="49">
        <f>+TRUNC('D-PS'!FF19,0)</f>
        <v>0</v>
      </c>
      <c r="FG19" s="49">
        <f>+TRUNC('D-PS'!FG19,0)</f>
        <v>0</v>
      </c>
      <c r="FH19" s="49">
        <f>+TRUNC('D-PS'!FH19,0)</f>
        <v>0</v>
      </c>
      <c r="FI19" s="49">
        <f>+TRUNC('D-PS'!FI19,3)</f>
        <v>0</v>
      </c>
      <c r="FJ19" s="49">
        <f>+TRUNC('D-PS'!FJ19,3)</f>
        <v>0</v>
      </c>
      <c r="FK19" s="49">
        <f>+TRUNC('D-PS'!FK19,0)</f>
        <v>0</v>
      </c>
      <c r="FL19" s="49">
        <f>+TRUNC('D-PS'!FL19,0)</f>
        <v>0</v>
      </c>
      <c r="FM19" s="49">
        <f>+TRUNC('D-PS'!FM19,0)</f>
        <v>0</v>
      </c>
      <c r="FN19" s="49">
        <f>+TRUNC('D-PS'!FN19,0)</f>
        <v>0</v>
      </c>
    </row>
    <row r="20" spans="3:170" x14ac:dyDescent="0.2">
      <c r="C20" s="7">
        <f>+'D-PDP'!C20</f>
        <v>45170</v>
      </c>
      <c r="D20" s="36">
        <f>+TRUNC('D-PS'!D20,0)</f>
        <v>0</v>
      </c>
      <c r="E20" s="36">
        <f>+TRUNC('D-PS'!E20,0)</f>
        <v>0</v>
      </c>
      <c r="F20" s="36">
        <f>+TRUNC('D-PS'!F20,0)</f>
        <v>0</v>
      </c>
      <c r="G20" s="36">
        <f>+TRUNC('D-PS'!G20,0)</f>
        <v>0</v>
      </c>
      <c r="H20" s="36">
        <f>+TRUNC('D-PS'!H20,0)</f>
        <v>0</v>
      </c>
      <c r="I20" s="36">
        <f>+TRUNC('D-PS'!I20,0)</f>
        <v>0</v>
      </c>
      <c r="J20" s="36">
        <f>+TRUNC('D-PS'!J20,0)</f>
        <v>0</v>
      </c>
      <c r="K20" s="36">
        <f>+TRUNC('D-PS'!K20,0)</f>
        <v>0</v>
      </c>
      <c r="L20" s="36">
        <f>+TRUNC('D-PS'!L20,0)</f>
        <v>0</v>
      </c>
      <c r="M20" s="36">
        <f>+TRUNC('D-PS'!M20,3)</f>
        <v>0</v>
      </c>
      <c r="N20" s="36">
        <f>+TRUNC('D-PS'!N20,3)</f>
        <v>0</v>
      </c>
      <c r="O20" s="36">
        <f>+TRUNC('D-PS'!O20,3)</f>
        <v>0</v>
      </c>
      <c r="P20" s="36">
        <f>+TRUNC('D-PS'!P20,3)</f>
        <v>0</v>
      </c>
      <c r="Q20" s="36">
        <f>+TRUNC('D-PS'!Q20,3)</f>
        <v>0</v>
      </c>
      <c r="R20" s="36">
        <f>+TRUNC('D-PS'!R20,3)</f>
        <v>0</v>
      </c>
      <c r="S20" s="36">
        <f>+TRUNC('D-PS'!S20,0)</f>
        <v>0</v>
      </c>
      <c r="T20" s="36">
        <f>+TRUNC('D-PS'!T20,0)</f>
        <v>0</v>
      </c>
      <c r="U20" s="36">
        <f>+TRUNC('D-PS'!U20,0)</f>
        <v>0</v>
      </c>
      <c r="V20" s="36">
        <f>+TRUNC('D-PS'!V20,0)</f>
        <v>0</v>
      </c>
      <c r="W20" s="36">
        <f>+TRUNC('D-PS'!W20,0)</f>
        <v>0</v>
      </c>
      <c r="X20" s="36">
        <f>+TRUNC('D-PS'!X20,0)</f>
        <v>0</v>
      </c>
      <c r="Y20" s="36">
        <f>+TRUNC('D-PS'!Y20,0)</f>
        <v>0</v>
      </c>
      <c r="Z20" s="36">
        <f>+TRUNC('D-PS'!Z20,0)</f>
        <v>0</v>
      </c>
      <c r="AA20" s="36">
        <f>+TRUNC('D-PS'!AA20,0)</f>
        <v>0</v>
      </c>
      <c r="AB20" s="36">
        <f>+TRUNC('D-PS'!AB20,0)</f>
        <v>0</v>
      </c>
      <c r="AC20" s="36">
        <f>+TRUNC('D-PS'!AC20,0)</f>
        <v>0</v>
      </c>
      <c r="AD20" s="36">
        <f>+TRUNC('D-PS'!AD20,3)</f>
        <v>0</v>
      </c>
      <c r="AE20" s="36">
        <f>+TRUNC('D-PS'!AE20,3)</f>
        <v>0</v>
      </c>
      <c r="AF20" s="36">
        <f>+TRUNC('D-PS'!AF20,0)</f>
        <v>0</v>
      </c>
      <c r="AG20" s="36">
        <f>+TRUNC('D-PS'!AG20,0)</f>
        <v>0</v>
      </c>
      <c r="AH20" s="36">
        <f>+TRUNC('D-PS'!AH20,0)</f>
        <v>0</v>
      </c>
      <c r="AI20" s="36">
        <f>+TRUNC('D-PS'!AI20,0)</f>
        <v>0</v>
      </c>
      <c r="AJ20" s="36">
        <f>+TRUNC('D-PS'!AJ20,6)</f>
        <v>0</v>
      </c>
      <c r="AK20" s="36">
        <f>+TRUNC('D-PS'!AK20,6)</f>
        <v>0</v>
      </c>
      <c r="AL20" s="36">
        <f>+TRUNC('D-PS'!AL20,6)</f>
        <v>0</v>
      </c>
      <c r="AM20" s="36">
        <f>+TRUNC('D-PS'!AM20,0)</f>
        <v>0</v>
      </c>
      <c r="AN20" s="36">
        <f>+TRUNC('D-PS'!AN20,3)</f>
        <v>0</v>
      </c>
      <c r="AO20" s="36">
        <f>+TRUNC('D-PS'!AO20,0)</f>
        <v>0</v>
      </c>
      <c r="AP20" s="36">
        <f>+TRUNC('D-PS'!AP20,6)</f>
        <v>0</v>
      </c>
      <c r="AQ20" s="36">
        <f>+TRUNC('D-PS'!AQ20,0)</f>
        <v>0</v>
      </c>
      <c r="AR20" s="36">
        <f>+TRUNC('D-PS'!AR20,0)</f>
        <v>0</v>
      </c>
      <c r="AS20" s="36">
        <f>+TRUNC('D-PS'!AS20,3)</f>
        <v>0</v>
      </c>
      <c r="AT20" s="36">
        <f>+TRUNC('D-PS'!AT20,3)</f>
        <v>0</v>
      </c>
      <c r="AU20" s="36">
        <f>+TRUNC('D-PS'!AU20,0)</f>
        <v>0</v>
      </c>
      <c r="AV20" s="36">
        <f>+TRUNC('D-PS'!AV20,0)</f>
        <v>0</v>
      </c>
      <c r="AW20" s="36">
        <f>+TRUNC('D-PS'!AW20,0)</f>
        <v>0</v>
      </c>
      <c r="AX20" s="36">
        <f>+TRUNC('D-PS'!AX20,0)</f>
        <v>0</v>
      </c>
      <c r="AY20" s="36">
        <f>+TRUNC('D-PS'!AY20,0)</f>
        <v>0</v>
      </c>
      <c r="AZ20" s="36">
        <f>+TRUNC('D-PS'!AZ20,3)</f>
        <v>0</v>
      </c>
      <c r="BA20" s="36">
        <f>+TRUNC('D-PS'!BA20,0)</f>
        <v>0</v>
      </c>
      <c r="BB20" s="36">
        <f>+TRUNC('D-PS'!BB20,0)</f>
        <v>0</v>
      </c>
      <c r="BC20" s="36">
        <f>+TRUNC('D-PS'!BC20,0)</f>
        <v>0</v>
      </c>
      <c r="BD20" s="36">
        <f>+TRUNC('D-PS'!BD20,3)</f>
        <v>0</v>
      </c>
      <c r="BE20" s="36">
        <f>+TRUNC('D-PS'!BE20,3)</f>
        <v>0</v>
      </c>
      <c r="BF20" s="36">
        <f>+TRUNC('D-PS'!BF20,0)</f>
        <v>0</v>
      </c>
      <c r="BG20" s="36">
        <f>+TRUNC('D-PS'!BG20,0)</f>
        <v>0</v>
      </c>
      <c r="BH20" s="36">
        <f>+TRUNC('D-PS'!BH20,0)</f>
        <v>0</v>
      </c>
      <c r="BI20" s="36">
        <f>+TRUNC('D-PS'!BI20,0)</f>
        <v>0</v>
      </c>
      <c r="BJ20" s="36">
        <f>+TRUNC('D-PS'!BJ20,3)</f>
        <v>98.739000000000004</v>
      </c>
      <c r="BK20" s="36">
        <f>+TRUNC('D-PS'!BK20,3)</f>
        <v>1.8420000000000001</v>
      </c>
      <c r="BL20" s="36">
        <f>+TRUNC('D-PS'!BL20,3)</f>
        <v>-1.0569999999999999</v>
      </c>
      <c r="BM20" s="36">
        <f>+TRUNC('D-PS'!BM20,3)</f>
        <v>0.876</v>
      </c>
      <c r="BN20" s="36">
        <f>+TRUNC('D-PS'!BN20,3)</f>
        <v>6.0419999999999998</v>
      </c>
      <c r="BO20" s="36">
        <f>+TRUNC('D-PS'!BO20,3)</f>
        <v>6.0419999999999998</v>
      </c>
      <c r="BP20" s="36">
        <f>+TRUNC('D-PS'!BP20,3)</f>
        <v>0</v>
      </c>
      <c r="BQ20" s="36">
        <f>+TRUNC('D-PS'!BQ20,3)</f>
        <v>37.502000000000002</v>
      </c>
      <c r="BR20" s="36">
        <f>+TRUNC('D-PS'!BR20,3)</f>
        <v>37.502000000000002</v>
      </c>
      <c r="BS20" s="36">
        <f>+TRUNC('D-PS'!BS20,3)</f>
        <v>98.739000000000004</v>
      </c>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c r="DA20" s="16"/>
      <c r="DB20" s="16"/>
      <c r="DC20" s="16"/>
      <c r="DD20" s="16"/>
      <c r="DE20" s="16"/>
      <c r="DF20" s="16"/>
      <c r="DG20" s="16"/>
      <c r="DH20" s="16"/>
      <c r="DI20" s="16"/>
      <c r="DJ20" s="16"/>
      <c r="DK20" s="16"/>
      <c r="DL20" s="16"/>
      <c r="DM20" s="16"/>
      <c r="DN20" s="16"/>
      <c r="DO20" s="16"/>
      <c r="DP20" s="16"/>
      <c r="DR20" s="49">
        <f>+TRUNC('D-PS'!DR20,0)</f>
        <v>0</v>
      </c>
      <c r="DS20" s="49">
        <f>+TRUNC('D-PS'!DS20,0)</f>
        <v>0</v>
      </c>
      <c r="DT20" s="49">
        <f>+TRUNC('D-PS'!DT20,3)</f>
        <v>0</v>
      </c>
      <c r="DU20" s="49">
        <f>+TRUNC('D-PS'!DU20,3)</f>
        <v>0</v>
      </c>
      <c r="DV20" s="49">
        <f>+TRUNC('D-PS'!DV20,0)</f>
        <v>0</v>
      </c>
      <c r="DW20" s="49">
        <f>+TRUNC('D-PS'!DW20,0)</f>
        <v>0</v>
      </c>
      <c r="DX20" s="49">
        <f>+TRUNC('D-PS'!DX20,0)</f>
        <v>0</v>
      </c>
      <c r="DY20" s="49">
        <f>+TRUNC('D-PS'!DY20,0)</f>
        <v>0</v>
      </c>
      <c r="DZ20" s="49">
        <f>+TRUNC('D-PS'!DZ20,0)</f>
        <v>0</v>
      </c>
      <c r="EA20" s="49">
        <f>+TRUNC('D-PS'!EA20,0)</f>
        <v>0</v>
      </c>
      <c r="EB20" s="49">
        <f>+TRUNC('D-PS'!EB20,3)</f>
        <v>0</v>
      </c>
      <c r="EC20" s="49">
        <f>+TRUNC('D-PS'!EC20,3)</f>
        <v>0</v>
      </c>
      <c r="ED20" s="49">
        <f>+TRUNC('D-PS'!ED20,0)</f>
        <v>0</v>
      </c>
      <c r="EE20" s="49">
        <f>+TRUNC('D-PS'!EE20,0)</f>
        <v>0</v>
      </c>
      <c r="EF20" s="49">
        <f>+TRUNC('D-PS'!EF20,0)</f>
        <v>0</v>
      </c>
      <c r="EG20" s="49">
        <f>+TRUNC('D-PS'!EG20,0)</f>
        <v>0</v>
      </c>
      <c r="EH20" s="49">
        <f>+TRUNC('D-PS'!EH20,0)</f>
        <v>0</v>
      </c>
      <c r="EI20" s="49">
        <f>+TRUNC('D-PS'!EI20,0)</f>
        <v>0</v>
      </c>
      <c r="EJ20" s="49">
        <f>+TRUNC('D-PS'!EJ20,3)</f>
        <v>0</v>
      </c>
      <c r="EK20" s="49">
        <f>+TRUNC('D-PS'!EK20,3)</f>
        <v>0</v>
      </c>
      <c r="EL20" s="49">
        <f>+TRUNC('D-PS'!EL20,0)</f>
        <v>0</v>
      </c>
      <c r="EM20" s="49">
        <f>+TRUNC('D-PS'!EM20,0)</f>
        <v>0</v>
      </c>
      <c r="EN20" s="49">
        <f>+TRUNC('D-PS'!EN20,0)</f>
        <v>0</v>
      </c>
      <c r="EO20" s="49">
        <f>+TRUNC('D-PS'!EO20,0)</f>
        <v>0</v>
      </c>
      <c r="EP20" s="76"/>
      <c r="EQ20" s="49">
        <f>+TRUNC('D-PS'!EQ20,0)</f>
        <v>0</v>
      </c>
      <c r="ER20" s="49">
        <f>+TRUNC('D-PS'!ER20,0)</f>
        <v>0</v>
      </c>
      <c r="ES20" s="49">
        <f>+TRUNC('D-PS'!ES20,3)</f>
        <v>0</v>
      </c>
      <c r="ET20" s="49">
        <f>+TRUNC('D-PS'!ET20,3)</f>
        <v>0</v>
      </c>
      <c r="EU20" s="49">
        <f>+TRUNC('D-PS'!EU20,0)</f>
        <v>0</v>
      </c>
      <c r="EV20" s="49">
        <f>+TRUNC('D-PS'!EV20,0)</f>
        <v>0</v>
      </c>
      <c r="EW20" s="49">
        <f>+TRUNC('D-PS'!EW20,0)</f>
        <v>0</v>
      </c>
      <c r="EX20" s="49">
        <f>+TRUNC('D-PS'!EX20,0)</f>
        <v>0</v>
      </c>
      <c r="EY20" s="49">
        <f>+TRUNC('D-PS'!EY20,0)</f>
        <v>0</v>
      </c>
      <c r="EZ20" s="49">
        <f>+TRUNC('D-PS'!EZ20,0)</f>
        <v>0</v>
      </c>
      <c r="FA20" s="49">
        <f>+TRUNC('D-PS'!FA20,3)</f>
        <v>0</v>
      </c>
      <c r="FB20" s="49">
        <f>+TRUNC('D-PS'!FB20,3)</f>
        <v>0</v>
      </c>
      <c r="FC20" s="49">
        <f>+TRUNC('D-PS'!FC20,0)</f>
        <v>0</v>
      </c>
      <c r="FD20" s="49">
        <f>+TRUNC('D-PS'!FD20,0)</f>
        <v>0</v>
      </c>
      <c r="FE20" s="49">
        <f>+TRUNC('D-PS'!FE20,0)</f>
        <v>0</v>
      </c>
      <c r="FF20" s="49">
        <f>+TRUNC('D-PS'!FF20,0)</f>
        <v>0</v>
      </c>
      <c r="FG20" s="49">
        <f>+TRUNC('D-PS'!FG20,0)</f>
        <v>0</v>
      </c>
      <c r="FH20" s="49">
        <f>+TRUNC('D-PS'!FH20,0)</f>
        <v>0</v>
      </c>
      <c r="FI20" s="49">
        <f>+TRUNC('D-PS'!FI20,3)</f>
        <v>0</v>
      </c>
      <c r="FJ20" s="49">
        <f>+TRUNC('D-PS'!FJ20,3)</f>
        <v>0</v>
      </c>
      <c r="FK20" s="49">
        <f>+TRUNC('D-PS'!FK20,0)</f>
        <v>0</v>
      </c>
      <c r="FL20" s="49">
        <f>+TRUNC('D-PS'!FL20,0)</f>
        <v>0</v>
      </c>
      <c r="FM20" s="49">
        <f>+TRUNC('D-PS'!FM20,0)</f>
        <v>0</v>
      </c>
      <c r="FN20" s="49">
        <f>+TRUNC('D-PS'!FN20,0)</f>
        <v>0</v>
      </c>
    </row>
    <row r="21" spans="3:170" x14ac:dyDescent="0.2">
      <c r="C21" s="7">
        <f>+'D-PDP'!C21</f>
        <v>45200</v>
      </c>
      <c r="D21" s="36">
        <f>+TRUNC('D-PS'!D21,0)</f>
        <v>0</v>
      </c>
      <c r="E21" s="36">
        <f>+TRUNC('D-PS'!E21,0)</f>
        <v>0</v>
      </c>
      <c r="F21" s="36">
        <f>+TRUNC('D-PS'!F21,0)</f>
        <v>0</v>
      </c>
      <c r="G21" s="36">
        <f>+TRUNC('D-PS'!G21,0)</f>
        <v>0</v>
      </c>
      <c r="H21" s="36">
        <f>+TRUNC('D-PS'!H21,0)</f>
        <v>0</v>
      </c>
      <c r="I21" s="36">
        <f>+TRUNC('D-PS'!I21,0)</f>
        <v>0</v>
      </c>
      <c r="J21" s="36">
        <f>+TRUNC('D-PS'!J21,0)</f>
        <v>0</v>
      </c>
      <c r="K21" s="36">
        <f>+TRUNC('D-PS'!K21,0)</f>
        <v>0</v>
      </c>
      <c r="L21" s="36">
        <f>+TRUNC('D-PS'!L21,0)</f>
        <v>0</v>
      </c>
      <c r="M21" s="36">
        <f>+TRUNC('D-PS'!M21,3)</f>
        <v>0</v>
      </c>
      <c r="N21" s="36">
        <f>+TRUNC('D-PS'!N21,3)</f>
        <v>0</v>
      </c>
      <c r="O21" s="36">
        <f>+TRUNC('D-PS'!O21,3)</f>
        <v>0</v>
      </c>
      <c r="P21" s="36">
        <f>+TRUNC('D-PS'!P21,3)</f>
        <v>0</v>
      </c>
      <c r="Q21" s="36">
        <f>+TRUNC('D-PS'!Q21,3)</f>
        <v>0</v>
      </c>
      <c r="R21" s="36">
        <f>+TRUNC('D-PS'!R21,3)</f>
        <v>0</v>
      </c>
      <c r="S21" s="36">
        <f>+TRUNC('D-PS'!S21,0)</f>
        <v>0</v>
      </c>
      <c r="T21" s="36">
        <f>+TRUNC('D-PS'!T21,0)</f>
        <v>0</v>
      </c>
      <c r="U21" s="36">
        <f>+TRUNC('D-PS'!U21,0)</f>
        <v>0</v>
      </c>
      <c r="V21" s="36">
        <f>+TRUNC('D-PS'!V21,0)</f>
        <v>0</v>
      </c>
      <c r="W21" s="36">
        <f>+TRUNC('D-PS'!W21,0)</f>
        <v>0</v>
      </c>
      <c r="X21" s="36">
        <f>+TRUNC('D-PS'!X21,0)</f>
        <v>0</v>
      </c>
      <c r="Y21" s="36">
        <f>+TRUNC('D-PS'!Y21,0)</f>
        <v>0</v>
      </c>
      <c r="Z21" s="36">
        <f>+TRUNC('D-PS'!Z21,0)</f>
        <v>0</v>
      </c>
      <c r="AA21" s="36">
        <f>+TRUNC('D-PS'!AA21,0)</f>
        <v>0</v>
      </c>
      <c r="AB21" s="36">
        <f>+TRUNC('D-PS'!AB21,0)</f>
        <v>0</v>
      </c>
      <c r="AC21" s="36">
        <f>+TRUNC('D-PS'!AC21,0)</f>
        <v>0</v>
      </c>
      <c r="AD21" s="36">
        <f>+TRUNC('D-PS'!AD21,3)</f>
        <v>0</v>
      </c>
      <c r="AE21" s="36">
        <f>+TRUNC('D-PS'!AE21,3)</f>
        <v>0</v>
      </c>
      <c r="AF21" s="36">
        <f>+TRUNC('D-PS'!AF21,0)</f>
        <v>0</v>
      </c>
      <c r="AG21" s="36">
        <f>+TRUNC('D-PS'!AG21,0)</f>
        <v>0</v>
      </c>
      <c r="AH21" s="36">
        <f>+TRUNC('D-PS'!AH21,0)</f>
        <v>0</v>
      </c>
      <c r="AI21" s="36">
        <f>+TRUNC('D-PS'!AI21,0)</f>
        <v>0</v>
      </c>
      <c r="AJ21" s="36">
        <f>+TRUNC('D-PS'!AJ21,6)</f>
        <v>0</v>
      </c>
      <c r="AK21" s="36">
        <f>+TRUNC('D-PS'!AK21,6)</f>
        <v>0</v>
      </c>
      <c r="AL21" s="36">
        <f>+TRUNC('D-PS'!AL21,6)</f>
        <v>0</v>
      </c>
      <c r="AM21" s="36">
        <f>+TRUNC('D-PS'!AM21,0)</f>
        <v>0</v>
      </c>
      <c r="AN21" s="36">
        <f>+TRUNC('D-PS'!AN21,3)</f>
        <v>0</v>
      </c>
      <c r="AO21" s="36">
        <f>+TRUNC('D-PS'!AO21,0)</f>
        <v>0</v>
      </c>
      <c r="AP21" s="36">
        <f>+TRUNC('D-PS'!AP21,6)</f>
        <v>0</v>
      </c>
      <c r="AQ21" s="36">
        <f>+TRUNC('D-PS'!AQ21,0)</f>
        <v>0</v>
      </c>
      <c r="AR21" s="36">
        <f>+TRUNC('D-PS'!AR21,0)</f>
        <v>0</v>
      </c>
      <c r="AS21" s="36">
        <f>+TRUNC('D-PS'!AS21,3)</f>
        <v>0</v>
      </c>
      <c r="AT21" s="36">
        <f>+TRUNC('D-PS'!AT21,3)</f>
        <v>0</v>
      </c>
      <c r="AU21" s="36">
        <f>+TRUNC('D-PS'!AU21,0)</f>
        <v>0</v>
      </c>
      <c r="AV21" s="36">
        <f>+TRUNC('D-PS'!AV21,0)</f>
        <v>0</v>
      </c>
      <c r="AW21" s="36">
        <f>+TRUNC('D-PS'!AW21,0)</f>
        <v>0</v>
      </c>
      <c r="AX21" s="36">
        <f>+TRUNC('D-PS'!AX21,0)</f>
        <v>0</v>
      </c>
      <c r="AY21" s="36">
        <f>+TRUNC('D-PS'!AY21,0)</f>
        <v>0</v>
      </c>
      <c r="AZ21" s="36">
        <f>+TRUNC('D-PS'!AZ21,3)</f>
        <v>0</v>
      </c>
      <c r="BA21" s="36">
        <f>+TRUNC('D-PS'!BA21,0)</f>
        <v>0</v>
      </c>
      <c r="BB21" s="36">
        <f>+TRUNC('D-PS'!BB21,0)</f>
        <v>0</v>
      </c>
      <c r="BC21" s="36">
        <f>+TRUNC('D-PS'!BC21,0)</f>
        <v>0</v>
      </c>
      <c r="BD21" s="36">
        <f>+TRUNC('D-PS'!BD21,3)</f>
        <v>0</v>
      </c>
      <c r="BE21" s="36">
        <f>+TRUNC('D-PS'!BE21,3)</f>
        <v>0</v>
      </c>
      <c r="BF21" s="36">
        <f>+TRUNC('D-PS'!BF21,0)</f>
        <v>0</v>
      </c>
      <c r="BG21" s="36">
        <f>+TRUNC('D-PS'!BG21,0)</f>
        <v>0</v>
      </c>
      <c r="BH21" s="36">
        <f>+TRUNC('D-PS'!BH21,0)</f>
        <v>0</v>
      </c>
      <c r="BI21" s="36">
        <f>+TRUNC('D-PS'!BI21,0)</f>
        <v>0</v>
      </c>
      <c r="BJ21" s="36">
        <f>+TRUNC('D-PS'!BJ21,3)</f>
        <v>98.739000000000004</v>
      </c>
      <c r="BK21" s="36">
        <f>+TRUNC('D-PS'!BK21,3)</f>
        <v>1.8420000000000001</v>
      </c>
      <c r="BL21" s="36">
        <f>+TRUNC('D-PS'!BL21,3)</f>
        <v>-1.0569999999999999</v>
      </c>
      <c r="BM21" s="36">
        <f>+TRUNC('D-PS'!BM21,3)</f>
        <v>0.876</v>
      </c>
      <c r="BN21" s="36">
        <f>+TRUNC('D-PS'!BN21,3)</f>
        <v>6.0419999999999998</v>
      </c>
      <c r="BO21" s="36">
        <f>+TRUNC('D-PS'!BO21,3)</f>
        <v>6.0419999999999998</v>
      </c>
      <c r="BP21" s="36">
        <f>+TRUNC('D-PS'!BP21,3)</f>
        <v>0</v>
      </c>
      <c r="BQ21" s="36">
        <f>+TRUNC('D-PS'!BQ21,3)</f>
        <v>37.502000000000002</v>
      </c>
      <c r="BR21" s="36">
        <f>+TRUNC('D-PS'!BR21,3)</f>
        <v>37.502000000000002</v>
      </c>
      <c r="BS21" s="36">
        <f>+TRUNC('D-PS'!BS21,3)</f>
        <v>98.739000000000004</v>
      </c>
      <c r="BT21" s="16"/>
      <c r="BU21" s="16"/>
      <c r="BV21" s="16"/>
      <c r="BW21" s="16"/>
      <c r="BX21" s="16"/>
      <c r="BY21" s="16"/>
      <c r="BZ21" s="16"/>
      <c r="CA21" s="16"/>
      <c r="CB21" s="16"/>
      <c r="CC21" s="16"/>
      <c r="CD21" s="16"/>
      <c r="CE21" s="16"/>
      <c r="CF21" s="16"/>
      <c r="CG21" s="16"/>
      <c r="CH21" s="16"/>
      <c r="CI21" s="16"/>
      <c r="CJ21" s="16"/>
      <c r="CK21" s="16"/>
      <c r="CL21" s="16"/>
      <c r="CM21" s="16"/>
      <c r="CN21" s="16"/>
      <c r="CO21" s="16"/>
      <c r="CP21" s="16"/>
      <c r="CQ21" s="16"/>
      <c r="CR21" s="16"/>
      <c r="CS21" s="16"/>
      <c r="CT21" s="16"/>
      <c r="CU21" s="16"/>
      <c r="CV21" s="16"/>
      <c r="CW21" s="16"/>
      <c r="CX21" s="16"/>
      <c r="CY21" s="16"/>
      <c r="CZ21" s="16"/>
      <c r="DA21" s="16"/>
      <c r="DB21" s="16"/>
      <c r="DC21" s="16"/>
      <c r="DD21" s="16"/>
      <c r="DE21" s="16"/>
      <c r="DF21" s="16"/>
      <c r="DG21" s="16"/>
      <c r="DH21" s="16"/>
      <c r="DI21" s="16"/>
      <c r="DJ21" s="16"/>
      <c r="DK21" s="16"/>
      <c r="DL21" s="16"/>
      <c r="DM21" s="16"/>
      <c r="DN21" s="16"/>
      <c r="DO21" s="16"/>
      <c r="DP21" s="16"/>
      <c r="DR21" s="49">
        <f>+TRUNC('D-PS'!DR21,0)</f>
        <v>0</v>
      </c>
      <c r="DS21" s="49">
        <f>+TRUNC('D-PS'!DS21,0)</f>
        <v>0</v>
      </c>
      <c r="DT21" s="49">
        <f>+TRUNC('D-PS'!DT21,3)</f>
        <v>0</v>
      </c>
      <c r="DU21" s="49">
        <f>+TRUNC('D-PS'!DU21,3)</f>
        <v>0</v>
      </c>
      <c r="DV21" s="49">
        <f>+TRUNC('D-PS'!DV21,0)</f>
        <v>0</v>
      </c>
      <c r="DW21" s="49">
        <f>+TRUNC('D-PS'!DW21,0)</f>
        <v>0</v>
      </c>
      <c r="DX21" s="49">
        <f>+TRUNC('D-PS'!DX21,0)</f>
        <v>0</v>
      </c>
      <c r="DY21" s="49">
        <f>+TRUNC('D-PS'!DY21,0)</f>
        <v>0</v>
      </c>
      <c r="DZ21" s="49">
        <f>+TRUNC('D-PS'!DZ21,0)</f>
        <v>0</v>
      </c>
      <c r="EA21" s="49">
        <f>+TRUNC('D-PS'!EA21,0)</f>
        <v>0</v>
      </c>
      <c r="EB21" s="49">
        <f>+TRUNC('D-PS'!EB21,3)</f>
        <v>0</v>
      </c>
      <c r="EC21" s="49">
        <f>+TRUNC('D-PS'!EC21,3)</f>
        <v>0</v>
      </c>
      <c r="ED21" s="49">
        <f>+TRUNC('D-PS'!ED21,0)</f>
        <v>0</v>
      </c>
      <c r="EE21" s="49">
        <f>+TRUNC('D-PS'!EE21,0)</f>
        <v>0</v>
      </c>
      <c r="EF21" s="49">
        <f>+TRUNC('D-PS'!EF21,0)</f>
        <v>0</v>
      </c>
      <c r="EG21" s="49">
        <f>+TRUNC('D-PS'!EG21,0)</f>
        <v>0</v>
      </c>
      <c r="EH21" s="49">
        <f>+TRUNC('D-PS'!EH21,0)</f>
        <v>0</v>
      </c>
      <c r="EI21" s="49">
        <f>+TRUNC('D-PS'!EI21,0)</f>
        <v>0</v>
      </c>
      <c r="EJ21" s="49">
        <f>+TRUNC('D-PS'!EJ21,3)</f>
        <v>0</v>
      </c>
      <c r="EK21" s="49">
        <f>+TRUNC('D-PS'!EK21,3)</f>
        <v>0</v>
      </c>
      <c r="EL21" s="49">
        <f>+TRUNC('D-PS'!EL21,0)</f>
        <v>0</v>
      </c>
      <c r="EM21" s="49">
        <f>+TRUNC('D-PS'!EM21,0)</f>
        <v>0</v>
      </c>
      <c r="EN21" s="49">
        <f>+TRUNC('D-PS'!EN21,0)</f>
        <v>0</v>
      </c>
      <c r="EO21" s="49">
        <f>+TRUNC('D-PS'!EO21,0)</f>
        <v>0</v>
      </c>
      <c r="EP21" s="76"/>
      <c r="EQ21" s="49">
        <f>+TRUNC('D-PS'!EQ21,0)</f>
        <v>0</v>
      </c>
      <c r="ER21" s="49">
        <f>+TRUNC('D-PS'!ER21,0)</f>
        <v>0</v>
      </c>
      <c r="ES21" s="49">
        <f>+TRUNC('D-PS'!ES21,3)</f>
        <v>0</v>
      </c>
      <c r="ET21" s="49">
        <f>+TRUNC('D-PS'!ET21,3)</f>
        <v>0</v>
      </c>
      <c r="EU21" s="49">
        <f>+TRUNC('D-PS'!EU21,0)</f>
        <v>0</v>
      </c>
      <c r="EV21" s="49">
        <f>+TRUNC('D-PS'!EV21,0)</f>
        <v>0</v>
      </c>
      <c r="EW21" s="49">
        <f>+TRUNC('D-PS'!EW21,0)</f>
        <v>0</v>
      </c>
      <c r="EX21" s="49">
        <f>+TRUNC('D-PS'!EX21,0)</f>
        <v>0</v>
      </c>
      <c r="EY21" s="49">
        <f>+TRUNC('D-PS'!EY21,0)</f>
        <v>0</v>
      </c>
      <c r="EZ21" s="49">
        <f>+TRUNC('D-PS'!EZ21,0)</f>
        <v>0</v>
      </c>
      <c r="FA21" s="49">
        <f>+TRUNC('D-PS'!FA21,3)</f>
        <v>0</v>
      </c>
      <c r="FB21" s="49">
        <f>+TRUNC('D-PS'!FB21,3)</f>
        <v>0</v>
      </c>
      <c r="FC21" s="49">
        <f>+TRUNC('D-PS'!FC21,0)</f>
        <v>0</v>
      </c>
      <c r="FD21" s="49">
        <f>+TRUNC('D-PS'!FD21,0)</f>
        <v>0</v>
      </c>
      <c r="FE21" s="49">
        <f>+TRUNC('D-PS'!FE21,0)</f>
        <v>0</v>
      </c>
      <c r="FF21" s="49">
        <f>+TRUNC('D-PS'!FF21,0)</f>
        <v>0</v>
      </c>
      <c r="FG21" s="49">
        <f>+TRUNC('D-PS'!FG21,0)</f>
        <v>0</v>
      </c>
      <c r="FH21" s="49">
        <f>+TRUNC('D-PS'!FH21,0)</f>
        <v>0</v>
      </c>
      <c r="FI21" s="49">
        <f>+TRUNC('D-PS'!FI21,3)</f>
        <v>0</v>
      </c>
      <c r="FJ21" s="49">
        <f>+TRUNC('D-PS'!FJ21,3)</f>
        <v>0</v>
      </c>
      <c r="FK21" s="49">
        <f>+TRUNC('D-PS'!FK21,0)</f>
        <v>0</v>
      </c>
      <c r="FL21" s="49">
        <f>+TRUNC('D-PS'!FL21,0)</f>
        <v>0</v>
      </c>
      <c r="FM21" s="49">
        <f>+TRUNC('D-PS'!FM21,0)</f>
        <v>0</v>
      </c>
      <c r="FN21" s="49">
        <f>+TRUNC('D-PS'!FN21,0)</f>
        <v>0</v>
      </c>
    </row>
    <row r="22" spans="3:170" x14ac:dyDescent="0.2">
      <c r="C22" s="7">
        <f>+'D-PDP'!C22</f>
        <v>45231</v>
      </c>
      <c r="D22" s="36">
        <f>+TRUNC('D-PS'!D22,0)</f>
        <v>0</v>
      </c>
      <c r="E22" s="36">
        <f>+TRUNC('D-PS'!E22,0)</f>
        <v>0</v>
      </c>
      <c r="F22" s="36">
        <f>+TRUNC('D-PS'!F22,0)</f>
        <v>0</v>
      </c>
      <c r="G22" s="36">
        <f>+TRUNC('D-PS'!G22,0)</f>
        <v>0</v>
      </c>
      <c r="H22" s="36">
        <f>+TRUNC('D-PS'!H22,0)</f>
        <v>0</v>
      </c>
      <c r="I22" s="36">
        <f>+TRUNC('D-PS'!I22,0)</f>
        <v>0</v>
      </c>
      <c r="J22" s="36">
        <f>+TRUNC('D-PS'!J22,0)</f>
        <v>0</v>
      </c>
      <c r="K22" s="36">
        <f>+TRUNC('D-PS'!K22,0)</f>
        <v>0</v>
      </c>
      <c r="L22" s="36">
        <f>+TRUNC('D-PS'!L22,0)</f>
        <v>0</v>
      </c>
      <c r="M22" s="36">
        <f>+TRUNC('D-PS'!M22,3)</f>
        <v>0</v>
      </c>
      <c r="N22" s="36">
        <f>+TRUNC('D-PS'!N22,3)</f>
        <v>0</v>
      </c>
      <c r="O22" s="36">
        <f>+TRUNC('D-PS'!O22,3)</f>
        <v>0</v>
      </c>
      <c r="P22" s="36">
        <f>+TRUNC('D-PS'!P22,3)</f>
        <v>0</v>
      </c>
      <c r="Q22" s="36">
        <f>+TRUNC('D-PS'!Q22,3)</f>
        <v>0</v>
      </c>
      <c r="R22" s="36">
        <f>+TRUNC('D-PS'!R22,3)</f>
        <v>0</v>
      </c>
      <c r="S22" s="36">
        <f>+TRUNC('D-PS'!S22,0)</f>
        <v>0</v>
      </c>
      <c r="T22" s="36">
        <f>+TRUNC('D-PS'!T22,0)</f>
        <v>0</v>
      </c>
      <c r="U22" s="36">
        <f>+TRUNC('D-PS'!U22,0)</f>
        <v>0</v>
      </c>
      <c r="V22" s="36">
        <f>+TRUNC('D-PS'!V22,0)</f>
        <v>0</v>
      </c>
      <c r="W22" s="36">
        <f>+TRUNC('D-PS'!W22,0)</f>
        <v>0</v>
      </c>
      <c r="X22" s="36">
        <f>+TRUNC('D-PS'!X22,0)</f>
        <v>0</v>
      </c>
      <c r="Y22" s="36">
        <f>+TRUNC('D-PS'!Y22,0)</f>
        <v>0</v>
      </c>
      <c r="Z22" s="36">
        <f>+TRUNC('D-PS'!Z22,0)</f>
        <v>0</v>
      </c>
      <c r="AA22" s="36">
        <f>+TRUNC('D-PS'!AA22,0)</f>
        <v>0</v>
      </c>
      <c r="AB22" s="36">
        <f>+TRUNC('D-PS'!AB22,0)</f>
        <v>0</v>
      </c>
      <c r="AC22" s="36">
        <f>+TRUNC('D-PS'!AC22,0)</f>
        <v>0</v>
      </c>
      <c r="AD22" s="36">
        <f>+TRUNC('D-PS'!AD22,3)</f>
        <v>0</v>
      </c>
      <c r="AE22" s="36">
        <f>+TRUNC('D-PS'!AE22,3)</f>
        <v>0</v>
      </c>
      <c r="AF22" s="36">
        <f>+TRUNC('D-PS'!AF22,0)</f>
        <v>0</v>
      </c>
      <c r="AG22" s="36">
        <f>+TRUNC('D-PS'!AG22,0)</f>
        <v>0</v>
      </c>
      <c r="AH22" s="36">
        <f>+TRUNC('D-PS'!AH22,0)</f>
        <v>0</v>
      </c>
      <c r="AI22" s="36">
        <f>+TRUNC('D-PS'!AI22,0)</f>
        <v>0</v>
      </c>
      <c r="AJ22" s="36">
        <f>+TRUNC('D-PS'!AJ22,6)</f>
        <v>0</v>
      </c>
      <c r="AK22" s="36">
        <f>+TRUNC('D-PS'!AK22,6)</f>
        <v>0</v>
      </c>
      <c r="AL22" s="36">
        <f>+TRUNC('D-PS'!AL22,6)</f>
        <v>0</v>
      </c>
      <c r="AM22" s="36">
        <f>+TRUNC('D-PS'!AM22,0)</f>
        <v>0</v>
      </c>
      <c r="AN22" s="36">
        <f>+TRUNC('D-PS'!AN22,3)</f>
        <v>0</v>
      </c>
      <c r="AO22" s="36">
        <f>+TRUNC('D-PS'!AO22,0)</f>
        <v>0</v>
      </c>
      <c r="AP22" s="36">
        <f>+TRUNC('D-PS'!AP22,6)</f>
        <v>0</v>
      </c>
      <c r="AQ22" s="36">
        <f>+TRUNC('D-PS'!AQ22,0)</f>
        <v>0</v>
      </c>
      <c r="AR22" s="36">
        <f>+TRUNC('D-PS'!AR22,0)</f>
        <v>0</v>
      </c>
      <c r="AS22" s="36">
        <f>+TRUNC('D-PS'!AS22,3)</f>
        <v>0</v>
      </c>
      <c r="AT22" s="36">
        <f>+TRUNC('D-PS'!AT22,3)</f>
        <v>0</v>
      </c>
      <c r="AU22" s="36">
        <f>+TRUNC('D-PS'!AU22,0)</f>
        <v>0</v>
      </c>
      <c r="AV22" s="36">
        <f>+TRUNC('D-PS'!AV22,0)</f>
        <v>0</v>
      </c>
      <c r="AW22" s="36">
        <f>+TRUNC('D-PS'!AW22,0)</f>
        <v>0</v>
      </c>
      <c r="AX22" s="36">
        <f>+TRUNC('D-PS'!AX22,0)</f>
        <v>0</v>
      </c>
      <c r="AY22" s="36">
        <f>+TRUNC('D-PS'!AY22,0)</f>
        <v>0</v>
      </c>
      <c r="AZ22" s="36">
        <f>+TRUNC('D-PS'!AZ22,3)</f>
        <v>0</v>
      </c>
      <c r="BA22" s="36">
        <f>+TRUNC('D-PS'!BA22,0)</f>
        <v>0</v>
      </c>
      <c r="BB22" s="36">
        <f>+TRUNC('D-PS'!BB22,0)</f>
        <v>0</v>
      </c>
      <c r="BC22" s="36">
        <f>+TRUNC('D-PS'!BC22,0)</f>
        <v>0</v>
      </c>
      <c r="BD22" s="36">
        <f>+TRUNC('D-PS'!BD22,3)</f>
        <v>0</v>
      </c>
      <c r="BE22" s="36">
        <f>+TRUNC('D-PS'!BE22,3)</f>
        <v>0</v>
      </c>
      <c r="BF22" s="36">
        <f>+TRUNC('D-PS'!BF22,0)</f>
        <v>0</v>
      </c>
      <c r="BG22" s="36">
        <f>+TRUNC('D-PS'!BG22,0)</f>
        <v>0</v>
      </c>
      <c r="BH22" s="36">
        <f>+TRUNC('D-PS'!BH22,0)</f>
        <v>0</v>
      </c>
      <c r="BI22" s="36">
        <f>+TRUNC('D-PS'!BI22,0)</f>
        <v>0</v>
      </c>
      <c r="BJ22" s="36">
        <f>+TRUNC('D-PS'!BJ22,3)</f>
        <v>98.739000000000004</v>
      </c>
      <c r="BK22" s="36">
        <f>+TRUNC('D-PS'!BK22,3)</f>
        <v>1.8420000000000001</v>
      </c>
      <c r="BL22" s="36">
        <f>+TRUNC('D-PS'!BL22,3)</f>
        <v>-1.0569999999999999</v>
      </c>
      <c r="BM22" s="36">
        <f>+TRUNC('D-PS'!BM22,3)</f>
        <v>0.876</v>
      </c>
      <c r="BN22" s="36">
        <f>+TRUNC('D-PS'!BN22,3)</f>
        <v>6.0419999999999998</v>
      </c>
      <c r="BO22" s="36">
        <f>+TRUNC('D-PS'!BO22,3)</f>
        <v>6.0419999999999998</v>
      </c>
      <c r="BP22" s="36">
        <f>+TRUNC('D-PS'!BP22,3)</f>
        <v>0</v>
      </c>
      <c r="BQ22" s="36">
        <f>+TRUNC('D-PS'!BQ22,3)</f>
        <v>37.502000000000002</v>
      </c>
      <c r="BR22" s="36">
        <f>+TRUNC('D-PS'!BR22,3)</f>
        <v>37.502000000000002</v>
      </c>
      <c r="BS22" s="36">
        <f>+TRUNC('D-PS'!BS22,3)</f>
        <v>98.739000000000004</v>
      </c>
      <c r="BT22" s="16"/>
      <c r="BU22" s="16"/>
      <c r="BV22" s="16"/>
      <c r="BW22" s="16"/>
      <c r="BX22" s="16"/>
      <c r="BY22" s="16"/>
      <c r="BZ22" s="16"/>
      <c r="CA22" s="16"/>
      <c r="CB22" s="16"/>
      <c r="CC22" s="16"/>
      <c r="CD22" s="16"/>
      <c r="CE22" s="16"/>
      <c r="CF22" s="16"/>
      <c r="CG22" s="16"/>
      <c r="CH22" s="16"/>
      <c r="CI22" s="16"/>
      <c r="CJ22" s="16"/>
      <c r="CK22" s="16"/>
      <c r="CL22" s="16"/>
      <c r="CM22" s="16"/>
      <c r="CN22" s="16"/>
      <c r="CO22" s="16"/>
      <c r="CP22" s="16"/>
      <c r="CQ22" s="16"/>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R22" s="49">
        <f>+TRUNC('D-PS'!DR22,0)</f>
        <v>0</v>
      </c>
      <c r="DS22" s="49">
        <f>+TRUNC('D-PS'!DS22,0)</f>
        <v>0</v>
      </c>
      <c r="DT22" s="49">
        <f>+TRUNC('D-PS'!DT22,3)</f>
        <v>0</v>
      </c>
      <c r="DU22" s="49">
        <f>+TRUNC('D-PS'!DU22,3)</f>
        <v>0</v>
      </c>
      <c r="DV22" s="49">
        <f>+TRUNC('D-PS'!DV22,0)</f>
        <v>0</v>
      </c>
      <c r="DW22" s="49">
        <f>+TRUNC('D-PS'!DW22,0)</f>
        <v>0</v>
      </c>
      <c r="DX22" s="49">
        <f>+TRUNC('D-PS'!DX22,0)</f>
        <v>0</v>
      </c>
      <c r="DY22" s="49">
        <f>+TRUNC('D-PS'!DY22,0)</f>
        <v>0</v>
      </c>
      <c r="DZ22" s="49">
        <f>+TRUNC('D-PS'!DZ22,0)</f>
        <v>0</v>
      </c>
      <c r="EA22" s="49">
        <f>+TRUNC('D-PS'!EA22,0)</f>
        <v>0</v>
      </c>
      <c r="EB22" s="49">
        <f>+TRUNC('D-PS'!EB22,3)</f>
        <v>0</v>
      </c>
      <c r="EC22" s="49">
        <f>+TRUNC('D-PS'!EC22,3)</f>
        <v>0</v>
      </c>
      <c r="ED22" s="49">
        <f>+TRUNC('D-PS'!ED22,0)</f>
        <v>0</v>
      </c>
      <c r="EE22" s="49">
        <f>+TRUNC('D-PS'!EE22,0)</f>
        <v>0</v>
      </c>
      <c r="EF22" s="49">
        <f>+TRUNC('D-PS'!EF22,0)</f>
        <v>0</v>
      </c>
      <c r="EG22" s="49">
        <f>+TRUNC('D-PS'!EG22,0)</f>
        <v>0</v>
      </c>
      <c r="EH22" s="49">
        <f>+TRUNC('D-PS'!EH22,0)</f>
        <v>0</v>
      </c>
      <c r="EI22" s="49">
        <f>+TRUNC('D-PS'!EI22,0)</f>
        <v>0</v>
      </c>
      <c r="EJ22" s="49">
        <f>+TRUNC('D-PS'!EJ22,3)</f>
        <v>0</v>
      </c>
      <c r="EK22" s="49">
        <f>+TRUNC('D-PS'!EK22,3)</f>
        <v>0</v>
      </c>
      <c r="EL22" s="49">
        <f>+TRUNC('D-PS'!EL22,0)</f>
        <v>0</v>
      </c>
      <c r="EM22" s="49">
        <f>+TRUNC('D-PS'!EM22,0)</f>
        <v>0</v>
      </c>
      <c r="EN22" s="49">
        <f>+TRUNC('D-PS'!EN22,0)</f>
        <v>0</v>
      </c>
      <c r="EO22" s="49">
        <f>+TRUNC('D-PS'!EO22,0)</f>
        <v>0</v>
      </c>
      <c r="EP22" s="76"/>
      <c r="EQ22" s="49">
        <f>+TRUNC('D-PS'!EQ22,0)</f>
        <v>0</v>
      </c>
      <c r="ER22" s="49">
        <f>+TRUNC('D-PS'!ER22,0)</f>
        <v>0</v>
      </c>
      <c r="ES22" s="49">
        <f>+TRUNC('D-PS'!ES22,3)</f>
        <v>0</v>
      </c>
      <c r="ET22" s="49">
        <f>+TRUNC('D-PS'!ET22,3)</f>
        <v>0</v>
      </c>
      <c r="EU22" s="49">
        <f>+TRUNC('D-PS'!EU22,0)</f>
        <v>0</v>
      </c>
      <c r="EV22" s="49">
        <f>+TRUNC('D-PS'!EV22,0)</f>
        <v>0</v>
      </c>
      <c r="EW22" s="49">
        <f>+TRUNC('D-PS'!EW22,0)</f>
        <v>0</v>
      </c>
      <c r="EX22" s="49">
        <f>+TRUNC('D-PS'!EX22,0)</f>
        <v>0</v>
      </c>
      <c r="EY22" s="49">
        <f>+TRUNC('D-PS'!EY22,0)</f>
        <v>0</v>
      </c>
      <c r="EZ22" s="49">
        <f>+TRUNC('D-PS'!EZ22,0)</f>
        <v>0</v>
      </c>
      <c r="FA22" s="49">
        <f>+TRUNC('D-PS'!FA22,3)</f>
        <v>0</v>
      </c>
      <c r="FB22" s="49">
        <f>+TRUNC('D-PS'!FB22,3)</f>
        <v>0</v>
      </c>
      <c r="FC22" s="49">
        <f>+TRUNC('D-PS'!FC22,0)</f>
        <v>0</v>
      </c>
      <c r="FD22" s="49">
        <f>+TRUNC('D-PS'!FD22,0)</f>
        <v>0</v>
      </c>
      <c r="FE22" s="49">
        <f>+TRUNC('D-PS'!FE22,0)</f>
        <v>0</v>
      </c>
      <c r="FF22" s="49">
        <f>+TRUNC('D-PS'!FF22,0)</f>
        <v>0</v>
      </c>
      <c r="FG22" s="49">
        <f>+TRUNC('D-PS'!FG22,0)</f>
        <v>0</v>
      </c>
      <c r="FH22" s="49">
        <f>+TRUNC('D-PS'!FH22,0)</f>
        <v>0</v>
      </c>
      <c r="FI22" s="49">
        <f>+TRUNC('D-PS'!FI22,3)</f>
        <v>0</v>
      </c>
      <c r="FJ22" s="49">
        <f>+TRUNC('D-PS'!FJ22,3)</f>
        <v>0</v>
      </c>
      <c r="FK22" s="49">
        <f>+TRUNC('D-PS'!FK22,0)</f>
        <v>0</v>
      </c>
      <c r="FL22" s="49">
        <f>+TRUNC('D-PS'!FL22,0)</f>
        <v>0</v>
      </c>
      <c r="FM22" s="49">
        <f>+TRUNC('D-PS'!FM22,0)</f>
        <v>0</v>
      </c>
      <c r="FN22" s="49">
        <f>+TRUNC('D-PS'!FN22,0)</f>
        <v>0</v>
      </c>
    </row>
    <row r="23" spans="3:170" x14ac:dyDescent="0.2">
      <c r="C23" s="7">
        <f>+'D-PDP'!C23</f>
        <v>45261</v>
      </c>
      <c r="D23" s="36">
        <f>+TRUNC('D-PS'!D23,0)</f>
        <v>0</v>
      </c>
      <c r="E23" s="36">
        <f>+TRUNC('D-PS'!E23,0)</f>
        <v>0</v>
      </c>
      <c r="F23" s="36">
        <f>+TRUNC('D-PS'!F23,0)</f>
        <v>0</v>
      </c>
      <c r="G23" s="36">
        <f>+TRUNC('D-PS'!G23,0)</f>
        <v>0</v>
      </c>
      <c r="H23" s="36">
        <f>+TRUNC('D-PS'!H23,0)</f>
        <v>0</v>
      </c>
      <c r="I23" s="36">
        <f>+TRUNC('D-PS'!I23,0)</f>
        <v>0</v>
      </c>
      <c r="J23" s="36">
        <f>+TRUNC('D-PS'!J23,0)</f>
        <v>0</v>
      </c>
      <c r="K23" s="36">
        <f>+TRUNC('D-PS'!K23,0)</f>
        <v>0</v>
      </c>
      <c r="L23" s="36">
        <f>+TRUNC('D-PS'!L23,0)</f>
        <v>0</v>
      </c>
      <c r="M23" s="36">
        <f>+TRUNC('D-PS'!M23,3)</f>
        <v>0</v>
      </c>
      <c r="N23" s="36">
        <f>+TRUNC('D-PS'!N23,3)</f>
        <v>0</v>
      </c>
      <c r="O23" s="36">
        <f>+TRUNC('D-PS'!O23,3)</f>
        <v>0</v>
      </c>
      <c r="P23" s="36">
        <f>+TRUNC('D-PS'!P23,3)</f>
        <v>0</v>
      </c>
      <c r="Q23" s="36">
        <f>+TRUNC('D-PS'!Q23,3)</f>
        <v>0</v>
      </c>
      <c r="R23" s="36">
        <f>+TRUNC('D-PS'!R23,3)</f>
        <v>0</v>
      </c>
      <c r="S23" s="36">
        <f>+TRUNC('D-PS'!S23,0)</f>
        <v>0</v>
      </c>
      <c r="T23" s="36">
        <f>+TRUNC('D-PS'!T23,0)</f>
        <v>0</v>
      </c>
      <c r="U23" s="36">
        <f>+TRUNC('D-PS'!U23,0)</f>
        <v>0</v>
      </c>
      <c r="V23" s="36">
        <f>+TRUNC('D-PS'!V23,0)</f>
        <v>0</v>
      </c>
      <c r="W23" s="36">
        <f>+TRUNC('D-PS'!W23,0)</f>
        <v>0</v>
      </c>
      <c r="X23" s="36">
        <f>+TRUNC('D-PS'!X23,0)</f>
        <v>0</v>
      </c>
      <c r="Y23" s="36">
        <f>+TRUNC('D-PS'!Y23,0)</f>
        <v>0</v>
      </c>
      <c r="Z23" s="36">
        <f>+TRUNC('D-PS'!Z23,0)</f>
        <v>0</v>
      </c>
      <c r="AA23" s="36">
        <f>+TRUNC('D-PS'!AA23,0)</f>
        <v>0</v>
      </c>
      <c r="AB23" s="36">
        <f>+TRUNC('D-PS'!AB23,0)</f>
        <v>0</v>
      </c>
      <c r="AC23" s="36">
        <f>+TRUNC('D-PS'!AC23,0)</f>
        <v>0</v>
      </c>
      <c r="AD23" s="36">
        <f>+TRUNC('D-PS'!AD23,3)</f>
        <v>0</v>
      </c>
      <c r="AE23" s="36">
        <f>+TRUNC('D-PS'!AE23,3)</f>
        <v>0</v>
      </c>
      <c r="AF23" s="36">
        <f>+TRUNC('D-PS'!AF23,0)</f>
        <v>0</v>
      </c>
      <c r="AG23" s="36">
        <f>+TRUNC('D-PS'!AG23,0)</f>
        <v>0</v>
      </c>
      <c r="AH23" s="36">
        <f>+TRUNC('D-PS'!AH23,0)</f>
        <v>0</v>
      </c>
      <c r="AI23" s="36">
        <f>+TRUNC('D-PS'!AI23,0)</f>
        <v>0</v>
      </c>
      <c r="AJ23" s="36">
        <f>+TRUNC('D-PS'!AJ23,6)</f>
        <v>0</v>
      </c>
      <c r="AK23" s="36">
        <f>+TRUNC('D-PS'!AK23,6)</f>
        <v>0</v>
      </c>
      <c r="AL23" s="36">
        <f>+TRUNC('D-PS'!AL23,6)</f>
        <v>0</v>
      </c>
      <c r="AM23" s="36">
        <f>+TRUNC('D-PS'!AM23,0)</f>
        <v>0</v>
      </c>
      <c r="AN23" s="36">
        <f>+TRUNC('D-PS'!AN23,3)</f>
        <v>0</v>
      </c>
      <c r="AO23" s="36">
        <f>+TRUNC('D-PS'!AO23,0)</f>
        <v>0</v>
      </c>
      <c r="AP23" s="36">
        <f>+TRUNC('D-PS'!AP23,6)</f>
        <v>0</v>
      </c>
      <c r="AQ23" s="36">
        <f>+TRUNC('D-PS'!AQ23,0)</f>
        <v>0</v>
      </c>
      <c r="AR23" s="36">
        <f>+TRUNC('D-PS'!AR23,0)</f>
        <v>0</v>
      </c>
      <c r="AS23" s="36">
        <f>+TRUNC('D-PS'!AS23,3)</f>
        <v>0</v>
      </c>
      <c r="AT23" s="36">
        <f>+TRUNC('D-PS'!AT23,3)</f>
        <v>0</v>
      </c>
      <c r="AU23" s="36">
        <f>+TRUNC('D-PS'!AU23,0)</f>
        <v>0</v>
      </c>
      <c r="AV23" s="36">
        <f>+TRUNC('D-PS'!AV23,0)</f>
        <v>0</v>
      </c>
      <c r="AW23" s="36">
        <f>+TRUNC('D-PS'!AW23,0)</f>
        <v>0</v>
      </c>
      <c r="AX23" s="36">
        <f>+TRUNC('D-PS'!AX23,0)</f>
        <v>0</v>
      </c>
      <c r="AY23" s="36">
        <f>+TRUNC('D-PS'!AY23,0)</f>
        <v>0</v>
      </c>
      <c r="AZ23" s="36">
        <f>+TRUNC('D-PS'!AZ23,3)</f>
        <v>0</v>
      </c>
      <c r="BA23" s="36">
        <f>+TRUNC('D-PS'!BA23,0)</f>
        <v>0</v>
      </c>
      <c r="BB23" s="36">
        <f>+TRUNC('D-PS'!BB23,0)</f>
        <v>0</v>
      </c>
      <c r="BC23" s="36">
        <f>+TRUNC('D-PS'!BC23,0)</f>
        <v>0</v>
      </c>
      <c r="BD23" s="36">
        <f>+TRUNC('D-PS'!BD23,3)</f>
        <v>0</v>
      </c>
      <c r="BE23" s="36">
        <f>+TRUNC('D-PS'!BE23,3)</f>
        <v>0</v>
      </c>
      <c r="BF23" s="36">
        <f>+TRUNC('D-PS'!BF23,0)</f>
        <v>0</v>
      </c>
      <c r="BG23" s="36">
        <f>+TRUNC('D-PS'!BG23,0)</f>
        <v>0</v>
      </c>
      <c r="BH23" s="36">
        <f>+TRUNC('D-PS'!BH23,0)</f>
        <v>0</v>
      </c>
      <c r="BI23" s="36">
        <f>+TRUNC('D-PS'!BI23,0)</f>
        <v>0</v>
      </c>
      <c r="BJ23" s="36">
        <f>+TRUNC('D-PS'!BJ23,3)</f>
        <v>98.739000000000004</v>
      </c>
      <c r="BK23" s="36">
        <f>+TRUNC('D-PS'!BK23,3)</f>
        <v>1.8420000000000001</v>
      </c>
      <c r="BL23" s="36">
        <f>+TRUNC('D-PS'!BL23,3)</f>
        <v>-1.0569999999999999</v>
      </c>
      <c r="BM23" s="36">
        <f>+TRUNC('D-PS'!BM23,3)</f>
        <v>0.876</v>
      </c>
      <c r="BN23" s="36">
        <f>+TRUNC('D-PS'!BN23,3)</f>
        <v>6.0419999999999998</v>
      </c>
      <c r="BO23" s="36">
        <f>+TRUNC('D-PS'!BO23,3)</f>
        <v>6.0419999999999998</v>
      </c>
      <c r="BP23" s="36">
        <f>+TRUNC('D-PS'!BP23,3)</f>
        <v>0</v>
      </c>
      <c r="BQ23" s="36">
        <f>+TRUNC('D-PS'!BQ23,3)</f>
        <v>37.502000000000002</v>
      </c>
      <c r="BR23" s="36">
        <f>+TRUNC('D-PS'!BR23,3)</f>
        <v>37.502000000000002</v>
      </c>
      <c r="BS23" s="36">
        <f>+TRUNC('D-PS'!BS23,3)</f>
        <v>98.739000000000004</v>
      </c>
      <c r="BT23" s="16"/>
      <c r="BU23" s="16"/>
      <c r="BV23" s="16"/>
      <c r="BW23" s="16"/>
      <c r="BX23" s="16"/>
      <c r="BY23" s="16"/>
      <c r="BZ23" s="16"/>
      <c r="CA23" s="16"/>
      <c r="CB23" s="16"/>
      <c r="CC23" s="16"/>
      <c r="CD23" s="16"/>
      <c r="CE23" s="16"/>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R23" s="49">
        <f>+TRUNC('D-PS'!DR23,0)</f>
        <v>0</v>
      </c>
      <c r="DS23" s="49">
        <f>+TRUNC('D-PS'!DS23,0)</f>
        <v>0</v>
      </c>
      <c r="DT23" s="49">
        <f>+TRUNC('D-PS'!DT23,3)</f>
        <v>0</v>
      </c>
      <c r="DU23" s="49">
        <f>+TRUNC('D-PS'!DU23,3)</f>
        <v>0</v>
      </c>
      <c r="DV23" s="49">
        <f>+TRUNC('D-PS'!DV23,0)</f>
        <v>0</v>
      </c>
      <c r="DW23" s="49">
        <f>+TRUNC('D-PS'!DW23,0)</f>
        <v>0</v>
      </c>
      <c r="DX23" s="49">
        <f>+TRUNC('D-PS'!DX23,0)</f>
        <v>0</v>
      </c>
      <c r="DY23" s="49">
        <f>+TRUNC('D-PS'!DY23,0)</f>
        <v>0</v>
      </c>
      <c r="DZ23" s="49">
        <f>+TRUNC('D-PS'!DZ23,0)</f>
        <v>0</v>
      </c>
      <c r="EA23" s="49">
        <f>+TRUNC('D-PS'!EA23,0)</f>
        <v>0</v>
      </c>
      <c r="EB23" s="49">
        <f>+TRUNC('D-PS'!EB23,3)</f>
        <v>0</v>
      </c>
      <c r="EC23" s="49">
        <f>+TRUNC('D-PS'!EC23,3)</f>
        <v>0</v>
      </c>
      <c r="ED23" s="49">
        <f>+TRUNC('D-PS'!ED23,0)</f>
        <v>0</v>
      </c>
      <c r="EE23" s="49">
        <f>+TRUNC('D-PS'!EE23,0)</f>
        <v>0</v>
      </c>
      <c r="EF23" s="49">
        <f>+TRUNC('D-PS'!EF23,0)</f>
        <v>0</v>
      </c>
      <c r="EG23" s="49">
        <f>+TRUNC('D-PS'!EG23,0)</f>
        <v>0</v>
      </c>
      <c r="EH23" s="49">
        <f>+TRUNC('D-PS'!EH23,0)</f>
        <v>0</v>
      </c>
      <c r="EI23" s="49">
        <f>+TRUNC('D-PS'!EI23,0)</f>
        <v>0</v>
      </c>
      <c r="EJ23" s="49">
        <f>+TRUNC('D-PS'!EJ23,3)</f>
        <v>0</v>
      </c>
      <c r="EK23" s="49">
        <f>+TRUNC('D-PS'!EK23,3)</f>
        <v>0</v>
      </c>
      <c r="EL23" s="49">
        <f>+TRUNC('D-PS'!EL23,0)</f>
        <v>0</v>
      </c>
      <c r="EM23" s="49">
        <f>+TRUNC('D-PS'!EM23,0)</f>
        <v>0</v>
      </c>
      <c r="EN23" s="49">
        <f>+TRUNC('D-PS'!EN23,0)</f>
        <v>0</v>
      </c>
      <c r="EO23" s="49">
        <f>+TRUNC('D-PS'!EO23,0)</f>
        <v>0</v>
      </c>
      <c r="EP23" s="76"/>
      <c r="EQ23" s="49">
        <f>+TRUNC('D-PS'!EQ23,0)</f>
        <v>0</v>
      </c>
      <c r="ER23" s="49">
        <f>+TRUNC('D-PS'!ER23,0)</f>
        <v>0</v>
      </c>
      <c r="ES23" s="49">
        <f>+TRUNC('D-PS'!ES23,3)</f>
        <v>0</v>
      </c>
      <c r="ET23" s="49">
        <f>+TRUNC('D-PS'!ET23,3)</f>
        <v>0</v>
      </c>
      <c r="EU23" s="49">
        <f>+TRUNC('D-PS'!EU23,0)</f>
        <v>0</v>
      </c>
      <c r="EV23" s="49">
        <f>+TRUNC('D-PS'!EV23,0)</f>
        <v>0</v>
      </c>
      <c r="EW23" s="49">
        <f>+TRUNC('D-PS'!EW23,0)</f>
        <v>0</v>
      </c>
      <c r="EX23" s="49">
        <f>+TRUNC('D-PS'!EX23,0)</f>
        <v>0</v>
      </c>
      <c r="EY23" s="49">
        <f>+TRUNC('D-PS'!EY23,0)</f>
        <v>0</v>
      </c>
      <c r="EZ23" s="49">
        <f>+TRUNC('D-PS'!EZ23,0)</f>
        <v>0</v>
      </c>
      <c r="FA23" s="49">
        <f>+TRUNC('D-PS'!FA23,3)</f>
        <v>0</v>
      </c>
      <c r="FB23" s="49">
        <f>+TRUNC('D-PS'!FB23,3)</f>
        <v>0</v>
      </c>
      <c r="FC23" s="49">
        <f>+TRUNC('D-PS'!FC23,0)</f>
        <v>0</v>
      </c>
      <c r="FD23" s="49">
        <f>+TRUNC('D-PS'!FD23,0)</f>
        <v>0</v>
      </c>
      <c r="FE23" s="49">
        <f>+TRUNC('D-PS'!FE23,0)</f>
        <v>0</v>
      </c>
      <c r="FF23" s="49">
        <f>+TRUNC('D-PS'!FF23,0)</f>
        <v>0</v>
      </c>
      <c r="FG23" s="49">
        <f>+TRUNC('D-PS'!FG23,0)</f>
        <v>0</v>
      </c>
      <c r="FH23" s="49">
        <f>+TRUNC('D-PS'!FH23,0)</f>
        <v>0</v>
      </c>
      <c r="FI23" s="49">
        <f>+TRUNC('D-PS'!FI23,3)</f>
        <v>0</v>
      </c>
      <c r="FJ23" s="49">
        <f>+TRUNC('D-PS'!FJ23,3)</f>
        <v>0</v>
      </c>
      <c r="FK23" s="49">
        <f>+TRUNC('D-PS'!FK23,0)</f>
        <v>0</v>
      </c>
      <c r="FL23" s="49">
        <f>+TRUNC('D-PS'!FL23,0)</f>
        <v>0</v>
      </c>
      <c r="FM23" s="49">
        <f>+TRUNC('D-PS'!FM23,0)</f>
        <v>0</v>
      </c>
      <c r="FN23" s="49">
        <f>+TRUNC('D-PS'!FN23,0)</f>
        <v>0</v>
      </c>
    </row>
    <row r="24" spans="3:170" x14ac:dyDescent="0.2">
      <c r="C24" s="8">
        <f>+'D-PDP'!C24</f>
        <v>45292</v>
      </c>
      <c r="D24" s="36">
        <f>+TRUNC('D-PS'!D24,0)</f>
        <v>0</v>
      </c>
      <c r="E24" s="36">
        <f>+TRUNC('D-PS'!E24,0)</f>
        <v>0</v>
      </c>
      <c r="F24" s="36">
        <f>+TRUNC('D-PS'!F24,0)</f>
        <v>0</v>
      </c>
      <c r="G24" s="36">
        <f>+TRUNC('D-PS'!G24,0)</f>
        <v>0</v>
      </c>
      <c r="H24" s="36">
        <f>+TRUNC('D-PS'!H24,0)</f>
        <v>0</v>
      </c>
      <c r="I24" s="36">
        <f>+TRUNC('D-PS'!I24,0)</f>
        <v>0</v>
      </c>
      <c r="J24" s="36">
        <f>+TRUNC('D-PS'!J24,0)</f>
        <v>0</v>
      </c>
      <c r="K24" s="36">
        <f>+TRUNC('D-PS'!K24,0)</f>
        <v>0</v>
      </c>
      <c r="L24" s="36">
        <f>+TRUNC('D-PS'!L24,0)</f>
        <v>0</v>
      </c>
      <c r="M24" s="36">
        <f>+TRUNC('D-PS'!M24,3)</f>
        <v>0</v>
      </c>
      <c r="N24" s="36">
        <f>+TRUNC('D-PS'!N24,3)</f>
        <v>0</v>
      </c>
      <c r="O24" s="36">
        <f>+TRUNC('D-PS'!O24,3)</f>
        <v>0</v>
      </c>
      <c r="P24" s="36">
        <f>+TRUNC('D-PS'!P24,3)</f>
        <v>0</v>
      </c>
      <c r="Q24" s="36">
        <f>+TRUNC('D-PS'!Q24,3)</f>
        <v>0</v>
      </c>
      <c r="R24" s="36">
        <f>+TRUNC('D-PS'!R24,3)</f>
        <v>0</v>
      </c>
      <c r="S24" s="36">
        <f>+TRUNC('D-PS'!S24,0)</f>
        <v>0</v>
      </c>
      <c r="T24" s="36">
        <f>+TRUNC('D-PS'!T24,0)</f>
        <v>0</v>
      </c>
      <c r="U24" s="36">
        <f>+TRUNC('D-PS'!U24,0)</f>
        <v>0</v>
      </c>
      <c r="V24" s="36">
        <f>+TRUNC('D-PS'!V24,0)</f>
        <v>0</v>
      </c>
      <c r="W24" s="36">
        <f>+TRUNC('D-PS'!W24,0)</f>
        <v>0</v>
      </c>
      <c r="X24" s="36">
        <f>+TRUNC('D-PS'!X24,0)</f>
        <v>0</v>
      </c>
      <c r="Y24" s="36">
        <f>+TRUNC('D-PS'!Y24,0)</f>
        <v>0</v>
      </c>
      <c r="Z24" s="36">
        <f>+TRUNC('D-PS'!Z24,0)</f>
        <v>0</v>
      </c>
      <c r="AA24" s="36">
        <f>+TRUNC('D-PS'!AA24,0)</f>
        <v>0</v>
      </c>
      <c r="AB24" s="36">
        <f>+TRUNC('D-PS'!AB24,0)</f>
        <v>0</v>
      </c>
      <c r="AC24" s="36">
        <f>+TRUNC('D-PS'!AC24,0)</f>
        <v>0</v>
      </c>
      <c r="AD24" s="36">
        <f>+TRUNC('D-PS'!AD24,3)</f>
        <v>0</v>
      </c>
      <c r="AE24" s="36">
        <f>+TRUNC('D-PS'!AE24,3)</f>
        <v>0</v>
      </c>
      <c r="AF24" s="36">
        <f>+TRUNC('D-PS'!AF24,0)</f>
        <v>0</v>
      </c>
      <c r="AG24" s="36">
        <f>+TRUNC('D-PS'!AG24,0)</f>
        <v>0</v>
      </c>
      <c r="AH24" s="36">
        <f>+TRUNC('D-PS'!AH24,0)</f>
        <v>0</v>
      </c>
      <c r="AI24" s="36">
        <f>+TRUNC('D-PS'!AI24,0)</f>
        <v>0</v>
      </c>
      <c r="AJ24" s="36">
        <f>+TRUNC('D-PS'!AJ24,6)</f>
        <v>0</v>
      </c>
      <c r="AK24" s="36">
        <f>+TRUNC('D-PS'!AK24,6)</f>
        <v>0</v>
      </c>
      <c r="AL24" s="36">
        <f>+TRUNC('D-PS'!AL24,6)</f>
        <v>0</v>
      </c>
      <c r="AM24" s="36">
        <f>+TRUNC('D-PS'!AM24,0)</f>
        <v>0</v>
      </c>
      <c r="AN24" s="36">
        <f>+TRUNC('D-PS'!AN24,3)</f>
        <v>0</v>
      </c>
      <c r="AO24" s="36">
        <f>+TRUNC('D-PS'!AO24,0)</f>
        <v>0</v>
      </c>
      <c r="AP24" s="36">
        <f>+TRUNC('D-PS'!AP24,6)</f>
        <v>0</v>
      </c>
      <c r="AQ24" s="36">
        <f>+TRUNC('D-PS'!AQ24,0)</f>
        <v>0</v>
      </c>
      <c r="AR24" s="36">
        <f>+TRUNC('D-PS'!AR24,0)</f>
        <v>0</v>
      </c>
      <c r="AS24" s="36">
        <f>+TRUNC('D-PS'!AS24,3)</f>
        <v>0</v>
      </c>
      <c r="AT24" s="36">
        <f>+TRUNC('D-PS'!AT24,3)</f>
        <v>0</v>
      </c>
      <c r="AU24" s="36">
        <f>+TRUNC('D-PS'!AU24,0)</f>
        <v>0</v>
      </c>
      <c r="AV24" s="36">
        <f>+TRUNC('D-PS'!AV24,0)</f>
        <v>0</v>
      </c>
      <c r="AW24" s="36">
        <f>+TRUNC('D-PS'!AW24,0)</f>
        <v>0</v>
      </c>
      <c r="AX24" s="36">
        <f>+TRUNC('D-PS'!AX24,0)</f>
        <v>0</v>
      </c>
      <c r="AY24" s="36">
        <f>+TRUNC('D-PS'!AY24,0)</f>
        <v>0</v>
      </c>
      <c r="AZ24" s="36">
        <f>+TRUNC('D-PS'!AZ24,3)</f>
        <v>0</v>
      </c>
      <c r="BA24" s="36">
        <f>+TRUNC('D-PS'!BA24,0)</f>
        <v>0</v>
      </c>
      <c r="BB24" s="36">
        <f>+TRUNC('D-PS'!BB24,0)</f>
        <v>0</v>
      </c>
      <c r="BC24" s="36">
        <f>+TRUNC('D-PS'!BC24,0)</f>
        <v>0</v>
      </c>
      <c r="BD24" s="36">
        <f>+TRUNC('D-PS'!BD24,3)</f>
        <v>0</v>
      </c>
      <c r="BE24" s="36">
        <f>+TRUNC('D-PS'!BE24,3)</f>
        <v>0</v>
      </c>
      <c r="BF24" s="36">
        <f>+TRUNC('D-PS'!BF24,0)</f>
        <v>0</v>
      </c>
      <c r="BG24" s="36">
        <f>+TRUNC('D-PS'!BG24,0)</f>
        <v>0</v>
      </c>
      <c r="BH24" s="36">
        <f>+TRUNC('D-PS'!BH24,0)</f>
        <v>0</v>
      </c>
      <c r="BI24" s="36">
        <f>+TRUNC('D-PS'!BI24,0)</f>
        <v>0</v>
      </c>
      <c r="BJ24" s="36">
        <f>+TRUNC('D-PS'!BJ24,3)</f>
        <v>98.739000000000004</v>
      </c>
      <c r="BK24" s="36">
        <f>+TRUNC('D-PS'!BK24,3)</f>
        <v>1.8420000000000001</v>
      </c>
      <c r="BL24" s="36">
        <f>+TRUNC('D-PS'!BL24,3)</f>
        <v>-1.0569999999999999</v>
      </c>
      <c r="BM24" s="36">
        <f>+TRUNC('D-PS'!BM24,3)</f>
        <v>0.876</v>
      </c>
      <c r="BN24" s="36">
        <f>+TRUNC('D-PS'!BN24,3)</f>
        <v>6.0419999999999998</v>
      </c>
      <c r="BO24" s="36">
        <f>+TRUNC('D-PS'!BO24,3)</f>
        <v>6.0419999999999998</v>
      </c>
      <c r="BP24" s="36">
        <f>+TRUNC('D-PS'!BP24,3)</f>
        <v>0</v>
      </c>
      <c r="BQ24" s="36">
        <f>+TRUNC('D-PS'!BQ24,3)</f>
        <v>37.502000000000002</v>
      </c>
      <c r="BR24" s="36">
        <f>+TRUNC('D-PS'!BR24,3)</f>
        <v>37.502000000000002</v>
      </c>
      <c r="BS24" s="36">
        <f>+TRUNC('D-PS'!BS24,3)</f>
        <v>98.739000000000004</v>
      </c>
      <c r="BT24" s="16"/>
      <c r="BU24" s="16"/>
      <c r="BV24" s="16"/>
      <c r="BW24" s="16"/>
      <c r="BX24" s="16"/>
      <c r="BY24" s="16"/>
      <c r="BZ24" s="16"/>
      <c r="CA24" s="16"/>
      <c r="CB24" s="16"/>
      <c r="CC24" s="16"/>
      <c r="CD24" s="16"/>
      <c r="CE24" s="16"/>
      <c r="CF24" s="16"/>
      <c r="CG24" s="16"/>
      <c r="CH24" s="16"/>
      <c r="CI24" s="16"/>
      <c r="CJ24" s="16"/>
      <c r="CK24" s="16"/>
      <c r="CL24" s="16"/>
      <c r="CM24" s="16"/>
      <c r="CN24" s="16"/>
      <c r="CO24" s="16"/>
      <c r="CP24" s="16"/>
      <c r="CQ24" s="16"/>
      <c r="CR24" s="16"/>
      <c r="CS24" s="16"/>
      <c r="CT24" s="16"/>
      <c r="CU24" s="16"/>
      <c r="CV24" s="16"/>
      <c r="CW24" s="16"/>
      <c r="CX24" s="16"/>
      <c r="CY24" s="16"/>
      <c r="CZ24" s="16"/>
      <c r="DA24" s="16"/>
      <c r="DB24" s="16"/>
      <c r="DC24" s="16"/>
      <c r="DD24" s="16"/>
      <c r="DE24" s="16"/>
      <c r="DF24" s="16"/>
      <c r="DG24" s="16"/>
      <c r="DH24" s="16"/>
      <c r="DI24" s="16"/>
      <c r="DJ24" s="16"/>
      <c r="DK24" s="16"/>
      <c r="DL24" s="16"/>
      <c r="DM24" s="16"/>
      <c r="DN24" s="16"/>
      <c r="DO24" s="16"/>
      <c r="DP24" s="16"/>
      <c r="DR24" s="49">
        <f>+TRUNC('D-PS'!DR24,0)</f>
        <v>0</v>
      </c>
      <c r="DS24" s="49">
        <f>+TRUNC('D-PS'!DS24,0)</f>
        <v>0</v>
      </c>
      <c r="DT24" s="49">
        <f>+TRUNC('D-PS'!DT24,3)</f>
        <v>0</v>
      </c>
      <c r="DU24" s="49">
        <f>+TRUNC('D-PS'!DU24,3)</f>
        <v>0</v>
      </c>
      <c r="DV24" s="49">
        <f>+TRUNC('D-PS'!DV24,0)</f>
        <v>0</v>
      </c>
      <c r="DW24" s="49">
        <f>+TRUNC('D-PS'!DW24,0)</f>
        <v>0</v>
      </c>
      <c r="DX24" s="49">
        <f>+TRUNC('D-PS'!DX24,0)</f>
        <v>0</v>
      </c>
      <c r="DY24" s="49">
        <f>+TRUNC('D-PS'!DY24,0)</f>
        <v>0</v>
      </c>
      <c r="DZ24" s="49">
        <f>+TRUNC('D-PS'!DZ24,0)</f>
        <v>0</v>
      </c>
      <c r="EA24" s="49">
        <f>+TRUNC('D-PS'!EA24,0)</f>
        <v>0</v>
      </c>
      <c r="EB24" s="49">
        <f>+TRUNC('D-PS'!EB24,3)</f>
        <v>0</v>
      </c>
      <c r="EC24" s="49">
        <f>+TRUNC('D-PS'!EC24,3)</f>
        <v>0</v>
      </c>
      <c r="ED24" s="49">
        <f>+TRUNC('D-PS'!ED24,0)</f>
        <v>0</v>
      </c>
      <c r="EE24" s="49">
        <f>+TRUNC('D-PS'!EE24,0)</f>
        <v>0</v>
      </c>
      <c r="EF24" s="49">
        <f>+TRUNC('D-PS'!EF24,0)</f>
        <v>0</v>
      </c>
      <c r="EG24" s="49">
        <f>+TRUNC('D-PS'!EG24,0)</f>
        <v>0</v>
      </c>
      <c r="EH24" s="49">
        <f>+TRUNC('D-PS'!EH24,0)</f>
        <v>0</v>
      </c>
      <c r="EI24" s="49">
        <f>+TRUNC('D-PS'!EI24,0)</f>
        <v>0</v>
      </c>
      <c r="EJ24" s="49">
        <f>+TRUNC('D-PS'!EJ24,3)</f>
        <v>0</v>
      </c>
      <c r="EK24" s="49">
        <f>+TRUNC('D-PS'!EK24,3)</f>
        <v>0</v>
      </c>
      <c r="EL24" s="49">
        <f>+TRUNC('D-PS'!EL24,0)</f>
        <v>0</v>
      </c>
      <c r="EM24" s="49">
        <f>+TRUNC('D-PS'!EM24,0)</f>
        <v>0</v>
      </c>
      <c r="EN24" s="49">
        <f>+TRUNC('D-PS'!EN24,0)</f>
        <v>0</v>
      </c>
      <c r="EO24" s="49">
        <f>+TRUNC('D-PS'!EO24,0)</f>
        <v>0</v>
      </c>
      <c r="EP24" s="76"/>
      <c r="EQ24" s="49">
        <f>+TRUNC('D-PS'!EQ24,0)</f>
        <v>0</v>
      </c>
      <c r="ER24" s="49">
        <f>+TRUNC('D-PS'!ER24,0)</f>
        <v>0</v>
      </c>
      <c r="ES24" s="49">
        <f>+TRUNC('D-PS'!ES24,3)</f>
        <v>0</v>
      </c>
      <c r="ET24" s="49">
        <f>+TRUNC('D-PS'!ET24,3)</f>
        <v>0</v>
      </c>
      <c r="EU24" s="49">
        <f>+TRUNC('D-PS'!EU24,0)</f>
        <v>0</v>
      </c>
      <c r="EV24" s="49">
        <f>+TRUNC('D-PS'!EV24,0)</f>
        <v>0</v>
      </c>
      <c r="EW24" s="49">
        <f>+TRUNC('D-PS'!EW24,0)</f>
        <v>0</v>
      </c>
      <c r="EX24" s="49">
        <f>+TRUNC('D-PS'!EX24,0)</f>
        <v>0</v>
      </c>
      <c r="EY24" s="49">
        <f>+TRUNC('D-PS'!EY24,0)</f>
        <v>0</v>
      </c>
      <c r="EZ24" s="49">
        <f>+TRUNC('D-PS'!EZ24,0)</f>
        <v>0</v>
      </c>
      <c r="FA24" s="49">
        <f>+TRUNC('D-PS'!FA24,3)</f>
        <v>0</v>
      </c>
      <c r="FB24" s="49">
        <f>+TRUNC('D-PS'!FB24,3)</f>
        <v>0</v>
      </c>
      <c r="FC24" s="49">
        <f>+TRUNC('D-PS'!FC24,0)</f>
        <v>0</v>
      </c>
      <c r="FD24" s="49">
        <f>+TRUNC('D-PS'!FD24,0)</f>
        <v>0</v>
      </c>
      <c r="FE24" s="49">
        <f>+TRUNC('D-PS'!FE24,0)</f>
        <v>0</v>
      </c>
      <c r="FF24" s="49">
        <f>+TRUNC('D-PS'!FF24,0)</f>
        <v>0</v>
      </c>
      <c r="FG24" s="49">
        <f>+TRUNC('D-PS'!FG24,0)</f>
        <v>0</v>
      </c>
      <c r="FH24" s="49">
        <f>+TRUNC('D-PS'!FH24,0)</f>
        <v>0</v>
      </c>
      <c r="FI24" s="49">
        <f>+TRUNC('D-PS'!FI24,3)</f>
        <v>0</v>
      </c>
      <c r="FJ24" s="49">
        <f>+TRUNC('D-PS'!FJ24,3)</f>
        <v>0</v>
      </c>
      <c r="FK24" s="49">
        <f>+TRUNC('D-PS'!FK24,0)</f>
        <v>0</v>
      </c>
      <c r="FL24" s="49">
        <f>+TRUNC('D-PS'!FL24,0)</f>
        <v>0</v>
      </c>
      <c r="FM24" s="49">
        <f>+TRUNC('D-PS'!FM24,0)</f>
        <v>0</v>
      </c>
      <c r="FN24" s="49">
        <f>+TRUNC('D-PS'!FN24,0)</f>
        <v>0</v>
      </c>
    </row>
    <row r="25" spans="3:170" x14ac:dyDescent="0.2">
      <c r="C25" s="8">
        <f>+'D-PDP'!C25</f>
        <v>45323</v>
      </c>
      <c r="D25" s="36">
        <f>+TRUNC('D-PS'!D25,0)</f>
        <v>0</v>
      </c>
      <c r="E25" s="36">
        <f>+TRUNC('D-PS'!E25,0)</f>
        <v>0</v>
      </c>
      <c r="F25" s="36">
        <f>+TRUNC('D-PS'!F25,0)</f>
        <v>0</v>
      </c>
      <c r="G25" s="36">
        <f>+TRUNC('D-PS'!G25,0)</f>
        <v>0</v>
      </c>
      <c r="H25" s="36">
        <f>+TRUNC('D-PS'!H25,0)</f>
        <v>0</v>
      </c>
      <c r="I25" s="36">
        <f>+TRUNC('D-PS'!I25,0)</f>
        <v>0</v>
      </c>
      <c r="J25" s="36">
        <f>+TRUNC('D-PS'!J25,0)</f>
        <v>0</v>
      </c>
      <c r="K25" s="36">
        <f>+TRUNC('D-PS'!K25,0)</f>
        <v>0</v>
      </c>
      <c r="L25" s="36">
        <f>+TRUNC('D-PS'!L25,0)</f>
        <v>0</v>
      </c>
      <c r="M25" s="36">
        <f>+TRUNC('D-PS'!M25,3)</f>
        <v>0</v>
      </c>
      <c r="N25" s="36">
        <f>+TRUNC('D-PS'!N25,3)</f>
        <v>0</v>
      </c>
      <c r="O25" s="36">
        <f>+TRUNC('D-PS'!O25,3)</f>
        <v>0</v>
      </c>
      <c r="P25" s="36">
        <f>+TRUNC('D-PS'!P25,3)</f>
        <v>0</v>
      </c>
      <c r="Q25" s="36">
        <f>+TRUNC('D-PS'!Q25,3)</f>
        <v>0</v>
      </c>
      <c r="R25" s="36">
        <f>+TRUNC('D-PS'!R25,3)</f>
        <v>0</v>
      </c>
      <c r="S25" s="36">
        <f>+TRUNC('D-PS'!S25,0)</f>
        <v>0</v>
      </c>
      <c r="T25" s="36">
        <f>+TRUNC('D-PS'!T25,0)</f>
        <v>0</v>
      </c>
      <c r="U25" s="36">
        <f>+TRUNC('D-PS'!U25,0)</f>
        <v>0</v>
      </c>
      <c r="V25" s="36">
        <f>+TRUNC('D-PS'!V25,0)</f>
        <v>0</v>
      </c>
      <c r="W25" s="36">
        <f>+TRUNC('D-PS'!W25,0)</f>
        <v>0</v>
      </c>
      <c r="X25" s="36">
        <f>+TRUNC('D-PS'!X25,0)</f>
        <v>0</v>
      </c>
      <c r="Y25" s="36">
        <f>+TRUNC('D-PS'!Y25,0)</f>
        <v>0</v>
      </c>
      <c r="Z25" s="36">
        <f>+TRUNC('D-PS'!Z25,0)</f>
        <v>0</v>
      </c>
      <c r="AA25" s="36">
        <f>+TRUNC('D-PS'!AA25,0)</f>
        <v>0</v>
      </c>
      <c r="AB25" s="36">
        <f>+TRUNC('D-PS'!AB25,0)</f>
        <v>0</v>
      </c>
      <c r="AC25" s="36">
        <f>+TRUNC('D-PS'!AC25,0)</f>
        <v>0</v>
      </c>
      <c r="AD25" s="36">
        <f>+TRUNC('D-PS'!AD25,3)</f>
        <v>0</v>
      </c>
      <c r="AE25" s="36">
        <f>+TRUNC('D-PS'!AE25,3)</f>
        <v>0</v>
      </c>
      <c r="AF25" s="36">
        <f>+TRUNC('D-PS'!AF25,0)</f>
        <v>0</v>
      </c>
      <c r="AG25" s="36">
        <f>+TRUNC('D-PS'!AG25,0)</f>
        <v>0</v>
      </c>
      <c r="AH25" s="36">
        <f>+TRUNC('D-PS'!AH25,0)</f>
        <v>0</v>
      </c>
      <c r="AI25" s="36">
        <f>+TRUNC('D-PS'!AI25,0)</f>
        <v>0</v>
      </c>
      <c r="AJ25" s="36">
        <f>+TRUNC('D-PS'!AJ25,6)</f>
        <v>0</v>
      </c>
      <c r="AK25" s="36">
        <f>+TRUNC('D-PS'!AK25,6)</f>
        <v>0</v>
      </c>
      <c r="AL25" s="36">
        <f>+TRUNC('D-PS'!AL25,6)</f>
        <v>0</v>
      </c>
      <c r="AM25" s="36">
        <f>+TRUNC('D-PS'!AM25,0)</f>
        <v>0</v>
      </c>
      <c r="AN25" s="36">
        <f>+TRUNC('D-PS'!AN25,3)</f>
        <v>0</v>
      </c>
      <c r="AO25" s="36">
        <f>+TRUNC('D-PS'!AO25,0)</f>
        <v>0</v>
      </c>
      <c r="AP25" s="36">
        <f>+TRUNC('D-PS'!AP25,6)</f>
        <v>0</v>
      </c>
      <c r="AQ25" s="36">
        <f>+TRUNC('D-PS'!AQ25,0)</f>
        <v>0</v>
      </c>
      <c r="AR25" s="36">
        <f>+TRUNC('D-PS'!AR25,0)</f>
        <v>0</v>
      </c>
      <c r="AS25" s="36">
        <f>+TRUNC('D-PS'!AS25,3)</f>
        <v>0</v>
      </c>
      <c r="AT25" s="36">
        <f>+TRUNC('D-PS'!AT25,3)</f>
        <v>0</v>
      </c>
      <c r="AU25" s="36">
        <f>+TRUNC('D-PS'!AU25,0)</f>
        <v>0</v>
      </c>
      <c r="AV25" s="36">
        <f>+TRUNC('D-PS'!AV25,0)</f>
        <v>0</v>
      </c>
      <c r="AW25" s="36">
        <f>+TRUNC('D-PS'!AW25,0)</f>
        <v>0</v>
      </c>
      <c r="AX25" s="36">
        <f>+TRUNC('D-PS'!AX25,0)</f>
        <v>0</v>
      </c>
      <c r="AY25" s="36">
        <f>+TRUNC('D-PS'!AY25,0)</f>
        <v>0</v>
      </c>
      <c r="AZ25" s="36">
        <f>+TRUNC('D-PS'!AZ25,3)</f>
        <v>0</v>
      </c>
      <c r="BA25" s="36">
        <f>+TRUNC('D-PS'!BA25,0)</f>
        <v>0</v>
      </c>
      <c r="BB25" s="36">
        <f>+TRUNC('D-PS'!BB25,0)</f>
        <v>0</v>
      </c>
      <c r="BC25" s="36">
        <f>+TRUNC('D-PS'!BC25,0)</f>
        <v>0</v>
      </c>
      <c r="BD25" s="36">
        <f>+TRUNC('D-PS'!BD25,3)</f>
        <v>0</v>
      </c>
      <c r="BE25" s="36">
        <f>+TRUNC('D-PS'!BE25,3)</f>
        <v>0</v>
      </c>
      <c r="BF25" s="36">
        <f>+TRUNC('D-PS'!BF25,0)</f>
        <v>0</v>
      </c>
      <c r="BG25" s="36">
        <f>+TRUNC('D-PS'!BG25,0)</f>
        <v>0</v>
      </c>
      <c r="BH25" s="36">
        <f>+TRUNC('D-PS'!BH25,0)</f>
        <v>0</v>
      </c>
      <c r="BI25" s="36">
        <f>+TRUNC('D-PS'!BI25,0)</f>
        <v>0</v>
      </c>
      <c r="BJ25" s="36">
        <f>+TRUNC('D-PS'!BJ25,3)</f>
        <v>98.739000000000004</v>
      </c>
      <c r="BK25" s="36">
        <f>+TRUNC('D-PS'!BK25,3)</f>
        <v>1.8420000000000001</v>
      </c>
      <c r="BL25" s="36">
        <f>+TRUNC('D-PS'!BL25,3)</f>
        <v>-1.0569999999999999</v>
      </c>
      <c r="BM25" s="36">
        <f>+TRUNC('D-PS'!BM25,3)</f>
        <v>0.876</v>
      </c>
      <c r="BN25" s="36">
        <f>+TRUNC('D-PS'!BN25,3)</f>
        <v>6.0419999999999998</v>
      </c>
      <c r="BO25" s="36">
        <f>+TRUNC('D-PS'!BO25,3)</f>
        <v>6.0419999999999998</v>
      </c>
      <c r="BP25" s="36">
        <f>+TRUNC('D-PS'!BP25,3)</f>
        <v>0</v>
      </c>
      <c r="BQ25" s="36">
        <f>+TRUNC('D-PS'!BQ25,3)</f>
        <v>37.502000000000002</v>
      </c>
      <c r="BR25" s="36">
        <f>+TRUNC('D-PS'!BR25,3)</f>
        <v>37.502000000000002</v>
      </c>
      <c r="BS25" s="36">
        <f>+TRUNC('D-PS'!BS25,3)</f>
        <v>98.739000000000004</v>
      </c>
      <c r="BT25" s="16"/>
      <c r="BU25" s="16"/>
      <c r="BV25" s="16"/>
      <c r="BW25" s="16"/>
      <c r="BX25" s="16"/>
      <c r="BY25" s="16"/>
      <c r="BZ25" s="16"/>
      <c r="CA25" s="16"/>
      <c r="CB25" s="16"/>
      <c r="CC25" s="16"/>
      <c r="CD25" s="16"/>
      <c r="CE25" s="16"/>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R25" s="49">
        <f>+TRUNC('D-PS'!DR25,0)</f>
        <v>0</v>
      </c>
      <c r="DS25" s="49">
        <f>+TRUNC('D-PS'!DS25,0)</f>
        <v>0</v>
      </c>
      <c r="DT25" s="49">
        <f>+TRUNC('D-PS'!DT25,3)</f>
        <v>0</v>
      </c>
      <c r="DU25" s="49">
        <f>+TRUNC('D-PS'!DU25,3)</f>
        <v>0</v>
      </c>
      <c r="DV25" s="49">
        <f>+TRUNC('D-PS'!DV25,0)</f>
        <v>0</v>
      </c>
      <c r="DW25" s="49">
        <f>+TRUNC('D-PS'!DW25,0)</f>
        <v>0</v>
      </c>
      <c r="DX25" s="49">
        <f>+TRUNC('D-PS'!DX25,0)</f>
        <v>0</v>
      </c>
      <c r="DY25" s="49">
        <f>+TRUNC('D-PS'!DY25,0)</f>
        <v>0</v>
      </c>
      <c r="DZ25" s="49">
        <f>+TRUNC('D-PS'!DZ25,0)</f>
        <v>0</v>
      </c>
      <c r="EA25" s="49">
        <f>+TRUNC('D-PS'!EA25,0)</f>
        <v>0</v>
      </c>
      <c r="EB25" s="49">
        <f>+TRUNC('D-PS'!EB25,3)</f>
        <v>0</v>
      </c>
      <c r="EC25" s="49">
        <f>+TRUNC('D-PS'!EC25,3)</f>
        <v>0</v>
      </c>
      <c r="ED25" s="49">
        <f>+TRUNC('D-PS'!ED25,0)</f>
        <v>0</v>
      </c>
      <c r="EE25" s="49">
        <f>+TRUNC('D-PS'!EE25,0)</f>
        <v>0</v>
      </c>
      <c r="EF25" s="49">
        <f>+TRUNC('D-PS'!EF25,0)</f>
        <v>0</v>
      </c>
      <c r="EG25" s="49">
        <f>+TRUNC('D-PS'!EG25,0)</f>
        <v>0</v>
      </c>
      <c r="EH25" s="49">
        <f>+TRUNC('D-PS'!EH25,0)</f>
        <v>0</v>
      </c>
      <c r="EI25" s="49">
        <f>+TRUNC('D-PS'!EI25,0)</f>
        <v>0</v>
      </c>
      <c r="EJ25" s="49">
        <f>+TRUNC('D-PS'!EJ25,3)</f>
        <v>0</v>
      </c>
      <c r="EK25" s="49">
        <f>+TRUNC('D-PS'!EK25,3)</f>
        <v>0</v>
      </c>
      <c r="EL25" s="49">
        <f>+TRUNC('D-PS'!EL25,0)</f>
        <v>0</v>
      </c>
      <c r="EM25" s="49">
        <f>+TRUNC('D-PS'!EM25,0)</f>
        <v>0</v>
      </c>
      <c r="EN25" s="49">
        <f>+TRUNC('D-PS'!EN25,0)</f>
        <v>0</v>
      </c>
      <c r="EO25" s="49">
        <f>+TRUNC('D-PS'!EO25,0)</f>
        <v>0</v>
      </c>
      <c r="EP25" s="76"/>
      <c r="EQ25" s="49">
        <f>+TRUNC('D-PS'!EQ25,0)</f>
        <v>0</v>
      </c>
      <c r="ER25" s="49">
        <f>+TRUNC('D-PS'!ER25,0)</f>
        <v>0</v>
      </c>
      <c r="ES25" s="49">
        <f>+TRUNC('D-PS'!ES25,3)</f>
        <v>0</v>
      </c>
      <c r="ET25" s="49">
        <f>+TRUNC('D-PS'!ET25,3)</f>
        <v>0</v>
      </c>
      <c r="EU25" s="49">
        <f>+TRUNC('D-PS'!EU25,0)</f>
        <v>0</v>
      </c>
      <c r="EV25" s="49">
        <f>+TRUNC('D-PS'!EV25,0)</f>
        <v>0</v>
      </c>
      <c r="EW25" s="49">
        <f>+TRUNC('D-PS'!EW25,0)</f>
        <v>0</v>
      </c>
      <c r="EX25" s="49">
        <f>+TRUNC('D-PS'!EX25,0)</f>
        <v>0</v>
      </c>
      <c r="EY25" s="49">
        <f>+TRUNC('D-PS'!EY25,0)</f>
        <v>0</v>
      </c>
      <c r="EZ25" s="49">
        <f>+TRUNC('D-PS'!EZ25,0)</f>
        <v>0</v>
      </c>
      <c r="FA25" s="49">
        <f>+TRUNC('D-PS'!FA25,3)</f>
        <v>0</v>
      </c>
      <c r="FB25" s="49">
        <f>+TRUNC('D-PS'!FB25,3)</f>
        <v>0</v>
      </c>
      <c r="FC25" s="49">
        <f>+TRUNC('D-PS'!FC25,0)</f>
        <v>0</v>
      </c>
      <c r="FD25" s="49">
        <f>+TRUNC('D-PS'!FD25,0)</f>
        <v>0</v>
      </c>
      <c r="FE25" s="49">
        <f>+TRUNC('D-PS'!FE25,0)</f>
        <v>0</v>
      </c>
      <c r="FF25" s="49">
        <f>+TRUNC('D-PS'!FF25,0)</f>
        <v>0</v>
      </c>
      <c r="FG25" s="49">
        <f>+TRUNC('D-PS'!FG25,0)</f>
        <v>0</v>
      </c>
      <c r="FH25" s="49">
        <f>+TRUNC('D-PS'!FH25,0)</f>
        <v>0</v>
      </c>
      <c r="FI25" s="49">
        <f>+TRUNC('D-PS'!FI25,3)</f>
        <v>0</v>
      </c>
      <c r="FJ25" s="49">
        <f>+TRUNC('D-PS'!FJ25,3)</f>
        <v>0</v>
      </c>
      <c r="FK25" s="49">
        <f>+TRUNC('D-PS'!FK25,0)</f>
        <v>0</v>
      </c>
      <c r="FL25" s="49">
        <f>+TRUNC('D-PS'!FL25,0)</f>
        <v>0</v>
      </c>
      <c r="FM25" s="49">
        <f>+TRUNC('D-PS'!FM25,0)</f>
        <v>0</v>
      </c>
      <c r="FN25" s="49">
        <f>+TRUNC('D-PS'!FN25,0)</f>
        <v>0</v>
      </c>
    </row>
    <row r="26" spans="3:170" x14ac:dyDescent="0.2">
      <c r="C26" s="8">
        <f>+'D-PDP'!C26</f>
        <v>45352</v>
      </c>
      <c r="D26" s="36">
        <f>+TRUNC('D-PS'!D26,0)</f>
        <v>0</v>
      </c>
      <c r="E26" s="36">
        <f>+TRUNC('D-PS'!E26,0)</f>
        <v>0</v>
      </c>
      <c r="F26" s="36">
        <f>+TRUNC('D-PS'!F26,0)</f>
        <v>0</v>
      </c>
      <c r="G26" s="36">
        <f>+TRUNC('D-PS'!G26,0)</f>
        <v>0</v>
      </c>
      <c r="H26" s="36">
        <f>+TRUNC('D-PS'!H26,0)</f>
        <v>0</v>
      </c>
      <c r="I26" s="36">
        <f>+TRUNC('D-PS'!I26,0)</f>
        <v>0</v>
      </c>
      <c r="J26" s="36">
        <f>+TRUNC('D-PS'!J26,0)</f>
        <v>0</v>
      </c>
      <c r="K26" s="36">
        <f>+TRUNC('D-PS'!K26,0)</f>
        <v>0</v>
      </c>
      <c r="L26" s="36">
        <f>+TRUNC('D-PS'!L26,0)</f>
        <v>0</v>
      </c>
      <c r="M26" s="36">
        <f>+TRUNC('D-PS'!M26,3)</f>
        <v>0</v>
      </c>
      <c r="N26" s="36">
        <f>+TRUNC('D-PS'!N26,3)</f>
        <v>0</v>
      </c>
      <c r="O26" s="36">
        <f>+TRUNC('D-PS'!O26,3)</f>
        <v>0</v>
      </c>
      <c r="P26" s="36">
        <f>+TRUNC('D-PS'!P26,3)</f>
        <v>0</v>
      </c>
      <c r="Q26" s="36">
        <f>+TRUNC('D-PS'!Q26,3)</f>
        <v>0</v>
      </c>
      <c r="R26" s="36">
        <f>+TRUNC('D-PS'!R26,3)</f>
        <v>0</v>
      </c>
      <c r="S26" s="36">
        <f>+TRUNC('D-PS'!S26,0)</f>
        <v>0</v>
      </c>
      <c r="T26" s="36">
        <f>+TRUNC('D-PS'!T26,0)</f>
        <v>0</v>
      </c>
      <c r="U26" s="36">
        <f>+TRUNC('D-PS'!U26,0)</f>
        <v>0</v>
      </c>
      <c r="V26" s="36">
        <f>+TRUNC('D-PS'!V26,0)</f>
        <v>0</v>
      </c>
      <c r="W26" s="36">
        <f>+TRUNC('D-PS'!W26,0)</f>
        <v>0</v>
      </c>
      <c r="X26" s="36">
        <f>+TRUNC('D-PS'!X26,0)</f>
        <v>0</v>
      </c>
      <c r="Y26" s="36">
        <f>+TRUNC('D-PS'!Y26,0)</f>
        <v>0</v>
      </c>
      <c r="Z26" s="36">
        <f>+TRUNC('D-PS'!Z26,0)</f>
        <v>0</v>
      </c>
      <c r="AA26" s="36">
        <f>+TRUNC('D-PS'!AA26,0)</f>
        <v>0</v>
      </c>
      <c r="AB26" s="36">
        <f>+TRUNC('D-PS'!AB26,0)</f>
        <v>0</v>
      </c>
      <c r="AC26" s="36">
        <f>+TRUNC('D-PS'!AC26,0)</f>
        <v>0</v>
      </c>
      <c r="AD26" s="36">
        <f>+TRUNC('D-PS'!AD26,3)</f>
        <v>0</v>
      </c>
      <c r="AE26" s="36">
        <f>+TRUNC('D-PS'!AE26,3)</f>
        <v>0</v>
      </c>
      <c r="AF26" s="36">
        <f>+TRUNC('D-PS'!AF26,0)</f>
        <v>0</v>
      </c>
      <c r="AG26" s="36">
        <f>+TRUNC('D-PS'!AG26,0)</f>
        <v>0</v>
      </c>
      <c r="AH26" s="36">
        <f>+TRUNC('D-PS'!AH26,0)</f>
        <v>0</v>
      </c>
      <c r="AI26" s="36">
        <f>+TRUNC('D-PS'!AI26,0)</f>
        <v>0</v>
      </c>
      <c r="AJ26" s="36">
        <f>+TRUNC('D-PS'!AJ26,6)</f>
        <v>0</v>
      </c>
      <c r="AK26" s="36">
        <f>+TRUNC('D-PS'!AK26,6)</f>
        <v>0</v>
      </c>
      <c r="AL26" s="36">
        <f>+TRUNC('D-PS'!AL26,6)</f>
        <v>0</v>
      </c>
      <c r="AM26" s="36">
        <f>+TRUNC('D-PS'!AM26,0)</f>
        <v>0</v>
      </c>
      <c r="AN26" s="36">
        <f>+TRUNC('D-PS'!AN26,3)</f>
        <v>0</v>
      </c>
      <c r="AO26" s="36">
        <f>+TRUNC('D-PS'!AO26,0)</f>
        <v>0</v>
      </c>
      <c r="AP26" s="36">
        <f>+TRUNC('D-PS'!AP26,6)</f>
        <v>0</v>
      </c>
      <c r="AQ26" s="36">
        <f>+TRUNC('D-PS'!AQ26,0)</f>
        <v>0</v>
      </c>
      <c r="AR26" s="36">
        <f>+TRUNC('D-PS'!AR26,0)</f>
        <v>0</v>
      </c>
      <c r="AS26" s="36">
        <f>+TRUNC('D-PS'!AS26,3)</f>
        <v>0</v>
      </c>
      <c r="AT26" s="36">
        <f>+TRUNC('D-PS'!AT26,3)</f>
        <v>0</v>
      </c>
      <c r="AU26" s="36">
        <f>+TRUNC('D-PS'!AU26,0)</f>
        <v>0</v>
      </c>
      <c r="AV26" s="36">
        <f>+TRUNC('D-PS'!AV26,0)</f>
        <v>0</v>
      </c>
      <c r="AW26" s="36">
        <f>+TRUNC('D-PS'!AW26,0)</f>
        <v>0</v>
      </c>
      <c r="AX26" s="36">
        <f>+TRUNC('D-PS'!AX26,0)</f>
        <v>0</v>
      </c>
      <c r="AY26" s="36">
        <f>+TRUNC('D-PS'!AY26,0)</f>
        <v>0</v>
      </c>
      <c r="AZ26" s="36">
        <f>+TRUNC('D-PS'!AZ26,3)</f>
        <v>0</v>
      </c>
      <c r="BA26" s="36">
        <f>+TRUNC('D-PS'!BA26,0)</f>
        <v>0</v>
      </c>
      <c r="BB26" s="36">
        <f>+TRUNC('D-PS'!BB26,0)</f>
        <v>0</v>
      </c>
      <c r="BC26" s="36">
        <f>+TRUNC('D-PS'!BC26,0)</f>
        <v>0</v>
      </c>
      <c r="BD26" s="36">
        <f>+TRUNC('D-PS'!BD26,3)</f>
        <v>0</v>
      </c>
      <c r="BE26" s="36">
        <f>+TRUNC('D-PS'!BE26,3)</f>
        <v>0</v>
      </c>
      <c r="BF26" s="36">
        <f>+TRUNC('D-PS'!BF26,0)</f>
        <v>0</v>
      </c>
      <c r="BG26" s="36">
        <f>+TRUNC('D-PS'!BG26,0)</f>
        <v>0</v>
      </c>
      <c r="BH26" s="36">
        <f>+TRUNC('D-PS'!BH26,0)</f>
        <v>0</v>
      </c>
      <c r="BI26" s="36">
        <f>+TRUNC('D-PS'!BI26,0)</f>
        <v>0</v>
      </c>
      <c r="BJ26" s="36">
        <f>+TRUNC('D-PS'!BJ26,3)</f>
        <v>98.739000000000004</v>
      </c>
      <c r="BK26" s="36">
        <f>+TRUNC('D-PS'!BK26,3)</f>
        <v>1.8420000000000001</v>
      </c>
      <c r="BL26" s="36">
        <f>+TRUNC('D-PS'!BL26,3)</f>
        <v>-1.0569999999999999</v>
      </c>
      <c r="BM26" s="36">
        <f>+TRUNC('D-PS'!BM26,3)</f>
        <v>0.876</v>
      </c>
      <c r="BN26" s="36">
        <f>+TRUNC('D-PS'!BN26,3)</f>
        <v>6.0419999999999998</v>
      </c>
      <c r="BO26" s="36">
        <f>+TRUNC('D-PS'!BO26,3)</f>
        <v>6.0419999999999998</v>
      </c>
      <c r="BP26" s="36">
        <f>+TRUNC('D-PS'!BP26,3)</f>
        <v>0</v>
      </c>
      <c r="BQ26" s="36">
        <f>+TRUNC('D-PS'!BQ26,3)</f>
        <v>37.502000000000002</v>
      </c>
      <c r="BR26" s="36">
        <f>+TRUNC('D-PS'!BR26,3)</f>
        <v>37.502000000000002</v>
      </c>
      <c r="BS26" s="36">
        <f>+TRUNC('D-PS'!BS26,3)</f>
        <v>98.739000000000004</v>
      </c>
      <c r="BT26" s="16"/>
      <c r="BU26" s="16"/>
      <c r="BV26" s="16"/>
      <c r="BW26" s="16"/>
      <c r="BX26" s="16"/>
      <c r="BY26" s="16"/>
      <c r="BZ26" s="16"/>
      <c r="CA26" s="16"/>
      <c r="CB26" s="16"/>
      <c r="CC26" s="16"/>
      <c r="CD26" s="16"/>
      <c r="CE26" s="16"/>
      <c r="CF26" s="16"/>
      <c r="CG26" s="16"/>
      <c r="CH26" s="16"/>
      <c r="CI26" s="16"/>
      <c r="CJ26" s="16"/>
      <c r="CK26" s="16"/>
      <c r="CL26" s="16"/>
      <c r="CM26" s="16"/>
      <c r="CN26" s="16"/>
      <c r="CO26" s="16"/>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R26" s="49">
        <f>+TRUNC('D-PS'!DR26,0)</f>
        <v>0</v>
      </c>
      <c r="DS26" s="49">
        <f>+TRUNC('D-PS'!DS26,0)</f>
        <v>0</v>
      </c>
      <c r="DT26" s="49">
        <f>+TRUNC('D-PS'!DT26,3)</f>
        <v>0</v>
      </c>
      <c r="DU26" s="49">
        <f>+TRUNC('D-PS'!DU26,3)</f>
        <v>0</v>
      </c>
      <c r="DV26" s="49">
        <f>+TRUNC('D-PS'!DV26,0)</f>
        <v>0</v>
      </c>
      <c r="DW26" s="49">
        <f>+TRUNC('D-PS'!DW26,0)</f>
        <v>0</v>
      </c>
      <c r="DX26" s="49">
        <f>+TRUNC('D-PS'!DX26,0)</f>
        <v>0</v>
      </c>
      <c r="DY26" s="49">
        <f>+TRUNC('D-PS'!DY26,0)</f>
        <v>0</v>
      </c>
      <c r="DZ26" s="49">
        <f>+TRUNC('D-PS'!DZ26,0)</f>
        <v>0</v>
      </c>
      <c r="EA26" s="49">
        <f>+TRUNC('D-PS'!EA26,0)</f>
        <v>0</v>
      </c>
      <c r="EB26" s="49">
        <f>+TRUNC('D-PS'!EB26,3)</f>
        <v>0</v>
      </c>
      <c r="EC26" s="49">
        <f>+TRUNC('D-PS'!EC26,3)</f>
        <v>0</v>
      </c>
      <c r="ED26" s="49">
        <f>+TRUNC('D-PS'!ED26,0)</f>
        <v>0</v>
      </c>
      <c r="EE26" s="49">
        <f>+TRUNC('D-PS'!EE26,0)</f>
        <v>0</v>
      </c>
      <c r="EF26" s="49">
        <f>+TRUNC('D-PS'!EF26,0)</f>
        <v>0</v>
      </c>
      <c r="EG26" s="49">
        <f>+TRUNC('D-PS'!EG26,0)</f>
        <v>0</v>
      </c>
      <c r="EH26" s="49">
        <f>+TRUNC('D-PS'!EH26,0)</f>
        <v>0</v>
      </c>
      <c r="EI26" s="49">
        <f>+TRUNC('D-PS'!EI26,0)</f>
        <v>0</v>
      </c>
      <c r="EJ26" s="49">
        <f>+TRUNC('D-PS'!EJ26,3)</f>
        <v>0</v>
      </c>
      <c r="EK26" s="49">
        <f>+TRUNC('D-PS'!EK26,3)</f>
        <v>0</v>
      </c>
      <c r="EL26" s="49">
        <f>+TRUNC('D-PS'!EL26,0)</f>
        <v>0</v>
      </c>
      <c r="EM26" s="49">
        <f>+TRUNC('D-PS'!EM26,0)</f>
        <v>0</v>
      </c>
      <c r="EN26" s="49">
        <f>+TRUNC('D-PS'!EN26,0)</f>
        <v>0</v>
      </c>
      <c r="EO26" s="49">
        <f>+TRUNC('D-PS'!EO26,0)</f>
        <v>0</v>
      </c>
      <c r="EP26" s="76"/>
      <c r="EQ26" s="49">
        <f>+TRUNC('D-PS'!EQ26,0)</f>
        <v>0</v>
      </c>
      <c r="ER26" s="49">
        <f>+TRUNC('D-PS'!ER26,0)</f>
        <v>0</v>
      </c>
      <c r="ES26" s="49">
        <f>+TRUNC('D-PS'!ES26,3)</f>
        <v>0</v>
      </c>
      <c r="ET26" s="49">
        <f>+TRUNC('D-PS'!ET26,3)</f>
        <v>0</v>
      </c>
      <c r="EU26" s="49">
        <f>+TRUNC('D-PS'!EU26,0)</f>
        <v>0</v>
      </c>
      <c r="EV26" s="49">
        <f>+TRUNC('D-PS'!EV26,0)</f>
        <v>0</v>
      </c>
      <c r="EW26" s="49">
        <f>+TRUNC('D-PS'!EW26,0)</f>
        <v>0</v>
      </c>
      <c r="EX26" s="49">
        <f>+TRUNC('D-PS'!EX26,0)</f>
        <v>0</v>
      </c>
      <c r="EY26" s="49">
        <f>+TRUNC('D-PS'!EY26,0)</f>
        <v>0</v>
      </c>
      <c r="EZ26" s="49">
        <f>+TRUNC('D-PS'!EZ26,0)</f>
        <v>0</v>
      </c>
      <c r="FA26" s="49">
        <f>+TRUNC('D-PS'!FA26,3)</f>
        <v>0</v>
      </c>
      <c r="FB26" s="49">
        <f>+TRUNC('D-PS'!FB26,3)</f>
        <v>0</v>
      </c>
      <c r="FC26" s="49">
        <f>+TRUNC('D-PS'!FC26,0)</f>
        <v>0</v>
      </c>
      <c r="FD26" s="49">
        <f>+TRUNC('D-PS'!FD26,0)</f>
        <v>0</v>
      </c>
      <c r="FE26" s="49">
        <f>+TRUNC('D-PS'!FE26,0)</f>
        <v>0</v>
      </c>
      <c r="FF26" s="49">
        <f>+TRUNC('D-PS'!FF26,0)</f>
        <v>0</v>
      </c>
      <c r="FG26" s="49">
        <f>+TRUNC('D-PS'!FG26,0)</f>
        <v>0</v>
      </c>
      <c r="FH26" s="49">
        <f>+TRUNC('D-PS'!FH26,0)</f>
        <v>0</v>
      </c>
      <c r="FI26" s="49">
        <f>+TRUNC('D-PS'!FI26,3)</f>
        <v>0</v>
      </c>
      <c r="FJ26" s="49">
        <f>+TRUNC('D-PS'!FJ26,3)</f>
        <v>0</v>
      </c>
      <c r="FK26" s="49">
        <f>+TRUNC('D-PS'!FK26,0)</f>
        <v>0</v>
      </c>
      <c r="FL26" s="49">
        <f>+TRUNC('D-PS'!FL26,0)</f>
        <v>0</v>
      </c>
      <c r="FM26" s="49">
        <f>+TRUNC('D-PS'!FM26,0)</f>
        <v>0</v>
      </c>
      <c r="FN26" s="49">
        <f>+TRUNC('D-PS'!FN26,0)</f>
        <v>0</v>
      </c>
    </row>
    <row r="27" spans="3:170" x14ac:dyDescent="0.2">
      <c r="C27" s="8">
        <f>+'D-PDP'!C27</f>
        <v>45383</v>
      </c>
      <c r="D27" s="36">
        <f>+TRUNC('D-PS'!D27,0)</f>
        <v>0</v>
      </c>
      <c r="E27" s="36">
        <f>+TRUNC('D-PS'!E27,0)</f>
        <v>0</v>
      </c>
      <c r="F27" s="36">
        <f>+TRUNC('D-PS'!F27,0)</f>
        <v>0</v>
      </c>
      <c r="G27" s="36">
        <f>+TRUNC('D-PS'!G27,0)</f>
        <v>0</v>
      </c>
      <c r="H27" s="36">
        <f>+TRUNC('D-PS'!H27,0)</f>
        <v>0</v>
      </c>
      <c r="I27" s="36">
        <f>+TRUNC('D-PS'!I27,0)</f>
        <v>0</v>
      </c>
      <c r="J27" s="36">
        <f>+TRUNC('D-PS'!J27,0)</f>
        <v>0</v>
      </c>
      <c r="K27" s="36">
        <f>+TRUNC('D-PS'!K27,0)</f>
        <v>0</v>
      </c>
      <c r="L27" s="36">
        <f>+TRUNC('D-PS'!L27,0)</f>
        <v>0</v>
      </c>
      <c r="M27" s="36">
        <f>+TRUNC('D-PS'!M27,3)</f>
        <v>0</v>
      </c>
      <c r="N27" s="36">
        <f>+TRUNC('D-PS'!N27,3)</f>
        <v>0</v>
      </c>
      <c r="O27" s="36">
        <f>+TRUNC('D-PS'!O27,3)</f>
        <v>0</v>
      </c>
      <c r="P27" s="36">
        <f>+TRUNC('D-PS'!P27,3)</f>
        <v>0</v>
      </c>
      <c r="Q27" s="36">
        <f>+TRUNC('D-PS'!Q27,3)</f>
        <v>0</v>
      </c>
      <c r="R27" s="36">
        <f>+TRUNC('D-PS'!R27,3)</f>
        <v>0</v>
      </c>
      <c r="S27" s="36">
        <f>+TRUNC('D-PS'!S27,0)</f>
        <v>0</v>
      </c>
      <c r="T27" s="36">
        <f>+TRUNC('D-PS'!T27,0)</f>
        <v>0</v>
      </c>
      <c r="U27" s="36">
        <f>+TRUNC('D-PS'!U27,0)</f>
        <v>0</v>
      </c>
      <c r="V27" s="36">
        <f>+TRUNC('D-PS'!V27,0)</f>
        <v>0</v>
      </c>
      <c r="W27" s="36">
        <f>+TRUNC('D-PS'!W27,0)</f>
        <v>0</v>
      </c>
      <c r="X27" s="36">
        <f>+TRUNC('D-PS'!X27,0)</f>
        <v>0</v>
      </c>
      <c r="Y27" s="36">
        <f>+TRUNC('D-PS'!Y27,0)</f>
        <v>0</v>
      </c>
      <c r="Z27" s="36">
        <f>+TRUNC('D-PS'!Z27,0)</f>
        <v>0</v>
      </c>
      <c r="AA27" s="36">
        <f>+TRUNC('D-PS'!AA27,0)</f>
        <v>0</v>
      </c>
      <c r="AB27" s="36">
        <f>+TRUNC('D-PS'!AB27,0)</f>
        <v>0</v>
      </c>
      <c r="AC27" s="36">
        <f>+TRUNC('D-PS'!AC27,0)</f>
        <v>0</v>
      </c>
      <c r="AD27" s="36">
        <f>+TRUNC('D-PS'!AD27,3)</f>
        <v>0</v>
      </c>
      <c r="AE27" s="36">
        <f>+TRUNC('D-PS'!AE27,3)</f>
        <v>0</v>
      </c>
      <c r="AF27" s="36">
        <f>+TRUNC('D-PS'!AF27,0)</f>
        <v>0</v>
      </c>
      <c r="AG27" s="36">
        <f>+TRUNC('D-PS'!AG27,0)</f>
        <v>0</v>
      </c>
      <c r="AH27" s="36">
        <f>+TRUNC('D-PS'!AH27,0)</f>
        <v>0</v>
      </c>
      <c r="AI27" s="36">
        <f>+TRUNC('D-PS'!AI27,0)</f>
        <v>0</v>
      </c>
      <c r="AJ27" s="36">
        <f>+TRUNC('D-PS'!AJ27,6)</f>
        <v>0</v>
      </c>
      <c r="AK27" s="36">
        <f>+TRUNC('D-PS'!AK27,6)</f>
        <v>0</v>
      </c>
      <c r="AL27" s="36">
        <f>+TRUNC('D-PS'!AL27,6)</f>
        <v>0</v>
      </c>
      <c r="AM27" s="36">
        <f>+TRUNC('D-PS'!AM27,0)</f>
        <v>0</v>
      </c>
      <c r="AN27" s="36">
        <f>+TRUNC('D-PS'!AN27,3)</f>
        <v>0</v>
      </c>
      <c r="AO27" s="36">
        <f>+TRUNC('D-PS'!AO27,0)</f>
        <v>0</v>
      </c>
      <c r="AP27" s="36">
        <f>+TRUNC('D-PS'!AP27,6)</f>
        <v>0</v>
      </c>
      <c r="AQ27" s="36">
        <f>+TRUNC('D-PS'!AQ27,0)</f>
        <v>0</v>
      </c>
      <c r="AR27" s="36">
        <f>+TRUNC('D-PS'!AR27,0)</f>
        <v>0</v>
      </c>
      <c r="AS27" s="36">
        <f>+TRUNC('D-PS'!AS27,3)</f>
        <v>0</v>
      </c>
      <c r="AT27" s="36">
        <f>+TRUNC('D-PS'!AT27,3)</f>
        <v>0</v>
      </c>
      <c r="AU27" s="36">
        <f>+TRUNC('D-PS'!AU27,0)</f>
        <v>0</v>
      </c>
      <c r="AV27" s="36">
        <f>+TRUNC('D-PS'!AV27,0)</f>
        <v>0</v>
      </c>
      <c r="AW27" s="36">
        <f>+TRUNC('D-PS'!AW27,0)</f>
        <v>0</v>
      </c>
      <c r="AX27" s="36">
        <f>+TRUNC('D-PS'!AX27,0)</f>
        <v>0</v>
      </c>
      <c r="AY27" s="36">
        <f>+TRUNC('D-PS'!AY27,0)</f>
        <v>0</v>
      </c>
      <c r="AZ27" s="36">
        <f>+TRUNC('D-PS'!AZ27,3)</f>
        <v>0</v>
      </c>
      <c r="BA27" s="36">
        <f>+TRUNC('D-PS'!BA27,0)</f>
        <v>0</v>
      </c>
      <c r="BB27" s="36">
        <f>+TRUNC('D-PS'!BB27,0)</f>
        <v>0</v>
      </c>
      <c r="BC27" s="36">
        <f>+TRUNC('D-PS'!BC27,0)</f>
        <v>0</v>
      </c>
      <c r="BD27" s="36">
        <f>+TRUNC('D-PS'!BD27,3)</f>
        <v>0</v>
      </c>
      <c r="BE27" s="36">
        <f>+TRUNC('D-PS'!BE27,3)</f>
        <v>0</v>
      </c>
      <c r="BF27" s="36">
        <f>+TRUNC('D-PS'!BF27,0)</f>
        <v>0</v>
      </c>
      <c r="BG27" s="36">
        <f>+TRUNC('D-PS'!BG27,0)</f>
        <v>0</v>
      </c>
      <c r="BH27" s="36">
        <f>+TRUNC('D-PS'!BH27,0)</f>
        <v>0</v>
      </c>
      <c r="BI27" s="36">
        <f>+TRUNC('D-PS'!BI27,0)</f>
        <v>0</v>
      </c>
      <c r="BJ27" s="36">
        <f>+TRUNC('D-PS'!BJ27,3)</f>
        <v>98.739000000000004</v>
      </c>
      <c r="BK27" s="36">
        <f>+TRUNC('D-PS'!BK27,3)</f>
        <v>1.8420000000000001</v>
      </c>
      <c r="BL27" s="36">
        <f>+TRUNC('D-PS'!BL27,3)</f>
        <v>-1.0569999999999999</v>
      </c>
      <c r="BM27" s="36">
        <f>+TRUNC('D-PS'!BM27,3)</f>
        <v>0.876</v>
      </c>
      <c r="BN27" s="36">
        <f>+TRUNC('D-PS'!BN27,3)</f>
        <v>6.0419999999999998</v>
      </c>
      <c r="BO27" s="36">
        <f>+TRUNC('D-PS'!BO27,3)</f>
        <v>6.0419999999999998</v>
      </c>
      <c r="BP27" s="36">
        <f>+TRUNC('D-PS'!BP27,3)</f>
        <v>0</v>
      </c>
      <c r="BQ27" s="36">
        <f>+TRUNC('D-PS'!BQ27,3)</f>
        <v>37.502000000000002</v>
      </c>
      <c r="BR27" s="36">
        <f>+TRUNC('D-PS'!BR27,3)</f>
        <v>37.502000000000002</v>
      </c>
      <c r="BS27" s="36">
        <f>+TRUNC('D-PS'!BS27,3)</f>
        <v>98.739000000000004</v>
      </c>
      <c r="BT27" s="16"/>
      <c r="BU27" s="16"/>
      <c r="BV27" s="16"/>
      <c r="BW27" s="16"/>
      <c r="BX27" s="16"/>
      <c r="BY27" s="16"/>
      <c r="BZ27" s="16"/>
      <c r="CA27" s="16"/>
      <c r="CB27" s="16"/>
      <c r="CC27" s="16"/>
      <c r="CD27" s="16"/>
      <c r="CE27" s="16"/>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R27" s="49">
        <f>+TRUNC('D-PS'!DR27,0)</f>
        <v>0</v>
      </c>
      <c r="DS27" s="49">
        <f>+TRUNC('D-PS'!DS27,0)</f>
        <v>0</v>
      </c>
      <c r="DT27" s="49">
        <f>+TRUNC('D-PS'!DT27,3)</f>
        <v>0</v>
      </c>
      <c r="DU27" s="49">
        <f>+TRUNC('D-PS'!DU27,3)</f>
        <v>0</v>
      </c>
      <c r="DV27" s="49">
        <f>+TRUNC('D-PS'!DV27,0)</f>
        <v>0</v>
      </c>
      <c r="DW27" s="49">
        <f>+TRUNC('D-PS'!DW27,0)</f>
        <v>0</v>
      </c>
      <c r="DX27" s="49">
        <f>+TRUNC('D-PS'!DX27,0)</f>
        <v>0</v>
      </c>
      <c r="DY27" s="49">
        <f>+TRUNC('D-PS'!DY27,0)</f>
        <v>0</v>
      </c>
      <c r="DZ27" s="49">
        <f>+TRUNC('D-PS'!DZ27,0)</f>
        <v>0</v>
      </c>
      <c r="EA27" s="49">
        <f>+TRUNC('D-PS'!EA27,0)</f>
        <v>0</v>
      </c>
      <c r="EB27" s="49">
        <f>+TRUNC('D-PS'!EB27,3)</f>
        <v>0</v>
      </c>
      <c r="EC27" s="49">
        <f>+TRUNC('D-PS'!EC27,3)</f>
        <v>0</v>
      </c>
      <c r="ED27" s="49">
        <f>+TRUNC('D-PS'!ED27,0)</f>
        <v>0</v>
      </c>
      <c r="EE27" s="49">
        <f>+TRUNC('D-PS'!EE27,0)</f>
        <v>0</v>
      </c>
      <c r="EF27" s="49">
        <f>+TRUNC('D-PS'!EF27,0)</f>
        <v>0</v>
      </c>
      <c r="EG27" s="49">
        <f>+TRUNC('D-PS'!EG27,0)</f>
        <v>0</v>
      </c>
      <c r="EH27" s="49">
        <f>+TRUNC('D-PS'!EH27,0)</f>
        <v>0</v>
      </c>
      <c r="EI27" s="49">
        <f>+TRUNC('D-PS'!EI27,0)</f>
        <v>0</v>
      </c>
      <c r="EJ27" s="49">
        <f>+TRUNC('D-PS'!EJ27,3)</f>
        <v>0</v>
      </c>
      <c r="EK27" s="49">
        <f>+TRUNC('D-PS'!EK27,3)</f>
        <v>0</v>
      </c>
      <c r="EL27" s="49">
        <f>+TRUNC('D-PS'!EL27,0)</f>
        <v>0</v>
      </c>
      <c r="EM27" s="49">
        <f>+TRUNC('D-PS'!EM27,0)</f>
        <v>0</v>
      </c>
      <c r="EN27" s="49">
        <f>+TRUNC('D-PS'!EN27,0)</f>
        <v>0</v>
      </c>
      <c r="EO27" s="49">
        <f>+TRUNC('D-PS'!EO27,0)</f>
        <v>0</v>
      </c>
      <c r="EP27" s="76"/>
      <c r="EQ27" s="49">
        <f>+TRUNC('D-PS'!EQ27,0)</f>
        <v>0</v>
      </c>
      <c r="ER27" s="49">
        <f>+TRUNC('D-PS'!ER27,0)</f>
        <v>0</v>
      </c>
      <c r="ES27" s="49">
        <f>+TRUNC('D-PS'!ES27,3)</f>
        <v>0</v>
      </c>
      <c r="ET27" s="49">
        <f>+TRUNC('D-PS'!ET27,3)</f>
        <v>0</v>
      </c>
      <c r="EU27" s="49">
        <f>+TRUNC('D-PS'!EU27,0)</f>
        <v>0</v>
      </c>
      <c r="EV27" s="49">
        <f>+TRUNC('D-PS'!EV27,0)</f>
        <v>0</v>
      </c>
      <c r="EW27" s="49">
        <f>+TRUNC('D-PS'!EW27,0)</f>
        <v>0</v>
      </c>
      <c r="EX27" s="49">
        <f>+TRUNC('D-PS'!EX27,0)</f>
        <v>0</v>
      </c>
      <c r="EY27" s="49">
        <f>+TRUNC('D-PS'!EY27,0)</f>
        <v>0</v>
      </c>
      <c r="EZ27" s="49">
        <f>+TRUNC('D-PS'!EZ27,0)</f>
        <v>0</v>
      </c>
      <c r="FA27" s="49">
        <f>+TRUNC('D-PS'!FA27,3)</f>
        <v>0</v>
      </c>
      <c r="FB27" s="49">
        <f>+TRUNC('D-PS'!FB27,3)</f>
        <v>0</v>
      </c>
      <c r="FC27" s="49">
        <f>+TRUNC('D-PS'!FC27,0)</f>
        <v>0</v>
      </c>
      <c r="FD27" s="49">
        <f>+TRUNC('D-PS'!FD27,0)</f>
        <v>0</v>
      </c>
      <c r="FE27" s="49">
        <f>+TRUNC('D-PS'!FE27,0)</f>
        <v>0</v>
      </c>
      <c r="FF27" s="49">
        <f>+TRUNC('D-PS'!FF27,0)</f>
        <v>0</v>
      </c>
      <c r="FG27" s="49">
        <f>+TRUNC('D-PS'!FG27,0)</f>
        <v>0</v>
      </c>
      <c r="FH27" s="49">
        <f>+TRUNC('D-PS'!FH27,0)</f>
        <v>0</v>
      </c>
      <c r="FI27" s="49">
        <f>+TRUNC('D-PS'!FI27,3)</f>
        <v>0</v>
      </c>
      <c r="FJ27" s="49">
        <f>+TRUNC('D-PS'!FJ27,3)</f>
        <v>0</v>
      </c>
      <c r="FK27" s="49">
        <f>+TRUNC('D-PS'!FK27,0)</f>
        <v>0</v>
      </c>
      <c r="FL27" s="49">
        <f>+TRUNC('D-PS'!FL27,0)</f>
        <v>0</v>
      </c>
      <c r="FM27" s="49">
        <f>+TRUNC('D-PS'!FM27,0)</f>
        <v>0</v>
      </c>
      <c r="FN27" s="49">
        <f>+TRUNC('D-PS'!FN27,0)</f>
        <v>0</v>
      </c>
    </row>
    <row r="28" spans="3:170" x14ac:dyDescent="0.2">
      <c r="C28" s="8">
        <f>+'D-PDP'!C28</f>
        <v>45413</v>
      </c>
      <c r="D28" s="36">
        <f>+TRUNC('D-PS'!D28,0)</f>
        <v>0</v>
      </c>
      <c r="E28" s="36">
        <f>+TRUNC('D-PS'!E28,0)</f>
        <v>0</v>
      </c>
      <c r="F28" s="36">
        <f>+TRUNC('D-PS'!F28,0)</f>
        <v>0</v>
      </c>
      <c r="G28" s="36">
        <f>+TRUNC('D-PS'!G28,0)</f>
        <v>0</v>
      </c>
      <c r="H28" s="36">
        <f>+TRUNC('D-PS'!H28,0)</f>
        <v>0</v>
      </c>
      <c r="I28" s="36">
        <f>+TRUNC('D-PS'!I28,0)</f>
        <v>0</v>
      </c>
      <c r="J28" s="36">
        <f>+TRUNC('D-PS'!J28,0)</f>
        <v>0</v>
      </c>
      <c r="K28" s="36">
        <f>+TRUNC('D-PS'!K28,0)</f>
        <v>0</v>
      </c>
      <c r="L28" s="36">
        <f>+TRUNC('D-PS'!L28,0)</f>
        <v>0</v>
      </c>
      <c r="M28" s="36">
        <f>+TRUNC('D-PS'!M28,3)</f>
        <v>0</v>
      </c>
      <c r="N28" s="36">
        <f>+TRUNC('D-PS'!N28,3)</f>
        <v>0</v>
      </c>
      <c r="O28" s="36">
        <f>+TRUNC('D-PS'!O28,3)</f>
        <v>0</v>
      </c>
      <c r="P28" s="36">
        <f>+TRUNC('D-PS'!P28,3)</f>
        <v>0</v>
      </c>
      <c r="Q28" s="36">
        <f>+TRUNC('D-PS'!Q28,3)</f>
        <v>0</v>
      </c>
      <c r="R28" s="36">
        <f>+TRUNC('D-PS'!R28,3)</f>
        <v>0</v>
      </c>
      <c r="S28" s="36">
        <f>+TRUNC('D-PS'!S28,0)</f>
        <v>0</v>
      </c>
      <c r="T28" s="36">
        <f>+TRUNC('D-PS'!T28,0)</f>
        <v>0</v>
      </c>
      <c r="U28" s="36">
        <f>+TRUNC('D-PS'!U28,0)</f>
        <v>0</v>
      </c>
      <c r="V28" s="36">
        <f>+TRUNC('D-PS'!V28,0)</f>
        <v>0</v>
      </c>
      <c r="W28" s="36">
        <f>+TRUNC('D-PS'!W28,0)</f>
        <v>0</v>
      </c>
      <c r="X28" s="36">
        <f>+TRUNC('D-PS'!X28,0)</f>
        <v>0</v>
      </c>
      <c r="Y28" s="36">
        <f>+TRUNC('D-PS'!Y28,0)</f>
        <v>0</v>
      </c>
      <c r="Z28" s="36">
        <f>+TRUNC('D-PS'!Z28,0)</f>
        <v>0</v>
      </c>
      <c r="AA28" s="36">
        <f>+TRUNC('D-PS'!AA28,0)</f>
        <v>0</v>
      </c>
      <c r="AB28" s="36">
        <f>+TRUNC('D-PS'!AB28,0)</f>
        <v>0</v>
      </c>
      <c r="AC28" s="36">
        <f>+TRUNC('D-PS'!AC28,0)</f>
        <v>0</v>
      </c>
      <c r="AD28" s="36">
        <f>+TRUNC('D-PS'!AD28,3)</f>
        <v>0</v>
      </c>
      <c r="AE28" s="36">
        <f>+TRUNC('D-PS'!AE28,3)</f>
        <v>0</v>
      </c>
      <c r="AF28" s="36">
        <f>+TRUNC('D-PS'!AF28,0)</f>
        <v>0</v>
      </c>
      <c r="AG28" s="36">
        <f>+TRUNC('D-PS'!AG28,0)</f>
        <v>0</v>
      </c>
      <c r="AH28" s="36">
        <f>+TRUNC('D-PS'!AH28,0)</f>
        <v>0</v>
      </c>
      <c r="AI28" s="36">
        <f>+TRUNC('D-PS'!AI28,0)</f>
        <v>0</v>
      </c>
      <c r="AJ28" s="36">
        <f>+TRUNC('D-PS'!AJ28,6)</f>
        <v>0</v>
      </c>
      <c r="AK28" s="36">
        <f>+TRUNC('D-PS'!AK28,6)</f>
        <v>0</v>
      </c>
      <c r="AL28" s="36">
        <f>+TRUNC('D-PS'!AL28,6)</f>
        <v>0</v>
      </c>
      <c r="AM28" s="36">
        <f>+TRUNC('D-PS'!AM28,0)</f>
        <v>0</v>
      </c>
      <c r="AN28" s="36">
        <f>+TRUNC('D-PS'!AN28,3)</f>
        <v>0</v>
      </c>
      <c r="AO28" s="36">
        <f>+TRUNC('D-PS'!AO28,0)</f>
        <v>0</v>
      </c>
      <c r="AP28" s="36">
        <f>+TRUNC('D-PS'!AP28,6)</f>
        <v>0</v>
      </c>
      <c r="AQ28" s="36">
        <f>+TRUNC('D-PS'!AQ28,0)</f>
        <v>0</v>
      </c>
      <c r="AR28" s="36">
        <f>+TRUNC('D-PS'!AR28,0)</f>
        <v>0</v>
      </c>
      <c r="AS28" s="36">
        <f>+TRUNC('D-PS'!AS28,3)</f>
        <v>0</v>
      </c>
      <c r="AT28" s="36">
        <f>+TRUNC('D-PS'!AT28,3)</f>
        <v>0</v>
      </c>
      <c r="AU28" s="36">
        <f>+TRUNC('D-PS'!AU28,0)</f>
        <v>0</v>
      </c>
      <c r="AV28" s="36">
        <f>+TRUNC('D-PS'!AV28,0)</f>
        <v>0</v>
      </c>
      <c r="AW28" s="36">
        <f>+TRUNC('D-PS'!AW28,0)</f>
        <v>0</v>
      </c>
      <c r="AX28" s="36">
        <f>+TRUNC('D-PS'!AX28,0)</f>
        <v>0</v>
      </c>
      <c r="AY28" s="36">
        <f>+TRUNC('D-PS'!AY28,0)</f>
        <v>0</v>
      </c>
      <c r="AZ28" s="36">
        <f>+TRUNC('D-PS'!AZ28,3)</f>
        <v>0</v>
      </c>
      <c r="BA28" s="36">
        <f>+TRUNC('D-PS'!BA28,0)</f>
        <v>0</v>
      </c>
      <c r="BB28" s="36">
        <f>+TRUNC('D-PS'!BB28,0)</f>
        <v>0</v>
      </c>
      <c r="BC28" s="36">
        <f>+TRUNC('D-PS'!BC28,0)</f>
        <v>0</v>
      </c>
      <c r="BD28" s="36">
        <f>+TRUNC('D-PS'!BD28,3)</f>
        <v>0</v>
      </c>
      <c r="BE28" s="36">
        <f>+TRUNC('D-PS'!BE28,3)</f>
        <v>0</v>
      </c>
      <c r="BF28" s="36">
        <f>+TRUNC('D-PS'!BF28,0)</f>
        <v>0</v>
      </c>
      <c r="BG28" s="36">
        <f>+TRUNC('D-PS'!BG28,0)</f>
        <v>0</v>
      </c>
      <c r="BH28" s="36">
        <f>+TRUNC('D-PS'!BH28,0)</f>
        <v>0</v>
      </c>
      <c r="BI28" s="36">
        <f>+TRUNC('D-PS'!BI28,0)</f>
        <v>0</v>
      </c>
      <c r="BJ28" s="36">
        <f>+TRUNC('D-PS'!BJ28,3)</f>
        <v>98.739000000000004</v>
      </c>
      <c r="BK28" s="36">
        <f>+TRUNC('D-PS'!BK28,3)</f>
        <v>1.8420000000000001</v>
      </c>
      <c r="BL28" s="36">
        <f>+TRUNC('D-PS'!BL28,3)</f>
        <v>-1.0569999999999999</v>
      </c>
      <c r="BM28" s="36">
        <f>+TRUNC('D-PS'!BM28,3)</f>
        <v>0.876</v>
      </c>
      <c r="BN28" s="36">
        <f>+TRUNC('D-PS'!BN28,3)</f>
        <v>6.0419999999999998</v>
      </c>
      <c r="BO28" s="36">
        <f>+TRUNC('D-PS'!BO28,3)</f>
        <v>6.0419999999999998</v>
      </c>
      <c r="BP28" s="36">
        <f>+TRUNC('D-PS'!BP28,3)</f>
        <v>0</v>
      </c>
      <c r="BQ28" s="36">
        <f>+TRUNC('D-PS'!BQ28,3)</f>
        <v>37.502000000000002</v>
      </c>
      <c r="BR28" s="36">
        <f>+TRUNC('D-PS'!BR28,3)</f>
        <v>37.502000000000002</v>
      </c>
      <c r="BS28" s="36">
        <f>+TRUNC('D-PS'!BS28,3)</f>
        <v>98.739000000000004</v>
      </c>
      <c r="BT28" s="16"/>
      <c r="BU28" s="16"/>
      <c r="BV28" s="16"/>
      <c r="BW28" s="16"/>
      <c r="BX28" s="16"/>
      <c r="BY28" s="16"/>
      <c r="BZ28" s="16"/>
      <c r="CA28" s="16"/>
      <c r="CB28" s="16"/>
      <c r="CC28" s="16"/>
      <c r="CD28" s="16"/>
      <c r="CE28" s="16"/>
      <c r="CF28" s="16"/>
      <c r="CG28" s="16"/>
      <c r="CH28" s="16"/>
      <c r="CI28" s="16"/>
      <c r="CJ28" s="16"/>
      <c r="CK28" s="16"/>
      <c r="CL28" s="16"/>
      <c r="CM28" s="16"/>
      <c r="CN28" s="16"/>
      <c r="CO28" s="16"/>
      <c r="CP28" s="16"/>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R28" s="49">
        <f>+TRUNC('D-PS'!DR28,0)</f>
        <v>0</v>
      </c>
      <c r="DS28" s="49">
        <f>+TRUNC('D-PS'!DS28,0)</f>
        <v>0</v>
      </c>
      <c r="DT28" s="49">
        <f>+TRUNC('D-PS'!DT28,3)</f>
        <v>0</v>
      </c>
      <c r="DU28" s="49">
        <f>+TRUNC('D-PS'!DU28,3)</f>
        <v>0</v>
      </c>
      <c r="DV28" s="49">
        <f>+TRUNC('D-PS'!DV28,0)</f>
        <v>0</v>
      </c>
      <c r="DW28" s="49">
        <f>+TRUNC('D-PS'!DW28,0)</f>
        <v>0</v>
      </c>
      <c r="DX28" s="49">
        <f>+TRUNC('D-PS'!DX28,0)</f>
        <v>0</v>
      </c>
      <c r="DY28" s="49">
        <f>+TRUNC('D-PS'!DY28,0)</f>
        <v>0</v>
      </c>
      <c r="DZ28" s="49">
        <f>+TRUNC('D-PS'!DZ28,0)</f>
        <v>0</v>
      </c>
      <c r="EA28" s="49">
        <f>+TRUNC('D-PS'!EA28,0)</f>
        <v>0</v>
      </c>
      <c r="EB28" s="49">
        <f>+TRUNC('D-PS'!EB28,3)</f>
        <v>0</v>
      </c>
      <c r="EC28" s="49">
        <f>+TRUNC('D-PS'!EC28,3)</f>
        <v>0</v>
      </c>
      <c r="ED28" s="49">
        <f>+TRUNC('D-PS'!ED28,0)</f>
        <v>0</v>
      </c>
      <c r="EE28" s="49">
        <f>+TRUNC('D-PS'!EE28,0)</f>
        <v>0</v>
      </c>
      <c r="EF28" s="49">
        <f>+TRUNC('D-PS'!EF28,0)</f>
        <v>0</v>
      </c>
      <c r="EG28" s="49">
        <f>+TRUNC('D-PS'!EG28,0)</f>
        <v>0</v>
      </c>
      <c r="EH28" s="49">
        <f>+TRUNC('D-PS'!EH28,0)</f>
        <v>0</v>
      </c>
      <c r="EI28" s="49">
        <f>+TRUNC('D-PS'!EI28,0)</f>
        <v>0</v>
      </c>
      <c r="EJ28" s="49">
        <f>+TRUNC('D-PS'!EJ28,3)</f>
        <v>0</v>
      </c>
      <c r="EK28" s="49">
        <f>+TRUNC('D-PS'!EK28,3)</f>
        <v>0</v>
      </c>
      <c r="EL28" s="49">
        <f>+TRUNC('D-PS'!EL28,0)</f>
        <v>0</v>
      </c>
      <c r="EM28" s="49">
        <f>+TRUNC('D-PS'!EM28,0)</f>
        <v>0</v>
      </c>
      <c r="EN28" s="49">
        <f>+TRUNC('D-PS'!EN28,0)</f>
        <v>0</v>
      </c>
      <c r="EO28" s="49">
        <f>+TRUNC('D-PS'!EO28,0)</f>
        <v>0</v>
      </c>
      <c r="EP28" s="76"/>
      <c r="EQ28" s="49">
        <f>+TRUNC('D-PS'!EQ28,0)</f>
        <v>0</v>
      </c>
      <c r="ER28" s="49">
        <f>+TRUNC('D-PS'!ER28,0)</f>
        <v>0</v>
      </c>
      <c r="ES28" s="49">
        <f>+TRUNC('D-PS'!ES28,3)</f>
        <v>0</v>
      </c>
      <c r="ET28" s="49">
        <f>+TRUNC('D-PS'!ET28,3)</f>
        <v>0</v>
      </c>
      <c r="EU28" s="49">
        <f>+TRUNC('D-PS'!EU28,0)</f>
        <v>0</v>
      </c>
      <c r="EV28" s="49">
        <f>+TRUNC('D-PS'!EV28,0)</f>
        <v>0</v>
      </c>
      <c r="EW28" s="49">
        <f>+TRUNC('D-PS'!EW28,0)</f>
        <v>0</v>
      </c>
      <c r="EX28" s="49">
        <f>+TRUNC('D-PS'!EX28,0)</f>
        <v>0</v>
      </c>
      <c r="EY28" s="49">
        <f>+TRUNC('D-PS'!EY28,0)</f>
        <v>0</v>
      </c>
      <c r="EZ28" s="49">
        <f>+TRUNC('D-PS'!EZ28,0)</f>
        <v>0</v>
      </c>
      <c r="FA28" s="49">
        <f>+TRUNC('D-PS'!FA28,3)</f>
        <v>0</v>
      </c>
      <c r="FB28" s="49">
        <f>+TRUNC('D-PS'!FB28,3)</f>
        <v>0</v>
      </c>
      <c r="FC28" s="49">
        <f>+TRUNC('D-PS'!FC28,0)</f>
        <v>0</v>
      </c>
      <c r="FD28" s="49">
        <f>+TRUNC('D-PS'!FD28,0)</f>
        <v>0</v>
      </c>
      <c r="FE28" s="49">
        <f>+TRUNC('D-PS'!FE28,0)</f>
        <v>0</v>
      </c>
      <c r="FF28" s="49">
        <f>+TRUNC('D-PS'!FF28,0)</f>
        <v>0</v>
      </c>
      <c r="FG28" s="49">
        <f>+TRUNC('D-PS'!FG28,0)</f>
        <v>0</v>
      </c>
      <c r="FH28" s="49">
        <f>+TRUNC('D-PS'!FH28,0)</f>
        <v>0</v>
      </c>
      <c r="FI28" s="49">
        <f>+TRUNC('D-PS'!FI28,3)</f>
        <v>0</v>
      </c>
      <c r="FJ28" s="49">
        <f>+TRUNC('D-PS'!FJ28,3)</f>
        <v>0</v>
      </c>
      <c r="FK28" s="49">
        <f>+TRUNC('D-PS'!FK28,0)</f>
        <v>0</v>
      </c>
      <c r="FL28" s="49">
        <f>+TRUNC('D-PS'!FL28,0)</f>
        <v>0</v>
      </c>
      <c r="FM28" s="49">
        <f>+TRUNC('D-PS'!FM28,0)</f>
        <v>0</v>
      </c>
      <c r="FN28" s="49">
        <f>+TRUNC('D-PS'!FN28,0)</f>
        <v>0</v>
      </c>
    </row>
    <row r="29" spans="3:170" x14ac:dyDescent="0.2">
      <c r="C29" s="8">
        <f>+'D-PDP'!C29</f>
        <v>45444</v>
      </c>
      <c r="D29" s="36">
        <f>+TRUNC('D-PS'!D29,0)</f>
        <v>0</v>
      </c>
      <c r="E29" s="36">
        <f>+TRUNC('D-PS'!E29,0)</f>
        <v>0</v>
      </c>
      <c r="F29" s="36">
        <f>+TRUNC('D-PS'!F29,0)</f>
        <v>0</v>
      </c>
      <c r="G29" s="36">
        <f>+TRUNC('D-PS'!G29,0)</f>
        <v>0</v>
      </c>
      <c r="H29" s="36">
        <f>+TRUNC('D-PS'!H29,0)</f>
        <v>0</v>
      </c>
      <c r="I29" s="36">
        <f>+TRUNC('D-PS'!I29,0)</f>
        <v>0</v>
      </c>
      <c r="J29" s="36">
        <f>+TRUNC('D-PS'!J29,0)</f>
        <v>0</v>
      </c>
      <c r="K29" s="36">
        <f>+TRUNC('D-PS'!K29,0)</f>
        <v>0</v>
      </c>
      <c r="L29" s="36">
        <f>+TRUNC('D-PS'!L29,0)</f>
        <v>0</v>
      </c>
      <c r="M29" s="36">
        <f>+TRUNC('D-PS'!M29,3)</f>
        <v>0</v>
      </c>
      <c r="N29" s="36">
        <f>+TRUNC('D-PS'!N29,3)</f>
        <v>0</v>
      </c>
      <c r="O29" s="36">
        <f>+TRUNC('D-PS'!O29,3)</f>
        <v>0</v>
      </c>
      <c r="P29" s="36">
        <f>+TRUNC('D-PS'!P29,3)</f>
        <v>0</v>
      </c>
      <c r="Q29" s="36">
        <f>+TRUNC('D-PS'!Q29,3)</f>
        <v>0</v>
      </c>
      <c r="R29" s="36">
        <f>+TRUNC('D-PS'!R29,3)</f>
        <v>0</v>
      </c>
      <c r="S29" s="36">
        <f>+TRUNC('D-PS'!S29,0)</f>
        <v>0</v>
      </c>
      <c r="T29" s="36">
        <f>+TRUNC('D-PS'!T29,0)</f>
        <v>0</v>
      </c>
      <c r="U29" s="36">
        <f>+TRUNC('D-PS'!U29,0)</f>
        <v>0</v>
      </c>
      <c r="V29" s="36">
        <f>+TRUNC('D-PS'!V29,0)</f>
        <v>0</v>
      </c>
      <c r="W29" s="36">
        <f>+TRUNC('D-PS'!W29,0)</f>
        <v>0</v>
      </c>
      <c r="X29" s="36">
        <f>+TRUNC('D-PS'!X29,0)</f>
        <v>0</v>
      </c>
      <c r="Y29" s="36">
        <f>+TRUNC('D-PS'!Y29,0)</f>
        <v>0</v>
      </c>
      <c r="Z29" s="36">
        <f>+TRUNC('D-PS'!Z29,0)</f>
        <v>0</v>
      </c>
      <c r="AA29" s="36">
        <f>+TRUNC('D-PS'!AA29,0)</f>
        <v>0</v>
      </c>
      <c r="AB29" s="36">
        <f>+TRUNC('D-PS'!AB29,0)</f>
        <v>0</v>
      </c>
      <c r="AC29" s="36">
        <f>+TRUNC('D-PS'!AC29,0)</f>
        <v>0</v>
      </c>
      <c r="AD29" s="36">
        <f>+TRUNC('D-PS'!AD29,3)</f>
        <v>0</v>
      </c>
      <c r="AE29" s="36">
        <f>+TRUNC('D-PS'!AE29,3)</f>
        <v>0</v>
      </c>
      <c r="AF29" s="36">
        <f>+TRUNC('D-PS'!AF29,0)</f>
        <v>0</v>
      </c>
      <c r="AG29" s="36">
        <f>+TRUNC('D-PS'!AG29,0)</f>
        <v>0</v>
      </c>
      <c r="AH29" s="36">
        <f>+TRUNC('D-PS'!AH29,0)</f>
        <v>0</v>
      </c>
      <c r="AI29" s="36">
        <f>+TRUNC('D-PS'!AI29,0)</f>
        <v>0</v>
      </c>
      <c r="AJ29" s="36">
        <f>+TRUNC('D-PS'!AJ29,6)</f>
        <v>0</v>
      </c>
      <c r="AK29" s="36">
        <f>+TRUNC('D-PS'!AK29,6)</f>
        <v>0</v>
      </c>
      <c r="AL29" s="36">
        <f>+TRUNC('D-PS'!AL29,6)</f>
        <v>0</v>
      </c>
      <c r="AM29" s="36">
        <f>+TRUNC('D-PS'!AM29,0)</f>
        <v>0</v>
      </c>
      <c r="AN29" s="36">
        <f>+TRUNC('D-PS'!AN29,3)</f>
        <v>0</v>
      </c>
      <c r="AO29" s="36">
        <f>+TRUNC('D-PS'!AO29,0)</f>
        <v>0</v>
      </c>
      <c r="AP29" s="36">
        <f>+TRUNC('D-PS'!AP29,6)</f>
        <v>0</v>
      </c>
      <c r="AQ29" s="36">
        <f>+TRUNC('D-PS'!AQ29,0)</f>
        <v>0</v>
      </c>
      <c r="AR29" s="36">
        <f>+TRUNC('D-PS'!AR29,0)</f>
        <v>0</v>
      </c>
      <c r="AS29" s="36">
        <f>+TRUNC('D-PS'!AS29,3)</f>
        <v>0</v>
      </c>
      <c r="AT29" s="36">
        <f>+TRUNC('D-PS'!AT29,3)</f>
        <v>0</v>
      </c>
      <c r="AU29" s="36">
        <f>+TRUNC('D-PS'!AU29,0)</f>
        <v>0</v>
      </c>
      <c r="AV29" s="36">
        <f>+TRUNC('D-PS'!AV29,0)</f>
        <v>0</v>
      </c>
      <c r="AW29" s="36">
        <f>+TRUNC('D-PS'!AW29,0)</f>
        <v>0</v>
      </c>
      <c r="AX29" s="36">
        <f>+TRUNC('D-PS'!AX29,0)</f>
        <v>0</v>
      </c>
      <c r="AY29" s="36">
        <f>+TRUNC('D-PS'!AY29,0)</f>
        <v>0</v>
      </c>
      <c r="AZ29" s="36">
        <f>+TRUNC('D-PS'!AZ29,3)</f>
        <v>0</v>
      </c>
      <c r="BA29" s="36">
        <f>+TRUNC('D-PS'!BA29,0)</f>
        <v>0</v>
      </c>
      <c r="BB29" s="36">
        <f>+TRUNC('D-PS'!BB29,0)</f>
        <v>0</v>
      </c>
      <c r="BC29" s="36">
        <f>+TRUNC('D-PS'!BC29,0)</f>
        <v>0</v>
      </c>
      <c r="BD29" s="36">
        <f>+TRUNC('D-PS'!BD29,3)</f>
        <v>0</v>
      </c>
      <c r="BE29" s="36">
        <f>+TRUNC('D-PS'!BE29,3)</f>
        <v>0</v>
      </c>
      <c r="BF29" s="36">
        <f>+TRUNC('D-PS'!BF29,0)</f>
        <v>0</v>
      </c>
      <c r="BG29" s="36">
        <f>+TRUNC('D-PS'!BG29,0)</f>
        <v>0</v>
      </c>
      <c r="BH29" s="36">
        <f>+TRUNC('D-PS'!BH29,0)</f>
        <v>0</v>
      </c>
      <c r="BI29" s="36">
        <f>+TRUNC('D-PS'!BI29,0)</f>
        <v>0</v>
      </c>
      <c r="BJ29" s="36">
        <f>+TRUNC('D-PS'!BJ29,3)</f>
        <v>98.739000000000004</v>
      </c>
      <c r="BK29" s="36">
        <f>+TRUNC('D-PS'!BK29,3)</f>
        <v>1.8420000000000001</v>
      </c>
      <c r="BL29" s="36">
        <f>+TRUNC('D-PS'!BL29,3)</f>
        <v>-1.0569999999999999</v>
      </c>
      <c r="BM29" s="36">
        <f>+TRUNC('D-PS'!BM29,3)</f>
        <v>0.876</v>
      </c>
      <c r="BN29" s="36">
        <f>+TRUNC('D-PS'!BN29,3)</f>
        <v>6.0419999999999998</v>
      </c>
      <c r="BO29" s="36">
        <f>+TRUNC('D-PS'!BO29,3)</f>
        <v>6.0419999999999998</v>
      </c>
      <c r="BP29" s="36">
        <f>+TRUNC('D-PS'!BP29,3)</f>
        <v>0</v>
      </c>
      <c r="BQ29" s="36">
        <f>+TRUNC('D-PS'!BQ29,3)</f>
        <v>37.502000000000002</v>
      </c>
      <c r="BR29" s="36">
        <f>+TRUNC('D-PS'!BR29,3)</f>
        <v>37.502000000000002</v>
      </c>
      <c r="BS29" s="36">
        <f>+TRUNC('D-PS'!BS29,3)</f>
        <v>98.739000000000004</v>
      </c>
      <c r="BT29" s="16"/>
      <c r="BU29" s="16"/>
      <c r="BV29" s="16"/>
      <c r="BW29" s="16"/>
      <c r="BX29" s="16"/>
      <c r="BY29" s="16"/>
      <c r="BZ29" s="16"/>
      <c r="CA29" s="16"/>
      <c r="CB29" s="16"/>
      <c r="CC29" s="16"/>
      <c r="CD29" s="16"/>
      <c r="CE29" s="16"/>
      <c r="CF29" s="16"/>
      <c r="CG29" s="16"/>
      <c r="CH29" s="16"/>
      <c r="CI29" s="16"/>
      <c r="CJ29" s="16"/>
      <c r="CK29" s="16"/>
      <c r="CL29" s="16"/>
      <c r="CM29" s="16"/>
      <c r="CN29" s="16"/>
      <c r="CO29" s="16"/>
      <c r="CP29" s="16"/>
      <c r="CQ29" s="16"/>
      <c r="CR29" s="16"/>
      <c r="CS29" s="16"/>
      <c r="CT29" s="16"/>
      <c r="CU29" s="16"/>
      <c r="CV29" s="16"/>
      <c r="CW29" s="16"/>
      <c r="CX29" s="16"/>
      <c r="CY29" s="16"/>
      <c r="CZ29" s="16"/>
      <c r="DA29" s="16"/>
      <c r="DB29" s="16"/>
      <c r="DC29" s="16"/>
      <c r="DD29" s="16"/>
      <c r="DE29" s="16"/>
      <c r="DF29" s="16"/>
      <c r="DG29" s="16"/>
      <c r="DH29" s="16"/>
      <c r="DI29" s="16"/>
      <c r="DJ29" s="16"/>
      <c r="DK29" s="16"/>
      <c r="DL29" s="16"/>
      <c r="DM29" s="16"/>
      <c r="DN29" s="16"/>
      <c r="DO29" s="16"/>
      <c r="DP29" s="16"/>
      <c r="DR29" s="49">
        <f>+TRUNC('D-PS'!DR29,0)</f>
        <v>0</v>
      </c>
      <c r="DS29" s="49">
        <f>+TRUNC('D-PS'!DS29,0)</f>
        <v>0</v>
      </c>
      <c r="DT29" s="49">
        <f>+TRUNC('D-PS'!DT29,3)</f>
        <v>0</v>
      </c>
      <c r="DU29" s="49">
        <f>+TRUNC('D-PS'!DU29,3)</f>
        <v>0</v>
      </c>
      <c r="DV29" s="49">
        <f>+TRUNC('D-PS'!DV29,0)</f>
        <v>0</v>
      </c>
      <c r="DW29" s="49">
        <f>+TRUNC('D-PS'!DW29,0)</f>
        <v>0</v>
      </c>
      <c r="DX29" s="49">
        <f>+TRUNC('D-PS'!DX29,0)</f>
        <v>0</v>
      </c>
      <c r="DY29" s="49">
        <f>+TRUNC('D-PS'!DY29,0)</f>
        <v>0</v>
      </c>
      <c r="DZ29" s="49">
        <f>+TRUNC('D-PS'!DZ29,0)</f>
        <v>0</v>
      </c>
      <c r="EA29" s="49">
        <f>+TRUNC('D-PS'!EA29,0)</f>
        <v>0</v>
      </c>
      <c r="EB29" s="49">
        <f>+TRUNC('D-PS'!EB29,3)</f>
        <v>0</v>
      </c>
      <c r="EC29" s="49">
        <f>+TRUNC('D-PS'!EC29,3)</f>
        <v>0</v>
      </c>
      <c r="ED29" s="49">
        <f>+TRUNC('D-PS'!ED29,0)</f>
        <v>0</v>
      </c>
      <c r="EE29" s="49">
        <f>+TRUNC('D-PS'!EE29,0)</f>
        <v>0</v>
      </c>
      <c r="EF29" s="49">
        <f>+TRUNC('D-PS'!EF29,0)</f>
        <v>0</v>
      </c>
      <c r="EG29" s="49">
        <f>+TRUNC('D-PS'!EG29,0)</f>
        <v>0</v>
      </c>
      <c r="EH29" s="49">
        <f>+TRUNC('D-PS'!EH29,0)</f>
        <v>0</v>
      </c>
      <c r="EI29" s="49">
        <f>+TRUNC('D-PS'!EI29,0)</f>
        <v>0</v>
      </c>
      <c r="EJ29" s="49">
        <f>+TRUNC('D-PS'!EJ29,3)</f>
        <v>0</v>
      </c>
      <c r="EK29" s="49">
        <f>+TRUNC('D-PS'!EK29,3)</f>
        <v>0</v>
      </c>
      <c r="EL29" s="49">
        <f>+TRUNC('D-PS'!EL29,0)</f>
        <v>0</v>
      </c>
      <c r="EM29" s="49">
        <f>+TRUNC('D-PS'!EM29,0)</f>
        <v>0</v>
      </c>
      <c r="EN29" s="49">
        <f>+TRUNC('D-PS'!EN29,0)</f>
        <v>0</v>
      </c>
      <c r="EO29" s="49">
        <f>+TRUNC('D-PS'!EO29,0)</f>
        <v>0</v>
      </c>
      <c r="EP29" s="76"/>
      <c r="EQ29" s="49">
        <f>+TRUNC('D-PS'!EQ29,0)</f>
        <v>0</v>
      </c>
      <c r="ER29" s="49">
        <f>+TRUNC('D-PS'!ER29,0)</f>
        <v>0</v>
      </c>
      <c r="ES29" s="49">
        <f>+TRUNC('D-PS'!ES29,3)</f>
        <v>0</v>
      </c>
      <c r="ET29" s="49">
        <f>+TRUNC('D-PS'!ET29,3)</f>
        <v>0</v>
      </c>
      <c r="EU29" s="49">
        <f>+TRUNC('D-PS'!EU29,0)</f>
        <v>0</v>
      </c>
      <c r="EV29" s="49">
        <f>+TRUNC('D-PS'!EV29,0)</f>
        <v>0</v>
      </c>
      <c r="EW29" s="49">
        <f>+TRUNC('D-PS'!EW29,0)</f>
        <v>0</v>
      </c>
      <c r="EX29" s="49">
        <f>+TRUNC('D-PS'!EX29,0)</f>
        <v>0</v>
      </c>
      <c r="EY29" s="49">
        <f>+TRUNC('D-PS'!EY29,0)</f>
        <v>0</v>
      </c>
      <c r="EZ29" s="49">
        <f>+TRUNC('D-PS'!EZ29,0)</f>
        <v>0</v>
      </c>
      <c r="FA29" s="49">
        <f>+TRUNC('D-PS'!FA29,3)</f>
        <v>0</v>
      </c>
      <c r="FB29" s="49">
        <f>+TRUNC('D-PS'!FB29,3)</f>
        <v>0</v>
      </c>
      <c r="FC29" s="49">
        <f>+TRUNC('D-PS'!FC29,0)</f>
        <v>0</v>
      </c>
      <c r="FD29" s="49">
        <f>+TRUNC('D-PS'!FD29,0)</f>
        <v>0</v>
      </c>
      <c r="FE29" s="49">
        <f>+TRUNC('D-PS'!FE29,0)</f>
        <v>0</v>
      </c>
      <c r="FF29" s="49">
        <f>+TRUNC('D-PS'!FF29,0)</f>
        <v>0</v>
      </c>
      <c r="FG29" s="49">
        <f>+TRUNC('D-PS'!FG29,0)</f>
        <v>0</v>
      </c>
      <c r="FH29" s="49">
        <f>+TRUNC('D-PS'!FH29,0)</f>
        <v>0</v>
      </c>
      <c r="FI29" s="49">
        <f>+TRUNC('D-PS'!FI29,3)</f>
        <v>0</v>
      </c>
      <c r="FJ29" s="49">
        <f>+TRUNC('D-PS'!FJ29,3)</f>
        <v>0</v>
      </c>
      <c r="FK29" s="49">
        <f>+TRUNC('D-PS'!FK29,0)</f>
        <v>0</v>
      </c>
      <c r="FL29" s="49">
        <f>+TRUNC('D-PS'!FL29,0)</f>
        <v>0</v>
      </c>
      <c r="FM29" s="49">
        <f>+TRUNC('D-PS'!FM29,0)</f>
        <v>0</v>
      </c>
      <c r="FN29" s="49">
        <f>+TRUNC('D-PS'!FN29,0)</f>
        <v>0</v>
      </c>
    </row>
    <row r="30" spans="3:170" x14ac:dyDescent="0.2">
      <c r="C30" s="8">
        <f>+'D-PDP'!C30</f>
        <v>45474</v>
      </c>
      <c r="D30" s="36">
        <f>+TRUNC('D-PS'!D30,0)</f>
        <v>0</v>
      </c>
      <c r="E30" s="36">
        <f>+TRUNC('D-PS'!E30,0)</f>
        <v>0</v>
      </c>
      <c r="F30" s="36">
        <f>+TRUNC('D-PS'!F30,0)</f>
        <v>0</v>
      </c>
      <c r="G30" s="36">
        <f>+TRUNC('D-PS'!G30,0)</f>
        <v>0</v>
      </c>
      <c r="H30" s="36">
        <f>+TRUNC('D-PS'!H30,0)</f>
        <v>0</v>
      </c>
      <c r="I30" s="36">
        <f>+TRUNC('D-PS'!I30,0)</f>
        <v>0</v>
      </c>
      <c r="J30" s="36">
        <f>+TRUNC('D-PS'!J30,0)</f>
        <v>0</v>
      </c>
      <c r="K30" s="36">
        <f>+TRUNC('D-PS'!K30,0)</f>
        <v>0</v>
      </c>
      <c r="L30" s="36">
        <f>+TRUNC('D-PS'!L30,0)</f>
        <v>0</v>
      </c>
      <c r="M30" s="36">
        <f>+TRUNC('D-PS'!M30,3)</f>
        <v>0</v>
      </c>
      <c r="N30" s="36">
        <f>+TRUNC('D-PS'!N30,3)</f>
        <v>0</v>
      </c>
      <c r="O30" s="36">
        <f>+TRUNC('D-PS'!O30,3)</f>
        <v>0</v>
      </c>
      <c r="P30" s="36">
        <f>+TRUNC('D-PS'!P30,3)</f>
        <v>0</v>
      </c>
      <c r="Q30" s="36">
        <f>+TRUNC('D-PS'!Q30,3)</f>
        <v>0</v>
      </c>
      <c r="R30" s="36">
        <f>+TRUNC('D-PS'!R30,3)</f>
        <v>0</v>
      </c>
      <c r="S30" s="36">
        <f>+TRUNC('D-PS'!S30,0)</f>
        <v>0</v>
      </c>
      <c r="T30" s="36">
        <f>+TRUNC('D-PS'!T30,0)</f>
        <v>0</v>
      </c>
      <c r="U30" s="36">
        <f>+TRUNC('D-PS'!U30,0)</f>
        <v>0</v>
      </c>
      <c r="V30" s="36">
        <f>+TRUNC('D-PS'!V30,0)</f>
        <v>0</v>
      </c>
      <c r="W30" s="36">
        <f>+TRUNC('D-PS'!W30,0)</f>
        <v>0</v>
      </c>
      <c r="X30" s="36">
        <f>+TRUNC('D-PS'!X30,0)</f>
        <v>0</v>
      </c>
      <c r="Y30" s="36">
        <f>+TRUNC('D-PS'!Y30,0)</f>
        <v>0</v>
      </c>
      <c r="Z30" s="36">
        <f>+TRUNC('D-PS'!Z30,0)</f>
        <v>0</v>
      </c>
      <c r="AA30" s="36">
        <f>+TRUNC('D-PS'!AA30,0)</f>
        <v>0</v>
      </c>
      <c r="AB30" s="36">
        <f>+TRUNC('D-PS'!AB30,0)</f>
        <v>0</v>
      </c>
      <c r="AC30" s="36">
        <f>+TRUNC('D-PS'!AC30,0)</f>
        <v>0</v>
      </c>
      <c r="AD30" s="36">
        <f>+TRUNC('D-PS'!AD30,3)</f>
        <v>0</v>
      </c>
      <c r="AE30" s="36">
        <f>+TRUNC('D-PS'!AE30,3)</f>
        <v>0</v>
      </c>
      <c r="AF30" s="36">
        <f>+TRUNC('D-PS'!AF30,0)</f>
        <v>0</v>
      </c>
      <c r="AG30" s="36">
        <f>+TRUNC('D-PS'!AG30,0)</f>
        <v>0</v>
      </c>
      <c r="AH30" s="36">
        <f>+TRUNC('D-PS'!AH30,0)</f>
        <v>0</v>
      </c>
      <c r="AI30" s="36">
        <f>+TRUNC('D-PS'!AI30,0)</f>
        <v>0</v>
      </c>
      <c r="AJ30" s="36">
        <f>+TRUNC('D-PS'!AJ30,6)</f>
        <v>0</v>
      </c>
      <c r="AK30" s="36">
        <f>+TRUNC('D-PS'!AK30,6)</f>
        <v>0</v>
      </c>
      <c r="AL30" s="36">
        <f>+TRUNC('D-PS'!AL30,6)</f>
        <v>0</v>
      </c>
      <c r="AM30" s="36">
        <f>+TRUNC('D-PS'!AM30,0)</f>
        <v>0</v>
      </c>
      <c r="AN30" s="36">
        <f>+TRUNC('D-PS'!AN30,3)</f>
        <v>0</v>
      </c>
      <c r="AO30" s="36">
        <f>+TRUNC('D-PS'!AO30,0)</f>
        <v>0</v>
      </c>
      <c r="AP30" s="36">
        <f>+TRUNC('D-PS'!AP30,6)</f>
        <v>0</v>
      </c>
      <c r="AQ30" s="36">
        <f>+TRUNC('D-PS'!AQ30,0)</f>
        <v>0</v>
      </c>
      <c r="AR30" s="36">
        <f>+TRUNC('D-PS'!AR30,0)</f>
        <v>0</v>
      </c>
      <c r="AS30" s="36">
        <f>+TRUNC('D-PS'!AS30,3)</f>
        <v>0</v>
      </c>
      <c r="AT30" s="36">
        <f>+TRUNC('D-PS'!AT30,3)</f>
        <v>0</v>
      </c>
      <c r="AU30" s="36">
        <f>+TRUNC('D-PS'!AU30,0)</f>
        <v>0</v>
      </c>
      <c r="AV30" s="36">
        <f>+TRUNC('D-PS'!AV30,0)</f>
        <v>0</v>
      </c>
      <c r="AW30" s="36">
        <f>+TRUNC('D-PS'!AW30,0)</f>
        <v>0</v>
      </c>
      <c r="AX30" s="36">
        <f>+TRUNC('D-PS'!AX30,0)</f>
        <v>0</v>
      </c>
      <c r="AY30" s="36">
        <f>+TRUNC('D-PS'!AY30,0)</f>
        <v>0</v>
      </c>
      <c r="AZ30" s="36">
        <f>+TRUNC('D-PS'!AZ30,3)</f>
        <v>0</v>
      </c>
      <c r="BA30" s="36">
        <f>+TRUNC('D-PS'!BA30,0)</f>
        <v>0</v>
      </c>
      <c r="BB30" s="36">
        <f>+TRUNC('D-PS'!BB30,0)</f>
        <v>0</v>
      </c>
      <c r="BC30" s="36">
        <f>+TRUNC('D-PS'!BC30,0)</f>
        <v>0</v>
      </c>
      <c r="BD30" s="36">
        <f>+TRUNC('D-PS'!BD30,3)</f>
        <v>0</v>
      </c>
      <c r="BE30" s="36">
        <f>+TRUNC('D-PS'!BE30,3)</f>
        <v>0</v>
      </c>
      <c r="BF30" s="36">
        <f>+TRUNC('D-PS'!BF30,0)</f>
        <v>0</v>
      </c>
      <c r="BG30" s="36">
        <f>+TRUNC('D-PS'!BG30,0)</f>
        <v>0</v>
      </c>
      <c r="BH30" s="36">
        <f>+TRUNC('D-PS'!BH30,0)</f>
        <v>0</v>
      </c>
      <c r="BI30" s="36">
        <f>+TRUNC('D-PS'!BI30,0)</f>
        <v>0</v>
      </c>
      <c r="BJ30" s="36">
        <f>+TRUNC('D-PS'!BJ30,3)</f>
        <v>98.739000000000004</v>
      </c>
      <c r="BK30" s="36">
        <f>+TRUNC('D-PS'!BK30,3)</f>
        <v>1.8420000000000001</v>
      </c>
      <c r="BL30" s="36">
        <f>+TRUNC('D-PS'!BL30,3)</f>
        <v>-1.0569999999999999</v>
      </c>
      <c r="BM30" s="36">
        <f>+TRUNC('D-PS'!BM30,3)</f>
        <v>0.876</v>
      </c>
      <c r="BN30" s="36">
        <f>+TRUNC('D-PS'!BN30,3)</f>
        <v>6.0419999999999998</v>
      </c>
      <c r="BO30" s="36">
        <f>+TRUNC('D-PS'!BO30,3)</f>
        <v>6.0419999999999998</v>
      </c>
      <c r="BP30" s="36">
        <f>+TRUNC('D-PS'!BP30,3)</f>
        <v>0</v>
      </c>
      <c r="BQ30" s="36">
        <f>+TRUNC('D-PS'!BQ30,3)</f>
        <v>37.502000000000002</v>
      </c>
      <c r="BR30" s="36">
        <f>+TRUNC('D-PS'!BR30,3)</f>
        <v>37.502000000000002</v>
      </c>
      <c r="BS30" s="36">
        <f>+TRUNC('D-PS'!BS30,3)</f>
        <v>98.739000000000004</v>
      </c>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R30" s="49">
        <f>+TRUNC('D-PS'!DR30,0)</f>
        <v>0</v>
      </c>
      <c r="DS30" s="49">
        <f>+TRUNC('D-PS'!DS30,0)</f>
        <v>0</v>
      </c>
      <c r="DT30" s="49">
        <f>+TRUNC('D-PS'!DT30,3)</f>
        <v>0</v>
      </c>
      <c r="DU30" s="49">
        <f>+TRUNC('D-PS'!DU30,3)</f>
        <v>0</v>
      </c>
      <c r="DV30" s="49">
        <f>+TRUNC('D-PS'!DV30,0)</f>
        <v>0</v>
      </c>
      <c r="DW30" s="49">
        <f>+TRUNC('D-PS'!DW30,0)</f>
        <v>0</v>
      </c>
      <c r="DX30" s="49">
        <f>+TRUNC('D-PS'!DX30,0)</f>
        <v>0</v>
      </c>
      <c r="DY30" s="49">
        <f>+TRUNC('D-PS'!DY30,0)</f>
        <v>0</v>
      </c>
      <c r="DZ30" s="49">
        <f>+TRUNC('D-PS'!DZ30,0)</f>
        <v>0</v>
      </c>
      <c r="EA30" s="49">
        <f>+TRUNC('D-PS'!EA30,0)</f>
        <v>0</v>
      </c>
      <c r="EB30" s="49">
        <f>+TRUNC('D-PS'!EB30,3)</f>
        <v>0</v>
      </c>
      <c r="EC30" s="49">
        <f>+TRUNC('D-PS'!EC30,3)</f>
        <v>0</v>
      </c>
      <c r="ED30" s="49">
        <f>+TRUNC('D-PS'!ED30,0)</f>
        <v>0</v>
      </c>
      <c r="EE30" s="49">
        <f>+TRUNC('D-PS'!EE30,0)</f>
        <v>0</v>
      </c>
      <c r="EF30" s="49">
        <f>+TRUNC('D-PS'!EF30,0)</f>
        <v>0</v>
      </c>
      <c r="EG30" s="49">
        <f>+TRUNC('D-PS'!EG30,0)</f>
        <v>0</v>
      </c>
      <c r="EH30" s="49">
        <f>+TRUNC('D-PS'!EH30,0)</f>
        <v>0</v>
      </c>
      <c r="EI30" s="49">
        <f>+TRUNC('D-PS'!EI30,0)</f>
        <v>0</v>
      </c>
      <c r="EJ30" s="49">
        <f>+TRUNC('D-PS'!EJ30,3)</f>
        <v>0</v>
      </c>
      <c r="EK30" s="49">
        <f>+TRUNC('D-PS'!EK30,3)</f>
        <v>0</v>
      </c>
      <c r="EL30" s="49">
        <f>+TRUNC('D-PS'!EL30,0)</f>
        <v>0</v>
      </c>
      <c r="EM30" s="49">
        <f>+TRUNC('D-PS'!EM30,0)</f>
        <v>0</v>
      </c>
      <c r="EN30" s="49">
        <f>+TRUNC('D-PS'!EN30,0)</f>
        <v>0</v>
      </c>
      <c r="EO30" s="49">
        <f>+TRUNC('D-PS'!EO30,0)</f>
        <v>0</v>
      </c>
      <c r="EP30" s="76"/>
      <c r="EQ30" s="49">
        <f>+TRUNC('D-PS'!EQ30,0)</f>
        <v>0</v>
      </c>
      <c r="ER30" s="49">
        <f>+TRUNC('D-PS'!ER30,0)</f>
        <v>0</v>
      </c>
      <c r="ES30" s="49">
        <f>+TRUNC('D-PS'!ES30,3)</f>
        <v>0</v>
      </c>
      <c r="ET30" s="49">
        <f>+TRUNC('D-PS'!ET30,3)</f>
        <v>0</v>
      </c>
      <c r="EU30" s="49">
        <f>+TRUNC('D-PS'!EU30,0)</f>
        <v>0</v>
      </c>
      <c r="EV30" s="49">
        <f>+TRUNC('D-PS'!EV30,0)</f>
        <v>0</v>
      </c>
      <c r="EW30" s="49">
        <f>+TRUNC('D-PS'!EW30,0)</f>
        <v>0</v>
      </c>
      <c r="EX30" s="49">
        <f>+TRUNC('D-PS'!EX30,0)</f>
        <v>0</v>
      </c>
      <c r="EY30" s="49">
        <f>+TRUNC('D-PS'!EY30,0)</f>
        <v>0</v>
      </c>
      <c r="EZ30" s="49">
        <f>+TRUNC('D-PS'!EZ30,0)</f>
        <v>0</v>
      </c>
      <c r="FA30" s="49">
        <f>+TRUNC('D-PS'!FA30,3)</f>
        <v>0</v>
      </c>
      <c r="FB30" s="49">
        <f>+TRUNC('D-PS'!FB30,3)</f>
        <v>0</v>
      </c>
      <c r="FC30" s="49">
        <f>+TRUNC('D-PS'!FC30,0)</f>
        <v>0</v>
      </c>
      <c r="FD30" s="49">
        <f>+TRUNC('D-PS'!FD30,0)</f>
        <v>0</v>
      </c>
      <c r="FE30" s="49">
        <f>+TRUNC('D-PS'!FE30,0)</f>
        <v>0</v>
      </c>
      <c r="FF30" s="49">
        <f>+TRUNC('D-PS'!FF30,0)</f>
        <v>0</v>
      </c>
      <c r="FG30" s="49">
        <f>+TRUNC('D-PS'!FG30,0)</f>
        <v>0</v>
      </c>
      <c r="FH30" s="49">
        <f>+TRUNC('D-PS'!FH30,0)</f>
        <v>0</v>
      </c>
      <c r="FI30" s="49">
        <f>+TRUNC('D-PS'!FI30,3)</f>
        <v>0</v>
      </c>
      <c r="FJ30" s="49">
        <f>+TRUNC('D-PS'!FJ30,3)</f>
        <v>0</v>
      </c>
      <c r="FK30" s="49">
        <f>+TRUNC('D-PS'!FK30,0)</f>
        <v>0</v>
      </c>
      <c r="FL30" s="49">
        <f>+TRUNC('D-PS'!FL30,0)</f>
        <v>0</v>
      </c>
      <c r="FM30" s="49">
        <f>+TRUNC('D-PS'!FM30,0)</f>
        <v>0</v>
      </c>
      <c r="FN30" s="49">
        <f>+TRUNC('D-PS'!FN30,0)</f>
        <v>0</v>
      </c>
    </row>
    <row r="31" spans="3:170" x14ac:dyDescent="0.2">
      <c r="C31" s="8">
        <f>+'D-PDP'!C31</f>
        <v>45505</v>
      </c>
      <c r="D31" s="36">
        <f>+TRUNC('D-PS'!D31,0)</f>
        <v>0</v>
      </c>
      <c r="E31" s="36">
        <f>+TRUNC('D-PS'!E31,0)</f>
        <v>0</v>
      </c>
      <c r="F31" s="36">
        <f>+TRUNC('D-PS'!F31,0)</f>
        <v>0</v>
      </c>
      <c r="G31" s="36">
        <f>+TRUNC('D-PS'!G31,0)</f>
        <v>0</v>
      </c>
      <c r="H31" s="36">
        <f>+TRUNC('D-PS'!H31,0)</f>
        <v>0</v>
      </c>
      <c r="I31" s="36">
        <f>+TRUNC('D-PS'!I31,0)</f>
        <v>0</v>
      </c>
      <c r="J31" s="36">
        <f>+TRUNC('D-PS'!J31,0)</f>
        <v>0</v>
      </c>
      <c r="K31" s="36">
        <f>+TRUNC('D-PS'!K31,0)</f>
        <v>0</v>
      </c>
      <c r="L31" s="36">
        <f>+TRUNC('D-PS'!L31,0)</f>
        <v>0</v>
      </c>
      <c r="M31" s="36">
        <f>+TRUNC('D-PS'!M31,3)</f>
        <v>0</v>
      </c>
      <c r="N31" s="36">
        <f>+TRUNC('D-PS'!N31,3)</f>
        <v>0</v>
      </c>
      <c r="O31" s="36">
        <f>+TRUNC('D-PS'!O31,3)</f>
        <v>0</v>
      </c>
      <c r="P31" s="36">
        <f>+TRUNC('D-PS'!P31,3)</f>
        <v>0</v>
      </c>
      <c r="Q31" s="36">
        <f>+TRUNC('D-PS'!Q31,3)</f>
        <v>0</v>
      </c>
      <c r="R31" s="36">
        <f>+TRUNC('D-PS'!R31,3)</f>
        <v>0</v>
      </c>
      <c r="S31" s="36">
        <f>+TRUNC('D-PS'!S31,0)</f>
        <v>0</v>
      </c>
      <c r="T31" s="36">
        <f>+TRUNC('D-PS'!T31,0)</f>
        <v>0</v>
      </c>
      <c r="U31" s="36">
        <f>+TRUNC('D-PS'!U31,0)</f>
        <v>0</v>
      </c>
      <c r="V31" s="36">
        <f>+TRUNC('D-PS'!V31,0)</f>
        <v>0</v>
      </c>
      <c r="W31" s="36">
        <f>+TRUNC('D-PS'!W31,0)</f>
        <v>0</v>
      </c>
      <c r="X31" s="36">
        <f>+TRUNC('D-PS'!X31,0)</f>
        <v>0</v>
      </c>
      <c r="Y31" s="36">
        <f>+TRUNC('D-PS'!Y31,0)</f>
        <v>0</v>
      </c>
      <c r="Z31" s="36">
        <f>+TRUNC('D-PS'!Z31,0)</f>
        <v>0</v>
      </c>
      <c r="AA31" s="36">
        <f>+TRUNC('D-PS'!AA31,0)</f>
        <v>0</v>
      </c>
      <c r="AB31" s="36">
        <f>+TRUNC('D-PS'!AB31,0)</f>
        <v>0</v>
      </c>
      <c r="AC31" s="36">
        <f>+TRUNC('D-PS'!AC31,0)</f>
        <v>0</v>
      </c>
      <c r="AD31" s="36">
        <f>+TRUNC('D-PS'!AD31,3)</f>
        <v>0</v>
      </c>
      <c r="AE31" s="36">
        <f>+TRUNC('D-PS'!AE31,3)</f>
        <v>0</v>
      </c>
      <c r="AF31" s="36">
        <f>+TRUNC('D-PS'!AF31,0)</f>
        <v>0</v>
      </c>
      <c r="AG31" s="36">
        <f>+TRUNC('D-PS'!AG31,0)</f>
        <v>0</v>
      </c>
      <c r="AH31" s="36">
        <f>+TRUNC('D-PS'!AH31,0)</f>
        <v>0</v>
      </c>
      <c r="AI31" s="36">
        <f>+TRUNC('D-PS'!AI31,0)</f>
        <v>0</v>
      </c>
      <c r="AJ31" s="36">
        <f>+TRUNC('D-PS'!AJ31,6)</f>
        <v>0</v>
      </c>
      <c r="AK31" s="36">
        <f>+TRUNC('D-PS'!AK31,6)</f>
        <v>0</v>
      </c>
      <c r="AL31" s="36">
        <f>+TRUNC('D-PS'!AL31,6)</f>
        <v>0</v>
      </c>
      <c r="AM31" s="36">
        <f>+TRUNC('D-PS'!AM31,0)</f>
        <v>0</v>
      </c>
      <c r="AN31" s="36">
        <f>+TRUNC('D-PS'!AN31,3)</f>
        <v>0</v>
      </c>
      <c r="AO31" s="36">
        <f>+TRUNC('D-PS'!AO31,0)</f>
        <v>0</v>
      </c>
      <c r="AP31" s="36">
        <f>+TRUNC('D-PS'!AP31,6)</f>
        <v>0</v>
      </c>
      <c r="AQ31" s="36">
        <f>+TRUNC('D-PS'!AQ31,0)</f>
        <v>0</v>
      </c>
      <c r="AR31" s="36">
        <f>+TRUNC('D-PS'!AR31,0)</f>
        <v>0</v>
      </c>
      <c r="AS31" s="36">
        <f>+TRUNC('D-PS'!AS31,3)</f>
        <v>0</v>
      </c>
      <c r="AT31" s="36">
        <f>+TRUNC('D-PS'!AT31,3)</f>
        <v>0</v>
      </c>
      <c r="AU31" s="36">
        <f>+TRUNC('D-PS'!AU31,0)</f>
        <v>0</v>
      </c>
      <c r="AV31" s="36">
        <f>+TRUNC('D-PS'!AV31,0)</f>
        <v>0</v>
      </c>
      <c r="AW31" s="36">
        <f>+TRUNC('D-PS'!AW31,0)</f>
        <v>0</v>
      </c>
      <c r="AX31" s="36">
        <f>+TRUNC('D-PS'!AX31,0)</f>
        <v>0</v>
      </c>
      <c r="AY31" s="36">
        <f>+TRUNC('D-PS'!AY31,0)</f>
        <v>0</v>
      </c>
      <c r="AZ31" s="36">
        <f>+TRUNC('D-PS'!AZ31,3)</f>
        <v>0</v>
      </c>
      <c r="BA31" s="36">
        <f>+TRUNC('D-PS'!BA31,0)</f>
        <v>0</v>
      </c>
      <c r="BB31" s="36">
        <f>+TRUNC('D-PS'!BB31,0)</f>
        <v>0</v>
      </c>
      <c r="BC31" s="36">
        <f>+TRUNC('D-PS'!BC31,0)</f>
        <v>0</v>
      </c>
      <c r="BD31" s="36">
        <f>+TRUNC('D-PS'!BD31,3)</f>
        <v>0</v>
      </c>
      <c r="BE31" s="36">
        <f>+TRUNC('D-PS'!BE31,3)</f>
        <v>0</v>
      </c>
      <c r="BF31" s="36">
        <f>+TRUNC('D-PS'!BF31,0)</f>
        <v>0</v>
      </c>
      <c r="BG31" s="36">
        <f>+TRUNC('D-PS'!BG31,0)</f>
        <v>0</v>
      </c>
      <c r="BH31" s="36">
        <f>+TRUNC('D-PS'!BH31,0)</f>
        <v>0</v>
      </c>
      <c r="BI31" s="36">
        <f>+TRUNC('D-PS'!BI31,0)</f>
        <v>0</v>
      </c>
      <c r="BJ31" s="36">
        <f>+TRUNC('D-PS'!BJ31,3)</f>
        <v>98.739000000000004</v>
      </c>
      <c r="BK31" s="36">
        <f>+TRUNC('D-PS'!BK31,3)</f>
        <v>1.8420000000000001</v>
      </c>
      <c r="BL31" s="36">
        <f>+TRUNC('D-PS'!BL31,3)</f>
        <v>-1.0569999999999999</v>
      </c>
      <c r="BM31" s="36">
        <f>+TRUNC('D-PS'!BM31,3)</f>
        <v>0.876</v>
      </c>
      <c r="BN31" s="36">
        <f>+TRUNC('D-PS'!BN31,3)</f>
        <v>6.0419999999999998</v>
      </c>
      <c r="BO31" s="36">
        <f>+TRUNC('D-PS'!BO31,3)</f>
        <v>6.0419999999999998</v>
      </c>
      <c r="BP31" s="36">
        <f>+TRUNC('D-PS'!BP31,3)</f>
        <v>0</v>
      </c>
      <c r="BQ31" s="36">
        <f>+TRUNC('D-PS'!BQ31,3)</f>
        <v>37.502000000000002</v>
      </c>
      <c r="BR31" s="36">
        <f>+TRUNC('D-PS'!BR31,3)</f>
        <v>37.502000000000002</v>
      </c>
      <c r="BS31" s="36">
        <f>+TRUNC('D-PS'!BS31,3)</f>
        <v>98.739000000000004</v>
      </c>
      <c r="BT31" s="16"/>
      <c r="BU31" s="16"/>
      <c r="BV31" s="16"/>
      <c r="BW31" s="16"/>
      <c r="BX31" s="16"/>
      <c r="BY31" s="16"/>
      <c r="BZ31" s="16"/>
      <c r="CA31" s="16"/>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c r="DP31" s="16"/>
      <c r="DR31" s="49">
        <f>+TRUNC('D-PS'!DR31,0)</f>
        <v>0</v>
      </c>
      <c r="DS31" s="49">
        <f>+TRUNC('D-PS'!DS31,0)</f>
        <v>0</v>
      </c>
      <c r="DT31" s="49">
        <f>+TRUNC('D-PS'!DT31,3)</f>
        <v>0</v>
      </c>
      <c r="DU31" s="49">
        <f>+TRUNC('D-PS'!DU31,3)</f>
        <v>0</v>
      </c>
      <c r="DV31" s="49">
        <f>+TRUNC('D-PS'!DV31,0)</f>
        <v>0</v>
      </c>
      <c r="DW31" s="49">
        <f>+TRUNC('D-PS'!DW31,0)</f>
        <v>0</v>
      </c>
      <c r="DX31" s="49">
        <f>+TRUNC('D-PS'!DX31,0)</f>
        <v>0</v>
      </c>
      <c r="DY31" s="49">
        <f>+TRUNC('D-PS'!DY31,0)</f>
        <v>0</v>
      </c>
      <c r="DZ31" s="49">
        <f>+TRUNC('D-PS'!DZ31,0)</f>
        <v>0</v>
      </c>
      <c r="EA31" s="49">
        <f>+TRUNC('D-PS'!EA31,0)</f>
        <v>0</v>
      </c>
      <c r="EB31" s="49">
        <f>+TRUNC('D-PS'!EB31,3)</f>
        <v>0</v>
      </c>
      <c r="EC31" s="49">
        <f>+TRUNC('D-PS'!EC31,3)</f>
        <v>0</v>
      </c>
      <c r="ED31" s="49">
        <f>+TRUNC('D-PS'!ED31,0)</f>
        <v>0</v>
      </c>
      <c r="EE31" s="49">
        <f>+TRUNC('D-PS'!EE31,0)</f>
        <v>0</v>
      </c>
      <c r="EF31" s="49">
        <f>+TRUNC('D-PS'!EF31,0)</f>
        <v>0</v>
      </c>
      <c r="EG31" s="49">
        <f>+TRUNC('D-PS'!EG31,0)</f>
        <v>0</v>
      </c>
      <c r="EH31" s="49">
        <f>+TRUNC('D-PS'!EH31,0)</f>
        <v>0</v>
      </c>
      <c r="EI31" s="49">
        <f>+TRUNC('D-PS'!EI31,0)</f>
        <v>0</v>
      </c>
      <c r="EJ31" s="49">
        <f>+TRUNC('D-PS'!EJ31,3)</f>
        <v>0</v>
      </c>
      <c r="EK31" s="49">
        <f>+TRUNC('D-PS'!EK31,3)</f>
        <v>0</v>
      </c>
      <c r="EL31" s="49">
        <f>+TRUNC('D-PS'!EL31,0)</f>
        <v>0</v>
      </c>
      <c r="EM31" s="49">
        <f>+TRUNC('D-PS'!EM31,0)</f>
        <v>0</v>
      </c>
      <c r="EN31" s="49">
        <f>+TRUNC('D-PS'!EN31,0)</f>
        <v>0</v>
      </c>
      <c r="EO31" s="49">
        <f>+TRUNC('D-PS'!EO31,0)</f>
        <v>0</v>
      </c>
      <c r="EP31" s="76"/>
      <c r="EQ31" s="49">
        <f>+TRUNC('D-PS'!EQ31,0)</f>
        <v>0</v>
      </c>
      <c r="ER31" s="49">
        <f>+TRUNC('D-PS'!ER31,0)</f>
        <v>0</v>
      </c>
      <c r="ES31" s="49">
        <f>+TRUNC('D-PS'!ES31,3)</f>
        <v>0</v>
      </c>
      <c r="ET31" s="49">
        <f>+TRUNC('D-PS'!ET31,3)</f>
        <v>0</v>
      </c>
      <c r="EU31" s="49">
        <f>+TRUNC('D-PS'!EU31,0)</f>
        <v>0</v>
      </c>
      <c r="EV31" s="49">
        <f>+TRUNC('D-PS'!EV31,0)</f>
        <v>0</v>
      </c>
      <c r="EW31" s="49">
        <f>+TRUNC('D-PS'!EW31,0)</f>
        <v>0</v>
      </c>
      <c r="EX31" s="49">
        <f>+TRUNC('D-PS'!EX31,0)</f>
        <v>0</v>
      </c>
      <c r="EY31" s="49">
        <f>+TRUNC('D-PS'!EY31,0)</f>
        <v>0</v>
      </c>
      <c r="EZ31" s="49">
        <f>+TRUNC('D-PS'!EZ31,0)</f>
        <v>0</v>
      </c>
      <c r="FA31" s="49">
        <f>+TRUNC('D-PS'!FA31,3)</f>
        <v>0</v>
      </c>
      <c r="FB31" s="49">
        <f>+TRUNC('D-PS'!FB31,3)</f>
        <v>0</v>
      </c>
      <c r="FC31" s="49">
        <f>+TRUNC('D-PS'!FC31,0)</f>
        <v>0</v>
      </c>
      <c r="FD31" s="49">
        <f>+TRUNC('D-PS'!FD31,0)</f>
        <v>0</v>
      </c>
      <c r="FE31" s="49">
        <f>+TRUNC('D-PS'!FE31,0)</f>
        <v>0</v>
      </c>
      <c r="FF31" s="49">
        <f>+TRUNC('D-PS'!FF31,0)</f>
        <v>0</v>
      </c>
      <c r="FG31" s="49">
        <f>+TRUNC('D-PS'!FG31,0)</f>
        <v>0</v>
      </c>
      <c r="FH31" s="49">
        <f>+TRUNC('D-PS'!FH31,0)</f>
        <v>0</v>
      </c>
      <c r="FI31" s="49">
        <f>+TRUNC('D-PS'!FI31,3)</f>
        <v>0</v>
      </c>
      <c r="FJ31" s="49">
        <f>+TRUNC('D-PS'!FJ31,3)</f>
        <v>0</v>
      </c>
      <c r="FK31" s="49">
        <f>+TRUNC('D-PS'!FK31,0)</f>
        <v>0</v>
      </c>
      <c r="FL31" s="49">
        <f>+TRUNC('D-PS'!FL31,0)</f>
        <v>0</v>
      </c>
      <c r="FM31" s="49">
        <f>+TRUNC('D-PS'!FM31,0)</f>
        <v>0</v>
      </c>
      <c r="FN31" s="49">
        <f>+TRUNC('D-PS'!FN31,0)</f>
        <v>0</v>
      </c>
    </row>
    <row r="32" spans="3:170" x14ac:dyDescent="0.2">
      <c r="C32" s="8">
        <f>+'D-PDP'!C32</f>
        <v>45536</v>
      </c>
      <c r="D32" s="36">
        <f>+TRUNC('D-PS'!D32,0)</f>
        <v>0</v>
      </c>
      <c r="E32" s="36">
        <f>+TRUNC('D-PS'!E32,0)</f>
        <v>0</v>
      </c>
      <c r="F32" s="36">
        <f>+TRUNC('D-PS'!F32,0)</f>
        <v>0</v>
      </c>
      <c r="G32" s="36">
        <f>+TRUNC('D-PS'!G32,0)</f>
        <v>0</v>
      </c>
      <c r="H32" s="36">
        <f>+TRUNC('D-PS'!H32,0)</f>
        <v>0</v>
      </c>
      <c r="I32" s="36">
        <f>+TRUNC('D-PS'!I32,0)</f>
        <v>0</v>
      </c>
      <c r="J32" s="36">
        <f>+TRUNC('D-PS'!J32,0)</f>
        <v>0</v>
      </c>
      <c r="K32" s="36">
        <f>+TRUNC('D-PS'!K32,0)</f>
        <v>0</v>
      </c>
      <c r="L32" s="36">
        <f>+TRUNC('D-PS'!L32,0)</f>
        <v>0</v>
      </c>
      <c r="M32" s="36">
        <f>+TRUNC('D-PS'!M32,3)</f>
        <v>0</v>
      </c>
      <c r="N32" s="36">
        <f>+TRUNC('D-PS'!N32,3)</f>
        <v>0</v>
      </c>
      <c r="O32" s="36">
        <f>+TRUNC('D-PS'!O32,3)</f>
        <v>0</v>
      </c>
      <c r="P32" s="36">
        <f>+TRUNC('D-PS'!P32,3)</f>
        <v>0</v>
      </c>
      <c r="Q32" s="36">
        <f>+TRUNC('D-PS'!Q32,3)</f>
        <v>0</v>
      </c>
      <c r="R32" s="36">
        <f>+TRUNC('D-PS'!R32,3)</f>
        <v>0</v>
      </c>
      <c r="S32" s="36">
        <f>+TRUNC('D-PS'!S32,0)</f>
        <v>0</v>
      </c>
      <c r="T32" s="36">
        <f>+TRUNC('D-PS'!T32,0)</f>
        <v>0</v>
      </c>
      <c r="U32" s="36">
        <f>+TRUNC('D-PS'!U32,0)</f>
        <v>0</v>
      </c>
      <c r="V32" s="36">
        <f>+TRUNC('D-PS'!V32,0)</f>
        <v>0</v>
      </c>
      <c r="W32" s="36">
        <f>+TRUNC('D-PS'!W32,0)</f>
        <v>0</v>
      </c>
      <c r="X32" s="36">
        <f>+TRUNC('D-PS'!X32,0)</f>
        <v>0</v>
      </c>
      <c r="Y32" s="36">
        <f>+TRUNC('D-PS'!Y32,0)</f>
        <v>0</v>
      </c>
      <c r="Z32" s="36">
        <f>+TRUNC('D-PS'!Z32,0)</f>
        <v>0</v>
      </c>
      <c r="AA32" s="36">
        <f>+TRUNC('D-PS'!AA32,0)</f>
        <v>0</v>
      </c>
      <c r="AB32" s="36">
        <f>+TRUNC('D-PS'!AB32,0)</f>
        <v>0</v>
      </c>
      <c r="AC32" s="36">
        <f>+TRUNC('D-PS'!AC32,0)</f>
        <v>0</v>
      </c>
      <c r="AD32" s="36">
        <f>+TRUNC('D-PS'!AD32,3)</f>
        <v>0</v>
      </c>
      <c r="AE32" s="36">
        <f>+TRUNC('D-PS'!AE32,3)</f>
        <v>0</v>
      </c>
      <c r="AF32" s="36">
        <f>+TRUNC('D-PS'!AF32,0)</f>
        <v>0</v>
      </c>
      <c r="AG32" s="36">
        <f>+TRUNC('D-PS'!AG32,0)</f>
        <v>0</v>
      </c>
      <c r="AH32" s="36">
        <f>+TRUNC('D-PS'!AH32,0)</f>
        <v>0</v>
      </c>
      <c r="AI32" s="36">
        <f>+TRUNC('D-PS'!AI32,0)</f>
        <v>0</v>
      </c>
      <c r="AJ32" s="36">
        <f>+TRUNC('D-PS'!AJ32,6)</f>
        <v>0</v>
      </c>
      <c r="AK32" s="36">
        <f>+TRUNC('D-PS'!AK32,6)</f>
        <v>0</v>
      </c>
      <c r="AL32" s="36">
        <f>+TRUNC('D-PS'!AL32,6)</f>
        <v>0</v>
      </c>
      <c r="AM32" s="36">
        <f>+TRUNC('D-PS'!AM32,0)</f>
        <v>0</v>
      </c>
      <c r="AN32" s="36">
        <f>+TRUNC('D-PS'!AN32,3)</f>
        <v>0</v>
      </c>
      <c r="AO32" s="36">
        <f>+TRUNC('D-PS'!AO32,0)</f>
        <v>0</v>
      </c>
      <c r="AP32" s="36">
        <f>+TRUNC('D-PS'!AP32,6)</f>
        <v>0</v>
      </c>
      <c r="AQ32" s="36">
        <f>+TRUNC('D-PS'!AQ32,0)</f>
        <v>0</v>
      </c>
      <c r="AR32" s="36">
        <f>+TRUNC('D-PS'!AR32,0)</f>
        <v>0</v>
      </c>
      <c r="AS32" s="36">
        <f>+TRUNC('D-PS'!AS32,3)</f>
        <v>0</v>
      </c>
      <c r="AT32" s="36">
        <f>+TRUNC('D-PS'!AT32,3)</f>
        <v>0</v>
      </c>
      <c r="AU32" s="36">
        <f>+TRUNC('D-PS'!AU32,0)</f>
        <v>0</v>
      </c>
      <c r="AV32" s="36">
        <f>+TRUNC('D-PS'!AV32,0)</f>
        <v>0</v>
      </c>
      <c r="AW32" s="36">
        <f>+TRUNC('D-PS'!AW32,0)</f>
        <v>0</v>
      </c>
      <c r="AX32" s="36">
        <f>+TRUNC('D-PS'!AX32,0)</f>
        <v>0</v>
      </c>
      <c r="AY32" s="36">
        <f>+TRUNC('D-PS'!AY32,0)</f>
        <v>0</v>
      </c>
      <c r="AZ32" s="36">
        <f>+TRUNC('D-PS'!AZ32,3)</f>
        <v>0</v>
      </c>
      <c r="BA32" s="36">
        <f>+TRUNC('D-PS'!BA32,0)</f>
        <v>0</v>
      </c>
      <c r="BB32" s="36">
        <f>+TRUNC('D-PS'!BB32,0)</f>
        <v>0</v>
      </c>
      <c r="BC32" s="36">
        <f>+TRUNC('D-PS'!BC32,0)</f>
        <v>0</v>
      </c>
      <c r="BD32" s="36">
        <f>+TRUNC('D-PS'!BD32,3)</f>
        <v>0</v>
      </c>
      <c r="BE32" s="36">
        <f>+TRUNC('D-PS'!BE32,3)</f>
        <v>0</v>
      </c>
      <c r="BF32" s="36">
        <f>+TRUNC('D-PS'!BF32,0)</f>
        <v>0</v>
      </c>
      <c r="BG32" s="36">
        <f>+TRUNC('D-PS'!BG32,0)</f>
        <v>0</v>
      </c>
      <c r="BH32" s="36">
        <f>+TRUNC('D-PS'!BH32,0)</f>
        <v>0</v>
      </c>
      <c r="BI32" s="36">
        <f>+TRUNC('D-PS'!BI32,0)</f>
        <v>0</v>
      </c>
      <c r="BJ32" s="36">
        <f>+TRUNC('D-PS'!BJ32,3)</f>
        <v>98.739000000000004</v>
      </c>
      <c r="BK32" s="36">
        <f>+TRUNC('D-PS'!BK32,3)</f>
        <v>1.8420000000000001</v>
      </c>
      <c r="BL32" s="36">
        <f>+TRUNC('D-PS'!BL32,3)</f>
        <v>-1.0569999999999999</v>
      </c>
      <c r="BM32" s="36">
        <f>+TRUNC('D-PS'!BM32,3)</f>
        <v>0.876</v>
      </c>
      <c r="BN32" s="36">
        <f>+TRUNC('D-PS'!BN32,3)</f>
        <v>6.0419999999999998</v>
      </c>
      <c r="BO32" s="36">
        <f>+TRUNC('D-PS'!BO32,3)</f>
        <v>6.0419999999999998</v>
      </c>
      <c r="BP32" s="36">
        <f>+TRUNC('D-PS'!BP32,3)</f>
        <v>0</v>
      </c>
      <c r="BQ32" s="36">
        <f>+TRUNC('D-PS'!BQ32,3)</f>
        <v>37.502000000000002</v>
      </c>
      <c r="BR32" s="36">
        <f>+TRUNC('D-PS'!BR32,3)</f>
        <v>37.502000000000002</v>
      </c>
      <c r="BS32" s="36">
        <f>+TRUNC('D-PS'!BS32,3)</f>
        <v>98.739000000000004</v>
      </c>
      <c r="BT32" s="16"/>
      <c r="BU32" s="16"/>
      <c r="BV32" s="16"/>
      <c r="BW32" s="16"/>
      <c r="BX32" s="16"/>
      <c r="BY32" s="16"/>
      <c r="BZ32" s="16"/>
      <c r="CA32" s="16"/>
      <c r="CB32" s="16"/>
      <c r="CC32" s="16"/>
      <c r="CD32" s="16"/>
      <c r="CE32" s="16"/>
      <c r="CF32" s="16"/>
      <c r="CG32" s="16"/>
      <c r="CH32" s="16"/>
      <c r="CI32" s="16"/>
      <c r="CJ32" s="16"/>
      <c r="CK32" s="16"/>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c r="DP32" s="16"/>
      <c r="DR32" s="49">
        <f>+TRUNC('D-PS'!DR32,0)</f>
        <v>0</v>
      </c>
      <c r="DS32" s="49">
        <f>+TRUNC('D-PS'!DS32,0)</f>
        <v>0</v>
      </c>
      <c r="DT32" s="49">
        <f>+TRUNC('D-PS'!DT32,3)</f>
        <v>0</v>
      </c>
      <c r="DU32" s="49">
        <f>+TRUNC('D-PS'!DU32,3)</f>
        <v>0</v>
      </c>
      <c r="DV32" s="49">
        <f>+TRUNC('D-PS'!DV32,0)</f>
        <v>0</v>
      </c>
      <c r="DW32" s="49">
        <f>+TRUNC('D-PS'!DW32,0)</f>
        <v>0</v>
      </c>
      <c r="DX32" s="49">
        <f>+TRUNC('D-PS'!DX32,0)</f>
        <v>0</v>
      </c>
      <c r="DY32" s="49">
        <f>+TRUNC('D-PS'!DY32,0)</f>
        <v>0</v>
      </c>
      <c r="DZ32" s="49">
        <f>+TRUNC('D-PS'!DZ32,0)</f>
        <v>0</v>
      </c>
      <c r="EA32" s="49">
        <f>+TRUNC('D-PS'!EA32,0)</f>
        <v>0</v>
      </c>
      <c r="EB32" s="49">
        <f>+TRUNC('D-PS'!EB32,3)</f>
        <v>0</v>
      </c>
      <c r="EC32" s="49">
        <f>+TRUNC('D-PS'!EC32,3)</f>
        <v>0</v>
      </c>
      <c r="ED32" s="49">
        <f>+TRUNC('D-PS'!ED32,0)</f>
        <v>0</v>
      </c>
      <c r="EE32" s="49">
        <f>+TRUNC('D-PS'!EE32,0)</f>
        <v>0</v>
      </c>
      <c r="EF32" s="49">
        <f>+TRUNC('D-PS'!EF32,0)</f>
        <v>0</v>
      </c>
      <c r="EG32" s="49">
        <f>+TRUNC('D-PS'!EG32,0)</f>
        <v>0</v>
      </c>
      <c r="EH32" s="49">
        <f>+TRUNC('D-PS'!EH32,0)</f>
        <v>0</v>
      </c>
      <c r="EI32" s="49">
        <f>+TRUNC('D-PS'!EI32,0)</f>
        <v>0</v>
      </c>
      <c r="EJ32" s="49">
        <f>+TRUNC('D-PS'!EJ32,3)</f>
        <v>0</v>
      </c>
      <c r="EK32" s="49">
        <f>+TRUNC('D-PS'!EK32,3)</f>
        <v>0</v>
      </c>
      <c r="EL32" s="49">
        <f>+TRUNC('D-PS'!EL32,0)</f>
        <v>0</v>
      </c>
      <c r="EM32" s="49">
        <f>+TRUNC('D-PS'!EM32,0)</f>
        <v>0</v>
      </c>
      <c r="EN32" s="49">
        <f>+TRUNC('D-PS'!EN32,0)</f>
        <v>0</v>
      </c>
      <c r="EO32" s="49">
        <f>+TRUNC('D-PS'!EO32,0)</f>
        <v>0</v>
      </c>
      <c r="EP32" s="76"/>
      <c r="EQ32" s="49">
        <f>+TRUNC('D-PS'!EQ32,0)</f>
        <v>0</v>
      </c>
      <c r="ER32" s="49">
        <f>+TRUNC('D-PS'!ER32,0)</f>
        <v>0</v>
      </c>
      <c r="ES32" s="49">
        <f>+TRUNC('D-PS'!ES32,3)</f>
        <v>0</v>
      </c>
      <c r="ET32" s="49">
        <f>+TRUNC('D-PS'!ET32,3)</f>
        <v>0</v>
      </c>
      <c r="EU32" s="49">
        <f>+TRUNC('D-PS'!EU32,0)</f>
        <v>0</v>
      </c>
      <c r="EV32" s="49">
        <f>+TRUNC('D-PS'!EV32,0)</f>
        <v>0</v>
      </c>
      <c r="EW32" s="49">
        <f>+TRUNC('D-PS'!EW32,0)</f>
        <v>0</v>
      </c>
      <c r="EX32" s="49">
        <f>+TRUNC('D-PS'!EX32,0)</f>
        <v>0</v>
      </c>
      <c r="EY32" s="49">
        <f>+TRUNC('D-PS'!EY32,0)</f>
        <v>0</v>
      </c>
      <c r="EZ32" s="49">
        <f>+TRUNC('D-PS'!EZ32,0)</f>
        <v>0</v>
      </c>
      <c r="FA32" s="49">
        <f>+TRUNC('D-PS'!FA32,3)</f>
        <v>0</v>
      </c>
      <c r="FB32" s="49">
        <f>+TRUNC('D-PS'!FB32,3)</f>
        <v>0</v>
      </c>
      <c r="FC32" s="49">
        <f>+TRUNC('D-PS'!FC32,0)</f>
        <v>0</v>
      </c>
      <c r="FD32" s="49">
        <f>+TRUNC('D-PS'!FD32,0)</f>
        <v>0</v>
      </c>
      <c r="FE32" s="49">
        <f>+TRUNC('D-PS'!FE32,0)</f>
        <v>0</v>
      </c>
      <c r="FF32" s="49">
        <f>+TRUNC('D-PS'!FF32,0)</f>
        <v>0</v>
      </c>
      <c r="FG32" s="49">
        <f>+TRUNC('D-PS'!FG32,0)</f>
        <v>0</v>
      </c>
      <c r="FH32" s="49">
        <f>+TRUNC('D-PS'!FH32,0)</f>
        <v>0</v>
      </c>
      <c r="FI32" s="49">
        <f>+TRUNC('D-PS'!FI32,3)</f>
        <v>0</v>
      </c>
      <c r="FJ32" s="49">
        <f>+TRUNC('D-PS'!FJ32,3)</f>
        <v>0</v>
      </c>
      <c r="FK32" s="49">
        <f>+TRUNC('D-PS'!FK32,0)</f>
        <v>0</v>
      </c>
      <c r="FL32" s="49">
        <f>+TRUNC('D-PS'!FL32,0)</f>
        <v>0</v>
      </c>
      <c r="FM32" s="49">
        <f>+TRUNC('D-PS'!FM32,0)</f>
        <v>0</v>
      </c>
      <c r="FN32" s="49">
        <f>+TRUNC('D-PS'!FN32,0)</f>
        <v>0</v>
      </c>
    </row>
    <row r="33" spans="3:170" x14ac:dyDescent="0.2">
      <c r="C33" s="8">
        <f>+'D-PDP'!C33</f>
        <v>45566</v>
      </c>
      <c r="D33" s="36">
        <f>+TRUNC('D-PS'!D33,0)</f>
        <v>0</v>
      </c>
      <c r="E33" s="36">
        <f>+TRUNC('D-PS'!E33,0)</f>
        <v>0</v>
      </c>
      <c r="F33" s="36">
        <f>+TRUNC('D-PS'!F33,0)</f>
        <v>0</v>
      </c>
      <c r="G33" s="36">
        <f>+TRUNC('D-PS'!G33,0)</f>
        <v>0</v>
      </c>
      <c r="H33" s="36">
        <f>+TRUNC('D-PS'!H33,0)</f>
        <v>0</v>
      </c>
      <c r="I33" s="36">
        <f>+TRUNC('D-PS'!I33,0)</f>
        <v>0</v>
      </c>
      <c r="J33" s="36">
        <f>+TRUNC('D-PS'!J33,0)</f>
        <v>0</v>
      </c>
      <c r="K33" s="36">
        <f>+TRUNC('D-PS'!K33,0)</f>
        <v>0</v>
      </c>
      <c r="L33" s="36">
        <f>+TRUNC('D-PS'!L33,0)</f>
        <v>0</v>
      </c>
      <c r="M33" s="36">
        <f>+TRUNC('D-PS'!M33,3)</f>
        <v>0</v>
      </c>
      <c r="N33" s="36">
        <f>+TRUNC('D-PS'!N33,3)</f>
        <v>0</v>
      </c>
      <c r="O33" s="36">
        <f>+TRUNC('D-PS'!O33,3)</f>
        <v>0</v>
      </c>
      <c r="P33" s="36">
        <f>+TRUNC('D-PS'!P33,3)</f>
        <v>0</v>
      </c>
      <c r="Q33" s="36">
        <f>+TRUNC('D-PS'!Q33,3)</f>
        <v>0</v>
      </c>
      <c r="R33" s="36">
        <f>+TRUNC('D-PS'!R33,3)</f>
        <v>0</v>
      </c>
      <c r="S33" s="36">
        <f>+TRUNC('D-PS'!S33,0)</f>
        <v>0</v>
      </c>
      <c r="T33" s="36">
        <f>+TRUNC('D-PS'!T33,0)</f>
        <v>0</v>
      </c>
      <c r="U33" s="36">
        <f>+TRUNC('D-PS'!U33,0)</f>
        <v>0</v>
      </c>
      <c r="V33" s="36">
        <f>+TRUNC('D-PS'!V33,0)</f>
        <v>0</v>
      </c>
      <c r="W33" s="36">
        <f>+TRUNC('D-PS'!W33,0)</f>
        <v>0</v>
      </c>
      <c r="X33" s="36">
        <f>+TRUNC('D-PS'!X33,0)</f>
        <v>0</v>
      </c>
      <c r="Y33" s="36">
        <f>+TRUNC('D-PS'!Y33,0)</f>
        <v>0</v>
      </c>
      <c r="Z33" s="36">
        <f>+TRUNC('D-PS'!Z33,0)</f>
        <v>0</v>
      </c>
      <c r="AA33" s="36">
        <f>+TRUNC('D-PS'!AA33,0)</f>
        <v>0</v>
      </c>
      <c r="AB33" s="36">
        <f>+TRUNC('D-PS'!AB33,0)</f>
        <v>0</v>
      </c>
      <c r="AC33" s="36">
        <f>+TRUNC('D-PS'!AC33,0)</f>
        <v>0</v>
      </c>
      <c r="AD33" s="36">
        <f>+TRUNC('D-PS'!AD33,3)</f>
        <v>0</v>
      </c>
      <c r="AE33" s="36">
        <f>+TRUNC('D-PS'!AE33,3)</f>
        <v>0</v>
      </c>
      <c r="AF33" s="36">
        <f>+TRUNC('D-PS'!AF33,0)</f>
        <v>0</v>
      </c>
      <c r="AG33" s="36">
        <f>+TRUNC('D-PS'!AG33,0)</f>
        <v>0</v>
      </c>
      <c r="AH33" s="36">
        <f>+TRUNC('D-PS'!AH33,0)</f>
        <v>0</v>
      </c>
      <c r="AI33" s="36">
        <f>+TRUNC('D-PS'!AI33,0)</f>
        <v>0</v>
      </c>
      <c r="AJ33" s="36">
        <f>+TRUNC('D-PS'!AJ33,6)</f>
        <v>0</v>
      </c>
      <c r="AK33" s="36">
        <f>+TRUNC('D-PS'!AK33,6)</f>
        <v>0</v>
      </c>
      <c r="AL33" s="36">
        <f>+TRUNC('D-PS'!AL33,6)</f>
        <v>0</v>
      </c>
      <c r="AM33" s="36">
        <f>+TRUNC('D-PS'!AM33,0)</f>
        <v>0</v>
      </c>
      <c r="AN33" s="36">
        <f>+TRUNC('D-PS'!AN33,3)</f>
        <v>0</v>
      </c>
      <c r="AO33" s="36">
        <f>+TRUNC('D-PS'!AO33,0)</f>
        <v>0</v>
      </c>
      <c r="AP33" s="36">
        <f>+TRUNC('D-PS'!AP33,6)</f>
        <v>0</v>
      </c>
      <c r="AQ33" s="36">
        <f>+TRUNC('D-PS'!AQ33,0)</f>
        <v>0</v>
      </c>
      <c r="AR33" s="36">
        <f>+TRUNC('D-PS'!AR33,0)</f>
        <v>0</v>
      </c>
      <c r="AS33" s="36">
        <f>+TRUNC('D-PS'!AS33,3)</f>
        <v>0</v>
      </c>
      <c r="AT33" s="36">
        <f>+TRUNC('D-PS'!AT33,3)</f>
        <v>0</v>
      </c>
      <c r="AU33" s="36">
        <f>+TRUNC('D-PS'!AU33,0)</f>
        <v>0</v>
      </c>
      <c r="AV33" s="36">
        <f>+TRUNC('D-PS'!AV33,0)</f>
        <v>0</v>
      </c>
      <c r="AW33" s="36">
        <f>+TRUNC('D-PS'!AW33,0)</f>
        <v>0</v>
      </c>
      <c r="AX33" s="36">
        <f>+TRUNC('D-PS'!AX33,0)</f>
        <v>0</v>
      </c>
      <c r="AY33" s="36">
        <f>+TRUNC('D-PS'!AY33,0)</f>
        <v>0</v>
      </c>
      <c r="AZ33" s="36">
        <f>+TRUNC('D-PS'!AZ33,3)</f>
        <v>0</v>
      </c>
      <c r="BA33" s="36">
        <f>+TRUNC('D-PS'!BA33,0)</f>
        <v>0</v>
      </c>
      <c r="BB33" s="36">
        <f>+TRUNC('D-PS'!BB33,0)</f>
        <v>0</v>
      </c>
      <c r="BC33" s="36">
        <f>+TRUNC('D-PS'!BC33,0)</f>
        <v>0</v>
      </c>
      <c r="BD33" s="36">
        <f>+TRUNC('D-PS'!BD33,3)</f>
        <v>0</v>
      </c>
      <c r="BE33" s="36">
        <f>+TRUNC('D-PS'!BE33,3)</f>
        <v>0</v>
      </c>
      <c r="BF33" s="36">
        <f>+TRUNC('D-PS'!BF33,0)</f>
        <v>0</v>
      </c>
      <c r="BG33" s="36">
        <f>+TRUNC('D-PS'!BG33,0)</f>
        <v>0</v>
      </c>
      <c r="BH33" s="36">
        <f>+TRUNC('D-PS'!BH33,0)</f>
        <v>0</v>
      </c>
      <c r="BI33" s="36">
        <f>+TRUNC('D-PS'!BI33,0)</f>
        <v>0</v>
      </c>
      <c r="BJ33" s="36">
        <f>+TRUNC('D-PS'!BJ33,3)</f>
        <v>98.739000000000004</v>
      </c>
      <c r="BK33" s="36">
        <f>+TRUNC('D-PS'!BK33,3)</f>
        <v>1.8420000000000001</v>
      </c>
      <c r="BL33" s="36">
        <f>+TRUNC('D-PS'!BL33,3)</f>
        <v>-1.0569999999999999</v>
      </c>
      <c r="BM33" s="36">
        <f>+TRUNC('D-PS'!BM33,3)</f>
        <v>0.876</v>
      </c>
      <c r="BN33" s="36">
        <f>+TRUNC('D-PS'!BN33,3)</f>
        <v>6.0419999999999998</v>
      </c>
      <c r="BO33" s="36">
        <f>+TRUNC('D-PS'!BO33,3)</f>
        <v>6.0419999999999998</v>
      </c>
      <c r="BP33" s="36">
        <f>+TRUNC('D-PS'!BP33,3)</f>
        <v>0</v>
      </c>
      <c r="BQ33" s="36">
        <f>+TRUNC('D-PS'!BQ33,3)</f>
        <v>37.502000000000002</v>
      </c>
      <c r="BR33" s="36">
        <f>+TRUNC('D-PS'!BR33,3)</f>
        <v>37.502000000000002</v>
      </c>
      <c r="BS33" s="36">
        <f>+TRUNC('D-PS'!BS33,3)</f>
        <v>98.739000000000004</v>
      </c>
      <c r="BT33" s="16"/>
      <c r="BU33" s="16"/>
      <c r="BV33" s="16"/>
      <c r="BW33" s="16"/>
      <c r="BX33" s="16"/>
      <c r="BY33" s="16"/>
      <c r="BZ33" s="16"/>
      <c r="CA33" s="16"/>
      <c r="CB33" s="16"/>
      <c r="CC33" s="16"/>
      <c r="CD33" s="16"/>
      <c r="CE33" s="16"/>
      <c r="CF33" s="16"/>
      <c r="CG33" s="16"/>
      <c r="CH33" s="16"/>
      <c r="CI33" s="16"/>
      <c r="CJ33" s="16"/>
      <c r="CK33" s="16"/>
      <c r="CL33" s="16"/>
      <c r="CM33" s="16"/>
      <c r="CN33" s="16"/>
      <c r="CO33" s="16"/>
      <c r="CP33" s="16"/>
      <c r="CQ33" s="16"/>
      <c r="CR33" s="16"/>
      <c r="CS33" s="16"/>
      <c r="CT33" s="16"/>
      <c r="CU33" s="16"/>
      <c r="CV33" s="16"/>
      <c r="CW33" s="16"/>
      <c r="CX33" s="16"/>
      <c r="CY33" s="16"/>
      <c r="CZ33" s="16"/>
      <c r="DA33" s="16"/>
      <c r="DB33" s="16"/>
      <c r="DC33" s="16"/>
      <c r="DD33" s="16"/>
      <c r="DE33" s="16"/>
      <c r="DF33" s="16"/>
      <c r="DG33" s="16"/>
      <c r="DH33" s="16"/>
      <c r="DI33" s="16"/>
      <c r="DJ33" s="16"/>
      <c r="DK33" s="16"/>
      <c r="DL33" s="16"/>
      <c r="DM33" s="16"/>
      <c r="DN33" s="16"/>
      <c r="DO33" s="16"/>
      <c r="DP33" s="16"/>
      <c r="DR33" s="49">
        <f>+TRUNC('D-PS'!DR33,0)</f>
        <v>0</v>
      </c>
      <c r="DS33" s="49">
        <f>+TRUNC('D-PS'!DS33,0)</f>
        <v>0</v>
      </c>
      <c r="DT33" s="49">
        <f>+TRUNC('D-PS'!DT33,3)</f>
        <v>0</v>
      </c>
      <c r="DU33" s="49">
        <f>+TRUNC('D-PS'!DU33,3)</f>
        <v>0</v>
      </c>
      <c r="DV33" s="49">
        <f>+TRUNC('D-PS'!DV33,0)</f>
        <v>0</v>
      </c>
      <c r="DW33" s="49">
        <f>+TRUNC('D-PS'!DW33,0)</f>
        <v>0</v>
      </c>
      <c r="DX33" s="49">
        <f>+TRUNC('D-PS'!DX33,0)</f>
        <v>0</v>
      </c>
      <c r="DY33" s="49">
        <f>+TRUNC('D-PS'!DY33,0)</f>
        <v>0</v>
      </c>
      <c r="DZ33" s="49">
        <f>+TRUNC('D-PS'!DZ33,0)</f>
        <v>0</v>
      </c>
      <c r="EA33" s="49">
        <f>+TRUNC('D-PS'!EA33,0)</f>
        <v>0</v>
      </c>
      <c r="EB33" s="49">
        <f>+TRUNC('D-PS'!EB33,3)</f>
        <v>0</v>
      </c>
      <c r="EC33" s="49">
        <f>+TRUNC('D-PS'!EC33,3)</f>
        <v>0</v>
      </c>
      <c r="ED33" s="49">
        <f>+TRUNC('D-PS'!ED33,0)</f>
        <v>0</v>
      </c>
      <c r="EE33" s="49">
        <f>+TRUNC('D-PS'!EE33,0)</f>
        <v>0</v>
      </c>
      <c r="EF33" s="49">
        <f>+TRUNC('D-PS'!EF33,0)</f>
        <v>0</v>
      </c>
      <c r="EG33" s="49">
        <f>+TRUNC('D-PS'!EG33,0)</f>
        <v>0</v>
      </c>
      <c r="EH33" s="49">
        <f>+TRUNC('D-PS'!EH33,0)</f>
        <v>0</v>
      </c>
      <c r="EI33" s="49">
        <f>+TRUNC('D-PS'!EI33,0)</f>
        <v>0</v>
      </c>
      <c r="EJ33" s="49">
        <f>+TRUNC('D-PS'!EJ33,3)</f>
        <v>0</v>
      </c>
      <c r="EK33" s="49">
        <f>+TRUNC('D-PS'!EK33,3)</f>
        <v>0</v>
      </c>
      <c r="EL33" s="49">
        <f>+TRUNC('D-PS'!EL33,0)</f>
        <v>0</v>
      </c>
      <c r="EM33" s="49">
        <f>+TRUNC('D-PS'!EM33,0)</f>
        <v>0</v>
      </c>
      <c r="EN33" s="49">
        <f>+TRUNC('D-PS'!EN33,0)</f>
        <v>0</v>
      </c>
      <c r="EO33" s="49">
        <f>+TRUNC('D-PS'!EO33,0)</f>
        <v>0</v>
      </c>
      <c r="EP33" s="76"/>
      <c r="EQ33" s="49">
        <f>+TRUNC('D-PS'!EQ33,0)</f>
        <v>0</v>
      </c>
      <c r="ER33" s="49">
        <f>+TRUNC('D-PS'!ER33,0)</f>
        <v>0</v>
      </c>
      <c r="ES33" s="49">
        <f>+TRUNC('D-PS'!ES33,3)</f>
        <v>0</v>
      </c>
      <c r="ET33" s="49">
        <f>+TRUNC('D-PS'!ET33,3)</f>
        <v>0</v>
      </c>
      <c r="EU33" s="49">
        <f>+TRUNC('D-PS'!EU33,0)</f>
        <v>0</v>
      </c>
      <c r="EV33" s="49">
        <f>+TRUNC('D-PS'!EV33,0)</f>
        <v>0</v>
      </c>
      <c r="EW33" s="49">
        <f>+TRUNC('D-PS'!EW33,0)</f>
        <v>0</v>
      </c>
      <c r="EX33" s="49">
        <f>+TRUNC('D-PS'!EX33,0)</f>
        <v>0</v>
      </c>
      <c r="EY33" s="49">
        <f>+TRUNC('D-PS'!EY33,0)</f>
        <v>0</v>
      </c>
      <c r="EZ33" s="49">
        <f>+TRUNC('D-PS'!EZ33,0)</f>
        <v>0</v>
      </c>
      <c r="FA33" s="49">
        <f>+TRUNC('D-PS'!FA33,3)</f>
        <v>0</v>
      </c>
      <c r="FB33" s="49">
        <f>+TRUNC('D-PS'!FB33,3)</f>
        <v>0</v>
      </c>
      <c r="FC33" s="49">
        <f>+TRUNC('D-PS'!FC33,0)</f>
        <v>0</v>
      </c>
      <c r="FD33" s="49">
        <f>+TRUNC('D-PS'!FD33,0)</f>
        <v>0</v>
      </c>
      <c r="FE33" s="49">
        <f>+TRUNC('D-PS'!FE33,0)</f>
        <v>0</v>
      </c>
      <c r="FF33" s="49">
        <f>+TRUNC('D-PS'!FF33,0)</f>
        <v>0</v>
      </c>
      <c r="FG33" s="49">
        <f>+TRUNC('D-PS'!FG33,0)</f>
        <v>0</v>
      </c>
      <c r="FH33" s="49">
        <f>+TRUNC('D-PS'!FH33,0)</f>
        <v>0</v>
      </c>
      <c r="FI33" s="49">
        <f>+TRUNC('D-PS'!FI33,3)</f>
        <v>0</v>
      </c>
      <c r="FJ33" s="49">
        <f>+TRUNC('D-PS'!FJ33,3)</f>
        <v>0</v>
      </c>
      <c r="FK33" s="49">
        <f>+TRUNC('D-PS'!FK33,0)</f>
        <v>0</v>
      </c>
      <c r="FL33" s="49">
        <f>+TRUNC('D-PS'!FL33,0)</f>
        <v>0</v>
      </c>
      <c r="FM33" s="49">
        <f>+TRUNC('D-PS'!FM33,0)</f>
        <v>0</v>
      </c>
      <c r="FN33" s="49">
        <f>+TRUNC('D-PS'!FN33,0)</f>
        <v>0</v>
      </c>
    </row>
    <row r="34" spans="3:170" x14ac:dyDescent="0.2">
      <c r="C34" s="8">
        <f>+'D-PDP'!C34</f>
        <v>45597</v>
      </c>
      <c r="D34" s="36">
        <f>+TRUNC('D-PS'!D34,0)</f>
        <v>0</v>
      </c>
      <c r="E34" s="36">
        <f>+TRUNC('D-PS'!E34,0)</f>
        <v>0</v>
      </c>
      <c r="F34" s="36">
        <f>+TRUNC('D-PS'!F34,0)</f>
        <v>0</v>
      </c>
      <c r="G34" s="36">
        <f>+TRUNC('D-PS'!G34,0)</f>
        <v>0</v>
      </c>
      <c r="H34" s="36">
        <f>+TRUNC('D-PS'!H34,0)</f>
        <v>0</v>
      </c>
      <c r="I34" s="36">
        <f>+TRUNC('D-PS'!I34,0)</f>
        <v>0</v>
      </c>
      <c r="J34" s="36">
        <f>+TRUNC('D-PS'!J34,0)</f>
        <v>0</v>
      </c>
      <c r="K34" s="36">
        <f>+TRUNC('D-PS'!K34,0)</f>
        <v>0</v>
      </c>
      <c r="L34" s="36">
        <f>+TRUNC('D-PS'!L34,0)</f>
        <v>0</v>
      </c>
      <c r="M34" s="36">
        <f>+TRUNC('D-PS'!M34,3)</f>
        <v>0</v>
      </c>
      <c r="N34" s="36">
        <f>+TRUNC('D-PS'!N34,3)</f>
        <v>0</v>
      </c>
      <c r="O34" s="36">
        <f>+TRUNC('D-PS'!O34,3)</f>
        <v>0</v>
      </c>
      <c r="P34" s="36">
        <f>+TRUNC('D-PS'!P34,3)</f>
        <v>0</v>
      </c>
      <c r="Q34" s="36">
        <f>+TRUNC('D-PS'!Q34,3)</f>
        <v>0</v>
      </c>
      <c r="R34" s="36">
        <f>+TRUNC('D-PS'!R34,3)</f>
        <v>0</v>
      </c>
      <c r="S34" s="36">
        <f>+TRUNC('D-PS'!S34,0)</f>
        <v>0</v>
      </c>
      <c r="T34" s="36">
        <f>+TRUNC('D-PS'!T34,0)</f>
        <v>0</v>
      </c>
      <c r="U34" s="36">
        <f>+TRUNC('D-PS'!U34,0)</f>
        <v>0</v>
      </c>
      <c r="V34" s="36">
        <f>+TRUNC('D-PS'!V34,0)</f>
        <v>0</v>
      </c>
      <c r="W34" s="36">
        <f>+TRUNC('D-PS'!W34,0)</f>
        <v>0</v>
      </c>
      <c r="X34" s="36">
        <f>+TRUNC('D-PS'!X34,0)</f>
        <v>0</v>
      </c>
      <c r="Y34" s="36">
        <f>+TRUNC('D-PS'!Y34,0)</f>
        <v>0</v>
      </c>
      <c r="Z34" s="36">
        <f>+TRUNC('D-PS'!Z34,0)</f>
        <v>0</v>
      </c>
      <c r="AA34" s="36">
        <f>+TRUNC('D-PS'!AA34,0)</f>
        <v>0</v>
      </c>
      <c r="AB34" s="36">
        <f>+TRUNC('D-PS'!AB34,0)</f>
        <v>0</v>
      </c>
      <c r="AC34" s="36">
        <f>+TRUNC('D-PS'!AC34,0)</f>
        <v>0</v>
      </c>
      <c r="AD34" s="36">
        <f>+TRUNC('D-PS'!AD34,3)</f>
        <v>0</v>
      </c>
      <c r="AE34" s="36">
        <f>+TRUNC('D-PS'!AE34,3)</f>
        <v>0</v>
      </c>
      <c r="AF34" s="36">
        <f>+TRUNC('D-PS'!AF34,0)</f>
        <v>0</v>
      </c>
      <c r="AG34" s="36">
        <f>+TRUNC('D-PS'!AG34,0)</f>
        <v>0</v>
      </c>
      <c r="AH34" s="36">
        <f>+TRUNC('D-PS'!AH34,0)</f>
        <v>0</v>
      </c>
      <c r="AI34" s="36">
        <f>+TRUNC('D-PS'!AI34,0)</f>
        <v>0</v>
      </c>
      <c r="AJ34" s="36">
        <f>+TRUNC('D-PS'!AJ34,6)</f>
        <v>0</v>
      </c>
      <c r="AK34" s="36">
        <f>+TRUNC('D-PS'!AK34,6)</f>
        <v>0</v>
      </c>
      <c r="AL34" s="36">
        <f>+TRUNC('D-PS'!AL34,6)</f>
        <v>0</v>
      </c>
      <c r="AM34" s="36">
        <f>+TRUNC('D-PS'!AM34,0)</f>
        <v>0</v>
      </c>
      <c r="AN34" s="36">
        <f>+TRUNC('D-PS'!AN34,3)</f>
        <v>0</v>
      </c>
      <c r="AO34" s="36">
        <f>+TRUNC('D-PS'!AO34,0)</f>
        <v>0</v>
      </c>
      <c r="AP34" s="36">
        <f>+TRUNC('D-PS'!AP34,6)</f>
        <v>0</v>
      </c>
      <c r="AQ34" s="36">
        <f>+TRUNC('D-PS'!AQ34,0)</f>
        <v>0</v>
      </c>
      <c r="AR34" s="36">
        <f>+TRUNC('D-PS'!AR34,0)</f>
        <v>0</v>
      </c>
      <c r="AS34" s="36">
        <f>+TRUNC('D-PS'!AS34,3)</f>
        <v>0</v>
      </c>
      <c r="AT34" s="36">
        <f>+TRUNC('D-PS'!AT34,3)</f>
        <v>0</v>
      </c>
      <c r="AU34" s="36">
        <f>+TRUNC('D-PS'!AU34,0)</f>
        <v>0</v>
      </c>
      <c r="AV34" s="36">
        <f>+TRUNC('D-PS'!AV34,0)</f>
        <v>0</v>
      </c>
      <c r="AW34" s="36">
        <f>+TRUNC('D-PS'!AW34,0)</f>
        <v>0</v>
      </c>
      <c r="AX34" s="36">
        <f>+TRUNC('D-PS'!AX34,0)</f>
        <v>0</v>
      </c>
      <c r="AY34" s="36">
        <f>+TRUNC('D-PS'!AY34,0)</f>
        <v>0</v>
      </c>
      <c r="AZ34" s="36">
        <f>+TRUNC('D-PS'!AZ34,3)</f>
        <v>0</v>
      </c>
      <c r="BA34" s="36">
        <f>+TRUNC('D-PS'!BA34,0)</f>
        <v>0</v>
      </c>
      <c r="BB34" s="36">
        <f>+TRUNC('D-PS'!BB34,0)</f>
        <v>0</v>
      </c>
      <c r="BC34" s="36">
        <f>+TRUNC('D-PS'!BC34,0)</f>
        <v>0</v>
      </c>
      <c r="BD34" s="36">
        <f>+TRUNC('D-PS'!BD34,3)</f>
        <v>0</v>
      </c>
      <c r="BE34" s="36">
        <f>+TRUNC('D-PS'!BE34,3)</f>
        <v>0</v>
      </c>
      <c r="BF34" s="36">
        <f>+TRUNC('D-PS'!BF34,0)</f>
        <v>0</v>
      </c>
      <c r="BG34" s="36">
        <f>+TRUNC('D-PS'!BG34,0)</f>
        <v>0</v>
      </c>
      <c r="BH34" s="36">
        <f>+TRUNC('D-PS'!BH34,0)</f>
        <v>0</v>
      </c>
      <c r="BI34" s="36">
        <f>+TRUNC('D-PS'!BI34,0)</f>
        <v>0</v>
      </c>
      <c r="BJ34" s="36">
        <f>+TRUNC('D-PS'!BJ34,3)</f>
        <v>98.739000000000004</v>
      </c>
      <c r="BK34" s="36">
        <f>+TRUNC('D-PS'!BK34,3)</f>
        <v>1.8420000000000001</v>
      </c>
      <c r="BL34" s="36">
        <f>+TRUNC('D-PS'!BL34,3)</f>
        <v>-1.0569999999999999</v>
      </c>
      <c r="BM34" s="36">
        <f>+TRUNC('D-PS'!BM34,3)</f>
        <v>0.876</v>
      </c>
      <c r="BN34" s="36">
        <f>+TRUNC('D-PS'!BN34,3)</f>
        <v>6.0419999999999998</v>
      </c>
      <c r="BO34" s="36">
        <f>+TRUNC('D-PS'!BO34,3)</f>
        <v>6.0419999999999998</v>
      </c>
      <c r="BP34" s="36">
        <f>+TRUNC('D-PS'!BP34,3)</f>
        <v>0</v>
      </c>
      <c r="BQ34" s="36">
        <f>+TRUNC('D-PS'!BQ34,3)</f>
        <v>37.502000000000002</v>
      </c>
      <c r="BR34" s="36">
        <f>+TRUNC('D-PS'!BR34,3)</f>
        <v>37.502000000000002</v>
      </c>
      <c r="BS34" s="36">
        <f>+TRUNC('D-PS'!BS34,3)</f>
        <v>98.739000000000004</v>
      </c>
      <c r="BT34" s="16"/>
      <c r="BU34" s="16"/>
      <c r="BV34" s="16"/>
      <c r="BW34" s="16"/>
      <c r="BX34" s="16"/>
      <c r="BY34" s="16"/>
      <c r="BZ34" s="16"/>
      <c r="CA34" s="16"/>
      <c r="CB34" s="16"/>
      <c r="CC34" s="16"/>
      <c r="CD34" s="16"/>
      <c r="CE34" s="16"/>
      <c r="CF34" s="16"/>
      <c r="CG34" s="16"/>
      <c r="CH34" s="16"/>
      <c r="CI34" s="16"/>
      <c r="CJ34" s="16"/>
      <c r="CK34" s="16"/>
      <c r="CL34" s="16"/>
      <c r="CM34" s="16"/>
      <c r="CN34" s="16"/>
      <c r="CO34" s="16"/>
      <c r="CP34" s="16"/>
      <c r="CQ34" s="16"/>
      <c r="CR34" s="16"/>
      <c r="CS34" s="16"/>
      <c r="CT34" s="16"/>
      <c r="CU34" s="16"/>
      <c r="CV34" s="16"/>
      <c r="CW34" s="16"/>
      <c r="CX34" s="16"/>
      <c r="CY34" s="16"/>
      <c r="CZ34" s="16"/>
      <c r="DA34" s="16"/>
      <c r="DB34" s="16"/>
      <c r="DC34" s="16"/>
      <c r="DD34" s="16"/>
      <c r="DE34" s="16"/>
      <c r="DF34" s="16"/>
      <c r="DG34" s="16"/>
      <c r="DH34" s="16"/>
      <c r="DI34" s="16"/>
      <c r="DJ34" s="16"/>
      <c r="DK34" s="16"/>
      <c r="DL34" s="16"/>
      <c r="DM34" s="16"/>
      <c r="DN34" s="16"/>
      <c r="DO34" s="16"/>
      <c r="DP34" s="16"/>
      <c r="DR34" s="49">
        <f>+TRUNC('D-PS'!DR34,0)</f>
        <v>0</v>
      </c>
      <c r="DS34" s="49">
        <f>+TRUNC('D-PS'!DS34,0)</f>
        <v>0</v>
      </c>
      <c r="DT34" s="49">
        <f>+TRUNC('D-PS'!DT34,3)</f>
        <v>0</v>
      </c>
      <c r="DU34" s="49">
        <f>+TRUNC('D-PS'!DU34,3)</f>
        <v>0</v>
      </c>
      <c r="DV34" s="49">
        <f>+TRUNC('D-PS'!DV34,0)</f>
        <v>0</v>
      </c>
      <c r="DW34" s="49">
        <f>+TRUNC('D-PS'!DW34,0)</f>
        <v>0</v>
      </c>
      <c r="DX34" s="49">
        <f>+TRUNC('D-PS'!DX34,0)</f>
        <v>0</v>
      </c>
      <c r="DY34" s="49">
        <f>+TRUNC('D-PS'!DY34,0)</f>
        <v>0</v>
      </c>
      <c r="DZ34" s="49">
        <f>+TRUNC('D-PS'!DZ34,0)</f>
        <v>0</v>
      </c>
      <c r="EA34" s="49">
        <f>+TRUNC('D-PS'!EA34,0)</f>
        <v>0</v>
      </c>
      <c r="EB34" s="49">
        <f>+TRUNC('D-PS'!EB34,3)</f>
        <v>0</v>
      </c>
      <c r="EC34" s="49">
        <f>+TRUNC('D-PS'!EC34,3)</f>
        <v>0</v>
      </c>
      <c r="ED34" s="49">
        <f>+TRUNC('D-PS'!ED34,0)</f>
        <v>0</v>
      </c>
      <c r="EE34" s="49">
        <f>+TRUNC('D-PS'!EE34,0)</f>
        <v>0</v>
      </c>
      <c r="EF34" s="49">
        <f>+TRUNC('D-PS'!EF34,0)</f>
        <v>0</v>
      </c>
      <c r="EG34" s="49">
        <f>+TRUNC('D-PS'!EG34,0)</f>
        <v>0</v>
      </c>
      <c r="EH34" s="49">
        <f>+TRUNC('D-PS'!EH34,0)</f>
        <v>0</v>
      </c>
      <c r="EI34" s="49">
        <f>+TRUNC('D-PS'!EI34,0)</f>
        <v>0</v>
      </c>
      <c r="EJ34" s="49">
        <f>+TRUNC('D-PS'!EJ34,3)</f>
        <v>0</v>
      </c>
      <c r="EK34" s="49">
        <f>+TRUNC('D-PS'!EK34,3)</f>
        <v>0</v>
      </c>
      <c r="EL34" s="49">
        <f>+TRUNC('D-PS'!EL34,0)</f>
        <v>0</v>
      </c>
      <c r="EM34" s="49">
        <f>+TRUNC('D-PS'!EM34,0)</f>
        <v>0</v>
      </c>
      <c r="EN34" s="49">
        <f>+TRUNC('D-PS'!EN34,0)</f>
        <v>0</v>
      </c>
      <c r="EO34" s="49">
        <f>+TRUNC('D-PS'!EO34,0)</f>
        <v>0</v>
      </c>
      <c r="EP34" s="76"/>
      <c r="EQ34" s="49">
        <f>+TRUNC('D-PS'!EQ34,0)</f>
        <v>0</v>
      </c>
      <c r="ER34" s="49">
        <f>+TRUNC('D-PS'!ER34,0)</f>
        <v>0</v>
      </c>
      <c r="ES34" s="49">
        <f>+TRUNC('D-PS'!ES34,3)</f>
        <v>0</v>
      </c>
      <c r="ET34" s="49">
        <f>+TRUNC('D-PS'!ET34,3)</f>
        <v>0</v>
      </c>
      <c r="EU34" s="49">
        <f>+TRUNC('D-PS'!EU34,0)</f>
        <v>0</v>
      </c>
      <c r="EV34" s="49">
        <f>+TRUNC('D-PS'!EV34,0)</f>
        <v>0</v>
      </c>
      <c r="EW34" s="49">
        <f>+TRUNC('D-PS'!EW34,0)</f>
        <v>0</v>
      </c>
      <c r="EX34" s="49">
        <f>+TRUNC('D-PS'!EX34,0)</f>
        <v>0</v>
      </c>
      <c r="EY34" s="49">
        <f>+TRUNC('D-PS'!EY34,0)</f>
        <v>0</v>
      </c>
      <c r="EZ34" s="49">
        <f>+TRUNC('D-PS'!EZ34,0)</f>
        <v>0</v>
      </c>
      <c r="FA34" s="49">
        <f>+TRUNC('D-PS'!FA34,3)</f>
        <v>0</v>
      </c>
      <c r="FB34" s="49">
        <f>+TRUNC('D-PS'!FB34,3)</f>
        <v>0</v>
      </c>
      <c r="FC34" s="49">
        <f>+TRUNC('D-PS'!FC34,0)</f>
        <v>0</v>
      </c>
      <c r="FD34" s="49">
        <f>+TRUNC('D-PS'!FD34,0)</f>
        <v>0</v>
      </c>
      <c r="FE34" s="49">
        <f>+TRUNC('D-PS'!FE34,0)</f>
        <v>0</v>
      </c>
      <c r="FF34" s="49">
        <f>+TRUNC('D-PS'!FF34,0)</f>
        <v>0</v>
      </c>
      <c r="FG34" s="49">
        <f>+TRUNC('D-PS'!FG34,0)</f>
        <v>0</v>
      </c>
      <c r="FH34" s="49">
        <f>+TRUNC('D-PS'!FH34,0)</f>
        <v>0</v>
      </c>
      <c r="FI34" s="49">
        <f>+TRUNC('D-PS'!FI34,3)</f>
        <v>0</v>
      </c>
      <c r="FJ34" s="49">
        <f>+TRUNC('D-PS'!FJ34,3)</f>
        <v>0</v>
      </c>
      <c r="FK34" s="49">
        <f>+TRUNC('D-PS'!FK34,0)</f>
        <v>0</v>
      </c>
      <c r="FL34" s="49">
        <f>+TRUNC('D-PS'!FL34,0)</f>
        <v>0</v>
      </c>
      <c r="FM34" s="49">
        <f>+TRUNC('D-PS'!FM34,0)</f>
        <v>0</v>
      </c>
      <c r="FN34" s="49">
        <f>+TRUNC('D-PS'!FN34,0)</f>
        <v>0</v>
      </c>
    </row>
    <row r="35" spans="3:170" x14ac:dyDescent="0.2">
      <c r="C35" s="9">
        <f>+'D-PDP'!C35</f>
        <v>45627</v>
      </c>
      <c r="D35" s="36">
        <f>+TRUNC('D-PS'!D35,0)</f>
        <v>0</v>
      </c>
      <c r="E35" s="36">
        <f>+TRUNC('D-PS'!E35,0)</f>
        <v>0</v>
      </c>
      <c r="F35" s="36">
        <f>+TRUNC('D-PS'!F35,0)</f>
        <v>0</v>
      </c>
      <c r="G35" s="36">
        <f>+TRUNC('D-PS'!G35,0)</f>
        <v>0</v>
      </c>
      <c r="H35" s="36">
        <f>+TRUNC('D-PS'!H35,0)</f>
        <v>0</v>
      </c>
      <c r="I35" s="36">
        <f>+TRUNC('D-PS'!I35,0)</f>
        <v>0</v>
      </c>
      <c r="J35" s="36">
        <f>+TRUNC('D-PS'!J35,0)</f>
        <v>0</v>
      </c>
      <c r="K35" s="36">
        <f>+TRUNC('D-PS'!K35,0)</f>
        <v>0</v>
      </c>
      <c r="L35" s="36">
        <f>+TRUNC('D-PS'!L35,0)</f>
        <v>0</v>
      </c>
      <c r="M35" s="36">
        <f>+TRUNC('D-PS'!M35,3)</f>
        <v>0</v>
      </c>
      <c r="N35" s="36">
        <f>+TRUNC('D-PS'!N35,3)</f>
        <v>0</v>
      </c>
      <c r="O35" s="36">
        <f>+TRUNC('D-PS'!O35,3)</f>
        <v>0</v>
      </c>
      <c r="P35" s="36">
        <f>+TRUNC('D-PS'!P35,3)</f>
        <v>0</v>
      </c>
      <c r="Q35" s="36">
        <f>+TRUNC('D-PS'!Q35,3)</f>
        <v>0</v>
      </c>
      <c r="R35" s="36">
        <f>+TRUNC('D-PS'!R35,3)</f>
        <v>0</v>
      </c>
      <c r="S35" s="36">
        <f>+TRUNC('D-PS'!S35,0)</f>
        <v>0</v>
      </c>
      <c r="T35" s="36">
        <f>+TRUNC('D-PS'!T35,0)</f>
        <v>0</v>
      </c>
      <c r="U35" s="36">
        <f>+TRUNC('D-PS'!U35,0)</f>
        <v>0</v>
      </c>
      <c r="V35" s="36">
        <f>+TRUNC('D-PS'!V35,0)</f>
        <v>0</v>
      </c>
      <c r="W35" s="36">
        <f>+TRUNC('D-PS'!W35,0)</f>
        <v>0</v>
      </c>
      <c r="X35" s="36">
        <f>+TRUNC('D-PS'!X35,0)</f>
        <v>20490</v>
      </c>
      <c r="Y35" s="36">
        <f>+TRUNC('D-PS'!Y35,0)</f>
        <v>0</v>
      </c>
      <c r="Z35" s="36">
        <f>+TRUNC('D-PS'!Z35,0)</f>
        <v>0</v>
      </c>
      <c r="AA35" s="36">
        <f>+TRUNC('D-PS'!AA35,0)</f>
        <v>0</v>
      </c>
      <c r="AB35" s="36">
        <f>+TRUNC('D-PS'!AB35,0)</f>
        <v>0</v>
      </c>
      <c r="AC35" s="36">
        <f>+TRUNC('D-PS'!AC35,0)</f>
        <v>0</v>
      </c>
      <c r="AD35" s="36">
        <f>+TRUNC('D-PS'!AD35,3)</f>
        <v>0</v>
      </c>
      <c r="AE35" s="36">
        <f>+TRUNC('D-PS'!AE35,3)</f>
        <v>0</v>
      </c>
      <c r="AF35" s="36">
        <f>+TRUNC('D-PS'!AF35,0)</f>
        <v>0</v>
      </c>
      <c r="AG35" s="36">
        <f>+TRUNC('D-PS'!AG35,0)</f>
        <v>0</v>
      </c>
      <c r="AH35" s="36">
        <f>+TRUNC('D-PS'!AH35,0)</f>
        <v>0</v>
      </c>
      <c r="AI35" s="36">
        <f>+TRUNC('D-PS'!AI35,0)</f>
        <v>0</v>
      </c>
      <c r="AJ35" s="36">
        <f>+TRUNC('D-PS'!AJ35,6)</f>
        <v>0</v>
      </c>
      <c r="AK35" s="36">
        <f>+TRUNC('D-PS'!AK35,6)</f>
        <v>0</v>
      </c>
      <c r="AL35" s="36">
        <f>+TRUNC('D-PS'!AL35,6)</f>
        <v>0</v>
      </c>
      <c r="AM35" s="36">
        <f>+TRUNC('D-PS'!AM35,0)</f>
        <v>0</v>
      </c>
      <c r="AN35" s="36">
        <f>+TRUNC('D-PS'!AN35,3)</f>
        <v>0</v>
      </c>
      <c r="AO35" s="36">
        <f>+TRUNC('D-PS'!AO35,0)</f>
        <v>0</v>
      </c>
      <c r="AP35" s="36">
        <f>+TRUNC('D-PS'!AP35,6)</f>
        <v>0</v>
      </c>
      <c r="AQ35" s="36">
        <f>+TRUNC('D-PS'!AQ35,0)</f>
        <v>0</v>
      </c>
      <c r="AR35" s="36">
        <f>+TRUNC('D-PS'!AR35,0)</f>
        <v>0</v>
      </c>
      <c r="AS35" s="36">
        <f>+TRUNC('D-PS'!AS35,3)</f>
        <v>0</v>
      </c>
      <c r="AT35" s="36">
        <f>+TRUNC('D-PS'!AT35,3)</f>
        <v>0</v>
      </c>
      <c r="AU35" s="36">
        <f>+TRUNC('D-PS'!AU35,0)</f>
        <v>0</v>
      </c>
      <c r="AV35" s="36">
        <f>+TRUNC('D-PS'!AV35,0)</f>
        <v>0</v>
      </c>
      <c r="AW35" s="36">
        <f>+TRUNC('D-PS'!AW35,0)</f>
        <v>0</v>
      </c>
      <c r="AX35" s="36">
        <f>+TRUNC('D-PS'!AX35,0)</f>
        <v>0</v>
      </c>
      <c r="AY35" s="36">
        <f>+TRUNC('D-PS'!AY35,0)</f>
        <v>0</v>
      </c>
      <c r="AZ35" s="36">
        <f>+TRUNC('D-PS'!AZ35,3)</f>
        <v>0</v>
      </c>
      <c r="BA35" s="36">
        <f>+TRUNC('D-PS'!BA35,0)</f>
        <v>0</v>
      </c>
      <c r="BB35" s="36">
        <f>+TRUNC('D-PS'!BB35,0)</f>
        <v>0</v>
      </c>
      <c r="BC35" s="36">
        <f>+TRUNC('D-PS'!BC35,0)</f>
        <v>0</v>
      </c>
      <c r="BD35" s="36">
        <f>+TRUNC('D-PS'!BD35,3)</f>
        <v>0</v>
      </c>
      <c r="BE35" s="36">
        <f>+TRUNC('D-PS'!BE35,3)</f>
        <v>0</v>
      </c>
      <c r="BF35" s="36">
        <f>+TRUNC('D-PS'!BF35,0)</f>
        <v>0</v>
      </c>
      <c r="BG35" s="36">
        <f>+TRUNC('D-PS'!BG35,0)</f>
        <v>0</v>
      </c>
      <c r="BH35" s="36">
        <f>+TRUNC('D-PS'!BH35,0)</f>
        <v>0</v>
      </c>
      <c r="BI35" s="36">
        <f>+TRUNC('D-PS'!BI35,0)</f>
        <v>0</v>
      </c>
      <c r="BJ35" s="36">
        <f>+TRUNC('D-PS'!BJ35,3)</f>
        <v>98.739000000000004</v>
      </c>
      <c r="BK35" s="36">
        <f>+TRUNC('D-PS'!BK35,3)</f>
        <v>1.8420000000000001</v>
      </c>
      <c r="BL35" s="36">
        <f>+TRUNC('D-PS'!BL35,3)</f>
        <v>-1.0569999999999999</v>
      </c>
      <c r="BM35" s="36">
        <f>+TRUNC('D-PS'!BM35,3)</f>
        <v>0.876</v>
      </c>
      <c r="BN35" s="36">
        <f>+TRUNC('D-PS'!BN35,3)</f>
        <v>6.0419999999999998</v>
      </c>
      <c r="BO35" s="36">
        <f>+TRUNC('D-PS'!BO35,3)</f>
        <v>6.0419999999999998</v>
      </c>
      <c r="BP35" s="36">
        <f>+TRUNC('D-PS'!BP35,3)</f>
        <v>0</v>
      </c>
      <c r="BQ35" s="36">
        <f>+TRUNC('D-PS'!BQ35,3)</f>
        <v>37.502000000000002</v>
      </c>
      <c r="BR35" s="36">
        <f>+TRUNC('D-PS'!BR35,3)</f>
        <v>37.502000000000002</v>
      </c>
      <c r="BS35" s="36">
        <f>+TRUNC('D-PS'!BS35,3)</f>
        <v>98.739000000000004</v>
      </c>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c r="DR35" s="50">
        <f>+TRUNC('D-PS'!DR35,0)</f>
        <v>0</v>
      </c>
      <c r="DS35" s="50">
        <f>+TRUNC('D-PS'!DS35,0)</f>
        <v>0</v>
      </c>
      <c r="DT35" s="50">
        <f>+TRUNC('D-PS'!DT35,3)</f>
        <v>0</v>
      </c>
      <c r="DU35" s="50">
        <f>+TRUNC('D-PS'!DU35,3)</f>
        <v>0</v>
      </c>
      <c r="DV35" s="50">
        <f>+TRUNC('D-PS'!DV35,0)</f>
        <v>0</v>
      </c>
      <c r="DW35" s="50">
        <f>+TRUNC('D-PS'!DW35,0)</f>
        <v>0</v>
      </c>
      <c r="DX35" s="50">
        <f>+TRUNC('D-PS'!DX35,0)</f>
        <v>0</v>
      </c>
      <c r="DY35" s="50">
        <f>+TRUNC('D-PS'!DY35,0)</f>
        <v>0</v>
      </c>
      <c r="DZ35" s="50">
        <f>+TRUNC('D-PS'!DZ35,0)</f>
        <v>0</v>
      </c>
      <c r="EA35" s="50">
        <f>+TRUNC('D-PS'!EA35,0)</f>
        <v>0</v>
      </c>
      <c r="EB35" s="50">
        <f>+TRUNC('D-PS'!EB35,3)</f>
        <v>0</v>
      </c>
      <c r="EC35" s="50">
        <f>+TRUNC('D-PS'!EC35,3)</f>
        <v>0</v>
      </c>
      <c r="ED35" s="50">
        <f>+TRUNC('D-PS'!ED35,0)</f>
        <v>0</v>
      </c>
      <c r="EE35" s="50">
        <f>+TRUNC('D-PS'!EE35,0)</f>
        <v>0</v>
      </c>
      <c r="EF35" s="50">
        <f>+TRUNC('D-PS'!EF35,0)</f>
        <v>0</v>
      </c>
      <c r="EG35" s="50">
        <f>+TRUNC('D-PS'!EG35,0)</f>
        <v>0</v>
      </c>
      <c r="EH35" s="50">
        <f>+TRUNC('D-PS'!EH35,0)</f>
        <v>0</v>
      </c>
      <c r="EI35" s="50">
        <f>+TRUNC('D-PS'!EI35,0)</f>
        <v>0</v>
      </c>
      <c r="EJ35" s="50">
        <f>+TRUNC('D-PS'!EJ35,3)</f>
        <v>0</v>
      </c>
      <c r="EK35" s="50">
        <f>+TRUNC('D-PS'!EK35,3)</f>
        <v>0</v>
      </c>
      <c r="EL35" s="50">
        <f>+TRUNC('D-PS'!EL35,0)</f>
        <v>0</v>
      </c>
      <c r="EM35" s="50">
        <f>+TRUNC('D-PS'!EM35,0)</f>
        <v>0</v>
      </c>
      <c r="EN35" s="50">
        <f>+TRUNC('D-PS'!EN35,0)</f>
        <v>0</v>
      </c>
      <c r="EO35" s="50">
        <f>+TRUNC('D-PS'!EO35,0)</f>
        <v>0</v>
      </c>
      <c r="EP35" s="76"/>
      <c r="EQ35" s="50">
        <f>+TRUNC('D-PS'!EQ35,0)</f>
        <v>0</v>
      </c>
      <c r="ER35" s="50">
        <f>+TRUNC('D-PS'!ER35,0)</f>
        <v>0</v>
      </c>
      <c r="ES35" s="50">
        <f>+TRUNC('D-PS'!ES35,3)</f>
        <v>0</v>
      </c>
      <c r="ET35" s="50">
        <f>+TRUNC('D-PS'!ET35,3)</f>
        <v>0</v>
      </c>
      <c r="EU35" s="50">
        <f>+TRUNC('D-PS'!EU35,0)</f>
        <v>0</v>
      </c>
      <c r="EV35" s="50">
        <f>+TRUNC('D-PS'!EV35,0)</f>
        <v>0</v>
      </c>
      <c r="EW35" s="50">
        <f>+TRUNC('D-PS'!EW35,0)</f>
        <v>0</v>
      </c>
      <c r="EX35" s="50">
        <f>+TRUNC('D-PS'!EX35,0)</f>
        <v>0</v>
      </c>
      <c r="EY35" s="50">
        <f>+TRUNC('D-PS'!EY35,0)</f>
        <v>0</v>
      </c>
      <c r="EZ35" s="50">
        <f>+TRUNC('D-PS'!EZ35,0)</f>
        <v>0</v>
      </c>
      <c r="FA35" s="50">
        <f>+TRUNC('D-PS'!FA35,3)</f>
        <v>0</v>
      </c>
      <c r="FB35" s="50">
        <f>+TRUNC('D-PS'!FB35,3)</f>
        <v>0</v>
      </c>
      <c r="FC35" s="50">
        <f>+TRUNC('D-PS'!FC35,0)</f>
        <v>0</v>
      </c>
      <c r="FD35" s="50">
        <f>+TRUNC('D-PS'!FD35,0)</f>
        <v>0</v>
      </c>
      <c r="FE35" s="50">
        <f>+TRUNC('D-PS'!FE35,0)</f>
        <v>0</v>
      </c>
      <c r="FF35" s="50">
        <f>+TRUNC('D-PS'!FF35,0)</f>
        <v>0</v>
      </c>
      <c r="FG35" s="50">
        <f>+TRUNC('D-PS'!FG35,0)</f>
        <v>0</v>
      </c>
      <c r="FH35" s="50">
        <f>+TRUNC('D-PS'!FH35,0)</f>
        <v>0</v>
      </c>
      <c r="FI35" s="50">
        <f>+TRUNC('D-PS'!FI35,3)</f>
        <v>0</v>
      </c>
      <c r="FJ35" s="50">
        <f>+TRUNC('D-PS'!FJ35,3)</f>
        <v>0</v>
      </c>
      <c r="FK35" s="50">
        <f>+TRUNC('D-PS'!FK35,0)</f>
        <v>0</v>
      </c>
      <c r="FL35" s="50">
        <f>+TRUNC('D-PS'!FL35,0)</f>
        <v>0</v>
      </c>
      <c r="FM35" s="50">
        <f>+TRUNC('D-PS'!FM35,0)</f>
        <v>0</v>
      </c>
      <c r="FN35" s="50">
        <f>+TRUNC('D-PS'!FN35,0)</f>
        <v>0</v>
      </c>
    </row>
    <row r="36" spans="3:170" x14ac:dyDescent="0.2">
      <c r="C36" s="10">
        <f>+'D-PDP'!C36</f>
        <v>2023</v>
      </c>
      <c r="D36" s="19">
        <f>+TRUNC('D-PS'!D36,0)</f>
        <v>0</v>
      </c>
      <c r="E36" s="19">
        <f>+TRUNC('D-PS'!E36,0)</f>
        <v>0</v>
      </c>
      <c r="F36" s="19">
        <f>+TRUNC('D-PS'!F36,0)</f>
        <v>0</v>
      </c>
      <c r="G36" s="19">
        <f>+TRUNC('D-PS'!G36,0)</f>
        <v>0</v>
      </c>
      <c r="H36" s="19">
        <f>+TRUNC('D-PS'!H36,0)</f>
        <v>0</v>
      </c>
      <c r="I36" s="19">
        <f>+TRUNC('D-PS'!I36,0)</f>
        <v>0</v>
      </c>
      <c r="J36" s="19">
        <f>+TRUNC('D-PS'!J36,0)</f>
        <v>0</v>
      </c>
      <c r="K36" s="19">
        <f>+TRUNC('D-PS'!K36,0)</f>
        <v>0</v>
      </c>
      <c r="L36" s="19">
        <f>+TRUNC('D-PS'!L36,0)</f>
        <v>0</v>
      </c>
      <c r="M36" s="19">
        <f>+TRUNC('D-PS'!M36,3)</f>
        <v>0</v>
      </c>
      <c r="N36" s="19">
        <f>+TRUNC('D-PS'!N36,3)</f>
        <v>0</v>
      </c>
      <c r="O36" s="19">
        <f>+TRUNC('D-PS'!O36,3)</f>
        <v>0</v>
      </c>
      <c r="P36" s="19">
        <f>+TRUNC('D-PS'!P36,3)</f>
        <v>0</v>
      </c>
      <c r="Q36" s="19">
        <f>+TRUNC('D-PS'!Q36,3)</f>
        <v>0</v>
      </c>
      <c r="R36" s="19">
        <f>+TRUNC('D-PS'!R36,3)</f>
        <v>0</v>
      </c>
      <c r="S36" s="19">
        <f>+TRUNC('D-PS'!S36,0)</f>
        <v>0</v>
      </c>
      <c r="T36" s="19">
        <f>+TRUNC('D-PS'!T36,0)</f>
        <v>0</v>
      </c>
      <c r="U36" s="19">
        <f>+TRUNC('D-PS'!U36,0)</f>
        <v>0</v>
      </c>
      <c r="V36" s="19">
        <f>+TRUNC('D-PS'!V36,0)</f>
        <v>0</v>
      </c>
      <c r="W36" s="19">
        <f>+TRUNC('D-PS'!W36,0)</f>
        <v>0</v>
      </c>
      <c r="X36" s="19">
        <f>+TRUNC('D-PS'!X36,0)</f>
        <v>0</v>
      </c>
      <c r="Y36" s="19">
        <f>+TRUNC('D-PS'!Y36,0)</f>
        <v>0</v>
      </c>
      <c r="Z36" s="19">
        <f>+TRUNC('D-PS'!Z36,0)</f>
        <v>0</v>
      </c>
      <c r="AA36" s="19">
        <f>+TRUNC('D-PS'!AA36,0)</f>
        <v>0</v>
      </c>
      <c r="AB36" s="19">
        <f>+TRUNC('D-PS'!AB36,0)</f>
        <v>0</v>
      </c>
      <c r="AC36" s="19">
        <f>+TRUNC('D-PS'!AC36,0)</f>
        <v>0</v>
      </c>
      <c r="AD36" s="19">
        <f>+TRUNC('D-PS'!AD36,3)</f>
        <v>0</v>
      </c>
      <c r="AE36" s="19">
        <f>+TRUNC('D-PS'!AE36,3)</f>
        <v>0</v>
      </c>
      <c r="AF36" s="19">
        <f>+TRUNC('D-PS'!AF36,0)</f>
        <v>0</v>
      </c>
      <c r="AG36" s="19">
        <f>+TRUNC('D-PS'!AG36,0)</f>
        <v>0</v>
      </c>
      <c r="AH36" s="19">
        <f>+TRUNC('D-PS'!AH36,0)</f>
        <v>0</v>
      </c>
      <c r="AI36" s="19">
        <f>+TRUNC('D-PS'!AI36,0)</f>
        <v>0</v>
      </c>
      <c r="AJ36" s="19">
        <f>+TRUNC('D-PS'!AJ36,6)</f>
        <v>0</v>
      </c>
      <c r="AK36" s="19">
        <f>+TRUNC('D-PS'!AK36,6)</f>
        <v>0</v>
      </c>
      <c r="AL36" s="19">
        <f>+TRUNC('D-PS'!AL36,6)</f>
        <v>0</v>
      </c>
      <c r="AM36" s="19">
        <f>+TRUNC('D-PS'!AM36,0)</f>
        <v>0</v>
      </c>
      <c r="AN36" s="19">
        <f>+TRUNC('D-PS'!AN36,3)</f>
        <v>0</v>
      </c>
      <c r="AO36" s="19">
        <f>+TRUNC('D-PS'!AO36,0)</f>
        <v>0</v>
      </c>
      <c r="AP36" s="19">
        <f>+TRUNC('D-PS'!AP36,6)</f>
        <v>0</v>
      </c>
      <c r="AQ36" s="19">
        <f>+TRUNC('D-PS'!AQ36,0)</f>
        <v>0</v>
      </c>
      <c r="AR36" s="19">
        <f>+TRUNC('D-PS'!AR36,0)</f>
        <v>0</v>
      </c>
      <c r="AS36" s="19">
        <f>+TRUNC('D-PS'!AS36,3)</f>
        <v>0</v>
      </c>
      <c r="AT36" s="19">
        <f>+TRUNC('D-PS'!AT36,3)</f>
        <v>0</v>
      </c>
      <c r="AU36" s="19">
        <f>+TRUNC('D-PS'!AU36,0)</f>
        <v>0</v>
      </c>
      <c r="AV36" s="19">
        <f>+TRUNC('D-PS'!AV36,0)</f>
        <v>0</v>
      </c>
      <c r="AW36" s="19">
        <f>+TRUNC('D-PS'!AW36,0)</f>
        <v>0</v>
      </c>
      <c r="AX36" s="19">
        <f>+TRUNC('D-PS'!AX36,0)</f>
        <v>0</v>
      </c>
      <c r="AY36" s="19">
        <f>+TRUNC('D-PS'!AY36,0)</f>
        <v>0</v>
      </c>
      <c r="AZ36" s="19">
        <f>+TRUNC('D-PS'!AZ36,3)</f>
        <v>0</v>
      </c>
      <c r="BA36" s="19">
        <f>+TRUNC('D-PS'!BA36,0)</f>
        <v>0</v>
      </c>
      <c r="BB36" s="19">
        <f>+TRUNC('D-PS'!BB36,0)</f>
        <v>0</v>
      </c>
      <c r="BC36" s="19">
        <f>+TRUNC('D-PS'!BC36,0)</f>
        <v>0</v>
      </c>
      <c r="BD36" s="19">
        <f>+TRUNC('D-PS'!BD36,3)</f>
        <v>0</v>
      </c>
      <c r="BE36" s="19">
        <f>+TRUNC('D-PS'!BE36,3)</f>
        <v>0</v>
      </c>
      <c r="BF36" s="19">
        <f>+TRUNC('D-PS'!BF36,0)</f>
        <v>0</v>
      </c>
      <c r="BG36" s="19">
        <f>+TRUNC('D-PS'!BG36,0)</f>
        <v>0</v>
      </c>
      <c r="BH36" s="19">
        <f>+TRUNC('D-PS'!BH36,0)</f>
        <v>0</v>
      </c>
      <c r="BI36" s="19">
        <f>+TRUNC('D-PS'!BI36,0)</f>
        <v>0</v>
      </c>
      <c r="BJ36" s="19">
        <f>+TRUNC('D-PS'!BJ36,3)</f>
        <v>98.739000000000004</v>
      </c>
      <c r="BK36" s="19">
        <f>+TRUNC('D-PS'!BK36,3)</f>
        <v>1.8420000000000001</v>
      </c>
      <c r="BL36" s="19">
        <f>+TRUNC('D-PS'!BL36,3)</f>
        <v>-1.0569999999999999</v>
      </c>
      <c r="BM36" s="19">
        <f>+TRUNC('D-PS'!BM36,3)</f>
        <v>0.876</v>
      </c>
      <c r="BN36" s="19">
        <f>+TRUNC('D-PS'!BN36,3)</f>
        <v>6.0419999999999998</v>
      </c>
      <c r="BO36" s="19">
        <f>+TRUNC('D-PS'!BO36,3)</f>
        <v>6.0419999999999998</v>
      </c>
      <c r="BP36" s="19">
        <f>+TRUNC('D-PS'!BP36,3)</f>
        <v>0</v>
      </c>
      <c r="BQ36" s="19">
        <f>+TRUNC('D-PS'!BQ36,3)</f>
        <v>37.502000000000002</v>
      </c>
      <c r="BR36" s="19">
        <f>+TRUNC('D-PS'!BR36,3)</f>
        <v>37.502000000000002</v>
      </c>
      <c r="BS36" s="19">
        <f>+TRUNC('D-PS'!BS36,3)</f>
        <v>98.739000000000004</v>
      </c>
      <c r="BT36" s="19">
        <f>+TRUNC('D-PS'!BT36,0)</f>
        <v>0</v>
      </c>
      <c r="BU36" s="19">
        <f>+TRUNC('D-PS'!BU36,0)</f>
        <v>0</v>
      </c>
      <c r="BV36" s="19">
        <f>+TRUNC('D-PS'!BV36,6)</f>
        <v>0</v>
      </c>
      <c r="BW36" s="19">
        <f>+TRUNC('D-PS'!BW36,0)</f>
        <v>0</v>
      </c>
      <c r="BX36" s="19">
        <f>+TRUNC('D-PS'!BX36,0)</f>
        <v>0</v>
      </c>
      <c r="BY36" s="19">
        <f>+TRUNC('D-PS'!BY36,0)</f>
        <v>0</v>
      </c>
      <c r="BZ36" s="19">
        <f>+TRUNC('D-PS'!BZ36,3)</f>
        <v>0</v>
      </c>
      <c r="CA36" s="19">
        <f>+TRUNC('D-PS'!CA36,3)</f>
        <v>0.13</v>
      </c>
      <c r="CB36" s="19">
        <f>+TRUNC('D-PS'!CB36,3)</f>
        <v>0.42199999999999999</v>
      </c>
      <c r="CC36" s="19">
        <f>+TRUNC('D-PS'!CC36,3)</f>
        <v>0.10299999999999999</v>
      </c>
      <c r="CD36" s="19">
        <f>+TRUNC('D-PS'!CD36,3)</f>
        <v>8.6999999999999994E-2</v>
      </c>
      <c r="CE36" s="19">
        <f>+TRUNC('D-PS'!CE36,3)</f>
        <v>0</v>
      </c>
      <c r="CF36" s="19">
        <f>+TRUNC('D-PS'!CF36,3)</f>
        <v>0</v>
      </c>
      <c r="CG36" s="19">
        <f>+TRUNC('D-PS'!CG36,3)</f>
        <v>0</v>
      </c>
      <c r="CH36" s="19">
        <f>+TRUNC('D-PS'!CH36,3)</f>
        <v>0</v>
      </c>
      <c r="CI36" s="19">
        <f>+TRUNC('D-PS'!CI36,3)</f>
        <v>47099.114999999998</v>
      </c>
      <c r="CJ36" s="19">
        <f>+TRUNC('D-PS'!CJ36,3)</f>
        <v>1499.7370000000001</v>
      </c>
      <c r="CK36" s="19">
        <f>+TRUNC('D-PS'!CK36,3)</f>
        <v>0</v>
      </c>
      <c r="CL36" s="19">
        <f>+TRUNC('D-PS'!CL36,3)</f>
        <v>0</v>
      </c>
      <c r="CM36" s="19">
        <f>+TRUNC('D-PS'!CM36,3)</f>
        <v>0</v>
      </c>
      <c r="CN36" s="19">
        <f>+TRUNC('D-PS'!CN36,0)</f>
        <v>0</v>
      </c>
      <c r="CO36" s="19">
        <f>+TRUNC('D-PS'!CO36,3)</f>
        <v>0</v>
      </c>
      <c r="CP36" s="19">
        <f>+TRUNC('D-PS'!CP36,0)</f>
        <v>0</v>
      </c>
      <c r="CQ36" s="19">
        <f>+TRUNC('D-PS'!CQ36,0)</f>
        <v>0</v>
      </c>
      <c r="CR36" s="19">
        <f>+TRUNC('D-PS'!CR36,0)</f>
        <v>0</v>
      </c>
      <c r="CS36" s="19">
        <f>+TRUNC('D-PS'!CS36,0)</f>
        <v>0</v>
      </c>
      <c r="CT36" s="19">
        <f>+TRUNC('D-PS'!CT36,0)</f>
        <v>147345</v>
      </c>
      <c r="CU36" s="19">
        <f>+TRUNC('D-PS'!CU36,6)</f>
        <v>100</v>
      </c>
      <c r="CV36" s="19">
        <f>+TRUNC('D-PS'!CV36,0)</f>
        <v>0</v>
      </c>
      <c r="CW36" s="19">
        <f>+TRUNC('D-PS'!CW36,0)</f>
        <v>20414</v>
      </c>
      <c r="CX36" s="19">
        <f>+TRUNC('D-PS'!CX36,0)</f>
        <v>85532</v>
      </c>
      <c r="CY36" s="19">
        <f>+TRUNC('D-PS'!CY36,0)</f>
        <v>0</v>
      </c>
      <c r="CZ36" s="19">
        <f>+TRUNC('D-PS'!CZ36,0)</f>
        <v>0</v>
      </c>
      <c r="DA36" s="19">
        <f>+TRUNC('D-PS'!DA36,0)</f>
        <v>0</v>
      </c>
      <c r="DB36" s="19">
        <f>+TRUNC('D-PS'!DB36,0)</f>
        <v>0</v>
      </c>
      <c r="DC36" s="19">
        <f>+TRUNC('D-PS'!DC36,0)</f>
        <v>0</v>
      </c>
      <c r="DD36" s="19">
        <f>+TRUNC('D-PS'!DD36,0)</f>
        <v>0</v>
      </c>
      <c r="DE36" s="19">
        <f>+TRUNC('D-PS'!DE36,0)</f>
        <v>0</v>
      </c>
      <c r="DF36" s="19">
        <f>+TRUNC('D-PS'!DF36,0)</f>
        <v>0</v>
      </c>
      <c r="DG36" s="19">
        <f>+TRUNC('D-PS'!DG36,0)</f>
        <v>41398</v>
      </c>
      <c r="DH36" s="19">
        <f>+TRUNC('D-PS'!DH36,0)</f>
        <v>0</v>
      </c>
      <c r="DI36" s="19">
        <f>+TRUNC('D-PS'!DI36,0)</f>
        <v>0</v>
      </c>
      <c r="DJ36" s="19">
        <f>+TRUNC('D-PS'!DJ36,6)</f>
        <v>0</v>
      </c>
      <c r="DK36" s="19">
        <f>+TRUNC('D-PS'!DK36,0)</f>
        <v>0</v>
      </c>
      <c r="DL36" s="19">
        <f>+TRUNC('D-PS'!DL36,0)</f>
        <v>0</v>
      </c>
      <c r="DM36" s="19">
        <f>+TRUNC('D-PS'!DM36,0)</f>
        <v>0</v>
      </c>
      <c r="DN36" s="19">
        <f>+TRUNC('D-PS'!DN36,0)</f>
        <v>0</v>
      </c>
      <c r="DO36" s="19">
        <f>+TRUNC('D-PS'!DO36,0)</f>
        <v>-147345</v>
      </c>
      <c r="DP36" s="19">
        <f>+TRUNC('D-PS'!DP36,0)</f>
        <v>-140488</v>
      </c>
      <c r="DR36" s="51">
        <f>+TRUNC('D-PS'!DR36,0)</f>
        <v>0</v>
      </c>
      <c r="DS36" s="51">
        <f>+TRUNC('D-PS'!DS36,0)</f>
        <v>0</v>
      </c>
      <c r="DT36" s="51">
        <f>+TRUNC('D-PS'!DT36,3)</f>
        <v>0</v>
      </c>
      <c r="DU36" s="51">
        <f>+TRUNC('D-PS'!DU36,3)</f>
        <v>0</v>
      </c>
      <c r="DV36" s="51">
        <f>+TRUNC('D-PS'!DV36,0)</f>
        <v>0</v>
      </c>
      <c r="DW36" s="51">
        <f>+TRUNC('D-PS'!DW36,0)</f>
        <v>0</v>
      </c>
      <c r="DX36" s="51">
        <f>+TRUNC('D-PS'!DX36,0)</f>
        <v>0</v>
      </c>
      <c r="DY36" s="51">
        <f>+TRUNC('D-PS'!DY36,0)</f>
        <v>0</v>
      </c>
      <c r="DZ36" s="51">
        <f>+TRUNC('D-PS'!DZ36,0)</f>
        <v>0</v>
      </c>
      <c r="EA36" s="51">
        <f>+TRUNC('D-PS'!EA36,0)</f>
        <v>0</v>
      </c>
      <c r="EB36" s="51">
        <f>+TRUNC('D-PS'!EB36,3)</f>
        <v>0</v>
      </c>
      <c r="EC36" s="51">
        <f>+TRUNC('D-PS'!EC36,3)</f>
        <v>0</v>
      </c>
      <c r="ED36" s="51">
        <f>+TRUNC('D-PS'!ED36,0)</f>
        <v>0</v>
      </c>
      <c r="EE36" s="51">
        <f>+TRUNC('D-PS'!EE36,0)</f>
        <v>0</v>
      </c>
      <c r="EF36" s="51">
        <f>+TRUNC('D-PS'!EF36,0)</f>
        <v>0</v>
      </c>
      <c r="EG36" s="51">
        <f>+TRUNC('D-PS'!EG36,0)</f>
        <v>0</v>
      </c>
      <c r="EH36" s="51">
        <f>+TRUNC('D-PS'!EH36,0)</f>
        <v>0</v>
      </c>
      <c r="EI36" s="51">
        <f>+TRUNC('D-PS'!EI36,0)</f>
        <v>0</v>
      </c>
      <c r="EJ36" s="51">
        <f>+TRUNC('D-PS'!EJ36,3)</f>
        <v>0</v>
      </c>
      <c r="EK36" s="51">
        <f>+TRUNC('D-PS'!EK36,3)</f>
        <v>0</v>
      </c>
      <c r="EL36" s="51">
        <f>+TRUNC('D-PS'!EL36,0)</f>
        <v>0</v>
      </c>
      <c r="EM36" s="51">
        <f>+TRUNC('D-PS'!EM36,0)</f>
        <v>0</v>
      </c>
      <c r="EN36" s="51">
        <f>+TRUNC('D-PS'!EN36,0)</f>
        <v>0</v>
      </c>
      <c r="EO36" s="51">
        <f>+TRUNC('D-PS'!EO36,0)</f>
        <v>0</v>
      </c>
      <c r="EP36" s="76"/>
      <c r="EQ36" s="51">
        <f>+TRUNC('D-PS'!EQ36,0)</f>
        <v>0</v>
      </c>
      <c r="ER36" s="51">
        <f>+TRUNC('D-PS'!ER36,0)</f>
        <v>0</v>
      </c>
      <c r="ES36" s="51">
        <f>+TRUNC('D-PS'!ES36,3)</f>
        <v>0</v>
      </c>
      <c r="ET36" s="51">
        <f>+TRUNC('D-PS'!ET36,3)</f>
        <v>0</v>
      </c>
      <c r="EU36" s="51">
        <f>+TRUNC('D-PS'!EU36,0)</f>
        <v>0</v>
      </c>
      <c r="EV36" s="51">
        <f>+TRUNC('D-PS'!EV36,0)</f>
        <v>0</v>
      </c>
      <c r="EW36" s="51">
        <f>+TRUNC('D-PS'!EW36,0)</f>
        <v>0</v>
      </c>
      <c r="EX36" s="51">
        <f>+TRUNC('D-PS'!EX36,0)</f>
        <v>0</v>
      </c>
      <c r="EY36" s="51">
        <f>+TRUNC('D-PS'!EY36,0)</f>
        <v>0</v>
      </c>
      <c r="EZ36" s="51">
        <f>+TRUNC('D-PS'!EZ36,0)</f>
        <v>0</v>
      </c>
      <c r="FA36" s="51">
        <f>+TRUNC('D-PS'!FA36,3)</f>
        <v>0</v>
      </c>
      <c r="FB36" s="51">
        <f>+TRUNC('D-PS'!FB36,3)</f>
        <v>0</v>
      </c>
      <c r="FC36" s="51">
        <f>+TRUNC('D-PS'!FC36,0)</f>
        <v>0</v>
      </c>
      <c r="FD36" s="51">
        <f>+TRUNC('D-PS'!FD36,0)</f>
        <v>0</v>
      </c>
      <c r="FE36" s="51">
        <f>+TRUNC('D-PS'!FE36,0)</f>
        <v>0</v>
      </c>
      <c r="FF36" s="51">
        <f>+TRUNC('D-PS'!FF36,0)</f>
        <v>0</v>
      </c>
      <c r="FG36" s="51">
        <f>+TRUNC('D-PS'!FG36,0)</f>
        <v>0</v>
      </c>
      <c r="FH36" s="51">
        <f>+TRUNC('D-PS'!FH36,0)</f>
        <v>0</v>
      </c>
      <c r="FI36" s="51">
        <f>+TRUNC('D-PS'!FI36,3)</f>
        <v>0</v>
      </c>
      <c r="FJ36" s="51">
        <f>+TRUNC('D-PS'!FJ36,3)</f>
        <v>0</v>
      </c>
      <c r="FK36" s="51">
        <f>+TRUNC('D-PS'!FK36,0)</f>
        <v>0</v>
      </c>
      <c r="FL36" s="51">
        <f>+TRUNC('D-PS'!FL36,0)</f>
        <v>0</v>
      </c>
      <c r="FM36" s="51">
        <f>+TRUNC('D-PS'!FM36,0)</f>
        <v>0</v>
      </c>
      <c r="FN36" s="51">
        <f>+TRUNC('D-PS'!FN36,0)</f>
        <v>0</v>
      </c>
    </row>
    <row r="37" spans="3:170" x14ac:dyDescent="0.2">
      <c r="C37" s="11">
        <f>+'D-PDP'!C37</f>
        <v>2024</v>
      </c>
      <c r="D37" s="21">
        <f>+TRUNC('D-PS'!D37,0)</f>
        <v>0</v>
      </c>
      <c r="E37" s="21">
        <f>+TRUNC('D-PS'!E37,0)</f>
        <v>0</v>
      </c>
      <c r="F37" s="21">
        <f>+TRUNC('D-PS'!F37,0)</f>
        <v>0</v>
      </c>
      <c r="G37" s="21">
        <f>+TRUNC('D-PS'!G37,0)</f>
        <v>0</v>
      </c>
      <c r="H37" s="21">
        <f>+TRUNC('D-PS'!H37,0)</f>
        <v>0</v>
      </c>
      <c r="I37" s="21">
        <f>+TRUNC('D-PS'!I37,0)</f>
        <v>0</v>
      </c>
      <c r="J37" s="21">
        <f>+TRUNC('D-PS'!J37,0)</f>
        <v>0</v>
      </c>
      <c r="K37" s="21">
        <f>+TRUNC('D-PS'!K37,0)</f>
        <v>0</v>
      </c>
      <c r="L37" s="21">
        <f>+TRUNC('D-PS'!L37,0)</f>
        <v>0</v>
      </c>
      <c r="M37" s="21">
        <f>+TRUNC('D-PS'!M37,3)</f>
        <v>0</v>
      </c>
      <c r="N37" s="21">
        <f>+TRUNC('D-PS'!N37,3)</f>
        <v>0</v>
      </c>
      <c r="O37" s="21">
        <f>+TRUNC('D-PS'!O37,3)</f>
        <v>0</v>
      </c>
      <c r="P37" s="21">
        <f>+TRUNC('D-PS'!P37,3)</f>
        <v>0</v>
      </c>
      <c r="Q37" s="21">
        <f>+TRUNC('D-PS'!Q37,3)</f>
        <v>0</v>
      </c>
      <c r="R37" s="21">
        <f>+TRUNC('D-PS'!R37,3)</f>
        <v>0</v>
      </c>
      <c r="S37" s="21">
        <f>+TRUNC('D-PS'!S37,0)</f>
        <v>0</v>
      </c>
      <c r="T37" s="21">
        <f>+TRUNC('D-PS'!T37,0)</f>
        <v>0</v>
      </c>
      <c r="U37" s="21">
        <f>+TRUNC('D-PS'!U37,0)</f>
        <v>0</v>
      </c>
      <c r="V37" s="21">
        <f>+TRUNC('D-PS'!V37,0)</f>
        <v>0</v>
      </c>
      <c r="W37" s="21">
        <f>+TRUNC('D-PS'!W37,0)</f>
        <v>0</v>
      </c>
      <c r="X37" s="21">
        <f>+TRUNC('D-PS'!X37,0)</f>
        <v>20490</v>
      </c>
      <c r="Y37" s="21">
        <f>+TRUNC('D-PS'!Y37,0)</f>
        <v>0</v>
      </c>
      <c r="Z37" s="21">
        <f>+TRUNC('D-PS'!Z37,0)</f>
        <v>0</v>
      </c>
      <c r="AA37" s="21">
        <f>+TRUNC('D-PS'!AA37,0)</f>
        <v>0</v>
      </c>
      <c r="AB37" s="21">
        <f>+TRUNC('D-PS'!AB37,0)</f>
        <v>0</v>
      </c>
      <c r="AC37" s="21">
        <f>+TRUNC('D-PS'!AC37,0)</f>
        <v>0</v>
      </c>
      <c r="AD37" s="21">
        <f>+TRUNC('D-PS'!AD37,3)</f>
        <v>0</v>
      </c>
      <c r="AE37" s="21">
        <f>+TRUNC('D-PS'!AE37,3)</f>
        <v>0</v>
      </c>
      <c r="AF37" s="21">
        <f>+TRUNC('D-PS'!AF37,0)</f>
        <v>0</v>
      </c>
      <c r="AG37" s="21">
        <f>+TRUNC('D-PS'!AG37,0)</f>
        <v>0</v>
      </c>
      <c r="AH37" s="21">
        <f>+TRUNC('D-PS'!AH37,0)</f>
        <v>0</v>
      </c>
      <c r="AI37" s="21">
        <f>+TRUNC('D-PS'!AI37,0)</f>
        <v>0</v>
      </c>
      <c r="AJ37" s="21">
        <f>+TRUNC('D-PS'!AJ37,6)</f>
        <v>0</v>
      </c>
      <c r="AK37" s="21">
        <f>+TRUNC('D-PS'!AK37,6)</f>
        <v>0</v>
      </c>
      <c r="AL37" s="21">
        <f>+TRUNC('D-PS'!AL37,6)</f>
        <v>0</v>
      </c>
      <c r="AM37" s="21">
        <f>+TRUNC('D-PS'!AM37,0)</f>
        <v>0</v>
      </c>
      <c r="AN37" s="21">
        <f>+TRUNC('D-PS'!AN37,3)</f>
        <v>0</v>
      </c>
      <c r="AO37" s="21">
        <f>+TRUNC('D-PS'!AO37,0)</f>
        <v>0</v>
      </c>
      <c r="AP37" s="21">
        <f>+TRUNC('D-PS'!AP37,6)</f>
        <v>0</v>
      </c>
      <c r="AQ37" s="21">
        <f>+TRUNC('D-PS'!AQ37,0)</f>
        <v>0</v>
      </c>
      <c r="AR37" s="21">
        <f>+TRUNC('D-PS'!AR37,0)</f>
        <v>0</v>
      </c>
      <c r="AS37" s="21">
        <f>+TRUNC('D-PS'!AS37,3)</f>
        <v>0</v>
      </c>
      <c r="AT37" s="21">
        <f>+TRUNC('D-PS'!AT37,3)</f>
        <v>0</v>
      </c>
      <c r="AU37" s="21">
        <f>+TRUNC('D-PS'!AU37,0)</f>
        <v>0</v>
      </c>
      <c r="AV37" s="21">
        <f>+TRUNC('D-PS'!AV37,0)</f>
        <v>0</v>
      </c>
      <c r="AW37" s="21">
        <f>+TRUNC('D-PS'!AW37,0)</f>
        <v>0</v>
      </c>
      <c r="AX37" s="21">
        <f>+TRUNC('D-PS'!AX37,0)</f>
        <v>0</v>
      </c>
      <c r="AY37" s="21">
        <f>+TRUNC('D-PS'!AY37,0)</f>
        <v>0</v>
      </c>
      <c r="AZ37" s="21">
        <f>+TRUNC('D-PS'!AZ37,3)</f>
        <v>0</v>
      </c>
      <c r="BA37" s="21">
        <f>+TRUNC('D-PS'!BA37,0)</f>
        <v>0</v>
      </c>
      <c r="BB37" s="21">
        <f>+TRUNC('D-PS'!BB37,0)</f>
        <v>0</v>
      </c>
      <c r="BC37" s="21">
        <f>+TRUNC('D-PS'!BC37,0)</f>
        <v>0</v>
      </c>
      <c r="BD37" s="21">
        <f>+TRUNC('D-PS'!BD37,3)</f>
        <v>0</v>
      </c>
      <c r="BE37" s="21">
        <f>+TRUNC('D-PS'!BE37,3)</f>
        <v>0</v>
      </c>
      <c r="BF37" s="21">
        <f>+TRUNC('D-PS'!BF37,0)</f>
        <v>0</v>
      </c>
      <c r="BG37" s="21">
        <f>+TRUNC('D-PS'!BG37,0)</f>
        <v>0</v>
      </c>
      <c r="BH37" s="21">
        <f>+TRUNC('D-PS'!BH37,0)</f>
        <v>0</v>
      </c>
      <c r="BI37" s="21">
        <f>+TRUNC('D-PS'!BI37,0)</f>
        <v>0</v>
      </c>
      <c r="BJ37" s="21">
        <f>+TRUNC('D-PS'!BJ37,3)</f>
        <v>98.739000000000004</v>
      </c>
      <c r="BK37" s="21">
        <f>+TRUNC('D-PS'!BK37,3)</f>
        <v>1.8420000000000001</v>
      </c>
      <c r="BL37" s="21">
        <f>+TRUNC('D-PS'!BL37,3)</f>
        <v>-1.0569999999999999</v>
      </c>
      <c r="BM37" s="21">
        <f>+TRUNC('D-PS'!BM37,3)</f>
        <v>0.876</v>
      </c>
      <c r="BN37" s="21">
        <f>+TRUNC('D-PS'!BN37,3)</f>
        <v>6.0419999999999998</v>
      </c>
      <c r="BO37" s="21">
        <f>+TRUNC('D-PS'!BO37,3)</f>
        <v>6.0419999999999998</v>
      </c>
      <c r="BP37" s="21">
        <f>+TRUNC('D-PS'!BP37,3)</f>
        <v>0</v>
      </c>
      <c r="BQ37" s="21">
        <f>+TRUNC('D-PS'!BQ37,3)</f>
        <v>37.502000000000002</v>
      </c>
      <c r="BR37" s="21">
        <f>+TRUNC('D-PS'!BR37,3)</f>
        <v>37.502000000000002</v>
      </c>
      <c r="BS37" s="21">
        <f>+TRUNC('D-PS'!BS37,3)</f>
        <v>98.739000000000004</v>
      </c>
      <c r="BT37" s="21">
        <f>+TRUNC('D-PS'!BT37,0)</f>
        <v>0</v>
      </c>
      <c r="BU37" s="21">
        <f>+TRUNC('D-PS'!BU37,0)</f>
        <v>1792</v>
      </c>
      <c r="BV37" s="21">
        <f>+TRUNC('D-PS'!BV37,6)</f>
        <v>0</v>
      </c>
      <c r="BW37" s="21">
        <f>+TRUNC('D-PS'!BW37,0)</f>
        <v>0</v>
      </c>
      <c r="BX37" s="21">
        <f>+TRUNC('D-PS'!BX37,0)</f>
        <v>0</v>
      </c>
      <c r="BY37" s="21">
        <f>+TRUNC('D-PS'!BY37,0)</f>
        <v>1792</v>
      </c>
      <c r="BZ37" s="21">
        <f>+TRUNC('D-PS'!BZ37,3)</f>
        <v>0</v>
      </c>
      <c r="CA37" s="21">
        <f>+TRUNC('D-PS'!CA37,3)</f>
        <v>0.13</v>
      </c>
      <c r="CB37" s="21">
        <f>+TRUNC('D-PS'!CB37,3)</f>
        <v>0.42199999999999999</v>
      </c>
      <c r="CC37" s="21">
        <f>+TRUNC('D-PS'!CC37,3)</f>
        <v>0.10299999999999999</v>
      </c>
      <c r="CD37" s="21">
        <f>+TRUNC('D-PS'!CD37,3)</f>
        <v>8.6999999999999994E-2</v>
      </c>
      <c r="CE37" s="21">
        <f>+TRUNC('D-PS'!CE37,3)</f>
        <v>0</v>
      </c>
      <c r="CF37" s="21">
        <f>+TRUNC('D-PS'!CF37,3)</f>
        <v>0</v>
      </c>
      <c r="CG37" s="21">
        <f>+TRUNC('D-PS'!CG37,3)</f>
        <v>0</v>
      </c>
      <c r="CH37" s="21">
        <f>+TRUNC('D-PS'!CH37,3)</f>
        <v>0</v>
      </c>
      <c r="CI37" s="21">
        <f>+TRUNC('D-PS'!CI37,3)</f>
        <v>47099.114999999998</v>
      </c>
      <c r="CJ37" s="21">
        <f>+TRUNC('D-PS'!CJ37,3)</f>
        <v>1499.7370000000001</v>
      </c>
      <c r="CK37" s="21">
        <f>+TRUNC('D-PS'!CK37,3)</f>
        <v>0</v>
      </c>
      <c r="CL37" s="21">
        <f>+TRUNC('D-PS'!CL37,3)</f>
        <v>0</v>
      </c>
      <c r="CM37" s="21">
        <f>+TRUNC('D-PS'!CM37,3)</f>
        <v>0</v>
      </c>
      <c r="CN37" s="21">
        <f>+TRUNC('D-PS'!CN37,0)</f>
        <v>0</v>
      </c>
      <c r="CO37" s="21">
        <f>+TRUNC('D-PS'!CO37,3)</f>
        <v>0</v>
      </c>
      <c r="CP37" s="21">
        <f>+TRUNC('D-PS'!CP37,0)</f>
        <v>0</v>
      </c>
      <c r="CQ37" s="21">
        <f>+TRUNC('D-PS'!CQ37,0)</f>
        <v>0</v>
      </c>
      <c r="CR37" s="21">
        <f>+TRUNC('D-PS'!CR37,0)</f>
        <v>0</v>
      </c>
      <c r="CS37" s="21">
        <f>+TRUNC('D-PS'!CS37,0)</f>
        <v>0</v>
      </c>
      <c r="CT37" s="21">
        <f>+TRUNC('D-PS'!CT37,0)</f>
        <v>106096</v>
      </c>
      <c r="CU37" s="21">
        <f>+TRUNC('D-PS'!CU37,6)</f>
        <v>100</v>
      </c>
      <c r="CV37" s="21">
        <f>+TRUNC('D-PS'!CV37,0)</f>
        <v>0</v>
      </c>
      <c r="CW37" s="21">
        <f>+TRUNC('D-PS'!CW37,0)</f>
        <v>22295</v>
      </c>
      <c r="CX37" s="21">
        <f>+TRUNC('D-PS'!CX37,0)</f>
        <v>50797</v>
      </c>
      <c r="CY37" s="21">
        <f>+TRUNC('D-PS'!CY37,0)</f>
        <v>0</v>
      </c>
      <c r="CZ37" s="21">
        <f>+TRUNC('D-PS'!CZ37,0)</f>
        <v>0</v>
      </c>
      <c r="DA37" s="21">
        <f>+TRUNC('D-PS'!DA37,0)</f>
        <v>0</v>
      </c>
      <c r="DB37" s="21">
        <f>+TRUNC('D-PS'!DB37,0)</f>
        <v>0</v>
      </c>
      <c r="DC37" s="21">
        <f>+TRUNC('D-PS'!DC37,0)</f>
        <v>0</v>
      </c>
      <c r="DD37" s="21">
        <f>+TRUNC('D-PS'!DD37,0)</f>
        <v>0</v>
      </c>
      <c r="DE37" s="21">
        <f>+TRUNC('D-PS'!DE37,0)</f>
        <v>0</v>
      </c>
      <c r="DF37" s="21">
        <f>+TRUNC('D-PS'!DF37,0)</f>
        <v>0</v>
      </c>
      <c r="DG37" s="21">
        <f>+TRUNC('D-PS'!DG37,0)</f>
        <v>27951</v>
      </c>
      <c r="DH37" s="21">
        <f>+TRUNC('D-PS'!DH37,0)</f>
        <v>5051</v>
      </c>
      <c r="DI37" s="21">
        <f>+TRUNC('D-PS'!DI37,0)</f>
        <v>0</v>
      </c>
      <c r="DJ37" s="21">
        <f>+TRUNC('D-PS'!DJ37,6)</f>
        <v>0</v>
      </c>
      <c r="DK37" s="21">
        <f>+TRUNC('D-PS'!DK37,0)</f>
        <v>0</v>
      </c>
      <c r="DL37" s="21">
        <f>+TRUNC('D-PS'!DL37,0)</f>
        <v>0</v>
      </c>
      <c r="DM37" s="21">
        <f>+TRUNC('D-PS'!DM37,0)</f>
        <v>0</v>
      </c>
      <c r="DN37" s="21">
        <f>+TRUNC('D-PS'!DN37,0)</f>
        <v>-1792</v>
      </c>
      <c r="DO37" s="21">
        <f>+TRUNC('D-PS'!DO37,0)</f>
        <v>-107889</v>
      </c>
      <c r="DP37" s="21">
        <f>+TRUNC('D-PS'!DP37,0)</f>
        <v>-93516</v>
      </c>
      <c r="DR37" s="52">
        <f>+TRUNC('D-PS'!DR37,0)</f>
        <v>0</v>
      </c>
      <c r="DS37" s="52">
        <f>+TRUNC('D-PS'!DS37,0)</f>
        <v>0</v>
      </c>
      <c r="DT37" s="52">
        <f>+TRUNC('D-PS'!DT37,3)</f>
        <v>0</v>
      </c>
      <c r="DU37" s="52">
        <f>+TRUNC('D-PS'!DU37,3)</f>
        <v>0</v>
      </c>
      <c r="DV37" s="52">
        <f>+TRUNC('D-PS'!DV37,0)</f>
        <v>0</v>
      </c>
      <c r="DW37" s="52">
        <f>+TRUNC('D-PS'!DW37,0)</f>
        <v>0</v>
      </c>
      <c r="DX37" s="52">
        <f>+TRUNC('D-PS'!DX37,0)</f>
        <v>0</v>
      </c>
      <c r="DY37" s="52">
        <f>+TRUNC('D-PS'!DY37,0)</f>
        <v>0</v>
      </c>
      <c r="DZ37" s="52">
        <f>+TRUNC('D-PS'!DZ37,0)</f>
        <v>0</v>
      </c>
      <c r="EA37" s="52">
        <f>+TRUNC('D-PS'!EA37,0)</f>
        <v>0</v>
      </c>
      <c r="EB37" s="52">
        <f>+TRUNC('D-PS'!EB37,3)</f>
        <v>0</v>
      </c>
      <c r="EC37" s="52">
        <f>+TRUNC('D-PS'!EC37,3)</f>
        <v>0</v>
      </c>
      <c r="ED37" s="52">
        <f>+TRUNC('D-PS'!ED37,0)</f>
        <v>0</v>
      </c>
      <c r="EE37" s="52">
        <f>+TRUNC('D-PS'!EE37,0)</f>
        <v>0</v>
      </c>
      <c r="EF37" s="52">
        <f>+TRUNC('D-PS'!EF37,0)</f>
        <v>0</v>
      </c>
      <c r="EG37" s="52">
        <f>+TRUNC('D-PS'!EG37,0)</f>
        <v>0</v>
      </c>
      <c r="EH37" s="52">
        <f>+TRUNC('D-PS'!EH37,0)</f>
        <v>0</v>
      </c>
      <c r="EI37" s="52">
        <f>+TRUNC('D-PS'!EI37,0)</f>
        <v>0</v>
      </c>
      <c r="EJ37" s="52">
        <f>+TRUNC('D-PS'!EJ37,3)</f>
        <v>0</v>
      </c>
      <c r="EK37" s="52">
        <f>+TRUNC('D-PS'!EK37,3)</f>
        <v>0</v>
      </c>
      <c r="EL37" s="52">
        <f>+TRUNC('D-PS'!EL37,0)</f>
        <v>0</v>
      </c>
      <c r="EM37" s="52">
        <f>+TRUNC('D-PS'!EM37,0)</f>
        <v>0</v>
      </c>
      <c r="EN37" s="52">
        <f>+TRUNC('D-PS'!EN37,0)</f>
        <v>0</v>
      </c>
      <c r="EO37" s="52">
        <f>+TRUNC('D-PS'!EO37,0)</f>
        <v>0</v>
      </c>
      <c r="EP37" s="76"/>
      <c r="EQ37" s="52">
        <f>+TRUNC('D-PS'!EQ37,0)</f>
        <v>0</v>
      </c>
      <c r="ER37" s="52">
        <f>+TRUNC('D-PS'!ER37,0)</f>
        <v>0</v>
      </c>
      <c r="ES37" s="52">
        <f>+TRUNC('D-PS'!ES37,3)</f>
        <v>0</v>
      </c>
      <c r="ET37" s="52">
        <f>+TRUNC('D-PS'!ET37,3)</f>
        <v>0</v>
      </c>
      <c r="EU37" s="52">
        <f>+TRUNC('D-PS'!EU37,0)</f>
        <v>0</v>
      </c>
      <c r="EV37" s="52">
        <f>+TRUNC('D-PS'!EV37,0)</f>
        <v>0</v>
      </c>
      <c r="EW37" s="52">
        <f>+TRUNC('D-PS'!EW37,0)</f>
        <v>0</v>
      </c>
      <c r="EX37" s="52">
        <f>+TRUNC('D-PS'!EX37,0)</f>
        <v>0</v>
      </c>
      <c r="EY37" s="52">
        <f>+TRUNC('D-PS'!EY37,0)</f>
        <v>0</v>
      </c>
      <c r="EZ37" s="52">
        <f>+TRUNC('D-PS'!EZ37,0)</f>
        <v>0</v>
      </c>
      <c r="FA37" s="52">
        <f>+TRUNC('D-PS'!FA37,3)</f>
        <v>0</v>
      </c>
      <c r="FB37" s="52">
        <f>+TRUNC('D-PS'!FB37,3)</f>
        <v>0</v>
      </c>
      <c r="FC37" s="52">
        <f>+TRUNC('D-PS'!FC37,0)</f>
        <v>0</v>
      </c>
      <c r="FD37" s="52">
        <f>+TRUNC('D-PS'!FD37,0)</f>
        <v>0</v>
      </c>
      <c r="FE37" s="52">
        <f>+TRUNC('D-PS'!FE37,0)</f>
        <v>0</v>
      </c>
      <c r="FF37" s="52">
        <f>+TRUNC('D-PS'!FF37,0)</f>
        <v>0</v>
      </c>
      <c r="FG37" s="52">
        <f>+TRUNC('D-PS'!FG37,0)</f>
        <v>0</v>
      </c>
      <c r="FH37" s="52">
        <f>+TRUNC('D-PS'!FH37,0)</f>
        <v>0</v>
      </c>
      <c r="FI37" s="52">
        <f>+TRUNC('D-PS'!FI37,3)</f>
        <v>0</v>
      </c>
      <c r="FJ37" s="52">
        <f>+TRUNC('D-PS'!FJ37,3)</f>
        <v>0</v>
      </c>
      <c r="FK37" s="52">
        <f>+TRUNC('D-PS'!FK37,0)</f>
        <v>0</v>
      </c>
      <c r="FL37" s="52">
        <f>+TRUNC('D-PS'!FL37,0)</f>
        <v>0</v>
      </c>
      <c r="FM37" s="52">
        <f>+TRUNC('D-PS'!FM37,0)</f>
        <v>0</v>
      </c>
      <c r="FN37" s="52">
        <f>+TRUNC('D-PS'!FN37,0)</f>
        <v>0</v>
      </c>
    </row>
    <row r="38" spans="3:170" x14ac:dyDescent="0.2">
      <c r="C38" s="12">
        <f>+'D-PDP'!C38</f>
        <v>2025</v>
      </c>
      <c r="D38" s="23">
        <f>+TRUNC('D-PS'!D38,0)</f>
        <v>1</v>
      </c>
      <c r="E38" s="23">
        <f>+TRUNC('D-PS'!E38,0)</f>
        <v>0</v>
      </c>
      <c r="F38" s="23">
        <f>+TRUNC('D-PS'!F38,0)</f>
        <v>1</v>
      </c>
      <c r="G38" s="23">
        <f>+TRUNC('D-PS'!G38,0)</f>
        <v>0</v>
      </c>
      <c r="H38" s="23">
        <f>+TRUNC('D-PS'!H38,0)</f>
        <v>0</v>
      </c>
      <c r="I38" s="23">
        <f>+TRUNC('D-PS'!I38,0)</f>
        <v>0</v>
      </c>
      <c r="J38" s="23">
        <f>+TRUNC('D-PS'!J38,0)</f>
        <v>0</v>
      </c>
      <c r="K38" s="23">
        <f>+TRUNC('D-PS'!K38,0)</f>
        <v>46040</v>
      </c>
      <c r="L38" s="23">
        <f>+TRUNC('D-PS'!L38,0)</f>
        <v>0</v>
      </c>
      <c r="M38" s="23">
        <f>+TRUNC('D-PS'!M38,3)</f>
        <v>19183.399000000001</v>
      </c>
      <c r="N38" s="23">
        <f>+TRUNC('D-PS'!N38,3)</f>
        <v>17648.726999999999</v>
      </c>
      <c r="O38" s="23">
        <f>+TRUNC('D-PS'!O38,3)</f>
        <v>0</v>
      </c>
      <c r="P38" s="23">
        <f>+TRUNC('D-PS'!P38,3)</f>
        <v>1534.671</v>
      </c>
      <c r="Q38" s="23">
        <f>+TRUNC('D-PS'!Q38,3)</f>
        <v>0</v>
      </c>
      <c r="R38" s="23">
        <f>+TRUNC('D-PS'!R38,3)</f>
        <v>0</v>
      </c>
      <c r="S38" s="23">
        <f>+TRUNC('D-PS'!S38,0)</f>
        <v>0</v>
      </c>
      <c r="T38" s="23">
        <f>+TRUNC('D-PS'!T38,0)</f>
        <v>0</v>
      </c>
      <c r="U38" s="23">
        <f>+TRUNC('D-PS'!U38,0)</f>
        <v>0</v>
      </c>
      <c r="V38" s="23">
        <f>+TRUNC('D-PS'!V38,0)</f>
        <v>0</v>
      </c>
      <c r="W38" s="23">
        <f>+TRUNC('D-PS'!W38,0)</f>
        <v>408552</v>
      </c>
      <c r="X38" s="23">
        <f>+TRUNC('D-PS'!X38,0)</f>
        <v>2071785</v>
      </c>
      <c r="Y38" s="23">
        <f>+TRUNC('D-PS'!Y38,0)</f>
        <v>0</v>
      </c>
      <c r="Z38" s="23">
        <f>+TRUNC('D-PS'!Z38,0)</f>
        <v>0</v>
      </c>
      <c r="AA38" s="23">
        <f>+TRUNC('D-PS'!AA38,0)</f>
        <v>0</v>
      </c>
      <c r="AB38" s="23">
        <f>+TRUNC('D-PS'!AB38,0)</f>
        <v>46040</v>
      </c>
      <c r="AC38" s="23">
        <f>+TRUNC('D-PS'!AC38,0)</f>
        <v>0</v>
      </c>
      <c r="AD38" s="23">
        <f>+TRUNC('D-PS'!AD38,3)</f>
        <v>0</v>
      </c>
      <c r="AE38" s="23">
        <f>+TRUNC('D-PS'!AE38,3)</f>
        <v>17648.726999999999</v>
      </c>
      <c r="AF38" s="23">
        <f>+TRUNC('D-PS'!AF38,0)</f>
        <v>0</v>
      </c>
      <c r="AG38" s="23">
        <f>+TRUNC('D-PS'!AG38,0)</f>
        <v>0</v>
      </c>
      <c r="AH38" s="23">
        <f>+TRUNC('D-PS'!AH38,0)</f>
        <v>0</v>
      </c>
      <c r="AI38" s="23">
        <f>+TRUNC('D-PS'!AI38,0)</f>
        <v>0</v>
      </c>
      <c r="AJ38" s="23">
        <f>+TRUNC('D-PS'!AJ38,6)</f>
        <v>7.9999989999999999</v>
      </c>
      <c r="AK38" s="23" t="e">
        <f>+TRUNC('D-PS'!AK38,6)</f>
        <v>#REF!</v>
      </c>
      <c r="AL38" s="23">
        <f>+TRUNC('D-PS'!AL38,6)</f>
        <v>0</v>
      </c>
      <c r="AM38" s="23">
        <f>+TRUNC('D-PS'!AM38,0)</f>
        <v>3683</v>
      </c>
      <c r="AN38" s="23">
        <f>+TRUNC('D-PS'!AN38,3)</f>
        <v>0</v>
      </c>
      <c r="AO38" s="23">
        <f>+TRUNC('D-PS'!AO38,0)</f>
        <v>0</v>
      </c>
      <c r="AP38" s="23">
        <f>+TRUNC('D-PS'!AP38,6)</f>
        <v>100</v>
      </c>
      <c r="AQ38" s="23">
        <f>+TRUNC('D-PS'!AQ38,0)</f>
        <v>46040</v>
      </c>
      <c r="AR38" s="23">
        <f>+TRUNC('D-PS'!AR38,0)</f>
        <v>0</v>
      </c>
      <c r="AS38" s="23">
        <f>+TRUNC('D-PS'!AS38,3)</f>
        <v>0</v>
      </c>
      <c r="AT38" s="23">
        <f>+TRUNC('D-PS'!AT38,3)</f>
        <v>17648.726999999999</v>
      </c>
      <c r="AU38" s="23">
        <f>+TRUNC('D-PS'!AU38,0)</f>
        <v>0</v>
      </c>
      <c r="AV38" s="23">
        <f>+TRUNC('D-PS'!AV38,0)</f>
        <v>0</v>
      </c>
      <c r="AW38" s="23">
        <f>+TRUNC('D-PS'!AW38,0)</f>
        <v>0</v>
      </c>
      <c r="AX38" s="23">
        <f>+TRUNC('D-PS'!AX38,0)</f>
        <v>0</v>
      </c>
      <c r="AY38" s="23">
        <f>+TRUNC('D-PS'!AY38,0)</f>
        <v>3683</v>
      </c>
      <c r="AZ38" s="23">
        <f>+TRUNC('D-PS'!AZ38,3)</f>
        <v>0</v>
      </c>
      <c r="BA38" s="23">
        <f>+TRUNC('D-PS'!BA38,0)</f>
        <v>0</v>
      </c>
      <c r="BB38" s="23">
        <f>+TRUNC('D-PS'!BB38,0)</f>
        <v>42356</v>
      </c>
      <c r="BC38" s="23">
        <f>+TRUNC('D-PS'!BC38,0)</f>
        <v>0</v>
      </c>
      <c r="BD38" s="23">
        <f>+TRUNC('D-PS'!BD38,3)</f>
        <v>0</v>
      </c>
      <c r="BE38" s="23">
        <f>+TRUNC('D-PS'!BE38,3)</f>
        <v>17648.726999999999</v>
      </c>
      <c r="BF38" s="23">
        <f>+TRUNC('D-PS'!BF38,0)</f>
        <v>0</v>
      </c>
      <c r="BG38" s="23">
        <f>+TRUNC('D-PS'!BG38,0)</f>
        <v>0</v>
      </c>
      <c r="BH38" s="23">
        <f>+TRUNC('D-PS'!BH38,0)</f>
        <v>0</v>
      </c>
      <c r="BI38" s="23">
        <f>+TRUNC('D-PS'!BI38,0)</f>
        <v>0</v>
      </c>
      <c r="BJ38" s="23">
        <f>+TRUNC('D-PS'!BJ38,3)</f>
        <v>98.739000000000004</v>
      </c>
      <c r="BK38" s="23">
        <f>+TRUNC('D-PS'!BK38,3)</f>
        <v>1.8420000000000001</v>
      </c>
      <c r="BL38" s="23">
        <f>+TRUNC('D-PS'!BL38,3)</f>
        <v>-1.0569999999999999</v>
      </c>
      <c r="BM38" s="23">
        <f>+TRUNC('D-PS'!BM38,3)</f>
        <v>0.876</v>
      </c>
      <c r="BN38" s="23">
        <f>+TRUNC('D-PS'!BN38,3)</f>
        <v>6.0419999999999998</v>
      </c>
      <c r="BO38" s="23">
        <f>+TRUNC('D-PS'!BO38,3)</f>
        <v>6.0419999999999998</v>
      </c>
      <c r="BP38" s="23">
        <f>+TRUNC('D-PS'!BP38,3)</f>
        <v>0</v>
      </c>
      <c r="BQ38" s="23">
        <f>+TRUNC('D-PS'!BQ38,3)</f>
        <v>37.502000000000002</v>
      </c>
      <c r="BR38" s="23">
        <f>+TRUNC('D-PS'!BR38,3)</f>
        <v>37.502000000000002</v>
      </c>
      <c r="BS38" s="23">
        <f>+TRUNC('D-PS'!BS38,3)</f>
        <v>98.739000000000004</v>
      </c>
      <c r="BT38" s="23">
        <f>+TRUNC('D-PS'!BT38,0)</f>
        <v>4182287</v>
      </c>
      <c r="BU38" s="23">
        <f>+TRUNC('D-PS'!BU38,0)</f>
        <v>285593</v>
      </c>
      <c r="BV38" s="23">
        <f>+TRUNC('D-PS'!BV38,6)</f>
        <v>100</v>
      </c>
      <c r="BW38" s="23">
        <f>+TRUNC('D-PS'!BW38,0)</f>
        <v>0</v>
      </c>
      <c r="BX38" s="23">
        <f>+TRUNC('D-PS'!BX38,0)</f>
        <v>0</v>
      </c>
      <c r="BY38" s="23">
        <f>+TRUNC('D-PS'!BY38,0)</f>
        <v>285593</v>
      </c>
      <c r="BZ38" s="23">
        <f>+TRUNC('D-PS'!BZ38,3)</f>
        <v>6.2030000000000003</v>
      </c>
      <c r="CA38" s="23">
        <f>+TRUNC('D-PS'!CA38,3)</f>
        <v>0.13</v>
      </c>
      <c r="CB38" s="23">
        <f>+TRUNC('D-PS'!CB38,3)</f>
        <v>0.42199999999999999</v>
      </c>
      <c r="CC38" s="23">
        <f>+TRUNC('D-PS'!CC38,3)</f>
        <v>0.10299999999999999</v>
      </c>
      <c r="CD38" s="23">
        <f>+TRUNC('D-PS'!CD38,3)</f>
        <v>8.6999999999999994E-2</v>
      </c>
      <c r="CE38" s="23">
        <f>+TRUNC('D-PS'!CE38,3)</f>
        <v>0</v>
      </c>
      <c r="CF38" s="23">
        <f>+TRUNC('D-PS'!CF38,3)</f>
        <v>0</v>
      </c>
      <c r="CG38" s="23">
        <f>+TRUNC('D-PS'!CG38,3)</f>
        <v>0</v>
      </c>
      <c r="CH38" s="23">
        <f>+TRUNC('D-PS'!CH38,3)</f>
        <v>0</v>
      </c>
      <c r="CI38" s="23">
        <f>+TRUNC('D-PS'!CI38,3)</f>
        <v>47099.114999999998</v>
      </c>
      <c r="CJ38" s="23">
        <f>+TRUNC('D-PS'!CJ38,3)</f>
        <v>1499.7370000000001</v>
      </c>
      <c r="CK38" s="23">
        <f>+TRUNC('D-PS'!CK38,3)</f>
        <v>0</v>
      </c>
      <c r="CL38" s="23">
        <f>+TRUNC('D-PS'!CL38,3)</f>
        <v>0</v>
      </c>
      <c r="CM38" s="23">
        <f>+TRUNC('D-PS'!CM38,3)</f>
        <v>0</v>
      </c>
      <c r="CN38" s="23">
        <f>+TRUNC('D-PS'!CN38,0)</f>
        <v>0</v>
      </c>
      <c r="CO38" s="23">
        <f>+TRUNC('D-PS'!CO38,3)</f>
        <v>0</v>
      </c>
      <c r="CP38" s="23">
        <f>+TRUNC('D-PS'!CP38,0)</f>
        <v>2</v>
      </c>
      <c r="CQ38" s="23">
        <f>+TRUNC('D-PS'!CQ38,0)</f>
        <v>0</v>
      </c>
      <c r="CR38" s="23">
        <f>+TRUNC('D-PS'!CR38,0)</f>
        <v>0</v>
      </c>
      <c r="CS38" s="23">
        <f>+TRUNC('D-PS'!CS38,0)</f>
        <v>0</v>
      </c>
      <c r="CT38" s="23">
        <f>+TRUNC('D-PS'!CT38,0)</f>
        <v>5237057</v>
      </c>
      <c r="CU38" s="23">
        <f>+TRUNC('D-PS'!CU38,6)</f>
        <v>100</v>
      </c>
      <c r="CV38" s="23">
        <f>+TRUNC('D-PS'!CV38,0)</f>
        <v>0</v>
      </c>
      <c r="CW38" s="23">
        <f>+TRUNC('D-PS'!CW38,0)</f>
        <v>42546</v>
      </c>
      <c r="CX38" s="23">
        <f>+TRUNC('D-PS'!CX38,0)</f>
        <v>10811</v>
      </c>
      <c r="CY38" s="23">
        <f>+TRUNC('D-PS'!CY38,0)</f>
        <v>5136771</v>
      </c>
      <c r="CZ38" s="23">
        <f>+TRUNC('D-PS'!CZ38,0)</f>
        <v>0</v>
      </c>
      <c r="DA38" s="23">
        <f>+TRUNC('D-PS'!DA38,0)</f>
        <v>0</v>
      </c>
      <c r="DB38" s="23">
        <f>+TRUNC('D-PS'!DB38,0)</f>
        <v>0</v>
      </c>
      <c r="DC38" s="23">
        <f>+TRUNC('D-PS'!DC38,0)</f>
        <v>0</v>
      </c>
      <c r="DD38" s="23">
        <f>+TRUNC('D-PS'!DD38,0)</f>
        <v>0</v>
      </c>
      <c r="DE38" s="23">
        <f>+TRUNC('D-PS'!DE38,0)</f>
        <v>0</v>
      </c>
      <c r="DF38" s="23">
        <f>+TRUNC('D-PS'!DF38,0)</f>
        <v>0</v>
      </c>
      <c r="DG38" s="23">
        <f>+TRUNC('D-PS'!DG38,0)</f>
        <v>32875</v>
      </c>
      <c r="DH38" s="23">
        <f>+TRUNC('D-PS'!DH38,0)</f>
        <v>14052</v>
      </c>
      <c r="DI38" s="23">
        <f>+TRUNC('D-PS'!DI38,0)</f>
        <v>0</v>
      </c>
      <c r="DJ38" s="23">
        <f>+TRUNC('D-PS'!DJ38,6)</f>
        <v>0</v>
      </c>
      <c r="DK38" s="23">
        <f>+TRUNC('D-PS'!DK38,0)</f>
        <v>0</v>
      </c>
      <c r="DL38" s="23">
        <f>+TRUNC('D-PS'!DL38,0)</f>
        <v>0</v>
      </c>
      <c r="DM38" s="23">
        <f>+TRUNC('D-PS'!DM38,0)</f>
        <v>0</v>
      </c>
      <c r="DN38" s="23">
        <f>+TRUNC('D-PS'!DN38,0)</f>
        <v>3896694</v>
      </c>
      <c r="DO38" s="23">
        <f>+TRUNC('D-PS'!DO38,0)</f>
        <v>-1340363</v>
      </c>
      <c r="DP38" s="23">
        <f>+TRUNC('D-PS'!DP38,0)</f>
        <v>-1056187</v>
      </c>
      <c r="DR38" s="53">
        <f>+TRUNC('D-PS'!DR38,0)</f>
        <v>0</v>
      </c>
      <c r="DS38" s="53">
        <f>+TRUNC('D-PS'!DS38,0)</f>
        <v>0</v>
      </c>
      <c r="DT38" s="53">
        <f>+TRUNC('D-PS'!DT38,3)</f>
        <v>0</v>
      </c>
      <c r="DU38" s="53">
        <f>+TRUNC('D-PS'!DU38,3)</f>
        <v>0</v>
      </c>
      <c r="DV38" s="53">
        <f>+TRUNC('D-PS'!DV38,0)</f>
        <v>0</v>
      </c>
      <c r="DW38" s="53">
        <f>+TRUNC('D-PS'!DW38,0)</f>
        <v>0</v>
      </c>
      <c r="DX38" s="53">
        <f>+TRUNC('D-PS'!DX38,0)</f>
        <v>0</v>
      </c>
      <c r="DY38" s="53">
        <f>+TRUNC('D-PS'!DY38,0)</f>
        <v>0</v>
      </c>
      <c r="DZ38" s="53">
        <f>+TRUNC('D-PS'!DZ38,0)</f>
        <v>0</v>
      </c>
      <c r="EA38" s="53">
        <f>+TRUNC('D-PS'!EA38,0)</f>
        <v>0</v>
      </c>
      <c r="EB38" s="53">
        <f>+TRUNC('D-PS'!EB38,3)</f>
        <v>0</v>
      </c>
      <c r="EC38" s="53">
        <f>+TRUNC('D-PS'!EC38,3)</f>
        <v>0</v>
      </c>
      <c r="ED38" s="53">
        <f>+TRUNC('D-PS'!ED38,0)</f>
        <v>0</v>
      </c>
      <c r="EE38" s="53">
        <f>+TRUNC('D-PS'!EE38,0)</f>
        <v>0</v>
      </c>
      <c r="EF38" s="53">
        <f>+TRUNC('D-PS'!EF38,0)</f>
        <v>0</v>
      </c>
      <c r="EG38" s="53">
        <f>+TRUNC('D-PS'!EG38,0)</f>
        <v>0</v>
      </c>
      <c r="EH38" s="53">
        <f>+TRUNC('D-PS'!EH38,0)</f>
        <v>0</v>
      </c>
      <c r="EI38" s="53">
        <f>+TRUNC('D-PS'!EI38,0)</f>
        <v>0</v>
      </c>
      <c r="EJ38" s="53">
        <f>+TRUNC('D-PS'!EJ38,3)</f>
        <v>0</v>
      </c>
      <c r="EK38" s="53">
        <f>+TRUNC('D-PS'!EK38,3)</f>
        <v>0</v>
      </c>
      <c r="EL38" s="53">
        <f>+TRUNC('D-PS'!EL38,0)</f>
        <v>0</v>
      </c>
      <c r="EM38" s="53">
        <f>+TRUNC('D-PS'!EM38,0)</f>
        <v>0</v>
      </c>
      <c r="EN38" s="53">
        <f>+TRUNC('D-PS'!EN38,0)</f>
        <v>0</v>
      </c>
      <c r="EO38" s="53">
        <f>+TRUNC('D-PS'!EO38,0)</f>
        <v>0</v>
      </c>
      <c r="EP38" s="76"/>
      <c r="EQ38" s="53">
        <f>+TRUNC('D-PS'!EQ38,0)</f>
        <v>46040</v>
      </c>
      <c r="ER38" s="53">
        <f>+TRUNC('D-PS'!ER38,0)</f>
        <v>0</v>
      </c>
      <c r="ES38" s="53">
        <f>+TRUNC('D-PS'!ES38,3)</f>
        <v>0</v>
      </c>
      <c r="ET38" s="53">
        <f>+TRUNC('D-PS'!ET38,3)</f>
        <v>17648.726999999999</v>
      </c>
      <c r="EU38" s="53">
        <f>+TRUNC('D-PS'!EU38,0)</f>
        <v>0</v>
      </c>
      <c r="EV38" s="53">
        <f>+TRUNC('D-PS'!EV38,0)</f>
        <v>0</v>
      </c>
      <c r="EW38" s="53">
        <f>+TRUNC('D-PS'!EW38,0)</f>
        <v>0</v>
      </c>
      <c r="EX38" s="53">
        <f>+TRUNC('D-PS'!EX38,0)</f>
        <v>0</v>
      </c>
      <c r="EY38" s="53">
        <f>+TRUNC('D-PS'!EY38,0)</f>
        <v>46040</v>
      </c>
      <c r="EZ38" s="53">
        <f>+TRUNC('D-PS'!EZ38,0)</f>
        <v>0</v>
      </c>
      <c r="FA38" s="53">
        <f>+TRUNC('D-PS'!FA38,3)</f>
        <v>0</v>
      </c>
      <c r="FB38" s="53">
        <f>+TRUNC('D-PS'!FB38,3)</f>
        <v>17648.726999999999</v>
      </c>
      <c r="FC38" s="53">
        <f>+TRUNC('D-PS'!FC38,0)</f>
        <v>0</v>
      </c>
      <c r="FD38" s="53">
        <f>+TRUNC('D-PS'!FD38,0)</f>
        <v>0</v>
      </c>
      <c r="FE38" s="53">
        <f>+TRUNC('D-PS'!FE38,0)</f>
        <v>0</v>
      </c>
      <c r="FF38" s="53">
        <f>+TRUNC('D-PS'!FF38,0)</f>
        <v>0</v>
      </c>
      <c r="FG38" s="53">
        <f>+TRUNC('D-PS'!FG38,0)</f>
        <v>42356</v>
      </c>
      <c r="FH38" s="53">
        <f>+TRUNC('D-PS'!FH38,0)</f>
        <v>0</v>
      </c>
      <c r="FI38" s="53">
        <f>+TRUNC('D-PS'!FI38,3)</f>
        <v>0</v>
      </c>
      <c r="FJ38" s="53">
        <f>+TRUNC('D-PS'!FJ38,3)</f>
        <v>17648.726999999999</v>
      </c>
      <c r="FK38" s="53">
        <f>+TRUNC('D-PS'!FK38,0)</f>
        <v>0</v>
      </c>
      <c r="FL38" s="53">
        <f>+TRUNC('D-PS'!FL38,0)</f>
        <v>0</v>
      </c>
      <c r="FM38" s="53">
        <f>+TRUNC('D-PS'!FM38,0)</f>
        <v>0</v>
      </c>
      <c r="FN38" s="53">
        <f>+TRUNC('D-PS'!FN38,0)</f>
        <v>0</v>
      </c>
    </row>
    <row r="39" spans="3:170" x14ac:dyDescent="0.2">
      <c r="C39" s="12">
        <f>+'D-PDP'!C39</f>
        <v>2026</v>
      </c>
      <c r="D39" s="23">
        <f>+TRUNC('D-PS'!D39,0)</f>
        <v>4</v>
      </c>
      <c r="E39" s="23">
        <f>+TRUNC('D-PS'!E39,0)</f>
        <v>0</v>
      </c>
      <c r="F39" s="23">
        <f>+TRUNC('D-PS'!F39,0)</f>
        <v>4</v>
      </c>
      <c r="G39" s="23">
        <f>+TRUNC('D-PS'!G39,0)</f>
        <v>0</v>
      </c>
      <c r="H39" s="23">
        <f>+TRUNC('D-PS'!H39,0)</f>
        <v>0</v>
      </c>
      <c r="I39" s="23">
        <f>+TRUNC('D-PS'!I39,0)</f>
        <v>0</v>
      </c>
      <c r="J39" s="23">
        <f>+TRUNC('D-PS'!J39,0)</f>
        <v>0</v>
      </c>
      <c r="K39" s="23">
        <f>+TRUNC('D-PS'!K39,0)</f>
        <v>74725</v>
      </c>
      <c r="L39" s="23">
        <f>+TRUNC('D-PS'!L39,0)</f>
        <v>0</v>
      </c>
      <c r="M39" s="23">
        <f>+TRUNC('D-PS'!M39,3)</f>
        <v>32212.064999999999</v>
      </c>
      <c r="N39" s="23">
        <f>+TRUNC('D-PS'!N39,3)</f>
        <v>29635.1</v>
      </c>
      <c r="O39" s="23">
        <f>+TRUNC('D-PS'!O39,3)</f>
        <v>0</v>
      </c>
      <c r="P39" s="23">
        <f>+TRUNC('D-PS'!P39,3)</f>
        <v>2576.9650000000001</v>
      </c>
      <c r="Q39" s="23">
        <f>+TRUNC('D-PS'!Q39,3)</f>
        <v>0</v>
      </c>
      <c r="R39" s="23">
        <f>+TRUNC('D-PS'!R39,3)</f>
        <v>0</v>
      </c>
      <c r="S39" s="23">
        <f>+TRUNC('D-PS'!S39,0)</f>
        <v>0</v>
      </c>
      <c r="T39" s="23">
        <f>+TRUNC('D-PS'!T39,0)</f>
        <v>0</v>
      </c>
      <c r="U39" s="23">
        <f>+TRUNC('D-PS'!U39,0)</f>
        <v>0</v>
      </c>
      <c r="V39" s="23">
        <f>+TRUNC('D-PS'!V39,0)</f>
        <v>0</v>
      </c>
      <c r="W39" s="23">
        <f>+TRUNC('D-PS'!W39,0)</f>
        <v>852198</v>
      </c>
      <c r="X39" s="23">
        <f>+TRUNC('D-PS'!X39,0)</f>
        <v>3499195</v>
      </c>
      <c r="Y39" s="23">
        <f>+TRUNC('D-PS'!Y39,0)</f>
        <v>0</v>
      </c>
      <c r="Z39" s="23">
        <f>+TRUNC('D-PS'!Z39,0)</f>
        <v>0</v>
      </c>
      <c r="AA39" s="23">
        <f>+TRUNC('D-PS'!AA39,0)</f>
        <v>0</v>
      </c>
      <c r="AB39" s="23">
        <f>+TRUNC('D-PS'!AB39,0)</f>
        <v>74725</v>
      </c>
      <c r="AC39" s="23">
        <f>+TRUNC('D-PS'!AC39,0)</f>
        <v>0</v>
      </c>
      <c r="AD39" s="23">
        <f>+TRUNC('D-PS'!AD39,3)</f>
        <v>0</v>
      </c>
      <c r="AE39" s="23">
        <f>+TRUNC('D-PS'!AE39,3)</f>
        <v>29635.1</v>
      </c>
      <c r="AF39" s="23">
        <f>+TRUNC('D-PS'!AF39,0)</f>
        <v>0</v>
      </c>
      <c r="AG39" s="23">
        <f>+TRUNC('D-PS'!AG39,0)</f>
        <v>0</v>
      </c>
      <c r="AH39" s="23">
        <f>+TRUNC('D-PS'!AH39,0)</f>
        <v>0</v>
      </c>
      <c r="AI39" s="23">
        <f>+TRUNC('D-PS'!AI39,0)</f>
        <v>0</v>
      </c>
      <c r="AJ39" s="23">
        <f>+TRUNC('D-PS'!AJ39,6)</f>
        <v>7.9999989999999999</v>
      </c>
      <c r="AK39" s="23" t="e">
        <f>+TRUNC('D-PS'!AK39,6)</f>
        <v>#REF!</v>
      </c>
      <c r="AL39" s="23">
        <f>+TRUNC('D-PS'!AL39,6)</f>
        <v>0</v>
      </c>
      <c r="AM39" s="23">
        <f>+TRUNC('D-PS'!AM39,0)</f>
        <v>5978</v>
      </c>
      <c r="AN39" s="23">
        <f>+TRUNC('D-PS'!AN39,3)</f>
        <v>0</v>
      </c>
      <c r="AO39" s="23">
        <f>+TRUNC('D-PS'!AO39,0)</f>
        <v>0</v>
      </c>
      <c r="AP39" s="23">
        <f>+TRUNC('D-PS'!AP39,6)</f>
        <v>100</v>
      </c>
      <c r="AQ39" s="23">
        <f>+TRUNC('D-PS'!AQ39,0)</f>
        <v>74725</v>
      </c>
      <c r="AR39" s="23">
        <f>+TRUNC('D-PS'!AR39,0)</f>
        <v>0</v>
      </c>
      <c r="AS39" s="23">
        <f>+TRUNC('D-PS'!AS39,3)</f>
        <v>0</v>
      </c>
      <c r="AT39" s="23">
        <f>+TRUNC('D-PS'!AT39,3)</f>
        <v>29635.1</v>
      </c>
      <c r="AU39" s="23">
        <f>+TRUNC('D-PS'!AU39,0)</f>
        <v>0</v>
      </c>
      <c r="AV39" s="23">
        <f>+TRUNC('D-PS'!AV39,0)</f>
        <v>0</v>
      </c>
      <c r="AW39" s="23">
        <f>+TRUNC('D-PS'!AW39,0)</f>
        <v>0</v>
      </c>
      <c r="AX39" s="23">
        <f>+TRUNC('D-PS'!AX39,0)</f>
        <v>0</v>
      </c>
      <c r="AY39" s="23">
        <f>+TRUNC('D-PS'!AY39,0)</f>
        <v>5978</v>
      </c>
      <c r="AZ39" s="23">
        <f>+TRUNC('D-PS'!AZ39,3)</f>
        <v>0</v>
      </c>
      <c r="BA39" s="23">
        <f>+TRUNC('D-PS'!BA39,0)</f>
        <v>0</v>
      </c>
      <c r="BB39" s="23">
        <f>+TRUNC('D-PS'!BB39,0)</f>
        <v>68747</v>
      </c>
      <c r="BC39" s="23">
        <f>+TRUNC('D-PS'!BC39,0)</f>
        <v>0</v>
      </c>
      <c r="BD39" s="23">
        <f>+TRUNC('D-PS'!BD39,3)</f>
        <v>0</v>
      </c>
      <c r="BE39" s="23">
        <f>+TRUNC('D-PS'!BE39,3)</f>
        <v>29635.1</v>
      </c>
      <c r="BF39" s="23">
        <f>+TRUNC('D-PS'!BF39,0)</f>
        <v>0</v>
      </c>
      <c r="BG39" s="23">
        <f>+TRUNC('D-PS'!BG39,0)</f>
        <v>0</v>
      </c>
      <c r="BH39" s="23">
        <f>+TRUNC('D-PS'!BH39,0)</f>
        <v>0</v>
      </c>
      <c r="BI39" s="23">
        <f>+TRUNC('D-PS'!BI39,0)</f>
        <v>0</v>
      </c>
      <c r="BJ39" s="23">
        <f>+TRUNC('D-PS'!BJ39,3)</f>
        <v>98.739000000000004</v>
      </c>
      <c r="BK39" s="23">
        <f>+TRUNC('D-PS'!BK39,3)</f>
        <v>1.8420000000000001</v>
      </c>
      <c r="BL39" s="23">
        <f>+TRUNC('D-PS'!BL39,3)</f>
        <v>-1.0569999999999999</v>
      </c>
      <c r="BM39" s="23">
        <f>+TRUNC('D-PS'!BM39,3)</f>
        <v>0.876</v>
      </c>
      <c r="BN39" s="23">
        <f>+TRUNC('D-PS'!BN39,3)</f>
        <v>6.0419999999999998</v>
      </c>
      <c r="BO39" s="23">
        <f>+TRUNC('D-PS'!BO39,3)</f>
        <v>6.0419999999999998</v>
      </c>
      <c r="BP39" s="23">
        <f>+TRUNC('D-PS'!BP39,3)</f>
        <v>0</v>
      </c>
      <c r="BQ39" s="23">
        <f>+TRUNC('D-PS'!BQ39,3)</f>
        <v>37.502000000000002</v>
      </c>
      <c r="BR39" s="23">
        <f>+TRUNC('D-PS'!BR39,3)</f>
        <v>37.502000000000002</v>
      </c>
      <c r="BS39" s="23">
        <f>+TRUNC('D-PS'!BS39,3)</f>
        <v>98.739000000000004</v>
      </c>
      <c r="BT39" s="23">
        <f>+TRUNC('D-PS'!BT39,0)</f>
        <v>6788059</v>
      </c>
      <c r="BU39" s="23">
        <f>+TRUNC('D-PS'!BU39,0)</f>
        <v>602050</v>
      </c>
      <c r="BV39" s="23">
        <f>+TRUNC('D-PS'!BV39,6)</f>
        <v>100</v>
      </c>
      <c r="BW39" s="23">
        <f>+TRUNC('D-PS'!BW39,0)</f>
        <v>0</v>
      </c>
      <c r="BX39" s="23">
        <f>+TRUNC('D-PS'!BX39,0)</f>
        <v>0</v>
      </c>
      <c r="BY39" s="23">
        <f>+TRUNC('D-PS'!BY39,0)</f>
        <v>602050</v>
      </c>
      <c r="BZ39" s="23">
        <f>+TRUNC('D-PS'!BZ39,3)</f>
        <v>8.0559999999999992</v>
      </c>
      <c r="CA39" s="23">
        <f>+TRUNC('D-PS'!CA39,3)</f>
        <v>0.13</v>
      </c>
      <c r="CB39" s="23">
        <f>+TRUNC('D-PS'!CB39,3)</f>
        <v>0.42199999999999999</v>
      </c>
      <c r="CC39" s="23">
        <f>+TRUNC('D-PS'!CC39,3)</f>
        <v>0.10299999999999999</v>
      </c>
      <c r="CD39" s="23">
        <f>+TRUNC('D-PS'!CD39,3)</f>
        <v>8.6999999999999994E-2</v>
      </c>
      <c r="CE39" s="23">
        <f>+TRUNC('D-PS'!CE39,3)</f>
        <v>0</v>
      </c>
      <c r="CF39" s="23">
        <f>+TRUNC('D-PS'!CF39,3)</f>
        <v>0</v>
      </c>
      <c r="CG39" s="23">
        <f>+TRUNC('D-PS'!CG39,3)</f>
        <v>0</v>
      </c>
      <c r="CH39" s="23">
        <f>+TRUNC('D-PS'!CH39,3)</f>
        <v>0</v>
      </c>
      <c r="CI39" s="23">
        <f>+TRUNC('D-PS'!CI39,3)</f>
        <v>47099.114999999998</v>
      </c>
      <c r="CJ39" s="23">
        <f>+TRUNC('D-PS'!CJ39,3)</f>
        <v>1499.7370000000001</v>
      </c>
      <c r="CK39" s="23">
        <f>+TRUNC('D-PS'!CK39,3)</f>
        <v>0</v>
      </c>
      <c r="CL39" s="23">
        <f>+TRUNC('D-PS'!CL39,3)</f>
        <v>0</v>
      </c>
      <c r="CM39" s="23">
        <f>+TRUNC('D-PS'!CM39,3)</f>
        <v>0</v>
      </c>
      <c r="CN39" s="23">
        <f>+TRUNC('D-PS'!CN39,0)</f>
        <v>0</v>
      </c>
      <c r="CO39" s="23">
        <f>+TRUNC('D-PS'!CO39,3)</f>
        <v>0</v>
      </c>
      <c r="CP39" s="23">
        <f>+TRUNC('D-PS'!CP39,0)</f>
        <v>2</v>
      </c>
      <c r="CQ39" s="23">
        <f>+TRUNC('D-PS'!CQ39,0)</f>
        <v>0</v>
      </c>
      <c r="CR39" s="23">
        <f>+TRUNC('D-PS'!CR39,0)</f>
        <v>0</v>
      </c>
      <c r="CS39" s="23">
        <f>+TRUNC('D-PS'!CS39,0)</f>
        <v>0</v>
      </c>
      <c r="CT39" s="23">
        <f>+TRUNC('D-PS'!CT39,0)</f>
        <v>5696038</v>
      </c>
      <c r="CU39" s="23">
        <f>+TRUNC('D-PS'!CU39,6)</f>
        <v>100</v>
      </c>
      <c r="CV39" s="23">
        <f>+TRUNC('D-PS'!CV39,0)</f>
        <v>0</v>
      </c>
      <c r="CW39" s="23">
        <f>+TRUNC('D-PS'!CW39,0)</f>
        <v>70049</v>
      </c>
      <c r="CX39" s="23">
        <f>+TRUNC('D-PS'!CX39,0)</f>
        <v>2550</v>
      </c>
      <c r="CY39" s="23">
        <f>+TRUNC('D-PS'!CY39,0)</f>
        <v>5570423</v>
      </c>
      <c r="CZ39" s="23">
        <f>+TRUNC('D-PS'!CZ39,0)</f>
        <v>0</v>
      </c>
      <c r="DA39" s="23">
        <f>+TRUNC('D-PS'!DA39,0)</f>
        <v>0</v>
      </c>
      <c r="DB39" s="23">
        <f>+TRUNC('D-PS'!DB39,0)</f>
        <v>0</v>
      </c>
      <c r="DC39" s="23">
        <f>+TRUNC('D-PS'!DC39,0)</f>
        <v>0</v>
      </c>
      <c r="DD39" s="23">
        <f>+TRUNC('D-PS'!DD39,0)</f>
        <v>0</v>
      </c>
      <c r="DE39" s="23">
        <f>+TRUNC('D-PS'!DE39,0)</f>
        <v>0</v>
      </c>
      <c r="DF39" s="23">
        <f>+TRUNC('D-PS'!DF39,0)</f>
        <v>0</v>
      </c>
      <c r="DG39" s="23">
        <f>+TRUNC('D-PS'!DG39,0)</f>
        <v>36091</v>
      </c>
      <c r="DH39" s="23">
        <f>+TRUNC('D-PS'!DH39,0)</f>
        <v>16924</v>
      </c>
      <c r="DI39" s="23">
        <f>+TRUNC('D-PS'!DI39,0)</f>
        <v>0</v>
      </c>
      <c r="DJ39" s="23">
        <f>+TRUNC('D-PS'!DJ39,6)</f>
        <v>0</v>
      </c>
      <c r="DK39" s="23">
        <f>+TRUNC('D-PS'!DK39,0)</f>
        <v>0</v>
      </c>
      <c r="DL39" s="23">
        <f>+TRUNC('D-PS'!DL39,0)</f>
        <v>0</v>
      </c>
      <c r="DM39" s="23">
        <f>+TRUNC('D-PS'!DM39,0)</f>
        <v>0</v>
      </c>
      <c r="DN39" s="23">
        <f>+TRUNC('D-PS'!DN39,0)</f>
        <v>6186009</v>
      </c>
      <c r="DO39" s="23">
        <f>+TRUNC('D-PS'!DO39,0)</f>
        <v>489970</v>
      </c>
      <c r="DP39" s="23">
        <f>+TRUNC('D-PS'!DP39,0)</f>
        <v>350990</v>
      </c>
      <c r="DR39" s="53">
        <f>+TRUNC('D-PS'!DR39,0)</f>
        <v>0</v>
      </c>
      <c r="DS39" s="53">
        <f>+TRUNC('D-PS'!DS39,0)</f>
        <v>0</v>
      </c>
      <c r="DT39" s="53">
        <f>+TRUNC('D-PS'!DT39,3)</f>
        <v>0</v>
      </c>
      <c r="DU39" s="53">
        <f>+TRUNC('D-PS'!DU39,3)</f>
        <v>0</v>
      </c>
      <c r="DV39" s="53">
        <f>+TRUNC('D-PS'!DV39,0)</f>
        <v>0</v>
      </c>
      <c r="DW39" s="53">
        <f>+TRUNC('D-PS'!DW39,0)</f>
        <v>0</v>
      </c>
      <c r="DX39" s="53">
        <f>+TRUNC('D-PS'!DX39,0)</f>
        <v>0</v>
      </c>
      <c r="DY39" s="53">
        <f>+TRUNC('D-PS'!DY39,0)</f>
        <v>0</v>
      </c>
      <c r="DZ39" s="53">
        <f>+TRUNC('D-PS'!DZ39,0)</f>
        <v>0</v>
      </c>
      <c r="EA39" s="53">
        <f>+TRUNC('D-PS'!EA39,0)</f>
        <v>0</v>
      </c>
      <c r="EB39" s="53">
        <f>+TRUNC('D-PS'!EB39,3)</f>
        <v>0</v>
      </c>
      <c r="EC39" s="53">
        <f>+TRUNC('D-PS'!EC39,3)</f>
        <v>0</v>
      </c>
      <c r="ED39" s="53">
        <f>+TRUNC('D-PS'!ED39,0)</f>
        <v>0</v>
      </c>
      <c r="EE39" s="53">
        <f>+TRUNC('D-PS'!EE39,0)</f>
        <v>0</v>
      </c>
      <c r="EF39" s="53">
        <f>+TRUNC('D-PS'!EF39,0)</f>
        <v>0</v>
      </c>
      <c r="EG39" s="53">
        <f>+TRUNC('D-PS'!EG39,0)</f>
        <v>0</v>
      </c>
      <c r="EH39" s="53">
        <f>+TRUNC('D-PS'!EH39,0)</f>
        <v>0</v>
      </c>
      <c r="EI39" s="53">
        <f>+TRUNC('D-PS'!EI39,0)</f>
        <v>0</v>
      </c>
      <c r="EJ39" s="53">
        <f>+TRUNC('D-PS'!EJ39,3)</f>
        <v>0</v>
      </c>
      <c r="EK39" s="53">
        <f>+TRUNC('D-PS'!EK39,3)</f>
        <v>0</v>
      </c>
      <c r="EL39" s="53">
        <f>+TRUNC('D-PS'!EL39,0)</f>
        <v>0</v>
      </c>
      <c r="EM39" s="53">
        <f>+TRUNC('D-PS'!EM39,0)</f>
        <v>0</v>
      </c>
      <c r="EN39" s="53">
        <f>+TRUNC('D-PS'!EN39,0)</f>
        <v>0</v>
      </c>
      <c r="EO39" s="53">
        <f>+TRUNC('D-PS'!EO39,0)</f>
        <v>0</v>
      </c>
      <c r="EP39" s="76"/>
      <c r="EQ39" s="53">
        <f>+TRUNC('D-PS'!EQ39,0)</f>
        <v>74725</v>
      </c>
      <c r="ER39" s="53">
        <f>+TRUNC('D-PS'!ER39,0)</f>
        <v>0</v>
      </c>
      <c r="ES39" s="53">
        <f>+TRUNC('D-PS'!ES39,3)</f>
        <v>0</v>
      </c>
      <c r="ET39" s="53">
        <f>+TRUNC('D-PS'!ET39,3)</f>
        <v>29635.1</v>
      </c>
      <c r="EU39" s="53">
        <f>+TRUNC('D-PS'!EU39,0)</f>
        <v>0</v>
      </c>
      <c r="EV39" s="53">
        <f>+TRUNC('D-PS'!EV39,0)</f>
        <v>0</v>
      </c>
      <c r="EW39" s="53">
        <f>+TRUNC('D-PS'!EW39,0)</f>
        <v>0</v>
      </c>
      <c r="EX39" s="53">
        <f>+TRUNC('D-PS'!EX39,0)</f>
        <v>0</v>
      </c>
      <c r="EY39" s="53">
        <f>+TRUNC('D-PS'!EY39,0)</f>
        <v>74725</v>
      </c>
      <c r="EZ39" s="53">
        <f>+TRUNC('D-PS'!EZ39,0)</f>
        <v>0</v>
      </c>
      <c r="FA39" s="53">
        <f>+TRUNC('D-PS'!FA39,3)</f>
        <v>0</v>
      </c>
      <c r="FB39" s="53">
        <f>+TRUNC('D-PS'!FB39,3)</f>
        <v>29635.1</v>
      </c>
      <c r="FC39" s="53">
        <f>+TRUNC('D-PS'!FC39,0)</f>
        <v>0</v>
      </c>
      <c r="FD39" s="53">
        <f>+TRUNC('D-PS'!FD39,0)</f>
        <v>0</v>
      </c>
      <c r="FE39" s="53">
        <f>+TRUNC('D-PS'!FE39,0)</f>
        <v>0</v>
      </c>
      <c r="FF39" s="53">
        <f>+TRUNC('D-PS'!FF39,0)</f>
        <v>0</v>
      </c>
      <c r="FG39" s="53">
        <f>+TRUNC('D-PS'!FG39,0)</f>
        <v>68747</v>
      </c>
      <c r="FH39" s="53">
        <f>+TRUNC('D-PS'!FH39,0)</f>
        <v>0</v>
      </c>
      <c r="FI39" s="53">
        <f>+TRUNC('D-PS'!FI39,3)</f>
        <v>0</v>
      </c>
      <c r="FJ39" s="53">
        <f>+TRUNC('D-PS'!FJ39,3)</f>
        <v>29635.1</v>
      </c>
      <c r="FK39" s="53">
        <f>+TRUNC('D-PS'!FK39,0)</f>
        <v>0</v>
      </c>
      <c r="FL39" s="53">
        <f>+TRUNC('D-PS'!FL39,0)</f>
        <v>0</v>
      </c>
      <c r="FM39" s="53">
        <f>+TRUNC('D-PS'!FM39,0)</f>
        <v>0</v>
      </c>
      <c r="FN39" s="53">
        <f>+TRUNC('D-PS'!FN39,0)</f>
        <v>0</v>
      </c>
    </row>
    <row r="40" spans="3:170" x14ac:dyDescent="0.2">
      <c r="C40" s="12">
        <f>+'D-PDP'!C40</f>
        <v>2027</v>
      </c>
      <c r="D40" s="23">
        <f>+TRUNC('D-PS'!D40,0)</f>
        <v>4</v>
      </c>
      <c r="E40" s="23">
        <f>+TRUNC('D-PS'!E40,0)</f>
        <v>0</v>
      </c>
      <c r="F40" s="23">
        <f>+TRUNC('D-PS'!F40,0)</f>
        <v>4</v>
      </c>
      <c r="G40" s="23">
        <f>+TRUNC('D-PS'!G40,0)</f>
        <v>0</v>
      </c>
      <c r="H40" s="23">
        <f>+TRUNC('D-PS'!H40,0)</f>
        <v>0</v>
      </c>
      <c r="I40" s="23">
        <f>+TRUNC('D-PS'!I40,0)</f>
        <v>0</v>
      </c>
      <c r="J40" s="23">
        <f>+TRUNC('D-PS'!J40,0)</f>
        <v>0</v>
      </c>
      <c r="K40" s="23">
        <f>+TRUNC('D-PS'!K40,0)</f>
        <v>136702</v>
      </c>
      <c r="L40" s="23">
        <f>+TRUNC('D-PS'!L40,0)</f>
        <v>0</v>
      </c>
      <c r="M40" s="23">
        <f>+TRUNC('D-PS'!M40,3)</f>
        <v>57298.775999999998</v>
      </c>
      <c r="N40" s="23">
        <f>+TRUNC('D-PS'!N40,3)</f>
        <v>52714.874000000003</v>
      </c>
      <c r="O40" s="23">
        <f>+TRUNC('D-PS'!O40,3)</f>
        <v>0</v>
      </c>
      <c r="P40" s="23">
        <f>+TRUNC('D-PS'!P40,3)</f>
        <v>4583.902</v>
      </c>
      <c r="Q40" s="23">
        <f>+TRUNC('D-PS'!Q40,3)</f>
        <v>0</v>
      </c>
      <c r="R40" s="23">
        <f>+TRUNC('D-PS'!R40,3)</f>
        <v>0</v>
      </c>
      <c r="S40" s="23">
        <f>+TRUNC('D-PS'!S40,0)</f>
        <v>0</v>
      </c>
      <c r="T40" s="23">
        <f>+TRUNC('D-PS'!T40,0)</f>
        <v>0</v>
      </c>
      <c r="U40" s="23">
        <f>+TRUNC('D-PS'!U40,0)</f>
        <v>0</v>
      </c>
      <c r="V40" s="23">
        <f>+TRUNC('D-PS'!V40,0)</f>
        <v>0</v>
      </c>
      <c r="W40" s="23">
        <f>+TRUNC('D-PS'!W40,0)</f>
        <v>2898954</v>
      </c>
      <c r="X40" s="23">
        <f>+TRUNC('D-PS'!X40,0)</f>
        <v>3632745</v>
      </c>
      <c r="Y40" s="23">
        <f>+TRUNC('D-PS'!Y40,0)</f>
        <v>0</v>
      </c>
      <c r="Z40" s="23">
        <f>+TRUNC('D-PS'!Z40,0)</f>
        <v>0</v>
      </c>
      <c r="AA40" s="23">
        <f>+TRUNC('D-PS'!AA40,0)</f>
        <v>0</v>
      </c>
      <c r="AB40" s="23">
        <f>+TRUNC('D-PS'!AB40,0)</f>
        <v>136702</v>
      </c>
      <c r="AC40" s="23">
        <f>+TRUNC('D-PS'!AC40,0)</f>
        <v>0</v>
      </c>
      <c r="AD40" s="23">
        <f>+TRUNC('D-PS'!AD40,3)</f>
        <v>0</v>
      </c>
      <c r="AE40" s="23">
        <f>+TRUNC('D-PS'!AE40,3)</f>
        <v>52714.874000000003</v>
      </c>
      <c r="AF40" s="23">
        <f>+TRUNC('D-PS'!AF40,0)</f>
        <v>0</v>
      </c>
      <c r="AG40" s="23">
        <f>+TRUNC('D-PS'!AG40,0)</f>
        <v>0</v>
      </c>
      <c r="AH40" s="23">
        <f>+TRUNC('D-PS'!AH40,0)</f>
        <v>0</v>
      </c>
      <c r="AI40" s="23">
        <f>+TRUNC('D-PS'!AI40,0)</f>
        <v>0</v>
      </c>
      <c r="AJ40" s="23">
        <f>+TRUNC('D-PS'!AJ40,6)</f>
        <v>8</v>
      </c>
      <c r="AK40" s="23" t="e">
        <f>+TRUNC('D-PS'!AK40,6)</f>
        <v>#REF!</v>
      </c>
      <c r="AL40" s="23">
        <f>+TRUNC('D-PS'!AL40,6)</f>
        <v>0</v>
      </c>
      <c r="AM40" s="23">
        <f>+TRUNC('D-PS'!AM40,0)</f>
        <v>10936</v>
      </c>
      <c r="AN40" s="23">
        <f>+TRUNC('D-PS'!AN40,3)</f>
        <v>0</v>
      </c>
      <c r="AO40" s="23">
        <f>+TRUNC('D-PS'!AO40,0)</f>
        <v>0</v>
      </c>
      <c r="AP40" s="23">
        <f>+TRUNC('D-PS'!AP40,6)</f>
        <v>100</v>
      </c>
      <c r="AQ40" s="23">
        <f>+TRUNC('D-PS'!AQ40,0)</f>
        <v>136702</v>
      </c>
      <c r="AR40" s="23">
        <f>+TRUNC('D-PS'!AR40,0)</f>
        <v>0</v>
      </c>
      <c r="AS40" s="23">
        <f>+TRUNC('D-PS'!AS40,3)</f>
        <v>0</v>
      </c>
      <c r="AT40" s="23">
        <f>+TRUNC('D-PS'!AT40,3)</f>
        <v>52714.874000000003</v>
      </c>
      <c r="AU40" s="23">
        <f>+TRUNC('D-PS'!AU40,0)</f>
        <v>0</v>
      </c>
      <c r="AV40" s="23">
        <f>+TRUNC('D-PS'!AV40,0)</f>
        <v>0</v>
      </c>
      <c r="AW40" s="23">
        <f>+TRUNC('D-PS'!AW40,0)</f>
        <v>0</v>
      </c>
      <c r="AX40" s="23">
        <f>+TRUNC('D-PS'!AX40,0)</f>
        <v>0</v>
      </c>
      <c r="AY40" s="23">
        <f>+TRUNC('D-PS'!AY40,0)</f>
        <v>10936</v>
      </c>
      <c r="AZ40" s="23">
        <f>+TRUNC('D-PS'!AZ40,3)</f>
        <v>0</v>
      </c>
      <c r="BA40" s="23">
        <f>+TRUNC('D-PS'!BA40,0)</f>
        <v>0</v>
      </c>
      <c r="BB40" s="23">
        <f>+TRUNC('D-PS'!BB40,0)</f>
        <v>125766</v>
      </c>
      <c r="BC40" s="23">
        <f>+TRUNC('D-PS'!BC40,0)</f>
        <v>0</v>
      </c>
      <c r="BD40" s="23">
        <f>+TRUNC('D-PS'!BD40,3)</f>
        <v>0</v>
      </c>
      <c r="BE40" s="23">
        <f>+TRUNC('D-PS'!BE40,3)</f>
        <v>52714.874000000003</v>
      </c>
      <c r="BF40" s="23">
        <f>+TRUNC('D-PS'!BF40,0)</f>
        <v>0</v>
      </c>
      <c r="BG40" s="23">
        <f>+TRUNC('D-PS'!BG40,0)</f>
        <v>0</v>
      </c>
      <c r="BH40" s="23">
        <f>+TRUNC('D-PS'!BH40,0)</f>
        <v>0</v>
      </c>
      <c r="BI40" s="23">
        <f>+TRUNC('D-PS'!BI40,0)</f>
        <v>0</v>
      </c>
      <c r="BJ40" s="23">
        <f>+TRUNC('D-PS'!BJ40,3)</f>
        <v>98.739000000000004</v>
      </c>
      <c r="BK40" s="23">
        <f>+TRUNC('D-PS'!BK40,3)</f>
        <v>1.8420000000000001</v>
      </c>
      <c r="BL40" s="23">
        <f>+TRUNC('D-PS'!BL40,3)</f>
        <v>-1.0569999999999999</v>
      </c>
      <c r="BM40" s="23">
        <f>+TRUNC('D-PS'!BM40,3)</f>
        <v>0.876</v>
      </c>
      <c r="BN40" s="23">
        <f>+TRUNC('D-PS'!BN40,3)</f>
        <v>6.0419999999999998</v>
      </c>
      <c r="BO40" s="23">
        <f>+TRUNC('D-PS'!BO40,3)</f>
        <v>6.0419999999999998</v>
      </c>
      <c r="BP40" s="23">
        <f>+TRUNC('D-PS'!BP40,3)</f>
        <v>0</v>
      </c>
      <c r="BQ40" s="23">
        <f>+TRUNC('D-PS'!BQ40,3)</f>
        <v>37.502000000000002</v>
      </c>
      <c r="BR40" s="23">
        <f>+TRUNC('D-PS'!BR40,3)</f>
        <v>37.502000000000002</v>
      </c>
      <c r="BS40" s="23">
        <f>+TRUNC('D-PS'!BS40,3)</f>
        <v>98.739000000000004</v>
      </c>
      <c r="BT40" s="23">
        <f>+TRUNC('D-PS'!BT40,0)</f>
        <v>12418048</v>
      </c>
      <c r="BU40" s="23">
        <f>+TRUNC('D-PS'!BU40,0)</f>
        <v>862408</v>
      </c>
      <c r="BV40" s="23">
        <f>+TRUNC('D-PS'!BV40,6)</f>
        <v>100</v>
      </c>
      <c r="BW40" s="23">
        <f>+TRUNC('D-PS'!BW40,0)</f>
        <v>0</v>
      </c>
      <c r="BX40" s="23">
        <f>+TRUNC('D-PS'!BX40,0)</f>
        <v>0</v>
      </c>
      <c r="BY40" s="23">
        <f>+TRUNC('D-PS'!BY40,0)</f>
        <v>862408</v>
      </c>
      <c r="BZ40" s="23">
        <f>+TRUNC('D-PS'!BZ40,3)</f>
        <v>6.3079999999999998</v>
      </c>
      <c r="CA40" s="23">
        <f>+TRUNC('D-PS'!CA40,3)</f>
        <v>0.13</v>
      </c>
      <c r="CB40" s="23">
        <f>+TRUNC('D-PS'!CB40,3)</f>
        <v>0.42199999999999999</v>
      </c>
      <c r="CC40" s="23">
        <f>+TRUNC('D-PS'!CC40,3)</f>
        <v>0.10299999999999999</v>
      </c>
      <c r="CD40" s="23">
        <f>+TRUNC('D-PS'!CD40,3)</f>
        <v>8.6999999999999994E-2</v>
      </c>
      <c r="CE40" s="23">
        <f>+TRUNC('D-PS'!CE40,3)</f>
        <v>0</v>
      </c>
      <c r="CF40" s="23">
        <f>+TRUNC('D-PS'!CF40,3)</f>
        <v>0</v>
      </c>
      <c r="CG40" s="23">
        <f>+TRUNC('D-PS'!CG40,3)</f>
        <v>0</v>
      </c>
      <c r="CH40" s="23">
        <f>+TRUNC('D-PS'!CH40,3)</f>
        <v>0</v>
      </c>
      <c r="CI40" s="23">
        <f>+TRUNC('D-PS'!CI40,3)</f>
        <v>47099.114999999998</v>
      </c>
      <c r="CJ40" s="23">
        <f>+TRUNC('D-PS'!CJ40,3)</f>
        <v>1499.7370000000001</v>
      </c>
      <c r="CK40" s="23">
        <f>+TRUNC('D-PS'!CK40,3)</f>
        <v>0</v>
      </c>
      <c r="CL40" s="23">
        <f>+TRUNC('D-PS'!CL40,3)</f>
        <v>0</v>
      </c>
      <c r="CM40" s="23">
        <f>+TRUNC('D-PS'!CM40,3)</f>
        <v>0</v>
      </c>
      <c r="CN40" s="23">
        <f>+TRUNC('D-PS'!CN40,0)</f>
        <v>0</v>
      </c>
      <c r="CO40" s="23">
        <f>+TRUNC('D-PS'!CO40,3)</f>
        <v>0</v>
      </c>
      <c r="CP40" s="23">
        <f>+TRUNC('D-PS'!CP40,0)</f>
        <v>0</v>
      </c>
      <c r="CQ40" s="23">
        <f>+TRUNC('D-PS'!CQ40,0)</f>
        <v>0</v>
      </c>
      <c r="CR40" s="23">
        <f>+TRUNC('D-PS'!CR40,0)</f>
        <v>0</v>
      </c>
      <c r="CS40" s="23">
        <f>+TRUNC('D-PS'!CS40,0)</f>
        <v>0</v>
      </c>
      <c r="CT40" s="23">
        <f>+TRUNC('D-PS'!CT40,0)</f>
        <v>593780</v>
      </c>
      <c r="CU40" s="23">
        <f>+TRUNC('D-PS'!CU40,6)</f>
        <v>100</v>
      </c>
      <c r="CV40" s="23">
        <f>+TRUNC('D-PS'!CV40,0)</f>
        <v>0</v>
      </c>
      <c r="CW40" s="23">
        <f>+TRUNC('D-PS'!CW40,0)</f>
        <v>325517</v>
      </c>
      <c r="CX40" s="23">
        <f>+TRUNC('D-PS'!CX40,0)</f>
        <v>8142</v>
      </c>
      <c r="CY40" s="23">
        <f>+TRUNC('D-PS'!CY40,0)</f>
        <v>0</v>
      </c>
      <c r="CZ40" s="23">
        <f>+TRUNC('D-PS'!CZ40,0)</f>
        <v>0</v>
      </c>
      <c r="DA40" s="23">
        <f>+TRUNC('D-PS'!DA40,0)</f>
        <v>0</v>
      </c>
      <c r="DB40" s="23">
        <f>+TRUNC('D-PS'!DB40,0)</f>
        <v>0</v>
      </c>
      <c r="DC40" s="23">
        <f>+TRUNC('D-PS'!DC40,0)</f>
        <v>0</v>
      </c>
      <c r="DD40" s="23">
        <f>+TRUNC('D-PS'!DD40,0)</f>
        <v>0</v>
      </c>
      <c r="DE40" s="23">
        <f>+TRUNC('D-PS'!DE40,0)</f>
        <v>0</v>
      </c>
      <c r="DF40" s="23">
        <f>+TRUNC('D-PS'!DF40,0)</f>
        <v>0</v>
      </c>
      <c r="DG40" s="23">
        <f>+TRUNC('D-PS'!DG40,0)</f>
        <v>173660</v>
      </c>
      <c r="DH40" s="23">
        <f>+TRUNC('D-PS'!DH40,0)</f>
        <v>86460</v>
      </c>
      <c r="DI40" s="23">
        <f>+TRUNC('D-PS'!DI40,0)</f>
        <v>0</v>
      </c>
      <c r="DJ40" s="23">
        <f>+TRUNC('D-PS'!DJ40,6)</f>
        <v>0</v>
      </c>
      <c r="DK40" s="23">
        <f>+TRUNC('D-PS'!DK40,0)</f>
        <v>0</v>
      </c>
      <c r="DL40" s="23">
        <f>+TRUNC('D-PS'!DL40,0)</f>
        <v>0</v>
      </c>
      <c r="DM40" s="23">
        <f>+TRUNC('D-PS'!DM40,0)</f>
        <v>0</v>
      </c>
      <c r="DN40" s="23">
        <f>+TRUNC('D-PS'!DN40,0)</f>
        <v>11555639</v>
      </c>
      <c r="DO40" s="23">
        <f>+TRUNC('D-PS'!DO40,0)</f>
        <v>10961859</v>
      </c>
      <c r="DP40" s="23">
        <f>+TRUNC('D-PS'!DP40,0)</f>
        <v>7138667</v>
      </c>
      <c r="DR40" s="53">
        <f>+TRUNC('D-PS'!DR40,0)</f>
        <v>0</v>
      </c>
      <c r="DS40" s="53">
        <f>+TRUNC('D-PS'!DS40,0)</f>
        <v>0</v>
      </c>
      <c r="DT40" s="53">
        <f>+TRUNC('D-PS'!DT40,3)</f>
        <v>0</v>
      </c>
      <c r="DU40" s="53">
        <f>+TRUNC('D-PS'!DU40,3)</f>
        <v>0</v>
      </c>
      <c r="DV40" s="53">
        <f>+TRUNC('D-PS'!DV40,0)</f>
        <v>0</v>
      </c>
      <c r="DW40" s="53">
        <f>+TRUNC('D-PS'!DW40,0)</f>
        <v>0</v>
      </c>
      <c r="DX40" s="53">
        <f>+TRUNC('D-PS'!DX40,0)</f>
        <v>0</v>
      </c>
      <c r="DY40" s="53">
        <f>+TRUNC('D-PS'!DY40,0)</f>
        <v>0</v>
      </c>
      <c r="DZ40" s="53">
        <f>+TRUNC('D-PS'!DZ40,0)</f>
        <v>0</v>
      </c>
      <c r="EA40" s="53">
        <f>+TRUNC('D-PS'!EA40,0)</f>
        <v>0</v>
      </c>
      <c r="EB40" s="53">
        <f>+TRUNC('D-PS'!EB40,3)</f>
        <v>0</v>
      </c>
      <c r="EC40" s="53">
        <f>+TRUNC('D-PS'!EC40,3)</f>
        <v>0</v>
      </c>
      <c r="ED40" s="53">
        <f>+TRUNC('D-PS'!ED40,0)</f>
        <v>0</v>
      </c>
      <c r="EE40" s="53">
        <f>+TRUNC('D-PS'!EE40,0)</f>
        <v>0</v>
      </c>
      <c r="EF40" s="53">
        <f>+TRUNC('D-PS'!EF40,0)</f>
        <v>0</v>
      </c>
      <c r="EG40" s="53">
        <f>+TRUNC('D-PS'!EG40,0)</f>
        <v>0</v>
      </c>
      <c r="EH40" s="53">
        <f>+TRUNC('D-PS'!EH40,0)</f>
        <v>0</v>
      </c>
      <c r="EI40" s="53">
        <f>+TRUNC('D-PS'!EI40,0)</f>
        <v>0</v>
      </c>
      <c r="EJ40" s="53">
        <f>+TRUNC('D-PS'!EJ40,3)</f>
        <v>0</v>
      </c>
      <c r="EK40" s="53">
        <f>+TRUNC('D-PS'!EK40,3)</f>
        <v>0</v>
      </c>
      <c r="EL40" s="53">
        <f>+TRUNC('D-PS'!EL40,0)</f>
        <v>0</v>
      </c>
      <c r="EM40" s="53">
        <f>+TRUNC('D-PS'!EM40,0)</f>
        <v>0</v>
      </c>
      <c r="EN40" s="53">
        <f>+TRUNC('D-PS'!EN40,0)</f>
        <v>0</v>
      </c>
      <c r="EO40" s="53">
        <f>+TRUNC('D-PS'!EO40,0)</f>
        <v>0</v>
      </c>
      <c r="EP40" s="76"/>
      <c r="EQ40" s="53">
        <f>+TRUNC('D-PS'!EQ40,0)</f>
        <v>136702</v>
      </c>
      <c r="ER40" s="53">
        <f>+TRUNC('D-PS'!ER40,0)</f>
        <v>0</v>
      </c>
      <c r="ES40" s="53">
        <f>+TRUNC('D-PS'!ES40,3)</f>
        <v>0</v>
      </c>
      <c r="ET40" s="53">
        <f>+TRUNC('D-PS'!ET40,3)</f>
        <v>52714.874000000003</v>
      </c>
      <c r="EU40" s="53">
        <f>+TRUNC('D-PS'!EU40,0)</f>
        <v>0</v>
      </c>
      <c r="EV40" s="53">
        <f>+TRUNC('D-PS'!EV40,0)</f>
        <v>0</v>
      </c>
      <c r="EW40" s="53">
        <f>+TRUNC('D-PS'!EW40,0)</f>
        <v>0</v>
      </c>
      <c r="EX40" s="53">
        <f>+TRUNC('D-PS'!EX40,0)</f>
        <v>0</v>
      </c>
      <c r="EY40" s="53">
        <f>+TRUNC('D-PS'!EY40,0)</f>
        <v>136702</v>
      </c>
      <c r="EZ40" s="53">
        <f>+TRUNC('D-PS'!EZ40,0)</f>
        <v>0</v>
      </c>
      <c r="FA40" s="53">
        <f>+TRUNC('D-PS'!FA40,3)</f>
        <v>0</v>
      </c>
      <c r="FB40" s="53">
        <f>+TRUNC('D-PS'!FB40,3)</f>
        <v>52714.874000000003</v>
      </c>
      <c r="FC40" s="53">
        <f>+TRUNC('D-PS'!FC40,0)</f>
        <v>0</v>
      </c>
      <c r="FD40" s="53">
        <f>+TRUNC('D-PS'!FD40,0)</f>
        <v>0</v>
      </c>
      <c r="FE40" s="53">
        <f>+TRUNC('D-PS'!FE40,0)</f>
        <v>0</v>
      </c>
      <c r="FF40" s="53">
        <f>+TRUNC('D-PS'!FF40,0)</f>
        <v>0</v>
      </c>
      <c r="FG40" s="53">
        <f>+TRUNC('D-PS'!FG40,0)</f>
        <v>125766</v>
      </c>
      <c r="FH40" s="53">
        <f>+TRUNC('D-PS'!FH40,0)</f>
        <v>0</v>
      </c>
      <c r="FI40" s="53">
        <f>+TRUNC('D-PS'!FI40,3)</f>
        <v>0</v>
      </c>
      <c r="FJ40" s="53">
        <f>+TRUNC('D-PS'!FJ40,3)</f>
        <v>52714.874000000003</v>
      </c>
      <c r="FK40" s="53">
        <f>+TRUNC('D-PS'!FK40,0)</f>
        <v>0</v>
      </c>
      <c r="FL40" s="53">
        <f>+TRUNC('D-PS'!FL40,0)</f>
        <v>0</v>
      </c>
      <c r="FM40" s="53">
        <f>+TRUNC('D-PS'!FM40,0)</f>
        <v>0</v>
      </c>
      <c r="FN40" s="53">
        <f>+TRUNC('D-PS'!FN40,0)</f>
        <v>0</v>
      </c>
    </row>
    <row r="41" spans="3:170" x14ac:dyDescent="0.2">
      <c r="C41" s="12">
        <f>+'D-PDP'!C41</f>
        <v>2028</v>
      </c>
      <c r="D41" s="23">
        <f>+TRUNC('D-PS'!D41,0)</f>
        <v>4</v>
      </c>
      <c r="E41" s="23">
        <f>+TRUNC('D-PS'!E41,0)</f>
        <v>0</v>
      </c>
      <c r="F41" s="23">
        <f>+TRUNC('D-PS'!F41,0)</f>
        <v>4</v>
      </c>
      <c r="G41" s="23">
        <f>+TRUNC('D-PS'!G41,0)</f>
        <v>0</v>
      </c>
      <c r="H41" s="23">
        <f>+TRUNC('D-PS'!H41,0)</f>
        <v>0</v>
      </c>
      <c r="I41" s="23">
        <f>+TRUNC('D-PS'!I41,0)</f>
        <v>0</v>
      </c>
      <c r="J41" s="23">
        <f>+TRUNC('D-PS'!J41,0)</f>
        <v>0</v>
      </c>
      <c r="K41" s="23">
        <f>+TRUNC('D-PS'!K41,0)</f>
        <v>247765</v>
      </c>
      <c r="L41" s="23">
        <f>+TRUNC('D-PS'!L41,0)</f>
        <v>0</v>
      </c>
      <c r="M41" s="23">
        <f>+TRUNC('D-PS'!M41,3)</f>
        <v>89255.957999999999</v>
      </c>
      <c r="N41" s="23">
        <f>+TRUNC('D-PS'!N41,3)</f>
        <v>82115.482000000004</v>
      </c>
      <c r="O41" s="23">
        <f>+TRUNC('D-PS'!O41,3)</f>
        <v>0</v>
      </c>
      <c r="P41" s="23">
        <f>+TRUNC('D-PS'!P41,3)</f>
        <v>7140.4759999999997</v>
      </c>
      <c r="Q41" s="23">
        <f>+TRUNC('D-PS'!Q41,3)</f>
        <v>0</v>
      </c>
      <c r="R41" s="23">
        <f>+TRUNC('D-PS'!R41,3)</f>
        <v>0</v>
      </c>
      <c r="S41" s="23">
        <f>+TRUNC('D-PS'!S41,0)</f>
        <v>0</v>
      </c>
      <c r="T41" s="23">
        <f>+TRUNC('D-PS'!T41,0)</f>
        <v>0</v>
      </c>
      <c r="U41" s="23">
        <f>+TRUNC('D-PS'!U41,0)</f>
        <v>0</v>
      </c>
      <c r="V41" s="23">
        <f>+TRUNC('D-PS'!V41,0)</f>
        <v>0</v>
      </c>
      <c r="W41" s="23">
        <f>+TRUNC('D-PS'!W41,0)</f>
        <v>4839710</v>
      </c>
      <c r="X41" s="23">
        <f>+TRUNC('D-PS'!X41,0)</f>
        <v>3635994</v>
      </c>
      <c r="Y41" s="23">
        <f>+TRUNC('D-PS'!Y41,0)</f>
        <v>0</v>
      </c>
      <c r="Z41" s="23">
        <f>+TRUNC('D-PS'!Z41,0)</f>
        <v>0</v>
      </c>
      <c r="AA41" s="23">
        <f>+TRUNC('D-PS'!AA41,0)</f>
        <v>0</v>
      </c>
      <c r="AB41" s="23">
        <f>+TRUNC('D-PS'!AB41,0)</f>
        <v>247765</v>
      </c>
      <c r="AC41" s="23">
        <f>+TRUNC('D-PS'!AC41,0)</f>
        <v>0</v>
      </c>
      <c r="AD41" s="23">
        <f>+TRUNC('D-PS'!AD41,3)</f>
        <v>0</v>
      </c>
      <c r="AE41" s="23">
        <f>+TRUNC('D-PS'!AE41,3)</f>
        <v>82115.482000000004</v>
      </c>
      <c r="AF41" s="23">
        <f>+TRUNC('D-PS'!AF41,0)</f>
        <v>0</v>
      </c>
      <c r="AG41" s="23">
        <f>+TRUNC('D-PS'!AG41,0)</f>
        <v>0</v>
      </c>
      <c r="AH41" s="23">
        <f>+TRUNC('D-PS'!AH41,0)</f>
        <v>0</v>
      </c>
      <c r="AI41" s="23">
        <f>+TRUNC('D-PS'!AI41,0)</f>
        <v>0</v>
      </c>
      <c r="AJ41" s="23">
        <f>+TRUNC('D-PS'!AJ41,6)</f>
        <v>7.9999989999999999</v>
      </c>
      <c r="AK41" s="23" t="e">
        <f>+TRUNC('D-PS'!AK41,6)</f>
        <v>#REF!</v>
      </c>
      <c r="AL41" s="23">
        <f>+TRUNC('D-PS'!AL41,6)</f>
        <v>0</v>
      </c>
      <c r="AM41" s="23">
        <f>+TRUNC('D-PS'!AM41,0)</f>
        <v>19821</v>
      </c>
      <c r="AN41" s="23">
        <f>+TRUNC('D-PS'!AN41,3)</f>
        <v>0</v>
      </c>
      <c r="AO41" s="23">
        <f>+TRUNC('D-PS'!AO41,0)</f>
        <v>0</v>
      </c>
      <c r="AP41" s="23">
        <f>+TRUNC('D-PS'!AP41,6)</f>
        <v>100</v>
      </c>
      <c r="AQ41" s="23">
        <f>+TRUNC('D-PS'!AQ41,0)</f>
        <v>247765</v>
      </c>
      <c r="AR41" s="23">
        <f>+TRUNC('D-PS'!AR41,0)</f>
        <v>0</v>
      </c>
      <c r="AS41" s="23">
        <f>+TRUNC('D-PS'!AS41,3)</f>
        <v>0</v>
      </c>
      <c r="AT41" s="23">
        <f>+TRUNC('D-PS'!AT41,3)</f>
        <v>82115.482000000004</v>
      </c>
      <c r="AU41" s="23">
        <f>+TRUNC('D-PS'!AU41,0)</f>
        <v>0</v>
      </c>
      <c r="AV41" s="23">
        <f>+TRUNC('D-PS'!AV41,0)</f>
        <v>0</v>
      </c>
      <c r="AW41" s="23">
        <f>+TRUNC('D-PS'!AW41,0)</f>
        <v>0</v>
      </c>
      <c r="AX41" s="23">
        <f>+TRUNC('D-PS'!AX41,0)</f>
        <v>0</v>
      </c>
      <c r="AY41" s="23">
        <f>+TRUNC('D-PS'!AY41,0)</f>
        <v>19821</v>
      </c>
      <c r="AZ41" s="23">
        <f>+TRUNC('D-PS'!AZ41,3)</f>
        <v>0</v>
      </c>
      <c r="BA41" s="23">
        <f>+TRUNC('D-PS'!BA41,0)</f>
        <v>0</v>
      </c>
      <c r="BB41" s="23">
        <f>+TRUNC('D-PS'!BB41,0)</f>
        <v>227944</v>
      </c>
      <c r="BC41" s="23">
        <f>+TRUNC('D-PS'!BC41,0)</f>
        <v>0</v>
      </c>
      <c r="BD41" s="23">
        <f>+TRUNC('D-PS'!BD41,3)</f>
        <v>0</v>
      </c>
      <c r="BE41" s="23">
        <f>+TRUNC('D-PS'!BE41,3)</f>
        <v>82115.482000000004</v>
      </c>
      <c r="BF41" s="23">
        <f>+TRUNC('D-PS'!BF41,0)</f>
        <v>0</v>
      </c>
      <c r="BG41" s="23">
        <f>+TRUNC('D-PS'!BG41,0)</f>
        <v>0</v>
      </c>
      <c r="BH41" s="23">
        <f>+TRUNC('D-PS'!BH41,0)</f>
        <v>0</v>
      </c>
      <c r="BI41" s="23">
        <f>+TRUNC('D-PS'!BI41,0)</f>
        <v>0</v>
      </c>
      <c r="BJ41" s="23">
        <f>+TRUNC('D-PS'!BJ41,3)</f>
        <v>98.739000000000004</v>
      </c>
      <c r="BK41" s="23">
        <f>+TRUNC('D-PS'!BK41,3)</f>
        <v>1.8420000000000001</v>
      </c>
      <c r="BL41" s="23">
        <f>+TRUNC('D-PS'!BL41,3)</f>
        <v>-1.0569999999999999</v>
      </c>
      <c r="BM41" s="23">
        <f>+TRUNC('D-PS'!BM41,3)</f>
        <v>0.876</v>
      </c>
      <c r="BN41" s="23">
        <f>+TRUNC('D-PS'!BN41,3)</f>
        <v>6.0419999999999998</v>
      </c>
      <c r="BO41" s="23">
        <f>+TRUNC('D-PS'!BO41,3)</f>
        <v>6.0419999999999998</v>
      </c>
      <c r="BP41" s="23">
        <f>+TRUNC('D-PS'!BP41,3)</f>
        <v>0</v>
      </c>
      <c r="BQ41" s="23">
        <f>+TRUNC('D-PS'!BQ41,3)</f>
        <v>37.502000000000002</v>
      </c>
      <c r="BR41" s="23">
        <f>+TRUNC('D-PS'!BR41,3)</f>
        <v>37.502000000000002</v>
      </c>
      <c r="BS41" s="23">
        <f>+TRUNC('D-PS'!BS41,3)</f>
        <v>98.739000000000004</v>
      </c>
      <c r="BT41" s="23">
        <f>+TRUNC('D-PS'!BT41,0)</f>
        <v>22507040</v>
      </c>
      <c r="BU41" s="23">
        <f>+TRUNC('D-PS'!BU41,0)</f>
        <v>1103026</v>
      </c>
      <c r="BV41" s="23">
        <f>+TRUNC('D-PS'!BV41,6)</f>
        <v>100</v>
      </c>
      <c r="BW41" s="23">
        <f>+TRUNC('D-PS'!BW41,0)</f>
        <v>0</v>
      </c>
      <c r="BX41" s="23">
        <f>+TRUNC('D-PS'!BX41,0)</f>
        <v>0</v>
      </c>
      <c r="BY41" s="23">
        <f>+TRUNC('D-PS'!BY41,0)</f>
        <v>1103026</v>
      </c>
      <c r="BZ41" s="23">
        <f>+TRUNC('D-PS'!BZ41,3)</f>
        <v>4.4509999999999996</v>
      </c>
      <c r="CA41" s="23">
        <f>+TRUNC('D-PS'!CA41,3)</f>
        <v>0.13</v>
      </c>
      <c r="CB41" s="23">
        <f>+TRUNC('D-PS'!CB41,3)</f>
        <v>0.42199999999999999</v>
      </c>
      <c r="CC41" s="23">
        <f>+TRUNC('D-PS'!CC41,3)</f>
        <v>0.10299999999999999</v>
      </c>
      <c r="CD41" s="23">
        <f>+TRUNC('D-PS'!CD41,3)</f>
        <v>8.6999999999999994E-2</v>
      </c>
      <c r="CE41" s="23">
        <f>+TRUNC('D-PS'!CE41,3)</f>
        <v>0</v>
      </c>
      <c r="CF41" s="23">
        <f>+TRUNC('D-PS'!CF41,3)</f>
        <v>0</v>
      </c>
      <c r="CG41" s="23">
        <f>+TRUNC('D-PS'!CG41,3)</f>
        <v>0</v>
      </c>
      <c r="CH41" s="23">
        <f>+TRUNC('D-PS'!CH41,3)</f>
        <v>0</v>
      </c>
      <c r="CI41" s="23">
        <f>+TRUNC('D-PS'!CI41,3)</f>
        <v>47099.114999999998</v>
      </c>
      <c r="CJ41" s="23">
        <f>+TRUNC('D-PS'!CJ41,3)</f>
        <v>1499.7370000000001</v>
      </c>
      <c r="CK41" s="23">
        <f>+TRUNC('D-PS'!CK41,3)</f>
        <v>0</v>
      </c>
      <c r="CL41" s="23">
        <f>+TRUNC('D-PS'!CL41,3)</f>
        <v>0</v>
      </c>
      <c r="CM41" s="23">
        <f>+TRUNC('D-PS'!CM41,3)</f>
        <v>0</v>
      </c>
      <c r="CN41" s="23">
        <f>+TRUNC('D-PS'!CN41,0)</f>
        <v>0</v>
      </c>
      <c r="CO41" s="23">
        <f>+TRUNC('D-PS'!CO41,3)</f>
        <v>0</v>
      </c>
      <c r="CP41" s="23">
        <f>+TRUNC('D-PS'!CP41,0)</f>
        <v>0</v>
      </c>
      <c r="CQ41" s="23">
        <f>+TRUNC('D-PS'!CQ41,0)</f>
        <v>0</v>
      </c>
      <c r="CR41" s="23">
        <f>+TRUNC('D-PS'!CR41,0)</f>
        <v>0</v>
      </c>
      <c r="CS41" s="23">
        <f>+TRUNC('D-PS'!CS41,0)</f>
        <v>0</v>
      </c>
      <c r="CT41" s="23">
        <f>+TRUNC('D-PS'!CT41,0)</f>
        <v>344727</v>
      </c>
      <c r="CU41" s="23">
        <f>+TRUNC('D-PS'!CU41,6)</f>
        <v>100</v>
      </c>
      <c r="CV41" s="23">
        <f>+TRUNC('D-PS'!CV41,0)</f>
        <v>0</v>
      </c>
      <c r="CW41" s="23">
        <f>+TRUNC('D-PS'!CW41,0)</f>
        <v>187683</v>
      </c>
      <c r="CX41" s="23">
        <f>+TRUNC('D-PS'!CX41,0)</f>
        <v>899</v>
      </c>
      <c r="CY41" s="23">
        <f>+TRUNC('D-PS'!CY41,0)</f>
        <v>0</v>
      </c>
      <c r="CZ41" s="23">
        <f>+TRUNC('D-PS'!CZ41,0)</f>
        <v>0</v>
      </c>
      <c r="DA41" s="23">
        <f>+TRUNC('D-PS'!DA41,0)</f>
        <v>0</v>
      </c>
      <c r="DB41" s="23">
        <f>+TRUNC('D-PS'!DB41,0)</f>
        <v>0</v>
      </c>
      <c r="DC41" s="23">
        <f>+TRUNC('D-PS'!DC41,0)</f>
        <v>0</v>
      </c>
      <c r="DD41" s="23">
        <f>+TRUNC('D-PS'!DD41,0)</f>
        <v>0</v>
      </c>
      <c r="DE41" s="23">
        <f>+TRUNC('D-PS'!DE41,0)</f>
        <v>0</v>
      </c>
      <c r="DF41" s="23">
        <f>+TRUNC('D-PS'!DF41,0)</f>
        <v>0</v>
      </c>
      <c r="DG41" s="23">
        <f>+TRUNC('D-PS'!DG41,0)</f>
        <v>103390</v>
      </c>
      <c r="DH41" s="23">
        <f>+TRUNC('D-PS'!DH41,0)</f>
        <v>52752</v>
      </c>
      <c r="DI41" s="23">
        <f>+TRUNC('D-PS'!DI41,0)</f>
        <v>0</v>
      </c>
      <c r="DJ41" s="23">
        <f>+TRUNC('D-PS'!DJ41,6)</f>
        <v>0</v>
      </c>
      <c r="DK41" s="23">
        <f>+TRUNC('D-PS'!DK41,0)</f>
        <v>0</v>
      </c>
      <c r="DL41" s="23">
        <f>+TRUNC('D-PS'!DL41,0)</f>
        <v>0</v>
      </c>
      <c r="DM41" s="23">
        <f>+TRUNC('D-PS'!DM41,0)</f>
        <v>0</v>
      </c>
      <c r="DN41" s="23">
        <f>+TRUNC('D-PS'!DN41,0)</f>
        <v>21404014</v>
      </c>
      <c r="DO41" s="23">
        <f>+TRUNC('D-PS'!DO41,0)</f>
        <v>21059287</v>
      </c>
      <c r="DP41" s="23">
        <f>+TRUNC('D-PS'!DP41,0)</f>
        <v>12467630</v>
      </c>
      <c r="DR41" s="53">
        <f>+TRUNC('D-PS'!DR41,0)</f>
        <v>0</v>
      </c>
      <c r="DS41" s="53">
        <f>+TRUNC('D-PS'!DS41,0)</f>
        <v>0</v>
      </c>
      <c r="DT41" s="53">
        <f>+TRUNC('D-PS'!DT41,3)</f>
        <v>0</v>
      </c>
      <c r="DU41" s="53">
        <f>+TRUNC('D-PS'!DU41,3)</f>
        <v>0</v>
      </c>
      <c r="DV41" s="53">
        <f>+TRUNC('D-PS'!DV41,0)</f>
        <v>0</v>
      </c>
      <c r="DW41" s="53">
        <f>+TRUNC('D-PS'!DW41,0)</f>
        <v>0</v>
      </c>
      <c r="DX41" s="53">
        <f>+TRUNC('D-PS'!DX41,0)</f>
        <v>0</v>
      </c>
      <c r="DY41" s="53">
        <f>+TRUNC('D-PS'!DY41,0)</f>
        <v>0</v>
      </c>
      <c r="DZ41" s="53">
        <f>+TRUNC('D-PS'!DZ41,0)</f>
        <v>0</v>
      </c>
      <c r="EA41" s="53">
        <f>+TRUNC('D-PS'!EA41,0)</f>
        <v>0</v>
      </c>
      <c r="EB41" s="53">
        <f>+TRUNC('D-PS'!EB41,3)</f>
        <v>0</v>
      </c>
      <c r="EC41" s="53">
        <f>+TRUNC('D-PS'!EC41,3)</f>
        <v>0</v>
      </c>
      <c r="ED41" s="53">
        <f>+TRUNC('D-PS'!ED41,0)</f>
        <v>0</v>
      </c>
      <c r="EE41" s="53">
        <f>+TRUNC('D-PS'!EE41,0)</f>
        <v>0</v>
      </c>
      <c r="EF41" s="53">
        <f>+TRUNC('D-PS'!EF41,0)</f>
        <v>0</v>
      </c>
      <c r="EG41" s="53">
        <f>+TRUNC('D-PS'!EG41,0)</f>
        <v>0</v>
      </c>
      <c r="EH41" s="53">
        <f>+TRUNC('D-PS'!EH41,0)</f>
        <v>0</v>
      </c>
      <c r="EI41" s="53">
        <f>+TRUNC('D-PS'!EI41,0)</f>
        <v>0</v>
      </c>
      <c r="EJ41" s="53">
        <f>+TRUNC('D-PS'!EJ41,3)</f>
        <v>0</v>
      </c>
      <c r="EK41" s="53">
        <f>+TRUNC('D-PS'!EK41,3)</f>
        <v>0</v>
      </c>
      <c r="EL41" s="53">
        <f>+TRUNC('D-PS'!EL41,0)</f>
        <v>0</v>
      </c>
      <c r="EM41" s="53">
        <f>+TRUNC('D-PS'!EM41,0)</f>
        <v>0</v>
      </c>
      <c r="EN41" s="53">
        <f>+TRUNC('D-PS'!EN41,0)</f>
        <v>0</v>
      </c>
      <c r="EO41" s="53">
        <f>+TRUNC('D-PS'!EO41,0)</f>
        <v>0</v>
      </c>
      <c r="EP41" s="76"/>
      <c r="EQ41" s="53">
        <f>+TRUNC('D-PS'!EQ41,0)</f>
        <v>247765</v>
      </c>
      <c r="ER41" s="53">
        <f>+TRUNC('D-PS'!ER41,0)</f>
        <v>0</v>
      </c>
      <c r="ES41" s="53">
        <f>+TRUNC('D-PS'!ES41,3)</f>
        <v>0</v>
      </c>
      <c r="ET41" s="53">
        <f>+TRUNC('D-PS'!ET41,3)</f>
        <v>82115.482000000004</v>
      </c>
      <c r="EU41" s="53">
        <f>+TRUNC('D-PS'!EU41,0)</f>
        <v>0</v>
      </c>
      <c r="EV41" s="53">
        <f>+TRUNC('D-PS'!EV41,0)</f>
        <v>0</v>
      </c>
      <c r="EW41" s="53">
        <f>+TRUNC('D-PS'!EW41,0)</f>
        <v>0</v>
      </c>
      <c r="EX41" s="53">
        <f>+TRUNC('D-PS'!EX41,0)</f>
        <v>0</v>
      </c>
      <c r="EY41" s="53">
        <f>+TRUNC('D-PS'!EY41,0)</f>
        <v>247765</v>
      </c>
      <c r="EZ41" s="53">
        <f>+TRUNC('D-PS'!EZ41,0)</f>
        <v>0</v>
      </c>
      <c r="FA41" s="53">
        <f>+TRUNC('D-PS'!FA41,3)</f>
        <v>0</v>
      </c>
      <c r="FB41" s="53">
        <f>+TRUNC('D-PS'!FB41,3)</f>
        <v>82115.482000000004</v>
      </c>
      <c r="FC41" s="53">
        <f>+TRUNC('D-PS'!FC41,0)</f>
        <v>0</v>
      </c>
      <c r="FD41" s="53">
        <f>+TRUNC('D-PS'!FD41,0)</f>
        <v>0</v>
      </c>
      <c r="FE41" s="53">
        <f>+TRUNC('D-PS'!FE41,0)</f>
        <v>0</v>
      </c>
      <c r="FF41" s="53">
        <f>+TRUNC('D-PS'!FF41,0)</f>
        <v>0</v>
      </c>
      <c r="FG41" s="53">
        <f>+TRUNC('D-PS'!FG41,0)</f>
        <v>227944</v>
      </c>
      <c r="FH41" s="53">
        <f>+TRUNC('D-PS'!FH41,0)</f>
        <v>0</v>
      </c>
      <c r="FI41" s="53">
        <f>+TRUNC('D-PS'!FI41,3)</f>
        <v>0</v>
      </c>
      <c r="FJ41" s="53">
        <f>+TRUNC('D-PS'!FJ41,3)</f>
        <v>82115.482000000004</v>
      </c>
      <c r="FK41" s="53">
        <f>+TRUNC('D-PS'!FK41,0)</f>
        <v>0</v>
      </c>
      <c r="FL41" s="53">
        <f>+TRUNC('D-PS'!FL41,0)</f>
        <v>0</v>
      </c>
      <c r="FM41" s="53">
        <f>+TRUNC('D-PS'!FM41,0)</f>
        <v>0</v>
      </c>
      <c r="FN41" s="53">
        <f>+TRUNC('D-PS'!FN41,0)</f>
        <v>0</v>
      </c>
    </row>
    <row r="42" spans="3:170" x14ac:dyDescent="0.2">
      <c r="C42" s="12">
        <f>+'D-PDP'!C42</f>
        <v>2029</v>
      </c>
      <c r="D42" s="23">
        <f>+TRUNC('D-PS'!D42,0)</f>
        <v>4</v>
      </c>
      <c r="E42" s="23">
        <f>+TRUNC('D-PS'!E42,0)</f>
        <v>0</v>
      </c>
      <c r="F42" s="23">
        <f>+TRUNC('D-PS'!F42,0)</f>
        <v>4</v>
      </c>
      <c r="G42" s="23">
        <f>+TRUNC('D-PS'!G42,0)</f>
        <v>0</v>
      </c>
      <c r="H42" s="23">
        <f>+TRUNC('D-PS'!H42,0)</f>
        <v>0</v>
      </c>
      <c r="I42" s="23">
        <f>+TRUNC('D-PS'!I42,0)</f>
        <v>0</v>
      </c>
      <c r="J42" s="23">
        <f>+TRUNC('D-PS'!J42,0)</f>
        <v>0</v>
      </c>
      <c r="K42" s="23">
        <f>+TRUNC('D-PS'!K42,0)</f>
        <v>285695</v>
      </c>
      <c r="L42" s="23">
        <f>+TRUNC('D-PS'!L42,0)</f>
        <v>0</v>
      </c>
      <c r="M42" s="23">
        <f>+TRUNC('D-PS'!M42,3)</f>
        <v>96066.993000000002</v>
      </c>
      <c r="N42" s="23">
        <f>+TRUNC('D-PS'!N42,3)</f>
        <v>88381.634000000005</v>
      </c>
      <c r="O42" s="23">
        <f>+TRUNC('D-PS'!O42,3)</f>
        <v>0</v>
      </c>
      <c r="P42" s="23">
        <f>+TRUNC('D-PS'!P42,3)</f>
        <v>7685.3590000000004</v>
      </c>
      <c r="Q42" s="23">
        <f>+TRUNC('D-PS'!Q42,3)</f>
        <v>0</v>
      </c>
      <c r="R42" s="23">
        <f>+TRUNC('D-PS'!R42,3)</f>
        <v>0</v>
      </c>
      <c r="S42" s="23">
        <f>+TRUNC('D-PS'!S42,0)</f>
        <v>0</v>
      </c>
      <c r="T42" s="23">
        <f>+TRUNC('D-PS'!T42,0)</f>
        <v>0</v>
      </c>
      <c r="U42" s="23">
        <f>+TRUNC('D-PS'!U42,0)</f>
        <v>0</v>
      </c>
      <c r="V42" s="23">
        <f>+TRUNC('D-PS'!V42,0)</f>
        <v>0</v>
      </c>
      <c r="W42" s="23">
        <f>+TRUNC('D-PS'!W42,0)</f>
        <v>5398786</v>
      </c>
      <c r="X42" s="23">
        <f>+TRUNC('D-PS'!X42,0)</f>
        <v>3635095</v>
      </c>
      <c r="Y42" s="23">
        <f>+TRUNC('D-PS'!Y42,0)</f>
        <v>0</v>
      </c>
      <c r="Z42" s="23">
        <f>+TRUNC('D-PS'!Z42,0)</f>
        <v>0</v>
      </c>
      <c r="AA42" s="23">
        <f>+TRUNC('D-PS'!AA42,0)</f>
        <v>0</v>
      </c>
      <c r="AB42" s="23">
        <f>+TRUNC('D-PS'!AB42,0)</f>
        <v>285695</v>
      </c>
      <c r="AC42" s="23">
        <f>+TRUNC('D-PS'!AC42,0)</f>
        <v>0</v>
      </c>
      <c r="AD42" s="23">
        <f>+TRUNC('D-PS'!AD42,3)</f>
        <v>0</v>
      </c>
      <c r="AE42" s="23">
        <f>+TRUNC('D-PS'!AE42,3)</f>
        <v>88381.634000000005</v>
      </c>
      <c r="AF42" s="23">
        <f>+TRUNC('D-PS'!AF42,0)</f>
        <v>0</v>
      </c>
      <c r="AG42" s="23">
        <f>+TRUNC('D-PS'!AG42,0)</f>
        <v>0</v>
      </c>
      <c r="AH42" s="23">
        <f>+TRUNC('D-PS'!AH42,0)</f>
        <v>0</v>
      </c>
      <c r="AI42" s="23">
        <f>+TRUNC('D-PS'!AI42,0)</f>
        <v>0</v>
      </c>
      <c r="AJ42" s="23">
        <f>+TRUNC('D-PS'!AJ42,6)</f>
        <v>8</v>
      </c>
      <c r="AK42" s="23" t="e">
        <f>+TRUNC('D-PS'!AK42,6)</f>
        <v>#REF!</v>
      </c>
      <c r="AL42" s="23">
        <f>+TRUNC('D-PS'!AL42,6)</f>
        <v>0</v>
      </c>
      <c r="AM42" s="23">
        <f>+TRUNC('D-PS'!AM42,0)</f>
        <v>22855</v>
      </c>
      <c r="AN42" s="23">
        <f>+TRUNC('D-PS'!AN42,3)</f>
        <v>0</v>
      </c>
      <c r="AO42" s="23">
        <f>+TRUNC('D-PS'!AO42,0)</f>
        <v>0</v>
      </c>
      <c r="AP42" s="23">
        <f>+TRUNC('D-PS'!AP42,6)</f>
        <v>100</v>
      </c>
      <c r="AQ42" s="23">
        <f>+TRUNC('D-PS'!AQ42,0)</f>
        <v>285695</v>
      </c>
      <c r="AR42" s="23">
        <f>+TRUNC('D-PS'!AR42,0)</f>
        <v>0</v>
      </c>
      <c r="AS42" s="23">
        <f>+TRUNC('D-PS'!AS42,3)</f>
        <v>0</v>
      </c>
      <c r="AT42" s="23">
        <f>+TRUNC('D-PS'!AT42,3)</f>
        <v>88381.634000000005</v>
      </c>
      <c r="AU42" s="23">
        <f>+TRUNC('D-PS'!AU42,0)</f>
        <v>0</v>
      </c>
      <c r="AV42" s="23">
        <f>+TRUNC('D-PS'!AV42,0)</f>
        <v>0</v>
      </c>
      <c r="AW42" s="23">
        <f>+TRUNC('D-PS'!AW42,0)</f>
        <v>0</v>
      </c>
      <c r="AX42" s="23">
        <f>+TRUNC('D-PS'!AX42,0)</f>
        <v>0</v>
      </c>
      <c r="AY42" s="23">
        <f>+TRUNC('D-PS'!AY42,0)</f>
        <v>22855</v>
      </c>
      <c r="AZ42" s="23">
        <f>+TRUNC('D-PS'!AZ42,3)</f>
        <v>0</v>
      </c>
      <c r="BA42" s="23">
        <f>+TRUNC('D-PS'!BA42,0)</f>
        <v>0</v>
      </c>
      <c r="BB42" s="23">
        <f>+TRUNC('D-PS'!BB42,0)</f>
        <v>262839</v>
      </c>
      <c r="BC42" s="23">
        <f>+TRUNC('D-PS'!BC42,0)</f>
        <v>0</v>
      </c>
      <c r="BD42" s="23">
        <f>+TRUNC('D-PS'!BD42,3)</f>
        <v>0</v>
      </c>
      <c r="BE42" s="23">
        <f>+TRUNC('D-PS'!BE42,3)</f>
        <v>88381.634000000005</v>
      </c>
      <c r="BF42" s="23">
        <f>+TRUNC('D-PS'!BF42,0)</f>
        <v>0</v>
      </c>
      <c r="BG42" s="23">
        <f>+TRUNC('D-PS'!BG42,0)</f>
        <v>0</v>
      </c>
      <c r="BH42" s="23">
        <f>+TRUNC('D-PS'!BH42,0)</f>
        <v>0</v>
      </c>
      <c r="BI42" s="23">
        <f>+TRUNC('D-PS'!BI42,0)</f>
        <v>0</v>
      </c>
      <c r="BJ42" s="23">
        <f>+TRUNC('D-PS'!BJ42,3)</f>
        <v>98.739000000000004</v>
      </c>
      <c r="BK42" s="23">
        <f>+TRUNC('D-PS'!BK42,3)</f>
        <v>1.8420000000000001</v>
      </c>
      <c r="BL42" s="23">
        <f>+TRUNC('D-PS'!BL42,3)</f>
        <v>-1.0569999999999999</v>
      </c>
      <c r="BM42" s="23">
        <f>+TRUNC('D-PS'!BM42,3)</f>
        <v>0.876</v>
      </c>
      <c r="BN42" s="23">
        <f>+TRUNC('D-PS'!BN42,3)</f>
        <v>6.0419999999999998</v>
      </c>
      <c r="BO42" s="23">
        <f>+TRUNC('D-PS'!BO42,3)</f>
        <v>6.0419999999999998</v>
      </c>
      <c r="BP42" s="23">
        <f>+TRUNC('D-PS'!BP42,3)</f>
        <v>0</v>
      </c>
      <c r="BQ42" s="23">
        <f>+TRUNC('D-PS'!BQ42,3)</f>
        <v>37.502000000000002</v>
      </c>
      <c r="BR42" s="23">
        <f>+TRUNC('D-PS'!BR42,3)</f>
        <v>37.502000000000002</v>
      </c>
      <c r="BS42" s="23">
        <f>+TRUNC('D-PS'!BS42,3)</f>
        <v>98.739000000000004</v>
      </c>
      <c r="BT42" s="23">
        <f>+TRUNC('D-PS'!BT42,0)</f>
        <v>25952520</v>
      </c>
      <c r="BU42" s="23">
        <f>+TRUNC('D-PS'!BU42,0)</f>
        <v>1172557</v>
      </c>
      <c r="BV42" s="23">
        <f>+TRUNC('D-PS'!BV42,6)</f>
        <v>100</v>
      </c>
      <c r="BW42" s="23">
        <f>+TRUNC('D-PS'!BW42,0)</f>
        <v>0</v>
      </c>
      <c r="BX42" s="23">
        <f>+TRUNC('D-PS'!BX42,0)</f>
        <v>0</v>
      </c>
      <c r="BY42" s="23">
        <f>+TRUNC('D-PS'!BY42,0)</f>
        <v>1172557</v>
      </c>
      <c r="BZ42" s="23">
        <f>+TRUNC('D-PS'!BZ42,3)</f>
        <v>4.1040000000000001</v>
      </c>
      <c r="CA42" s="23">
        <f>+TRUNC('D-PS'!CA42,3)</f>
        <v>0.13</v>
      </c>
      <c r="CB42" s="23">
        <f>+TRUNC('D-PS'!CB42,3)</f>
        <v>0.42199999999999999</v>
      </c>
      <c r="CC42" s="23">
        <f>+TRUNC('D-PS'!CC42,3)</f>
        <v>0.10299999999999999</v>
      </c>
      <c r="CD42" s="23">
        <f>+TRUNC('D-PS'!CD42,3)</f>
        <v>8.6999999999999994E-2</v>
      </c>
      <c r="CE42" s="23">
        <f>+TRUNC('D-PS'!CE42,3)</f>
        <v>0</v>
      </c>
      <c r="CF42" s="23">
        <f>+TRUNC('D-PS'!CF42,3)</f>
        <v>0</v>
      </c>
      <c r="CG42" s="23">
        <f>+TRUNC('D-PS'!CG42,3)</f>
        <v>0</v>
      </c>
      <c r="CH42" s="23">
        <f>+TRUNC('D-PS'!CH42,3)</f>
        <v>0</v>
      </c>
      <c r="CI42" s="23">
        <f>+TRUNC('D-PS'!CI42,3)</f>
        <v>47099.114999999998</v>
      </c>
      <c r="CJ42" s="23">
        <f>+TRUNC('D-PS'!CJ42,3)</f>
        <v>1499.7370000000001</v>
      </c>
      <c r="CK42" s="23">
        <f>+TRUNC('D-PS'!CK42,3)</f>
        <v>0</v>
      </c>
      <c r="CL42" s="23">
        <f>+TRUNC('D-PS'!CL42,3)</f>
        <v>0</v>
      </c>
      <c r="CM42" s="23">
        <f>+TRUNC('D-PS'!CM42,3)</f>
        <v>0</v>
      </c>
      <c r="CN42" s="23">
        <f>+TRUNC('D-PS'!CN42,0)</f>
        <v>0</v>
      </c>
      <c r="CO42" s="23">
        <f>+TRUNC('D-PS'!CO42,3)</f>
        <v>0</v>
      </c>
      <c r="CP42" s="23">
        <f>+TRUNC('D-PS'!CP42,0)</f>
        <v>0</v>
      </c>
      <c r="CQ42" s="23">
        <f>+TRUNC('D-PS'!CQ42,0)</f>
        <v>0</v>
      </c>
      <c r="CR42" s="23">
        <f>+TRUNC('D-PS'!CR42,0)</f>
        <v>0</v>
      </c>
      <c r="CS42" s="23">
        <f>+TRUNC('D-PS'!CS42,0)</f>
        <v>0</v>
      </c>
      <c r="CT42" s="23">
        <f>+TRUNC('D-PS'!CT42,0)</f>
        <v>281759</v>
      </c>
      <c r="CU42" s="23">
        <f>+TRUNC('D-PS'!CU42,6)</f>
        <v>100</v>
      </c>
      <c r="CV42" s="23">
        <f>+TRUNC('D-PS'!CV42,0)</f>
        <v>0</v>
      </c>
      <c r="CW42" s="23">
        <f>+TRUNC('D-PS'!CW42,0)</f>
        <v>146328</v>
      </c>
      <c r="CX42" s="23">
        <f>+TRUNC('D-PS'!CX42,0)</f>
        <v>13453</v>
      </c>
      <c r="CY42" s="23">
        <f>+TRUNC('D-PS'!CY42,0)</f>
        <v>0</v>
      </c>
      <c r="CZ42" s="23">
        <f>+TRUNC('D-PS'!CZ42,0)</f>
        <v>0</v>
      </c>
      <c r="DA42" s="23">
        <f>+TRUNC('D-PS'!DA42,0)</f>
        <v>0</v>
      </c>
      <c r="DB42" s="23">
        <f>+TRUNC('D-PS'!DB42,0)</f>
        <v>0</v>
      </c>
      <c r="DC42" s="23">
        <f>+TRUNC('D-PS'!DC42,0)</f>
        <v>0</v>
      </c>
      <c r="DD42" s="23">
        <f>+TRUNC('D-PS'!DD42,0)</f>
        <v>0</v>
      </c>
      <c r="DE42" s="23">
        <f>+TRUNC('D-PS'!DE42,0)</f>
        <v>0</v>
      </c>
      <c r="DF42" s="23">
        <f>+TRUNC('D-PS'!DF42,0)</f>
        <v>0</v>
      </c>
      <c r="DG42" s="23">
        <f>+TRUNC('D-PS'!DG42,0)</f>
        <v>84767</v>
      </c>
      <c r="DH42" s="23">
        <f>+TRUNC('D-PS'!DH42,0)</f>
        <v>37210</v>
      </c>
      <c r="DI42" s="23">
        <f>+TRUNC('D-PS'!DI42,0)</f>
        <v>0</v>
      </c>
      <c r="DJ42" s="23">
        <f>+TRUNC('D-PS'!DJ42,6)</f>
        <v>0</v>
      </c>
      <c r="DK42" s="23">
        <f>+TRUNC('D-PS'!DK42,0)</f>
        <v>0</v>
      </c>
      <c r="DL42" s="23">
        <f>+TRUNC('D-PS'!DL42,0)</f>
        <v>0</v>
      </c>
      <c r="DM42" s="23">
        <f>+TRUNC('D-PS'!DM42,0)</f>
        <v>0</v>
      </c>
      <c r="DN42" s="23">
        <f>+TRUNC('D-PS'!DN42,0)</f>
        <v>24779963</v>
      </c>
      <c r="DO42" s="23">
        <f>+TRUNC('D-PS'!DO42,0)</f>
        <v>24498203</v>
      </c>
      <c r="DP42" s="23">
        <f>+TRUNC('D-PS'!DP42,0)</f>
        <v>13185050</v>
      </c>
      <c r="DR42" s="53">
        <f>+TRUNC('D-PS'!DR42,0)</f>
        <v>0</v>
      </c>
      <c r="DS42" s="53">
        <f>+TRUNC('D-PS'!DS42,0)</f>
        <v>0</v>
      </c>
      <c r="DT42" s="53">
        <f>+TRUNC('D-PS'!DT42,3)</f>
        <v>0</v>
      </c>
      <c r="DU42" s="53">
        <f>+TRUNC('D-PS'!DU42,3)</f>
        <v>0</v>
      </c>
      <c r="DV42" s="53">
        <f>+TRUNC('D-PS'!DV42,0)</f>
        <v>0</v>
      </c>
      <c r="DW42" s="53">
        <f>+TRUNC('D-PS'!DW42,0)</f>
        <v>0</v>
      </c>
      <c r="DX42" s="53">
        <f>+TRUNC('D-PS'!DX42,0)</f>
        <v>0</v>
      </c>
      <c r="DY42" s="53">
        <f>+TRUNC('D-PS'!DY42,0)</f>
        <v>0</v>
      </c>
      <c r="DZ42" s="53">
        <f>+TRUNC('D-PS'!DZ42,0)</f>
        <v>0</v>
      </c>
      <c r="EA42" s="53">
        <f>+TRUNC('D-PS'!EA42,0)</f>
        <v>0</v>
      </c>
      <c r="EB42" s="53">
        <f>+TRUNC('D-PS'!EB42,3)</f>
        <v>0</v>
      </c>
      <c r="EC42" s="53">
        <f>+TRUNC('D-PS'!EC42,3)</f>
        <v>0</v>
      </c>
      <c r="ED42" s="53">
        <f>+TRUNC('D-PS'!ED42,0)</f>
        <v>0</v>
      </c>
      <c r="EE42" s="53">
        <f>+TRUNC('D-PS'!EE42,0)</f>
        <v>0</v>
      </c>
      <c r="EF42" s="53">
        <f>+TRUNC('D-PS'!EF42,0)</f>
        <v>0</v>
      </c>
      <c r="EG42" s="53">
        <f>+TRUNC('D-PS'!EG42,0)</f>
        <v>0</v>
      </c>
      <c r="EH42" s="53">
        <f>+TRUNC('D-PS'!EH42,0)</f>
        <v>0</v>
      </c>
      <c r="EI42" s="53">
        <f>+TRUNC('D-PS'!EI42,0)</f>
        <v>0</v>
      </c>
      <c r="EJ42" s="53">
        <f>+TRUNC('D-PS'!EJ42,3)</f>
        <v>0</v>
      </c>
      <c r="EK42" s="53">
        <f>+TRUNC('D-PS'!EK42,3)</f>
        <v>0</v>
      </c>
      <c r="EL42" s="53">
        <f>+TRUNC('D-PS'!EL42,0)</f>
        <v>0</v>
      </c>
      <c r="EM42" s="53">
        <f>+TRUNC('D-PS'!EM42,0)</f>
        <v>0</v>
      </c>
      <c r="EN42" s="53">
        <f>+TRUNC('D-PS'!EN42,0)</f>
        <v>0</v>
      </c>
      <c r="EO42" s="53">
        <f>+TRUNC('D-PS'!EO42,0)</f>
        <v>0</v>
      </c>
      <c r="EP42" s="76"/>
      <c r="EQ42" s="53">
        <f>+TRUNC('D-PS'!EQ42,0)</f>
        <v>285695</v>
      </c>
      <c r="ER42" s="53">
        <f>+TRUNC('D-PS'!ER42,0)</f>
        <v>0</v>
      </c>
      <c r="ES42" s="53">
        <f>+TRUNC('D-PS'!ES42,3)</f>
        <v>0</v>
      </c>
      <c r="ET42" s="53">
        <f>+TRUNC('D-PS'!ET42,3)</f>
        <v>88381.634000000005</v>
      </c>
      <c r="EU42" s="53">
        <f>+TRUNC('D-PS'!EU42,0)</f>
        <v>0</v>
      </c>
      <c r="EV42" s="53">
        <f>+TRUNC('D-PS'!EV42,0)</f>
        <v>0</v>
      </c>
      <c r="EW42" s="53">
        <f>+TRUNC('D-PS'!EW42,0)</f>
        <v>0</v>
      </c>
      <c r="EX42" s="53">
        <f>+TRUNC('D-PS'!EX42,0)</f>
        <v>0</v>
      </c>
      <c r="EY42" s="53">
        <f>+TRUNC('D-PS'!EY42,0)</f>
        <v>285695</v>
      </c>
      <c r="EZ42" s="53">
        <f>+TRUNC('D-PS'!EZ42,0)</f>
        <v>0</v>
      </c>
      <c r="FA42" s="53">
        <f>+TRUNC('D-PS'!FA42,3)</f>
        <v>0</v>
      </c>
      <c r="FB42" s="53">
        <f>+TRUNC('D-PS'!FB42,3)</f>
        <v>88381.634000000005</v>
      </c>
      <c r="FC42" s="53">
        <f>+TRUNC('D-PS'!FC42,0)</f>
        <v>0</v>
      </c>
      <c r="FD42" s="53">
        <f>+TRUNC('D-PS'!FD42,0)</f>
        <v>0</v>
      </c>
      <c r="FE42" s="53">
        <f>+TRUNC('D-PS'!FE42,0)</f>
        <v>0</v>
      </c>
      <c r="FF42" s="53">
        <f>+TRUNC('D-PS'!FF42,0)</f>
        <v>0</v>
      </c>
      <c r="FG42" s="53">
        <f>+TRUNC('D-PS'!FG42,0)</f>
        <v>262839</v>
      </c>
      <c r="FH42" s="53">
        <f>+TRUNC('D-PS'!FH42,0)</f>
        <v>0</v>
      </c>
      <c r="FI42" s="53">
        <f>+TRUNC('D-PS'!FI42,3)</f>
        <v>0</v>
      </c>
      <c r="FJ42" s="53">
        <f>+TRUNC('D-PS'!FJ42,3)</f>
        <v>88381.634000000005</v>
      </c>
      <c r="FK42" s="53">
        <f>+TRUNC('D-PS'!FK42,0)</f>
        <v>0</v>
      </c>
      <c r="FL42" s="53">
        <f>+TRUNC('D-PS'!FL42,0)</f>
        <v>0</v>
      </c>
      <c r="FM42" s="53">
        <f>+TRUNC('D-PS'!FM42,0)</f>
        <v>0</v>
      </c>
      <c r="FN42" s="53">
        <f>+TRUNC('D-PS'!FN42,0)</f>
        <v>0</v>
      </c>
    </row>
    <row r="43" spans="3:170" x14ac:dyDescent="0.2">
      <c r="C43" s="12">
        <f>+'D-PDP'!C43</f>
        <v>2030</v>
      </c>
      <c r="D43" s="23">
        <f>+TRUNC('D-PS'!D43,0)</f>
        <v>4</v>
      </c>
      <c r="E43" s="23">
        <f>+TRUNC('D-PS'!E43,0)</f>
        <v>0</v>
      </c>
      <c r="F43" s="23">
        <f>+TRUNC('D-PS'!F43,0)</f>
        <v>4</v>
      </c>
      <c r="G43" s="23">
        <f>+TRUNC('D-PS'!G43,0)</f>
        <v>0</v>
      </c>
      <c r="H43" s="23">
        <f>+TRUNC('D-PS'!H43,0)</f>
        <v>0</v>
      </c>
      <c r="I43" s="23">
        <f>+TRUNC('D-PS'!I43,0)</f>
        <v>0</v>
      </c>
      <c r="J43" s="23">
        <f>+TRUNC('D-PS'!J43,0)</f>
        <v>0</v>
      </c>
      <c r="K43" s="23">
        <f>+TRUNC('D-PS'!K43,0)</f>
        <v>283698</v>
      </c>
      <c r="L43" s="23">
        <f>+TRUNC('D-PS'!L43,0)</f>
        <v>0</v>
      </c>
      <c r="M43" s="23">
        <f>+TRUNC('D-PS'!M43,3)</f>
        <v>91565.453999999998</v>
      </c>
      <c r="N43" s="23">
        <f>+TRUNC('D-PS'!N43,3)</f>
        <v>84240.217999999993</v>
      </c>
      <c r="O43" s="23">
        <f>+TRUNC('D-PS'!O43,3)</f>
        <v>0</v>
      </c>
      <c r="P43" s="23">
        <f>+TRUNC('D-PS'!P43,3)</f>
        <v>7325.2359999999999</v>
      </c>
      <c r="Q43" s="23">
        <f>+TRUNC('D-PS'!Q43,3)</f>
        <v>0</v>
      </c>
      <c r="R43" s="23">
        <f>+TRUNC('D-PS'!R43,3)</f>
        <v>0</v>
      </c>
      <c r="S43" s="23">
        <f>+TRUNC('D-PS'!S43,0)</f>
        <v>0</v>
      </c>
      <c r="T43" s="23">
        <f>+TRUNC('D-PS'!T43,0)</f>
        <v>0</v>
      </c>
      <c r="U43" s="23">
        <f>+TRUNC('D-PS'!U43,0)</f>
        <v>0</v>
      </c>
      <c r="V43" s="23">
        <f>+TRUNC('D-PS'!V43,0)</f>
        <v>0</v>
      </c>
      <c r="W43" s="23">
        <f>+TRUNC('D-PS'!W43,0)</f>
        <v>5470218</v>
      </c>
      <c r="X43" s="23">
        <f>+TRUNC('D-PS'!X43,0)</f>
        <v>3631295</v>
      </c>
      <c r="Y43" s="23">
        <f>+TRUNC('D-PS'!Y43,0)</f>
        <v>0</v>
      </c>
      <c r="Z43" s="23">
        <f>+TRUNC('D-PS'!Z43,0)</f>
        <v>0</v>
      </c>
      <c r="AA43" s="23">
        <f>+TRUNC('D-PS'!AA43,0)</f>
        <v>0</v>
      </c>
      <c r="AB43" s="23">
        <f>+TRUNC('D-PS'!AB43,0)</f>
        <v>283698</v>
      </c>
      <c r="AC43" s="23">
        <f>+TRUNC('D-PS'!AC43,0)</f>
        <v>0</v>
      </c>
      <c r="AD43" s="23">
        <f>+TRUNC('D-PS'!AD43,3)</f>
        <v>0</v>
      </c>
      <c r="AE43" s="23">
        <f>+TRUNC('D-PS'!AE43,3)</f>
        <v>84240.217999999993</v>
      </c>
      <c r="AF43" s="23">
        <f>+TRUNC('D-PS'!AF43,0)</f>
        <v>0</v>
      </c>
      <c r="AG43" s="23">
        <f>+TRUNC('D-PS'!AG43,0)</f>
        <v>0</v>
      </c>
      <c r="AH43" s="23">
        <f>+TRUNC('D-PS'!AH43,0)</f>
        <v>0</v>
      </c>
      <c r="AI43" s="23">
        <f>+TRUNC('D-PS'!AI43,0)</f>
        <v>0</v>
      </c>
      <c r="AJ43" s="23">
        <f>+TRUNC('D-PS'!AJ43,6)</f>
        <v>8</v>
      </c>
      <c r="AK43" s="23" t="e">
        <f>+TRUNC('D-PS'!AK43,6)</f>
        <v>#REF!</v>
      </c>
      <c r="AL43" s="23">
        <f>+TRUNC('D-PS'!AL43,6)</f>
        <v>0</v>
      </c>
      <c r="AM43" s="23">
        <f>+TRUNC('D-PS'!AM43,0)</f>
        <v>22695</v>
      </c>
      <c r="AN43" s="23">
        <f>+TRUNC('D-PS'!AN43,3)</f>
        <v>0</v>
      </c>
      <c r="AO43" s="23">
        <f>+TRUNC('D-PS'!AO43,0)</f>
        <v>0</v>
      </c>
      <c r="AP43" s="23">
        <f>+TRUNC('D-PS'!AP43,6)</f>
        <v>100</v>
      </c>
      <c r="AQ43" s="23">
        <f>+TRUNC('D-PS'!AQ43,0)</f>
        <v>283698</v>
      </c>
      <c r="AR43" s="23">
        <f>+TRUNC('D-PS'!AR43,0)</f>
        <v>0</v>
      </c>
      <c r="AS43" s="23">
        <f>+TRUNC('D-PS'!AS43,3)</f>
        <v>0</v>
      </c>
      <c r="AT43" s="23">
        <f>+TRUNC('D-PS'!AT43,3)</f>
        <v>84240.217999999993</v>
      </c>
      <c r="AU43" s="23">
        <f>+TRUNC('D-PS'!AU43,0)</f>
        <v>0</v>
      </c>
      <c r="AV43" s="23">
        <f>+TRUNC('D-PS'!AV43,0)</f>
        <v>0</v>
      </c>
      <c r="AW43" s="23">
        <f>+TRUNC('D-PS'!AW43,0)</f>
        <v>0</v>
      </c>
      <c r="AX43" s="23">
        <f>+TRUNC('D-PS'!AX43,0)</f>
        <v>0</v>
      </c>
      <c r="AY43" s="23">
        <f>+TRUNC('D-PS'!AY43,0)</f>
        <v>22695</v>
      </c>
      <c r="AZ43" s="23">
        <f>+TRUNC('D-PS'!AZ43,3)</f>
        <v>0</v>
      </c>
      <c r="BA43" s="23">
        <f>+TRUNC('D-PS'!BA43,0)</f>
        <v>0</v>
      </c>
      <c r="BB43" s="23">
        <f>+TRUNC('D-PS'!BB43,0)</f>
        <v>261002</v>
      </c>
      <c r="BC43" s="23">
        <f>+TRUNC('D-PS'!BC43,0)</f>
        <v>0</v>
      </c>
      <c r="BD43" s="23">
        <f>+TRUNC('D-PS'!BD43,3)</f>
        <v>0</v>
      </c>
      <c r="BE43" s="23">
        <f>+TRUNC('D-PS'!BE43,3)</f>
        <v>84240.217999999993</v>
      </c>
      <c r="BF43" s="23">
        <f>+TRUNC('D-PS'!BF43,0)</f>
        <v>0</v>
      </c>
      <c r="BG43" s="23">
        <f>+TRUNC('D-PS'!BG43,0)</f>
        <v>0</v>
      </c>
      <c r="BH43" s="23">
        <f>+TRUNC('D-PS'!BH43,0)</f>
        <v>0</v>
      </c>
      <c r="BI43" s="23">
        <f>+TRUNC('D-PS'!BI43,0)</f>
        <v>0</v>
      </c>
      <c r="BJ43" s="23">
        <f>+TRUNC('D-PS'!BJ43,3)</f>
        <v>98.739000000000004</v>
      </c>
      <c r="BK43" s="23">
        <f>+TRUNC('D-PS'!BK43,3)</f>
        <v>1.8420000000000001</v>
      </c>
      <c r="BL43" s="23">
        <f>+TRUNC('D-PS'!BL43,3)</f>
        <v>-1.0569999999999999</v>
      </c>
      <c r="BM43" s="23">
        <f>+TRUNC('D-PS'!BM43,3)</f>
        <v>0.876</v>
      </c>
      <c r="BN43" s="23">
        <f>+TRUNC('D-PS'!BN43,3)</f>
        <v>6.0419999999999998</v>
      </c>
      <c r="BO43" s="23">
        <f>+TRUNC('D-PS'!BO43,3)</f>
        <v>6.0419999999999998</v>
      </c>
      <c r="BP43" s="23">
        <f>+TRUNC('D-PS'!BP43,3)</f>
        <v>0</v>
      </c>
      <c r="BQ43" s="23">
        <f>+TRUNC('D-PS'!BQ43,3)</f>
        <v>37.502000000000002</v>
      </c>
      <c r="BR43" s="23">
        <f>+TRUNC('D-PS'!BR43,3)</f>
        <v>37.502000000000002</v>
      </c>
      <c r="BS43" s="23">
        <f>+TRUNC('D-PS'!BS43,3)</f>
        <v>98.739000000000004</v>
      </c>
      <c r="BT43" s="23">
        <f>+TRUNC('D-PS'!BT43,0)</f>
        <v>25771106</v>
      </c>
      <c r="BU43" s="23">
        <f>+TRUNC('D-PS'!BU43,0)</f>
        <v>1177245</v>
      </c>
      <c r="BV43" s="23">
        <f>+TRUNC('D-PS'!BV43,6)</f>
        <v>100</v>
      </c>
      <c r="BW43" s="23">
        <f>+TRUNC('D-PS'!BW43,0)</f>
        <v>0</v>
      </c>
      <c r="BX43" s="23">
        <f>+TRUNC('D-PS'!BX43,0)</f>
        <v>0</v>
      </c>
      <c r="BY43" s="23">
        <f>+TRUNC('D-PS'!BY43,0)</f>
        <v>1177245</v>
      </c>
      <c r="BZ43" s="23">
        <f>+TRUNC('D-PS'!BZ43,3)</f>
        <v>4.149</v>
      </c>
      <c r="CA43" s="23">
        <f>+TRUNC('D-PS'!CA43,3)</f>
        <v>0.13</v>
      </c>
      <c r="CB43" s="23">
        <f>+TRUNC('D-PS'!CB43,3)</f>
        <v>0.42199999999999999</v>
      </c>
      <c r="CC43" s="23">
        <f>+TRUNC('D-PS'!CC43,3)</f>
        <v>0.10299999999999999</v>
      </c>
      <c r="CD43" s="23">
        <f>+TRUNC('D-PS'!CD43,3)</f>
        <v>8.6999999999999994E-2</v>
      </c>
      <c r="CE43" s="23">
        <f>+TRUNC('D-PS'!CE43,3)</f>
        <v>0</v>
      </c>
      <c r="CF43" s="23">
        <f>+TRUNC('D-PS'!CF43,3)</f>
        <v>0</v>
      </c>
      <c r="CG43" s="23">
        <f>+TRUNC('D-PS'!CG43,3)</f>
        <v>0</v>
      </c>
      <c r="CH43" s="23">
        <f>+TRUNC('D-PS'!CH43,3)</f>
        <v>0</v>
      </c>
      <c r="CI43" s="23">
        <f>+TRUNC('D-PS'!CI43,3)</f>
        <v>47099.114999999998</v>
      </c>
      <c r="CJ43" s="23">
        <f>+TRUNC('D-PS'!CJ43,3)</f>
        <v>1499.7370000000001</v>
      </c>
      <c r="CK43" s="23">
        <f>+TRUNC('D-PS'!CK43,3)</f>
        <v>0</v>
      </c>
      <c r="CL43" s="23">
        <f>+TRUNC('D-PS'!CL43,3)</f>
        <v>0</v>
      </c>
      <c r="CM43" s="23">
        <f>+TRUNC('D-PS'!CM43,3)</f>
        <v>0</v>
      </c>
      <c r="CN43" s="23">
        <f>+TRUNC('D-PS'!CN43,0)</f>
        <v>0</v>
      </c>
      <c r="CO43" s="23">
        <f>+TRUNC('D-PS'!CO43,3)</f>
        <v>0</v>
      </c>
      <c r="CP43" s="23">
        <f>+TRUNC('D-PS'!CP43,0)</f>
        <v>0</v>
      </c>
      <c r="CQ43" s="23">
        <f>+TRUNC('D-PS'!CQ43,0)</f>
        <v>0</v>
      </c>
      <c r="CR43" s="23">
        <f>+TRUNC('D-PS'!CR43,0)</f>
        <v>0</v>
      </c>
      <c r="CS43" s="23">
        <f>+TRUNC('D-PS'!CS43,0)</f>
        <v>0</v>
      </c>
      <c r="CT43" s="23">
        <f>+TRUNC('D-PS'!CT43,0)</f>
        <v>102546</v>
      </c>
      <c r="CU43" s="23">
        <f>+TRUNC('D-PS'!CU43,6)</f>
        <v>100</v>
      </c>
      <c r="CV43" s="23">
        <f>+TRUNC('D-PS'!CV43,0)</f>
        <v>0</v>
      </c>
      <c r="CW43" s="23">
        <f>+TRUNC('D-PS'!CW43,0)</f>
        <v>59066</v>
      </c>
      <c r="CX43" s="23">
        <f>+TRUNC('D-PS'!CX43,0)</f>
        <v>0</v>
      </c>
      <c r="CY43" s="23">
        <f>+TRUNC('D-PS'!CY43,0)</f>
        <v>0</v>
      </c>
      <c r="CZ43" s="23">
        <f>+TRUNC('D-PS'!CZ43,0)</f>
        <v>0</v>
      </c>
      <c r="DA43" s="23">
        <f>+TRUNC('D-PS'!DA43,0)</f>
        <v>0</v>
      </c>
      <c r="DB43" s="23">
        <f>+TRUNC('D-PS'!DB43,0)</f>
        <v>0</v>
      </c>
      <c r="DC43" s="23">
        <f>+TRUNC('D-PS'!DC43,0)</f>
        <v>0</v>
      </c>
      <c r="DD43" s="23">
        <f>+TRUNC('D-PS'!DD43,0)</f>
        <v>0</v>
      </c>
      <c r="DE43" s="23">
        <f>+TRUNC('D-PS'!DE43,0)</f>
        <v>0</v>
      </c>
      <c r="DF43" s="23">
        <f>+TRUNC('D-PS'!DF43,0)</f>
        <v>0</v>
      </c>
      <c r="DG43" s="23">
        <f>+TRUNC('D-PS'!DG43,0)</f>
        <v>28518</v>
      </c>
      <c r="DH43" s="23">
        <f>+TRUNC('D-PS'!DH43,0)</f>
        <v>14960</v>
      </c>
      <c r="DI43" s="23">
        <f>+TRUNC('D-PS'!DI43,0)</f>
        <v>0</v>
      </c>
      <c r="DJ43" s="23">
        <f>+TRUNC('D-PS'!DJ43,6)</f>
        <v>0</v>
      </c>
      <c r="DK43" s="23">
        <f>+TRUNC('D-PS'!DK43,0)</f>
        <v>0</v>
      </c>
      <c r="DL43" s="23">
        <f>+TRUNC('D-PS'!DL43,0)</f>
        <v>0</v>
      </c>
      <c r="DM43" s="23">
        <f>+TRUNC('D-PS'!DM43,0)</f>
        <v>0</v>
      </c>
      <c r="DN43" s="23">
        <f>+TRUNC('D-PS'!DN43,0)</f>
        <v>24593860</v>
      </c>
      <c r="DO43" s="23">
        <f>+TRUNC('D-PS'!DO43,0)</f>
        <v>24491314</v>
      </c>
      <c r="DP43" s="23">
        <f>+TRUNC('D-PS'!DP43,0)</f>
        <v>11983038</v>
      </c>
      <c r="DR43" s="53">
        <f>+TRUNC('D-PS'!DR43,0)</f>
        <v>0</v>
      </c>
      <c r="DS43" s="53">
        <f>+TRUNC('D-PS'!DS43,0)</f>
        <v>0</v>
      </c>
      <c r="DT43" s="53">
        <f>+TRUNC('D-PS'!DT43,3)</f>
        <v>0</v>
      </c>
      <c r="DU43" s="53">
        <f>+TRUNC('D-PS'!DU43,3)</f>
        <v>0</v>
      </c>
      <c r="DV43" s="53">
        <f>+TRUNC('D-PS'!DV43,0)</f>
        <v>0</v>
      </c>
      <c r="DW43" s="53">
        <f>+TRUNC('D-PS'!DW43,0)</f>
        <v>0</v>
      </c>
      <c r="DX43" s="53">
        <f>+TRUNC('D-PS'!DX43,0)</f>
        <v>0</v>
      </c>
      <c r="DY43" s="53">
        <f>+TRUNC('D-PS'!DY43,0)</f>
        <v>0</v>
      </c>
      <c r="DZ43" s="53">
        <f>+TRUNC('D-PS'!DZ43,0)</f>
        <v>0</v>
      </c>
      <c r="EA43" s="53">
        <f>+TRUNC('D-PS'!EA43,0)</f>
        <v>0</v>
      </c>
      <c r="EB43" s="53">
        <f>+TRUNC('D-PS'!EB43,3)</f>
        <v>0</v>
      </c>
      <c r="EC43" s="53">
        <f>+TRUNC('D-PS'!EC43,3)</f>
        <v>0</v>
      </c>
      <c r="ED43" s="53">
        <f>+TRUNC('D-PS'!ED43,0)</f>
        <v>0</v>
      </c>
      <c r="EE43" s="53">
        <f>+TRUNC('D-PS'!EE43,0)</f>
        <v>0</v>
      </c>
      <c r="EF43" s="53">
        <f>+TRUNC('D-PS'!EF43,0)</f>
        <v>0</v>
      </c>
      <c r="EG43" s="53">
        <f>+TRUNC('D-PS'!EG43,0)</f>
        <v>0</v>
      </c>
      <c r="EH43" s="53">
        <f>+TRUNC('D-PS'!EH43,0)</f>
        <v>0</v>
      </c>
      <c r="EI43" s="53">
        <f>+TRUNC('D-PS'!EI43,0)</f>
        <v>0</v>
      </c>
      <c r="EJ43" s="53">
        <f>+TRUNC('D-PS'!EJ43,3)</f>
        <v>0</v>
      </c>
      <c r="EK43" s="53">
        <f>+TRUNC('D-PS'!EK43,3)</f>
        <v>0</v>
      </c>
      <c r="EL43" s="53">
        <f>+TRUNC('D-PS'!EL43,0)</f>
        <v>0</v>
      </c>
      <c r="EM43" s="53">
        <f>+TRUNC('D-PS'!EM43,0)</f>
        <v>0</v>
      </c>
      <c r="EN43" s="53">
        <f>+TRUNC('D-PS'!EN43,0)</f>
        <v>0</v>
      </c>
      <c r="EO43" s="53">
        <f>+TRUNC('D-PS'!EO43,0)</f>
        <v>0</v>
      </c>
      <c r="EP43" s="76"/>
      <c r="EQ43" s="53">
        <f>+TRUNC('D-PS'!EQ43,0)</f>
        <v>283698</v>
      </c>
      <c r="ER43" s="53">
        <f>+TRUNC('D-PS'!ER43,0)</f>
        <v>0</v>
      </c>
      <c r="ES43" s="53">
        <f>+TRUNC('D-PS'!ES43,3)</f>
        <v>0</v>
      </c>
      <c r="ET43" s="53">
        <f>+TRUNC('D-PS'!ET43,3)</f>
        <v>84240.217999999993</v>
      </c>
      <c r="EU43" s="53">
        <f>+TRUNC('D-PS'!EU43,0)</f>
        <v>0</v>
      </c>
      <c r="EV43" s="53">
        <f>+TRUNC('D-PS'!EV43,0)</f>
        <v>0</v>
      </c>
      <c r="EW43" s="53">
        <f>+TRUNC('D-PS'!EW43,0)</f>
        <v>0</v>
      </c>
      <c r="EX43" s="53">
        <f>+TRUNC('D-PS'!EX43,0)</f>
        <v>0</v>
      </c>
      <c r="EY43" s="53">
        <f>+TRUNC('D-PS'!EY43,0)</f>
        <v>283698</v>
      </c>
      <c r="EZ43" s="53">
        <f>+TRUNC('D-PS'!EZ43,0)</f>
        <v>0</v>
      </c>
      <c r="FA43" s="53">
        <f>+TRUNC('D-PS'!FA43,3)</f>
        <v>0</v>
      </c>
      <c r="FB43" s="53">
        <f>+TRUNC('D-PS'!FB43,3)</f>
        <v>84240.217999999993</v>
      </c>
      <c r="FC43" s="53">
        <f>+TRUNC('D-PS'!FC43,0)</f>
        <v>0</v>
      </c>
      <c r="FD43" s="53">
        <f>+TRUNC('D-PS'!FD43,0)</f>
        <v>0</v>
      </c>
      <c r="FE43" s="53">
        <f>+TRUNC('D-PS'!FE43,0)</f>
        <v>0</v>
      </c>
      <c r="FF43" s="53">
        <f>+TRUNC('D-PS'!FF43,0)</f>
        <v>0</v>
      </c>
      <c r="FG43" s="53">
        <f>+TRUNC('D-PS'!FG43,0)</f>
        <v>261002</v>
      </c>
      <c r="FH43" s="53">
        <f>+TRUNC('D-PS'!FH43,0)</f>
        <v>0</v>
      </c>
      <c r="FI43" s="53">
        <f>+TRUNC('D-PS'!FI43,3)</f>
        <v>0</v>
      </c>
      <c r="FJ43" s="53">
        <f>+TRUNC('D-PS'!FJ43,3)</f>
        <v>84240.217999999993</v>
      </c>
      <c r="FK43" s="53">
        <f>+TRUNC('D-PS'!FK43,0)</f>
        <v>0</v>
      </c>
      <c r="FL43" s="53">
        <f>+TRUNC('D-PS'!FL43,0)</f>
        <v>0</v>
      </c>
      <c r="FM43" s="53">
        <f>+TRUNC('D-PS'!FM43,0)</f>
        <v>0</v>
      </c>
      <c r="FN43" s="53">
        <f>+TRUNC('D-PS'!FN43,0)</f>
        <v>0</v>
      </c>
    </row>
    <row r="44" spans="3:170" x14ac:dyDescent="0.2">
      <c r="C44" s="12">
        <f>+'D-PDP'!C44</f>
        <v>2031</v>
      </c>
      <c r="D44" s="23">
        <f>+TRUNC('D-PS'!D44,0)</f>
        <v>4</v>
      </c>
      <c r="E44" s="23">
        <f>+TRUNC('D-PS'!E44,0)</f>
        <v>0</v>
      </c>
      <c r="F44" s="23">
        <f>+TRUNC('D-PS'!F44,0)</f>
        <v>4</v>
      </c>
      <c r="G44" s="23">
        <f>+TRUNC('D-PS'!G44,0)</f>
        <v>0</v>
      </c>
      <c r="H44" s="23">
        <f>+TRUNC('D-PS'!H44,0)</f>
        <v>0</v>
      </c>
      <c r="I44" s="23">
        <f>+TRUNC('D-PS'!I44,0)</f>
        <v>0</v>
      </c>
      <c r="J44" s="23">
        <f>+TRUNC('D-PS'!J44,0)</f>
        <v>0</v>
      </c>
      <c r="K44" s="23">
        <f>+TRUNC('D-PS'!K44,0)</f>
        <v>270049</v>
      </c>
      <c r="L44" s="23">
        <f>+TRUNC('D-PS'!L44,0)</f>
        <v>0</v>
      </c>
      <c r="M44" s="23">
        <f>+TRUNC('D-PS'!M44,3)</f>
        <v>85081.714000000007</v>
      </c>
      <c r="N44" s="23">
        <f>+TRUNC('D-PS'!N44,3)</f>
        <v>78275.176999999996</v>
      </c>
      <c r="O44" s="23">
        <f>+TRUNC('D-PS'!O44,3)</f>
        <v>0</v>
      </c>
      <c r="P44" s="23">
        <f>+TRUNC('D-PS'!P44,3)</f>
        <v>6806.5370000000003</v>
      </c>
      <c r="Q44" s="23">
        <f>+TRUNC('D-PS'!Q44,3)</f>
        <v>0</v>
      </c>
      <c r="R44" s="23">
        <f>+TRUNC('D-PS'!R44,3)</f>
        <v>0</v>
      </c>
      <c r="S44" s="23">
        <f>+TRUNC('D-PS'!S44,0)</f>
        <v>0</v>
      </c>
      <c r="T44" s="23">
        <f>+TRUNC('D-PS'!T44,0)</f>
        <v>0</v>
      </c>
      <c r="U44" s="23">
        <f>+TRUNC('D-PS'!U44,0)</f>
        <v>0</v>
      </c>
      <c r="V44" s="23">
        <f>+TRUNC('D-PS'!V44,0)</f>
        <v>0</v>
      </c>
      <c r="W44" s="23">
        <f>+TRUNC('D-PS'!W44,0)</f>
        <v>5481582</v>
      </c>
      <c r="X44" s="23">
        <f>+TRUNC('D-PS'!X44,0)</f>
        <v>3632745</v>
      </c>
      <c r="Y44" s="23">
        <f>+TRUNC('D-PS'!Y44,0)</f>
        <v>0</v>
      </c>
      <c r="Z44" s="23">
        <f>+TRUNC('D-PS'!Z44,0)</f>
        <v>0</v>
      </c>
      <c r="AA44" s="23">
        <f>+TRUNC('D-PS'!AA44,0)</f>
        <v>0</v>
      </c>
      <c r="AB44" s="23">
        <f>+TRUNC('D-PS'!AB44,0)</f>
        <v>270049</v>
      </c>
      <c r="AC44" s="23">
        <f>+TRUNC('D-PS'!AC44,0)</f>
        <v>0</v>
      </c>
      <c r="AD44" s="23">
        <f>+TRUNC('D-PS'!AD44,3)</f>
        <v>0</v>
      </c>
      <c r="AE44" s="23">
        <f>+TRUNC('D-PS'!AE44,3)</f>
        <v>78275.176999999996</v>
      </c>
      <c r="AF44" s="23">
        <f>+TRUNC('D-PS'!AF44,0)</f>
        <v>0</v>
      </c>
      <c r="AG44" s="23">
        <f>+TRUNC('D-PS'!AG44,0)</f>
        <v>0</v>
      </c>
      <c r="AH44" s="23">
        <f>+TRUNC('D-PS'!AH44,0)</f>
        <v>0</v>
      </c>
      <c r="AI44" s="23">
        <f>+TRUNC('D-PS'!AI44,0)</f>
        <v>0</v>
      </c>
      <c r="AJ44" s="23">
        <f>+TRUNC('D-PS'!AJ44,6)</f>
        <v>8</v>
      </c>
      <c r="AK44" s="23" t="e">
        <f>+TRUNC('D-PS'!AK44,6)</f>
        <v>#REF!</v>
      </c>
      <c r="AL44" s="23">
        <f>+TRUNC('D-PS'!AL44,6)</f>
        <v>0</v>
      </c>
      <c r="AM44" s="23">
        <f>+TRUNC('D-PS'!AM44,0)</f>
        <v>21603</v>
      </c>
      <c r="AN44" s="23">
        <f>+TRUNC('D-PS'!AN44,3)</f>
        <v>0</v>
      </c>
      <c r="AO44" s="23">
        <f>+TRUNC('D-PS'!AO44,0)</f>
        <v>0</v>
      </c>
      <c r="AP44" s="23">
        <f>+TRUNC('D-PS'!AP44,6)</f>
        <v>100</v>
      </c>
      <c r="AQ44" s="23">
        <f>+TRUNC('D-PS'!AQ44,0)</f>
        <v>270049</v>
      </c>
      <c r="AR44" s="23">
        <f>+TRUNC('D-PS'!AR44,0)</f>
        <v>0</v>
      </c>
      <c r="AS44" s="23">
        <f>+TRUNC('D-PS'!AS44,3)</f>
        <v>0</v>
      </c>
      <c r="AT44" s="23">
        <f>+TRUNC('D-PS'!AT44,3)</f>
        <v>78275.176999999996</v>
      </c>
      <c r="AU44" s="23">
        <f>+TRUNC('D-PS'!AU44,0)</f>
        <v>0</v>
      </c>
      <c r="AV44" s="23">
        <f>+TRUNC('D-PS'!AV44,0)</f>
        <v>0</v>
      </c>
      <c r="AW44" s="23">
        <f>+TRUNC('D-PS'!AW44,0)</f>
        <v>0</v>
      </c>
      <c r="AX44" s="23">
        <f>+TRUNC('D-PS'!AX44,0)</f>
        <v>0</v>
      </c>
      <c r="AY44" s="23">
        <f>+TRUNC('D-PS'!AY44,0)</f>
        <v>21603</v>
      </c>
      <c r="AZ44" s="23">
        <f>+TRUNC('D-PS'!AZ44,3)</f>
        <v>0</v>
      </c>
      <c r="BA44" s="23">
        <f>+TRUNC('D-PS'!BA44,0)</f>
        <v>0</v>
      </c>
      <c r="BB44" s="23">
        <f>+TRUNC('D-PS'!BB44,0)</f>
        <v>248445</v>
      </c>
      <c r="BC44" s="23">
        <f>+TRUNC('D-PS'!BC44,0)</f>
        <v>0</v>
      </c>
      <c r="BD44" s="23">
        <f>+TRUNC('D-PS'!BD44,3)</f>
        <v>0</v>
      </c>
      <c r="BE44" s="23">
        <f>+TRUNC('D-PS'!BE44,3)</f>
        <v>78275.176999999996</v>
      </c>
      <c r="BF44" s="23">
        <f>+TRUNC('D-PS'!BF44,0)</f>
        <v>0</v>
      </c>
      <c r="BG44" s="23">
        <f>+TRUNC('D-PS'!BG44,0)</f>
        <v>0</v>
      </c>
      <c r="BH44" s="23">
        <f>+TRUNC('D-PS'!BH44,0)</f>
        <v>0</v>
      </c>
      <c r="BI44" s="23">
        <f>+TRUNC('D-PS'!BI44,0)</f>
        <v>0</v>
      </c>
      <c r="BJ44" s="23">
        <f>+TRUNC('D-PS'!BJ44,3)</f>
        <v>98.739000000000004</v>
      </c>
      <c r="BK44" s="23">
        <f>+TRUNC('D-PS'!BK44,3)</f>
        <v>1.8420000000000001</v>
      </c>
      <c r="BL44" s="23">
        <f>+TRUNC('D-PS'!BL44,3)</f>
        <v>-1.0569999999999999</v>
      </c>
      <c r="BM44" s="23">
        <f>+TRUNC('D-PS'!BM44,3)</f>
        <v>0.876</v>
      </c>
      <c r="BN44" s="23">
        <f>+TRUNC('D-PS'!BN44,3)</f>
        <v>6.0419999999999998</v>
      </c>
      <c r="BO44" s="23">
        <f>+TRUNC('D-PS'!BO44,3)</f>
        <v>6.0419999999999998</v>
      </c>
      <c r="BP44" s="23">
        <f>+TRUNC('D-PS'!BP44,3)</f>
        <v>0</v>
      </c>
      <c r="BQ44" s="23">
        <f>+TRUNC('D-PS'!BQ44,3)</f>
        <v>37.502000000000002</v>
      </c>
      <c r="BR44" s="23">
        <f>+TRUNC('D-PS'!BR44,3)</f>
        <v>37.502000000000002</v>
      </c>
      <c r="BS44" s="23">
        <f>+TRUNC('D-PS'!BS44,3)</f>
        <v>98.739000000000004</v>
      </c>
      <c r="BT44" s="23">
        <f>+TRUNC('D-PS'!BT44,0)</f>
        <v>24531320</v>
      </c>
      <c r="BU44" s="23">
        <f>+TRUNC('D-PS'!BU44,0)</f>
        <v>1172610</v>
      </c>
      <c r="BV44" s="23">
        <f>+TRUNC('D-PS'!BV44,6)</f>
        <v>100</v>
      </c>
      <c r="BW44" s="23">
        <f>+TRUNC('D-PS'!BW44,0)</f>
        <v>0</v>
      </c>
      <c r="BX44" s="23">
        <f>+TRUNC('D-PS'!BX44,0)</f>
        <v>0</v>
      </c>
      <c r="BY44" s="23">
        <f>+TRUNC('D-PS'!BY44,0)</f>
        <v>1172610</v>
      </c>
      <c r="BZ44" s="23">
        <f>+TRUNC('D-PS'!BZ44,3)</f>
        <v>4.3419999999999996</v>
      </c>
      <c r="CA44" s="23">
        <f>+TRUNC('D-PS'!CA44,3)</f>
        <v>0.13</v>
      </c>
      <c r="CB44" s="23">
        <f>+TRUNC('D-PS'!CB44,3)</f>
        <v>0.42199999999999999</v>
      </c>
      <c r="CC44" s="23">
        <f>+TRUNC('D-PS'!CC44,3)</f>
        <v>0.10299999999999999</v>
      </c>
      <c r="CD44" s="23">
        <f>+TRUNC('D-PS'!CD44,3)</f>
        <v>8.6999999999999994E-2</v>
      </c>
      <c r="CE44" s="23">
        <f>+TRUNC('D-PS'!CE44,3)</f>
        <v>0</v>
      </c>
      <c r="CF44" s="23">
        <f>+TRUNC('D-PS'!CF44,3)</f>
        <v>0</v>
      </c>
      <c r="CG44" s="23">
        <f>+TRUNC('D-PS'!CG44,3)</f>
        <v>0</v>
      </c>
      <c r="CH44" s="23">
        <f>+TRUNC('D-PS'!CH44,3)</f>
        <v>0</v>
      </c>
      <c r="CI44" s="23">
        <f>+TRUNC('D-PS'!CI44,3)</f>
        <v>47099.114999999998</v>
      </c>
      <c r="CJ44" s="23">
        <f>+TRUNC('D-PS'!CJ44,3)</f>
        <v>1499.7370000000001</v>
      </c>
      <c r="CK44" s="23">
        <f>+TRUNC('D-PS'!CK44,3)</f>
        <v>0</v>
      </c>
      <c r="CL44" s="23">
        <f>+TRUNC('D-PS'!CL44,3)</f>
        <v>0</v>
      </c>
      <c r="CM44" s="23">
        <f>+TRUNC('D-PS'!CM44,3)</f>
        <v>0</v>
      </c>
      <c r="CN44" s="23">
        <f>+TRUNC('D-PS'!CN44,0)</f>
        <v>0</v>
      </c>
      <c r="CO44" s="23">
        <f>+TRUNC('D-PS'!CO44,3)</f>
        <v>0</v>
      </c>
      <c r="CP44" s="23">
        <f>+TRUNC('D-PS'!CP44,0)</f>
        <v>0</v>
      </c>
      <c r="CQ44" s="23">
        <f>+TRUNC('D-PS'!CQ44,0)</f>
        <v>0</v>
      </c>
      <c r="CR44" s="23">
        <f>+TRUNC('D-PS'!CR44,0)</f>
        <v>0</v>
      </c>
      <c r="CS44" s="23">
        <f>+TRUNC('D-PS'!CS44,0)</f>
        <v>0</v>
      </c>
      <c r="CT44" s="23">
        <f>+TRUNC('D-PS'!CT44,0)</f>
        <v>4539</v>
      </c>
      <c r="CU44" s="23">
        <f>+TRUNC('D-PS'!CU44,6)</f>
        <v>100</v>
      </c>
      <c r="CV44" s="23">
        <f>+TRUNC('D-PS'!CV44,0)</f>
        <v>0</v>
      </c>
      <c r="CW44" s="23">
        <f>+TRUNC('D-PS'!CW44,0)</f>
        <v>3118</v>
      </c>
      <c r="CX44" s="23">
        <f>+TRUNC('D-PS'!CX44,0)</f>
        <v>0</v>
      </c>
      <c r="CY44" s="23">
        <f>+TRUNC('D-PS'!CY44,0)</f>
        <v>0</v>
      </c>
      <c r="CZ44" s="23">
        <f>+TRUNC('D-PS'!CZ44,0)</f>
        <v>0</v>
      </c>
      <c r="DA44" s="23">
        <f>+TRUNC('D-PS'!DA44,0)</f>
        <v>0</v>
      </c>
      <c r="DB44" s="23">
        <f>+TRUNC('D-PS'!DB44,0)</f>
        <v>0</v>
      </c>
      <c r="DC44" s="23">
        <f>+TRUNC('D-PS'!DC44,0)</f>
        <v>0</v>
      </c>
      <c r="DD44" s="23">
        <f>+TRUNC('D-PS'!DD44,0)</f>
        <v>0</v>
      </c>
      <c r="DE44" s="23">
        <f>+TRUNC('D-PS'!DE44,0)</f>
        <v>0</v>
      </c>
      <c r="DF44" s="23">
        <f>+TRUNC('D-PS'!DF44,0)</f>
        <v>0</v>
      </c>
      <c r="DG44" s="23">
        <f>+TRUNC('D-PS'!DG44,0)</f>
        <v>1421</v>
      </c>
      <c r="DH44" s="23">
        <f>+TRUNC('D-PS'!DH44,0)</f>
        <v>0</v>
      </c>
      <c r="DI44" s="23">
        <f>+TRUNC('D-PS'!DI44,0)</f>
        <v>0</v>
      </c>
      <c r="DJ44" s="23">
        <f>+TRUNC('D-PS'!DJ44,6)</f>
        <v>0</v>
      </c>
      <c r="DK44" s="23">
        <f>+TRUNC('D-PS'!DK44,0)</f>
        <v>0</v>
      </c>
      <c r="DL44" s="23">
        <f>+TRUNC('D-PS'!DL44,0)</f>
        <v>0</v>
      </c>
      <c r="DM44" s="23">
        <f>+TRUNC('D-PS'!DM44,0)</f>
        <v>0</v>
      </c>
      <c r="DN44" s="23">
        <f>+TRUNC('D-PS'!DN44,0)</f>
        <v>23358709</v>
      </c>
      <c r="DO44" s="23">
        <f>+TRUNC('D-PS'!DO44,0)</f>
        <v>23354169</v>
      </c>
      <c r="DP44" s="23">
        <f>+TRUNC('D-PS'!DP44,0)</f>
        <v>10387872</v>
      </c>
      <c r="DR44" s="53">
        <f>+TRUNC('D-PS'!DR44,0)</f>
        <v>0</v>
      </c>
      <c r="DS44" s="53">
        <f>+TRUNC('D-PS'!DS44,0)</f>
        <v>0</v>
      </c>
      <c r="DT44" s="53">
        <f>+TRUNC('D-PS'!DT44,3)</f>
        <v>0</v>
      </c>
      <c r="DU44" s="53">
        <f>+TRUNC('D-PS'!DU44,3)</f>
        <v>0</v>
      </c>
      <c r="DV44" s="53">
        <f>+TRUNC('D-PS'!DV44,0)</f>
        <v>0</v>
      </c>
      <c r="DW44" s="53">
        <f>+TRUNC('D-PS'!DW44,0)</f>
        <v>0</v>
      </c>
      <c r="DX44" s="53">
        <f>+TRUNC('D-PS'!DX44,0)</f>
        <v>0</v>
      </c>
      <c r="DY44" s="53">
        <f>+TRUNC('D-PS'!DY44,0)</f>
        <v>0</v>
      </c>
      <c r="DZ44" s="53">
        <f>+TRUNC('D-PS'!DZ44,0)</f>
        <v>0</v>
      </c>
      <c r="EA44" s="53">
        <f>+TRUNC('D-PS'!EA44,0)</f>
        <v>0</v>
      </c>
      <c r="EB44" s="53">
        <f>+TRUNC('D-PS'!EB44,3)</f>
        <v>0</v>
      </c>
      <c r="EC44" s="53">
        <f>+TRUNC('D-PS'!EC44,3)</f>
        <v>0</v>
      </c>
      <c r="ED44" s="53">
        <f>+TRUNC('D-PS'!ED44,0)</f>
        <v>0</v>
      </c>
      <c r="EE44" s="53">
        <f>+TRUNC('D-PS'!EE44,0)</f>
        <v>0</v>
      </c>
      <c r="EF44" s="53">
        <f>+TRUNC('D-PS'!EF44,0)</f>
        <v>0</v>
      </c>
      <c r="EG44" s="53">
        <f>+TRUNC('D-PS'!EG44,0)</f>
        <v>0</v>
      </c>
      <c r="EH44" s="53">
        <f>+TRUNC('D-PS'!EH44,0)</f>
        <v>0</v>
      </c>
      <c r="EI44" s="53">
        <f>+TRUNC('D-PS'!EI44,0)</f>
        <v>0</v>
      </c>
      <c r="EJ44" s="53">
        <f>+TRUNC('D-PS'!EJ44,3)</f>
        <v>0</v>
      </c>
      <c r="EK44" s="53">
        <f>+TRUNC('D-PS'!EK44,3)</f>
        <v>0</v>
      </c>
      <c r="EL44" s="53">
        <f>+TRUNC('D-PS'!EL44,0)</f>
        <v>0</v>
      </c>
      <c r="EM44" s="53">
        <f>+TRUNC('D-PS'!EM44,0)</f>
        <v>0</v>
      </c>
      <c r="EN44" s="53">
        <f>+TRUNC('D-PS'!EN44,0)</f>
        <v>0</v>
      </c>
      <c r="EO44" s="53">
        <f>+TRUNC('D-PS'!EO44,0)</f>
        <v>0</v>
      </c>
      <c r="EP44" s="76"/>
      <c r="EQ44" s="53">
        <f>+TRUNC('D-PS'!EQ44,0)</f>
        <v>270049</v>
      </c>
      <c r="ER44" s="53">
        <f>+TRUNC('D-PS'!ER44,0)</f>
        <v>0</v>
      </c>
      <c r="ES44" s="53">
        <f>+TRUNC('D-PS'!ES44,3)</f>
        <v>0</v>
      </c>
      <c r="ET44" s="53">
        <f>+TRUNC('D-PS'!ET44,3)</f>
        <v>78275.176999999996</v>
      </c>
      <c r="EU44" s="53">
        <f>+TRUNC('D-PS'!EU44,0)</f>
        <v>0</v>
      </c>
      <c r="EV44" s="53">
        <f>+TRUNC('D-PS'!EV44,0)</f>
        <v>0</v>
      </c>
      <c r="EW44" s="53">
        <f>+TRUNC('D-PS'!EW44,0)</f>
        <v>0</v>
      </c>
      <c r="EX44" s="53">
        <f>+TRUNC('D-PS'!EX44,0)</f>
        <v>0</v>
      </c>
      <c r="EY44" s="53">
        <f>+TRUNC('D-PS'!EY44,0)</f>
        <v>270049</v>
      </c>
      <c r="EZ44" s="53">
        <f>+TRUNC('D-PS'!EZ44,0)</f>
        <v>0</v>
      </c>
      <c r="FA44" s="53">
        <f>+TRUNC('D-PS'!FA44,3)</f>
        <v>0</v>
      </c>
      <c r="FB44" s="53">
        <f>+TRUNC('D-PS'!FB44,3)</f>
        <v>78275.176999999996</v>
      </c>
      <c r="FC44" s="53">
        <f>+TRUNC('D-PS'!FC44,0)</f>
        <v>0</v>
      </c>
      <c r="FD44" s="53">
        <f>+TRUNC('D-PS'!FD44,0)</f>
        <v>0</v>
      </c>
      <c r="FE44" s="53">
        <f>+TRUNC('D-PS'!FE44,0)</f>
        <v>0</v>
      </c>
      <c r="FF44" s="53">
        <f>+TRUNC('D-PS'!FF44,0)</f>
        <v>0</v>
      </c>
      <c r="FG44" s="53">
        <f>+TRUNC('D-PS'!FG44,0)</f>
        <v>248445</v>
      </c>
      <c r="FH44" s="53">
        <f>+TRUNC('D-PS'!FH44,0)</f>
        <v>0</v>
      </c>
      <c r="FI44" s="53">
        <f>+TRUNC('D-PS'!FI44,3)</f>
        <v>0</v>
      </c>
      <c r="FJ44" s="53">
        <f>+TRUNC('D-PS'!FJ44,3)</f>
        <v>78275.176999999996</v>
      </c>
      <c r="FK44" s="53">
        <f>+TRUNC('D-PS'!FK44,0)</f>
        <v>0</v>
      </c>
      <c r="FL44" s="53">
        <f>+TRUNC('D-PS'!FL44,0)</f>
        <v>0</v>
      </c>
      <c r="FM44" s="53">
        <f>+TRUNC('D-PS'!FM44,0)</f>
        <v>0</v>
      </c>
      <c r="FN44" s="53">
        <f>+TRUNC('D-PS'!FN44,0)</f>
        <v>0</v>
      </c>
    </row>
    <row r="45" spans="3:170" x14ac:dyDescent="0.2">
      <c r="C45" s="12">
        <f>+'D-PDP'!C45</f>
        <v>2032</v>
      </c>
      <c r="D45" s="23">
        <f>+TRUNC('D-PS'!D45,0)</f>
        <v>4</v>
      </c>
      <c r="E45" s="23">
        <f>+TRUNC('D-PS'!E45,0)</f>
        <v>0</v>
      </c>
      <c r="F45" s="23">
        <f>+TRUNC('D-PS'!F45,0)</f>
        <v>4</v>
      </c>
      <c r="G45" s="23">
        <f>+TRUNC('D-PS'!G45,0)</f>
        <v>0</v>
      </c>
      <c r="H45" s="23">
        <f>+TRUNC('D-PS'!H45,0)</f>
        <v>0</v>
      </c>
      <c r="I45" s="23">
        <f>+TRUNC('D-PS'!I45,0)</f>
        <v>0</v>
      </c>
      <c r="J45" s="23">
        <f>+TRUNC('D-PS'!J45,0)</f>
        <v>0</v>
      </c>
      <c r="K45" s="23">
        <f>+TRUNC('D-PS'!K45,0)</f>
        <v>254279</v>
      </c>
      <c r="L45" s="23">
        <f>+TRUNC('D-PS'!L45,0)</f>
        <v>0</v>
      </c>
      <c r="M45" s="23">
        <f>+TRUNC('D-PS'!M45,3)</f>
        <v>78753.52</v>
      </c>
      <c r="N45" s="23">
        <f>+TRUNC('D-PS'!N45,3)</f>
        <v>72453.237999999998</v>
      </c>
      <c r="O45" s="23">
        <f>+TRUNC('D-PS'!O45,3)</f>
        <v>0</v>
      </c>
      <c r="P45" s="23">
        <f>+TRUNC('D-PS'!P45,3)</f>
        <v>6300.2809999999999</v>
      </c>
      <c r="Q45" s="23">
        <f>+TRUNC('D-PS'!Q45,3)</f>
        <v>0</v>
      </c>
      <c r="R45" s="23">
        <f>+TRUNC('D-PS'!R45,3)</f>
        <v>0</v>
      </c>
      <c r="S45" s="23">
        <f>+TRUNC('D-PS'!S45,0)</f>
        <v>0</v>
      </c>
      <c r="T45" s="23">
        <f>+TRUNC('D-PS'!T45,0)</f>
        <v>0</v>
      </c>
      <c r="U45" s="23">
        <f>+TRUNC('D-PS'!U45,0)</f>
        <v>0</v>
      </c>
      <c r="V45" s="23">
        <f>+TRUNC('D-PS'!V45,0)</f>
        <v>0</v>
      </c>
      <c r="W45" s="23">
        <f>+TRUNC('D-PS'!W45,0)</f>
        <v>5516828</v>
      </c>
      <c r="X45" s="23">
        <f>+TRUNC('D-PS'!X45,0)</f>
        <v>3635994</v>
      </c>
      <c r="Y45" s="23">
        <f>+TRUNC('D-PS'!Y45,0)</f>
        <v>0</v>
      </c>
      <c r="Z45" s="23">
        <f>+TRUNC('D-PS'!Z45,0)</f>
        <v>0</v>
      </c>
      <c r="AA45" s="23">
        <f>+TRUNC('D-PS'!AA45,0)</f>
        <v>0</v>
      </c>
      <c r="AB45" s="23">
        <f>+TRUNC('D-PS'!AB45,0)</f>
        <v>254279</v>
      </c>
      <c r="AC45" s="23">
        <f>+TRUNC('D-PS'!AC45,0)</f>
        <v>0</v>
      </c>
      <c r="AD45" s="23">
        <f>+TRUNC('D-PS'!AD45,3)</f>
        <v>0</v>
      </c>
      <c r="AE45" s="23">
        <f>+TRUNC('D-PS'!AE45,3)</f>
        <v>72453.237999999998</v>
      </c>
      <c r="AF45" s="23">
        <f>+TRUNC('D-PS'!AF45,0)</f>
        <v>0</v>
      </c>
      <c r="AG45" s="23">
        <f>+TRUNC('D-PS'!AG45,0)</f>
        <v>0</v>
      </c>
      <c r="AH45" s="23">
        <f>+TRUNC('D-PS'!AH45,0)</f>
        <v>0</v>
      </c>
      <c r="AI45" s="23">
        <f>+TRUNC('D-PS'!AI45,0)</f>
        <v>0</v>
      </c>
      <c r="AJ45" s="23">
        <f>+TRUNC('D-PS'!AJ45,6)</f>
        <v>8</v>
      </c>
      <c r="AK45" s="23" t="e">
        <f>+TRUNC('D-PS'!AK45,6)</f>
        <v>#REF!</v>
      </c>
      <c r="AL45" s="23">
        <f>+TRUNC('D-PS'!AL45,6)</f>
        <v>0</v>
      </c>
      <c r="AM45" s="23">
        <f>+TRUNC('D-PS'!AM45,0)</f>
        <v>20342</v>
      </c>
      <c r="AN45" s="23">
        <f>+TRUNC('D-PS'!AN45,3)</f>
        <v>0</v>
      </c>
      <c r="AO45" s="23">
        <f>+TRUNC('D-PS'!AO45,0)</f>
        <v>0</v>
      </c>
      <c r="AP45" s="23">
        <f>+TRUNC('D-PS'!AP45,6)</f>
        <v>100</v>
      </c>
      <c r="AQ45" s="23">
        <f>+TRUNC('D-PS'!AQ45,0)</f>
        <v>254279</v>
      </c>
      <c r="AR45" s="23">
        <f>+TRUNC('D-PS'!AR45,0)</f>
        <v>0</v>
      </c>
      <c r="AS45" s="23">
        <f>+TRUNC('D-PS'!AS45,3)</f>
        <v>0</v>
      </c>
      <c r="AT45" s="23">
        <f>+TRUNC('D-PS'!AT45,3)</f>
        <v>72453.237999999998</v>
      </c>
      <c r="AU45" s="23">
        <f>+TRUNC('D-PS'!AU45,0)</f>
        <v>0</v>
      </c>
      <c r="AV45" s="23">
        <f>+TRUNC('D-PS'!AV45,0)</f>
        <v>0</v>
      </c>
      <c r="AW45" s="23">
        <f>+TRUNC('D-PS'!AW45,0)</f>
        <v>0</v>
      </c>
      <c r="AX45" s="23">
        <f>+TRUNC('D-PS'!AX45,0)</f>
        <v>0</v>
      </c>
      <c r="AY45" s="23">
        <f>+TRUNC('D-PS'!AY45,0)</f>
        <v>20342</v>
      </c>
      <c r="AZ45" s="23">
        <f>+TRUNC('D-PS'!AZ45,3)</f>
        <v>0</v>
      </c>
      <c r="BA45" s="23">
        <f>+TRUNC('D-PS'!BA45,0)</f>
        <v>0</v>
      </c>
      <c r="BB45" s="23">
        <f>+TRUNC('D-PS'!BB45,0)</f>
        <v>233937</v>
      </c>
      <c r="BC45" s="23">
        <f>+TRUNC('D-PS'!BC45,0)</f>
        <v>0</v>
      </c>
      <c r="BD45" s="23">
        <f>+TRUNC('D-PS'!BD45,3)</f>
        <v>0</v>
      </c>
      <c r="BE45" s="23">
        <f>+TRUNC('D-PS'!BE45,3)</f>
        <v>72453.237999999998</v>
      </c>
      <c r="BF45" s="23">
        <f>+TRUNC('D-PS'!BF45,0)</f>
        <v>0</v>
      </c>
      <c r="BG45" s="23">
        <f>+TRUNC('D-PS'!BG45,0)</f>
        <v>0</v>
      </c>
      <c r="BH45" s="23">
        <f>+TRUNC('D-PS'!BH45,0)</f>
        <v>0</v>
      </c>
      <c r="BI45" s="23">
        <f>+TRUNC('D-PS'!BI45,0)</f>
        <v>0</v>
      </c>
      <c r="BJ45" s="23">
        <f>+TRUNC('D-PS'!BJ45,3)</f>
        <v>98.739000000000004</v>
      </c>
      <c r="BK45" s="23">
        <f>+TRUNC('D-PS'!BK45,3)</f>
        <v>1.8420000000000001</v>
      </c>
      <c r="BL45" s="23">
        <f>+TRUNC('D-PS'!BL45,3)</f>
        <v>-1.0569999999999999</v>
      </c>
      <c r="BM45" s="23">
        <f>+TRUNC('D-PS'!BM45,3)</f>
        <v>0.876</v>
      </c>
      <c r="BN45" s="23">
        <f>+TRUNC('D-PS'!BN45,3)</f>
        <v>6.0419999999999998</v>
      </c>
      <c r="BO45" s="23">
        <f>+TRUNC('D-PS'!BO45,3)</f>
        <v>6.0419999999999998</v>
      </c>
      <c r="BP45" s="23">
        <f>+TRUNC('D-PS'!BP45,3)</f>
        <v>0</v>
      </c>
      <c r="BQ45" s="23">
        <f>+TRUNC('D-PS'!BQ45,3)</f>
        <v>37.502000000000002</v>
      </c>
      <c r="BR45" s="23">
        <f>+TRUNC('D-PS'!BR45,3)</f>
        <v>37.502000000000002</v>
      </c>
      <c r="BS45" s="23">
        <f>+TRUNC('D-PS'!BS45,3)</f>
        <v>98.739000000000004</v>
      </c>
      <c r="BT45" s="23">
        <f>+TRUNC('D-PS'!BT45,0)</f>
        <v>23098731</v>
      </c>
      <c r="BU45" s="23">
        <f>+TRUNC('D-PS'!BU45,0)</f>
        <v>1170172</v>
      </c>
      <c r="BV45" s="23">
        <f>+TRUNC('D-PS'!BV45,6)</f>
        <v>100</v>
      </c>
      <c r="BW45" s="23">
        <f>+TRUNC('D-PS'!BW45,0)</f>
        <v>0</v>
      </c>
      <c r="BX45" s="23">
        <f>+TRUNC('D-PS'!BX45,0)</f>
        <v>0</v>
      </c>
      <c r="BY45" s="23">
        <f>+TRUNC('D-PS'!BY45,0)</f>
        <v>1170172</v>
      </c>
      <c r="BZ45" s="23">
        <f>+TRUNC('D-PS'!BZ45,3)</f>
        <v>4.601</v>
      </c>
      <c r="CA45" s="23">
        <f>+TRUNC('D-PS'!CA45,3)</f>
        <v>0.13</v>
      </c>
      <c r="CB45" s="23">
        <f>+TRUNC('D-PS'!CB45,3)</f>
        <v>0.42199999999999999</v>
      </c>
      <c r="CC45" s="23">
        <f>+TRUNC('D-PS'!CC45,3)</f>
        <v>0.10299999999999999</v>
      </c>
      <c r="CD45" s="23">
        <f>+TRUNC('D-PS'!CD45,3)</f>
        <v>8.6999999999999994E-2</v>
      </c>
      <c r="CE45" s="23">
        <f>+TRUNC('D-PS'!CE45,3)</f>
        <v>0</v>
      </c>
      <c r="CF45" s="23">
        <f>+TRUNC('D-PS'!CF45,3)</f>
        <v>0</v>
      </c>
      <c r="CG45" s="23">
        <f>+TRUNC('D-PS'!CG45,3)</f>
        <v>0</v>
      </c>
      <c r="CH45" s="23">
        <f>+TRUNC('D-PS'!CH45,3)</f>
        <v>0</v>
      </c>
      <c r="CI45" s="23">
        <f>+TRUNC('D-PS'!CI45,3)</f>
        <v>47099.114999999998</v>
      </c>
      <c r="CJ45" s="23">
        <f>+TRUNC('D-PS'!CJ45,3)</f>
        <v>1499.7370000000001</v>
      </c>
      <c r="CK45" s="23">
        <f>+TRUNC('D-PS'!CK45,3)</f>
        <v>0</v>
      </c>
      <c r="CL45" s="23">
        <f>+TRUNC('D-PS'!CL45,3)</f>
        <v>0</v>
      </c>
      <c r="CM45" s="23">
        <f>+TRUNC('D-PS'!CM45,3)</f>
        <v>0</v>
      </c>
      <c r="CN45" s="23">
        <f>+TRUNC('D-PS'!CN45,0)</f>
        <v>0</v>
      </c>
      <c r="CO45" s="23">
        <f>+TRUNC('D-PS'!CO45,3)</f>
        <v>0</v>
      </c>
      <c r="CP45" s="23">
        <f>+TRUNC('D-PS'!CP45,0)</f>
        <v>0</v>
      </c>
      <c r="CQ45" s="23">
        <f>+TRUNC('D-PS'!CQ45,0)</f>
        <v>0</v>
      </c>
      <c r="CR45" s="23">
        <f>+TRUNC('D-PS'!CR45,0)</f>
        <v>0</v>
      </c>
      <c r="CS45" s="23">
        <f>+TRUNC('D-PS'!CS45,0)</f>
        <v>0</v>
      </c>
      <c r="CT45" s="23">
        <f>+TRUNC('D-PS'!CT45,0)</f>
        <v>0</v>
      </c>
      <c r="CU45" s="23">
        <f>+TRUNC('D-PS'!CU45,6)</f>
        <v>0</v>
      </c>
      <c r="CV45" s="23">
        <f>+TRUNC('D-PS'!CV45,0)</f>
        <v>0</v>
      </c>
      <c r="CW45" s="23">
        <f>+TRUNC('D-PS'!CW45,0)</f>
        <v>0</v>
      </c>
      <c r="CX45" s="23">
        <f>+TRUNC('D-PS'!CX45,0)</f>
        <v>0</v>
      </c>
      <c r="CY45" s="23">
        <f>+TRUNC('D-PS'!CY45,0)</f>
        <v>0</v>
      </c>
      <c r="CZ45" s="23">
        <f>+TRUNC('D-PS'!CZ45,0)</f>
        <v>0</v>
      </c>
      <c r="DA45" s="23">
        <f>+TRUNC('D-PS'!DA45,0)</f>
        <v>0</v>
      </c>
      <c r="DB45" s="23">
        <f>+TRUNC('D-PS'!DB45,0)</f>
        <v>0</v>
      </c>
      <c r="DC45" s="23">
        <f>+TRUNC('D-PS'!DC45,0)</f>
        <v>0</v>
      </c>
      <c r="DD45" s="23">
        <f>+TRUNC('D-PS'!DD45,0)</f>
        <v>0</v>
      </c>
      <c r="DE45" s="23">
        <f>+TRUNC('D-PS'!DE45,0)</f>
        <v>0</v>
      </c>
      <c r="DF45" s="23">
        <f>+TRUNC('D-PS'!DF45,0)</f>
        <v>0</v>
      </c>
      <c r="DG45" s="23">
        <f>+TRUNC('D-PS'!DG45,0)</f>
        <v>0</v>
      </c>
      <c r="DH45" s="23">
        <f>+TRUNC('D-PS'!DH45,0)</f>
        <v>0</v>
      </c>
      <c r="DI45" s="23">
        <f>+TRUNC('D-PS'!DI45,0)</f>
        <v>0</v>
      </c>
      <c r="DJ45" s="23">
        <f>+TRUNC('D-PS'!DJ45,6)</f>
        <v>0</v>
      </c>
      <c r="DK45" s="23">
        <f>+TRUNC('D-PS'!DK45,0)</f>
        <v>0</v>
      </c>
      <c r="DL45" s="23">
        <f>+TRUNC('D-PS'!DL45,0)</f>
        <v>0</v>
      </c>
      <c r="DM45" s="23">
        <f>+TRUNC('D-PS'!DM45,0)</f>
        <v>0</v>
      </c>
      <c r="DN45" s="23">
        <f>+TRUNC('D-PS'!DN45,0)</f>
        <v>21928559</v>
      </c>
      <c r="DO45" s="23">
        <f>+TRUNC('D-PS'!DO45,0)</f>
        <v>21928559</v>
      </c>
      <c r="DP45" s="23">
        <f>+TRUNC('D-PS'!DP45,0)</f>
        <v>8867058</v>
      </c>
      <c r="DR45" s="53">
        <f>+TRUNC('D-PS'!DR45,0)</f>
        <v>0</v>
      </c>
      <c r="DS45" s="53">
        <f>+TRUNC('D-PS'!DS45,0)</f>
        <v>0</v>
      </c>
      <c r="DT45" s="53">
        <f>+TRUNC('D-PS'!DT45,3)</f>
        <v>0</v>
      </c>
      <c r="DU45" s="53">
        <f>+TRUNC('D-PS'!DU45,3)</f>
        <v>0</v>
      </c>
      <c r="DV45" s="53">
        <f>+TRUNC('D-PS'!DV45,0)</f>
        <v>0</v>
      </c>
      <c r="DW45" s="53">
        <f>+TRUNC('D-PS'!DW45,0)</f>
        <v>0</v>
      </c>
      <c r="DX45" s="53">
        <f>+TRUNC('D-PS'!DX45,0)</f>
        <v>0</v>
      </c>
      <c r="DY45" s="53">
        <f>+TRUNC('D-PS'!DY45,0)</f>
        <v>0</v>
      </c>
      <c r="DZ45" s="53">
        <f>+TRUNC('D-PS'!DZ45,0)</f>
        <v>0</v>
      </c>
      <c r="EA45" s="53">
        <f>+TRUNC('D-PS'!EA45,0)</f>
        <v>0</v>
      </c>
      <c r="EB45" s="53">
        <f>+TRUNC('D-PS'!EB45,3)</f>
        <v>0</v>
      </c>
      <c r="EC45" s="53">
        <f>+TRUNC('D-PS'!EC45,3)</f>
        <v>0</v>
      </c>
      <c r="ED45" s="53">
        <f>+TRUNC('D-PS'!ED45,0)</f>
        <v>0</v>
      </c>
      <c r="EE45" s="53">
        <f>+TRUNC('D-PS'!EE45,0)</f>
        <v>0</v>
      </c>
      <c r="EF45" s="53">
        <f>+TRUNC('D-PS'!EF45,0)</f>
        <v>0</v>
      </c>
      <c r="EG45" s="53">
        <f>+TRUNC('D-PS'!EG45,0)</f>
        <v>0</v>
      </c>
      <c r="EH45" s="53">
        <f>+TRUNC('D-PS'!EH45,0)</f>
        <v>0</v>
      </c>
      <c r="EI45" s="53">
        <f>+TRUNC('D-PS'!EI45,0)</f>
        <v>0</v>
      </c>
      <c r="EJ45" s="53">
        <f>+TRUNC('D-PS'!EJ45,3)</f>
        <v>0</v>
      </c>
      <c r="EK45" s="53">
        <f>+TRUNC('D-PS'!EK45,3)</f>
        <v>0</v>
      </c>
      <c r="EL45" s="53">
        <f>+TRUNC('D-PS'!EL45,0)</f>
        <v>0</v>
      </c>
      <c r="EM45" s="53">
        <f>+TRUNC('D-PS'!EM45,0)</f>
        <v>0</v>
      </c>
      <c r="EN45" s="53">
        <f>+TRUNC('D-PS'!EN45,0)</f>
        <v>0</v>
      </c>
      <c r="EO45" s="53">
        <f>+TRUNC('D-PS'!EO45,0)</f>
        <v>0</v>
      </c>
      <c r="EP45" s="76"/>
      <c r="EQ45" s="53">
        <f>+TRUNC('D-PS'!EQ45,0)</f>
        <v>254279</v>
      </c>
      <c r="ER45" s="53">
        <f>+TRUNC('D-PS'!ER45,0)</f>
        <v>0</v>
      </c>
      <c r="ES45" s="53">
        <f>+TRUNC('D-PS'!ES45,3)</f>
        <v>0</v>
      </c>
      <c r="ET45" s="53">
        <f>+TRUNC('D-PS'!ET45,3)</f>
        <v>72453.237999999998</v>
      </c>
      <c r="EU45" s="53">
        <f>+TRUNC('D-PS'!EU45,0)</f>
        <v>0</v>
      </c>
      <c r="EV45" s="53">
        <f>+TRUNC('D-PS'!EV45,0)</f>
        <v>0</v>
      </c>
      <c r="EW45" s="53">
        <f>+TRUNC('D-PS'!EW45,0)</f>
        <v>0</v>
      </c>
      <c r="EX45" s="53">
        <f>+TRUNC('D-PS'!EX45,0)</f>
        <v>0</v>
      </c>
      <c r="EY45" s="53">
        <f>+TRUNC('D-PS'!EY45,0)</f>
        <v>254279</v>
      </c>
      <c r="EZ45" s="53">
        <f>+TRUNC('D-PS'!EZ45,0)</f>
        <v>0</v>
      </c>
      <c r="FA45" s="53">
        <f>+TRUNC('D-PS'!FA45,3)</f>
        <v>0</v>
      </c>
      <c r="FB45" s="53">
        <f>+TRUNC('D-PS'!FB45,3)</f>
        <v>72453.237999999998</v>
      </c>
      <c r="FC45" s="53">
        <f>+TRUNC('D-PS'!FC45,0)</f>
        <v>0</v>
      </c>
      <c r="FD45" s="53">
        <f>+TRUNC('D-PS'!FD45,0)</f>
        <v>0</v>
      </c>
      <c r="FE45" s="53">
        <f>+TRUNC('D-PS'!FE45,0)</f>
        <v>0</v>
      </c>
      <c r="FF45" s="53">
        <f>+TRUNC('D-PS'!FF45,0)</f>
        <v>0</v>
      </c>
      <c r="FG45" s="53">
        <f>+TRUNC('D-PS'!FG45,0)</f>
        <v>233937</v>
      </c>
      <c r="FH45" s="53">
        <f>+TRUNC('D-PS'!FH45,0)</f>
        <v>0</v>
      </c>
      <c r="FI45" s="53">
        <f>+TRUNC('D-PS'!FI45,3)</f>
        <v>0</v>
      </c>
      <c r="FJ45" s="53">
        <f>+TRUNC('D-PS'!FJ45,3)</f>
        <v>72453.237999999998</v>
      </c>
      <c r="FK45" s="53">
        <f>+TRUNC('D-PS'!FK45,0)</f>
        <v>0</v>
      </c>
      <c r="FL45" s="53">
        <f>+TRUNC('D-PS'!FL45,0)</f>
        <v>0</v>
      </c>
      <c r="FM45" s="53">
        <f>+TRUNC('D-PS'!FM45,0)</f>
        <v>0</v>
      </c>
      <c r="FN45" s="53">
        <f>+TRUNC('D-PS'!FN45,0)</f>
        <v>0</v>
      </c>
    </row>
    <row r="46" spans="3:170" x14ac:dyDescent="0.2">
      <c r="C46" s="12">
        <f>+'D-PDP'!C46</f>
        <v>2033</v>
      </c>
      <c r="D46" s="23">
        <f>+TRUNC('D-PS'!D46,0)</f>
        <v>4</v>
      </c>
      <c r="E46" s="23">
        <f>+TRUNC('D-PS'!E46,0)</f>
        <v>0</v>
      </c>
      <c r="F46" s="23">
        <f>+TRUNC('D-PS'!F46,0)</f>
        <v>4</v>
      </c>
      <c r="G46" s="23">
        <f>+TRUNC('D-PS'!G46,0)</f>
        <v>0</v>
      </c>
      <c r="H46" s="23">
        <f>+TRUNC('D-PS'!H46,0)</f>
        <v>0</v>
      </c>
      <c r="I46" s="23">
        <f>+TRUNC('D-PS'!I46,0)</f>
        <v>0</v>
      </c>
      <c r="J46" s="23">
        <f>+TRUNC('D-PS'!J46,0)</f>
        <v>0</v>
      </c>
      <c r="K46" s="23">
        <f>+TRUNC('D-PS'!K46,0)</f>
        <v>244454</v>
      </c>
      <c r="L46" s="23">
        <f>+TRUNC('D-PS'!L46,0)</f>
        <v>0</v>
      </c>
      <c r="M46" s="23">
        <f>+TRUNC('D-PS'!M46,3)</f>
        <v>75347.396999999997</v>
      </c>
      <c r="N46" s="23">
        <f>+TRUNC('D-PS'!N46,3)</f>
        <v>69319.604999999996</v>
      </c>
      <c r="O46" s="23">
        <f>+TRUNC('D-PS'!O46,3)</f>
        <v>0</v>
      </c>
      <c r="P46" s="23">
        <f>+TRUNC('D-PS'!P46,3)</f>
        <v>6027.7910000000002</v>
      </c>
      <c r="Q46" s="23">
        <f>+TRUNC('D-PS'!Q46,3)</f>
        <v>0</v>
      </c>
      <c r="R46" s="23">
        <f>+TRUNC('D-PS'!R46,3)</f>
        <v>0</v>
      </c>
      <c r="S46" s="23">
        <f>+TRUNC('D-PS'!S46,0)</f>
        <v>0</v>
      </c>
      <c r="T46" s="23">
        <f>+TRUNC('D-PS'!T46,0)</f>
        <v>0</v>
      </c>
      <c r="U46" s="23">
        <f>+TRUNC('D-PS'!U46,0)</f>
        <v>0</v>
      </c>
      <c r="V46" s="23">
        <f>+TRUNC('D-PS'!V46,0)</f>
        <v>0</v>
      </c>
      <c r="W46" s="23">
        <f>+TRUNC('D-PS'!W46,0)</f>
        <v>5653915</v>
      </c>
      <c r="X46" s="23">
        <f>+TRUNC('D-PS'!X46,0)</f>
        <v>3635095</v>
      </c>
      <c r="Y46" s="23">
        <f>+TRUNC('D-PS'!Y46,0)</f>
        <v>0</v>
      </c>
      <c r="Z46" s="23">
        <f>+TRUNC('D-PS'!Z46,0)</f>
        <v>0</v>
      </c>
      <c r="AA46" s="23">
        <f>+TRUNC('D-PS'!AA46,0)</f>
        <v>0</v>
      </c>
      <c r="AB46" s="23">
        <f>+TRUNC('D-PS'!AB46,0)</f>
        <v>244454</v>
      </c>
      <c r="AC46" s="23">
        <f>+TRUNC('D-PS'!AC46,0)</f>
        <v>0</v>
      </c>
      <c r="AD46" s="23">
        <f>+TRUNC('D-PS'!AD46,3)</f>
        <v>0</v>
      </c>
      <c r="AE46" s="23">
        <f>+TRUNC('D-PS'!AE46,3)</f>
        <v>69319.604999999996</v>
      </c>
      <c r="AF46" s="23">
        <f>+TRUNC('D-PS'!AF46,0)</f>
        <v>0</v>
      </c>
      <c r="AG46" s="23">
        <f>+TRUNC('D-PS'!AG46,0)</f>
        <v>0</v>
      </c>
      <c r="AH46" s="23">
        <f>+TRUNC('D-PS'!AH46,0)</f>
        <v>0</v>
      </c>
      <c r="AI46" s="23">
        <f>+TRUNC('D-PS'!AI46,0)</f>
        <v>0</v>
      </c>
      <c r="AJ46" s="23">
        <f>+TRUNC('D-PS'!AJ46,6)</f>
        <v>8</v>
      </c>
      <c r="AK46" s="23" t="e">
        <f>+TRUNC('D-PS'!AK46,6)</f>
        <v>#REF!</v>
      </c>
      <c r="AL46" s="23">
        <f>+TRUNC('D-PS'!AL46,6)</f>
        <v>0</v>
      </c>
      <c r="AM46" s="23">
        <f>+TRUNC('D-PS'!AM46,0)</f>
        <v>19556</v>
      </c>
      <c r="AN46" s="23">
        <f>+TRUNC('D-PS'!AN46,3)</f>
        <v>0</v>
      </c>
      <c r="AO46" s="23">
        <f>+TRUNC('D-PS'!AO46,0)</f>
        <v>0</v>
      </c>
      <c r="AP46" s="23">
        <f>+TRUNC('D-PS'!AP46,6)</f>
        <v>100</v>
      </c>
      <c r="AQ46" s="23">
        <f>+TRUNC('D-PS'!AQ46,0)</f>
        <v>244454</v>
      </c>
      <c r="AR46" s="23">
        <f>+TRUNC('D-PS'!AR46,0)</f>
        <v>0</v>
      </c>
      <c r="AS46" s="23">
        <f>+TRUNC('D-PS'!AS46,3)</f>
        <v>0</v>
      </c>
      <c r="AT46" s="23">
        <f>+TRUNC('D-PS'!AT46,3)</f>
        <v>69319.604999999996</v>
      </c>
      <c r="AU46" s="23">
        <f>+TRUNC('D-PS'!AU46,0)</f>
        <v>0</v>
      </c>
      <c r="AV46" s="23">
        <f>+TRUNC('D-PS'!AV46,0)</f>
        <v>0</v>
      </c>
      <c r="AW46" s="23">
        <f>+TRUNC('D-PS'!AW46,0)</f>
        <v>0</v>
      </c>
      <c r="AX46" s="23">
        <f>+TRUNC('D-PS'!AX46,0)</f>
        <v>0</v>
      </c>
      <c r="AY46" s="23">
        <f>+TRUNC('D-PS'!AY46,0)</f>
        <v>19556</v>
      </c>
      <c r="AZ46" s="23">
        <f>+TRUNC('D-PS'!AZ46,3)</f>
        <v>0</v>
      </c>
      <c r="BA46" s="23">
        <f>+TRUNC('D-PS'!BA46,0)</f>
        <v>0</v>
      </c>
      <c r="BB46" s="23">
        <f>+TRUNC('D-PS'!BB46,0)</f>
        <v>224898</v>
      </c>
      <c r="BC46" s="23">
        <f>+TRUNC('D-PS'!BC46,0)</f>
        <v>0</v>
      </c>
      <c r="BD46" s="23">
        <f>+TRUNC('D-PS'!BD46,3)</f>
        <v>0</v>
      </c>
      <c r="BE46" s="23">
        <f>+TRUNC('D-PS'!BE46,3)</f>
        <v>69319.604999999996</v>
      </c>
      <c r="BF46" s="23">
        <f>+TRUNC('D-PS'!BF46,0)</f>
        <v>0</v>
      </c>
      <c r="BG46" s="23">
        <f>+TRUNC('D-PS'!BG46,0)</f>
        <v>0</v>
      </c>
      <c r="BH46" s="23">
        <f>+TRUNC('D-PS'!BH46,0)</f>
        <v>0</v>
      </c>
      <c r="BI46" s="23">
        <f>+TRUNC('D-PS'!BI46,0)</f>
        <v>0</v>
      </c>
      <c r="BJ46" s="23">
        <f>+TRUNC('D-PS'!BJ46,3)</f>
        <v>98.739000000000004</v>
      </c>
      <c r="BK46" s="23">
        <f>+TRUNC('D-PS'!BK46,3)</f>
        <v>1.8420000000000001</v>
      </c>
      <c r="BL46" s="23">
        <f>+TRUNC('D-PS'!BL46,3)</f>
        <v>-1.0569999999999999</v>
      </c>
      <c r="BM46" s="23">
        <f>+TRUNC('D-PS'!BM46,3)</f>
        <v>0.876</v>
      </c>
      <c r="BN46" s="23">
        <f>+TRUNC('D-PS'!BN46,3)</f>
        <v>6.0419999999999998</v>
      </c>
      <c r="BO46" s="23">
        <f>+TRUNC('D-PS'!BO46,3)</f>
        <v>6.0419999999999998</v>
      </c>
      <c r="BP46" s="23">
        <f>+TRUNC('D-PS'!BP46,3)</f>
        <v>0</v>
      </c>
      <c r="BQ46" s="23">
        <f>+TRUNC('D-PS'!BQ46,3)</f>
        <v>37.502000000000002</v>
      </c>
      <c r="BR46" s="23">
        <f>+TRUNC('D-PS'!BR46,3)</f>
        <v>37.502000000000002</v>
      </c>
      <c r="BS46" s="23">
        <f>+TRUNC('D-PS'!BS46,3)</f>
        <v>98.739000000000004</v>
      </c>
      <c r="BT46" s="23">
        <f>+TRUNC('D-PS'!BT46,0)</f>
        <v>22206270</v>
      </c>
      <c r="BU46" s="23">
        <f>+TRUNC('D-PS'!BU46,0)</f>
        <v>1180537</v>
      </c>
      <c r="BV46" s="23">
        <f>+TRUNC('D-PS'!BV46,6)</f>
        <v>100</v>
      </c>
      <c r="BW46" s="23">
        <f>+TRUNC('D-PS'!BW46,0)</f>
        <v>0</v>
      </c>
      <c r="BX46" s="23">
        <f>+TRUNC('D-PS'!BX46,0)</f>
        <v>0</v>
      </c>
      <c r="BY46" s="23">
        <f>+TRUNC('D-PS'!BY46,0)</f>
        <v>1180537</v>
      </c>
      <c r="BZ46" s="23">
        <f>+TRUNC('D-PS'!BZ46,3)</f>
        <v>4.8289999999999997</v>
      </c>
      <c r="CA46" s="23">
        <f>+TRUNC('D-PS'!CA46,3)</f>
        <v>0.13</v>
      </c>
      <c r="CB46" s="23">
        <f>+TRUNC('D-PS'!CB46,3)</f>
        <v>0.42199999999999999</v>
      </c>
      <c r="CC46" s="23">
        <f>+TRUNC('D-PS'!CC46,3)</f>
        <v>0.10299999999999999</v>
      </c>
      <c r="CD46" s="23">
        <f>+TRUNC('D-PS'!CD46,3)</f>
        <v>8.6999999999999994E-2</v>
      </c>
      <c r="CE46" s="23">
        <f>+TRUNC('D-PS'!CE46,3)</f>
        <v>0</v>
      </c>
      <c r="CF46" s="23">
        <f>+TRUNC('D-PS'!CF46,3)</f>
        <v>0</v>
      </c>
      <c r="CG46" s="23">
        <f>+TRUNC('D-PS'!CG46,3)</f>
        <v>0</v>
      </c>
      <c r="CH46" s="23">
        <f>+TRUNC('D-PS'!CH46,3)</f>
        <v>0</v>
      </c>
      <c r="CI46" s="23">
        <f>+TRUNC('D-PS'!CI46,3)</f>
        <v>47099.114999999998</v>
      </c>
      <c r="CJ46" s="23">
        <f>+TRUNC('D-PS'!CJ46,3)</f>
        <v>1499.7370000000001</v>
      </c>
      <c r="CK46" s="23">
        <f>+TRUNC('D-PS'!CK46,3)</f>
        <v>0</v>
      </c>
      <c r="CL46" s="23">
        <f>+TRUNC('D-PS'!CL46,3)</f>
        <v>0</v>
      </c>
      <c r="CM46" s="23">
        <f>+TRUNC('D-PS'!CM46,3)</f>
        <v>0</v>
      </c>
      <c r="CN46" s="23">
        <f>+TRUNC('D-PS'!CN46,0)</f>
        <v>0</v>
      </c>
      <c r="CO46" s="23">
        <f>+TRUNC('D-PS'!CO46,3)</f>
        <v>0</v>
      </c>
      <c r="CP46" s="23">
        <f>+TRUNC('D-PS'!CP46,0)</f>
        <v>0</v>
      </c>
      <c r="CQ46" s="23">
        <f>+TRUNC('D-PS'!CQ46,0)</f>
        <v>0</v>
      </c>
      <c r="CR46" s="23">
        <f>+TRUNC('D-PS'!CR46,0)</f>
        <v>0</v>
      </c>
      <c r="CS46" s="23">
        <f>+TRUNC('D-PS'!CS46,0)</f>
        <v>0</v>
      </c>
      <c r="CT46" s="23">
        <f>+TRUNC('D-PS'!CT46,0)</f>
        <v>0</v>
      </c>
      <c r="CU46" s="23">
        <f>+TRUNC('D-PS'!CU46,6)</f>
        <v>0</v>
      </c>
      <c r="CV46" s="23">
        <f>+TRUNC('D-PS'!CV46,0)</f>
        <v>0</v>
      </c>
      <c r="CW46" s="23">
        <f>+TRUNC('D-PS'!CW46,0)</f>
        <v>0</v>
      </c>
      <c r="CX46" s="23">
        <f>+TRUNC('D-PS'!CX46,0)</f>
        <v>0</v>
      </c>
      <c r="CY46" s="23">
        <f>+TRUNC('D-PS'!CY46,0)</f>
        <v>0</v>
      </c>
      <c r="CZ46" s="23">
        <f>+TRUNC('D-PS'!CZ46,0)</f>
        <v>0</v>
      </c>
      <c r="DA46" s="23">
        <f>+TRUNC('D-PS'!DA46,0)</f>
        <v>0</v>
      </c>
      <c r="DB46" s="23">
        <f>+TRUNC('D-PS'!DB46,0)</f>
        <v>0</v>
      </c>
      <c r="DC46" s="23">
        <f>+TRUNC('D-PS'!DC46,0)</f>
        <v>0</v>
      </c>
      <c r="DD46" s="23">
        <f>+TRUNC('D-PS'!DD46,0)</f>
        <v>0</v>
      </c>
      <c r="DE46" s="23">
        <f>+TRUNC('D-PS'!DE46,0)</f>
        <v>0</v>
      </c>
      <c r="DF46" s="23">
        <f>+TRUNC('D-PS'!DF46,0)</f>
        <v>0</v>
      </c>
      <c r="DG46" s="23">
        <f>+TRUNC('D-PS'!DG46,0)</f>
        <v>0</v>
      </c>
      <c r="DH46" s="23">
        <f>+TRUNC('D-PS'!DH46,0)</f>
        <v>0</v>
      </c>
      <c r="DI46" s="23">
        <f>+TRUNC('D-PS'!DI46,0)</f>
        <v>0</v>
      </c>
      <c r="DJ46" s="23">
        <f>+TRUNC('D-PS'!DJ46,6)</f>
        <v>0</v>
      </c>
      <c r="DK46" s="23">
        <f>+TRUNC('D-PS'!DK46,0)</f>
        <v>0</v>
      </c>
      <c r="DL46" s="23">
        <f>+TRUNC('D-PS'!DL46,0)</f>
        <v>0</v>
      </c>
      <c r="DM46" s="23">
        <f>+TRUNC('D-PS'!DM46,0)</f>
        <v>0</v>
      </c>
      <c r="DN46" s="23">
        <f>+TRUNC('D-PS'!DN46,0)</f>
        <v>21025732</v>
      </c>
      <c r="DO46" s="23">
        <f>+TRUNC('D-PS'!DO46,0)</f>
        <v>21025732</v>
      </c>
      <c r="DP46" s="23">
        <f>+TRUNC('D-PS'!DP46,0)</f>
        <v>7729082</v>
      </c>
      <c r="DR46" s="53">
        <f>+TRUNC('D-PS'!DR46,0)</f>
        <v>0</v>
      </c>
      <c r="DS46" s="53">
        <f>+TRUNC('D-PS'!DS46,0)</f>
        <v>0</v>
      </c>
      <c r="DT46" s="53">
        <f>+TRUNC('D-PS'!DT46,3)</f>
        <v>0</v>
      </c>
      <c r="DU46" s="53">
        <f>+TRUNC('D-PS'!DU46,3)</f>
        <v>0</v>
      </c>
      <c r="DV46" s="53">
        <f>+TRUNC('D-PS'!DV46,0)</f>
        <v>0</v>
      </c>
      <c r="DW46" s="53">
        <f>+TRUNC('D-PS'!DW46,0)</f>
        <v>0</v>
      </c>
      <c r="DX46" s="53">
        <f>+TRUNC('D-PS'!DX46,0)</f>
        <v>0</v>
      </c>
      <c r="DY46" s="53">
        <f>+TRUNC('D-PS'!DY46,0)</f>
        <v>0</v>
      </c>
      <c r="DZ46" s="53">
        <f>+TRUNC('D-PS'!DZ46,0)</f>
        <v>0</v>
      </c>
      <c r="EA46" s="53">
        <f>+TRUNC('D-PS'!EA46,0)</f>
        <v>0</v>
      </c>
      <c r="EB46" s="53">
        <f>+TRUNC('D-PS'!EB46,3)</f>
        <v>0</v>
      </c>
      <c r="EC46" s="53">
        <f>+TRUNC('D-PS'!EC46,3)</f>
        <v>0</v>
      </c>
      <c r="ED46" s="53">
        <f>+TRUNC('D-PS'!ED46,0)</f>
        <v>0</v>
      </c>
      <c r="EE46" s="53">
        <f>+TRUNC('D-PS'!EE46,0)</f>
        <v>0</v>
      </c>
      <c r="EF46" s="53">
        <f>+TRUNC('D-PS'!EF46,0)</f>
        <v>0</v>
      </c>
      <c r="EG46" s="53">
        <f>+TRUNC('D-PS'!EG46,0)</f>
        <v>0</v>
      </c>
      <c r="EH46" s="53">
        <f>+TRUNC('D-PS'!EH46,0)</f>
        <v>0</v>
      </c>
      <c r="EI46" s="53">
        <f>+TRUNC('D-PS'!EI46,0)</f>
        <v>0</v>
      </c>
      <c r="EJ46" s="53">
        <f>+TRUNC('D-PS'!EJ46,3)</f>
        <v>0</v>
      </c>
      <c r="EK46" s="53">
        <f>+TRUNC('D-PS'!EK46,3)</f>
        <v>0</v>
      </c>
      <c r="EL46" s="53">
        <f>+TRUNC('D-PS'!EL46,0)</f>
        <v>0</v>
      </c>
      <c r="EM46" s="53">
        <f>+TRUNC('D-PS'!EM46,0)</f>
        <v>0</v>
      </c>
      <c r="EN46" s="53">
        <f>+TRUNC('D-PS'!EN46,0)</f>
        <v>0</v>
      </c>
      <c r="EO46" s="53">
        <f>+TRUNC('D-PS'!EO46,0)</f>
        <v>0</v>
      </c>
      <c r="EP46" s="76"/>
      <c r="EQ46" s="53">
        <f>+TRUNC('D-PS'!EQ46,0)</f>
        <v>244454</v>
      </c>
      <c r="ER46" s="53">
        <f>+TRUNC('D-PS'!ER46,0)</f>
        <v>0</v>
      </c>
      <c r="ES46" s="53">
        <f>+TRUNC('D-PS'!ES46,3)</f>
        <v>0</v>
      </c>
      <c r="ET46" s="53">
        <f>+TRUNC('D-PS'!ET46,3)</f>
        <v>69319.604999999996</v>
      </c>
      <c r="EU46" s="53">
        <f>+TRUNC('D-PS'!EU46,0)</f>
        <v>0</v>
      </c>
      <c r="EV46" s="53">
        <f>+TRUNC('D-PS'!EV46,0)</f>
        <v>0</v>
      </c>
      <c r="EW46" s="53">
        <f>+TRUNC('D-PS'!EW46,0)</f>
        <v>0</v>
      </c>
      <c r="EX46" s="53">
        <f>+TRUNC('D-PS'!EX46,0)</f>
        <v>0</v>
      </c>
      <c r="EY46" s="53">
        <f>+TRUNC('D-PS'!EY46,0)</f>
        <v>244454</v>
      </c>
      <c r="EZ46" s="53">
        <f>+TRUNC('D-PS'!EZ46,0)</f>
        <v>0</v>
      </c>
      <c r="FA46" s="53">
        <f>+TRUNC('D-PS'!FA46,3)</f>
        <v>0</v>
      </c>
      <c r="FB46" s="53">
        <f>+TRUNC('D-PS'!FB46,3)</f>
        <v>69319.604999999996</v>
      </c>
      <c r="FC46" s="53">
        <f>+TRUNC('D-PS'!FC46,0)</f>
        <v>0</v>
      </c>
      <c r="FD46" s="53">
        <f>+TRUNC('D-PS'!FD46,0)</f>
        <v>0</v>
      </c>
      <c r="FE46" s="53">
        <f>+TRUNC('D-PS'!FE46,0)</f>
        <v>0</v>
      </c>
      <c r="FF46" s="53">
        <f>+TRUNC('D-PS'!FF46,0)</f>
        <v>0</v>
      </c>
      <c r="FG46" s="53">
        <f>+TRUNC('D-PS'!FG46,0)</f>
        <v>224898</v>
      </c>
      <c r="FH46" s="53">
        <f>+TRUNC('D-PS'!FH46,0)</f>
        <v>0</v>
      </c>
      <c r="FI46" s="53">
        <f>+TRUNC('D-PS'!FI46,3)</f>
        <v>0</v>
      </c>
      <c r="FJ46" s="53">
        <f>+TRUNC('D-PS'!FJ46,3)</f>
        <v>69319.604999999996</v>
      </c>
      <c r="FK46" s="53">
        <f>+TRUNC('D-PS'!FK46,0)</f>
        <v>0</v>
      </c>
      <c r="FL46" s="53">
        <f>+TRUNC('D-PS'!FL46,0)</f>
        <v>0</v>
      </c>
      <c r="FM46" s="53">
        <f>+TRUNC('D-PS'!FM46,0)</f>
        <v>0</v>
      </c>
      <c r="FN46" s="53">
        <f>+TRUNC('D-PS'!FN46,0)</f>
        <v>0</v>
      </c>
    </row>
    <row r="47" spans="3:170" x14ac:dyDescent="0.2">
      <c r="C47" s="12">
        <f>+'D-PDP'!C47</f>
        <v>2034</v>
      </c>
      <c r="D47" s="23">
        <f>+TRUNC('D-PS'!D47,0)</f>
        <v>4</v>
      </c>
      <c r="E47" s="23">
        <f>+TRUNC('D-PS'!E47,0)</f>
        <v>0</v>
      </c>
      <c r="F47" s="23">
        <f>+TRUNC('D-PS'!F47,0)</f>
        <v>4</v>
      </c>
      <c r="G47" s="23">
        <f>+TRUNC('D-PS'!G47,0)</f>
        <v>0</v>
      </c>
      <c r="H47" s="23">
        <f>+TRUNC('D-PS'!H47,0)</f>
        <v>0</v>
      </c>
      <c r="I47" s="23">
        <f>+TRUNC('D-PS'!I47,0)</f>
        <v>0</v>
      </c>
      <c r="J47" s="23">
        <f>+TRUNC('D-PS'!J47,0)</f>
        <v>0</v>
      </c>
      <c r="K47" s="23">
        <f>+TRUNC('D-PS'!K47,0)</f>
        <v>223413</v>
      </c>
      <c r="L47" s="23">
        <f>+TRUNC('D-PS'!L47,0)</f>
        <v>0</v>
      </c>
      <c r="M47" s="23">
        <f>+TRUNC('D-PS'!M47,3)</f>
        <v>68395.642000000007</v>
      </c>
      <c r="N47" s="23">
        <f>+TRUNC('D-PS'!N47,3)</f>
        <v>62923.99</v>
      </c>
      <c r="O47" s="23">
        <f>+TRUNC('D-PS'!O47,3)</f>
        <v>0</v>
      </c>
      <c r="P47" s="23">
        <f>+TRUNC('D-PS'!P47,3)</f>
        <v>5471.6509999999998</v>
      </c>
      <c r="Q47" s="23">
        <f>+TRUNC('D-PS'!Q47,3)</f>
        <v>0</v>
      </c>
      <c r="R47" s="23">
        <f>+TRUNC('D-PS'!R47,3)</f>
        <v>0</v>
      </c>
      <c r="S47" s="23">
        <f>+TRUNC('D-PS'!S47,0)</f>
        <v>0</v>
      </c>
      <c r="T47" s="23">
        <f>+TRUNC('D-PS'!T47,0)</f>
        <v>0</v>
      </c>
      <c r="U47" s="23">
        <f>+TRUNC('D-PS'!U47,0)</f>
        <v>0</v>
      </c>
      <c r="V47" s="23">
        <f>+TRUNC('D-PS'!V47,0)</f>
        <v>0</v>
      </c>
      <c r="W47" s="23">
        <f>+TRUNC('D-PS'!W47,0)</f>
        <v>5655810</v>
      </c>
      <c r="X47" s="23">
        <f>+TRUNC('D-PS'!X47,0)</f>
        <v>3631295</v>
      </c>
      <c r="Y47" s="23">
        <f>+TRUNC('D-PS'!Y47,0)</f>
        <v>0</v>
      </c>
      <c r="Z47" s="23">
        <f>+TRUNC('D-PS'!Z47,0)</f>
        <v>0</v>
      </c>
      <c r="AA47" s="23">
        <f>+TRUNC('D-PS'!AA47,0)</f>
        <v>0</v>
      </c>
      <c r="AB47" s="23">
        <f>+TRUNC('D-PS'!AB47,0)</f>
        <v>223413</v>
      </c>
      <c r="AC47" s="23">
        <f>+TRUNC('D-PS'!AC47,0)</f>
        <v>0</v>
      </c>
      <c r="AD47" s="23">
        <f>+TRUNC('D-PS'!AD47,3)</f>
        <v>0</v>
      </c>
      <c r="AE47" s="23">
        <f>+TRUNC('D-PS'!AE47,3)</f>
        <v>62923.99</v>
      </c>
      <c r="AF47" s="23">
        <f>+TRUNC('D-PS'!AF47,0)</f>
        <v>0</v>
      </c>
      <c r="AG47" s="23">
        <f>+TRUNC('D-PS'!AG47,0)</f>
        <v>0</v>
      </c>
      <c r="AH47" s="23">
        <f>+TRUNC('D-PS'!AH47,0)</f>
        <v>0</v>
      </c>
      <c r="AI47" s="23">
        <f>+TRUNC('D-PS'!AI47,0)</f>
        <v>0</v>
      </c>
      <c r="AJ47" s="23">
        <f>+TRUNC('D-PS'!AJ47,6)</f>
        <v>8</v>
      </c>
      <c r="AK47" s="23" t="e">
        <f>+TRUNC('D-PS'!AK47,6)</f>
        <v>#REF!</v>
      </c>
      <c r="AL47" s="23">
        <f>+TRUNC('D-PS'!AL47,6)</f>
        <v>0</v>
      </c>
      <c r="AM47" s="23">
        <f>+TRUNC('D-PS'!AM47,0)</f>
        <v>17873</v>
      </c>
      <c r="AN47" s="23">
        <f>+TRUNC('D-PS'!AN47,3)</f>
        <v>0</v>
      </c>
      <c r="AO47" s="23">
        <f>+TRUNC('D-PS'!AO47,0)</f>
        <v>0</v>
      </c>
      <c r="AP47" s="23">
        <f>+TRUNC('D-PS'!AP47,6)</f>
        <v>100</v>
      </c>
      <c r="AQ47" s="23">
        <f>+TRUNC('D-PS'!AQ47,0)</f>
        <v>223413</v>
      </c>
      <c r="AR47" s="23">
        <f>+TRUNC('D-PS'!AR47,0)</f>
        <v>0</v>
      </c>
      <c r="AS47" s="23">
        <f>+TRUNC('D-PS'!AS47,3)</f>
        <v>0</v>
      </c>
      <c r="AT47" s="23">
        <f>+TRUNC('D-PS'!AT47,3)</f>
        <v>62923.99</v>
      </c>
      <c r="AU47" s="23">
        <f>+TRUNC('D-PS'!AU47,0)</f>
        <v>0</v>
      </c>
      <c r="AV47" s="23">
        <f>+TRUNC('D-PS'!AV47,0)</f>
        <v>0</v>
      </c>
      <c r="AW47" s="23">
        <f>+TRUNC('D-PS'!AW47,0)</f>
        <v>0</v>
      </c>
      <c r="AX47" s="23">
        <f>+TRUNC('D-PS'!AX47,0)</f>
        <v>0</v>
      </c>
      <c r="AY47" s="23">
        <f>+TRUNC('D-PS'!AY47,0)</f>
        <v>17873</v>
      </c>
      <c r="AZ47" s="23">
        <f>+TRUNC('D-PS'!AZ47,3)</f>
        <v>0</v>
      </c>
      <c r="BA47" s="23">
        <f>+TRUNC('D-PS'!BA47,0)</f>
        <v>0</v>
      </c>
      <c r="BB47" s="23">
        <f>+TRUNC('D-PS'!BB47,0)</f>
        <v>205540</v>
      </c>
      <c r="BC47" s="23">
        <f>+TRUNC('D-PS'!BC47,0)</f>
        <v>0</v>
      </c>
      <c r="BD47" s="23">
        <f>+TRUNC('D-PS'!BD47,3)</f>
        <v>0</v>
      </c>
      <c r="BE47" s="23">
        <f>+TRUNC('D-PS'!BE47,3)</f>
        <v>62923.99</v>
      </c>
      <c r="BF47" s="23">
        <f>+TRUNC('D-PS'!BF47,0)</f>
        <v>0</v>
      </c>
      <c r="BG47" s="23">
        <f>+TRUNC('D-PS'!BG47,0)</f>
        <v>0</v>
      </c>
      <c r="BH47" s="23">
        <f>+TRUNC('D-PS'!BH47,0)</f>
        <v>0</v>
      </c>
      <c r="BI47" s="23">
        <f>+TRUNC('D-PS'!BI47,0)</f>
        <v>0</v>
      </c>
      <c r="BJ47" s="23">
        <f>+TRUNC('D-PS'!BJ47,3)</f>
        <v>98.739000000000004</v>
      </c>
      <c r="BK47" s="23">
        <f>+TRUNC('D-PS'!BK47,3)</f>
        <v>1.8420000000000001</v>
      </c>
      <c r="BL47" s="23">
        <f>+TRUNC('D-PS'!BL47,3)</f>
        <v>-1.0569999999999999</v>
      </c>
      <c r="BM47" s="23">
        <f>+TRUNC('D-PS'!BM47,3)</f>
        <v>0.876</v>
      </c>
      <c r="BN47" s="23">
        <f>+TRUNC('D-PS'!BN47,3)</f>
        <v>6.0419999999999998</v>
      </c>
      <c r="BO47" s="23">
        <f>+TRUNC('D-PS'!BO47,3)</f>
        <v>6.0419999999999998</v>
      </c>
      <c r="BP47" s="23">
        <f>+TRUNC('D-PS'!BP47,3)</f>
        <v>0</v>
      </c>
      <c r="BQ47" s="23">
        <f>+TRUNC('D-PS'!BQ47,3)</f>
        <v>37.502000000000002</v>
      </c>
      <c r="BR47" s="23">
        <f>+TRUNC('D-PS'!BR47,3)</f>
        <v>37.502000000000002</v>
      </c>
      <c r="BS47" s="23">
        <f>+TRUNC('D-PS'!BS47,3)</f>
        <v>98.739000000000004</v>
      </c>
      <c r="BT47" s="23">
        <f>+TRUNC('D-PS'!BT47,0)</f>
        <v>20294900</v>
      </c>
      <c r="BU47" s="23">
        <f>+TRUNC('D-PS'!BU47,0)</f>
        <v>1172533</v>
      </c>
      <c r="BV47" s="23">
        <f>+TRUNC('D-PS'!BV47,6)</f>
        <v>100</v>
      </c>
      <c r="BW47" s="23">
        <f>+TRUNC('D-PS'!BW47,0)</f>
        <v>0</v>
      </c>
      <c r="BX47" s="23">
        <f>+TRUNC('D-PS'!BX47,0)</f>
        <v>0</v>
      </c>
      <c r="BY47" s="23">
        <f>+TRUNC('D-PS'!BY47,0)</f>
        <v>1172533</v>
      </c>
      <c r="BZ47" s="23">
        <f>+TRUNC('D-PS'!BZ47,3)</f>
        <v>5.2480000000000002</v>
      </c>
      <c r="CA47" s="23">
        <f>+TRUNC('D-PS'!CA47,3)</f>
        <v>0.13</v>
      </c>
      <c r="CB47" s="23">
        <f>+TRUNC('D-PS'!CB47,3)</f>
        <v>0.42199999999999999</v>
      </c>
      <c r="CC47" s="23">
        <f>+TRUNC('D-PS'!CC47,3)</f>
        <v>0.10299999999999999</v>
      </c>
      <c r="CD47" s="23">
        <f>+TRUNC('D-PS'!CD47,3)</f>
        <v>8.6999999999999994E-2</v>
      </c>
      <c r="CE47" s="23">
        <f>+TRUNC('D-PS'!CE47,3)</f>
        <v>0</v>
      </c>
      <c r="CF47" s="23">
        <f>+TRUNC('D-PS'!CF47,3)</f>
        <v>0</v>
      </c>
      <c r="CG47" s="23">
        <f>+TRUNC('D-PS'!CG47,3)</f>
        <v>0</v>
      </c>
      <c r="CH47" s="23">
        <f>+TRUNC('D-PS'!CH47,3)</f>
        <v>0</v>
      </c>
      <c r="CI47" s="23">
        <f>+TRUNC('D-PS'!CI47,3)</f>
        <v>47099.114999999998</v>
      </c>
      <c r="CJ47" s="23">
        <f>+TRUNC('D-PS'!CJ47,3)</f>
        <v>1499.7370000000001</v>
      </c>
      <c r="CK47" s="23">
        <f>+TRUNC('D-PS'!CK47,3)</f>
        <v>0</v>
      </c>
      <c r="CL47" s="23">
        <f>+TRUNC('D-PS'!CL47,3)</f>
        <v>0</v>
      </c>
      <c r="CM47" s="23">
        <f>+TRUNC('D-PS'!CM47,3)</f>
        <v>0</v>
      </c>
      <c r="CN47" s="23">
        <f>+TRUNC('D-PS'!CN47,0)</f>
        <v>0</v>
      </c>
      <c r="CO47" s="23">
        <f>+TRUNC('D-PS'!CO47,3)</f>
        <v>0</v>
      </c>
      <c r="CP47" s="23">
        <f>+TRUNC('D-PS'!CP47,0)</f>
        <v>0</v>
      </c>
      <c r="CQ47" s="23">
        <f>+TRUNC('D-PS'!CQ47,0)</f>
        <v>0</v>
      </c>
      <c r="CR47" s="23">
        <f>+TRUNC('D-PS'!CR47,0)</f>
        <v>0</v>
      </c>
      <c r="CS47" s="23">
        <f>+TRUNC('D-PS'!CS47,0)</f>
        <v>0</v>
      </c>
      <c r="CT47" s="23">
        <f>+TRUNC('D-PS'!CT47,0)</f>
        <v>0</v>
      </c>
      <c r="CU47" s="23">
        <f>+TRUNC('D-PS'!CU47,6)</f>
        <v>0</v>
      </c>
      <c r="CV47" s="23">
        <f>+TRUNC('D-PS'!CV47,0)</f>
        <v>0</v>
      </c>
      <c r="CW47" s="23">
        <f>+TRUNC('D-PS'!CW47,0)</f>
        <v>0</v>
      </c>
      <c r="CX47" s="23">
        <f>+TRUNC('D-PS'!CX47,0)</f>
        <v>0</v>
      </c>
      <c r="CY47" s="23">
        <f>+TRUNC('D-PS'!CY47,0)</f>
        <v>0</v>
      </c>
      <c r="CZ47" s="23">
        <f>+TRUNC('D-PS'!CZ47,0)</f>
        <v>0</v>
      </c>
      <c r="DA47" s="23">
        <f>+TRUNC('D-PS'!DA47,0)</f>
        <v>0</v>
      </c>
      <c r="DB47" s="23">
        <f>+TRUNC('D-PS'!DB47,0)</f>
        <v>0</v>
      </c>
      <c r="DC47" s="23">
        <f>+TRUNC('D-PS'!DC47,0)</f>
        <v>0</v>
      </c>
      <c r="DD47" s="23">
        <f>+TRUNC('D-PS'!DD47,0)</f>
        <v>0</v>
      </c>
      <c r="DE47" s="23">
        <f>+TRUNC('D-PS'!DE47,0)</f>
        <v>0</v>
      </c>
      <c r="DF47" s="23">
        <f>+TRUNC('D-PS'!DF47,0)</f>
        <v>0</v>
      </c>
      <c r="DG47" s="23">
        <f>+TRUNC('D-PS'!DG47,0)</f>
        <v>0</v>
      </c>
      <c r="DH47" s="23">
        <f>+TRUNC('D-PS'!DH47,0)</f>
        <v>0</v>
      </c>
      <c r="DI47" s="23">
        <f>+TRUNC('D-PS'!DI47,0)</f>
        <v>0</v>
      </c>
      <c r="DJ47" s="23">
        <f>+TRUNC('D-PS'!DJ47,6)</f>
        <v>0</v>
      </c>
      <c r="DK47" s="23">
        <f>+TRUNC('D-PS'!DK47,0)</f>
        <v>0</v>
      </c>
      <c r="DL47" s="23">
        <f>+TRUNC('D-PS'!DL47,0)</f>
        <v>0</v>
      </c>
      <c r="DM47" s="23">
        <f>+TRUNC('D-PS'!DM47,0)</f>
        <v>0</v>
      </c>
      <c r="DN47" s="23">
        <f>+TRUNC('D-PS'!DN47,0)</f>
        <v>19122367</v>
      </c>
      <c r="DO47" s="23">
        <f>+TRUNC('D-PS'!DO47,0)</f>
        <v>19122367</v>
      </c>
      <c r="DP47" s="23">
        <f>+TRUNC('D-PS'!DP47,0)</f>
        <v>6390366</v>
      </c>
      <c r="DR47" s="53">
        <f>+TRUNC('D-PS'!DR47,0)</f>
        <v>0</v>
      </c>
      <c r="DS47" s="53">
        <f>+TRUNC('D-PS'!DS47,0)</f>
        <v>0</v>
      </c>
      <c r="DT47" s="53">
        <f>+TRUNC('D-PS'!DT47,3)</f>
        <v>0</v>
      </c>
      <c r="DU47" s="53">
        <f>+TRUNC('D-PS'!DU47,3)</f>
        <v>0</v>
      </c>
      <c r="DV47" s="53">
        <f>+TRUNC('D-PS'!DV47,0)</f>
        <v>0</v>
      </c>
      <c r="DW47" s="53">
        <f>+TRUNC('D-PS'!DW47,0)</f>
        <v>0</v>
      </c>
      <c r="DX47" s="53">
        <f>+TRUNC('D-PS'!DX47,0)</f>
        <v>0</v>
      </c>
      <c r="DY47" s="53">
        <f>+TRUNC('D-PS'!DY47,0)</f>
        <v>0</v>
      </c>
      <c r="DZ47" s="53">
        <f>+TRUNC('D-PS'!DZ47,0)</f>
        <v>0</v>
      </c>
      <c r="EA47" s="53">
        <f>+TRUNC('D-PS'!EA47,0)</f>
        <v>0</v>
      </c>
      <c r="EB47" s="53">
        <f>+TRUNC('D-PS'!EB47,3)</f>
        <v>0</v>
      </c>
      <c r="EC47" s="53">
        <f>+TRUNC('D-PS'!EC47,3)</f>
        <v>0</v>
      </c>
      <c r="ED47" s="53">
        <f>+TRUNC('D-PS'!ED47,0)</f>
        <v>0</v>
      </c>
      <c r="EE47" s="53">
        <f>+TRUNC('D-PS'!EE47,0)</f>
        <v>0</v>
      </c>
      <c r="EF47" s="53">
        <f>+TRUNC('D-PS'!EF47,0)</f>
        <v>0</v>
      </c>
      <c r="EG47" s="53">
        <f>+TRUNC('D-PS'!EG47,0)</f>
        <v>0</v>
      </c>
      <c r="EH47" s="53">
        <f>+TRUNC('D-PS'!EH47,0)</f>
        <v>0</v>
      </c>
      <c r="EI47" s="53">
        <f>+TRUNC('D-PS'!EI47,0)</f>
        <v>0</v>
      </c>
      <c r="EJ47" s="53">
        <f>+TRUNC('D-PS'!EJ47,3)</f>
        <v>0</v>
      </c>
      <c r="EK47" s="53">
        <f>+TRUNC('D-PS'!EK47,3)</f>
        <v>0</v>
      </c>
      <c r="EL47" s="53">
        <f>+TRUNC('D-PS'!EL47,0)</f>
        <v>0</v>
      </c>
      <c r="EM47" s="53">
        <f>+TRUNC('D-PS'!EM47,0)</f>
        <v>0</v>
      </c>
      <c r="EN47" s="53">
        <f>+TRUNC('D-PS'!EN47,0)</f>
        <v>0</v>
      </c>
      <c r="EO47" s="53">
        <f>+TRUNC('D-PS'!EO47,0)</f>
        <v>0</v>
      </c>
      <c r="EP47" s="76"/>
      <c r="EQ47" s="53">
        <f>+TRUNC('D-PS'!EQ47,0)</f>
        <v>223413</v>
      </c>
      <c r="ER47" s="53">
        <f>+TRUNC('D-PS'!ER47,0)</f>
        <v>0</v>
      </c>
      <c r="ES47" s="53">
        <f>+TRUNC('D-PS'!ES47,3)</f>
        <v>0</v>
      </c>
      <c r="ET47" s="53">
        <f>+TRUNC('D-PS'!ET47,3)</f>
        <v>62923.99</v>
      </c>
      <c r="EU47" s="53">
        <f>+TRUNC('D-PS'!EU47,0)</f>
        <v>0</v>
      </c>
      <c r="EV47" s="53">
        <f>+TRUNC('D-PS'!EV47,0)</f>
        <v>0</v>
      </c>
      <c r="EW47" s="53">
        <f>+TRUNC('D-PS'!EW47,0)</f>
        <v>0</v>
      </c>
      <c r="EX47" s="53">
        <f>+TRUNC('D-PS'!EX47,0)</f>
        <v>0</v>
      </c>
      <c r="EY47" s="53">
        <f>+TRUNC('D-PS'!EY47,0)</f>
        <v>223413</v>
      </c>
      <c r="EZ47" s="53">
        <f>+TRUNC('D-PS'!EZ47,0)</f>
        <v>0</v>
      </c>
      <c r="FA47" s="53">
        <f>+TRUNC('D-PS'!FA47,3)</f>
        <v>0</v>
      </c>
      <c r="FB47" s="53">
        <f>+TRUNC('D-PS'!FB47,3)</f>
        <v>62923.99</v>
      </c>
      <c r="FC47" s="53">
        <f>+TRUNC('D-PS'!FC47,0)</f>
        <v>0</v>
      </c>
      <c r="FD47" s="53">
        <f>+TRUNC('D-PS'!FD47,0)</f>
        <v>0</v>
      </c>
      <c r="FE47" s="53">
        <f>+TRUNC('D-PS'!FE47,0)</f>
        <v>0</v>
      </c>
      <c r="FF47" s="53">
        <f>+TRUNC('D-PS'!FF47,0)</f>
        <v>0</v>
      </c>
      <c r="FG47" s="53">
        <f>+TRUNC('D-PS'!FG47,0)</f>
        <v>205540</v>
      </c>
      <c r="FH47" s="53">
        <f>+TRUNC('D-PS'!FH47,0)</f>
        <v>0</v>
      </c>
      <c r="FI47" s="53">
        <f>+TRUNC('D-PS'!FI47,3)</f>
        <v>0</v>
      </c>
      <c r="FJ47" s="53">
        <f>+TRUNC('D-PS'!FJ47,3)</f>
        <v>62923.99</v>
      </c>
      <c r="FK47" s="53">
        <f>+TRUNC('D-PS'!FK47,0)</f>
        <v>0</v>
      </c>
      <c r="FL47" s="53">
        <f>+TRUNC('D-PS'!FL47,0)</f>
        <v>0</v>
      </c>
      <c r="FM47" s="53">
        <f>+TRUNC('D-PS'!FM47,0)</f>
        <v>0</v>
      </c>
      <c r="FN47" s="53">
        <f>+TRUNC('D-PS'!FN47,0)</f>
        <v>0</v>
      </c>
    </row>
    <row r="48" spans="3:170" x14ac:dyDescent="0.2">
      <c r="C48" s="12">
        <f>+'D-PDP'!C48</f>
        <v>2035</v>
      </c>
      <c r="D48" s="23">
        <f>+TRUNC('D-PS'!D48,0)</f>
        <v>4</v>
      </c>
      <c r="E48" s="23">
        <f>+TRUNC('D-PS'!E48,0)</f>
        <v>0</v>
      </c>
      <c r="F48" s="23">
        <f>+TRUNC('D-PS'!F48,0)</f>
        <v>4</v>
      </c>
      <c r="G48" s="23">
        <f>+TRUNC('D-PS'!G48,0)</f>
        <v>0</v>
      </c>
      <c r="H48" s="23">
        <f>+TRUNC('D-PS'!H48,0)</f>
        <v>0</v>
      </c>
      <c r="I48" s="23">
        <f>+TRUNC('D-PS'!I48,0)</f>
        <v>0</v>
      </c>
      <c r="J48" s="23">
        <f>+TRUNC('D-PS'!J48,0)</f>
        <v>0</v>
      </c>
      <c r="K48" s="23">
        <f>+TRUNC('D-PS'!K48,0)</f>
        <v>202400</v>
      </c>
      <c r="L48" s="23">
        <f>+TRUNC('D-PS'!L48,0)</f>
        <v>0</v>
      </c>
      <c r="M48" s="23">
        <f>+TRUNC('D-PS'!M48,3)</f>
        <v>61826.152000000002</v>
      </c>
      <c r="N48" s="23">
        <f>+TRUNC('D-PS'!N48,3)</f>
        <v>56880.06</v>
      </c>
      <c r="O48" s="23">
        <f>+TRUNC('D-PS'!O48,3)</f>
        <v>0</v>
      </c>
      <c r="P48" s="23">
        <f>+TRUNC('D-PS'!P48,3)</f>
        <v>4946.0919999999996</v>
      </c>
      <c r="Q48" s="23">
        <f>+TRUNC('D-PS'!Q48,3)</f>
        <v>0</v>
      </c>
      <c r="R48" s="23">
        <f>+TRUNC('D-PS'!R48,3)</f>
        <v>0</v>
      </c>
      <c r="S48" s="23">
        <f>+TRUNC('D-PS'!S48,0)</f>
        <v>0</v>
      </c>
      <c r="T48" s="23">
        <f>+TRUNC('D-PS'!T48,0)</f>
        <v>0</v>
      </c>
      <c r="U48" s="23">
        <f>+TRUNC('D-PS'!U48,0)</f>
        <v>0</v>
      </c>
      <c r="V48" s="23">
        <f>+TRUNC('D-PS'!V48,0)</f>
        <v>0</v>
      </c>
      <c r="W48" s="23">
        <f>+TRUNC('D-PS'!W48,0)</f>
        <v>5652976</v>
      </c>
      <c r="X48" s="23">
        <f>+TRUNC('D-PS'!X48,0)</f>
        <v>3632745</v>
      </c>
      <c r="Y48" s="23">
        <f>+TRUNC('D-PS'!Y48,0)</f>
        <v>0</v>
      </c>
      <c r="Z48" s="23">
        <f>+TRUNC('D-PS'!Z48,0)</f>
        <v>0</v>
      </c>
      <c r="AA48" s="23">
        <f>+TRUNC('D-PS'!AA48,0)</f>
        <v>0</v>
      </c>
      <c r="AB48" s="23">
        <f>+TRUNC('D-PS'!AB48,0)</f>
        <v>202400</v>
      </c>
      <c r="AC48" s="23">
        <f>+TRUNC('D-PS'!AC48,0)</f>
        <v>0</v>
      </c>
      <c r="AD48" s="23">
        <f>+TRUNC('D-PS'!AD48,3)</f>
        <v>0</v>
      </c>
      <c r="AE48" s="23">
        <f>+TRUNC('D-PS'!AE48,3)</f>
        <v>56880.06</v>
      </c>
      <c r="AF48" s="23">
        <f>+TRUNC('D-PS'!AF48,0)</f>
        <v>0</v>
      </c>
      <c r="AG48" s="23">
        <f>+TRUNC('D-PS'!AG48,0)</f>
        <v>0</v>
      </c>
      <c r="AH48" s="23">
        <f>+TRUNC('D-PS'!AH48,0)</f>
        <v>0</v>
      </c>
      <c r="AI48" s="23">
        <f>+TRUNC('D-PS'!AI48,0)</f>
        <v>0</v>
      </c>
      <c r="AJ48" s="23">
        <f>+TRUNC('D-PS'!AJ48,6)</f>
        <v>8</v>
      </c>
      <c r="AK48" s="23" t="e">
        <f>+TRUNC('D-PS'!AK48,6)</f>
        <v>#REF!</v>
      </c>
      <c r="AL48" s="23">
        <f>+TRUNC('D-PS'!AL48,6)</f>
        <v>0</v>
      </c>
      <c r="AM48" s="23">
        <f>+TRUNC('D-PS'!AM48,0)</f>
        <v>16192</v>
      </c>
      <c r="AN48" s="23">
        <f>+TRUNC('D-PS'!AN48,3)</f>
        <v>0</v>
      </c>
      <c r="AO48" s="23">
        <f>+TRUNC('D-PS'!AO48,0)</f>
        <v>0</v>
      </c>
      <c r="AP48" s="23">
        <f>+TRUNC('D-PS'!AP48,6)</f>
        <v>100</v>
      </c>
      <c r="AQ48" s="23">
        <f>+TRUNC('D-PS'!AQ48,0)</f>
        <v>202400</v>
      </c>
      <c r="AR48" s="23">
        <f>+TRUNC('D-PS'!AR48,0)</f>
        <v>0</v>
      </c>
      <c r="AS48" s="23">
        <f>+TRUNC('D-PS'!AS48,3)</f>
        <v>0</v>
      </c>
      <c r="AT48" s="23">
        <f>+TRUNC('D-PS'!AT48,3)</f>
        <v>56880.06</v>
      </c>
      <c r="AU48" s="23">
        <f>+TRUNC('D-PS'!AU48,0)</f>
        <v>0</v>
      </c>
      <c r="AV48" s="23">
        <f>+TRUNC('D-PS'!AV48,0)</f>
        <v>0</v>
      </c>
      <c r="AW48" s="23">
        <f>+TRUNC('D-PS'!AW48,0)</f>
        <v>0</v>
      </c>
      <c r="AX48" s="23">
        <f>+TRUNC('D-PS'!AX48,0)</f>
        <v>0</v>
      </c>
      <c r="AY48" s="23">
        <f>+TRUNC('D-PS'!AY48,0)</f>
        <v>16192</v>
      </c>
      <c r="AZ48" s="23">
        <f>+TRUNC('D-PS'!AZ48,3)</f>
        <v>0</v>
      </c>
      <c r="BA48" s="23">
        <f>+TRUNC('D-PS'!BA48,0)</f>
        <v>0</v>
      </c>
      <c r="BB48" s="23">
        <f>+TRUNC('D-PS'!BB48,0)</f>
        <v>186208</v>
      </c>
      <c r="BC48" s="23">
        <f>+TRUNC('D-PS'!BC48,0)</f>
        <v>0</v>
      </c>
      <c r="BD48" s="23">
        <f>+TRUNC('D-PS'!BD48,3)</f>
        <v>0</v>
      </c>
      <c r="BE48" s="23">
        <f>+TRUNC('D-PS'!BE48,3)</f>
        <v>56880.06</v>
      </c>
      <c r="BF48" s="23">
        <f>+TRUNC('D-PS'!BF48,0)</f>
        <v>0</v>
      </c>
      <c r="BG48" s="23">
        <f>+TRUNC('D-PS'!BG48,0)</f>
        <v>0</v>
      </c>
      <c r="BH48" s="23">
        <f>+TRUNC('D-PS'!BH48,0)</f>
        <v>0</v>
      </c>
      <c r="BI48" s="23">
        <f>+TRUNC('D-PS'!BI48,0)</f>
        <v>0</v>
      </c>
      <c r="BJ48" s="23">
        <f>+TRUNC('D-PS'!BJ48,3)</f>
        <v>98.739000000000004</v>
      </c>
      <c r="BK48" s="23">
        <f>+TRUNC('D-PS'!BK48,3)</f>
        <v>1.8420000000000001</v>
      </c>
      <c r="BL48" s="23">
        <f>+TRUNC('D-PS'!BL48,3)</f>
        <v>-1.0569999999999999</v>
      </c>
      <c r="BM48" s="23">
        <f>+TRUNC('D-PS'!BM48,3)</f>
        <v>0.876</v>
      </c>
      <c r="BN48" s="23">
        <f>+TRUNC('D-PS'!BN48,3)</f>
        <v>6.0419999999999998</v>
      </c>
      <c r="BO48" s="23">
        <f>+TRUNC('D-PS'!BO48,3)</f>
        <v>6.0419999999999998</v>
      </c>
      <c r="BP48" s="23">
        <f>+TRUNC('D-PS'!BP48,3)</f>
        <v>0</v>
      </c>
      <c r="BQ48" s="23">
        <f>+TRUNC('D-PS'!BQ48,3)</f>
        <v>37.502000000000002</v>
      </c>
      <c r="BR48" s="23">
        <f>+TRUNC('D-PS'!BR48,3)</f>
        <v>37.502000000000002</v>
      </c>
      <c r="BS48" s="23">
        <f>+TRUNC('D-PS'!BS48,3)</f>
        <v>98.739000000000004</v>
      </c>
      <c r="BT48" s="23">
        <f>+TRUNC('D-PS'!BT48,0)</f>
        <v>18386079</v>
      </c>
      <c r="BU48" s="23">
        <f>+TRUNC('D-PS'!BU48,0)</f>
        <v>1164668</v>
      </c>
      <c r="BV48" s="23">
        <f>+TRUNC('D-PS'!BV48,6)</f>
        <v>100</v>
      </c>
      <c r="BW48" s="23">
        <f>+TRUNC('D-PS'!BW48,0)</f>
        <v>0</v>
      </c>
      <c r="BX48" s="23">
        <f>+TRUNC('D-PS'!BX48,0)</f>
        <v>0</v>
      </c>
      <c r="BY48" s="23">
        <f>+TRUNC('D-PS'!BY48,0)</f>
        <v>1164668</v>
      </c>
      <c r="BZ48" s="23">
        <f>+TRUNC('D-PS'!BZ48,3)</f>
        <v>5.7539999999999996</v>
      </c>
      <c r="CA48" s="23">
        <f>+TRUNC('D-PS'!CA48,3)</f>
        <v>0.13</v>
      </c>
      <c r="CB48" s="23">
        <f>+TRUNC('D-PS'!CB48,3)</f>
        <v>0.42199999999999999</v>
      </c>
      <c r="CC48" s="23">
        <f>+TRUNC('D-PS'!CC48,3)</f>
        <v>0.10299999999999999</v>
      </c>
      <c r="CD48" s="23">
        <f>+TRUNC('D-PS'!CD48,3)</f>
        <v>8.6999999999999994E-2</v>
      </c>
      <c r="CE48" s="23">
        <f>+TRUNC('D-PS'!CE48,3)</f>
        <v>0</v>
      </c>
      <c r="CF48" s="23">
        <f>+TRUNC('D-PS'!CF48,3)</f>
        <v>0</v>
      </c>
      <c r="CG48" s="23">
        <f>+TRUNC('D-PS'!CG48,3)</f>
        <v>0</v>
      </c>
      <c r="CH48" s="23">
        <f>+TRUNC('D-PS'!CH48,3)</f>
        <v>0</v>
      </c>
      <c r="CI48" s="23">
        <f>+TRUNC('D-PS'!CI48,3)</f>
        <v>47099.114999999998</v>
      </c>
      <c r="CJ48" s="23">
        <f>+TRUNC('D-PS'!CJ48,3)</f>
        <v>1499.7370000000001</v>
      </c>
      <c r="CK48" s="23">
        <f>+TRUNC('D-PS'!CK48,3)</f>
        <v>0</v>
      </c>
      <c r="CL48" s="23">
        <f>+TRUNC('D-PS'!CL48,3)</f>
        <v>0</v>
      </c>
      <c r="CM48" s="23">
        <f>+TRUNC('D-PS'!CM48,3)</f>
        <v>0</v>
      </c>
      <c r="CN48" s="23">
        <f>+TRUNC('D-PS'!CN48,0)</f>
        <v>0</v>
      </c>
      <c r="CO48" s="23">
        <f>+TRUNC('D-PS'!CO48,3)</f>
        <v>0</v>
      </c>
      <c r="CP48" s="23">
        <f>+TRUNC('D-PS'!CP48,0)</f>
        <v>0</v>
      </c>
      <c r="CQ48" s="23">
        <f>+TRUNC('D-PS'!CQ48,0)</f>
        <v>0</v>
      </c>
      <c r="CR48" s="23">
        <f>+TRUNC('D-PS'!CR48,0)</f>
        <v>0</v>
      </c>
      <c r="CS48" s="23">
        <f>+TRUNC('D-PS'!CS48,0)</f>
        <v>0</v>
      </c>
      <c r="CT48" s="23">
        <f>+TRUNC('D-PS'!CT48,0)</f>
        <v>0</v>
      </c>
      <c r="CU48" s="23">
        <f>+TRUNC('D-PS'!CU48,6)</f>
        <v>0</v>
      </c>
      <c r="CV48" s="23">
        <f>+TRUNC('D-PS'!CV48,0)</f>
        <v>0</v>
      </c>
      <c r="CW48" s="23">
        <f>+TRUNC('D-PS'!CW48,0)</f>
        <v>0</v>
      </c>
      <c r="CX48" s="23">
        <f>+TRUNC('D-PS'!CX48,0)</f>
        <v>0</v>
      </c>
      <c r="CY48" s="23">
        <f>+TRUNC('D-PS'!CY48,0)</f>
        <v>0</v>
      </c>
      <c r="CZ48" s="23">
        <f>+TRUNC('D-PS'!CZ48,0)</f>
        <v>0</v>
      </c>
      <c r="DA48" s="23">
        <f>+TRUNC('D-PS'!DA48,0)</f>
        <v>0</v>
      </c>
      <c r="DB48" s="23">
        <f>+TRUNC('D-PS'!DB48,0)</f>
        <v>0</v>
      </c>
      <c r="DC48" s="23">
        <f>+TRUNC('D-PS'!DC48,0)</f>
        <v>0</v>
      </c>
      <c r="DD48" s="23">
        <f>+TRUNC('D-PS'!DD48,0)</f>
        <v>0</v>
      </c>
      <c r="DE48" s="23">
        <f>+TRUNC('D-PS'!DE48,0)</f>
        <v>0</v>
      </c>
      <c r="DF48" s="23">
        <f>+TRUNC('D-PS'!DF48,0)</f>
        <v>0</v>
      </c>
      <c r="DG48" s="23">
        <f>+TRUNC('D-PS'!DG48,0)</f>
        <v>0</v>
      </c>
      <c r="DH48" s="23">
        <f>+TRUNC('D-PS'!DH48,0)</f>
        <v>0</v>
      </c>
      <c r="DI48" s="23">
        <f>+TRUNC('D-PS'!DI48,0)</f>
        <v>0</v>
      </c>
      <c r="DJ48" s="23">
        <f>+TRUNC('D-PS'!DJ48,6)</f>
        <v>0</v>
      </c>
      <c r="DK48" s="23">
        <f>+TRUNC('D-PS'!DK48,0)</f>
        <v>0</v>
      </c>
      <c r="DL48" s="23">
        <f>+TRUNC('D-PS'!DL48,0)</f>
        <v>0</v>
      </c>
      <c r="DM48" s="23">
        <f>+TRUNC('D-PS'!DM48,0)</f>
        <v>0</v>
      </c>
      <c r="DN48" s="23">
        <f>+TRUNC('D-PS'!DN48,0)</f>
        <v>17221410</v>
      </c>
      <c r="DO48" s="23">
        <f>+TRUNC('D-PS'!DO48,0)</f>
        <v>17221410</v>
      </c>
      <c r="DP48" s="23">
        <f>+TRUNC('D-PS'!DP48,0)</f>
        <v>5231908</v>
      </c>
      <c r="DR48" s="53">
        <f>+TRUNC('D-PS'!DR48,0)</f>
        <v>0</v>
      </c>
      <c r="DS48" s="53">
        <f>+TRUNC('D-PS'!DS48,0)</f>
        <v>0</v>
      </c>
      <c r="DT48" s="53">
        <f>+TRUNC('D-PS'!DT48,3)</f>
        <v>0</v>
      </c>
      <c r="DU48" s="53">
        <f>+TRUNC('D-PS'!DU48,3)</f>
        <v>0</v>
      </c>
      <c r="DV48" s="53">
        <f>+TRUNC('D-PS'!DV48,0)</f>
        <v>0</v>
      </c>
      <c r="DW48" s="53">
        <f>+TRUNC('D-PS'!DW48,0)</f>
        <v>0</v>
      </c>
      <c r="DX48" s="53">
        <f>+TRUNC('D-PS'!DX48,0)</f>
        <v>0</v>
      </c>
      <c r="DY48" s="53">
        <f>+TRUNC('D-PS'!DY48,0)</f>
        <v>0</v>
      </c>
      <c r="DZ48" s="53">
        <f>+TRUNC('D-PS'!DZ48,0)</f>
        <v>0</v>
      </c>
      <c r="EA48" s="53">
        <f>+TRUNC('D-PS'!EA48,0)</f>
        <v>0</v>
      </c>
      <c r="EB48" s="53">
        <f>+TRUNC('D-PS'!EB48,3)</f>
        <v>0</v>
      </c>
      <c r="EC48" s="53">
        <f>+TRUNC('D-PS'!EC48,3)</f>
        <v>0</v>
      </c>
      <c r="ED48" s="53">
        <f>+TRUNC('D-PS'!ED48,0)</f>
        <v>0</v>
      </c>
      <c r="EE48" s="53">
        <f>+TRUNC('D-PS'!EE48,0)</f>
        <v>0</v>
      </c>
      <c r="EF48" s="53">
        <f>+TRUNC('D-PS'!EF48,0)</f>
        <v>0</v>
      </c>
      <c r="EG48" s="53">
        <f>+TRUNC('D-PS'!EG48,0)</f>
        <v>0</v>
      </c>
      <c r="EH48" s="53">
        <f>+TRUNC('D-PS'!EH48,0)</f>
        <v>0</v>
      </c>
      <c r="EI48" s="53">
        <f>+TRUNC('D-PS'!EI48,0)</f>
        <v>0</v>
      </c>
      <c r="EJ48" s="53">
        <f>+TRUNC('D-PS'!EJ48,3)</f>
        <v>0</v>
      </c>
      <c r="EK48" s="53">
        <f>+TRUNC('D-PS'!EK48,3)</f>
        <v>0</v>
      </c>
      <c r="EL48" s="53">
        <f>+TRUNC('D-PS'!EL48,0)</f>
        <v>0</v>
      </c>
      <c r="EM48" s="53">
        <f>+TRUNC('D-PS'!EM48,0)</f>
        <v>0</v>
      </c>
      <c r="EN48" s="53">
        <f>+TRUNC('D-PS'!EN48,0)</f>
        <v>0</v>
      </c>
      <c r="EO48" s="53">
        <f>+TRUNC('D-PS'!EO48,0)</f>
        <v>0</v>
      </c>
      <c r="EP48" s="76"/>
      <c r="EQ48" s="53">
        <f>+TRUNC('D-PS'!EQ48,0)</f>
        <v>202400</v>
      </c>
      <c r="ER48" s="53">
        <f>+TRUNC('D-PS'!ER48,0)</f>
        <v>0</v>
      </c>
      <c r="ES48" s="53">
        <f>+TRUNC('D-PS'!ES48,3)</f>
        <v>0</v>
      </c>
      <c r="ET48" s="53">
        <f>+TRUNC('D-PS'!ET48,3)</f>
        <v>56880.06</v>
      </c>
      <c r="EU48" s="53">
        <f>+TRUNC('D-PS'!EU48,0)</f>
        <v>0</v>
      </c>
      <c r="EV48" s="53">
        <f>+TRUNC('D-PS'!EV48,0)</f>
        <v>0</v>
      </c>
      <c r="EW48" s="53">
        <f>+TRUNC('D-PS'!EW48,0)</f>
        <v>0</v>
      </c>
      <c r="EX48" s="53">
        <f>+TRUNC('D-PS'!EX48,0)</f>
        <v>0</v>
      </c>
      <c r="EY48" s="53">
        <f>+TRUNC('D-PS'!EY48,0)</f>
        <v>202400</v>
      </c>
      <c r="EZ48" s="53">
        <f>+TRUNC('D-PS'!EZ48,0)</f>
        <v>0</v>
      </c>
      <c r="FA48" s="53">
        <f>+TRUNC('D-PS'!FA48,3)</f>
        <v>0</v>
      </c>
      <c r="FB48" s="53">
        <f>+TRUNC('D-PS'!FB48,3)</f>
        <v>56880.06</v>
      </c>
      <c r="FC48" s="53">
        <f>+TRUNC('D-PS'!FC48,0)</f>
        <v>0</v>
      </c>
      <c r="FD48" s="53">
        <f>+TRUNC('D-PS'!FD48,0)</f>
        <v>0</v>
      </c>
      <c r="FE48" s="53">
        <f>+TRUNC('D-PS'!FE48,0)</f>
        <v>0</v>
      </c>
      <c r="FF48" s="53">
        <f>+TRUNC('D-PS'!FF48,0)</f>
        <v>0</v>
      </c>
      <c r="FG48" s="53">
        <f>+TRUNC('D-PS'!FG48,0)</f>
        <v>186208</v>
      </c>
      <c r="FH48" s="53">
        <f>+TRUNC('D-PS'!FH48,0)</f>
        <v>0</v>
      </c>
      <c r="FI48" s="53">
        <f>+TRUNC('D-PS'!FI48,3)</f>
        <v>0</v>
      </c>
      <c r="FJ48" s="53">
        <f>+TRUNC('D-PS'!FJ48,3)</f>
        <v>56880.06</v>
      </c>
      <c r="FK48" s="53">
        <f>+TRUNC('D-PS'!FK48,0)</f>
        <v>0</v>
      </c>
      <c r="FL48" s="53">
        <f>+TRUNC('D-PS'!FL48,0)</f>
        <v>0</v>
      </c>
      <c r="FM48" s="53">
        <f>+TRUNC('D-PS'!FM48,0)</f>
        <v>0</v>
      </c>
      <c r="FN48" s="53">
        <f>+TRUNC('D-PS'!FN48,0)</f>
        <v>0</v>
      </c>
    </row>
    <row r="49" spans="3:170" x14ac:dyDescent="0.2">
      <c r="C49" s="12">
        <f>+'D-PDP'!C49</f>
        <v>2036</v>
      </c>
      <c r="D49" s="23">
        <f>+TRUNC('D-PS'!D49,0)</f>
        <v>4</v>
      </c>
      <c r="E49" s="23">
        <f>+TRUNC('D-PS'!E49,0)</f>
        <v>0</v>
      </c>
      <c r="F49" s="23">
        <f>+TRUNC('D-PS'!F49,0)</f>
        <v>4</v>
      </c>
      <c r="G49" s="23">
        <f>+TRUNC('D-PS'!G49,0)</f>
        <v>0</v>
      </c>
      <c r="H49" s="23">
        <f>+TRUNC('D-PS'!H49,0)</f>
        <v>0</v>
      </c>
      <c r="I49" s="23">
        <f>+TRUNC('D-PS'!I49,0)</f>
        <v>0</v>
      </c>
      <c r="J49" s="23">
        <f>+TRUNC('D-PS'!J49,0)</f>
        <v>0</v>
      </c>
      <c r="K49" s="23">
        <f>+TRUNC('D-PS'!K49,0)</f>
        <v>182842</v>
      </c>
      <c r="L49" s="23">
        <f>+TRUNC('D-PS'!L49,0)</f>
        <v>0</v>
      </c>
      <c r="M49" s="23">
        <f>+TRUNC('D-PS'!M49,3)</f>
        <v>55650.156999999999</v>
      </c>
      <c r="N49" s="23">
        <f>+TRUNC('D-PS'!N49,3)</f>
        <v>51198.144</v>
      </c>
      <c r="O49" s="23">
        <f>+TRUNC('D-PS'!O49,3)</f>
        <v>0</v>
      </c>
      <c r="P49" s="23">
        <f>+TRUNC('D-PS'!P49,3)</f>
        <v>4452.0119999999997</v>
      </c>
      <c r="Q49" s="23">
        <f>+TRUNC('D-PS'!Q49,3)</f>
        <v>0</v>
      </c>
      <c r="R49" s="23">
        <f>+TRUNC('D-PS'!R49,3)</f>
        <v>0</v>
      </c>
      <c r="S49" s="23">
        <f>+TRUNC('D-PS'!S49,0)</f>
        <v>0</v>
      </c>
      <c r="T49" s="23">
        <f>+TRUNC('D-PS'!T49,0)</f>
        <v>0</v>
      </c>
      <c r="U49" s="23">
        <f>+TRUNC('D-PS'!U49,0)</f>
        <v>0</v>
      </c>
      <c r="V49" s="23">
        <f>+TRUNC('D-PS'!V49,0)</f>
        <v>0</v>
      </c>
      <c r="W49" s="23">
        <f>+TRUNC('D-PS'!W49,0)</f>
        <v>5656775</v>
      </c>
      <c r="X49" s="23">
        <f>+TRUNC('D-PS'!X49,0)</f>
        <v>3635994</v>
      </c>
      <c r="Y49" s="23">
        <f>+TRUNC('D-PS'!Y49,0)</f>
        <v>0</v>
      </c>
      <c r="Z49" s="23">
        <f>+TRUNC('D-PS'!Z49,0)</f>
        <v>0</v>
      </c>
      <c r="AA49" s="23">
        <f>+TRUNC('D-PS'!AA49,0)</f>
        <v>0</v>
      </c>
      <c r="AB49" s="23">
        <f>+TRUNC('D-PS'!AB49,0)</f>
        <v>182842</v>
      </c>
      <c r="AC49" s="23">
        <f>+TRUNC('D-PS'!AC49,0)</f>
        <v>0</v>
      </c>
      <c r="AD49" s="23">
        <f>+TRUNC('D-PS'!AD49,3)</f>
        <v>0</v>
      </c>
      <c r="AE49" s="23">
        <f>+TRUNC('D-PS'!AE49,3)</f>
        <v>51198.144</v>
      </c>
      <c r="AF49" s="23">
        <f>+TRUNC('D-PS'!AF49,0)</f>
        <v>0</v>
      </c>
      <c r="AG49" s="23">
        <f>+TRUNC('D-PS'!AG49,0)</f>
        <v>0</v>
      </c>
      <c r="AH49" s="23">
        <f>+TRUNC('D-PS'!AH49,0)</f>
        <v>0</v>
      </c>
      <c r="AI49" s="23">
        <f>+TRUNC('D-PS'!AI49,0)</f>
        <v>0</v>
      </c>
      <c r="AJ49" s="23">
        <f>+TRUNC('D-PS'!AJ49,6)</f>
        <v>8</v>
      </c>
      <c r="AK49" s="23">
        <f>+TRUNC('D-PS'!AK49,6)</f>
        <v>0</v>
      </c>
      <c r="AL49" s="23">
        <f>+TRUNC('D-PS'!AL49,6)</f>
        <v>0</v>
      </c>
      <c r="AM49" s="23">
        <f>+TRUNC('D-PS'!AM49,0)</f>
        <v>14627</v>
      </c>
      <c r="AN49" s="23">
        <f>+TRUNC('D-PS'!AN49,3)</f>
        <v>0</v>
      </c>
      <c r="AO49" s="23">
        <f>+TRUNC('D-PS'!AO49,0)</f>
        <v>0</v>
      </c>
      <c r="AP49" s="23">
        <f>+TRUNC('D-PS'!AP49,6)</f>
        <v>100</v>
      </c>
      <c r="AQ49" s="23">
        <f>+TRUNC('D-PS'!AQ49,0)</f>
        <v>182842</v>
      </c>
      <c r="AR49" s="23">
        <f>+TRUNC('D-PS'!AR49,0)</f>
        <v>0</v>
      </c>
      <c r="AS49" s="23">
        <f>+TRUNC('D-PS'!AS49,3)</f>
        <v>0</v>
      </c>
      <c r="AT49" s="23">
        <f>+TRUNC('D-PS'!AT49,3)</f>
        <v>51198.144</v>
      </c>
      <c r="AU49" s="23">
        <f>+TRUNC('D-PS'!AU49,0)</f>
        <v>0</v>
      </c>
      <c r="AV49" s="23">
        <f>+TRUNC('D-PS'!AV49,0)</f>
        <v>0</v>
      </c>
      <c r="AW49" s="23">
        <f>+TRUNC('D-PS'!AW49,0)</f>
        <v>0</v>
      </c>
      <c r="AX49" s="23">
        <f>+TRUNC('D-PS'!AX49,0)</f>
        <v>0</v>
      </c>
      <c r="AY49" s="23">
        <f>+TRUNC('D-PS'!AY49,0)</f>
        <v>14627</v>
      </c>
      <c r="AZ49" s="23">
        <f>+TRUNC('D-PS'!AZ49,3)</f>
        <v>0</v>
      </c>
      <c r="BA49" s="23">
        <f>+TRUNC('D-PS'!BA49,0)</f>
        <v>0</v>
      </c>
      <c r="BB49" s="23">
        <f>+TRUNC('D-PS'!BB49,0)</f>
        <v>168214</v>
      </c>
      <c r="BC49" s="23">
        <f>+TRUNC('D-PS'!BC49,0)</f>
        <v>0</v>
      </c>
      <c r="BD49" s="23">
        <f>+TRUNC('D-PS'!BD49,3)</f>
        <v>0</v>
      </c>
      <c r="BE49" s="23">
        <f>+TRUNC('D-PS'!BE49,3)</f>
        <v>51198.144</v>
      </c>
      <c r="BF49" s="23">
        <f>+TRUNC('D-PS'!BF49,0)</f>
        <v>0</v>
      </c>
      <c r="BG49" s="23">
        <f>+TRUNC('D-PS'!BG49,0)</f>
        <v>0</v>
      </c>
      <c r="BH49" s="23">
        <f>+TRUNC('D-PS'!BH49,0)</f>
        <v>0</v>
      </c>
      <c r="BI49" s="23">
        <f>+TRUNC('D-PS'!BI49,0)</f>
        <v>0</v>
      </c>
      <c r="BJ49" s="23">
        <f>+TRUNC('D-PS'!BJ49,3)</f>
        <v>98.739000000000004</v>
      </c>
      <c r="BK49" s="23">
        <f>+TRUNC('D-PS'!BK49,3)</f>
        <v>1.8420000000000001</v>
      </c>
      <c r="BL49" s="23">
        <f>+TRUNC('D-PS'!BL49,3)</f>
        <v>-1.0569999999999999</v>
      </c>
      <c r="BM49" s="23">
        <f>+TRUNC('D-PS'!BM49,3)</f>
        <v>0.876</v>
      </c>
      <c r="BN49" s="23">
        <f>+TRUNC('D-PS'!BN49,3)</f>
        <v>6.0419999999999998</v>
      </c>
      <c r="BO49" s="23">
        <f>+TRUNC('D-PS'!BO49,3)</f>
        <v>6.0419999999999998</v>
      </c>
      <c r="BP49" s="23">
        <f>+TRUNC('D-PS'!BP49,3)</f>
        <v>0</v>
      </c>
      <c r="BQ49" s="23">
        <f>+TRUNC('D-PS'!BQ49,3)</f>
        <v>37.502000000000002</v>
      </c>
      <c r="BR49" s="23">
        <f>+TRUNC('D-PS'!BR49,3)</f>
        <v>37.502000000000002</v>
      </c>
      <c r="BS49" s="23">
        <f>+TRUNC('D-PS'!BS49,3)</f>
        <v>98.739000000000004</v>
      </c>
      <c r="BT49" s="23">
        <f>+TRUNC('D-PS'!BT49,0)</f>
        <v>16609369</v>
      </c>
      <c r="BU49" s="23">
        <f>+TRUNC('D-PS'!BU49,0)</f>
        <v>1158153</v>
      </c>
      <c r="BV49" s="23">
        <f>+TRUNC('D-PS'!BV49,6)</f>
        <v>100</v>
      </c>
      <c r="BW49" s="23">
        <f>+TRUNC('D-PS'!BW49,0)</f>
        <v>0</v>
      </c>
      <c r="BX49" s="23">
        <f>+TRUNC('D-PS'!BX49,0)</f>
        <v>0</v>
      </c>
      <c r="BY49" s="23">
        <f>+TRUNC('D-PS'!BY49,0)</f>
        <v>1158153</v>
      </c>
      <c r="BZ49" s="23">
        <f>+TRUNC('D-PS'!BZ49,3)</f>
        <v>6.3339999999999996</v>
      </c>
      <c r="CA49" s="23">
        <f>+TRUNC('D-PS'!CA49,3)</f>
        <v>0.13</v>
      </c>
      <c r="CB49" s="23">
        <f>+TRUNC('D-PS'!CB49,3)</f>
        <v>0.42199999999999999</v>
      </c>
      <c r="CC49" s="23">
        <f>+TRUNC('D-PS'!CC49,3)</f>
        <v>0.10299999999999999</v>
      </c>
      <c r="CD49" s="23">
        <f>+TRUNC('D-PS'!CD49,3)</f>
        <v>8.6999999999999994E-2</v>
      </c>
      <c r="CE49" s="23">
        <f>+TRUNC('D-PS'!CE49,3)</f>
        <v>0</v>
      </c>
      <c r="CF49" s="23">
        <f>+TRUNC('D-PS'!CF49,3)</f>
        <v>0</v>
      </c>
      <c r="CG49" s="23">
        <f>+TRUNC('D-PS'!CG49,3)</f>
        <v>0</v>
      </c>
      <c r="CH49" s="23">
        <f>+TRUNC('D-PS'!CH49,3)</f>
        <v>0</v>
      </c>
      <c r="CI49" s="23">
        <f>+TRUNC('D-PS'!CI49,3)</f>
        <v>47099.114999999998</v>
      </c>
      <c r="CJ49" s="23">
        <f>+TRUNC('D-PS'!CJ49,3)</f>
        <v>1499.7370000000001</v>
      </c>
      <c r="CK49" s="23">
        <f>+TRUNC('D-PS'!CK49,3)</f>
        <v>0</v>
      </c>
      <c r="CL49" s="23">
        <f>+TRUNC('D-PS'!CL49,3)</f>
        <v>0</v>
      </c>
      <c r="CM49" s="23">
        <f>+TRUNC('D-PS'!CM49,3)</f>
        <v>0</v>
      </c>
      <c r="CN49" s="23">
        <f>+TRUNC('D-PS'!CN49,0)</f>
        <v>0</v>
      </c>
      <c r="CO49" s="23">
        <f>+TRUNC('D-PS'!CO49,3)</f>
        <v>0</v>
      </c>
      <c r="CP49" s="23">
        <f>+TRUNC('D-PS'!CP49,0)</f>
        <v>0</v>
      </c>
      <c r="CQ49" s="23">
        <f>+TRUNC('D-PS'!CQ49,0)</f>
        <v>0</v>
      </c>
      <c r="CR49" s="23">
        <f>+TRUNC('D-PS'!CR49,0)</f>
        <v>0</v>
      </c>
      <c r="CS49" s="23">
        <f>+TRUNC('D-PS'!CS49,0)</f>
        <v>0</v>
      </c>
      <c r="CT49" s="23">
        <f>+TRUNC('D-PS'!CT49,0)</f>
        <v>0</v>
      </c>
      <c r="CU49" s="23">
        <f>+TRUNC('D-PS'!CU49,6)</f>
        <v>0</v>
      </c>
      <c r="CV49" s="23">
        <f>+TRUNC('D-PS'!CV49,0)</f>
        <v>0</v>
      </c>
      <c r="CW49" s="23">
        <f>+TRUNC('D-PS'!CW49,0)</f>
        <v>0</v>
      </c>
      <c r="CX49" s="23">
        <f>+TRUNC('D-PS'!CX49,0)</f>
        <v>0</v>
      </c>
      <c r="CY49" s="23">
        <f>+TRUNC('D-PS'!CY49,0)</f>
        <v>0</v>
      </c>
      <c r="CZ49" s="23">
        <f>+TRUNC('D-PS'!CZ49,0)</f>
        <v>0</v>
      </c>
      <c r="DA49" s="23">
        <f>+TRUNC('D-PS'!DA49,0)</f>
        <v>0</v>
      </c>
      <c r="DB49" s="23">
        <f>+TRUNC('D-PS'!DB49,0)</f>
        <v>0</v>
      </c>
      <c r="DC49" s="23">
        <f>+TRUNC('D-PS'!DC49,0)</f>
        <v>0</v>
      </c>
      <c r="DD49" s="23">
        <f>+TRUNC('D-PS'!DD49,0)</f>
        <v>0</v>
      </c>
      <c r="DE49" s="23">
        <f>+TRUNC('D-PS'!DE49,0)</f>
        <v>0</v>
      </c>
      <c r="DF49" s="23">
        <f>+TRUNC('D-PS'!DF49,0)</f>
        <v>0</v>
      </c>
      <c r="DG49" s="23">
        <f>+TRUNC('D-PS'!DG49,0)</f>
        <v>0</v>
      </c>
      <c r="DH49" s="23">
        <f>+TRUNC('D-PS'!DH49,0)</f>
        <v>0</v>
      </c>
      <c r="DI49" s="23">
        <f>+TRUNC('D-PS'!DI49,0)</f>
        <v>0</v>
      </c>
      <c r="DJ49" s="23">
        <f>+TRUNC('D-PS'!DJ49,6)</f>
        <v>0</v>
      </c>
      <c r="DK49" s="23">
        <f>+TRUNC('D-PS'!DK49,0)</f>
        <v>0</v>
      </c>
      <c r="DL49" s="23">
        <f>+TRUNC('D-PS'!DL49,0)</f>
        <v>0</v>
      </c>
      <c r="DM49" s="23">
        <f>+TRUNC('D-PS'!DM49,0)</f>
        <v>0</v>
      </c>
      <c r="DN49" s="23">
        <f>+TRUNC('D-PS'!DN49,0)</f>
        <v>15451215</v>
      </c>
      <c r="DO49" s="23">
        <f>+TRUNC('D-PS'!DO49,0)</f>
        <v>15451215</v>
      </c>
      <c r="DP49" s="23">
        <f>+TRUNC('D-PS'!DP49,0)</f>
        <v>4267380</v>
      </c>
      <c r="DR49" s="53">
        <f>+TRUNC('D-PS'!DR49,0)</f>
        <v>0</v>
      </c>
      <c r="DS49" s="53">
        <f>+TRUNC('D-PS'!DS49,0)</f>
        <v>0</v>
      </c>
      <c r="DT49" s="53">
        <f>+TRUNC('D-PS'!DT49,3)</f>
        <v>0</v>
      </c>
      <c r="DU49" s="53">
        <f>+TRUNC('D-PS'!DU49,3)</f>
        <v>0</v>
      </c>
      <c r="DV49" s="53">
        <f>+TRUNC('D-PS'!DV49,0)</f>
        <v>0</v>
      </c>
      <c r="DW49" s="53">
        <f>+TRUNC('D-PS'!DW49,0)</f>
        <v>0</v>
      </c>
      <c r="DX49" s="53">
        <f>+TRUNC('D-PS'!DX49,0)</f>
        <v>0</v>
      </c>
      <c r="DY49" s="53">
        <f>+TRUNC('D-PS'!DY49,0)</f>
        <v>0</v>
      </c>
      <c r="DZ49" s="53">
        <f>+TRUNC('D-PS'!DZ49,0)</f>
        <v>0</v>
      </c>
      <c r="EA49" s="53">
        <f>+TRUNC('D-PS'!EA49,0)</f>
        <v>0</v>
      </c>
      <c r="EB49" s="53">
        <f>+TRUNC('D-PS'!EB49,3)</f>
        <v>0</v>
      </c>
      <c r="EC49" s="53">
        <f>+TRUNC('D-PS'!EC49,3)</f>
        <v>0</v>
      </c>
      <c r="ED49" s="53">
        <f>+TRUNC('D-PS'!ED49,0)</f>
        <v>0</v>
      </c>
      <c r="EE49" s="53">
        <f>+TRUNC('D-PS'!EE49,0)</f>
        <v>0</v>
      </c>
      <c r="EF49" s="53">
        <f>+TRUNC('D-PS'!EF49,0)</f>
        <v>0</v>
      </c>
      <c r="EG49" s="53">
        <f>+TRUNC('D-PS'!EG49,0)</f>
        <v>0</v>
      </c>
      <c r="EH49" s="53">
        <f>+TRUNC('D-PS'!EH49,0)</f>
        <v>0</v>
      </c>
      <c r="EI49" s="53">
        <f>+TRUNC('D-PS'!EI49,0)</f>
        <v>0</v>
      </c>
      <c r="EJ49" s="53">
        <f>+TRUNC('D-PS'!EJ49,3)</f>
        <v>0</v>
      </c>
      <c r="EK49" s="53">
        <f>+TRUNC('D-PS'!EK49,3)</f>
        <v>0</v>
      </c>
      <c r="EL49" s="53">
        <f>+TRUNC('D-PS'!EL49,0)</f>
        <v>0</v>
      </c>
      <c r="EM49" s="53">
        <f>+TRUNC('D-PS'!EM49,0)</f>
        <v>0</v>
      </c>
      <c r="EN49" s="53">
        <f>+TRUNC('D-PS'!EN49,0)</f>
        <v>0</v>
      </c>
      <c r="EO49" s="53">
        <f>+TRUNC('D-PS'!EO49,0)</f>
        <v>0</v>
      </c>
      <c r="EP49" s="76"/>
      <c r="EQ49" s="53">
        <f>+TRUNC('D-PS'!EQ49,0)</f>
        <v>182842</v>
      </c>
      <c r="ER49" s="53">
        <f>+TRUNC('D-PS'!ER49,0)</f>
        <v>0</v>
      </c>
      <c r="ES49" s="53">
        <f>+TRUNC('D-PS'!ES49,3)</f>
        <v>0</v>
      </c>
      <c r="ET49" s="53">
        <f>+TRUNC('D-PS'!ET49,3)</f>
        <v>51198.144</v>
      </c>
      <c r="EU49" s="53">
        <f>+TRUNC('D-PS'!EU49,0)</f>
        <v>0</v>
      </c>
      <c r="EV49" s="53">
        <f>+TRUNC('D-PS'!EV49,0)</f>
        <v>0</v>
      </c>
      <c r="EW49" s="53">
        <f>+TRUNC('D-PS'!EW49,0)</f>
        <v>0</v>
      </c>
      <c r="EX49" s="53">
        <f>+TRUNC('D-PS'!EX49,0)</f>
        <v>0</v>
      </c>
      <c r="EY49" s="53">
        <f>+TRUNC('D-PS'!EY49,0)</f>
        <v>182842</v>
      </c>
      <c r="EZ49" s="53">
        <f>+TRUNC('D-PS'!EZ49,0)</f>
        <v>0</v>
      </c>
      <c r="FA49" s="53">
        <f>+TRUNC('D-PS'!FA49,3)</f>
        <v>0</v>
      </c>
      <c r="FB49" s="53">
        <f>+TRUNC('D-PS'!FB49,3)</f>
        <v>51198.144</v>
      </c>
      <c r="FC49" s="53">
        <f>+TRUNC('D-PS'!FC49,0)</f>
        <v>0</v>
      </c>
      <c r="FD49" s="53">
        <f>+TRUNC('D-PS'!FD49,0)</f>
        <v>0</v>
      </c>
      <c r="FE49" s="53">
        <f>+TRUNC('D-PS'!FE49,0)</f>
        <v>0</v>
      </c>
      <c r="FF49" s="53">
        <f>+TRUNC('D-PS'!FF49,0)</f>
        <v>0</v>
      </c>
      <c r="FG49" s="53">
        <f>+TRUNC('D-PS'!FG49,0)</f>
        <v>168214</v>
      </c>
      <c r="FH49" s="53">
        <f>+TRUNC('D-PS'!FH49,0)</f>
        <v>0</v>
      </c>
      <c r="FI49" s="53">
        <f>+TRUNC('D-PS'!FI49,3)</f>
        <v>0</v>
      </c>
      <c r="FJ49" s="53">
        <f>+TRUNC('D-PS'!FJ49,3)</f>
        <v>51198.144</v>
      </c>
      <c r="FK49" s="53">
        <f>+TRUNC('D-PS'!FK49,0)</f>
        <v>0</v>
      </c>
      <c r="FL49" s="53">
        <f>+TRUNC('D-PS'!FL49,0)</f>
        <v>0</v>
      </c>
      <c r="FM49" s="53">
        <f>+TRUNC('D-PS'!FM49,0)</f>
        <v>0</v>
      </c>
      <c r="FN49" s="53">
        <f>+TRUNC('D-PS'!FN49,0)</f>
        <v>0</v>
      </c>
    </row>
    <row r="50" spans="3:170" x14ac:dyDescent="0.2">
      <c r="C50" s="12">
        <f>+'D-PDP'!C50</f>
        <v>2037</v>
      </c>
      <c r="D50" s="23">
        <f>+TRUNC('D-PS'!D50,0)</f>
        <v>4</v>
      </c>
      <c r="E50" s="23">
        <f>+TRUNC('D-PS'!E50,0)</f>
        <v>0</v>
      </c>
      <c r="F50" s="23">
        <f>+TRUNC('D-PS'!F50,0)</f>
        <v>4</v>
      </c>
      <c r="G50" s="23">
        <f>+TRUNC('D-PS'!G50,0)</f>
        <v>0</v>
      </c>
      <c r="H50" s="23">
        <f>+TRUNC('D-PS'!H50,0)</f>
        <v>0</v>
      </c>
      <c r="I50" s="23">
        <f>+TRUNC('D-PS'!I50,0)</f>
        <v>0</v>
      </c>
      <c r="J50" s="23">
        <f>+TRUNC('D-PS'!J50,0)</f>
        <v>0</v>
      </c>
      <c r="K50" s="23">
        <f>+TRUNC('D-PS'!K50,0)</f>
        <v>164387</v>
      </c>
      <c r="L50" s="23">
        <f>+TRUNC('D-PS'!L50,0)</f>
        <v>0</v>
      </c>
      <c r="M50" s="23">
        <f>+TRUNC('D-PS'!M50,3)</f>
        <v>50075.805</v>
      </c>
      <c r="N50" s="23">
        <f>+TRUNC('D-PS'!N50,3)</f>
        <v>46069.741000000002</v>
      </c>
      <c r="O50" s="23">
        <f>+TRUNC('D-PS'!O50,3)</f>
        <v>0</v>
      </c>
      <c r="P50" s="23">
        <f>+TRUNC('D-PS'!P50,3)</f>
        <v>4006.0639999999999</v>
      </c>
      <c r="Q50" s="23">
        <f>+TRUNC('D-PS'!Q50,3)</f>
        <v>0</v>
      </c>
      <c r="R50" s="23">
        <f>+TRUNC('D-PS'!R50,3)</f>
        <v>0</v>
      </c>
      <c r="S50" s="23">
        <f>+TRUNC('D-PS'!S50,0)</f>
        <v>0</v>
      </c>
      <c r="T50" s="23">
        <f>+TRUNC('D-PS'!T50,0)</f>
        <v>0</v>
      </c>
      <c r="U50" s="23">
        <f>+TRUNC('D-PS'!U50,0)</f>
        <v>0</v>
      </c>
      <c r="V50" s="23">
        <f>+TRUNC('D-PS'!V50,0)</f>
        <v>0</v>
      </c>
      <c r="W50" s="23">
        <f>+TRUNC('D-PS'!W50,0)</f>
        <v>5649464</v>
      </c>
      <c r="X50" s="23">
        <f>+TRUNC('D-PS'!X50,0)</f>
        <v>3635095</v>
      </c>
      <c r="Y50" s="23">
        <f>+TRUNC('D-PS'!Y50,0)</f>
        <v>0</v>
      </c>
      <c r="Z50" s="23">
        <f>+TRUNC('D-PS'!Z50,0)</f>
        <v>0</v>
      </c>
      <c r="AA50" s="23">
        <f>+TRUNC('D-PS'!AA50,0)</f>
        <v>0</v>
      </c>
      <c r="AB50" s="23">
        <f>+TRUNC('D-PS'!AB50,0)</f>
        <v>164387</v>
      </c>
      <c r="AC50" s="23">
        <f>+TRUNC('D-PS'!AC50,0)</f>
        <v>0</v>
      </c>
      <c r="AD50" s="23">
        <f>+TRUNC('D-PS'!AD50,3)</f>
        <v>0</v>
      </c>
      <c r="AE50" s="23">
        <f>+TRUNC('D-PS'!AE50,3)</f>
        <v>46069.741000000002</v>
      </c>
      <c r="AF50" s="23">
        <f>+TRUNC('D-PS'!AF50,0)</f>
        <v>0</v>
      </c>
      <c r="AG50" s="23">
        <f>+TRUNC('D-PS'!AG50,0)</f>
        <v>0</v>
      </c>
      <c r="AH50" s="23">
        <f>+TRUNC('D-PS'!AH50,0)</f>
        <v>0</v>
      </c>
      <c r="AI50" s="23">
        <f>+TRUNC('D-PS'!AI50,0)</f>
        <v>0</v>
      </c>
      <c r="AJ50" s="23">
        <f>+TRUNC('D-PS'!AJ50,6)</f>
        <v>8</v>
      </c>
      <c r="AK50" s="23">
        <f>+TRUNC('D-PS'!AK50,6)</f>
        <v>0</v>
      </c>
      <c r="AL50" s="23">
        <f>+TRUNC('D-PS'!AL50,6)</f>
        <v>0</v>
      </c>
      <c r="AM50" s="23">
        <f>+TRUNC('D-PS'!AM50,0)</f>
        <v>13150</v>
      </c>
      <c r="AN50" s="23">
        <f>+TRUNC('D-PS'!AN50,3)</f>
        <v>0</v>
      </c>
      <c r="AO50" s="23">
        <f>+TRUNC('D-PS'!AO50,0)</f>
        <v>0</v>
      </c>
      <c r="AP50" s="23">
        <f>+TRUNC('D-PS'!AP50,6)</f>
        <v>100</v>
      </c>
      <c r="AQ50" s="23">
        <f>+TRUNC('D-PS'!AQ50,0)</f>
        <v>164387</v>
      </c>
      <c r="AR50" s="23">
        <f>+TRUNC('D-PS'!AR50,0)</f>
        <v>0</v>
      </c>
      <c r="AS50" s="23">
        <f>+TRUNC('D-PS'!AS50,3)</f>
        <v>0</v>
      </c>
      <c r="AT50" s="23">
        <f>+TRUNC('D-PS'!AT50,3)</f>
        <v>46069.741000000002</v>
      </c>
      <c r="AU50" s="23">
        <f>+TRUNC('D-PS'!AU50,0)</f>
        <v>0</v>
      </c>
      <c r="AV50" s="23">
        <f>+TRUNC('D-PS'!AV50,0)</f>
        <v>0</v>
      </c>
      <c r="AW50" s="23">
        <f>+TRUNC('D-PS'!AW50,0)</f>
        <v>0</v>
      </c>
      <c r="AX50" s="23">
        <f>+TRUNC('D-PS'!AX50,0)</f>
        <v>0</v>
      </c>
      <c r="AY50" s="23">
        <f>+TRUNC('D-PS'!AY50,0)</f>
        <v>13150</v>
      </c>
      <c r="AZ50" s="23">
        <f>+TRUNC('D-PS'!AZ50,3)</f>
        <v>0</v>
      </c>
      <c r="BA50" s="23">
        <f>+TRUNC('D-PS'!BA50,0)</f>
        <v>0</v>
      </c>
      <c r="BB50" s="23">
        <f>+TRUNC('D-PS'!BB50,0)</f>
        <v>151236</v>
      </c>
      <c r="BC50" s="23">
        <f>+TRUNC('D-PS'!BC50,0)</f>
        <v>0</v>
      </c>
      <c r="BD50" s="23">
        <f>+TRUNC('D-PS'!BD50,3)</f>
        <v>0</v>
      </c>
      <c r="BE50" s="23">
        <f>+TRUNC('D-PS'!BE50,3)</f>
        <v>46069.741000000002</v>
      </c>
      <c r="BF50" s="23">
        <f>+TRUNC('D-PS'!BF50,0)</f>
        <v>0</v>
      </c>
      <c r="BG50" s="23">
        <f>+TRUNC('D-PS'!BG50,0)</f>
        <v>0</v>
      </c>
      <c r="BH50" s="23">
        <f>+TRUNC('D-PS'!BH50,0)</f>
        <v>0</v>
      </c>
      <c r="BI50" s="23">
        <f>+TRUNC('D-PS'!BI50,0)</f>
        <v>0</v>
      </c>
      <c r="BJ50" s="23">
        <f>+TRUNC('D-PS'!BJ50,3)</f>
        <v>98.739000000000004</v>
      </c>
      <c r="BK50" s="23">
        <f>+TRUNC('D-PS'!BK50,3)</f>
        <v>1.8420000000000001</v>
      </c>
      <c r="BL50" s="23">
        <f>+TRUNC('D-PS'!BL50,3)</f>
        <v>-1.0569999999999999</v>
      </c>
      <c r="BM50" s="23">
        <f>+TRUNC('D-PS'!BM50,3)</f>
        <v>0.876</v>
      </c>
      <c r="BN50" s="23">
        <f>+TRUNC('D-PS'!BN50,3)</f>
        <v>6.0419999999999998</v>
      </c>
      <c r="BO50" s="23">
        <f>+TRUNC('D-PS'!BO50,3)</f>
        <v>6.0419999999999998</v>
      </c>
      <c r="BP50" s="23">
        <f>+TRUNC('D-PS'!BP50,3)</f>
        <v>0</v>
      </c>
      <c r="BQ50" s="23">
        <f>+TRUNC('D-PS'!BQ50,3)</f>
        <v>37.502000000000002</v>
      </c>
      <c r="BR50" s="23">
        <f>+TRUNC('D-PS'!BR50,3)</f>
        <v>37.502000000000002</v>
      </c>
      <c r="BS50" s="23">
        <f>+TRUNC('D-PS'!BS50,3)</f>
        <v>98.739000000000004</v>
      </c>
      <c r="BT50" s="23">
        <f>+TRUNC('D-PS'!BT50,0)</f>
        <v>14932937</v>
      </c>
      <c r="BU50" s="23">
        <f>+TRUNC('D-PS'!BU50,0)</f>
        <v>1150639</v>
      </c>
      <c r="BV50" s="23">
        <f>+TRUNC('D-PS'!BV50,6)</f>
        <v>100</v>
      </c>
      <c r="BW50" s="23">
        <f>+TRUNC('D-PS'!BW50,0)</f>
        <v>0</v>
      </c>
      <c r="BX50" s="23">
        <f>+TRUNC('D-PS'!BX50,0)</f>
        <v>0</v>
      </c>
      <c r="BY50" s="23">
        <f>+TRUNC('D-PS'!BY50,0)</f>
        <v>1150639</v>
      </c>
      <c r="BZ50" s="23">
        <f>+TRUNC('D-PS'!BZ50,3)</f>
        <v>6.9989999999999997</v>
      </c>
      <c r="CA50" s="23">
        <f>+TRUNC('D-PS'!CA50,3)</f>
        <v>0.13</v>
      </c>
      <c r="CB50" s="23">
        <f>+TRUNC('D-PS'!CB50,3)</f>
        <v>0.42199999999999999</v>
      </c>
      <c r="CC50" s="23">
        <f>+TRUNC('D-PS'!CC50,3)</f>
        <v>0.10299999999999999</v>
      </c>
      <c r="CD50" s="23">
        <f>+TRUNC('D-PS'!CD50,3)</f>
        <v>8.6999999999999994E-2</v>
      </c>
      <c r="CE50" s="23">
        <f>+TRUNC('D-PS'!CE50,3)</f>
        <v>0</v>
      </c>
      <c r="CF50" s="23">
        <f>+TRUNC('D-PS'!CF50,3)</f>
        <v>0</v>
      </c>
      <c r="CG50" s="23">
        <f>+TRUNC('D-PS'!CG50,3)</f>
        <v>0</v>
      </c>
      <c r="CH50" s="23">
        <f>+TRUNC('D-PS'!CH50,3)</f>
        <v>0</v>
      </c>
      <c r="CI50" s="23">
        <f>+TRUNC('D-PS'!CI50,3)</f>
        <v>47099.114999999998</v>
      </c>
      <c r="CJ50" s="23">
        <f>+TRUNC('D-PS'!CJ50,3)</f>
        <v>1499.7370000000001</v>
      </c>
      <c r="CK50" s="23">
        <f>+TRUNC('D-PS'!CK50,3)</f>
        <v>0</v>
      </c>
      <c r="CL50" s="23">
        <f>+TRUNC('D-PS'!CL50,3)</f>
        <v>0</v>
      </c>
      <c r="CM50" s="23">
        <f>+TRUNC('D-PS'!CM50,3)</f>
        <v>0</v>
      </c>
      <c r="CN50" s="23">
        <f>+TRUNC('D-PS'!CN50,0)</f>
        <v>0</v>
      </c>
      <c r="CO50" s="23">
        <f>+TRUNC('D-PS'!CO50,3)</f>
        <v>0</v>
      </c>
      <c r="CP50" s="23">
        <f>+TRUNC('D-PS'!CP50,0)</f>
        <v>0</v>
      </c>
      <c r="CQ50" s="23">
        <f>+TRUNC('D-PS'!CQ50,0)</f>
        <v>0</v>
      </c>
      <c r="CR50" s="23">
        <f>+TRUNC('D-PS'!CR50,0)</f>
        <v>0</v>
      </c>
      <c r="CS50" s="23">
        <f>+TRUNC('D-PS'!CS50,0)</f>
        <v>0</v>
      </c>
      <c r="CT50" s="23">
        <f>+TRUNC('D-PS'!CT50,0)</f>
        <v>0</v>
      </c>
      <c r="CU50" s="23">
        <f>+TRUNC('D-PS'!CU50,6)</f>
        <v>0</v>
      </c>
      <c r="CV50" s="23">
        <f>+TRUNC('D-PS'!CV50,0)</f>
        <v>0</v>
      </c>
      <c r="CW50" s="23">
        <f>+TRUNC('D-PS'!CW50,0)</f>
        <v>0</v>
      </c>
      <c r="CX50" s="23">
        <f>+TRUNC('D-PS'!CX50,0)</f>
        <v>0</v>
      </c>
      <c r="CY50" s="23">
        <f>+TRUNC('D-PS'!CY50,0)</f>
        <v>0</v>
      </c>
      <c r="CZ50" s="23">
        <f>+TRUNC('D-PS'!CZ50,0)</f>
        <v>0</v>
      </c>
      <c r="DA50" s="23">
        <f>+TRUNC('D-PS'!DA50,0)</f>
        <v>0</v>
      </c>
      <c r="DB50" s="23">
        <f>+TRUNC('D-PS'!DB50,0)</f>
        <v>0</v>
      </c>
      <c r="DC50" s="23">
        <f>+TRUNC('D-PS'!DC50,0)</f>
        <v>0</v>
      </c>
      <c r="DD50" s="23">
        <f>+TRUNC('D-PS'!DD50,0)</f>
        <v>0</v>
      </c>
      <c r="DE50" s="23">
        <f>+TRUNC('D-PS'!DE50,0)</f>
        <v>0</v>
      </c>
      <c r="DF50" s="23">
        <f>+TRUNC('D-PS'!DF50,0)</f>
        <v>0</v>
      </c>
      <c r="DG50" s="23">
        <f>+TRUNC('D-PS'!DG50,0)</f>
        <v>0</v>
      </c>
      <c r="DH50" s="23">
        <f>+TRUNC('D-PS'!DH50,0)</f>
        <v>0</v>
      </c>
      <c r="DI50" s="23">
        <f>+TRUNC('D-PS'!DI50,0)</f>
        <v>0</v>
      </c>
      <c r="DJ50" s="23">
        <f>+TRUNC('D-PS'!DJ50,6)</f>
        <v>0</v>
      </c>
      <c r="DK50" s="23">
        <f>+TRUNC('D-PS'!DK50,0)</f>
        <v>0</v>
      </c>
      <c r="DL50" s="23">
        <f>+TRUNC('D-PS'!DL50,0)</f>
        <v>0</v>
      </c>
      <c r="DM50" s="23">
        <f>+TRUNC('D-PS'!DM50,0)</f>
        <v>0</v>
      </c>
      <c r="DN50" s="23">
        <f>+TRUNC('D-PS'!DN50,0)</f>
        <v>13782298</v>
      </c>
      <c r="DO50" s="23">
        <f>+TRUNC('D-PS'!DO50,0)</f>
        <v>13782298</v>
      </c>
      <c r="DP50" s="23">
        <f>+TRUNC('D-PS'!DP50,0)</f>
        <v>3460411</v>
      </c>
      <c r="DR50" s="53">
        <f>+TRUNC('D-PS'!DR50,0)</f>
        <v>0</v>
      </c>
      <c r="DS50" s="53">
        <f>+TRUNC('D-PS'!DS50,0)</f>
        <v>0</v>
      </c>
      <c r="DT50" s="53">
        <f>+TRUNC('D-PS'!DT50,3)</f>
        <v>0</v>
      </c>
      <c r="DU50" s="53">
        <f>+TRUNC('D-PS'!DU50,3)</f>
        <v>0</v>
      </c>
      <c r="DV50" s="53">
        <f>+TRUNC('D-PS'!DV50,0)</f>
        <v>0</v>
      </c>
      <c r="DW50" s="53">
        <f>+TRUNC('D-PS'!DW50,0)</f>
        <v>0</v>
      </c>
      <c r="DX50" s="53">
        <f>+TRUNC('D-PS'!DX50,0)</f>
        <v>0</v>
      </c>
      <c r="DY50" s="53">
        <f>+TRUNC('D-PS'!DY50,0)</f>
        <v>0</v>
      </c>
      <c r="DZ50" s="53">
        <f>+TRUNC('D-PS'!DZ50,0)</f>
        <v>0</v>
      </c>
      <c r="EA50" s="53">
        <f>+TRUNC('D-PS'!EA50,0)</f>
        <v>0</v>
      </c>
      <c r="EB50" s="53">
        <f>+TRUNC('D-PS'!EB50,3)</f>
        <v>0</v>
      </c>
      <c r="EC50" s="53">
        <f>+TRUNC('D-PS'!EC50,3)</f>
        <v>0</v>
      </c>
      <c r="ED50" s="53">
        <f>+TRUNC('D-PS'!ED50,0)</f>
        <v>0</v>
      </c>
      <c r="EE50" s="53">
        <f>+TRUNC('D-PS'!EE50,0)</f>
        <v>0</v>
      </c>
      <c r="EF50" s="53">
        <f>+TRUNC('D-PS'!EF50,0)</f>
        <v>0</v>
      </c>
      <c r="EG50" s="53">
        <f>+TRUNC('D-PS'!EG50,0)</f>
        <v>0</v>
      </c>
      <c r="EH50" s="53">
        <f>+TRUNC('D-PS'!EH50,0)</f>
        <v>0</v>
      </c>
      <c r="EI50" s="53">
        <f>+TRUNC('D-PS'!EI50,0)</f>
        <v>0</v>
      </c>
      <c r="EJ50" s="53">
        <f>+TRUNC('D-PS'!EJ50,3)</f>
        <v>0</v>
      </c>
      <c r="EK50" s="53">
        <f>+TRUNC('D-PS'!EK50,3)</f>
        <v>0</v>
      </c>
      <c r="EL50" s="53">
        <f>+TRUNC('D-PS'!EL50,0)</f>
        <v>0</v>
      </c>
      <c r="EM50" s="53">
        <f>+TRUNC('D-PS'!EM50,0)</f>
        <v>0</v>
      </c>
      <c r="EN50" s="53">
        <f>+TRUNC('D-PS'!EN50,0)</f>
        <v>0</v>
      </c>
      <c r="EO50" s="53">
        <f>+TRUNC('D-PS'!EO50,0)</f>
        <v>0</v>
      </c>
      <c r="EP50" s="76"/>
      <c r="EQ50" s="53">
        <f>+TRUNC('D-PS'!EQ50,0)</f>
        <v>164387</v>
      </c>
      <c r="ER50" s="53">
        <f>+TRUNC('D-PS'!ER50,0)</f>
        <v>0</v>
      </c>
      <c r="ES50" s="53">
        <f>+TRUNC('D-PS'!ES50,3)</f>
        <v>0</v>
      </c>
      <c r="ET50" s="53">
        <f>+TRUNC('D-PS'!ET50,3)</f>
        <v>46069.741000000002</v>
      </c>
      <c r="EU50" s="53">
        <f>+TRUNC('D-PS'!EU50,0)</f>
        <v>0</v>
      </c>
      <c r="EV50" s="53">
        <f>+TRUNC('D-PS'!EV50,0)</f>
        <v>0</v>
      </c>
      <c r="EW50" s="53">
        <f>+TRUNC('D-PS'!EW50,0)</f>
        <v>0</v>
      </c>
      <c r="EX50" s="53">
        <f>+TRUNC('D-PS'!EX50,0)</f>
        <v>0</v>
      </c>
      <c r="EY50" s="53">
        <f>+TRUNC('D-PS'!EY50,0)</f>
        <v>164387</v>
      </c>
      <c r="EZ50" s="53">
        <f>+TRUNC('D-PS'!EZ50,0)</f>
        <v>0</v>
      </c>
      <c r="FA50" s="53">
        <f>+TRUNC('D-PS'!FA50,3)</f>
        <v>0</v>
      </c>
      <c r="FB50" s="53">
        <f>+TRUNC('D-PS'!FB50,3)</f>
        <v>46069.741000000002</v>
      </c>
      <c r="FC50" s="53">
        <f>+TRUNC('D-PS'!FC50,0)</f>
        <v>0</v>
      </c>
      <c r="FD50" s="53">
        <f>+TRUNC('D-PS'!FD50,0)</f>
        <v>0</v>
      </c>
      <c r="FE50" s="53">
        <f>+TRUNC('D-PS'!FE50,0)</f>
        <v>0</v>
      </c>
      <c r="FF50" s="53">
        <f>+TRUNC('D-PS'!FF50,0)</f>
        <v>0</v>
      </c>
      <c r="FG50" s="53">
        <f>+TRUNC('D-PS'!FG50,0)</f>
        <v>151236</v>
      </c>
      <c r="FH50" s="53">
        <f>+TRUNC('D-PS'!FH50,0)</f>
        <v>0</v>
      </c>
      <c r="FI50" s="53">
        <f>+TRUNC('D-PS'!FI50,3)</f>
        <v>0</v>
      </c>
      <c r="FJ50" s="53">
        <f>+TRUNC('D-PS'!FJ50,3)</f>
        <v>46069.741000000002</v>
      </c>
      <c r="FK50" s="53">
        <f>+TRUNC('D-PS'!FK50,0)</f>
        <v>0</v>
      </c>
      <c r="FL50" s="53">
        <f>+TRUNC('D-PS'!FL50,0)</f>
        <v>0</v>
      </c>
      <c r="FM50" s="53">
        <f>+TRUNC('D-PS'!FM50,0)</f>
        <v>0</v>
      </c>
      <c r="FN50" s="53">
        <f>+TRUNC('D-PS'!FN50,0)</f>
        <v>0</v>
      </c>
    </row>
    <row r="51" spans="3:170" x14ac:dyDescent="0.2">
      <c r="C51" s="12">
        <f>+'D-PDP'!C51</f>
        <v>2038</v>
      </c>
      <c r="D51" s="23">
        <f>+TRUNC('D-PS'!D51,0)</f>
        <v>4</v>
      </c>
      <c r="E51" s="23">
        <f>+TRUNC('D-PS'!E51,0)</f>
        <v>0</v>
      </c>
      <c r="F51" s="23">
        <f>+TRUNC('D-PS'!F51,0)</f>
        <v>4</v>
      </c>
      <c r="G51" s="23">
        <f>+TRUNC('D-PS'!G51,0)</f>
        <v>0</v>
      </c>
      <c r="H51" s="23">
        <f>+TRUNC('D-PS'!H51,0)</f>
        <v>0</v>
      </c>
      <c r="I51" s="23">
        <f>+TRUNC('D-PS'!I51,0)</f>
        <v>0</v>
      </c>
      <c r="J51" s="23">
        <f>+TRUNC('D-PS'!J51,0)</f>
        <v>0</v>
      </c>
      <c r="K51" s="23">
        <f>+TRUNC('D-PS'!K51,0)</f>
        <v>140213</v>
      </c>
      <c r="L51" s="23">
        <f>+TRUNC('D-PS'!L51,0)</f>
        <v>0</v>
      </c>
      <c r="M51" s="23">
        <f>+TRUNC('D-PS'!M51,3)</f>
        <v>41738.491999999998</v>
      </c>
      <c r="N51" s="23">
        <f>+TRUNC('D-PS'!N51,3)</f>
        <v>38399.413</v>
      </c>
      <c r="O51" s="23">
        <f>+TRUNC('D-PS'!O51,3)</f>
        <v>0</v>
      </c>
      <c r="P51" s="23">
        <f>+TRUNC('D-PS'!P51,3)</f>
        <v>3339.0790000000002</v>
      </c>
      <c r="Q51" s="23">
        <f>+TRUNC('D-PS'!Q51,3)</f>
        <v>0</v>
      </c>
      <c r="R51" s="23">
        <f>+TRUNC('D-PS'!R51,3)</f>
        <v>0</v>
      </c>
      <c r="S51" s="23">
        <f>+TRUNC('D-PS'!S51,0)</f>
        <v>0</v>
      </c>
      <c r="T51" s="23">
        <f>+TRUNC('D-PS'!T51,0)</f>
        <v>0</v>
      </c>
      <c r="U51" s="23">
        <f>+TRUNC('D-PS'!U51,0)</f>
        <v>0</v>
      </c>
      <c r="V51" s="23">
        <f>+TRUNC('D-PS'!V51,0)</f>
        <v>0</v>
      </c>
      <c r="W51" s="23">
        <f>+TRUNC('D-PS'!W51,0)</f>
        <v>5502159</v>
      </c>
      <c r="X51" s="23">
        <f>+TRUNC('D-PS'!X51,0)</f>
        <v>3631295</v>
      </c>
      <c r="Y51" s="23">
        <f>+TRUNC('D-PS'!Y51,0)</f>
        <v>0</v>
      </c>
      <c r="Z51" s="23">
        <f>+TRUNC('D-PS'!Z51,0)</f>
        <v>0</v>
      </c>
      <c r="AA51" s="23">
        <f>+TRUNC('D-PS'!AA51,0)</f>
        <v>0</v>
      </c>
      <c r="AB51" s="23">
        <f>+TRUNC('D-PS'!AB51,0)</f>
        <v>140213</v>
      </c>
      <c r="AC51" s="23">
        <f>+TRUNC('D-PS'!AC51,0)</f>
        <v>0</v>
      </c>
      <c r="AD51" s="23">
        <f>+TRUNC('D-PS'!AD51,3)</f>
        <v>0</v>
      </c>
      <c r="AE51" s="23">
        <f>+TRUNC('D-PS'!AE51,3)</f>
        <v>38399.413</v>
      </c>
      <c r="AF51" s="23">
        <f>+TRUNC('D-PS'!AF51,0)</f>
        <v>0</v>
      </c>
      <c r="AG51" s="23">
        <f>+TRUNC('D-PS'!AG51,0)</f>
        <v>0</v>
      </c>
      <c r="AH51" s="23">
        <f>+TRUNC('D-PS'!AH51,0)</f>
        <v>0</v>
      </c>
      <c r="AI51" s="23">
        <f>+TRUNC('D-PS'!AI51,0)</f>
        <v>0</v>
      </c>
      <c r="AJ51" s="23">
        <f>+TRUNC('D-PS'!AJ51,6)</f>
        <v>8</v>
      </c>
      <c r="AK51" s="23" t="e">
        <f>+TRUNC('D-PS'!AK51,6)</f>
        <v>#VALUE!</v>
      </c>
      <c r="AL51" s="23">
        <f>+TRUNC('D-PS'!AL51,6)</f>
        <v>0</v>
      </c>
      <c r="AM51" s="23">
        <f>+TRUNC('D-PS'!AM51,0)</f>
        <v>11217</v>
      </c>
      <c r="AN51" s="23">
        <f>+TRUNC('D-PS'!AN51,3)</f>
        <v>0</v>
      </c>
      <c r="AO51" s="23">
        <f>+TRUNC('D-PS'!AO51,0)</f>
        <v>0</v>
      </c>
      <c r="AP51" s="23">
        <f>+TRUNC('D-PS'!AP51,6)</f>
        <v>100</v>
      </c>
      <c r="AQ51" s="23">
        <f>+TRUNC('D-PS'!AQ51,0)</f>
        <v>140213</v>
      </c>
      <c r="AR51" s="23">
        <f>+TRUNC('D-PS'!AR51,0)</f>
        <v>0</v>
      </c>
      <c r="AS51" s="23">
        <f>+TRUNC('D-PS'!AS51,3)</f>
        <v>0</v>
      </c>
      <c r="AT51" s="23">
        <f>+TRUNC('D-PS'!AT51,3)</f>
        <v>38399.413</v>
      </c>
      <c r="AU51" s="23">
        <f>+TRUNC('D-PS'!AU51,0)</f>
        <v>0</v>
      </c>
      <c r="AV51" s="23">
        <f>+TRUNC('D-PS'!AV51,0)</f>
        <v>0</v>
      </c>
      <c r="AW51" s="23">
        <f>+TRUNC('D-PS'!AW51,0)</f>
        <v>0</v>
      </c>
      <c r="AX51" s="23">
        <f>+TRUNC('D-PS'!AX51,0)</f>
        <v>0</v>
      </c>
      <c r="AY51" s="23">
        <f>+TRUNC('D-PS'!AY51,0)</f>
        <v>11217</v>
      </c>
      <c r="AZ51" s="23">
        <f>+TRUNC('D-PS'!AZ51,3)</f>
        <v>0</v>
      </c>
      <c r="BA51" s="23">
        <f>+TRUNC('D-PS'!BA51,0)</f>
        <v>0</v>
      </c>
      <c r="BB51" s="23">
        <f>+TRUNC('D-PS'!BB51,0)</f>
        <v>128996</v>
      </c>
      <c r="BC51" s="23">
        <f>+TRUNC('D-PS'!BC51,0)</f>
        <v>0</v>
      </c>
      <c r="BD51" s="23">
        <f>+TRUNC('D-PS'!BD51,3)</f>
        <v>0</v>
      </c>
      <c r="BE51" s="23">
        <f>+TRUNC('D-PS'!BE51,3)</f>
        <v>38399.413</v>
      </c>
      <c r="BF51" s="23">
        <f>+TRUNC('D-PS'!BF51,0)</f>
        <v>0</v>
      </c>
      <c r="BG51" s="23">
        <f>+TRUNC('D-PS'!BG51,0)</f>
        <v>0</v>
      </c>
      <c r="BH51" s="23">
        <f>+TRUNC('D-PS'!BH51,0)</f>
        <v>0</v>
      </c>
      <c r="BI51" s="23">
        <f>+TRUNC('D-PS'!BI51,0)</f>
        <v>0</v>
      </c>
      <c r="BJ51" s="23">
        <f>+TRUNC('D-PS'!BJ51,3)</f>
        <v>98.739000000000004</v>
      </c>
      <c r="BK51" s="23">
        <f>+TRUNC('D-PS'!BK51,3)</f>
        <v>1.8420000000000001</v>
      </c>
      <c r="BL51" s="23">
        <f>+TRUNC('D-PS'!BL51,3)</f>
        <v>-1.0569999999999999</v>
      </c>
      <c r="BM51" s="23">
        <f>+TRUNC('D-PS'!BM51,3)</f>
        <v>0.876</v>
      </c>
      <c r="BN51" s="23">
        <f>+TRUNC('D-PS'!BN51,3)</f>
        <v>6.0419999999999998</v>
      </c>
      <c r="BO51" s="23">
        <f>+TRUNC('D-PS'!BO51,3)</f>
        <v>6.0419999999999998</v>
      </c>
      <c r="BP51" s="23">
        <f>+TRUNC('D-PS'!BP51,3)</f>
        <v>0</v>
      </c>
      <c r="BQ51" s="23">
        <f>+TRUNC('D-PS'!BQ51,3)</f>
        <v>37.502000000000002</v>
      </c>
      <c r="BR51" s="23">
        <f>+TRUNC('D-PS'!BR51,3)</f>
        <v>37.502000000000002</v>
      </c>
      <c r="BS51" s="23">
        <f>+TRUNC('D-PS'!BS51,3)</f>
        <v>98.739000000000004</v>
      </c>
      <c r="BT51" s="23">
        <f>+TRUNC('D-PS'!BT51,0)</f>
        <v>12736965</v>
      </c>
      <c r="BU51" s="23">
        <f>+TRUNC('D-PS'!BU51,0)</f>
        <v>1125878</v>
      </c>
      <c r="BV51" s="23">
        <f>+TRUNC('D-PS'!BV51,6)</f>
        <v>100</v>
      </c>
      <c r="BW51" s="23">
        <f>+TRUNC('D-PS'!BW51,0)</f>
        <v>0</v>
      </c>
      <c r="BX51" s="23">
        <f>+TRUNC('D-PS'!BX51,0)</f>
        <v>0</v>
      </c>
      <c r="BY51" s="23">
        <f>+TRUNC('D-PS'!BY51,0)</f>
        <v>1125878</v>
      </c>
      <c r="BZ51" s="23">
        <f>+TRUNC('D-PS'!BZ51,3)</f>
        <v>8.0289999999999999</v>
      </c>
      <c r="CA51" s="23">
        <f>+TRUNC('D-PS'!CA51,3)</f>
        <v>0.13</v>
      </c>
      <c r="CB51" s="23">
        <f>+TRUNC('D-PS'!CB51,3)</f>
        <v>0.42199999999999999</v>
      </c>
      <c r="CC51" s="23">
        <f>+TRUNC('D-PS'!CC51,3)</f>
        <v>0.10299999999999999</v>
      </c>
      <c r="CD51" s="23">
        <f>+TRUNC('D-PS'!CD51,3)</f>
        <v>8.6999999999999994E-2</v>
      </c>
      <c r="CE51" s="23">
        <f>+TRUNC('D-PS'!CE51,3)</f>
        <v>0</v>
      </c>
      <c r="CF51" s="23">
        <f>+TRUNC('D-PS'!CF51,3)</f>
        <v>0</v>
      </c>
      <c r="CG51" s="23">
        <f>+TRUNC('D-PS'!CG51,3)</f>
        <v>0</v>
      </c>
      <c r="CH51" s="23">
        <f>+TRUNC('D-PS'!CH51,3)</f>
        <v>0</v>
      </c>
      <c r="CI51" s="23">
        <f>+TRUNC('D-PS'!CI51,3)</f>
        <v>47099.114999999998</v>
      </c>
      <c r="CJ51" s="23">
        <f>+TRUNC('D-PS'!CJ51,3)</f>
        <v>1499.7370000000001</v>
      </c>
      <c r="CK51" s="23">
        <f>+TRUNC('D-PS'!CK51,3)</f>
        <v>0</v>
      </c>
      <c r="CL51" s="23">
        <f>+TRUNC('D-PS'!CL51,3)</f>
        <v>0</v>
      </c>
      <c r="CM51" s="23">
        <f>+TRUNC('D-PS'!CM51,3)</f>
        <v>0</v>
      </c>
      <c r="CN51" s="23">
        <f>+TRUNC('D-PS'!CN51,0)</f>
        <v>0</v>
      </c>
      <c r="CO51" s="23">
        <f>+TRUNC('D-PS'!CO51,3)</f>
        <v>0</v>
      </c>
      <c r="CP51" s="23">
        <f>+TRUNC('D-PS'!CP51,0)</f>
        <v>0</v>
      </c>
      <c r="CQ51" s="23">
        <f>+TRUNC('D-PS'!CQ51,0)</f>
        <v>0</v>
      </c>
      <c r="CR51" s="23">
        <f>+TRUNC('D-PS'!CR51,0)</f>
        <v>0</v>
      </c>
      <c r="CS51" s="23">
        <f>+TRUNC('D-PS'!CS51,0)</f>
        <v>0</v>
      </c>
      <c r="CT51" s="23">
        <f>+TRUNC('D-PS'!CT51,0)</f>
        <v>0</v>
      </c>
      <c r="CU51" s="23">
        <f>+TRUNC('D-PS'!CU51,6)</f>
        <v>0</v>
      </c>
      <c r="CV51" s="23">
        <f>+TRUNC('D-PS'!CV51,0)</f>
        <v>0</v>
      </c>
      <c r="CW51" s="23">
        <f>+TRUNC('D-PS'!CW51,0)</f>
        <v>0</v>
      </c>
      <c r="CX51" s="23">
        <f>+TRUNC('D-PS'!CX51,0)</f>
        <v>0</v>
      </c>
      <c r="CY51" s="23">
        <f>+TRUNC('D-PS'!CY51,0)</f>
        <v>0</v>
      </c>
      <c r="CZ51" s="23">
        <f>+TRUNC('D-PS'!CZ51,0)</f>
        <v>0</v>
      </c>
      <c r="DA51" s="23">
        <f>+TRUNC('D-PS'!DA51,0)</f>
        <v>0</v>
      </c>
      <c r="DB51" s="23">
        <f>+TRUNC('D-PS'!DB51,0)</f>
        <v>0</v>
      </c>
      <c r="DC51" s="23">
        <f>+TRUNC('D-PS'!DC51,0)</f>
        <v>0</v>
      </c>
      <c r="DD51" s="23">
        <f>+TRUNC('D-PS'!DD51,0)</f>
        <v>0</v>
      </c>
      <c r="DE51" s="23">
        <f>+TRUNC('D-PS'!DE51,0)</f>
        <v>0</v>
      </c>
      <c r="DF51" s="23">
        <f>+TRUNC('D-PS'!DF51,0)</f>
        <v>0</v>
      </c>
      <c r="DG51" s="23">
        <f>+TRUNC('D-PS'!DG51,0)</f>
        <v>0</v>
      </c>
      <c r="DH51" s="23">
        <f>+TRUNC('D-PS'!DH51,0)</f>
        <v>0</v>
      </c>
      <c r="DI51" s="23">
        <f>+TRUNC('D-PS'!DI51,0)</f>
        <v>0</v>
      </c>
      <c r="DJ51" s="23">
        <f>+TRUNC('D-PS'!DJ51,6)</f>
        <v>0</v>
      </c>
      <c r="DK51" s="23">
        <f>+TRUNC('D-PS'!DK51,0)</f>
        <v>0</v>
      </c>
      <c r="DL51" s="23">
        <f>+TRUNC('D-PS'!DL51,0)</f>
        <v>0</v>
      </c>
      <c r="DM51" s="23">
        <f>+TRUNC('D-PS'!DM51,0)</f>
        <v>0</v>
      </c>
      <c r="DN51" s="23">
        <f>+TRUNC('D-PS'!DN51,0)</f>
        <v>11611086</v>
      </c>
      <c r="DO51" s="23">
        <f>+TRUNC('D-PS'!DO51,0)</f>
        <v>11611086</v>
      </c>
      <c r="DP51" s="23">
        <f>+TRUNC('D-PS'!DP51,0)</f>
        <v>2650246</v>
      </c>
      <c r="DR51" s="53">
        <f>+TRUNC('D-PS'!DR51,0)</f>
        <v>0</v>
      </c>
      <c r="DS51" s="53">
        <f>+TRUNC('D-PS'!DS51,0)</f>
        <v>0</v>
      </c>
      <c r="DT51" s="53">
        <f>+TRUNC('D-PS'!DT51,3)</f>
        <v>0</v>
      </c>
      <c r="DU51" s="53">
        <f>+TRUNC('D-PS'!DU51,3)</f>
        <v>0</v>
      </c>
      <c r="DV51" s="53">
        <f>+TRUNC('D-PS'!DV51,0)</f>
        <v>0</v>
      </c>
      <c r="DW51" s="53">
        <f>+TRUNC('D-PS'!DW51,0)</f>
        <v>0</v>
      </c>
      <c r="DX51" s="53">
        <f>+TRUNC('D-PS'!DX51,0)</f>
        <v>0</v>
      </c>
      <c r="DY51" s="53">
        <f>+TRUNC('D-PS'!DY51,0)</f>
        <v>0</v>
      </c>
      <c r="DZ51" s="53">
        <f>+TRUNC('D-PS'!DZ51,0)</f>
        <v>0</v>
      </c>
      <c r="EA51" s="53">
        <f>+TRUNC('D-PS'!EA51,0)</f>
        <v>0</v>
      </c>
      <c r="EB51" s="53">
        <f>+TRUNC('D-PS'!EB51,3)</f>
        <v>0</v>
      </c>
      <c r="EC51" s="53">
        <f>+TRUNC('D-PS'!EC51,3)</f>
        <v>0</v>
      </c>
      <c r="ED51" s="53">
        <f>+TRUNC('D-PS'!ED51,0)</f>
        <v>0</v>
      </c>
      <c r="EE51" s="53">
        <f>+TRUNC('D-PS'!EE51,0)</f>
        <v>0</v>
      </c>
      <c r="EF51" s="53">
        <f>+TRUNC('D-PS'!EF51,0)</f>
        <v>0</v>
      </c>
      <c r="EG51" s="53">
        <f>+TRUNC('D-PS'!EG51,0)</f>
        <v>0</v>
      </c>
      <c r="EH51" s="53">
        <f>+TRUNC('D-PS'!EH51,0)</f>
        <v>0</v>
      </c>
      <c r="EI51" s="53">
        <f>+TRUNC('D-PS'!EI51,0)</f>
        <v>0</v>
      </c>
      <c r="EJ51" s="53">
        <f>+TRUNC('D-PS'!EJ51,3)</f>
        <v>0</v>
      </c>
      <c r="EK51" s="53">
        <f>+TRUNC('D-PS'!EK51,3)</f>
        <v>0</v>
      </c>
      <c r="EL51" s="53">
        <f>+TRUNC('D-PS'!EL51,0)</f>
        <v>0</v>
      </c>
      <c r="EM51" s="53">
        <f>+TRUNC('D-PS'!EM51,0)</f>
        <v>0</v>
      </c>
      <c r="EN51" s="53">
        <f>+TRUNC('D-PS'!EN51,0)</f>
        <v>0</v>
      </c>
      <c r="EO51" s="53">
        <f>+TRUNC('D-PS'!EO51,0)</f>
        <v>0</v>
      </c>
      <c r="EP51" s="76"/>
      <c r="EQ51" s="53">
        <f>+TRUNC('D-PS'!EQ51,0)</f>
        <v>140213</v>
      </c>
      <c r="ER51" s="53">
        <f>+TRUNC('D-PS'!ER51,0)</f>
        <v>0</v>
      </c>
      <c r="ES51" s="53">
        <f>+TRUNC('D-PS'!ES51,3)</f>
        <v>0</v>
      </c>
      <c r="ET51" s="53">
        <f>+TRUNC('D-PS'!ET51,3)</f>
        <v>38399.413</v>
      </c>
      <c r="EU51" s="53">
        <f>+TRUNC('D-PS'!EU51,0)</f>
        <v>0</v>
      </c>
      <c r="EV51" s="53">
        <f>+TRUNC('D-PS'!EV51,0)</f>
        <v>0</v>
      </c>
      <c r="EW51" s="53">
        <f>+TRUNC('D-PS'!EW51,0)</f>
        <v>0</v>
      </c>
      <c r="EX51" s="53">
        <f>+TRUNC('D-PS'!EX51,0)</f>
        <v>0</v>
      </c>
      <c r="EY51" s="53">
        <f>+TRUNC('D-PS'!EY51,0)</f>
        <v>140213</v>
      </c>
      <c r="EZ51" s="53">
        <f>+TRUNC('D-PS'!EZ51,0)</f>
        <v>0</v>
      </c>
      <c r="FA51" s="53">
        <f>+TRUNC('D-PS'!FA51,3)</f>
        <v>0</v>
      </c>
      <c r="FB51" s="53">
        <f>+TRUNC('D-PS'!FB51,3)</f>
        <v>38399.413</v>
      </c>
      <c r="FC51" s="53">
        <f>+TRUNC('D-PS'!FC51,0)</f>
        <v>0</v>
      </c>
      <c r="FD51" s="53">
        <f>+TRUNC('D-PS'!FD51,0)</f>
        <v>0</v>
      </c>
      <c r="FE51" s="53">
        <f>+TRUNC('D-PS'!FE51,0)</f>
        <v>0</v>
      </c>
      <c r="FF51" s="53">
        <f>+TRUNC('D-PS'!FF51,0)</f>
        <v>0</v>
      </c>
      <c r="FG51" s="53">
        <f>+TRUNC('D-PS'!FG51,0)</f>
        <v>128996</v>
      </c>
      <c r="FH51" s="53">
        <f>+TRUNC('D-PS'!FH51,0)</f>
        <v>0</v>
      </c>
      <c r="FI51" s="53">
        <f>+TRUNC('D-PS'!FI51,3)</f>
        <v>0</v>
      </c>
      <c r="FJ51" s="53">
        <f>+TRUNC('D-PS'!FJ51,3)</f>
        <v>38399.413</v>
      </c>
      <c r="FK51" s="53">
        <f>+TRUNC('D-PS'!FK51,0)</f>
        <v>0</v>
      </c>
      <c r="FL51" s="53">
        <f>+TRUNC('D-PS'!FL51,0)</f>
        <v>0</v>
      </c>
      <c r="FM51" s="53">
        <f>+TRUNC('D-PS'!FM51,0)</f>
        <v>0</v>
      </c>
      <c r="FN51" s="53">
        <f>+TRUNC('D-PS'!FN51,0)</f>
        <v>0</v>
      </c>
    </row>
    <row r="52" spans="3:170" x14ac:dyDescent="0.2">
      <c r="C52" s="12">
        <f>+'D-PDP'!C52</f>
        <v>2039</v>
      </c>
      <c r="D52" s="23">
        <f>+TRUNC('D-PS'!D52,0)</f>
        <v>4</v>
      </c>
      <c r="E52" s="23">
        <f>+TRUNC('D-PS'!E52,0)</f>
        <v>0</v>
      </c>
      <c r="F52" s="23">
        <f>+TRUNC('D-PS'!F52,0)</f>
        <v>4</v>
      </c>
      <c r="G52" s="23">
        <f>+TRUNC('D-PS'!G52,0)</f>
        <v>0</v>
      </c>
      <c r="H52" s="23">
        <f>+TRUNC('D-PS'!H52,0)</f>
        <v>0</v>
      </c>
      <c r="I52" s="23">
        <f>+TRUNC('D-PS'!I52,0)</f>
        <v>0</v>
      </c>
      <c r="J52" s="23">
        <f>+TRUNC('D-PS'!J52,0)</f>
        <v>0</v>
      </c>
      <c r="K52" s="23">
        <f>+TRUNC('D-PS'!K52,0)</f>
        <v>112256</v>
      </c>
      <c r="L52" s="23">
        <f>+TRUNC('D-PS'!L52,0)</f>
        <v>0</v>
      </c>
      <c r="M52" s="23">
        <f>+TRUNC('D-PS'!M52,3)</f>
        <v>31546.761999999999</v>
      </c>
      <c r="N52" s="23">
        <f>+TRUNC('D-PS'!N52,3)</f>
        <v>29023.021000000001</v>
      </c>
      <c r="O52" s="23">
        <f>+TRUNC('D-PS'!O52,3)</f>
        <v>0</v>
      </c>
      <c r="P52" s="23">
        <f>+TRUNC('D-PS'!P52,3)</f>
        <v>2523.741</v>
      </c>
      <c r="Q52" s="23">
        <f>+TRUNC('D-PS'!Q52,3)</f>
        <v>0</v>
      </c>
      <c r="R52" s="23">
        <f>+TRUNC('D-PS'!R52,3)</f>
        <v>0</v>
      </c>
      <c r="S52" s="23">
        <f>+TRUNC('D-PS'!S52,0)</f>
        <v>0</v>
      </c>
      <c r="T52" s="23">
        <f>+TRUNC('D-PS'!T52,0)</f>
        <v>0</v>
      </c>
      <c r="U52" s="23">
        <f>+TRUNC('D-PS'!U52,0)</f>
        <v>0</v>
      </c>
      <c r="V52" s="23">
        <f>+TRUNC('D-PS'!V52,0)</f>
        <v>0</v>
      </c>
      <c r="W52" s="23">
        <f>+TRUNC('D-PS'!W52,0)</f>
        <v>5231808</v>
      </c>
      <c r="X52" s="23">
        <f>+TRUNC('D-PS'!X52,0)</f>
        <v>3632745</v>
      </c>
      <c r="Y52" s="23">
        <f>+TRUNC('D-PS'!Y52,0)</f>
        <v>0</v>
      </c>
      <c r="Z52" s="23">
        <f>+TRUNC('D-PS'!Z52,0)</f>
        <v>0</v>
      </c>
      <c r="AA52" s="23">
        <f>+TRUNC('D-PS'!AA52,0)</f>
        <v>0</v>
      </c>
      <c r="AB52" s="23">
        <f>+TRUNC('D-PS'!AB52,0)</f>
        <v>112256</v>
      </c>
      <c r="AC52" s="23">
        <f>+TRUNC('D-PS'!AC52,0)</f>
        <v>0</v>
      </c>
      <c r="AD52" s="23">
        <f>+TRUNC('D-PS'!AD52,3)</f>
        <v>0</v>
      </c>
      <c r="AE52" s="23">
        <f>+TRUNC('D-PS'!AE52,3)</f>
        <v>29023.021000000001</v>
      </c>
      <c r="AF52" s="23">
        <f>+TRUNC('D-PS'!AF52,0)</f>
        <v>0</v>
      </c>
      <c r="AG52" s="23">
        <f>+TRUNC('D-PS'!AG52,0)</f>
        <v>0</v>
      </c>
      <c r="AH52" s="23">
        <f>+TRUNC('D-PS'!AH52,0)</f>
        <v>0</v>
      </c>
      <c r="AI52" s="23">
        <f>+TRUNC('D-PS'!AI52,0)</f>
        <v>0</v>
      </c>
      <c r="AJ52" s="23">
        <f>+TRUNC('D-PS'!AJ52,6)</f>
        <v>8</v>
      </c>
      <c r="AK52" s="23" t="e">
        <f>+TRUNC('D-PS'!AK52,6)</f>
        <v>#VALUE!</v>
      </c>
      <c r="AL52" s="23">
        <f>+TRUNC('D-PS'!AL52,6)</f>
        <v>0</v>
      </c>
      <c r="AM52" s="23">
        <f>+TRUNC('D-PS'!AM52,0)</f>
        <v>8980</v>
      </c>
      <c r="AN52" s="23">
        <f>+TRUNC('D-PS'!AN52,3)</f>
        <v>0</v>
      </c>
      <c r="AO52" s="23">
        <f>+TRUNC('D-PS'!AO52,0)</f>
        <v>0</v>
      </c>
      <c r="AP52" s="23">
        <f>+TRUNC('D-PS'!AP52,6)</f>
        <v>100</v>
      </c>
      <c r="AQ52" s="23">
        <f>+TRUNC('D-PS'!AQ52,0)</f>
        <v>112256</v>
      </c>
      <c r="AR52" s="23">
        <f>+TRUNC('D-PS'!AR52,0)</f>
        <v>0</v>
      </c>
      <c r="AS52" s="23">
        <f>+TRUNC('D-PS'!AS52,3)</f>
        <v>0</v>
      </c>
      <c r="AT52" s="23">
        <f>+TRUNC('D-PS'!AT52,3)</f>
        <v>29023.021000000001</v>
      </c>
      <c r="AU52" s="23">
        <f>+TRUNC('D-PS'!AU52,0)</f>
        <v>0</v>
      </c>
      <c r="AV52" s="23">
        <f>+TRUNC('D-PS'!AV52,0)</f>
        <v>0</v>
      </c>
      <c r="AW52" s="23">
        <f>+TRUNC('D-PS'!AW52,0)</f>
        <v>0</v>
      </c>
      <c r="AX52" s="23">
        <f>+TRUNC('D-PS'!AX52,0)</f>
        <v>0</v>
      </c>
      <c r="AY52" s="23">
        <f>+TRUNC('D-PS'!AY52,0)</f>
        <v>8980</v>
      </c>
      <c r="AZ52" s="23">
        <f>+TRUNC('D-PS'!AZ52,3)</f>
        <v>0</v>
      </c>
      <c r="BA52" s="23">
        <f>+TRUNC('D-PS'!BA52,0)</f>
        <v>0</v>
      </c>
      <c r="BB52" s="23">
        <f>+TRUNC('D-PS'!BB52,0)</f>
        <v>103275</v>
      </c>
      <c r="BC52" s="23">
        <f>+TRUNC('D-PS'!BC52,0)</f>
        <v>0</v>
      </c>
      <c r="BD52" s="23">
        <f>+TRUNC('D-PS'!BD52,3)</f>
        <v>0</v>
      </c>
      <c r="BE52" s="23">
        <f>+TRUNC('D-PS'!BE52,3)</f>
        <v>29023.021000000001</v>
      </c>
      <c r="BF52" s="23">
        <f>+TRUNC('D-PS'!BF52,0)</f>
        <v>0</v>
      </c>
      <c r="BG52" s="23">
        <f>+TRUNC('D-PS'!BG52,0)</f>
        <v>0</v>
      </c>
      <c r="BH52" s="23">
        <f>+TRUNC('D-PS'!BH52,0)</f>
        <v>0</v>
      </c>
      <c r="BI52" s="23">
        <f>+TRUNC('D-PS'!BI52,0)</f>
        <v>0</v>
      </c>
      <c r="BJ52" s="23">
        <f>+TRUNC('D-PS'!BJ52,3)</f>
        <v>98.739000000000004</v>
      </c>
      <c r="BK52" s="23">
        <f>+TRUNC('D-PS'!BK52,3)</f>
        <v>1.8420000000000001</v>
      </c>
      <c r="BL52" s="23">
        <f>+TRUNC('D-PS'!BL52,3)</f>
        <v>-1.0569999999999999</v>
      </c>
      <c r="BM52" s="23">
        <f>+TRUNC('D-PS'!BM52,3)</f>
        <v>0.876</v>
      </c>
      <c r="BN52" s="23">
        <f>+TRUNC('D-PS'!BN52,3)</f>
        <v>6.0419999999999998</v>
      </c>
      <c r="BO52" s="23">
        <f>+TRUNC('D-PS'!BO52,3)</f>
        <v>6.0419999999999998</v>
      </c>
      <c r="BP52" s="23">
        <f>+TRUNC('D-PS'!BP52,3)</f>
        <v>0</v>
      </c>
      <c r="BQ52" s="23">
        <f>+TRUNC('D-PS'!BQ52,3)</f>
        <v>37.502000000000002</v>
      </c>
      <c r="BR52" s="23">
        <f>+TRUNC('D-PS'!BR52,3)</f>
        <v>37.502000000000002</v>
      </c>
      <c r="BS52" s="23">
        <f>+TRUNC('D-PS'!BS52,3)</f>
        <v>98.739000000000004</v>
      </c>
      <c r="BT52" s="23">
        <f>+TRUNC('D-PS'!BT52,0)</f>
        <v>10197368</v>
      </c>
      <c r="BU52" s="23">
        <f>+TRUNC('D-PS'!BU52,0)</f>
        <v>1087175</v>
      </c>
      <c r="BV52" s="23">
        <f>+TRUNC('D-PS'!BV52,6)</f>
        <v>100</v>
      </c>
      <c r="BW52" s="23">
        <f>+TRUNC('D-PS'!BW52,0)</f>
        <v>0</v>
      </c>
      <c r="BX52" s="23">
        <f>+TRUNC('D-PS'!BX52,0)</f>
        <v>0</v>
      </c>
      <c r="BY52" s="23">
        <f>+TRUNC('D-PS'!BY52,0)</f>
        <v>1087175</v>
      </c>
      <c r="BZ52" s="23">
        <f>+TRUNC('D-PS'!BZ52,3)</f>
        <v>9.6839999999999993</v>
      </c>
      <c r="CA52" s="23">
        <f>+TRUNC('D-PS'!CA52,3)</f>
        <v>0.13</v>
      </c>
      <c r="CB52" s="23">
        <f>+TRUNC('D-PS'!CB52,3)</f>
        <v>0.42199999999999999</v>
      </c>
      <c r="CC52" s="23">
        <f>+TRUNC('D-PS'!CC52,3)</f>
        <v>0.10299999999999999</v>
      </c>
      <c r="CD52" s="23">
        <f>+TRUNC('D-PS'!CD52,3)</f>
        <v>8.6999999999999994E-2</v>
      </c>
      <c r="CE52" s="23">
        <f>+TRUNC('D-PS'!CE52,3)</f>
        <v>0</v>
      </c>
      <c r="CF52" s="23">
        <f>+TRUNC('D-PS'!CF52,3)</f>
        <v>0</v>
      </c>
      <c r="CG52" s="23">
        <f>+TRUNC('D-PS'!CG52,3)</f>
        <v>0</v>
      </c>
      <c r="CH52" s="23">
        <f>+TRUNC('D-PS'!CH52,3)</f>
        <v>0</v>
      </c>
      <c r="CI52" s="23">
        <f>+TRUNC('D-PS'!CI52,3)</f>
        <v>47099.114999999998</v>
      </c>
      <c r="CJ52" s="23">
        <f>+TRUNC('D-PS'!CJ52,3)</f>
        <v>1499.7370000000001</v>
      </c>
      <c r="CK52" s="23">
        <f>+TRUNC('D-PS'!CK52,3)</f>
        <v>0</v>
      </c>
      <c r="CL52" s="23">
        <f>+TRUNC('D-PS'!CL52,3)</f>
        <v>0</v>
      </c>
      <c r="CM52" s="23">
        <f>+TRUNC('D-PS'!CM52,3)</f>
        <v>0</v>
      </c>
      <c r="CN52" s="23">
        <f>+TRUNC('D-PS'!CN52,0)</f>
        <v>0</v>
      </c>
      <c r="CO52" s="23">
        <f>+TRUNC('D-PS'!CO52,3)</f>
        <v>0</v>
      </c>
      <c r="CP52" s="23">
        <f>+TRUNC('D-PS'!CP52,0)</f>
        <v>0</v>
      </c>
      <c r="CQ52" s="23">
        <f>+TRUNC('D-PS'!CQ52,0)</f>
        <v>0</v>
      </c>
      <c r="CR52" s="23">
        <f>+TRUNC('D-PS'!CR52,0)</f>
        <v>0</v>
      </c>
      <c r="CS52" s="23">
        <f>+TRUNC('D-PS'!CS52,0)</f>
        <v>0</v>
      </c>
      <c r="CT52" s="23">
        <f>+TRUNC('D-PS'!CT52,0)</f>
        <v>0</v>
      </c>
      <c r="CU52" s="23">
        <f>+TRUNC('D-PS'!CU52,6)</f>
        <v>0</v>
      </c>
      <c r="CV52" s="23">
        <f>+TRUNC('D-PS'!CV52,0)</f>
        <v>0</v>
      </c>
      <c r="CW52" s="23">
        <f>+TRUNC('D-PS'!CW52,0)</f>
        <v>0</v>
      </c>
      <c r="CX52" s="23">
        <f>+TRUNC('D-PS'!CX52,0)</f>
        <v>0</v>
      </c>
      <c r="CY52" s="23">
        <f>+TRUNC('D-PS'!CY52,0)</f>
        <v>0</v>
      </c>
      <c r="CZ52" s="23">
        <f>+TRUNC('D-PS'!CZ52,0)</f>
        <v>0</v>
      </c>
      <c r="DA52" s="23">
        <f>+TRUNC('D-PS'!DA52,0)</f>
        <v>0</v>
      </c>
      <c r="DB52" s="23">
        <f>+TRUNC('D-PS'!DB52,0)</f>
        <v>0</v>
      </c>
      <c r="DC52" s="23">
        <f>+TRUNC('D-PS'!DC52,0)</f>
        <v>0</v>
      </c>
      <c r="DD52" s="23">
        <f>+TRUNC('D-PS'!DD52,0)</f>
        <v>0</v>
      </c>
      <c r="DE52" s="23">
        <f>+TRUNC('D-PS'!DE52,0)</f>
        <v>0</v>
      </c>
      <c r="DF52" s="23">
        <f>+TRUNC('D-PS'!DF52,0)</f>
        <v>0</v>
      </c>
      <c r="DG52" s="23">
        <f>+TRUNC('D-PS'!DG52,0)</f>
        <v>0</v>
      </c>
      <c r="DH52" s="23">
        <f>+TRUNC('D-PS'!DH52,0)</f>
        <v>0</v>
      </c>
      <c r="DI52" s="23">
        <f>+TRUNC('D-PS'!DI52,0)</f>
        <v>0</v>
      </c>
      <c r="DJ52" s="23">
        <f>+TRUNC('D-PS'!DJ52,6)</f>
        <v>0</v>
      </c>
      <c r="DK52" s="23">
        <f>+TRUNC('D-PS'!DK52,0)</f>
        <v>0</v>
      </c>
      <c r="DL52" s="23">
        <f>+TRUNC('D-PS'!DL52,0)</f>
        <v>0</v>
      </c>
      <c r="DM52" s="23">
        <f>+TRUNC('D-PS'!DM52,0)</f>
        <v>0</v>
      </c>
      <c r="DN52" s="23">
        <f>+TRUNC('D-PS'!DN52,0)</f>
        <v>9110192</v>
      </c>
      <c r="DO52" s="23">
        <f>+TRUNC('D-PS'!DO52,0)</f>
        <v>9110192</v>
      </c>
      <c r="DP52" s="23">
        <f>+TRUNC('D-PS'!DP52,0)</f>
        <v>1890376</v>
      </c>
      <c r="DR52" s="53">
        <f>+TRUNC('D-PS'!DR52,0)</f>
        <v>0</v>
      </c>
      <c r="DS52" s="53">
        <f>+TRUNC('D-PS'!DS52,0)</f>
        <v>0</v>
      </c>
      <c r="DT52" s="53">
        <f>+TRUNC('D-PS'!DT52,3)</f>
        <v>0</v>
      </c>
      <c r="DU52" s="53">
        <f>+TRUNC('D-PS'!DU52,3)</f>
        <v>0</v>
      </c>
      <c r="DV52" s="53">
        <f>+TRUNC('D-PS'!DV52,0)</f>
        <v>0</v>
      </c>
      <c r="DW52" s="53">
        <f>+TRUNC('D-PS'!DW52,0)</f>
        <v>0</v>
      </c>
      <c r="DX52" s="53">
        <f>+TRUNC('D-PS'!DX52,0)</f>
        <v>0</v>
      </c>
      <c r="DY52" s="53">
        <f>+TRUNC('D-PS'!DY52,0)</f>
        <v>0</v>
      </c>
      <c r="DZ52" s="53">
        <f>+TRUNC('D-PS'!DZ52,0)</f>
        <v>0</v>
      </c>
      <c r="EA52" s="53">
        <f>+TRUNC('D-PS'!EA52,0)</f>
        <v>0</v>
      </c>
      <c r="EB52" s="53">
        <f>+TRUNC('D-PS'!EB52,3)</f>
        <v>0</v>
      </c>
      <c r="EC52" s="53">
        <f>+TRUNC('D-PS'!EC52,3)</f>
        <v>0</v>
      </c>
      <c r="ED52" s="53">
        <f>+TRUNC('D-PS'!ED52,0)</f>
        <v>0</v>
      </c>
      <c r="EE52" s="53">
        <f>+TRUNC('D-PS'!EE52,0)</f>
        <v>0</v>
      </c>
      <c r="EF52" s="53">
        <f>+TRUNC('D-PS'!EF52,0)</f>
        <v>0</v>
      </c>
      <c r="EG52" s="53">
        <f>+TRUNC('D-PS'!EG52,0)</f>
        <v>0</v>
      </c>
      <c r="EH52" s="53">
        <f>+TRUNC('D-PS'!EH52,0)</f>
        <v>0</v>
      </c>
      <c r="EI52" s="53">
        <f>+TRUNC('D-PS'!EI52,0)</f>
        <v>0</v>
      </c>
      <c r="EJ52" s="53">
        <f>+TRUNC('D-PS'!EJ52,3)</f>
        <v>0</v>
      </c>
      <c r="EK52" s="53">
        <f>+TRUNC('D-PS'!EK52,3)</f>
        <v>0</v>
      </c>
      <c r="EL52" s="53">
        <f>+TRUNC('D-PS'!EL52,0)</f>
        <v>0</v>
      </c>
      <c r="EM52" s="53">
        <f>+TRUNC('D-PS'!EM52,0)</f>
        <v>0</v>
      </c>
      <c r="EN52" s="53">
        <f>+TRUNC('D-PS'!EN52,0)</f>
        <v>0</v>
      </c>
      <c r="EO52" s="53">
        <f>+TRUNC('D-PS'!EO52,0)</f>
        <v>0</v>
      </c>
      <c r="EP52" s="76"/>
      <c r="EQ52" s="53">
        <f>+TRUNC('D-PS'!EQ52,0)</f>
        <v>112256</v>
      </c>
      <c r="ER52" s="53">
        <f>+TRUNC('D-PS'!ER52,0)</f>
        <v>0</v>
      </c>
      <c r="ES52" s="53">
        <f>+TRUNC('D-PS'!ES52,3)</f>
        <v>0</v>
      </c>
      <c r="ET52" s="53">
        <f>+TRUNC('D-PS'!ET52,3)</f>
        <v>29023.021000000001</v>
      </c>
      <c r="EU52" s="53">
        <f>+TRUNC('D-PS'!EU52,0)</f>
        <v>0</v>
      </c>
      <c r="EV52" s="53">
        <f>+TRUNC('D-PS'!EV52,0)</f>
        <v>0</v>
      </c>
      <c r="EW52" s="53">
        <f>+TRUNC('D-PS'!EW52,0)</f>
        <v>0</v>
      </c>
      <c r="EX52" s="53">
        <f>+TRUNC('D-PS'!EX52,0)</f>
        <v>0</v>
      </c>
      <c r="EY52" s="53">
        <f>+TRUNC('D-PS'!EY52,0)</f>
        <v>112256</v>
      </c>
      <c r="EZ52" s="53">
        <f>+TRUNC('D-PS'!EZ52,0)</f>
        <v>0</v>
      </c>
      <c r="FA52" s="53">
        <f>+TRUNC('D-PS'!FA52,3)</f>
        <v>0</v>
      </c>
      <c r="FB52" s="53">
        <f>+TRUNC('D-PS'!FB52,3)</f>
        <v>29023.021000000001</v>
      </c>
      <c r="FC52" s="53">
        <f>+TRUNC('D-PS'!FC52,0)</f>
        <v>0</v>
      </c>
      <c r="FD52" s="53">
        <f>+TRUNC('D-PS'!FD52,0)</f>
        <v>0</v>
      </c>
      <c r="FE52" s="53">
        <f>+TRUNC('D-PS'!FE52,0)</f>
        <v>0</v>
      </c>
      <c r="FF52" s="53">
        <f>+TRUNC('D-PS'!FF52,0)</f>
        <v>0</v>
      </c>
      <c r="FG52" s="53">
        <f>+TRUNC('D-PS'!FG52,0)</f>
        <v>103275</v>
      </c>
      <c r="FH52" s="53">
        <f>+TRUNC('D-PS'!FH52,0)</f>
        <v>0</v>
      </c>
      <c r="FI52" s="53">
        <f>+TRUNC('D-PS'!FI52,3)</f>
        <v>0</v>
      </c>
      <c r="FJ52" s="53">
        <f>+TRUNC('D-PS'!FJ52,3)</f>
        <v>29023.021000000001</v>
      </c>
      <c r="FK52" s="53">
        <f>+TRUNC('D-PS'!FK52,0)</f>
        <v>0</v>
      </c>
      <c r="FL52" s="53">
        <f>+TRUNC('D-PS'!FL52,0)</f>
        <v>0</v>
      </c>
      <c r="FM52" s="53">
        <f>+TRUNC('D-PS'!FM52,0)</f>
        <v>0</v>
      </c>
      <c r="FN52" s="53">
        <f>+TRUNC('D-PS'!FN52,0)</f>
        <v>0</v>
      </c>
    </row>
    <row r="53" spans="3:170" x14ac:dyDescent="0.2">
      <c r="C53" s="12">
        <f>+'D-PDP'!C53</f>
        <v>2040</v>
      </c>
      <c r="D53" s="23">
        <f>+TRUNC('D-PS'!D53,0)</f>
        <v>4</v>
      </c>
      <c r="E53" s="23">
        <f>+TRUNC('D-PS'!E53,0)</f>
        <v>0</v>
      </c>
      <c r="F53" s="23">
        <f>+TRUNC('D-PS'!F53,0)</f>
        <v>4</v>
      </c>
      <c r="G53" s="23">
        <f>+TRUNC('D-PS'!G53,0)</f>
        <v>0</v>
      </c>
      <c r="H53" s="23">
        <f>+TRUNC('D-PS'!H53,0)</f>
        <v>0</v>
      </c>
      <c r="I53" s="23">
        <f>+TRUNC('D-PS'!I53,0)</f>
        <v>0</v>
      </c>
      <c r="J53" s="23">
        <f>+TRUNC('D-PS'!J53,0)</f>
        <v>0</v>
      </c>
      <c r="K53" s="23">
        <f>+TRUNC('D-PS'!K53,0)</f>
        <v>100958</v>
      </c>
      <c r="L53" s="23">
        <f>+TRUNC('D-PS'!L53,0)</f>
        <v>0</v>
      </c>
      <c r="M53" s="23">
        <f>+TRUNC('D-PS'!M53,3)</f>
        <v>28100.845000000001</v>
      </c>
      <c r="N53" s="23">
        <f>+TRUNC('D-PS'!N53,3)</f>
        <v>25852.776999999998</v>
      </c>
      <c r="O53" s="23">
        <f>+TRUNC('D-PS'!O53,3)</f>
        <v>0</v>
      </c>
      <c r="P53" s="23">
        <f>+TRUNC('D-PS'!P53,3)</f>
        <v>2248.067</v>
      </c>
      <c r="Q53" s="23">
        <f>+TRUNC('D-PS'!Q53,3)</f>
        <v>0</v>
      </c>
      <c r="R53" s="23">
        <f>+TRUNC('D-PS'!R53,3)</f>
        <v>0</v>
      </c>
      <c r="S53" s="23">
        <f>+TRUNC('D-PS'!S53,0)</f>
        <v>0</v>
      </c>
      <c r="T53" s="23">
        <f>+TRUNC('D-PS'!T53,0)</f>
        <v>0</v>
      </c>
      <c r="U53" s="23">
        <f>+TRUNC('D-PS'!U53,0)</f>
        <v>0</v>
      </c>
      <c r="V53" s="23">
        <f>+TRUNC('D-PS'!V53,0)</f>
        <v>0</v>
      </c>
      <c r="W53" s="23">
        <f>+TRUNC('D-PS'!W53,0)</f>
        <v>5276032</v>
      </c>
      <c r="X53" s="23">
        <f>+TRUNC('D-PS'!X53,0)</f>
        <v>3635994</v>
      </c>
      <c r="Y53" s="23">
        <f>+TRUNC('D-PS'!Y53,0)</f>
        <v>0</v>
      </c>
      <c r="Z53" s="23">
        <f>+TRUNC('D-PS'!Z53,0)</f>
        <v>0</v>
      </c>
      <c r="AA53" s="23">
        <f>+TRUNC('D-PS'!AA53,0)</f>
        <v>0</v>
      </c>
      <c r="AB53" s="23">
        <f>+TRUNC('D-PS'!AB53,0)</f>
        <v>100958</v>
      </c>
      <c r="AC53" s="23">
        <f>+TRUNC('D-PS'!AC53,0)</f>
        <v>0</v>
      </c>
      <c r="AD53" s="23">
        <f>+TRUNC('D-PS'!AD53,3)</f>
        <v>0</v>
      </c>
      <c r="AE53" s="23">
        <f>+TRUNC('D-PS'!AE53,3)</f>
        <v>25852.776999999998</v>
      </c>
      <c r="AF53" s="23">
        <f>+TRUNC('D-PS'!AF53,0)</f>
        <v>0</v>
      </c>
      <c r="AG53" s="23">
        <f>+TRUNC('D-PS'!AG53,0)</f>
        <v>0</v>
      </c>
      <c r="AH53" s="23">
        <f>+TRUNC('D-PS'!AH53,0)</f>
        <v>0</v>
      </c>
      <c r="AI53" s="23">
        <f>+TRUNC('D-PS'!AI53,0)</f>
        <v>0</v>
      </c>
      <c r="AJ53" s="23">
        <f>+TRUNC('D-PS'!AJ53,6)</f>
        <v>8</v>
      </c>
      <c r="AK53" s="23">
        <f>+TRUNC('D-PS'!AK53,6)</f>
        <v>6.4</v>
      </c>
      <c r="AL53" s="23">
        <f>+TRUNC('D-PS'!AL53,6)</f>
        <v>0</v>
      </c>
      <c r="AM53" s="23">
        <f>+TRUNC('D-PS'!AM53,0)</f>
        <v>8076</v>
      </c>
      <c r="AN53" s="23">
        <f>+TRUNC('D-PS'!AN53,3)</f>
        <v>0</v>
      </c>
      <c r="AO53" s="23">
        <f>+TRUNC('D-PS'!AO53,0)</f>
        <v>0</v>
      </c>
      <c r="AP53" s="23">
        <f>+TRUNC('D-PS'!AP53,6)</f>
        <v>100</v>
      </c>
      <c r="AQ53" s="23">
        <f>+TRUNC('D-PS'!AQ53,0)</f>
        <v>100958</v>
      </c>
      <c r="AR53" s="23">
        <f>+TRUNC('D-PS'!AR53,0)</f>
        <v>0</v>
      </c>
      <c r="AS53" s="23">
        <f>+TRUNC('D-PS'!AS53,3)</f>
        <v>0</v>
      </c>
      <c r="AT53" s="23">
        <f>+TRUNC('D-PS'!AT53,3)</f>
        <v>25852.776999999998</v>
      </c>
      <c r="AU53" s="23">
        <f>+TRUNC('D-PS'!AU53,0)</f>
        <v>0</v>
      </c>
      <c r="AV53" s="23">
        <f>+TRUNC('D-PS'!AV53,0)</f>
        <v>0</v>
      </c>
      <c r="AW53" s="23">
        <f>+TRUNC('D-PS'!AW53,0)</f>
        <v>0</v>
      </c>
      <c r="AX53" s="23">
        <f>+TRUNC('D-PS'!AX53,0)</f>
        <v>0</v>
      </c>
      <c r="AY53" s="23">
        <f>+TRUNC('D-PS'!AY53,0)</f>
        <v>8076</v>
      </c>
      <c r="AZ53" s="23">
        <f>+TRUNC('D-PS'!AZ53,3)</f>
        <v>0</v>
      </c>
      <c r="BA53" s="23">
        <f>+TRUNC('D-PS'!BA53,0)</f>
        <v>0</v>
      </c>
      <c r="BB53" s="23">
        <f>+TRUNC('D-PS'!BB53,0)</f>
        <v>92882</v>
      </c>
      <c r="BC53" s="23">
        <f>+TRUNC('D-PS'!BC53,0)</f>
        <v>0</v>
      </c>
      <c r="BD53" s="23">
        <f>+TRUNC('D-PS'!BD53,3)</f>
        <v>0</v>
      </c>
      <c r="BE53" s="23">
        <f>+TRUNC('D-PS'!BE53,3)</f>
        <v>25852.776999999998</v>
      </c>
      <c r="BF53" s="23">
        <f>+TRUNC('D-PS'!BF53,0)</f>
        <v>0</v>
      </c>
      <c r="BG53" s="23">
        <f>+TRUNC('D-PS'!BG53,0)</f>
        <v>0</v>
      </c>
      <c r="BH53" s="23">
        <f>+TRUNC('D-PS'!BH53,0)</f>
        <v>0</v>
      </c>
      <c r="BI53" s="23">
        <f>+TRUNC('D-PS'!BI53,0)</f>
        <v>0</v>
      </c>
      <c r="BJ53" s="23">
        <f>+TRUNC('D-PS'!BJ53,3)</f>
        <v>98.739000000000004</v>
      </c>
      <c r="BK53" s="23">
        <f>+TRUNC('D-PS'!BK53,3)</f>
        <v>1.8420000000000001</v>
      </c>
      <c r="BL53" s="23">
        <f>+TRUNC('D-PS'!BL53,3)</f>
        <v>-1.0569999999999999</v>
      </c>
      <c r="BM53" s="23">
        <f>+TRUNC('D-PS'!BM53,3)</f>
        <v>0.876</v>
      </c>
      <c r="BN53" s="23">
        <f>+TRUNC('D-PS'!BN53,3)</f>
        <v>6.0419999999999998</v>
      </c>
      <c r="BO53" s="23">
        <f>+TRUNC('D-PS'!BO53,3)</f>
        <v>6.0419999999999998</v>
      </c>
      <c r="BP53" s="23">
        <f>+TRUNC('D-PS'!BP53,3)</f>
        <v>0</v>
      </c>
      <c r="BQ53" s="23">
        <f>+TRUNC('D-PS'!BQ53,3)</f>
        <v>37.502000000000002</v>
      </c>
      <c r="BR53" s="23">
        <f>+TRUNC('D-PS'!BR53,3)</f>
        <v>37.502000000000002</v>
      </c>
      <c r="BS53" s="23">
        <f>+TRUNC('D-PS'!BS53,3)</f>
        <v>98.739000000000004</v>
      </c>
      <c r="BT53" s="23">
        <f>+TRUNC('D-PS'!BT53,0)</f>
        <v>9171088</v>
      </c>
      <c r="BU53" s="23">
        <f>+TRUNC('D-PS'!BU53,0)</f>
        <v>1087932</v>
      </c>
      <c r="BV53" s="23">
        <f>+TRUNC('D-PS'!BV53,6)</f>
        <v>100</v>
      </c>
      <c r="BW53" s="23">
        <f>+TRUNC('D-PS'!BW53,0)</f>
        <v>0</v>
      </c>
      <c r="BX53" s="23">
        <f>+TRUNC('D-PS'!BX53,0)</f>
        <v>0</v>
      </c>
      <c r="BY53" s="23">
        <f>+TRUNC('D-PS'!BY53,0)</f>
        <v>1087932</v>
      </c>
      <c r="BZ53" s="23">
        <f>+TRUNC('D-PS'!BZ53,3)</f>
        <v>10.776</v>
      </c>
      <c r="CA53" s="23">
        <f>+TRUNC('D-PS'!CA53,3)</f>
        <v>0.13</v>
      </c>
      <c r="CB53" s="23">
        <f>+TRUNC('D-PS'!CB53,3)</f>
        <v>0.42199999999999999</v>
      </c>
      <c r="CC53" s="23">
        <f>+TRUNC('D-PS'!CC53,3)</f>
        <v>0.10299999999999999</v>
      </c>
      <c r="CD53" s="23">
        <f>+TRUNC('D-PS'!CD53,3)</f>
        <v>8.6999999999999994E-2</v>
      </c>
      <c r="CE53" s="23">
        <f>+TRUNC('D-PS'!CE53,3)</f>
        <v>0</v>
      </c>
      <c r="CF53" s="23">
        <f>+TRUNC('D-PS'!CF53,3)</f>
        <v>0</v>
      </c>
      <c r="CG53" s="23">
        <f>+TRUNC('D-PS'!CG53,3)</f>
        <v>0</v>
      </c>
      <c r="CH53" s="23">
        <f>+TRUNC('D-PS'!CH53,3)</f>
        <v>0</v>
      </c>
      <c r="CI53" s="23">
        <f>+TRUNC('D-PS'!CI53,3)</f>
        <v>47099.114999999998</v>
      </c>
      <c r="CJ53" s="23">
        <f>+TRUNC('D-PS'!CJ53,3)</f>
        <v>1499.7370000000001</v>
      </c>
      <c r="CK53" s="23">
        <f>+TRUNC('D-PS'!CK53,3)</f>
        <v>0</v>
      </c>
      <c r="CL53" s="23">
        <f>+TRUNC('D-PS'!CL53,3)</f>
        <v>0</v>
      </c>
      <c r="CM53" s="23">
        <f>+TRUNC('D-PS'!CM53,3)</f>
        <v>0</v>
      </c>
      <c r="CN53" s="23">
        <f>+TRUNC('D-PS'!CN53,0)</f>
        <v>0</v>
      </c>
      <c r="CO53" s="23">
        <f>+TRUNC('D-PS'!CO53,3)</f>
        <v>0</v>
      </c>
      <c r="CP53" s="23">
        <f>+TRUNC('D-PS'!CP53,0)</f>
        <v>0</v>
      </c>
      <c r="CQ53" s="23">
        <f>+TRUNC('D-PS'!CQ53,0)</f>
        <v>0</v>
      </c>
      <c r="CR53" s="23">
        <f>+TRUNC('D-PS'!CR53,0)</f>
        <v>0</v>
      </c>
      <c r="CS53" s="23">
        <f>+TRUNC('D-PS'!CS53,0)</f>
        <v>0</v>
      </c>
      <c r="CT53" s="23">
        <f>+TRUNC('D-PS'!CT53,0)</f>
        <v>0</v>
      </c>
      <c r="CU53" s="23">
        <f>+TRUNC('D-PS'!CU53,6)</f>
        <v>0</v>
      </c>
      <c r="CV53" s="23">
        <f>+TRUNC('D-PS'!CV53,0)</f>
        <v>0</v>
      </c>
      <c r="CW53" s="23">
        <f>+TRUNC('D-PS'!CW53,0)</f>
        <v>0</v>
      </c>
      <c r="CX53" s="23">
        <f>+TRUNC('D-PS'!CX53,0)</f>
        <v>0</v>
      </c>
      <c r="CY53" s="23">
        <f>+TRUNC('D-PS'!CY53,0)</f>
        <v>0</v>
      </c>
      <c r="CZ53" s="23">
        <f>+TRUNC('D-PS'!CZ53,0)</f>
        <v>0</v>
      </c>
      <c r="DA53" s="23">
        <f>+TRUNC('D-PS'!DA53,0)</f>
        <v>0</v>
      </c>
      <c r="DB53" s="23">
        <f>+TRUNC('D-PS'!DB53,0)</f>
        <v>0</v>
      </c>
      <c r="DC53" s="23">
        <f>+TRUNC('D-PS'!DC53,0)</f>
        <v>0</v>
      </c>
      <c r="DD53" s="23">
        <f>+TRUNC('D-PS'!DD53,0)</f>
        <v>0</v>
      </c>
      <c r="DE53" s="23">
        <f>+TRUNC('D-PS'!DE53,0)</f>
        <v>0</v>
      </c>
      <c r="DF53" s="23">
        <f>+TRUNC('D-PS'!DF53,0)</f>
        <v>0</v>
      </c>
      <c r="DG53" s="23">
        <f>+TRUNC('D-PS'!DG53,0)</f>
        <v>0</v>
      </c>
      <c r="DH53" s="23">
        <f>+TRUNC('D-PS'!DH53,0)</f>
        <v>0</v>
      </c>
      <c r="DI53" s="23">
        <f>+TRUNC('D-PS'!DI53,0)</f>
        <v>0</v>
      </c>
      <c r="DJ53" s="23">
        <f>+TRUNC('D-PS'!DJ53,6)</f>
        <v>0</v>
      </c>
      <c r="DK53" s="23">
        <f>+TRUNC('D-PS'!DK53,0)</f>
        <v>0</v>
      </c>
      <c r="DL53" s="23">
        <f>+TRUNC('D-PS'!DL53,0)</f>
        <v>0</v>
      </c>
      <c r="DM53" s="23">
        <f>+TRUNC('D-PS'!DM53,0)</f>
        <v>0</v>
      </c>
      <c r="DN53" s="23">
        <f>+TRUNC('D-PS'!DN53,0)</f>
        <v>8083155</v>
      </c>
      <c r="DO53" s="23">
        <f>+TRUNC('D-PS'!DO53,0)</f>
        <v>8083155</v>
      </c>
      <c r="DP53" s="23">
        <f>+TRUNC('D-PS'!DP53,0)</f>
        <v>1524786</v>
      </c>
      <c r="DR53" s="53">
        <f>+TRUNC('D-PS'!DR53,0)</f>
        <v>0</v>
      </c>
      <c r="DS53" s="53">
        <f>+TRUNC('D-PS'!DS53,0)</f>
        <v>0</v>
      </c>
      <c r="DT53" s="53">
        <f>+TRUNC('D-PS'!DT53,3)</f>
        <v>0</v>
      </c>
      <c r="DU53" s="53">
        <f>+TRUNC('D-PS'!DU53,3)</f>
        <v>0</v>
      </c>
      <c r="DV53" s="53">
        <f>+TRUNC('D-PS'!DV53,0)</f>
        <v>0</v>
      </c>
      <c r="DW53" s="53">
        <f>+TRUNC('D-PS'!DW53,0)</f>
        <v>0</v>
      </c>
      <c r="DX53" s="53">
        <f>+TRUNC('D-PS'!DX53,0)</f>
        <v>0</v>
      </c>
      <c r="DY53" s="53">
        <f>+TRUNC('D-PS'!DY53,0)</f>
        <v>0</v>
      </c>
      <c r="DZ53" s="53">
        <f>+TRUNC('D-PS'!DZ53,0)</f>
        <v>0</v>
      </c>
      <c r="EA53" s="53">
        <f>+TRUNC('D-PS'!EA53,0)</f>
        <v>0</v>
      </c>
      <c r="EB53" s="53">
        <f>+TRUNC('D-PS'!EB53,3)</f>
        <v>0</v>
      </c>
      <c r="EC53" s="53">
        <f>+TRUNC('D-PS'!EC53,3)</f>
        <v>0</v>
      </c>
      <c r="ED53" s="53">
        <f>+TRUNC('D-PS'!ED53,0)</f>
        <v>0</v>
      </c>
      <c r="EE53" s="53">
        <f>+TRUNC('D-PS'!EE53,0)</f>
        <v>0</v>
      </c>
      <c r="EF53" s="53">
        <f>+TRUNC('D-PS'!EF53,0)</f>
        <v>0</v>
      </c>
      <c r="EG53" s="53">
        <f>+TRUNC('D-PS'!EG53,0)</f>
        <v>0</v>
      </c>
      <c r="EH53" s="53">
        <f>+TRUNC('D-PS'!EH53,0)</f>
        <v>0</v>
      </c>
      <c r="EI53" s="53">
        <f>+TRUNC('D-PS'!EI53,0)</f>
        <v>0</v>
      </c>
      <c r="EJ53" s="53">
        <f>+TRUNC('D-PS'!EJ53,3)</f>
        <v>0</v>
      </c>
      <c r="EK53" s="53">
        <f>+TRUNC('D-PS'!EK53,3)</f>
        <v>0</v>
      </c>
      <c r="EL53" s="53">
        <f>+TRUNC('D-PS'!EL53,0)</f>
        <v>0</v>
      </c>
      <c r="EM53" s="53">
        <f>+TRUNC('D-PS'!EM53,0)</f>
        <v>0</v>
      </c>
      <c r="EN53" s="53">
        <f>+TRUNC('D-PS'!EN53,0)</f>
        <v>0</v>
      </c>
      <c r="EO53" s="53">
        <f>+TRUNC('D-PS'!EO53,0)</f>
        <v>0</v>
      </c>
      <c r="EP53" s="76"/>
      <c r="EQ53" s="53">
        <f>+TRUNC('D-PS'!EQ53,0)</f>
        <v>100958</v>
      </c>
      <c r="ER53" s="53">
        <f>+TRUNC('D-PS'!ER53,0)</f>
        <v>0</v>
      </c>
      <c r="ES53" s="53">
        <f>+TRUNC('D-PS'!ES53,3)</f>
        <v>0</v>
      </c>
      <c r="ET53" s="53">
        <f>+TRUNC('D-PS'!ET53,3)</f>
        <v>25852.776999999998</v>
      </c>
      <c r="EU53" s="53">
        <f>+TRUNC('D-PS'!EU53,0)</f>
        <v>0</v>
      </c>
      <c r="EV53" s="53">
        <f>+TRUNC('D-PS'!EV53,0)</f>
        <v>0</v>
      </c>
      <c r="EW53" s="53">
        <f>+TRUNC('D-PS'!EW53,0)</f>
        <v>0</v>
      </c>
      <c r="EX53" s="53">
        <f>+TRUNC('D-PS'!EX53,0)</f>
        <v>0</v>
      </c>
      <c r="EY53" s="53">
        <f>+TRUNC('D-PS'!EY53,0)</f>
        <v>100958</v>
      </c>
      <c r="EZ53" s="53">
        <f>+TRUNC('D-PS'!EZ53,0)</f>
        <v>0</v>
      </c>
      <c r="FA53" s="53">
        <f>+TRUNC('D-PS'!FA53,3)</f>
        <v>0</v>
      </c>
      <c r="FB53" s="53">
        <f>+TRUNC('D-PS'!FB53,3)</f>
        <v>25852.776999999998</v>
      </c>
      <c r="FC53" s="53">
        <f>+TRUNC('D-PS'!FC53,0)</f>
        <v>0</v>
      </c>
      <c r="FD53" s="53">
        <f>+TRUNC('D-PS'!FD53,0)</f>
        <v>0</v>
      </c>
      <c r="FE53" s="53">
        <f>+TRUNC('D-PS'!FE53,0)</f>
        <v>0</v>
      </c>
      <c r="FF53" s="53">
        <f>+TRUNC('D-PS'!FF53,0)</f>
        <v>0</v>
      </c>
      <c r="FG53" s="53">
        <f>+TRUNC('D-PS'!FG53,0)</f>
        <v>92882</v>
      </c>
      <c r="FH53" s="53">
        <f>+TRUNC('D-PS'!FH53,0)</f>
        <v>0</v>
      </c>
      <c r="FI53" s="53">
        <f>+TRUNC('D-PS'!FI53,3)</f>
        <v>0</v>
      </c>
      <c r="FJ53" s="53">
        <f>+TRUNC('D-PS'!FJ53,3)</f>
        <v>25852.776999999998</v>
      </c>
      <c r="FK53" s="53">
        <f>+TRUNC('D-PS'!FK53,0)</f>
        <v>0</v>
      </c>
      <c r="FL53" s="53">
        <f>+TRUNC('D-PS'!FL53,0)</f>
        <v>0</v>
      </c>
      <c r="FM53" s="53">
        <f>+TRUNC('D-PS'!FM53,0)</f>
        <v>0</v>
      </c>
      <c r="FN53" s="53">
        <f>+TRUNC('D-PS'!FN53,0)</f>
        <v>0</v>
      </c>
    </row>
    <row r="54" spans="3:170" x14ac:dyDescent="0.2">
      <c r="C54" s="12">
        <f>+'D-PDP'!C54</f>
        <v>2041</v>
      </c>
      <c r="D54" s="23">
        <f>+TRUNC('D-PS'!D54,0)</f>
        <v>4</v>
      </c>
      <c r="E54" s="23">
        <f>+TRUNC('D-PS'!E54,0)</f>
        <v>0</v>
      </c>
      <c r="F54" s="23">
        <f>+TRUNC('D-PS'!F54,0)</f>
        <v>4</v>
      </c>
      <c r="G54" s="23">
        <f>+TRUNC('D-PS'!G54,0)</f>
        <v>0</v>
      </c>
      <c r="H54" s="23">
        <f>+TRUNC('D-PS'!H54,0)</f>
        <v>0</v>
      </c>
      <c r="I54" s="23">
        <f>+TRUNC('D-PS'!I54,0)</f>
        <v>0</v>
      </c>
      <c r="J54" s="23">
        <f>+TRUNC('D-PS'!J54,0)</f>
        <v>0</v>
      </c>
      <c r="K54" s="23">
        <f>+TRUNC('D-PS'!K54,0)</f>
        <v>90397</v>
      </c>
      <c r="L54" s="23">
        <f>+TRUNC('D-PS'!L54,0)</f>
        <v>0</v>
      </c>
      <c r="M54" s="23">
        <f>+TRUNC('D-PS'!M54,3)</f>
        <v>24773.173999999999</v>
      </c>
      <c r="N54" s="23">
        <f>+TRUNC('D-PS'!N54,3)</f>
        <v>22791.32</v>
      </c>
      <c r="O54" s="23">
        <f>+TRUNC('D-PS'!O54,3)</f>
        <v>0</v>
      </c>
      <c r="P54" s="23">
        <f>+TRUNC('D-PS'!P54,3)</f>
        <v>1981.8530000000001</v>
      </c>
      <c r="Q54" s="23">
        <f>+TRUNC('D-PS'!Q54,3)</f>
        <v>0</v>
      </c>
      <c r="R54" s="23">
        <f>+TRUNC('D-PS'!R54,3)</f>
        <v>0</v>
      </c>
      <c r="S54" s="23">
        <f>+TRUNC('D-PS'!S54,0)</f>
        <v>0</v>
      </c>
      <c r="T54" s="23">
        <f>+TRUNC('D-PS'!T54,0)</f>
        <v>0</v>
      </c>
      <c r="U54" s="23">
        <f>+TRUNC('D-PS'!U54,0)</f>
        <v>0</v>
      </c>
      <c r="V54" s="23">
        <f>+TRUNC('D-PS'!V54,0)</f>
        <v>0</v>
      </c>
      <c r="W54" s="23">
        <f>+TRUNC('D-PS'!W54,0)</f>
        <v>5284645</v>
      </c>
      <c r="X54" s="23">
        <f>+TRUNC('D-PS'!X54,0)</f>
        <v>3635095</v>
      </c>
      <c r="Y54" s="23">
        <f>+TRUNC('D-PS'!Y54,0)</f>
        <v>0</v>
      </c>
      <c r="Z54" s="23">
        <f>+TRUNC('D-PS'!Z54,0)</f>
        <v>0</v>
      </c>
      <c r="AA54" s="23">
        <f>+TRUNC('D-PS'!AA54,0)</f>
        <v>0</v>
      </c>
      <c r="AB54" s="23">
        <f>+TRUNC('D-PS'!AB54,0)</f>
        <v>90397</v>
      </c>
      <c r="AC54" s="23">
        <f>+TRUNC('D-PS'!AC54,0)</f>
        <v>0</v>
      </c>
      <c r="AD54" s="23">
        <f>+TRUNC('D-PS'!AD54,3)</f>
        <v>0</v>
      </c>
      <c r="AE54" s="23">
        <f>+TRUNC('D-PS'!AE54,3)</f>
        <v>22791.32</v>
      </c>
      <c r="AF54" s="23">
        <f>+TRUNC('D-PS'!AF54,0)</f>
        <v>0</v>
      </c>
      <c r="AG54" s="23">
        <f>+TRUNC('D-PS'!AG54,0)</f>
        <v>0</v>
      </c>
      <c r="AH54" s="23">
        <f>+TRUNC('D-PS'!AH54,0)</f>
        <v>0</v>
      </c>
      <c r="AI54" s="23">
        <f>+TRUNC('D-PS'!AI54,0)</f>
        <v>0</v>
      </c>
      <c r="AJ54" s="23">
        <f>+TRUNC('D-PS'!AJ54,6)</f>
        <v>8</v>
      </c>
      <c r="AK54" s="23">
        <f>+TRUNC('D-PS'!AK54,6)</f>
        <v>6.4</v>
      </c>
      <c r="AL54" s="23">
        <f>+TRUNC('D-PS'!AL54,6)</f>
        <v>0</v>
      </c>
      <c r="AM54" s="23">
        <f>+TRUNC('D-PS'!AM54,0)</f>
        <v>7231</v>
      </c>
      <c r="AN54" s="23">
        <f>+TRUNC('D-PS'!AN54,3)</f>
        <v>0</v>
      </c>
      <c r="AO54" s="23">
        <f>+TRUNC('D-PS'!AO54,0)</f>
        <v>0</v>
      </c>
      <c r="AP54" s="23">
        <f>+TRUNC('D-PS'!AP54,6)</f>
        <v>100</v>
      </c>
      <c r="AQ54" s="23">
        <f>+TRUNC('D-PS'!AQ54,0)</f>
        <v>90397</v>
      </c>
      <c r="AR54" s="23">
        <f>+TRUNC('D-PS'!AR54,0)</f>
        <v>0</v>
      </c>
      <c r="AS54" s="23">
        <f>+TRUNC('D-PS'!AS54,3)</f>
        <v>0</v>
      </c>
      <c r="AT54" s="23">
        <f>+TRUNC('D-PS'!AT54,3)</f>
        <v>22791.32</v>
      </c>
      <c r="AU54" s="23">
        <f>+TRUNC('D-PS'!AU54,0)</f>
        <v>0</v>
      </c>
      <c r="AV54" s="23">
        <f>+TRUNC('D-PS'!AV54,0)</f>
        <v>0</v>
      </c>
      <c r="AW54" s="23">
        <f>+TRUNC('D-PS'!AW54,0)</f>
        <v>0</v>
      </c>
      <c r="AX54" s="23">
        <f>+TRUNC('D-PS'!AX54,0)</f>
        <v>0</v>
      </c>
      <c r="AY54" s="23">
        <f>+TRUNC('D-PS'!AY54,0)</f>
        <v>7231</v>
      </c>
      <c r="AZ54" s="23">
        <f>+TRUNC('D-PS'!AZ54,3)</f>
        <v>0</v>
      </c>
      <c r="BA54" s="23">
        <f>+TRUNC('D-PS'!BA54,0)</f>
        <v>0</v>
      </c>
      <c r="BB54" s="23">
        <f>+TRUNC('D-PS'!BB54,0)</f>
        <v>83165</v>
      </c>
      <c r="BC54" s="23">
        <f>+TRUNC('D-PS'!BC54,0)</f>
        <v>0</v>
      </c>
      <c r="BD54" s="23">
        <f>+TRUNC('D-PS'!BD54,3)</f>
        <v>0</v>
      </c>
      <c r="BE54" s="23">
        <f>+TRUNC('D-PS'!BE54,3)</f>
        <v>22791.32</v>
      </c>
      <c r="BF54" s="23">
        <f>+TRUNC('D-PS'!BF54,0)</f>
        <v>0</v>
      </c>
      <c r="BG54" s="23">
        <f>+TRUNC('D-PS'!BG54,0)</f>
        <v>0</v>
      </c>
      <c r="BH54" s="23">
        <f>+TRUNC('D-PS'!BH54,0)</f>
        <v>0</v>
      </c>
      <c r="BI54" s="23">
        <f>+TRUNC('D-PS'!BI54,0)</f>
        <v>0</v>
      </c>
      <c r="BJ54" s="23">
        <f>+TRUNC('D-PS'!BJ54,3)</f>
        <v>98.739000000000004</v>
      </c>
      <c r="BK54" s="23">
        <f>+TRUNC('D-PS'!BK54,3)</f>
        <v>1.8420000000000001</v>
      </c>
      <c r="BL54" s="23">
        <f>+TRUNC('D-PS'!BL54,3)</f>
        <v>-1.0569999999999999</v>
      </c>
      <c r="BM54" s="23">
        <f>+TRUNC('D-PS'!BM54,3)</f>
        <v>0.876</v>
      </c>
      <c r="BN54" s="23">
        <f>+TRUNC('D-PS'!BN54,3)</f>
        <v>6.0419999999999998</v>
      </c>
      <c r="BO54" s="23">
        <f>+TRUNC('D-PS'!BO54,3)</f>
        <v>6.0419999999999998</v>
      </c>
      <c r="BP54" s="23">
        <f>+TRUNC('D-PS'!BP54,3)</f>
        <v>0</v>
      </c>
      <c r="BQ54" s="23">
        <f>+TRUNC('D-PS'!BQ54,3)</f>
        <v>37.502000000000002</v>
      </c>
      <c r="BR54" s="23">
        <f>+TRUNC('D-PS'!BR54,3)</f>
        <v>37.502000000000002</v>
      </c>
      <c r="BS54" s="23">
        <f>+TRUNC('D-PS'!BS54,3)</f>
        <v>98.739000000000004</v>
      </c>
      <c r="BT54" s="23">
        <f>+TRUNC('D-PS'!BT54,0)</f>
        <v>8211713</v>
      </c>
      <c r="BU54" s="23">
        <f>+TRUNC('D-PS'!BU54,0)</f>
        <v>1084864</v>
      </c>
      <c r="BV54" s="23">
        <f>+TRUNC('D-PS'!BV54,6)</f>
        <v>100</v>
      </c>
      <c r="BW54" s="23">
        <f>+TRUNC('D-PS'!BW54,0)</f>
        <v>0</v>
      </c>
      <c r="BX54" s="23">
        <f>+TRUNC('D-PS'!BX54,0)</f>
        <v>0</v>
      </c>
      <c r="BY54" s="23">
        <f>+TRUNC('D-PS'!BY54,0)</f>
        <v>1084864</v>
      </c>
      <c r="BZ54" s="23">
        <f>+TRUNC('D-PS'!BZ54,3)</f>
        <v>12.000999999999999</v>
      </c>
      <c r="CA54" s="23">
        <f>+TRUNC('D-PS'!CA54,3)</f>
        <v>0.13</v>
      </c>
      <c r="CB54" s="23">
        <f>+TRUNC('D-PS'!CB54,3)</f>
        <v>0.42199999999999999</v>
      </c>
      <c r="CC54" s="23">
        <f>+TRUNC('D-PS'!CC54,3)</f>
        <v>0.10299999999999999</v>
      </c>
      <c r="CD54" s="23">
        <f>+TRUNC('D-PS'!CD54,3)</f>
        <v>8.6999999999999994E-2</v>
      </c>
      <c r="CE54" s="23">
        <f>+TRUNC('D-PS'!CE54,3)</f>
        <v>0</v>
      </c>
      <c r="CF54" s="23">
        <f>+TRUNC('D-PS'!CF54,3)</f>
        <v>0</v>
      </c>
      <c r="CG54" s="23">
        <f>+TRUNC('D-PS'!CG54,3)</f>
        <v>0</v>
      </c>
      <c r="CH54" s="23">
        <f>+TRUNC('D-PS'!CH54,3)</f>
        <v>0</v>
      </c>
      <c r="CI54" s="23">
        <f>+TRUNC('D-PS'!CI54,3)</f>
        <v>47099.114999999998</v>
      </c>
      <c r="CJ54" s="23">
        <f>+TRUNC('D-PS'!CJ54,3)</f>
        <v>1499.7370000000001</v>
      </c>
      <c r="CK54" s="23">
        <f>+TRUNC('D-PS'!CK54,3)</f>
        <v>0</v>
      </c>
      <c r="CL54" s="23">
        <f>+TRUNC('D-PS'!CL54,3)</f>
        <v>0</v>
      </c>
      <c r="CM54" s="23">
        <f>+TRUNC('D-PS'!CM54,3)</f>
        <v>0</v>
      </c>
      <c r="CN54" s="23">
        <f>+TRUNC('D-PS'!CN54,0)</f>
        <v>0</v>
      </c>
      <c r="CO54" s="23">
        <f>+TRUNC('D-PS'!CO54,3)</f>
        <v>0</v>
      </c>
      <c r="CP54" s="23">
        <f>+TRUNC('D-PS'!CP54,0)</f>
        <v>0</v>
      </c>
      <c r="CQ54" s="23">
        <f>+TRUNC('D-PS'!CQ54,0)</f>
        <v>0</v>
      </c>
      <c r="CR54" s="23">
        <f>+TRUNC('D-PS'!CR54,0)</f>
        <v>0</v>
      </c>
      <c r="CS54" s="23">
        <f>+TRUNC('D-PS'!CS54,0)</f>
        <v>0</v>
      </c>
      <c r="CT54" s="23">
        <f>+TRUNC('D-PS'!CT54,0)</f>
        <v>0</v>
      </c>
      <c r="CU54" s="23">
        <f>+TRUNC('D-PS'!CU54,6)</f>
        <v>0</v>
      </c>
      <c r="CV54" s="23">
        <f>+TRUNC('D-PS'!CV54,0)</f>
        <v>0</v>
      </c>
      <c r="CW54" s="23">
        <f>+TRUNC('D-PS'!CW54,0)</f>
        <v>0</v>
      </c>
      <c r="CX54" s="23">
        <f>+TRUNC('D-PS'!CX54,0)</f>
        <v>0</v>
      </c>
      <c r="CY54" s="23">
        <f>+TRUNC('D-PS'!CY54,0)</f>
        <v>0</v>
      </c>
      <c r="CZ54" s="23">
        <f>+TRUNC('D-PS'!CZ54,0)</f>
        <v>0</v>
      </c>
      <c r="DA54" s="23">
        <f>+TRUNC('D-PS'!DA54,0)</f>
        <v>0</v>
      </c>
      <c r="DB54" s="23">
        <f>+TRUNC('D-PS'!DB54,0)</f>
        <v>0</v>
      </c>
      <c r="DC54" s="23">
        <f>+TRUNC('D-PS'!DC54,0)</f>
        <v>0</v>
      </c>
      <c r="DD54" s="23">
        <f>+TRUNC('D-PS'!DD54,0)</f>
        <v>0</v>
      </c>
      <c r="DE54" s="23">
        <f>+TRUNC('D-PS'!DE54,0)</f>
        <v>0</v>
      </c>
      <c r="DF54" s="23">
        <f>+TRUNC('D-PS'!DF54,0)</f>
        <v>0</v>
      </c>
      <c r="DG54" s="23">
        <f>+TRUNC('D-PS'!DG54,0)</f>
        <v>0</v>
      </c>
      <c r="DH54" s="23">
        <f>+TRUNC('D-PS'!DH54,0)</f>
        <v>0</v>
      </c>
      <c r="DI54" s="23">
        <f>+TRUNC('D-PS'!DI54,0)</f>
        <v>0</v>
      </c>
      <c r="DJ54" s="23">
        <f>+TRUNC('D-PS'!DJ54,6)</f>
        <v>0</v>
      </c>
      <c r="DK54" s="23">
        <f>+TRUNC('D-PS'!DK54,0)</f>
        <v>0</v>
      </c>
      <c r="DL54" s="23">
        <f>+TRUNC('D-PS'!DL54,0)</f>
        <v>0</v>
      </c>
      <c r="DM54" s="23">
        <f>+TRUNC('D-PS'!DM54,0)</f>
        <v>0</v>
      </c>
      <c r="DN54" s="23">
        <f>+TRUNC('D-PS'!DN54,0)</f>
        <v>7126848</v>
      </c>
      <c r="DO54" s="23">
        <f>+TRUNC('D-PS'!DO54,0)</f>
        <v>7126848</v>
      </c>
      <c r="DP54" s="23">
        <f>+TRUNC('D-PS'!DP54,0)</f>
        <v>1222173</v>
      </c>
      <c r="DR54" s="53">
        <f>+TRUNC('D-PS'!DR54,0)</f>
        <v>0</v>
      </c>
      <c r="DS54" s="53">
        <f>+TRUNC('D-PS'!DS54,0)</f>
        <v>0</v>
      </c>
      <c r="DT54" s="53">
        <f>+TRUNC('D-PS'!DT54,3)</f>
        <v>0</v>
      </c>
      <c r="DU54" s="53">
        <f>+TRUNC('D-PS'!DU54,3)</f>
        <v>0</v>
      </c>
      <c r="DV54" s="53">
        <f>+TRUNC('D-PS'!DV54,0)</f>
        <v>0</v>
      </c>
      <c r="DW54" s="53">
        <f>+TRUNC('D-PS'!DW54,0)</f>
        <v>0</v>
      </c>
      <c r="DX54" s="53">
        <f>+TRUNC('D-PS'!DX54,0)</f>
        <v>0</v>
      </c>
      <c r="DY54" s="53">
        <f>+TRUNC('D-PS'!DY54,0)</f>
        <v>0</v>
      </c>
      <c r="DZ54" s="53">
        <f>+TRUNC('D-PS'!DZ54,0)</f>
        <v>0</v>
      </c>
      <c r="EA54" s="53">
        <f>+TRUNC('D-PS'!EA54,0)</f>
        <v>0</v>
      </c>
      <c r="EB54" s="53">
        <f>+TRUNC('D-PS'!EB54,3)</f>
        <v>0</v>
      </c>
      <c r="EC54" s="53">
        <f>+TRUNC('D-PS'!EC54,3)</f>
        <v>0</v>
      </c>
      <c r="ED54" s="53">
        <f>+TRUNC('D-PS'!ED54,0)</f>
        <v>0</v>
      </c>
      <c r="EE54" s="53">
        <f>+TRUNC('D-PS'!EE54,0)</f>
        <v>0</v>
      </c>
      <c r="EF54" s="53">
        <f>+TRUNC('D-PS'!EF54,0)</f>
        <v>0</v>
      </c>
      <c r="EG54" s="53">
        <f>+TRUNC('D-PS'!EG54,0)</f>
        <v>0</v>
      </c>
      <c r="EH54" s="53">
        <f>+TRUNC('D-PS'!EH54,0)</f>
        <v>0</v>
      </c>
      <c r="EI54" s="53">
        <f>+TRUNC('D-PS'!EI54,0)</f>
        <v>0</v>
      </c>
      <c r="EJ54" s="53">
        <f>+TRUNC('D-PS'!EJ54,3)</f>
        <v>0</v>
      </c>
      <c r="EK54" s="53">
        <f>+TRUNC('D-PS'!EK54,3)</f>
        <v>0</v>
      </c>
      <c r="EL54" s="53">
        <f>+TRUNC('D-PS'!EL54,0)</f>
        <v>0</v>
      </c>
      <c r="EM54" s="53">
        <f>+TRUNC('D-PS'!EM54,0)</f>
        <v>0</v>
      </c>
      <c r="EN54" s="53">
        <f>+TRUNC('D-PS'!EN54,0)</f>
        <v>0</v>
      </c>
      <c r="EO54" s="53">
        <f>+TRUNC('D-PS'!EO54,0)</f>
        <v>0</v>
      </c>
      <c r="EP54" s="76"/>
      <c r="EQ54" s="53">
        <f>+TRUNC('D-PS'!EQ54,0)</f>
        <v>90397</v>
      </c>
      <c r="ER54" s="53">
        <f>+TRUNC('D-PS'!ER54,0)</f>
        <v>0</v>
      </c>
      <c r="ES54" s="53">
        <f>+TRUNC('D-PS'!ES54,3)</f>
        <v>0</v>
      </c>
      <c r="ET54" s="53">
        <f>+TRUNC('D-PS'!ET54,3)</f>
        <v>22791.32</v>
      </c>
      <c r="EU54" s="53">
        <f>+TRUNC('D-PS'!EU54,0)</f>
        <v>0</v>
      </c>
      <c r="EV54" s="53">
        <f>+TRUNC('D-PS'!EV54,0)</f>
        <v>0</v>
      </c>
      <c r="EW54" s="53">
        <f>+TRUNC('D-PS'!EW54,0)</f>
        <v>0</v>
      </c>
      <c r="EX54" s="53">
        <f>+TRUNC('D-PS'!EX54,0)</f>
        <v>0</v>
      </c>
      <c r="EY54" s="53">
        <f>+TRUNC('D-PS'!EY54,0)</f>
        <v>90397</v>
      </c>
      <c r="EZ54" s="53">
        <f>+TRUNC('D-PS'!EZ54,0)</f>
        <v>0</v>
      </c>
      <c r="FA54" s="53">
        <f>+TRUNC('D-PS'!FA54,3)</f>
        <v>0</v>
      </c>
      <c r="FB54" s="53">
        <f>+TRUNC('D-PS'!FB54,3)</f>
        <v>22791.32</v>
      </c>
      <c r="FC54" s="53">
        <f>+TRUNC('D-PS'!FC54,0)</f>
        <v>0</v>
      </c>
      <c r="FD54" s="53">
        <f>+TRUNC('D-PS'!FD54,0)</f>
        <v>0</v>
      </c>
      <c r="FE54" s="53">
        <f>+TRUNC('D-PS'!FE54,0)</f>
        <v>0</v>
      </c>
      <c r="FF54" s="53">
        <f>+TRUNC('D-PS'!FF54,0)</f>
        <v>0</v>
      </c>
      <c r="FG54" s="53">
        <f>+TRUNC('D-PS'!FG54,0)</f>
        <v>83165</v>
      </c>
      <c r="FH54" s="53">
        <f>+TRUNC('D-PS'!FH54,0)</f>
        <v>0</v>
      </c>
      <c r="FI54" s="53">
        <f>+TRUNC('D-PS'!FI54,3)</f>
        <v>0</v>
      </c>
      <c r="FJ54" s="53">
        <f>+TRUNC('D-PS'!FJ54,3)</f>
        <v>22791.32</v>
      </c>
      <c r="FK54" s="53">
        <f>+TRUNC('D-PS'!FK54,0)</f>
        <v>0</v>
      </c>
      <c r="FL54" s="53">
        <f>+TRUNC('D-PS'!FL54,0)</f>
        <v>0</v>
      </c>
      <c r="FM54" s="53">
        <f>+TRUNC('D-PS'!FM54,0)</f>
        <v>0</v>
      </c>
      <c r="FN54" s="53">
        <f>+TRUNC('D-PS'!FN54,0)</f>
        <v>0</v>
      </c>
    </row>
    <row r="55" spans="3:170" x14ac:dyDescent="0.2">
      <c r="C55" s="12">
        <f>+'D-PDP'!C55</f>
        <v>2042</v>
      </c>
      <c r="D55" s="23">
        <f>+TRUNC('D-PS'!D55,0)</f>
        <v>2</v>
      </c>
      <c r="E55" s="23">
        <f>+TRUNC('D-PS'!E55,0)</f>
        <v>0</v>
      </c>
      <c r="F55" s="23">
        <f>+TRUNC('D-PS'!F55,0)</f>
        <v>2</v>
      </c>
      <c r="G55" s="23">
        <f>+TRUNC('D-PS'!G55,0)</f>
        <v>0</v>
      </c>
      <c r="H55" s="23">
        <f>+TRUNC('D-PS'!H55,0)</f>
        <v>0</v>
      </c>
      <c r="I55" s="23">
        <f>+TRUNC('D-PS'!I55,0)</f>
        <v>0</v>
      </c>
      <c r="J55" s="23">
        <f>+TRUNC('D-PS'!J55,0)</f>
        <v>0</v>
      </c>
      <c r="K55" s="23">
        <f>+TRUNC('D-PS'!K55,0)</f>
        <v>80435</v>
      </c>
      <c r="L55" s="23">
        <f>+TRUNC('D-PS'!L55,0)</f>
        <v>0</v>
      </c>
      <c r="M55" s="23">
        <f>+TRUNC('D-PS'!M55,3)</f>
        <v>22178.218000000001</v>
      </c>
      <c r="N55" s="23">
        <f>+TRUNC('D-PS'!N55,3)</f>
        <v>20403.96</v>
      </c>
      <c r="O55" s="23">
        <f>+TRUNC('D-PS'!O55,3)</f>
        <v>0</v>
      </c>
      <c r="P55" s="23">
        <f>+TRUNC('D-PS'!P55,3)</f>
        <v>1774.2570000000001</v>
      </c>
      <c r="Q55" s="23">
        <f>+TRUNC('D-PS'!Q55,3)</f>
        <v>0</v>
      </c>
      <c r="R55" s="23">
        <f>+TRUNC('D-PS'!R55,3)</f>
        <v>0</v>
      </c>
      <c r="S55" s="23">
        <f>+TRUNC('D-PS'!S55,0)</f>
        <v>0</v>
      </c>
      <c r="T55" s="23">
        <f>+TRUNC('D-PS'!T55,0)</f>
        <v>0</v>
      </c>
      <c r="U55" s="23">
        <f>+TRUNC('D-PS'!U55,0)</f>
        <v>0</v>
      </c>
      <c r="V55" s="23">
        <f>+TRUNC('D-PS'!V55,0)</f>
        <v>0</v>
      </c>
      <c r="W55" s="23">
        <f>+TRUNC('D-PS'!W55,0)</f>
        <v>5328354</v>
      </c>
      <c r="X55" s="23">
        <f>+TRUNC('D-PS'!X55,0)</f>
        <v>3631295</v>
      </c>
      <c r="Y55" s="23">
        <f>+TRUNC('D-PS'!Y55,0)</f>
        <v>0</v>
      </c>
      <c r="Z55" s="23">
        <f>+TRUNC('D-PS'!Z55,0)</f>
        <v>0</v>
      </c>
      <c r="AA55" s="23">
        <f>+TRUNC('D-PS'!AA55,0)</f>
        <v>0</v>
      </c>
      <c r="AB55" s="23">
        <f>+TRUNC('D-PS'!AB55,0)</f>
        <v>80435</v>
      </c>
      <c r="AC55" s="23">
        <f>+TRUNC('D-PS'!AC55,0)</f>
        <v>0</v>
      </c>
      <c r="AD55" s="23">
        <f>+TRUNC('D-PS'!AD55,3)</f>
        <v>0</v>
      </c>
      <c r="AE55" s="23">
        <f>+TRUNC('D-PS'!AE55,3)</f>
        <v>20403.96</v>
      </c>
      <c r="AF55" s="23">
        <f>+TRUNC('D-PS'!AF55,0)</f>
        <v>0</v>
      </c>
      <c r="AG55" s="23">
        <f>+TRUNC('D-PS'!AG55,0)</f>
        <v>0</v>
      </c>
      <c r="AH55" s="23">
        <f>+TRUNC('D-PS'!AH55,0)</f>
        <v>0</v>
      </c>
      <c r="AI55" s="23">
        <f>+TRUNC('D-PS'!AI55,0)</f>
        <v>0</v>
      </c>
      <c r="AJ55" s="23">
        <f>+TRUNC('D-PS'!AJ55,6)</f>
        <v>8</v>
      </c>
      <c r="AK55" s="23">
        <f>+TRUNC('D-PS'!AK55,6)</f>
        <v>6.4</v>
      </c>
      <c r="AL55" s="23">
        <f>+TRUNC('D-PS'!AL55,6)</f>
        <v>0</v>
      </c>
      <c r="AM55" s="23">
        <f>+TRUNC('D-PS'!AM55,0)</f>
        <v>6434</v>
      </c>
      <c r="AN55" s="23">
        <f>+TRUNC('D-PS'!AN55,3)</f>
        <v>0</v>
      </c>
      <c r="AO55" s="23">
        <f>+TRUNC('D-PS'!AO55,0)</f>
        <v>0</v>
      </c>
      <c r="AP55" s="23">
        <f>+TRUNC('D-PS'!AP55,6)</f>
        <v>100</v>
      </c>
      <c r="AQ55" s="23">
        <f>+TRUNC('D-PS'!AQ55,0)</f>
        <v>80435</v>
      </c>
      <c r="AR55" s="23">
        <f>+TRUNC('D-PS'!AR55,0)</f>
        <v>0</v>
      </c>
      <c r="AS55" s="23">
        <f>+TRUNC('D-PS'!AS55,3)</f>
        <v>0</v>
      </c>
      <c r="AT55" s="23">
        <f>+TRUNC('D-PS'!AT55,3)</f>
        <v>20403.96</v>
      </c>
      <c r="AU55" s="23">
        <f>+TRUNC('D-PS'!AU55,0)</f>
        <v>0</v>
      </c>
      <c r="AV55" s="23">
        <f>+TRUNC('D-PS'!AV55,0)</f>
        <v>0</v>
      </c>
      <c r="AW55" s="23">
        <f>+TRUNC('D-PS'!AW55,0)</f>
        <v>0</v>
      </c>
      <c r="AX55" s="23">
        <f>+TRUNC('D-PS'!AX55,0)</f>
        <v>0</v>
      </c>
      <c r="AY55" s="23">
        <f>+TRUNC('D-PS'!AY55,0)</f>
        <v>6434</v>
      </c>
      <c r="AZ55" s="23">
        <f>+TRUNC('D-PS'!AZ55,3)</f>
        <v>0</v>
      </c>
      <c r="BA55" s="23">
        <f>+TRUNC('D-PS'!BA55,0)</f>
        <v>0</v>
      </c>
      <c r="BB55" s="23">
        <f>+TRUNC('D-PS'!BB55,0)</f>
        <v>74000</v>
      </c>
      <c r="BC55" s="23">
        <f>+TRUNC('D-PS'!BC55,0)</f>
        <v>0</v>
      </c>
      <c r="BD55" s="23">
        <f>+TRUNC('D-PS'!BD55,3)</f>
        <v>0</v>
      </c>
      <c r="BE55" s="23">
        <f>+TRUNC('D-PS'!BE55,3)</f>
        <v>20403.96</v>
      </c>
      <c r="BF55" s="23">
        <f>+TRUNC('D-PS'!BF55,0)</f>
        <v>0</v>
      </c>
      <c r="BG55" s="23">
        <f>+TRUNC('D-PS'!BG55,0)</f>
        <v>0</v>
      </c>
      <c r="BH55" s="23">
        <f>+TRUNC('D-PS'!BH55,0)</f>
        <v>0</v>
      </c>
      <c r="BI55" s="23">
        <f>+TRUNC('D-PS'!BI55,0)</f>
        <v>0</v>
      </c>
      <c r="BJ55" s="23">
        <f>+TRUNC('D-PS'!BJ55,3)</f>
        <v>98.739000000000004</v>
      </c>
      <c r="BK55" s="23">
        <f>+TRUNC('D-PS'!BK55,3)</f>
        <v>1.8420000000000001</v>
      </c>
      <c r="BL55" s="23">
        <f>+TRUNC('D-PS'!BL55,3)</f>
        <v>-1.0569999999999999</v>
      </c>
      <c r="BM55" s="23">
        <f>+TRUNC('D-PS'!BM55,3)</f>
        <v>0.876</v>
      </c>
      <c r="BN55" s="23">
        <f>+TRUNC('D-PS'!BN55,3)</f>
        <v>6.0419999999999998</v>
      </c>
      <c r="BO55" s="23">
        <f>+TRUNC('D-PS'!BO55,3)</f>
        <v>6.0419999999999998</v>
      </c>
      <c r="BP55" s="23">
        <f>+TRUNC('D-PS'!BP55,3)</f>
        <v>0</v>
      </c>
      <c r="BQ55" s="23">
        <f>+TRUNC('D-PS'!BQ55,3)</f>
        <v>37.502000000000002</v>
      </c>
      <c r="BR55" s="23">
        <f>+TRUNC('D-PS'!BR55,3)</f>
        <v>37.502000000000002</v>
      </c>
      <c r="BS55" s="23">
        <f>+TRUNC('D-PS'!BS55,3)</f>
        <v>98.739000000000004</v>
      </c>
      <c r="BT55" s="23">
        <f>+TRUNC('D-PS'!BT55,0)</f>
        <v>7306780</v>
      </c>
      <c r="BU55" s="23">
        <f>+TRUNC('D-PS'!BU55,0)</f>
        <v>999276</v>
      </c>
      <c r="BV55" s="23">
        <f>+TRUNC('D-PS'!BV55,6)</f>
        <v>100</v>
      </c>
      <c r="BW55" s="23">
        <f>+TRUNC('D-PS'!BW55,0)</f>
        <v>0</v>
      </c>
      <c r="BX55" s="23">
        <f>+TRUNC('D-PS'!BX55,0)</f>
        <v>0</v>
      </c>
      <c r="BY55" s="23">
        <f>+TRUNC('D-PS'!BY55,0)</f>
        <v>999276</v>
      </c>
      <c r="BZ55" s="23">
        <f>+TRUNC('D-PS'!BZ55,3)</f>
        <v>12.423</v>
      </c>
      <c r="CA55" s="23">
        <f>+TRUNC('D-PS'!CA55,3)</f>
        <v>0.13</v>
      </c>
      <c r="CB55" s="23">
        <f>+TRUNC('D-PS'!CB55,3)</f>
        <v>0.42199999999999999</v>
      </c>
      <c r="CC55" s="23">
        <f>+TRUNC('D-PS'!CC55,3)</f>
        <v>0.10299999999999999</v>
      </c>
      <c r="CD55" s="23">
        <f>+TRUNC('D-PS'!CD55,3)</f>
        <v>8.6999999999999994E-2</v>
      </c>
      <c r="CE55" s="23">
        <f>+TRUNC('D-PS'!CE55,3)</f>
        <v>0</v>
      </c>
      <c r="CF55" s="23">
        <f>+TRUNC('D-PS'!CF55,3)</f>
        <v>0</v>
      </c>
      <c r="CG55" s="23">
        <f>+TRUNC('D-PS'!CG55,3)</f>
        <v>0</v>
      </c>
      <c r="CH55" s="23">
        <f>+TRUNC('D-PS'!CH55,3)</f>
        <v>0</v>
      </c>
      <c r="CI55" s="23">
        <f>+TRUNC('D-PS'!CI55,3)</f>
        <v>47099.114999999998</v>
      </c>
      <c r="CJ55" s="23">
        <f>+TRUNC('D-PS'!CJ55,3)</f>
        <v>1499.7370000000001</v>
      </c>
      <c r="CK55" s="23">
        <f>+TRUNC('D-PS'!CK55,3)</f>
        <v>0</v>
      </c>
      <c r="CL55" s="23">
        <f>+TRUNC('D-PS'!CL55,3)</f>
        <v>0</v>
      </c>
      <c r="CM55" s="23">
        <f>+TRUNC('D-PS'!CM55,3)</f>
        <v>0</v>
      </c>
      <c r="CN55" s="23">
        <f>+TRUNC('D-PS'!CN55,0)</f>
        <v>0</v>
      </c>
      <c r="CO55" s="23">
        <f>+TRUNC('D-PS'!CO55,3)</f>
        <v>0</v>
      </c>
      <c r="CP55" s="23">
        <f>+TRUNC('D-PS'!CP55,0)</f>
        <v>0</v>
      </c>
      <c r="CQ55" s="23">
        <f>+TRUNC('D-PS'!CQ55,0)</f>
        <v>0</v>
      </c>
      <c r="CR55" s="23">
        <f>+TRUNC('D-PS'!CR55,0)</f>
        <v>0</v>
      </c>
      <c r="CS55" s="23">
        <f>+TRUNC('D-PS'!CS55,0)</f>
        <v>0</v>
      </c>
      <c r="CT55" s="23">
        <f>+TRUNC('D-PS'!CT55,0)</f>
        <v>0</v>
      </c>
      <c r="CU55" s="23">
        <f>+TRUNC('D-PS'!CU55,6)</f>
        <v>0</v>
      </c>
      <c r="CV55" s="23">
        <f>+TRUNC('D-PS'!CV55,0)</f>
        <v>0</v>
      </c>
      <c r="CW55" s="23">
        <f>+TRUNC('D-PS'!CW55,0)</f>
        <v>0</v>
      </c>
      <c r="CX55" s="23">
        <f>+TRUNC('D-PS'!CX55,0)</f>
        <v>0</v>
      </c>
      <c r="CY55" s="23">
        <f>+TRUNC('D-PS'!CY55,0)</f>
        <v>0</v>
      </c>
      <c r="CZ55" s="23">
        <f>+TRUNC('D-PS'!CZ55,0)</f>
        <v>0</v>
      </c>
      <c r="DA55" s="23">
        <f>+TRUNC('D-PS'!DA55,0)</f>
        <v>0</v>
      </c>
      <c r="DB55" s="23">
        <f>+TRUNC('D-PS'!DB55,0)</f>
        <v>0</v>
      </c>
      <c r="DC55" s="23">
        <f>+TRUNC('D-PS'!DC55,0)</f>
        <v>0</v>
      </c>
      <c r="DD55" s="23">
        <f>+TRUNC('D-PS'!DD55,0)</f>
        <v>0</v>
      </c>
      <c r="DE55" s="23">
        <f>+TRUNC('D-PS'!DE55,0)</f>
        <v>0</v>
      </c>
      <c r="DF55" s="23">
        <f>+TRUNC('D-PS'!DF55,0)</f>
        <v>0</v>
      </c>
      <c r="DG55" s="23">
        <f>+TRUNC('D-PS'!DG55,0)</f>
        <v>0</v>
      </c>
      <c r="DH55" s="23">
        <f>+TRUNC('D-PS'!DH55,0)</f>
        <v>0</v>
      </c>
      <c r="DI55" s="23">
        <f>+TRUNC('D-PS'!DI55,0)</f>
        <v>0</v>
      </c>
      <c r="DJ55" s="23">
        <f>+TRUNC('D-PS'!DJ55,6)</f>
        <v>0</v>
      </c>
      <c r="DK55" s="23">
        <f>+TRUNC('D-PS'!DK55,0)</f>
        <v>0</v>
      </c>
      <c r="DL55" s="23">
        <f>+TRUNC('D-PS'!DL55,0)</f>
        <v>0</v>
      </c>
      <c r="DM55" s="23">
        <f>+TRUNC('D-PS'!DM55,0)</f>
        <v>0</v>
      </c>
      <c r="DN55" s="23">
        <f>+TRUNC('D-PS'!DN55,0)</f>
        <v>6307504</v>
      </c>
      <c r="DO55" s="23">
        <f>+TRUNC('D-PS'!DO55,0)</f>
        <v>6307504</v>
      </c>
      <c r="DP55" s="23">
        <f>+TRUNC('D-PS'!DP55,0)</f>
        <v>983332</v>
      </c>
      <c r="DR55" s="53">
        <f>+TRUNC('D-PS'!DR55,0)</f>
        <v>0</v>
      </c>
      <c r="DS55" s="53">
        <f>+TRUNC('D-PS'!DS55,0)</f>
        <v>0</v>
      </c>
      <c r="DT55" s="53">
        <f>+TRUNC('D-PS'!DT55,3)</f>
        <v>0</v>
      </c>
      <c r="DU55" s="53">
        <f>+TRUNC('D-PS'!DU55,3)</f>
        <v>0</v>
      </c>
      <c r="DV55" s="53">
        <f>+TRUNC('D-PS'!DV55,0)</f>
        <v>0</v>
      </c>
      <c r="DW55" s="53">
        <f>+TRUNC('D-PS'!DW55,0)</f>
        <v>0</v>
      </c>
      <c r="DX55" s="53">
        <f>+TRUNC('D-PS'!DX55,0)</f>
        <v>0</v>
      </c>
      <c r="DY55" s="53">
        <f>+TRUNC('D-PS'!DY55,0)</f>
        <v>0</v>
      </c>
      <c r="DZ55" s="53">
        <f>+TRUNC('D-PS'!DZ55,0)</f>
        <v>0</v>
      </c>
      <c r="EA55" s="53">
        <f>+TRUNC('D-PS'!EA55,0)</f>
        <v>0</v>
      </c>
      <c r="EB55" s="53">
        <f>+TRUNC('D-PS'!EB55,3)</f>
        <v>0</v>
      </c>
      <c r="EC55" s="53">
        <f>+TRUNC('D-PS'!EC55,3)</f>
        <v>0</v>
      </c>
      <c r="ED55" s="53">
        <f>+TRUNC('D-PS'!ED55,0)</f>
        <v>0</v>
      </c>
      <c r="EE55" s="53">
        <f>+TRUNC('D-PS'!EE55,0)</f>
        <v>0</v>
      </c>
      <c r="EF55" s="53">
        <f>+TRUNC('D-PS'!EF55,0)</f>
        <v>0</v>
      </c>
      <c r="EG55" s="53">
        <f>+TRUNC('D-PS'!EG55,0)</f>
        <v>0</v>
      </c>
      <c r="EH55" s="53">
        <f>+TRUNC('D-PS'!EH55,0)</f>
        <v>0</v>
      </c>
      <c r="EI55" s="53">
        <f>+TRUNC('D-PS'!EI55,0)</f>
        <v>0</v>
      </c>
      <c r="EJ55" s="53">
        <f>+TRUNC('D-PS'!EJ55,3)</f>
        <v>0</v>
      </c>
      <c r="EK55" s="53">
        <f>+TRUNC('D-PS'!EK55,3)</f>
        <v>0</v>
      </c>
      <c r="EL55" s="53">
        <f>+TRUNC('D-PS'!EL55,0)</f>
        <v>0</v>
      </c>
      <c r="EM55" s="53">
        <f>+TRUNC('D-PS'!EM55,0)</f>
        <v>0</v>
      </c>
      <c r="EN55" s="53">
        <f>+TRUNC('D-PS'!EN55,0)</f>
        <v>0</v>
      </c>
      <c r="EO55" s="53">
        <f>+TRUNC('D-PS'!EO55,0)</f>
        <v>0</v>
      </c>
      <c r="EP55" s="76"/>
      <c r="EQ55" s="53">
        <f>+TRUNC('D-PS'!EQ55,0)</f>
        <v>80435</v>
      </c>
      <c r="ER55" s="53">
        <f>+TRUNC('D-PS'!ER55,0)</f>
        <v>0</v>
      </c>
      <c r="ES55" s="53">
        <f>+TRUNC('D-PS'!ES55,3)</f>
        <v>0</v>
      </c>
      <c r="ET55" s="53">
        <f>+TRUNC('D-PS'!ET55,3)</f>
        <v>20403.96</v>
      </c>
      <c r="EU55" s="53">
        <f>+TRUNC('D-PS'!EU55,0)</f>
        <v>0</v>
      </c>
      <c r="EV55" s="53">
        <f>+TRUNC('D-PS'!EV55,0)</f>
        <v>0</v>
      </c>
      <c r="EW55" s="53">
        <f>+TRUNC('D-PS'!EW55,0)</f>
        <v>0</v>
      </c>
      <c r="EX55" s="53">
        <f>+TRUNC('D-PS'!EX55,0)</f>
        <v>0</v>
      </c>
      <c r="EY55" s="53">
        <f>+TRUNC('D-PS'!EY55,0)</f>
        <v>80435</v>
      </c>
      <c r="EZ55" s="53">
        <f>+TRUNC('D-PS'!EZ55,0)</f>
        <v>0</v>
      </c>
      <c r="FA55" s="53">
        <f>+TRUNC('D-PS'!FA55,3)</f>
        <v>0</v>
      </c>
      <c r="FB55" s="53">
        <f>+TRUNC('D-PS'!FB55,3)</f>
        <v>20403.96</v>
      </c>
      <c r="FC55" s="53">
        <f>+TRUNC('D-PS'!FC55,0)</f>
        <v>0</v>
      </c>
      <c r="FD55" s="53">
        <f>+TRUNC('D-PS'!FD55,0)</f>
        <v>0</v>
      </c>
      <c r="FE55" s="53">
        <f>+TRUNC('D-PS'!FE55,0)</f>
        <v>0</v>
      </c>
      <c r="FF55" s="53">
        <f>+TRUNC('D-PS'!FF55,0)</f>
        <v>0</v>
      </c>
      <c r="FG55" s="53">
        <f>+TRUNC('D-PS'!FG55,0)</f>
        <v>74000</v>
      </c>
      <c r="FH55" s="53">
        <f>+TRUNC('D-PS'!FH55,0)</f>
        <v>0</v>
      </c>
      <c r="FI55" s="53">
        <f>+TRUNC('D-PS'!FI55,3)</f>
        <v>0</v>
      </c>
      <c r="FJ55" s="53">
        <f>+TRUNC('D-PS'!FJ55,3)</f>
        <v>20403.96</v>
      </c>
      <c r="FK55" s="53">
        <f>+TRUNC('D-PS'!FK55,0)</f>
        <v>0</v>
      </c>
      <c r="FL55" s="53">
        <f>+TRUNC('D-PS'!FL55,0)</f>
        <v>0</v>
      </c>
      <c r="FM55" s="53">
        <f>+TRUNC('D-PS'!FM55,0)</f>
        <v>0</v>
      </c>
      <c r="FN55" s="53">
        <f>+TRUNC('D-PS'!FN55,0)</f>
        <v>0</v>
      </c>
    </row>
    <row r="56" spans="3:170" x14ac:dyDescent="0.2">
      <c r="C56" s="12">
        <f>+'D-PDP'!C56</f>
        <v>2043</v>
      </c>
      <c r="D56" s="23">
        <f>+TRUNC('D-PS'!D56,0)</f>
        <v>33</v>
      </c>
      <c r="E56" s="23">
        <f>+TRUNC('D-PS'!E56,0)</f>
        <v>0</v>
      </c>
      <c r="F56" s="23">
        <f>+TRUNC('D-PS'!F56,0)</f>
        <v>8</v>
      </c>
      <c r="G56" s="23">
        <f>+TRUNC('D-PS'!G56,0)</f>
        <v>0</v>
      </c>
      <c r="H56" s="23">
        <f>+TRUNC('D-PS'!H56,0)</f>
        <v>25</v>
      </c>
      <c r="I56" s="23">
        <f>+TRUNC('D-PS'!I56,0)</f>
        <v>0</v>
      </c>
      <c r="J56" s="23">
        <f>+TRUNC('D-PS'!J56,0)</f>
        <v>0</v>
      </c>
      <c r="K56" s="23">
        <f>+TRUNC('D-PS'!K56,0)</f>
        <v>72579</v>
      </c>
      <c r="L56" s="23">
        <f>+TRUNC('D-PS'!L56,0)</f>
        <v>0</v>
      </c>
      <c r="M56" s="23">
        <f>+TRUNC('D-PS'!M56,3)</f>
        <v>19869.364000000001</v>
      </c>
      <c r="N56" s="23">
        <f>+TRUNC('D-PS'!N56,3)</f>
        <v>18279.814999999999</v>
      </c>
      <c r="O56" s="23">
        <f>+TRUNC('D-PS'!O56,3)</f>
        <v>0</v>
      </c>
      <c r="P56" s="23">
        <f>+TRUNC('D-PS'!P56,3)</f>
        <v>1589.549</v>
      </c>
      <c r="Q56" s="23">
        <f>+TRUNC('D-PS'!Q56,3)</f>
        <v>0</v>
      </c>
      <c r="R56" s="23">
        <f>+TRUNC('D-PS'!R56,3)</f>
        <v>0</v>
      </c>
      <c r="S56" s="23">
        <f>+TRUNC('D-PS'!S56,0)</f>
        <v>0</v>
      </c>
      <c r="T56" s="23">
        <f>+TRUNC('D-PS'!T56,0)</f>
        <v>0</v>
      </c>
      <c r="U56" s="23">
        <f>+TRUNC('D-PS'!U56,0)</f>
        <v>0</v>
      </c>
      <c r="V56" s="23">
        <f>+TRUNC('D-PS'!V56,0)</f>
        <v>0</v>
      </c>
      <c r="W56" s="23">
        <f>+TRUNC('D-PS'!W56,0)</f>
        <v>5480379</v>
      </c>
      <c r="X56" s="23">
        <f>+TRUNC('D-PS'!X56,0)</f>
        <v>3632745</v>
      </c>
      <c r="Y56" s="23">
        <f>+TRUNC('D-PS'!Y56,0)</f>
        <v>0</v>
      </c>
      <c r="Z56" s="23">
        <f>+TRUNC('D-PS'!Z56,0)</f>
        <v>0</v>
      </c>
      <c r="AA56" s="23">
        <f>+TRUNC('D-PS'!AA56,0)</f>
        <v>0</v>
      </c>
      <c r="AB56" s="23">
        <f>+TRUNC('D-PS'!AB56,0)</f>
        <v>103470</v>
      </c>
      <c r="AC56" s="23">
        <f>+TRUNC('D-PS'!AC56,0)</f>
        <v>0</v>
      </c>
      <c r="AD56" s="23">
        <f>+TRUNC('D-PS'!AD56,3)</f>
        <v>0</v>
      </c>
      <c r="AE56" s="23">
        <f>+TRUNC('D-PS'!AE56,3)</f>
        <v>21929.504000000001</v>
      </c>
      <c r="AF56" s="23">
        <f>+TRUNC('D-PS'!AF56,0)</f>
        <v>0</v>
      </c>
      <c r="AG56" s="23">
        <f>+TRUNC('D-PS'!AG56,0)</f>
        <v>0</v>
      </c>
      <c r="AH56" s="23">
        <f>+TRUNC('D-PS'!AH56,0)</f>
        <v>0</v>
      </c>
      <c r="AI56" s="23">
        <f>+TRUNC('D-PS'!AI56,0)</f>
        <v>0</v>
      </c>
      <c r="AJ56" s="23">
        <f>+TRUNC('D-PS'!AJ56,6)</f>
        <v>8</v>
      </c>
      <c r="AK56" s="23">
        <f>+TRUNC('D-PS'!AK56,6)</f>
        <v>6.4</v>
      </c>
      <c r="AL56" s="23">
        <f>+TRUNC('D-PS'!AL56,6)</f>
        <v>0</v>
      </c>
      <c r="AM56" s="23">
        <f>+TRUNC('D-PS'!AM56,0)</f>
        <v>8277</v>
      </c>
      <c r="AN56" s="23">
        <f>+TRUNC('D-PS'!AN56,3)</f>
        <v>0</v>
      </c>
      <c r="AO56" s="23">
        <f>+TRUNC('D-PS'!AO56,0)</f>
        <v>0</v>
      </c>
      <c r="AP56" s="23">
        <f>+TRUNC('D-PS'!AP56,6)</f>
        <v>100</v>
      </c>
      <c r="AQ56" s="23">
        <f>+TRUNC('D-PS'!AQ56,0)</f>
        <v>103470</v>
      </c>
      <c r="AR56" s="23">
        <f>+TRUNC('D-PS'!AR56,0)</f>
        <v>0</v>
      </c>
      <c r="AS56" s="23">
        <f>+TRUNC('D-PS'!AS56,3)</f>
        <v>0</v>
      </c>
      <c r="AT56" s="23">
        <f>+TRUNC('D-PS'!AT56,3)</f>
        <v>21929.504000000001</v>
      </c>
      <c r="AU56" s="23">
        <f>+TRUNC('D-PS'!AU56,0)</f>
        <v>0</v>
      </c>
      <c r="AV56" s="23">
        <f>+TRUNC('D-PS'!AV56,0)</f>
        <v>0</v>
      </c>
      <c r="AW56" s="23">
        <f>+TRUNC('D-PS'!AW56,0)</f>
        <v>0</v>
      </c>
      <c r="AX56" s="23">
        <f>+TRUNC('D-PS'!AX56,0)</f>
        <v>0</v>
      </c>
      <c r="AY56" s="23">
        <f>+TRUNC('D-PS'!AY56,0)</f>
        <v>8277</v>
      </c>
      <c r="AZ56" s="23">
        <f>+TRUNC('D-PS'!AZ56,3)</f>
        <v>0</v>
      </c>
      <c r="BA56" s="23">
        <f>+TRUNC('D-PS'!BA56,0)</f>
        <v>0</v>
      </c>
      <c r="BB56" s="23">
        <f>+TRUNC('D-PS'!BB56,0)</f>
        <v>95192</v>
      </c>
      <c r="BC56" s="23">
        <f>+TRUNC('D-PS'!BC56,0)</f>
        <v>0</v>
      </c>
      <c r="BD56" s="23">
        <f>+TRUNC('D-PS'!BD56,3)</f>
        <v>0</v>
      </c>
      <c r="BE56" s="23">
        <f>+TRUNC('D-PS'!BE56,3)</f>
        <v>21929.504000000001</v>
      </c>
      <c r="BF56" s="23">
        <f>+TRUNC('D-PS'!BF56,0)</f>
        <v>0</v>
      </c>
      <c r="BG56" s="23">
        <f>+TRUNC('D-PS'!BG56,0)</f>
        <v>0</v>
      </c>
      <c r="BH56" s="23">
        <f>+TRUNC('D-PS'!BH56,0)</f>
        <v>0</v>
      </c>
      <c r="BI56" s="23">
        <f>+TRUNC('D-PS'!BI56,0)</f>
        <v>0</v>
      </c>
      <c r="BJ56" s="23">
        <f>+TRUNC('D-PS'!BJ56,3)</f>
        <v>98.739000000000004</v>
      </c>
      <c r="BK56" s="23">
        <f>+TRUNC('D-PS'!BK56,3)</f>
        <v>1.8420000000000001</v>
      </c>
      <c r="BL56" s="23">
        <f>+TRUNC('D-PS'!BL56,3)</f>
        <v>-1.0569999999999999</v>
      </c>
      <c r="BM56" s="23">
        <f>+TRUNC('D-PS'!BM56,3)</f>
        <v>0.876</v>
      </c>
      <c r="BN56" s="23">
        <f>+TRUNC('D-PS'!BN56,3)</f>
        <v>6.0419999999999998</v>
      </c>
      <c r="BO56" s="23">
        <f>+TRUNC('D-PS'!BO56,3)</f>
        <v>6.0419999999999998</v>
      </c>
      <c r="BP56" s="23">
        <f>+TRUNC('D-PS'!BP56,3)</f>
        <v>0</v>
      </c>
      <c r="BQ56" s="23">
        <f>+TRUNC('D-PS'!BQ56,3)</f>
        <v>37.502000000000002</v>
      </c>
      <c r="BR56" s="23">
        <f>+TRUNC('D-PS'!BR56,3)</f>
        <v>37.502000000000002</v>
      </c>
      <c r="BS56" s="23">
        <f>+TRUNC('D-PS'!BS56,3)</f>
        <v>98.739000000000004</v>
      </c>
      <c r="BT56" s="23">
        <f>+TRUNC('D-PS'!BT56,0)</f>
        <v>9399254</v>
      </c>
      <c r="BU56" s="23">
        <f>+TRUNC('D-PS'!BU56,0)</f>
        <v>4183950</v>
      </c>
      <c r="BV56" s="23">
        <f>+TRUNC('D-PS'!BV56,6)</f>
        <v>100</v>
      </c>
      <c r="BW56" s="23">
        <f>+TRUNC('D-PS'!BW56,0)</f>
        <v>0</v>
      </c>
      <c r="BX56" s="23">
        <f>+TRUNC('D-PS'!BX56,0)</f>
        <v>0</v>
      </c>
      <c r="BY56" s="23">
        <f>+TRUNC('D-PS'!BY56,0)</f>
        <v>4183950</v>
      </c>
      <c r="BZ56" s="23">
        <f>+TRUNC('D-PS'!BZ56,3)</f>
        <v>40.436</v>
      </c>
      <c r="CA56" s="23">
        <f>+TRUNC('D-PS'!CA56,3)</f>
        <v>0.13</v>
      </c>
      <c r="CB56" s="23">
        <f>+TRUNC('D-PS'!CB56,3)</f>
        <v>0.42199999999999999</v>
      </c>
      <c r="CC56" s="23">
        <f>+TRUNC('D-PS'!CC56,3)</f>
        <v>0.10299999999999999</v>
      </c>
      <c r="CD56" s="23">
        <f>+TRUNC('D-PS'!CD56,3)</f>
        <v>8.6999999999999994E-2</v>
      </c>
      <c r="CE56" s="23">
        <f>+TRUNC('D-PS'!CE56,3)</f>
        <v>0</v>
      </c>
      <c r="CF56" s="23">
        <f>+TRUNC('D-PS'!CF56,3)</f>
        <v>0</v>
      </c>
      <c r="CG56" s="23">
        <f>+TRUNC('D-PS'!CG56,3)</f>
        <v>0</v>
      </c>
      <c r="CH56" s="23">
        <f>+TRUNC('D-PS'!CH56,3)</f>
        <v>0</v>
      </c>
      <c r="CI56" s="23">
        <f>+TRUNC('D-PS'!CI56,3)</f>
        <v>47099.114999999998</v>
      </c>
      <c r="CJ56" s="23">
        <f>+TRUNC('D-PS'!CJ56,3)</f>
        <v>1499.7370000000001</v>
      </c>
      <c r="CK56" s="23">
        <f>+TRUNC('D-PS'!CK56,3)</f>
        <v>0</v>
      </c>
      <c r="CL56" s="23">
        <f>+TRUNC('D-PS'!CL56,3)</f>
        <v>0</v>
      </c>
      <c r="CM56" s="23">
        <f>+TRUNC('D-PS'!CM56,3)</f>
        <v>0</v>
      </c>
      <c r="CN56" s="23">
        <f>+TRUNC('D-PS'!CN56,0)</f>
        <v>0</v>
      </c>
      <c r="CO56" s="23">
        <f>+TRUNC('D-PS'!CO56,3)</f>
        <v>0</v>
      </c>
      <c r="CP56" s="23">
        <f>+TRUNC('D-PS'!CP56,0)</f>
        <v>0</v>
      </c>
      <c r="CQ56" s="23">
        <f>+TRUNC('D-PS'!CQ56,0)</f>
        <v>0</v>
      </c>
      <c r="CR56" s="23">
        <f>+TRUNC('D-PS'!CR56,0)</f>
        <v>0</v>
      </c>
      <c r="CS56" s="23">
        <f>+TRUNC('D-PS'!CS56,0)</f>
        <v>0</v>
      </c>
      <c r="CT56" s="23">
        <f>+TRUNC('D-PS'!CT56,0)</f>
        <v>0</v>
      </c>
      <c r="CU56" s="23">
        <f>+TRUNC('D-PS'!CU56,6)</f>
        <v>0</v>
      </c>
      <c r="CV56" s="23">
        <f>+TRUNC('D-PS'!CV56,0)</f>
        <v>0</v>
      </c>
      <c r="CW56" s="23">
        <f>+TRUNC('D-PS'!CW56,0)</f>
        <v>0</v>
      </c>
      <c r="CX56" s="23">
        <f>+TRUNC('D-PS'!CX56,0)</f>
        <v>0</v>
      </c>
      <c r="CY56" s="23">
        <f>+TRUNC('D-PS'!CY56,0)</f>
        <v>0</v>
      </c>
      <c r="CZ56" s="23">
        <f>+TRUNC('D-PS'!CZ56,0)</f>
        <v>0</v>
      </c>
      <c r="DA56" s="23">
        <f>+TRUNC('D-PS'!DA56,0)</f>
        <v>0</v>
      </c>
      <c r="DB56" s="23">
        <f>+TRUNC('D-PS'!DB56,0)</f>
        <v>0</v>
      </c>
      <c r="DC56" s="23">
        <f>+TRUNC('D-PS'!DC56,0)</f>
        <v>0</v>
      </c>
      <c r="DD56" s="23">
        <f>+TRUNC('D-PS'!DD56,0)</f>
        <v>0</v>
      </c>
      <c r="DE56" s="23">
        <f>+TRUNC('D-PS'!DE56,0)</f>
        <v>0</v>
      </c>
      <c r="DF56" s="23">
        <f>+TRUNC('D-PS'!DF56,0)</f>
        <v>0</v>
      </c>
      <c r="DG56" s="23">
        <f>+TRUNC('D-PS'!DG56,0)</f>
        <v>0</v>
      </c>
      <c r="DH56" s="23">
        <f>+TRUNC('D-PS'!DH56,0)</f>
        <v>0</v>
      </c>
      <c r="DI56" s="23">
        <f>+TRUNC('D-PS'!DI56,0)</f>
        <v>0</v>
      </c>
      <c r="DJ56" s="23">
        <f>+TRUNC('D-PS'!DJ56,6)</f>
        <v>0</v>
      </c>
      <c r="DK56" s="23">
        <f>+TRUNC('D-PS'!DK56,0)</f>
        <v>0</v>
      </c>
      <c r="DL56" s="23">
        <f>+TRUNC('D-PS'!DL56,0)</f>
        <v>0</v>
      </c>
      <c r="DM56" s="23">
        <f>+TRUNC('D-PS'!DM56,0)</f>
        <v>0</v>
      </c>
      <c r="DN56" s="23">
        <f>+TRUNC('D-PS'!DN56,0)</f>
        <v>5215303</v>
      </c>
      <c r="DO56" s="23">
        <f>+TRUNC('D-PS'!DO56,0)</f>
        <v>5215303</v>
      </c>
      <c r="DP56" s="23">
        <f>+TRUNC('D-PS'!DP56,0)</f>
        <v>739144</v>
      </c>
      <c r="DR56" s="53">
        <f>+TRUNC('D-PS'!DR56,0)</f>
        <v>0</v>
      </c>
      <c r="DS56" s="53">
        <f>+TRUNC('D-PS'!DS56,0)</f>
        <v>0</v>
      </c>
      <c r="DT56" s="53">
        <f>+TRUNC('D-PS'!DT56,3)</f>
        <v>0</v>
      </c>
      <c r="DU56" s="53">
        <f>+TRUNC('D-PS'!DU56,3)</f>
        <v>0</v>
      </c>
      <c r="DV56" s="53">
        <f>+TRUNC('D-PS'!DV56,0)</f>
        <v>0</v>
      </c>
      <c r="DW56" s="53">
        <f>+TRUNC('D-PS'!DW56,0)</f>
        <v>0</v>
      </c>
      <c r="DX56" s="53">
        <f>+TRUNC('D-PS'!DX56,0)</f>
        <v>0</v>
      </c>
      <c r="DY56" s="53">
        <f>+TRUNC('D-PS'!DY56,0)</f>
        <v>0</v>
      </c>
      <c r="DZ56" s="53">
        <f>+TRUNC('D-PS'!DZ56,0)</f>
        <v>0</v>
      </c>
      <c r="EA56" s="53">
        <f>+TRUNC('D-PS'!EA56,0)</f>
        <v>0</v>
      </c>
      <c r="EB56" s="53">
        <f>+TRUNC('D-PS'!EB56,3)</f>
        <v>0</v>
      </c>
      <c r="EC56" s="53">
        <f>+TRUNC('D-PS'!EC56,3)</f>
        <v>0</v>
      </c>
      <c r="ED56" s="53">
        <f>+TRUNC('D-PS'!ED56,0)</f>
        <v>0</v>
      </c>
      <c r="EE56" s="53">
        <f>+TRUNC('D-PS'!EE56,0)</f>
        <v>0</v>
      </c>
      <c r="EF56" s="53">
        <f>+TRUNC('D-PS'!EF56,0)</f>
        <v>0</v>
      </c>
      <c r="EG56" s="53">
        <f>+TRUNC('D-PS'!EG56,0)</f>
        <v>0</v>
      </c>
      <c r="EH56" s="53">
        <f>+TRUNC('D-PS'!EH56,0)</f>
        <v>0</v>
      </c>
      <c r="EI56" s="53">
        <f>+TRUNC('D-PS'!EI56,0)</f>
        <v>0</v>
      </c>
      <c r="EJ56" s="53">
        <f>+TRUNC('D-PS'!EJ56,3)</f>
        <v>0</v>
      </c>
      <c r="EK56" s="53">
        <f>+TRUNC('D-PS'!EK56,3)</f>
        <v>0</v>
      </c>
      <c r="EL56" s="53">
        <f>+TRUNC('D-PS'!EL56,0)</f>
        <v>0</v>
      </c>
      <c r="EM56" s="53">
        <f>+TRUNC('D-PS'!EM56,0)</f>
        <v>0</v>
      </c>
      <c r="EN56" s="53">
        <f>+TRUNC('D-PS'!EN56,0)</f>
        <v>0</v>
      </c>
      <c r="EO56" s="53">
        <f>+TRUNC('D-PS'!EO56,0)</f>
        <v>0</v>
      </c>
      <c r="EP56" s="76"/>
      <c r="EQ56" s="53">
        <f>+TRUNC('D-PS'!EQ56,0)</f>
        <v>103470</v>
      </c>
      <c r="ER56" s="53">
        <f>+TRUNC('D-PS'!ER56,0)</f>
        <v>0</v>
      </c>
      <c r="ES56" s="53">
        <f>+TRUNC('D-PS'!ES56,3)</f>
        <v>0</v>
      </c>
      <c r="ET56" s="53">
        <f>+TRUNC('D-PS'!ET56,3)</f>
        <v>21929.504000000001</v>
      </c>
      <c r="EU56" s="53">
        <f>+TRUNC('D-PS'!EU56,0)</f>
        <v>0</v>
      </c>
      <c r="EV56" s="53">
        <f>+TRUNC('D-PS'!EV56,0)</f>
        <v>0</v>
      </c>
      <c r="EW56" s="53">
        <f>+TRUNC('D-PS'!EW56,0)</f>
        <v>0</v>
      </c>
      <c r="EX56" s="53">
        <f>+TRUNC('D-PS'!EX56,0)</f>
        <v>0</v>
      </c>
      <c r="EY56" s="53">
        <f>+TRUNC('D-PS'!EY56,0)</f>
        <v>103470</v>
      </c>
      <c r="EZ56" s="53">
        <f>+TRUNC('D-PS'!EZ56,0)</f>
        <v>0</v>
      </c>
      <c r="FA56" s="53">
        <f>+TRUNC('D-PS'!FA56,3)</f>
        <v>0</v>
      </c>
      <c r="FB56" s="53">
        <f>+TRUNC('D-PS'!FB56,3)</f>
        <v>21929.504000000001</v>
      </c>
      <c r="FC56" s="53">
        <f>+TRUNC('D-PS'!FC56,0)</f>
        <v>0</v>
      </c>
      <c r="FD56" s="53">
        <f>+TRUNC('D-PS'!FD56,0)</f>
        <v>0</v>
      </c>
      <c r="FE56" s="53">
        <f>+TRUNC('D-PS'!FE56,0)</f>
        <v>0</v>
      </c>
      <c r="FF56" s="53">
        <f>+TRUNC('D-PS'!FF56,0)</f>
        <v>0</v>
      </c>
      <c r="FG56" s="53">
        <f>+TRUNC('D-PS'!FG56,0)</f>
        <v>95192</v>
      </c>
      <c r="FH56" s="53">
        <f>+TRUNC('D-PS'!FH56,0)</f>
        <v>0</v>
      </c>
      <c r="FI56" s="53">
        <f>+TRUNC('D-PS'!FI56,3)</f>
        <v>0</v>
      </c>
      <c r="FJ56" s="53">
        <f>+TRUNC('D-PS'!FJ56,3)</f>
        <v>21929.504000000001</v>
      </c>
      <c r="FK56" s="53">
        <f>+TRUNC('D-PS'!FK56,0)</f>
        <v>0</v>
      </c>
      <c r="FL56" s="53">
        <f>+TRUNC('D-PS'!FL56,0)</f>
        <v>0</v>
      </c>
      <c r="FM56" s="53">
        <f>+TRUNC('D-PS'!FM56,0)</f>
        <v>0</v>
      </c>
      <c r="FN56" s="53">
        <f>+TRUNC('D-PS'!FN56,0)</f>
        <v>0</v>
      </c>
    </row>
    <row r="57" spans="3:170" x14ac:dyDescent="0.2">
      <c r="C57" s="12">
        <f>+'D-PDP'!C57</f>
        <v>2044</v>
      </c>
      <c r="D57" s="23">
        <f>+TRUNC('D-PS'!D57,0)</f>
        <v>75</v>
      </c>
      <c r="E57" s="23">
        <f>+TRUNC('D-PS'!E57,0)</f>
        <v>0</v>
      </c>
      <c r="F57" s="23">
        <f>+TRUNC('D-PS'!F57,0)</f>
        <v>43</v>
      </c>
      <c r="G57" s="23">
        <f>+TRUNC('D-PS'!G57,0)</f>
        <v>0</v>
      </c>
      <c r="H57" s="23">
        <f>+TRUNC('D-PS'!H57,0)</f>
        <v>32</v>
      </c>
      <c r="I57" s="23">
        <f>+TRUNC('D-PS'!I57,0)</f>
        <v>0</v>
      </c>
      <c r="J57" s="23">
        <f>+TRUNC('D-PS'!J57,0)</f>
        <v>0</v>
      </c>
      <c r="K57" s="23">
        <f>+TRUNC('D-PS'!K57,0)</f>
        <v>63827</v>
      </c>
      <c r="L57" s="23">
        <f>+TRUNC('D-PS'!L57,0)</f>
        <v>0</v>
      </c>
      <c r="M57" s="23">
        <f>+TRUNC('D-PS'!M57,3)</f>
        <v>16954.007000000001</v>
      </c>
      <c r="N57" s="23">
        <f>+TRUNC('D-PS'!N57,3)</f>
        <v>15597.687</v>
      </c>
      <c r="O57" s="23">
        <f>+TRUNC('D-PS'!O57,3)</f>
        <v>0</v>
      </c>
      <c r="P57" s="23">
        <f>+TRUNC('D-PS'!P57,3)</f>
        <v>1356.32</v>
      </c>
      <c r="Q57" s="23">
        <f>+TRUNC('D-PS'!Q57,3)</f>
        <v>0</v>
      </c>
      <c r="R57" s="23">
        <f>+TRUNC('D-PS'!R57,3)</f>
        <v>0</v>
      </c>
      <c r="S57" s="23">
        <f>+TRUNC('D-PS'!S57,0)</f>
        <v>0</v>
      </c>
      <c r="T57" s="23">
        <f>+TRUNC('D-PS'!T57,0)</f>
        <v>0</v>
      </c>
      <c r="U57" s="23">
        <f>+TRUNC('D-PS'!U57,0)</f>
        <v>0</v>
      </c>
      <c r="V57" s="23">
        <f>+TRUNC('D-PS'!V57,0)</f>
        <v>0</v>
      </c>
      <c r="W57" s="23">
        <f>+TRUNC('D-PS'!W57,0)</f>
        <v>5319232</v>
      </c>
      <c r="X57" s="23">
        <f>+TRUNC('D-PS'!X57,0)</f>
        <v>3635994</v>
      </c>
      <c r="Y57" s="23">
        <f>+TRUNC('D-PS'!Y57,0)</f>
        <v>0</v>
      </c>
      <c r="Z57" s="23">
        <f>+TRUNC('D-PS'!Z57,0)</f>
        <v>0</v>
      </c>
      <c r="AA57" s="23">
        <f>+TRUNC('D-PS'!AA57,0)</f>
        <v>0</v>
      </c>
      <c r="AB57" s="23">
        <f>+TRUNC('D-PS'!AB57,0)</f>
        <v>171141</v>
      </c>
      <c r="AC57" s="23">
        <f>+TRUNC('D-PS'!AC57,0)</f>
        <v>0</v>
      </c>
      <c r="AD57" s="23">
        <f>+TRUNC('D-PS'!AD57,3)</f>
        <v>0</v>
      </c>
      <c r="AE57" s="23">
        <f>+TRUNC('D-PS'!AE57,3)</f>
        <v>25554.625</v>
      </c>
      <c r="AF57" s="23">
        <f>+TRUNC('D-PS'!AF57,0)</f>
        <v>0</v>
      </c>
      <c r="AG57" s="23">
        <f>+TRUNC('D-PS'!AG57,0)</f>
        <v>0</v>
      </c>
      <c r="AH57" s="23">
        <f>+TRUNC('D-PS'!AH57,0)</f>
        <v>0</v>
      </c>
      <c r="AI57" s="23">
        <f>+TRUNC('D-PS'!AI57,0)</f>
        <v>0</v>
      </c>
      <c r="AJ57" s="23">
        <f>+TRUNC('D-PS'!AJ57,6)</f>
        <v>8</v>
      </c>
      <c r="AK57" s="23">
        <f>+TRUNC('D-PS'!AK57,6)</f>
        <v>6.4</v>
      </c>
      <c r="AL57" s="23">
        <f>+TRUNC('D-PS'!AL57,6)</f>
        <v>0</v>
      </c>
      <c r="AM57" s="23">
        <f>+TRUNC('D-PS'!AM57,0)</f>
        <v>13691</v>
      </c>
      <c r="AN57" s="23">
        <f>+TRUNC('D-PS'!AN57,3)</f>
        <v>0</v>
      </c>
      <c r="AO57" s="23">
        <f>+TRUNC('D-PS'!AO57,0)</f>
        <v>0</v>
      </c>
      <c r="AP57" s="23">
        <f>+TRUNC('D-PS'!AP57,6)</f>
        <v>100</v>
      </c>
      <c r="AQ57" s="23">
        <f>+TRUNC('D-PS'!AQ57,0)</f>
        <v>171141</v>
      </c>
      <c r="AR57" s="23">
        <f>+TRUNC('D-PS'!AR57,0)</f>
        <v>0</v>
      </c>
      <c r="AS57" s="23">
        <f>+TRUNC('D-PS'!AS57,3)</f>
        <v>0</v>
      </c>
      <c r="AT57" s="23">
        <f>+TRUNC('D-PS'!AT57,3)</f>
        <v>25554.625</v>
      </c>
      <c r="AU57" s="23">
        <f>+TRUNC('D-PS'!AU57,0)</f>
        <v>0</v>
      </c>
      <c r="AV57" s="23">
        <f>+TRUNC('D-PS'!AV57,0)</f>
        <v>0</v>
      </c>
      <c r="AW57" s="23">
        <f>+TRUNC('D-PS'!AW57,0)</f>
        <v>0</v>
      </c>
      <c r="AX57" s="23">
        <f>+TRUNC('D-PS'!AX57,0)</f>
        <v>0</v>
      </c>
      <c r="AY57" s="23">
        <f>+TRUNC('D-PS'!AY57,0)</f>
        <v>13691</v>
      </c>
      <c r="AZ57" s="23">
        <f>+TRUNC('D-PS'!AZ57,3)</f>
        <v>0</v>
      </c>
      <c r="BA57" s="23">
        <f>+TRUNC('D-PS'!BA57,0)</f>
        <v>0</v>
      </c>
      <c r="BB57" s="23">
        <f>+TRUNC('D-PS'!BB57,0)</f>
        <v>157450</v>
      </c>
      <c r="BC57" s="23">
        <f>+TRUNC('D-PS'!BC57,0)</f>
        <v>0</v>
      </c>
      <c r="BD57" s="23">
        <f>+TRUNC('D-PS'!BD57,3)</f>
        <v>0</v>
      </c>
      <c r="BE57" s="23">
        <f>+TRUNC('D-PS'!BE57,3)</f>
        <v>25554.625</v>
      </c>
      <c r="BF57" s="23">
        <f>+TRUNC('D-PS'!BF57,0)</f>
        <v>0</v>
      </c>
      <c r="BG57" s="23">
        <f>+TRUNC('D-PS'!BG57,0)</f>
        <v>0</v>
      </c>
      <c r="BH57" s="23">
        <f>+TRUNC('D-PS'!BH57,0)</f>
        <v>0</v>
      </c>
      <c r="BI57" s="23">
        <f>+TRUNC('D-PS'!BI57,0)</f>
        <v>0</v>
      </c>
      <c r="BJ57" s="23">
        <f>+TRUNC('D-PS'!BJ57,3)</f>
        <v>98.739000000000004</v>
      </c>
      <c r="BK57" s="23">
        <f>+TRUNC('D-PS'!BK57,3)</f>
        <v>1.8420000000000001</v>
      </c>
      <c r="BL57" s="23">
        <f>+TRUNC('D-PS'!BL57,3)</f>
        <v>-1.0569999999999999</v>
      </c>
      <c r="BM57" s="23">
        <f>+TRUNC('D-PS'!BM57,3)</f>
        <v>0.876</v>
      </c>
      <c r="BN57" s="23">
        <f>+TRUNC('D-PS'!BN57,3)</f>
        <v>6.0419999999999998</v>
      </c>
      <c r="BO57" s="23">
        <f>+TRUNC('D-PS'!BO57,3)</f>
        <v>6.0419999999999998</v>
      </c>
      <c r="BP57" s="23">
        <f>+TRUNC('D-PS'!BP57,3)</f>
        <v>0</v>
      </c>
      <c r="BQ57" s="23">
        <f>+TRUNC('D-PS'!BQ57,3)</f>
        <v>37.502000000000002</v>
      </c>
      <c r="BR57" s="23">
        <f>+TRUNC('D-PS'!BR57,3)</f>
        <v>37.502000000000002</v>
      </c>
      <c r="BS57" s="23">
        <f>+TRUNC('D-PS'!BS57,3)</f>
        <v>98.739000000000004</v>
      </c>
      <c r="BT57" s="23">
        <f>+TRUNC('D-PS'!BT57,0)</f>
        <v>15546507</v>
      </c>
      <c r="BU57" s="23">
        <f>+TRUNC('D-PS'!BU57,0)</f>
        <v>11547499</v>
      </c>
      <c r="BV57" s="23">
        <f>+TRUNC('D-PS'!BV57,6)</f>
        <v>100</v>
      </c>
      <c r="BW57" s="23">
        <f>+TRUNC('D-PS'!BW57,0)</f>
        <v>5041549</v>
      </c>
      <c r="BX57" s="23">
        <f>+TRUNC('D-PS'!BX57,0)</f>
        <v>0</v>
      </c>
      <c r="BY57" s="23">
        <f>+TRUNC('D-PS'!BY57,0)</f>
        <v>6505950</v>
      </c>
      <c r="BZ57" s="23">
        <f>+TRUNC('D-PS'!BZ57,3)</f>
        <v>38.014000000000003</v>
      </c>
      <c r="CA57" s="23">
        <f>+TRUNC('D-PS'!CA57,3)</f>
        <v>0.13</v>
      </c>
      <c r="CB57" s="23">
        <f>+TRUNC('D-PS'!CB57,3)</f>
        <v>0.42199999999999999</v>
      </c>
      <c r="CC57" s="23">
        <f>+TRUNC('D-PS'!CC57,3)</f>
        <v>0.10299999999999999</v>
      </c>
      <c r="CD57" s="23">
        <f>+TRUNC('D-PS'!CD57,3)</f>
        <v>8.6999999999999994E-2</v>
      </c>
      <c r="CE57" s="23">
        <f>+TRUNC('D-PS'!CE57,3)</f>
        <v>0</v>
      </c>
      <c r="CF57" s="23">
        <f>+TRUNC('D-PS'!CF57,3)</f>
        <v>0</v>
      </c>
      <c r="CG57" s="23">
        <f>+TRUNC('D-PS'!CG57,3)</f>
        <v>0</v>
      </c>
      <c r="CH57" s="23">
        <f>+TRUNC('D-PS'!CH57,3)</f>
        <v>0</v>
      </c>
      <c r="CI57" s="23">
        <f>+TRUNC('D-PS'!CI57,3)</f>
        <v>47099.114999999998</v>
      </c>
      <c r="CJ57" s="23">
        <f>+TRUNC('D-PS'!CJ57,3)</f>
        <v>1499.7370000000001</v>
      </c>
      <c r="CK57" s="23">
        <f>+TRUNC('D-PS'!CK57,3)</f>
        <v>0</v>
      </c>
      <c r="CL57" s="23">
        <f>+TRUNC('D-PS'!CL57,3)</f>
        <v>0</v>
      </c>
      <c r="CM57" s="23">
        <f>+TRUNC('D-PS'!CM57,3)</f>
        <v>0</v>
      </c>
      <c r="CN57" s="23">
        <f>+TRUNC('D-PS'!CN57,0)</f>
        <v>0</v>
      </c>
      <c r="CO57" s="23">
        <f>+TRUNC('D-PS'!CO57,3)</f>
        <v>0</v>
      </c>
      <c r="CP57" s="23">
        <f>+TRUNC('D-PS'!CP57,0)</f>
        <v>0</v>
      </c>
      <c r="CQ57" s="23">
        <f>+TRUNC('D-PS'!CQ57,0)</f>
        <v>0</v>
      </c>
      <c r="CR57" s="23">
        <f>+TRUNC('D-PS'!CR57,0)</f>
        <v>0</v>
      </c>
      <c r="CS57" s="23">
        <f>+TRUNC('D-PS'!CS57,0)</f>
        <v>0</v>
      </c>
      <c r="CT57" s="23">
        <f>+TRUNC('D-PS'!CT57,0)</f>
        <v>0</v>
      </c>
      <c r="CU57" s="23">
        <f>+TRUNC('D-PS'!CU57,6)</f>
        <v>0</v>
      </c>
      <c r="CV57" s="23">
        <f>+TRUNC('D-PS'!CV57,0)</f>
        <v>0</v>
      </c>
      <c r="CW57" s="23">
        <f>+TRUNC('D-PS'!CW57,0)</f>
        <v>0</v>
      </c>
      <c r="CX57" s="23">
        <f>+TRUNC('D-PS'!CX57,0)</f>
        <v>0</v>
      </c>
      <c r="CY57" s="23">
        <f>+TRUNC('D-PS'!CY57,0)</f>
        <v>0</v>
      </c>
      <c r="CZ57" s="23">
        <f>+TRUNC('D-PS'!CZ57,0)</f>
        <v>0</v>
      </c>
      <c r="DA57" s="23">
        <f>+TRUNC('D-PS'!DA57,0)</f>
        <v>0</v>
      </c>
      <c r="DB57" s="23">
        <f>+TRUNC('D-PS'!DB57,0)</f>
        <v>0</v>
      </c>
      <c r="DC57" s="23">
        <f>+TRUNC('D-PS'!DC57,0)</f>
        <v>0</v>
      </c>
      <c r="DD57" s="23">
        <f>+TRUNC('D-PS'!DD57,0)</f>
        <v>0</v>
      </c>
      <c r="DE57" s="23">
        <f>+TRUNC('D-PS'!DE57,0)</f>
        <v>0</v>
      </c>
      <c r="DF57" s="23">
        <f>+TRUNC('D-PS'!DF57,0)</f>
        <v>0</v>
      </c>
      <c r="DG57" s="23">
        <f>+TRUNC('D-PS'!DG57,0)</f>
        <v>0</v>
      </c>
      <c r="DH57" s="23">
        <f>+TRUNC('D-PS'!DH57,0)</f>
        <v>0</v>
      </c>
      <c r="DI57" s="23">
        <f>+TRUNC('D-PS'!DI57,0)</f>
        <v>0</v>
      </c>
      <c r="DJ57" s="23">
        <f>+TRUNC('D-PS'!DJ57,6)</f>
        <v>0</v>
      </c>
      <c r="DK57" s="23">
        <f>+TRUNC('D-PS'!DK57,0)</f>
        <v>0</v>
      </c>
      <c r="DL57" s="23">
        <f>+TRUNC('D-PS'!DL57,0)</f>
        <v>5793</v>
      </c>
      <c r="DM57" s="23">
        <f>+TRUNC('D-PS'!DM57,0)</f>
        <v>0</v>
      </c>
      <c r="DN57" s="23">
        <f>+TRUNC('D-PS'!DN57,0)</f>
        <v>3999007</v>
      </c>
      <c r="DO57" s="23">
        <f>+TRUNC('D-PS'!DO57,0)</f>
        <v>3993213</v>
      </c>
      <c r="DP57" s="23">
        <f>+TRUNC('D-PS'!DP57,0)</f>
        <v>514493</v>
      </c>
      <c r="DR57" s="53">
        <f>+TRUNC('D-PS'!DR57,0)</f>
        <v>0</v>
      </c>
      <c r="DS57" s="53">
        <f>+TRUNC('D-PS'!DS57,0)</f>
        <v>0</v>
      </c>
      <c r="DT57" s="53">
        <f>+TRUNC('D-PS'!DT57,3)</f>
        <v>0</v>
      </c>
      <c r="DU57" s="53">
        <f>+TRUNC('D-PS'!DU57,3)</f>
        <v>0</v>
      </c>
      <c r="DV57" s="53">
        <f>+TRUNC('D-PS'!DV57,0)</f>
        <v>0</v>
      </c>
      <c r="DW57" s="53">
        <f>+TRUNC('D-PS'!DW57,0)</f>
        <v>0</v>
      </c>
      <c r="DX57" s="53">
        <f>+TRUNC('D-PS'!DX57,0)</f>
        <v>0</v>
      </c>
      <c r="DY57" s="53">
        <f>+TRUNC('D-PS'!DY57,0)</f>
        <v>0</v>
      </c>
      <c r="DZ57" s="53">
        <f>+TRUNC('D-PS'!DZ57,0)</f>
        <v>0</v>
      </c>
      <c r="EA57" s="53">
        <f>+TRUNC('D-PS'!EA57,0)</f>
        <v>0</v>
      </c>
      <c r="EB57" s="53">
        <f>+TRUNC('D-PS'!EB57,3)</f>
        <v>0</v>
      </c>
      <c r="EC57" s="53">
        <f>+TRUNC('D-PS'!EC57,3)</f>
        <v>0</v>
      </c>
      <c r="ED57" s="53">
        <f>+TRUNC('D-PS'!ED57,0)</f>
        <v>0</v>
      </c>
      <c r="EE57" s="53">
        <f>+TRUNC('D-PS'!EE57,0)</f>
        <v>0</v>
      </c>
      <c r="EF57" s="53">
        <f>+TRUNC('D-PS'!EF57,0)</f>
        <v>0</v>
      </c>
      <c r="EG57" s="53">
        <f>+TRUNC('D-PS'!EG57,0)</f>
        <v>0</v>
      </c>
      <c r="EH57" s="53">
        <f>+TRUNC('D-PS'!EH57,0)</f>
        <v>0</v>
      </c>
      <c r="EI57" s="53">
        <f>+TRUNC('D-PS'!EI57,0)</f>
        <v>0</v>
      </c>
      <c r="EJ57" s="53">
        <f>+TRUNC('D-PS'!EJ57,3)</f>
        <v>0</v>
      </c>
      <c r="EK57" s="53">
        <f>+TRUNC('D-PS'!EK57,3)</f>
        <v>0</v>
      </c>
      <c r="EL57" s="53">
        <f>+TRUNC('D-PS'!EL57,0)</f>
        <v>0</v>
      </c>
      <c r="EM57" s="53">
        <f>+TRUNC('D-PS'!EM57,0)</f>
        <v>0</v>
      </c>
      <c r="EN57" s="53">
        <f>+TRUNC('D-PS'!EN57,0)</f>
        <v>0</v>
      </c>
      <c r="EO57" s="53">
        <f>+TRUNC('D-PS'!EO57,0)</f>
        <v>0</v>
      </c>
      <c r="EP57" s="76"/>
      <c r="EQ57" s="53">
        <f>+TRUNC('D-PS'!EQ57,0)</f>
        <v>171141</v>
      </c>
      <c r="ER57" s="53">
        <f>+TRUNC('D-PS'!ER57,0)</f>
        <v>0</v>
      </c>
      <c r="ES57" s="53">
        <f>+TRUNC('D-PS'!ES57,3)</f>
        <v>0</v>
      </c>
      <c r="ET57" s="53">
        <f>+TRUNC('D-PS'!ET57,3)</f>
        <v>25554.625</v>
      </c>
      <c r="EU57" s="53">
        <f>+TRUNC('D-PS'!EU57,0)</f>
        <v>0</v>
      </c>
      <c r="EV57" s="53">
        <f>+TRUNC('D-PS'!EV57,0)</f>
        <v>0</v>
      </c>
      <c r="EW57" s="53">
        <f>+TRUNC('D-PS'!EW57,0)</f>
        <v>0</v>
      </c>
      <c r="EX57" s="53">
        <f>+TRUNC('D-PS'!EX57,0)</f>
        <v>0</v>
      </c>
      <c r="EY57" s="53">
        <f>+TRUNC('D-PS'!EY57,0)</f>
        <v>171141</v>
      </c>
      <c r="EZ57" s="53">
        <f>+TRUNC('D-PS'!EZ57,0)</f>
        <v>0</v>
      </c>
      <c r="FA57" s="53">
        <f>+TRUNC('D-PS'!FA57,3)</f>
        <v>0</v>
      </c>
      <c r="FB57" s="53">
        <f>+TRUNC('D-PS'!FB57,3)</f>
        <v>25554.625</v>
      </c>
      <c r="FC57" s="53">
        <f>+TRUNC('D-PS'!FC57,0)</f>
        <v>0</v>
      </c>
      <c r="FD57" s="53">
        <f>+TRUNC('D-PS'!FD57,0)</f>
        <v>0</v>
      </c>
      <c r="FE57" s="53">
        <f>+TRUNC('D-PS'!FE57,0)</f>
        <v>0</v>
      </c>
      <c r="FF57" s="53">
        <f>+TRUNC('D-PS'!FF57,0)</f>
        <v>0</v>
      </c>
      <c r="FG57" s="53">
        <f>+TRUNC('D-PS'!FG57,0)</f>
        <v>157450</v>
      </c>
      <c r="FH57" s="53">
        <f>+TRUNC('D-PS'!FH57,0)</f>
        <v>0</v>
      </c>
      <c r="FI57" s="53">
        <f>+TRUNC('D-PS'!FI57,3)</f>
        <v>0</v>
      </c>
      <c r="FJ57" s="53">
        <f>+TRUNC('D-PS'!FJ57,3)</f>
        <v>25554.625</v>
      </c>
      <c r="FK57" s="53">
        <f>+TRUNC('D-PS'!FK57,0)</f>
        <v>0</v>
      </c>
      <c r="FL57" s="53">
        <f>+TRUNC('D-PS'!FL57,0)</f>
        <v>0</v>
      </c>
      <c r="FM57" s="53">
        <f>+TRUNC('D-PS'!FM57,0)</f>
        <v>0</v>
      </c>
      <c r="FN57" s="53">
        <f>+TRUNC('D-PS'!FN57,0)</f>
        <v>0</v>
      </c>
    </row>
    <row r="58" spans="3:170" x14ac:dyDescent="0.2">
      <c r="C58" s="12">
        <f>+'D-PDP'!C58</f>
        <v>2045</v>
      </c>
      <c r="D58" s="23">
        <f>+TRUNC('D-PS'!D58,0)</f>
        <v>73</v>
      </c>
      <c r="E58" s="23">
        <f>+TRUNC('D-PS'!E58,0)</f>
        <v>0</v>
      </c>
      <c r="F58" s="23">
        <f>+TRUNC('D-PS'!F58,0)</f>
        <v>41</v>
      </c>
      <c r="G58" s="23">
        <f>+TRUNC('D-PS'!G58,0)</f>
        <v>0</v>
      </c>
      <c r="H58" s="23">
        <f>+TRUNC('D-PS'!H58,0)</f>
        <v>32</v>
      </c>
      <c r="I58" s="23">
        <f>+TRUNC('D-PS'!I58,0)</f>
        <v>0</v>
      </c>
      <c r="J58" s="23">
        <f>+TRUNC('D-PS'!J58,0)</f>
        <v>0</v>
      </c>
      <c r="K58" s="23">
        <f>+TRUNC('D-PS'!K58,0)</f>
        <v>56771</v>
      </c>
      <c r="L58" s="23">
        <f>+TRUNC('D-PS'!L58,0)</f>
        <v>0</v>
      </c>
      <c r="M58" s="23">
        <f>+TRUNC('D-PS'!M58,3)</f>
        <v>14974.699000000001</v>
      </c>
      <c r="N58" s="23">
        <f>+TRUNC('D-PS'!N58,3)</f>
        <v>13776.723</v>
      </c>
      <c r="O58" s="23">
        <f>+TRUNC('D-PS'!O58,3)</f>
        <v>0</v>
      </c>
      <c r="P58" s="23">
        <f>+TRUNC('D-PS'!P58,3)</f>
        <v>1197.9749999999999</v>
      </c>
      <c r="Q58" s="23">
        <f>+TRUNC('D-PS'!Q58,3)</f>
        <v>0</v>
      </c>
      <c r="R58" s="23">
        <f>+TRUNC('D-PS'!R58,3)</f>
        <v>0</v>
      </c>
      <c r="S58" s="23">
        <f>+TRUNC('D-PS'!S58,0)</f>
        <v>0</v>
      </c>
      <c r="T58" s="23">
        <f>+TRUNC('D-PS'!T58,0)</f>
        <v>0</v>
      </c>
      <c r="U58" s="23">
        <f>+TRUNC('D-PS'!U58,0)</f>
        <v>0</v>
      </c>
      <c r="V58" s="23">
        <f>+TRUNC('D-PS'!V58,0)</f>
        <v>0</v>
      </c>
      <c r="W58" s="23">
        <f>+TRUNC('D-PS'!W58,0)</f>
        <v>5332335</v>
      </c>
      <c r="X58" s="23">
        <f>+TRUNC('D-PS'!X58,0)</f>
        <v>3635095</v>
      </c>
      <c r="Y58" s="23">
        <f>+TRUNC('D-PS'!Y58,0)</f>
        <v>0</v>
      </c>
      <c r="Z58" s="23">
        <f>+TRUNC('D-PS'!Z58,0)</f>
        <v>0</v>
      </c>
      <c r="AA58" s="23">
        <f>+TRUNC('D-PS'!AA58,0)</f>
        <v>0</v>
      </c>
      <c r="AB58" s="23">
        <f>+TRUNC('D-PS'!AB58,0)</f>
        <v>152562</v>
      </c>
      <c r="AC58" s="23">
        <f>+TRUNC('D-PS'!AC58,0)</f>
        <v>0</v>
      </c>
      <c r="AD58" s="23">
        <f>+TRUNC('D-PS'!AD58,3)</f>
        <v>0</v>
      </c>
      <c r="AE58" s="23">
        <f>+TRUNC('D-PS'!AE58,3)</f>
        <v>20745.641</v>
      </c>
      <c r="AF58" s="23">
        <f>+TRUNC('D-PS'!AF58,0)</f>
        <v>0</v>
      </c>
      <c r="AG58" s="23">
        <f>+TRUNC('D-PS'!AG58,0)</f>
        <v>0</v>
      </c>
      <c r="AH58" s="23">
        <f>+TRUNC('D-PS'!AH58,0)</f>
        <v>0</v>
      </c>
      <c r="AI58" s="23">
        <f>+TRUNC('D-PS'!AI58,0)</f>
        <v>0</v>
      </c>
      <c r="AJ58" s="23">
        <f>+TRUNC('D-PS'!AJ58,6)</f>
        <v>8</v>
      </c>
      <c r="AK58" s="23">
        <f>+TRUNC('D-PS'!AK58,6)</f>
        <v>6.4</v>
      </c>
      <c r="AL58" s="23">
        <f>+TRUNC('D-PS'!AL58,6)</f>
        <v>0</v>
      </c>
      <c r="AM58" s="23">
        <f>+TRUNC('D-PS'!AM58,0)</f>
        <v>12204</v>
      </c>
      <c r="AN58" s="23">
        <f>+TRUNC('D-PS'!AN58,3)</f>
        <v>0</v>
      </c>
      <c r="AO58" s="23">
        <f>+TRUNC('D-PS'!AO58,0)</f>
        <v>0</v>
      </c>
      <c r="AP58" s="23">
        <f>+TRUNC('D-PS'!AP58,6)</f>
        <v>100</v>
      </c>
      <c r="AQ58" s="23">
        <f>+TRUNC('D-PS'!AQ58,0)</f>
        <v>152562</v>
      </c>
      <c r="AR58" s="23">
        <f>+TRUNC('D-PS'!AR58,0)</f>
        <v>0</v>
      </c>
      <c r="AS58" s="23">
        <f>+TRUNC('D-PS'!AS58,3)</f>
        <v>0</v>
      </c>
      <c r="AT58" s="23">
        <f>+TRUNC('D-PS'!AT58,3)</f>
        <v>20745.641</v>
      </c>
      <c r="AU58" s="23">
        <f>+TRUNC('D-PS'!AU58,0)</f>
        <v>0</v>
      </c>
      <c r="AV58" s="23">
        <f>+TRUNC('D-PS'!AV58,0)</f>
        <v>0</v>
      </c>
      <c r="AW58" s="23">
        <f>+TRUNC('D-PS'!AW58,0)</f>
        <v>0</v>
      </c>
      <c r="AX58" s="23">
        <f>+TRUNC('D-PS'!AX58,0)</f>
        <v>0</v>
      </c>
      <c r="AY58" s="23">
        <f>+TRUNC('D-PS'!AY58,0)</f>
        <v>12204</v>
      </c>
      <c r="AZ58" s="23">
        <f>+TRUNC('D-PS'!AZ58,3)</f>
        <v>0</v>
      </c>
      <c r="BA58" s="23">
        <f>+TRUNC('D-PS'!BA58,0)</f>
        <v>0</v>
      </c>
      <c r="BB58" s="23">
        <f>+TRUNC('D-PS'!BB58,0)</f>
        <v>140357</v>
      </c>
      <c r="BC58" s="23">
        <f>+TRUNC('D-PS'!BC58,0)</f>
        <v>0</v>
      </c>
      <c r="BD58" s="23">
        <f>+TRUNC('D-PS'!BD58,3)</f>
        <v>0</v>
      </c>
      <c r="BE58" s="23">
        <f>+TRUNC('D-PS'!BE58,3)</f>
        <v>20745.641</v>
      </c>
      <c r="BF58" s="23">
        <f>+TRUNC('D-PS'!BF58,0)</f>
        <v>0</v>
      </c>
      <c r="BG58" s="23">
        <f>+TRUNC('D-PS'!BG58,0)</f>
        <v>0</v>
      </c>
      <c r="BH58" s="23">
        <f>+TRUNC('D-PS'!BH58,0)</f>
        <v>0</v>
      </c>
      <c r="BI58" s="23">
        <f>+TRUNC('D-PS'!BI58,0)</f>
        <v>0</v>
      </c>
      <c r="BJ58" s="23">
        <f>+TRUNC('D-PS'!BJ58,3)</f>
        <v>98.739000000000004</v>
      </c>
      <c r="BK58" s="23">
        <f>+TRUNC('D-PS'!BK58,3)</f>
        <v>1.8420000000000001</v>
      </c>
      <c r="BL58" s="23">
        <f>+TRUNC('D-PS'!BL58,3)</f>
        <v>-1.0569999999999999</v>
      </c>
      <c r="BM58" s="23">
        <f>+TRUNC('D-PS'!BM58,3)</f>
        <v>0.876</v>
      </c>
      <c r="BN58" s="23">
        <f>+TRUNC('D-PS'!BN58,3)</f>
        <v>6.0419999999999998</v>
      </c>
      <c r="BO58" s="23">
        <f>+TRUNC('D-PS'!BO58,3)</f>
        <v>6.0419999999999998</v>
      </c>
      <c r="BP58" s="23">
        <f>+TRUNC('D-PS'!BP58,3)</f>
        <v>0</v>
      </c>
      <c r="BQ58" s="23">
        <f>+TRUNC('D-PS'!BQ58,3)</f>
        <v>37.502000000000002</v>
      </c>
      <c r="BR58" s="23">
        <f>+TRUNC('D-PS'!BR58,3)</f>
        <v>37.502000000000002</v>
      </c>
      <c r="BS58" s="23">
        <f>+TRUNC('D-PS'!BS58,3)</f>
        <v>98.739000000000004</v>
      </c>
      <c r="BT58" s="23">
        <f>+TRUNC('D-PS'!BT58,0)</f>
        <v>13858757</v>
      </c>
      <c r="BU58" s="23">
        <f>+TRUNC('D-PS'!BU58,0)</f>
        <v>11385749</v>
      </c>
      <c r="BV58" s="23">
        <f>+TRUNC('D-PS'!BV58,6)</f>
        <v>100</v>
      </c>
      <c r="BW58" s="23">
        <f>+TRUNC('D-PS'!BW58,0)</f>
        <v>5041549</v>
      </c>
      <c r="BX58" s="23">
        <f>+TRUNC('D-PS'!BX58,0)</f>
        <v>0</v>
      </c>
      <c r="BY58" s="23">
        <f>+TRUNC('D-PS'!BY58,0)</f>
        <v>6344199</v>
      </c>
      <c r="BZ58" s="23">
        <f>+TRUNC('D-PS'!BZ58,3)</f>
        <v>41.584000000000003</v>
      </c>
      <c r="CA58" s="23">
        <f>+TRUNC('D-PS'!CA58,3)</f>
        <v>0.13</v>
      </c>
      <c r="CB58" s="23">
        <f>+TRUNC('D-PS'!CB58,3)</f>
        <v>0.42199999999999999</v>
      </c>
      <c r="CC58" s="23">
        <f>+TRUNC('D-PS'!CC58,3)</f>
        <v>0.10299999999999999</v>
      </c>
      <c r="CD58" s="23">
        <f>+TRUNC('D-PS'!CD58,3)</f>
        <v>8.6999999999999994E-2</v>
      </c>
      <c r="CE58" s="23">
        <f>+TRUNC('D-PS'!CE58,3)</f>
        <v>0</v>
      </c>
      <c r="CF58" s="23">
        <f>+TRUNC('D-PS'!CF58,3)</f>
        <v>0</v>
      </c>
      <c r="CG58" s="23">
        <f>+TRUNC('D-PS'!CG58,3)</f>
        <v>0</v>
      </c>
      <c r="CH58" s="23">
        <f>+TRUNC('D-PS'!CH58,3)</f>
        <v>0</v>
      </c>
      <c r="CI58" s="23">
        <f>+TRUNC('D-PS'!CI58,3)</f>
        <v>47099.114999999998</v>
      </c>
      <c r="CJ58" s="23">
        <f>+TRUNC('D-PS'!CJ58,3)</f>
        <v>1499.7370000000001</v>
      </c>
      <c r="CK58" s="23">
        <f>+TRUNC('D-PS'!CK58,3)</f>
        <v>0</v>
      </c>
      <c r="CL58" s="23">
        <f>+TRUNC('D-PS'!CL58,3)</f>
        <v>0</v>
      </c>
      <c r="CM58" s="23">
        <f>+TRUNC('D-PS'!CM58,3)</f>
        <v>0</v>
      </c>
      <c r="CN58" s="23">
        <f>+TRUNC('D-PS'!CN58,0)</f>
        <v>0</v>
      </c>
      <c r="CO58" s="23">
        <f>+TRUNC('D-PS'!CO58,3)</f>
        <v>0</v>
      </c>
      <c r="CP58" s="23">
        <f>+TRUNC('D-PS'!CP58,0)</f>
        <v>0</v>
      </c>
      <c r="CQ58" s="23">
        <f>+TRUNC('D-PS'!CQ58,0)</f>
        <v>0</v>
      </c>
      <c r="CR58" s="23">
        <f>+TRUNC('D-PS'!CR58,0)</f>
        <v>0</v>
      </c>
      <c r="CS58" s="23">
        <f>+TRUNC('D-PS'!CS58,0)</f>
        <v>0</v>
      </c>
      <c r="CT58" s="23">
        <f>+TRUNC('D-PS'!CT58,0)</f>
        <v>0</v>
      </c>
      <c r="CU58" s="23">
        <f>+TRUNC('D-PS'!CU58,6)</f>
        <v>0</v>
      </c>
      <c r="CV58" s="23">
        <f>+TRUNC('D-PS'!CV58,0)</f>
        <v>0</v>
      </c>
      <c r="CW58" s="23">
        <f>+TRUNC('D-PS'!CW58,0)</f>
        <v>0</v>
      </c>
      <c r="CX58" s="23">
        <f>+TRUNC('D-PS'!CX58,0)</f>
        <v>0</v>
      </c>
      <c r="CY58" s="23">
        <f>+TRUNC('D-PS'!CY58,0)</f>
        <v>0</v>
      </c>
      <c r="CZ58" s="23">
        <f>+TRUNC('D-PS'!CZ58,0)</f>
        <v>0</v>
      </c>
      <c r="DA58" s="23">
        <f>+TRUNC('D-PS'!DA58,0)</f>
        <v>0</v>
      </c>
      <c r="DB58" s="23">
        <f>+TRUNC('D-PS'!DB58,0)</f>
        <v>0</v>
      </c>
      <c r="DC58" s="23">
        <f>+TRUNC('D-PS'!DC58,0)</f>
        <v>0</v>
      </c>
      <c r="DD58" s="23">
        <f>+TRUNC('D-PS'!DD58,0)</f>
        <v>0</v>
      </c>
      <c r="DE58" s="23">
        <f>+TRUNC('D-PS'!DE58,0)</f>
        <v>0</v>
      </c>
      <c r="DF58" s="23">
        <f>+TRUNC('D-PS'!DF58,0)</f>
        <v>0</v>
      </c>
      <c r="DG58" s="23">
        <f>+TRUNC('D-PS'!DG58,0)</f>
        <v>0</v>
      </c>
      <c r="DH58" s="23">
        <f>+TRUNC('D-PS'!DH58,0)</f>
        <v>0</v>
      </c>
      <c r="DI58" s="23">
        <f>+TRUNC('D-PS'!DI58,0)</f>
        <v>0</v>
      </c>
      <c r="DJ58" s="23">
        <f>+TRUNC('D-PS'!DJ58,6)</f>
        <v>0</v>
      </c>
      <c r="DK58" s="23">
        <f>+TRUNC('D-PS'!DK58,0)</f>
        <v>0</v>
      </c>
      <c r="DL58" s="23">
        <f>+TRUNC('D-PS'!DL58,0)</f>
        <v>5811</v>
      </c>
      <c r="DM58" s="23">
        <f>+TRUNC('D-PS'!DM58,0)</f>
        <v>0</v>
      </c>
      <c r="DN58" s="23">
        <f>+TRUNC('D-PS'!DN58,0)</f>
        <v>2473008</v>
      </c>
      <c r="DO58" s="23">
        <f>+TRUNC('D-PS'!DO58,0)</f>
        <v>2467197</v>
      </c>
      <c r="DP58" s="23">
        <f>+TRUNC('D-PS'!DP58,0)</f>
        <v>288980</v>
      </c>
      <c r="DR58" s="53">
        <f>+TRUNC('D-PS'!DR58,0)</f>
        <v>0</v>
      </c>
      <c r="DS58" s="53">
        <f>+TRUNC('D-PS'!DS58,0)</f>
        <v>0</v>
      </c>
      <c r="DT58" s="53">
        <f>+TRUNC('D-PS'!DT58,3)</f>
        <v>0</v>
      </c>
      <c r="DU58" s="53">
        <f>+TRUNC('D-PS'!DU58,3)</f>
        <v>0</v>
      </c>
      <c r="DV58" s="53">
        <f>+TRUNC('D-PS'!DV58,0)</f>
        <v>0</v>
      </c>
      <c r="DW58" s="53">
        <f>+TRUNC('D-PS'!DW58,0)</f>
        <v>0</v>
      </c>
      <c r="DX58" s="53">
        <f>+TRUNC('D-PS'!DX58,0)</f>
        <v>0</v>
      </c>
      <c r="DY58" s="53">
        <f>+TRUNC('D-PS'!DY58,0)</f>
        <v>0</v>
      </c>
      <c r="DZ58" s="53">
        <f>+TRUNC('D-PS'!DZ58,0)</f>
        <v>0</v>
      </c>
      <c r="EA58" s="53">
        <f>+TRUNC('D-PS'!EA58,0)</f>
        <v>0</v>
      </c>
      <c r="EB58" s="53">
        <f>+TRUNC('D-PS'!EB58,3)</f>
        <v>0</v>
      </c>
      <c r="EC58" s="53">
        <f>+TRUNC('D-PS'!EC58,3)</f>
        <v>0</v>
      </c>
      <c r="ED58" s="53">
        <f>+TRUNC('D-PS'!ED58,0)</f>
        <v>0</v>
      </c>
      <c r="EE58" s="53">
        <f>+TRUNC('D-PS'!EE58,0)</f>
        <v>0</v>
      </c>
      <c r="EF58" s="53">
        <f>+TRUNC('D-PS'!EF58,0)</f>
        <v>0</v>
      </c>
      <c r="EG58" s="53">
        <f>+TRUNC('D-PS'!EG58,0)</f>
        <v>0</v>
      </c>
      <c r="EH58" s="53">
        <f>+TRUNC('D-PS'!EH58,0)</f>
        <v>0</v>
      </c>
      <c r="EI58" s="53">
        <f>+TRUNC('D-PS'!EI58,0)</f>
        <v>0</v>
      </c>
      <c r="EJ58" s="53">
        <f>+TRUNC('D-PS'!EJ58,3)</f>
        <v>0</v>
      </c>
      <c r="EK58" s="53">
        <f>+TRUNC('D-PS'!EK58,3)</f>
        <v>0</v>
      </c>
      <c r="EL58" s="53">
        <f>+TRUNC('D-PS'!EL58,0)</f>
        <v>0</v>
      </c>
      <c r="EM58" s="53">
        <f>+TRUNC('D-PS'!EM58,0)</f>
        <v>0</v>
      </c>
      <c r="EN58" s="53">
        <f>+TRUNC('D-PS'!EN58,0)</f>
        <v>0</v>
      </c>
      <c r="EO58" s="53">
        <f>+TRUNC('D-PS'!EO58,0)</f>
        <v>0</v>
      </c>
      <c r="EP58" s="76"/>
      <c r="EQ58" s="53">
        <f>+TRUNC('D-PS'!EQ58,0)</f>
        <v>152562</v>
      </c>
      <c r="ER58" s="53">
        <f>+TRUNC('D-PS'!ER58,0)</f>
        <v>0</v>
      </c>
      <c r="ES58" s="53">
        <f>+TRUNC('D-PS'!ES58,3)</f>
        <v>0</v>
      </c>
      <c r="ET58" s="53">
        <f>+TRUNC('D-PS'!ET58,3)</f>
        <v>20745.641</v>
      </c>
      <c r="EU58" s="53">
        <f>+TRUNC('D-PS'!EU58,0)</f>
        <v>0</v>
      </c>
      <c r="EV58" s="53">
        <f>+TRUNC('D-PS'!EV58,0)</f>
        <v>0</v>
      </c>
      <c r="EW58" s="53">
        <f>+TRUNC('D-PS'!EW58,0)</f>
        <v>0</v>
      </c>
      <c r="EX58" s="53">
        <f>+TRUNC('D-PS'!EX58,0)</f>
        <v>0</v>
      </c>
      <c r="EY58" s="53">
        <f>+TRUNC('D-PS'!EY58,0)</f>
        <v>152562</v>
      </c>
      <c r="EZ58" s="53">
        <f>+TRUNC('D-PS'!EZ58,0)</f>
        <v>0</v>
      </c>
      <c r="FA58" s="53">
        <f>+TRUNC('D-PS'!FA58,3)</f>
        <v>0</v>
      </c>
      <c r="FB58" s="53">
        <f>+TRUNC('D-PS'!FB58,3)</f>
        <v>20745.641</v>
      </c>
      <c r="FC58" s="53">
        <f>+TRUNC('D-PS'!FC58,0)</f>
        <v>0</v>
      </c>
      <c r="FD58" s="53">
        <f>+TRUNC('D-PS'!FD58,0)</f>
        <v>0</v>
      </c>
      <c r="FE58" s="53">
        <f>+TRUNC('D-PS'!FE58,0)</f>
        <v>0</v>
      </c>
      <c r="FF58" s="53">
        <f>+TRUNC('D-PS'!FF58,0)</f>
        <v>0</v>
      </c>
      <c r="FG58" s="53">
        <f>+TRUNC('D-PS'!FG58,0)</f>
        <v>140357</v>
      </c>
      <c r="FH58" s="53">
        <f>+TRUNC('D-PS'!FH58,0)</f>
        <v>0</v>
      </c>
      <c r="FI58" s="53">
        <f>+TRUNC('D-PS'!FI58,3)</f>
        <v>0</v>
      </c>
      <c r="FJ58" s="53">
        <f>+TRUNC('D-PS'!FJ58,3)</f>
        <v>20745.641</v>
      </c>
      <c r="FK58" s="53">
        <f>+TRUNC('D-PS'!FK58,0)</f>
        <v>0</v>
      </c>
      <c r="FL58" s="53">
        <f>+TRUNC('D-PS'!FL58,0)</f>
        <v>0</v>
      </c>
      <c r="FM58" s="53">
        <f>+TRUNC('D-PS'!FM58,0)</f>
        <v>0</v>
      </c>
      <c r="FN58" s="53">
        <f>+TRUNC('D-PS'!FN58,0)</f>
        <v>0</v>
      </c>
    </row>
    <row r="59" spans="3:170" x14ac:dyDescent="0.2">
      <c r="C59" s="12">
        <f>+'D-PDP'!C59</f>
        <v>2046</v>
      </c>
      <c r="D59" s="23">
        <f>+TRUNC('D-PS'!D59,0)</f>
        <v>71</v>
      </c>
      <c r="E59" s="23">
        <f>+TRUNC('D-PS'!E59,0)</f>
        <v>0</v>
      </c>
      <c r="F59" s="23">
        <f>+TRUNC('D-PS'!F59,0)</f>
        <v>39</v>
      </c>
      <c r="G59" s="23">
        <f>+TRUNC('D-PS'!G59,0)</f>
        <v>0</v>
      </c>
      <c r="H59" s="23">
        <f>+TRUNC('D-PS'!H59,0)</f>
        <v>32</v>
      </c>
      <c r="I59" s="23">
        <f>+TRUNC('D-PS'!I59,0)</f>
        <v>0</v>
      </c>
      <c r="J59" s="23">
        <f>+TRUNC('D-PS'!J59,0)</f>
        <v>0</v>
      </c>
      <c r="K59" s="23">
        <f>+TRUNC('D-PS'!K59,0)</f>
        <v>50404</v>
      </c>
      <c r="L59" s="23">
        <f>+TRUNC('D-PS'!L59,0)</f>
        <v>0</v>
      </c>
      <c r="M59" s="23">
        <f>+TRUNC('D-PS'!M59,3)</f>
        <v>13329.754000000001</v>
      </c>
      <c r="N59" s="23">
        <f>+TRUNC('D-PS'!N59,3)</f>
        <v>12263.374</v>
      </c>
      <c r="O59" s="23">
        <f>+TRUNC('D-PS'!O59,3)</f>
        <v>0</v>
      </c>
      <c r="P59" s="23">
        <f>+TRUNC('D-PS'!P59,3)</f>
        <v>1066.3800000000001</v>
      </c>
      <c r="Q59" s="23">
        <f>+TRUNC('D-PS'!Q59,3)</f>
        <v>0</v>
      </c>
      <c r="R59" s="23">
        <f>+TRUNC('D-PS'!R59,3)</f>
        <v>0</v>
      </c>
      <c r="S59" s="23">
        <f>+TRUNC('D-PS'!S59,0)</f>
        <v>0</v>
      </c>
      <c r="T59" s="23">
        <f>+TRUNC('D-PS'!T59,0)</f>
        <v>0</v>
      </c>
      <c r="U59" s="23">
        <f>+TRUNC('D-PS'!U59,0)</f>
        <v>0</v>
      </c>
      <c r="V59" s="23">
        <f>+TRUNC('D-PS'!V59,0)</f>
        <v>0</v>
      </c>
      <c r="W59" s="23">
        <f>+TRUNC('D-PS'!W59,0)</f>
        <v>5345563</v>
      </c>
      <c r="X59" s="23">
        <f>+TRUNC('D-PS'!X59,0)</f>
        <v>3631295</v>
      </c>
      <c r="Y59" s="23">
        <f>+TRUNC('D-PS'!Y59,0)</f>
        <v>0</v>
      </c>
      <c r="Z59" s="23">
        <f>+TRUNC('D-PS'!Z59,0)</f>
        <v>0</v>
      </c>
      <c r="AA59" s="23">
        <f>+TRUNC('D-PS'!AA59,0)</f>
        <v>0</v>
      </c>
      <c r="AB59" s="23">
        <f>+TRUNC('D-PS'!AB59,0)</f>
        <v>136408</v>
      </c>
      <c r="AC59" s="23">
        <f>+TRUNC('D-PS'!AC59,0)</f>
        <v>0</v>
      </c>
      <c r="AD59" s="23">
        <f>+TRUNC('D-PS'!AD59,3)</f>
        <v>0</v>
      </c>
      <c r="AE59" s="23">
        <f>+TRUNC('D-PS'!AE59,3)</f>
        <v>16852.657999999999</v>
      </c>
      <c r="AF59" s="23">
        <f>+TRUNC('D-PS'!AF59,0)</f>
        <v>0</v>
      </c>
      <c r="AG59" s="23">
        <f>+TRUNC('D-PS'!AG59,0)</f>
        <v>0</v>
      </c>
      <c r="AH59" s="23">
        <f>+TRUNC('D-PS'!AH59,0)</f>
        <v>0</v>
      </c>
      <c r="AI59" s="23">
        <f>+TRUNC('D-PS'!AI59,0)</f>
        <v>0</v>
      </c>
      <c r="AJ59" s="23">
        <f>+TRUNC('D-PS'!AJ59,6)</f>
        <v>8</v>
      </c>
      <c r="AK59" s="23">
        <f>+TRUNC('D-PS'!AK59,6)</f>
        <v>6.4</v>
      </c>
      <c r="AL59" s="23">
        <f>+TRUNC('D-PS'!AL59,6)</f>
        <v>0</v>
      </c>
      <c r="AM59" s="23">
        <f>+TRUNC('D-PS'!AM59,0)</f>
        <v>10912</v>
      </c>
      <c r="AN59" s="23">
        <f>+TRUNC('D-PS'!AN59,3)</f>
        <v>0</v>
      </c>
      <c r="AO59" s="23">
        <f>+TRUNC('D-PS'!AO59,0)</f>
        <v>0</v>
      </c>
      <c r="AP59" s="23">
        <f>+TRUNC('D-PS'!AP59,6)</f>
        <v>100</v>
      </c>
      <c r="AQ59" s="23">
        <f>+TRUNC('D-PS'!AQ59,0)</f>
        <v>136408</v>
      </c>
      <c r="AR59" s="23">
        <f>+TRUNC('D-PS'!AR59,0)</f>
        <v>0</v>
      </c>
      <c r="AS59" s="23">
        <f>+TRUNC('D-PS'!AS59,3)</f>
        <v>0</v>
      </c>
      <c r="AT59" s="23">
        <f>+TRUNC('D-PS'!AT59,3)</f>
        <v>16852.657999999999</v>
      </c>
      <c r="AU59" s="23">
        <f>+TRUNC('D-PS'!AU59,0)</f>
        <v>0</v>
      </c>
      <c r="AV59" s="23">
        <f>+TRUNC('D-PS'!AV59,0)</f>
        <v>0</v>
      </c>
      <c r="AW59" s="23">
        <f>+TRUNC('D-PS'!AW59,0)</f>
        <v>0</v>
      </c>
      <c r="AX59" s="23">
        <f>+TRUNC('D-PS'!AX59,0)</f>
        <v>0</v>
      </c>
      <c r="AY59" s="23">
        <f>+TRUNC('D-PS'!AY59,0)</f>
        <v>10912</v>
      </c>
      <c r="AZ59" s="23">
        <f>+TRUNC('D-PS'!AZ59,3)</f>
        <v>0</v>
      </c>
      <c r="BA59" s="23">
        <f>+TRUNC('D-PS'!BA59,0)</f>
        <v>0</v>
      </c>
      <c r="BB59" s="23">
        <f>+TRUNC('D-PS'!BB59,0)</f>
        <v>125495</v>
      </c>
      <c r="BC59" s="23">
        <f>+TRUNC('D-PS'!BC59,0)</f>
        <v>0</v>
      </c>
      <c r="BD59" s="23">
        <f>+TRUNC('D-PS'!BD59,3)</f>
        <v>0</v>
      </c>
      <c r="BE59" s="23">
        <f>+TRUNC('D-PS'!BE59,3)</f>
        <v>16852.657999999999</v>
      </c>
      <c r="BF59" s="23">
        <f>+TRUNC('D-PS'!BF59,0)</f>
        <v>0</v>
      </c>
      <c r="BG59" s="23">
        <f>+TRUNC('D-PS'!BG59,0)</f>
        <v>0</v>
      </c>
      <c r="BH59" s="23">
        <f>+TRUNC('D-PS'!BH59,0)</f>
        <v>0</v>
      </c>
      <c r="BI59" s="23">
        <f>+TRUNC('D-PS'!BI59,0)</f>
        <v>0</v>
      </c>
      <c r="BJ59" s="23">
        <f>+TRUNC('D-PS'!BJ59,3)</f>
        <v>98.739000000000004</v>
      </c>
      <c r="BK59" s="23">
        <f>+TRUNC('D-PS'!BK59,3)</f>
        <v>1.8420000000000001</v>
      </c>
      <c r="BL59" s="23">
        <f>+TRUNC('D-PS'!BL59,3)</f>
        <v>-1.0569999999999999</v>
      </c>
      <c r="BM59" s="23">
        <f>+TRUNC('D-PS'!BM59,3)</f>
        <v>0.876</v>
      </c>
      <c r="BN59" s="23">
        <f>+TRUNC('D-PS'!BN59,3)</f>
        <v>6.0419999999999998</v>
      </c>
      <c r="BO59" s="23">
        <f>+TRUNC('D-PS'!BO59,3)</f>
        <v>6.0419999999999998</v>
      </c>
      <c r="BP59" s="23">
        <f>+TRUNC('D-PS'!BP59,3)</f>
        <v>0</v>
      </c>
      <c r="BQ59" s="23">
        <f>+TRUNC('D-PS'!BQ59,3)</f>
        <v>37.502000000000002</v>
      </c>
      <c r="BR59" s="23">
        <f>+TRUNC('D-PS'!BR59,3)</f>
        <v>37.502000000000002</v>
      </c>
      <c r="BS59" s="23">
        <f>+TRUNC('D-PS'!BS59,3)</f>
        <v>98.739000000000004</v>
      </c>
      <c r="BT59" s="23">
        <f>+TRUNC('D-PS'!BT59,0)</f>
        <v>12391314</v>
      </c>
      <c r="BU59" s="23">
        <f>+TRUNC('D-PS'!BU59,0)</f>
        <v>11254293</v>
      </c>
      <c r="BV59" s="23">
        <f>+TRUNC('D-PS'!BV59,6)</f>
        <v>100</v>
      </c>
      <c r="BW59" s="23">
        <f>+TRUNC('D-PS'!BW59,0)</f>
        <v>5041549</v>
      </c>
      <c r="BX59" s="23">
        <f>+TRUNC('D-PS'!BX59,0)</f>
        <v>0</v>
      </c>
      <c r="BY59" s="23">
        <f>+TRUNC('D-PS'!BY59,0)</f>
        <v>6212744</v>
      </c>
      <c r="BZ59" s="23">
        <f>+TRUNC('D-PS'!BZ59,3)</f>
        <v>45.545000000000002</v>
      </c>
      <c r="CA59" s="23">
        <f>+TRUNC('D-PS'!CA59,3)</f>
        <v>0.13</v>
      </c>
      <c r="CB59" s="23">
        <f>+TRUNC('D-PS'!CB59,3)</f>
        <v>0.42199999999999999</v>
      </c>
      <c r="CC59" s="23">
        <f>+TRUNC('D-PS'!CC59,3)</f>
        <v>0.10299999999999999</v>
      </c>
      <c r="CD59" s="23">
        <f>+TRUNC('D-PS'!CD59,3)</f>
        <v>8.6999999999999994E-2</v>
      </c>
      <c r="CE59" s="23">
        <f>+TRUNC('D-PS'!CE59,3)</f>
        <v>0</v>
      </c>
      <c r="CF59" s="23">
        <f>+TRUNC('D-PS'!CF59,3)</f>
        <v>0</v>
      </c>
      <c r="CG59" s="23">
        <f>+TRUNC('D-PS'!CG59,3)</f>
        <v>0</v>
      </c>
      <c r="CH59" s="23">
        <f>+TRUNC('D-PS'!CH59,3)</f>
        <v>0</v>
      </c>
      <c r="CI59" s="23">
        <f>+TRUNC('D-PS'!CI59,3)</f>
        <v>47099.114999999998</v>
      </c>
      <c r="CJ59" s="23">
        <f>+TRUNC('D-PS'!CJ59,3)</f>
        <v>1499.7370000000001</v>
      </c>
      <c r="CK59" s="23">
        <f>+TRUNC('D-PS'!CK59,3)</f>
        <v>0</v>
      </c>
      <c r="CL59" s="23">
        <f>+TRUNC('D-PS'!CL59,3)</f>
        <v>0</v>
      </c>
      <c r="CM59" s="23">
        <f>+TRUNC('D-PS'!CM59,3)</f>
        <v>0</v>
      </c>
      <c r="CN59" s="23">
        <f>+TRUNC('D-PS'!CN59,0)</f>
        <v>0</v>
      </c>
      <c r="CO59" s="23">
        <f>+TRUNC('D-PS'!CO59,3)</f>
        <v>0</v>
      </c>
      <c r="CP59" s="23">
        <f>+TRUNC('D-PS'!CP59,0)</f>
        <v>0</v>
      </c>
      <c r="CQ59" s="23">
        <f>+TRUNC('D-PS'!CQ59,0)</f>
        <v>0</v>
      </c>
      <c r="CR59" s="23">
        <f>+TRUNC('D-PS'!CR59,0)</f>
        <v>0</v>
      </c>
      <c r="CS59" s="23">
        <f>+TRUNC('D-PS'!CS59,0)</f>
        <v>0</v>
      </c>
      <c r="CT59" s="23">
        <f>+TRUNC('D-PS'!CT59,0)</f>
        <v>0</v>
      </c>
      <c r="CU59" s="23">
        <f>+TRUNC('D-PS'!CU59,6)</f>
        <v>0</v>
      </c>
      <c r="CV59" s="23">
        <f>+TRUNC('D-PS'!CV59,0)</f>
        <v>0</v>
      </c>
      <c r="CW59" s="23">
        <f>+TRUNC('D-PS'!CW59,0)</f>
        <v>0</v>
      </c>
      <c r="CX59" s="23">
        <f>+TRUNC('D-PS'!CX59,0)</f>
        <v>0</v>
      </c>
      <c r="CY59" s="23">
        <f>+TRUNC('D-PS'!CY59,0)</f>
        <v>0</v>
      </c>
      <c r="CZ59" s="23">
        <f>+TRUNC('D-PS'!CZ59,0)</f>
        <v>0</v>
      </c>
      <c r="DA59" s="23">
        <f>+TRUNC('D-PS'!DA59,0)</f>
        <v>0</v>
      </c>
      <c r="DB59" s="23">
        <f>+TRUNC('D-PS'!DB59,0)</f>
        <v>0</v>
      </c>
      <c r="DC59" s="23">
        <f>+TRUNC('D-PS'!DC59,0)</f>
        <v>0</v>
      </c>
      <c r="DD59" s="23">
        <f>+TRUNC('D-PS'!DD59,0)</f>
        <v>0</v>
      </c>
      <c r="DE59" s="23">
        <f>+TRUNC('D-PS'!DE59,0)</f>
        <v>0</v>
      </c>
      <c r="DF59" s="23">
        <f>+TRUNC('D-PS'!DF59,0)</f>
        <v>0</v>
      </c>
      <c r="DG59" s="23">
        <f>+TRUNC('D-PS'!DG59,0)</f>
        <v>0</v>
      </c>
      <c r="DH59" s="23">
        <f>+TRUNC('D-PS'!DH59,0)</f>
        <v>0</v>
      </c>
      <c r="DI59" s="23">
        <f>+TRUNC('D-PS'!DI59,0)</f>
        <v>0</v>
      </c>
      <c r="DJ59" s="23">
        <f>+TRUNC('D-PS'!DJ59,6)</f>
        <v>0</v>
      </c>
      <c r="DK59" s="23">
        <f>+TRUNC('D-PS'!DK59,0)</f>
        <v>0</v>
      </c>
      <c r="DL59" s="23">
        <f>+TRUNC('D-PS'!DL59,0)</f>
        <v>5794</v>
      </c>
      <c r="DM59" s="23">
        <f>+TRUNC('D-PS'!DM59,0)</f>
        <v>0</v>
      </c>
      <c r="DN59" s="23">
        <f>+TRUNC('D-PS'!DN59,0)</f>
        <v>1137021</v>
      </c>
      <c r="DO59" s="23">
        <f>+TRUNC('D-PS'!DO59,0)</f>
        <v>1131226</v>
      </c>
      <c r="DP59" s="23">
        <f>+TRUNC('D-PS'!DP59,0)</f>
        <v>120454</v>
      </c>
      <c r="DR59" s="53">
        <f>+TRUNC('D-PS'!DR59,0)</f>
        <v>0</v>
      </c>
      <c r="DS59" s="53">
        <f>+TRUNC('D-PS'!DS59,0)</f>
        <v>0</v>
      </c>
      <c r="DT59" s="53">
        <f>+TRUNC('D-PS'!DT59,3)</f>
        <v>0</v>
      </c>
      <c r="DU59" s="53">
        <f>+TRUNC('D-PS'!DU59,3)</f>
        <v>0</v>
      </c>
      <c r="DV59" s="53">
        <f>+TRUNC('D-PS'!DV59,0)</f>
        <v>0</v>
      </c>
      <c r="DW59" s="53">
        <f>+TRUNC('D-PS'!DW59,0)</f>
        <v>0</v>
      </c>
      <c r="DX59" s="53">
        <f>+TRUNC('D-PS'!DX59,0)</f>
        <v>0</v>
      </c>
      <c r="DY59" s="53">
        <f>+TRUNC('D-PS'!DY59,0)</f>
        <v>0</v>
      </c>
      <c r="DZ59" s="53">
        <f>+TRUNC('D-PS'!DZ59,0)</f>
        <v>0</v>
      </c>
      <c r="EA59" s="53">
        <f>+TRUNC('D-PS'!EA59,0)</f>
        <v>0</v>
      </c>
      <c r="EB59" s="53">
        <f>+TRUNC('D-PS'!EB59,3)</f>
        <v>0</v>
      </c>
      <c r="EC59" s="53">
        <f>+TRUNC('D-PS'!EC59,3)</f>
        <v>0</v>
      </c>
      <c r="ED59" s="53">
        <f>+TRUNC('D-PS'!ED59,0)</f>
        <v>0</v>
      </c>
      <c r="EE59" s="53">
        <f>+TRUNC('D-PS'!EE59,0)</f>
        <v>0</v>
      </c>
      <c r="EF59" s="53">
        <f>+TRUNC('D-PS'!EF59,0)</f>
        <v>0</v>
      </c>
      <c r="EG59" s="53">
        <f>+TRUNC('D-PS'!EG59,0)</f>
        <v>0</v>
      </c>
      <c r="EH59" s="53">
        <f>+TRUNC('D-PS'!EH59,0)</f>
        <v>0</v>
      </c>
      <c r="EI59" s="53">
        <f>+TRUNC('D-PS'!EI59,0)</f>
        <v>0</v>
      </c>
      <c r="EJ59" s="53">
        <f>+TRUNC('D-PS'!EJ59,3)</f>
        <v>0</v>
      </c>
      <c r="EK59" s="53">
        <f>+TRUNC('D-PS'!EK59,3)</f>
        <v>0</v>
      </c>
      <c r="EL59" s="53">
        <f>+TRUNC('D-PS'!EL59,0)</f>
        <v>0</v>
      </c>
      <c r="EM59" s="53">
        <f>+TRUNC('D-PS'!EM59,0)</f>
        <v>0</v>
      </c>
      <c r="EN59" s="53">
        <f>+TRUNC('D-PS'!EN59,0)</f>
        <v>0</v>
      </c>
      <c r="EO59" s="53">
        <f>+TRUNC('D-PS'!EO59,0)</f>
        <v>0</v>
      </c>
      <c r="EP59" s="76"/>
      <c r="EQ59" s="53">
        <f>+TRUNC('D-PS'!EQ59,0)</f>
        <v>136408</v>
      </c>
      <c r="ER59" s="53">
        <f>+TRUNC('D-PS'!ER59,0)</f>
        <v>0</v>
      </c>
      <c r="ES59" s="53">
        <f>+TRUNC('D-PS'!ES59,3)</f>
        <v>0</v>
      </c>
      <c r="ET59" s="53">
        <f>+TRUNC('D-PS'!ET59,3)</f>
        <v>16852.657999999999</v>
      </c>
      <c r="EU59" s="53">
        <f>+TRUNC('D-PS'!EU59,0)</f>
        <v>0</v>
      </c>
      <c r="EV59" s="53">
        <f>+TRUNC('D-PS'!EV59,0)</f>
        <v>0</v>
      </c>
      <c r="EW59" s="53">
        <f>+TRUNC('D-PS'!EW59,0)</f>
        <v>0</v>
      </c>
      <c r="EX59" s="53">
        <f>+TRUNC('D-PS'!EX59,0)</f>
        <v>0</v>
      </c>
      <c r="EY59" s="53">
        <f>+TRUNC('D-PS'!EY59,0)</f>
        <v>136408</v>
      </c>
      <c r="EZ59" s="53">
        <f>+TRUNC('D-PS'!EZ59,0)</f>
        <v>0</v>
      </c>
      <c r="FA59" s="53">
        <f>+TRUNC('D-PS'!FA59,3)</f>
        <v>0</v>
      </c>
      <c r="FB59" s="53">
        <f>+TRUNC('D-PS'!FB59,3)</f>
        <v>16852.657999999999</v>
      </c>
      <c r="FC59" s="53">
        <f>+TRUNC('D-PS'!FC59,0)</f>
        <v>0</v>
      </c>
      <c r="FD59" s="53">
        <f>+TRUNC('D-PS'!FD59,0)</f>
        <v>0</v>
      </c>
      <c r="FE59" s="53">
        <f>+TRUNC('D-PS'!FE59,0)</f>
        <v>0</v>
      </c>
      <c r="FF59" s="53">
        <f>+TRUNC('D-PS'!FF59,0)</f>
        <v>0</v>
      </c>
      <c r="FG59" s="53">
        <f>+TRUNC('D-PS'!FG59,0)</f>
        <v>125495</v>
      </c>
      <c r="FH59" s="53">
        <f>+TRUNC('D-PS'!FH59,0)</f>
        <v>0</v>
      </c>
      <c r="FI59" s="53">
        <f>+TRUNC('D-PS'!FI59,3)</f>
        <v>0</v>
      </c>
      <c r="FJ59" s="53">
        <f>+TRUNC('D-PS'!FJ59,3)</f>
        <v>16852.657999999999</v>
      </c>
      <c r="FK59" s="53">
        <f>+TRUNC('D-PS'!FK59,0)</f>
        <v>0</v>
      </c>
      <c r="FL59" s="53">
        <f>+TRUNC('D-PS'!FL59,0)</f>
        <v>0</v>
      </c>
      <c r="FM59" s="53">
        <f>+TRUNC('D-PS'!FM59,0)</f>
        <v>0</v>
      </c>
      <c r="FN59" s="53">
        <f>+TRUNC('D-PS'!FN59,0)</f>
        <v>0</v>
      </c>
    </row>
    <row r="60" spans="3:170" x14ac:dyDescent="0.2">
      <c r="C60" s="12">
        <f>+'D-PDP'!C60</f>
        <v>2047</v>
      </c>
      <c r="D60" s="23">
        <f>+TRUNC('D-PS'!D60,0)</f>
        <v>0</v>
      </c>
      <c r="E60" s="23">
        <f>+TRUNC('D-PS'!E60,0)</f>
        <v>0</v>
      </c>
      <c r="F60" s="23">
        <f>+TRUNC('D-PS'!F60,0)</f>
        <v>0</v>
      </c>
      <c r="G60" s="23">
        <f>+TRUNC('D-PS'!G60,0)</f>
        <v>0</v>
      </c>
      <c r="H60" s="23">
        <f>+TRUNC('D-PS'!H60,0)</f>
        <v>0</v>
      </c>
      <c r="I60" s="23">
        <f>+TRUNC('D-PS'!I60,0)</f>
        <v>0</v>
      </c>
      <c r="J60" s="23">
        <f>+TRUNC('D-PS'!J60,0)</f>
        <v>4</v>
      </c>
      <c r="K60" s="23">
        <f>+TRUNC('D-PS'!K60,0)</f>
        <v>45076</v>
      </c>
      <c r="L60" s="23">
        <f>+TRUNC('D-PS'!L60,0)</f>
        <v>0</v>
      </c>
      <c r="M60" s="23">
        <f>+TRUNC('D-PS'!M60,3)</f>
        <v>11900.571</v>
      </c>
      <c r="N60" s="23">
        <f>+TRUNC('D-PS'!N60,3)</f>
        <v>10948.525</v>
      </c>
      <c r="O60" s="23">
        <f>+TRUNC('D-PS'!O60,3)</f>
        <v>0</v>
      </c>
      <c r="P60" s="23">
        <f>+TRUNC('D-PS'!P60,3)</f>
        <v>952.04499999999996</v>
      </c>
      <c r="Q60" s="23">
        <f>+TRUNC('D-PS'!Q60,3)</f>
        <v>0</v>
      </c>
      <c r="R60" s="23">
        <f>+TRUNC('D-PS'!R60,3)</f>
        <v>0</v>
      </c>
      <c r="S60" s="23">
        <f>+TRUNC('D-PS'!S60,0)</f>
        <v>0</v>
      </c>
      <c r="T60" s="23">
        <f>+TRUNC('D-PS'!T60,0)</f>
        <v>0</v>
      </c>
      <c r="U60" s="23">
        <f>+TRUNC('D-PS'!U60,0)</f>
        <v>0</v>
      </c>
      <c r="V60" s="23">
        <f>+TRUNC('D-PS'!V60,0)</f>
        <v>0</v>
      </c>
      <c r="W60" s="23">
        <f>+TRUNC('D-PS'!W60,0)</f>
        <v>5367438</v>
      </c>
      <c r="X60" s="23">
        <f>+TRUNC('D-PS'!X60,0)</f>
        <v>3632745</v>
      </c>
      <c r="Y60" s="23">
        <f>+TRUNC('D-PS'!Y60,0)</f>
        <v>0</v>
      </c>
      <c r="Z60" s="23">
        <f>+TRUNC('D-PS'!Z60,0)</f>
        <v>0</v>
      </c>
      <c r="AA60" s="23">
        <f>+TRUNC('D-PS'!AA60,0)</f>
        <v>0</v>
      </c>
      <c r="AB60" s="23">
        <f>+TRUNC('D-PS'!AB60,0)</f>
        <v>0</v>
      </c>
      <c r="AC60" s="23">
        <f>+TRUNC('D-PS'!AC60,0)</f>
        <v>0</v>
      </c>
      <c r="AD60" s="23">
        <f>+TRUNC('D-PS'!AD60,3)</f>
        <v>0</v>
      </c>
      <c r="AE60" s="23">
        <f>+TRUNC('D-PS'!AE60,3)</f>
        <v>0</v>
      </c>
      <c r="AF60" s="23">
        <f>+TRUNC('D-PS'!AF60,0)</f>
        <v>0</v>
      </c>
      <c r="AG60" s="23">
        <f>+TRUNC('D-PS'!AG60,0)</f>
        <v>0</v>
      </c>
      <c r="AH60" s="23">
        <f>+TRUNC('D-PS'!AH60,0)</f>
        <v>0</v>
      </c>
      <c r="AI60" s="23">
        <f>+TRUNC('D-PS'!AI60,0)</f>
        <v>0</v>
      </c>
      <c r="AJ60" s="23">
        <f>+TRUNC('D-PS'!AJ60,6)</f>
        <v>0</v>
      </c>
      <c r="AK60" s="23">
        <f>+TRUNC('D-PS'!AK60,6)</f>
        <v>0</v>
      </c>
      <c r="AL60" s="23">
        <f>+TRUNC('D-PS'!AL60,6)</f>
        <v>0</v>
      </c>
      <c r="AM60" s="23">
        <f>+TRUNC('D-PS'!AM60,0)</f>
        <v>0</v>
      </c>
      <c r="AN60" s="23">
        <f>+TRUNC('D-PS'!AN60,3)</f>
        <v>0</v>
      </c>
      <c r="AO60" s="23">
        <f>+TRUNC('D-PS'!AO60,0)</f>
        <v>0</v>
      </c>
      <c r="AP60" s="23">
        <f>+TRUNC('D-PS'!AP60,6)</f>
        <v>0</v>
      </c>
      <c r="AQ60" s="23">
        <f>+TRUNC('D-PS'!AQ60,0)</f>
        <v>0</v>
      </c>
      <c r="AR60" s="23">
        <f>+TRUNC('D-PS'!AR60,0)</f>
        <v>0</v>
      </c>
      <c r="AS60" s="23">
        <f>+TRUNC('D-PS'!AS60,3)</f>
        <v>0</v>
      </c>
      <c r="AT60" s="23">
        <f>+TRUNC('D-PS'!AT60,3)</f>
        <v>0</v>
      </c>
      <c r="AU60" s="23">
        <f>+TRUNC('D-PS'!AU60,0)</f>
        <v>0</v>
      </c>
      <c r="AV60" s="23">
        <f>+TRUNC('D-PS'!AV60,0)</f>
        <v>0</v>
      </c>
      <c r="AW60" s="23">
        <f>+TRUNC('D-PS'!AW60,0)</f>
        <v>0</v>
      </c>
      <c r="AX60" s="23">
        <f>+TRUNC('D-PS'!AX60,0)</f>
        <v>0</v>
      </c>
      <c r="AY60" s="23">
        <f>+TRUNC('D-PS'!AY60,0)</f>
        <v>0</v>
      </c>
      <c r="AZ60" s="23">
        <f>+TRUNC('D-PS'!AZ60,3)</f>
        <v>0</v>
      </c>
      <c r="BA60" s="23">
        <f>+TRUNC('D-PS'!BA60,0)</f>
        <v>0</v>
      </c>
      <c r="BB60" s="23">
        <f>+TRUNC('D-PS'!BB60,0)</f>
        <v>0</v>
      </c>
      <c r="BC60" s="23">
        <f>+TRUNC('D-PS'!BC60,0)</f>
        <v>0</v>
      </c>
      <c r="BD60" s="23">
        <f>+TRUNC('D-PS'!BD60,3)</f>
        <v>0</v>
      </c>
      <c r="BE60" s="23">
        <f>+TRUNC('D-PS'!BE60,3)</f>
        <v>0</v>
      </c>
      <c r="BF60" s="23">
        <f>+TRUNC('D-PS'!BF60,0)</f>
        <v>0</v>
      </c>
      <c r="BG60" s="23">
        <f>+TRUNC('D-PS'!BG60,0)</f>
        <v>0</v>
      </c>
      <c r="BH60" s="23">
        <f>+TRUNC('D-PS'!BH60,0)</f>
        <v>0</v>
      </c>
      <c r="BI60" s="23">
        <f>+TRUNC('D-PS'!BI60,0)</f>
        <v>0</v>
      </c>
      <c r="BJ60" s="23">
        <f>+TRUNC('D-PS'!BJ60,3)</f>
        <v>98.739000000000004</v>
      </c>
      <c r="BK60" s="23">
        <f>+TRUNC('D-PS'!BK60,3)</f>
        <v>1.8420000000000001</v>
      </c>
      <c r="BL60" s="23">
        <f>+TRUNC('D-PS'!BL60,3)</f>
        <v>-1.0569999999999999</v>
      </c>
      <c r="BM60" s="23">
        <f>+TRUNC('D-PS'!BM60,3)</f>
        <v>0.876</v>
      </c>
      <c r="BN60" s="23">
        <f>+TRUNC('D-PS'!BN60,3)</f>
        <v>6.0419999999999998</v>
      </c>
      <c r="BO60" s="23">
        <f>+TRUNC('D-PS'!BO60,3)</f>
        <v>6.0419999999999998</v>
      </c>
      <c r="BP60" s="23">
        <f>+TRUNC('D-PS'!BP60,3)</f>
        <v>0</v>
      </c>
      <c r="BQ60" s="23">
        <f>+TRUNC('D-PS'!BQ60,3)</f>
        <v>37.502000000000002</v>
      </c>
      <c r="BR60" s="23">
        <f>+TRUNC('D-PS'!BR60,3)</f>
        <v>37.502000000000002</v>
      </c>
      <c r="BS60" s="23">
        <f>+TRUNC('D-PS'!BS60,3)</f>
        <v>98.739000000000004</v>
      </c>
      <c r="BT60" s="23">
        <f>+TRUNC('D-PS'!BT60,0)</f>
        <v>0</v>
      </c>
      <c r="BU60" s="23">
        <f>+TRUNC('D-PS'!BU60,0)</f>
        <v>0</v>
      </c>
      <c r="BV60" s="23">
        <f>+TRUNC('D-PS'!BV60,6)</f>
        <v>0</v>
      </c>
      <c r="BW60" s="23">
        <f>+TRUNC('D-PS'!BW60,0)</f>
        <v>0</v>
      </c>
      <c r="BX60" s="23">
        <f>+TRUNC('D-PS'!BX60,0)</f>
        <v>0</v>
      </c>
      <c r="BY60" s="23">
        <f>+TRUNC('D-PS'!BY60,0)</f>
        <v>0</v>
      </c>
      <c r="BZ60" s="23">
        <f>+TRUNC('D-PS'!BZ60,3)</f>
        <v>0</v>
      </c>
      <c r="CA60" s="23">
        <f>+TRUNC('D-PS'!CA60,3)</f>
        <v>0.13</v>
      </c>
      <c r="CB60" s="23">
        <f>+TRUNC('D-PS'!CB60,3)</f>
        <v>0.42199999999999999</v>
      </c>
      <c r="CC60" s="23">
        <f>+TRUNC('D-PS'!CC60,3)</f>
        <v>0.10299999999999999</v>
      </c>
      <c r="CD60" s="23">
        <f>+TRUNC('D-PS'!CD60,3)</f>
        <v>8.6999999999999994E-2</v>
      </c>
      <c r="CE60" s="23">
        <f>+TRUNC('D-PS'!CE60,3)</f>
        <v>0</v>
      </c>
      <c r="CF60" s="23">
        <f>+TRUNC('D-PS'!CF60,3)</f>
        <v>0</v>
      </c>
      <c r="CG60" s="23">
        <f>+TRUNC('D-PS'!CG60,3)</f>
        <v>0</v>
      </c>
      <c r="CH60" s="23">
        <f>+TRUNC('D-PS'!CH60,3)</f>
        <v>0</v>
      </c>
      <c r="CI60" s="23">
        <f>+TRUNC('D-PS'!CI60,3)</f>
        <v>47099.114999999998</v>
      </c>
      <c r="CJ60" s="23">
        <f>+TRUNC('D-PS'!CJ60,3)</f>
        <v>1499.7370000000001</v>
      </c>
      <c r="CK60" s="23">
        <f>+TRUNC('D-PS'!CK60,3)</f>
        <v>0</v>
      </c>
      <c r="CL60" s="23">
        <f>+TRUNC('D-PS'!CL60,3)</f>
        <v>0</v>
      </c>
      <c r="CM60" s="23">
        <f>+TRUNC('D-PS'!CM60,3)</f>
        <v>0</v>
      </c>
      <c r="CN60" s="23">
        <f>+TRUNC('D-PS'!CN60,0)</f>
        <v>0</v>
      </c>
      <c r="CO60" s="23">
        <f>+TRUNC('D-PS'!CO60,3)</f>
        <v>0</v>
      </c>
      <c r="CP60" s="23">
        <f>+TRUNC('D-PS'!CP60,0)</f>
        <v>0</v>
      </c>
      <c r="CQ60" s="23">
        <f>+TRUNC('D-PS'!CQ60,0)</f>
        <v>0</v>
      </c>
      <c r="CR60" s="23">
        <f>+TRUNC('D-PS'!CR60,0)</f>
        <v>0</v>
      </c>
      <c r="CS60" s="23">
        <f>+TRUNC('D-PS'!CS60,0)</f>
        <v>0</v>
      </c>
      <c r="CT60" s="23">
        <f>+TRUNC('D-PS'!CT60,0)</f>
        <v>0</v>
      </c>
      <c r="CU60" s="23">
        <f>+TRUNC('D-PS'!CU60,6)</f>
        <v>0</v>
      </c>
      <c r="CV60" s="23">
        <f>+TRUNC('D-PS'!CV60,0)</f>
        <v>0</v>
      </c>
      <c r="CW60" s="23">
        <f>+TRUNC('D-PS'!CW60,0)</f>
        <v>0</v>
      </c>
      <c r="CX60" s="23">
        <f>+TRUNC('D-PS'!CX60,0)</f>
        <v>0</v>
      </c>
      <c r="CY60" s="23">
        <f>+TRUNC('D-PS'!CY60,0)</f>
        <v>0</v>
      </c>
      <c r="CZ60" s="23">
        <f>+TRUNC('D-PS'!CZ60,0)</f>
        <v>0</v>
      </c>
      <c r="DA60" s="23">
        <f>+TRUNC('D-PS'!DA60,0)</f>
        <v>0</v>
      </c>
      <c r="DB60" s="23">
        <f>+TRUNC('D-PS'!DB60,0)</f>
        <v>0</v>
      </c>
      <c r="DC60" s="23">
        <f>+TRUNC('D-PS'!DC60,0)</f>
        <v>0</v>
      </c>
      <c r="DD60" s="23">
        <f>+TRUNC('D-PS'!DD60,0)</f>
        <v>0</v>
      </c>
      <c r="DE60" s="23">
        <f>+TRUNC('D-PS'!DE60,0)</f>
        <v>0</v>
      </c>
      <c r="DF60" s="23">
        <f>+TRUNC('D-PS'!DF60,0)</f>
        <v>0</v>
      </c>
      <c r="DG60" s="23">
        <f>+TRUNC('D-PS'!DG60,0)</f>
        <v>0</v>
      </c>
      <c r="DH60" s="23">
        <f>+TRUNC('D-PS'!DH60,0)</f>
        <v>0</v>
      </c>
      <c r="DI60" s="23">
        <f>+TRUNC('D-PS'!DI60,0)</f>
        <v>773578</v>
      </c>
      <c r="DJ60" s="23">
        <f>+TRUNC('D-PS'!DJ60,6)</f>
        <v>100</v>
      </c>
      <c r="DK60" s="23">
        <f>+TRUNC('D-PS'!DK60,0)</f>
        <v>0</v>
      </c>
      <c r="DL60" s="23">
        <f>+TRUNC('D-PS'!DL60,0)</f>
        <v>0</v>
      </c>
      <c r="DM60" s="23">
        <f>+TRUNC('D-PS'!DM60,0)</f>
        <v>0</v>
      </c>
      <c r="DN60" s="23">
        <f>+TRUNC('D-PS'!DN60,0)</f>
        <v>0</v>
      </c>
      <c r="DO60" s="23">
        <f>+TRUNC('D-PS'!DO60,0)</f>
        <v>-773578</v>
      </c>
      <c r="DP60" s="23">
        <f>+TRUNC('D-PS'!DP60,0)</f>
        <v>-74883</v>
      </c>
      <c r="DR60" s="53">
        <f>+TRUNC('D-PS'!DR60,0)</f>
        <v>0</v>
      </c>
      <c r="DS60" s="53">
        <f>+TRUNC('D-PS'!DS60,0)</f>
        <v>0</v>
      </c>
      <c r="DT60" s="53">
        <f>+TRUNC('D-PS'!DT60,3)</f>
        <v>0</v>
      </c>
      <c r="DU60" s="53">
        <f>+TRUNC('D-PS'!DU60,3)</f>
        <v>0</v>
      </c>
      <c r="DV60" s="53">
        <f>+TRUNC('D-PS'!DV60,0)</f>
        <v>0</v>
      </c>
      <c r="DW60" s="53">
        <f>+TRUNC('D-PS'!DW60,0)</f>
        <v>0</v>
      </c>
      <c r="DX60" s="53">
        <f>+TRUNC('D-PS'!DX60,0)</f>
        <v>0</v>
      </c>
      <c r="DY60" s="53">
        <f>+TRUNC('D-PS'!DY60,0)</f>
        <v>0</v>
      </c>
      <c r="DZ60" s="53">
        <f>+TRUNC('D-PS'!DZ60,0)</f>
        <v>0</v>
      </c>
      <c r="EA60" s="53">
        <f>+TRUNC('D-PS'!EA60,0)</f>
        <v>0</v>
      </c>
      <c r="EB60" s="53">
        <f>+TRUNC('D-PS'!EB60,3)</f>
        <v>0</v>
      </c>
      <c r="EC60" s="53">
        <f>+TRUNC('D-PS'!EC60,3)</f>
        <v>0</v>
      </c>
      <c r="ED60" s="53">
        <f>+TRUNC('D-PS'!ED60,0)</f>
        <v>0</v>
      </c>
      <c r="EE60" s="53">
        <f>+TRUNC('D-PS'!EE60,0)</f>
        <v>0</v>
      </c>
      <c r="EF60" s="53">
        <f>+TRUNC('D-PS'!EF60,0)</f>
        <v>0</v>
      </c>
      <c r="EG60" s="53">
        <f>+TRUNC('D-PS'!EG60,0)</f>
        <v>0</v>
      </c>
      <c r="EH60" s="53">
        <f>+TRUNC('D-PS'!EH60,0)</f>
        <v>0</v>
      </c>
      <c r="EI60" s="53">
        <f>+TRUNC('D-PS'!EI60,0)</f>
        <v>0</v>
      </c>
      <c r="EJ60" s="53">
        <f>+TRUNC('D-PS'!EJ60,3)</f>
        <v>0</v>
      </c>
      <c r="EK60" s="53">
        <f>+TRUNC('D-PS'!EK60,3)</f>
        <v>0</v>
      </c>
      <c r="EL60" s="53">
        <f>+TRUNC('D-PS'!EL60,0)</f>
        <v>0</v>
      </c>
      <c r="EM60" s="53">
        <f>+TRUNC('D-PS'!EM60,0)</f>
        <v>0</v>
      </c>
      <c r="EN60" s="53">
        <f>+TRUNC('D-PS'!EN60,0)</f>
        <v>0</v>
      </c>
      <c r="EO60" s="53">
        <f>+TRUNC('D-PS'!EO60,0)</f>
        <v>0</v>
      </c>
      <c r="EP60" s="76"/>
      <c r="EQ60" s="53">
        <f>+TRUNC('D-PS'!EQ60,0)</f>
        <v>0</v>
      </c>
      <c r="ER60" s="53">
        <f>+TRUNC('D-PS'!ER60,0)</f>
        <v>0</v>
      </c>
      <c r="ES60" s="53">
        <f>+TRUNC('D-PS'!ES60,3)</f>
        <v>0</v>
      </c>
      <c r="ET60" s="53">
        <f>+TRUNC('D-PS'!ET60,3)</f>
        <v>0</v>
      </c>
      <c r="EU60" s="53">
        <f>+TRUNC('D-PS'!EU60,0)</f>
        <v>0</v>
      </c>
      <c r="EV60" s="53">
        <f>+TRUNC('D-PS'!EV60,0)</f>
        <v>0</v>
      </c>
      <c r="EW60" s="53">
        <f>+TRUNC('D-PS'!EW60,0)</f>
        <v>0</v>
      </c>
      <c r="EX60" s="53">
        <f>+TRUNC('D-PS'!EX60,0)</f>
        <v>0</v>
      </c>
      <c r="EY60" s="53">
        <f>+TRUNC('D-PS'!EY60,0)</f>
        <v>0</v>
      </c>
      <c r="EZ60" s="53">
        <f>+TRUNC('D-PS'!EZ60,0)</f>
        <v>0</v>
      </c>
      <c r="FA60" s="53">
        <f>+TRUNC('D-PS'!FA60,3)</f>
        <v>0</v>
      </c>
      <c r="FB60" s="53">
        <f>+TRUNC('D-PS'!FB60,3)</f>
        <v>0</v>
      </c>
      <c r="FC60" s="53">
        <f>+TRUNC('D-PS'!FC60,0)</f>
        <v>0</v>
      </c>
      <c r="FD60" s="53">
        <f>+TRUNC('D-PS'!FD60,0)</f>
        <v>0</v>
      </c>
      <c r="FE60" s="53">
        <f>+TRUNC('D-PS'!FE60,0)</f>
        <v>0</v>
      </c>
      <c r="FF60" s="53">
        <f>+TRUNC('D-PS'!FF60,0)</f>
        <v>0</v>
      </c>
      <c r="FG60" s="53">
        <f>+TRUNC('D-PS'!FG60,0)</f>
        <v>0</v>
      </c>
      <c r="FH60" s="53">
        <f>+TRUNC('D-PS'!FH60,0)</f>
        <v>0</v>
      </c>
      <c r="FI60" s="53">
        <f>+TRUNC('D-PS'!FI60,3)</f>
        <v>0</v>
      </c>
      <c r="FJ60" s="53">
        <f>+TRUNC('D-PS'!FJ60,3)</f>
        <v>0</v>
      </c>
      <c r="FK60" s="53">
        <f>+TRUNC('D-PS'!FK60,0)</f>
        <v>0</v>
      </c>
      <c r="FL60" s="53">
        <f>+TRUNC('D-PS'!FL60,0)</f>
        <v>0</v>
      </c>
      <c r="FM60" s="53">
        <f>+TRUNC('D-PS'!FM60,0)</f>
        <v>0</v>
      </c>
      <c r="FN60" s="53">
        <f>+TRUNC('D-PS'!FN60,0)</f>
        <v>0</v>
      </c>
    </row>
    <row r="61" spans="3:170" x14ac:dyDescent="0.2">
      <c r="C61" s="12">
        <f>+'D-PDP'!C61</f>
        <v>2048</v>
      </c>
      <c r="D61" s="23">
        <f>+TRUNC('D-PS'!D61,0)</f>
        <v>0</v>
      </c>
      <c r="E61" s="23">
        <f>+TRUNC('D-PS'!E61,0)</f>
        <v>0</v>
      </c>
      <c r="F61" s="23">
        <f>+TRUNC('D-PS'!F61,0)</f>
        <v>0</v>
      </c>
      <c r="G61" s="23">
        <f>+TRUNC('D-PS'!G61,0)</f>
        <v>0</v>
      </c>
      <c r="H61" s="23">
        <f>+TRUNC('D-PS'!H61,0)</f>
        <v>0</v>
      </c>
      <c r="I61" s="23">
        <f>+TRUNC('D-PS'!I61,0)</f>
        <v>0</v>
      </c>
      <c r="J61" s="23">
        <f>+TRUNC('D-PS'!J61,0)</f>
        <v>0</v>
      </c>
      <c r="K61" s="23">
        <f>+TRUNC('D-PS'!K61,0)</f>
        <v>36140</v>
      </c>
      <c r="L61" s="23">
        <f>+TRUNC('D-PS'!L61,0)</f>
        <v>0</v>
      </c>
      <c r="M61" s="23">
        <f>+TRUNC('D-PS'!M61,3)</f>
        <v>9205.7160000000003</v>
      </c>
      <c r="N61" s="23">
        <f>+TRUNC('D-PS'!N61,3)</f>
        <v>8469.259</v>
      </c>
      <c r="O61" s="23">
        <f>+TRUNC('D-PS'!O61,3)</f>
        <v>0</v>
      </c>
      <c r="P61" s="23">
        <f>+TRUNC('D-PS'!P61,3)</f>
        <v>736.45699999999999</v>
      </c>
      <c r="Q61" s="23">
        <f>+TRUNC('D-PS'!Q61,3)</f>
        <v>0</v>
      </c>
      <c r="R61" s="23">
        <f>+TRUNC('D-PS'!R61,3)</f>
        <v>0</v>
      </c>
      <c r="S61" s="23">
        <f>+TRUNC('D-PS'!S61,0)</f>
        <v>0</v>
      </c>
      <c r="T61" s="23">
        <f>+TRUNC('D-PS'!T61,0)</f>
        <v>0</v>
      </c>
      <c r="U61" s="23">
        <f>+TRUNC('D-PS'!U61,0)</f>
        <v>0</v>
      </c>
      <c r="V61" s="23">
        <f>+TRUNC('D-PS'!V61,0)</f>
        <v>0</v>
      </c>
      <c r="W61" s="23">
        <f>+TRUNC('D-PS'!W61,0)</f>
        <v>4258486</v>
      </c>
      <c r="X61" s="23">
        <f>+TRUNC('D-PS'!X61,0)</f>
        <v>2919590</v>
      </c>
      <c r="Y61" s="23">
        <f>+TRUNC('D-PS'!Y61,0)</f>
        <v>0</v>
      </c>
      <c r="Z61" s="23">
        <f>+TRUNC('D-PS'!Z61,0)</f>
        <v>0</v>
      </c>
      <c r="AA61" s="23">
        <f>+TRUNC('D-PS'!AA61,0)</f>
        <v>0</v>
      </c>
      <c r="AB61" s="23">
        <f>+TRUNC('D-PS'!AB61,0)</f>
        <v>0</v>
      </c>
      <c r="AC61" s="23">
        <f>+TRUNC('D-PS'!AC61,0)</f>
        <v>0</v>
      </c>
      <c r="AD61" s="23">
        <f>+TRUNC('D-PS'!AD61,3)</f>
        <v>0</v>
      </c>
      <c r="AE61" s="23">
        <f>+TRUNC('D-PS'!AE61,3)</f>
        <v>0</v>
      </c>
      <c r="AF61" s="23">
        <f>+TRUNC('D-PS'!AF61,0)</f>
        <v>0</v>
      </c>
      <c r="AG61" s="23">
        <f>+TRUNC('D-PS'!AG61,0)</f>
        <v>0</v>
      </c>
      <c r="AH61" s="23">
        <f>+TRUNC('D-PS'!AH61,0)</f>
        <v>0</v>
      </c>
      <c r="AI61" s="23">
        <f>+TRUNC('D-PS'!AI61,0)</f>
        <v>0</v>
      </c>
      <c r="AJ61" s="23">
        <f>+TRUNC('D-PS'!AJ61,6)</f>
        <v>0</v>
      </c>
      <c r="AK61" s="23">
        <f>+TRUNC('D-PS'!AK61,6)</f>
        <v>0</v>
      </c>
      <c r="AL61" s="23">
        <f>+TRUNC('D-PS'!AL61,6)</f>
        <v>0</v>
      </c>
      <c r="AM61" s="23">
        <f>+TRUNC('D-PS'!AM61,0)</f>
        <v>0</v>
      </c>
      <c r="AN61" s="23">
        <f>+TRUNC('D-PS'!AN61,3)</f>
        <v>0</v>
      </c>
      <c r="AO61" s="23">
        <f>+TRUNC('D-PS'!AO61,0)</f>
        <v>0</v>
      </c>
      <c r="AP61" s="23">
        <f>+TRUNC('D-PS'!AP61,6)</f>
        <v>0</v>
      </c>
      <c r="AQ61" s="23">
        <f>+TRUNC('D-PS'!AQ61,0)</f>
        <v>0</v>
      </c>
      <c r="AR61" s="23">
        <f>+TRUNC('D-PS'!AR61,0)</f>
        <v>0</v>
      </c>
      <c r="AS61" s="23">
        <f>+TRUNC('D-PS'!AS61,3)</f>
        <v>0</v>
      </c>
      <c r="AT61" s="23">
        <f>+TRUNC('D-PS'!AT61,3)</f>
        <v>0</v>
      </c>
      <c r="AU61" s="23">
        <f>+TRUNC('D-PS'!AU61,0)</f>
        <v>0</v>
      </c>
      <c r="AV61" s="23">
        <f>+TRUNC('D-PS'!AV61,0)</f>
        <v>0</v>
      </c>
      <c r="AW61" s="23">
        <f>+TRUNC('D-PS'!AW61,0)</f>
        <v>0</v>
      </c>
      <c r="AX61" s="23">
        <f>+TRUNC('D-PS'!AX61,0)</f>
        <v>0</v>
      </c>
      <c r="AY61" s="23">
        <f>+TRUNC('D-PS'!AY61,0)</f>
        <v>0</v>
      </c>
      <c r="AZ61" s="23">
        <f>+TRUNC('D-PS'!AZ61,3)</f>
        <v>0</v>
      </c>
      <c r="BA61" s="23">
        <f>+TRUNC('D-PS'!BA61,0)</f>
        <v>0</v>
      </c>
      <c r="BB61" s="23">
        <f>+TRUNC('D-PS'!BB61,0)</f>
        <v>0</v>
      </c>
      <c r="BC61" s="23">
        <f>+TRUNC('D-PS'!BC61,0)</f>
        <v>0</v>
      </c>
      <c r="BD61" s="23">
        <f>+TRUNC('D-PS'!BD61,3)</f>
        <v>0</v>
      </c>
      <c r="BE61" s="23">
        <f>+TRUNC('D-PS'!BE61,3)</f>
        <v>0</v>
      </c>
      <c r="BF61" s="23">
        <f>+TRUNC('D-PS'!BF61,0)</f>
        <v>0</v>
      </c>
      <c r="BG61" s="23">
        <f>+TRUNC('D-PS'!BG61,0)</f>
        <v>0</v>
      </c>
      <c r="BH61" s="23">
        <f>+TRUNC('D-PS'!BH61,0)</f>
        <v>0</v>
      </c>
      <c r="BI61" s="23">
        <f>+TRUNC('D-PS'!BI61,0)</f>
        <v>0</v>
      </c>
      <c r="BJ61" s="23">
        <f>+TRUNC('D-PS'!BJ61,3)</f>
        <v>98.739000000000004</v>
      </c>
      <c r="BK61" s="23">
        <f>+TRUNC('D-PS'!BK61,3)</f>
        <v>1.8420000000000001</v>
      </c>
      <c r="BL61" s="23">
        <f>+TRUNC('D-PS'!BL61,3)</f>
        <v>-1.0569999999999999</v>
      </c>
      <c r="BM61" s="23">
        <f>+TRUNC('D-PS'!BM61,3)</f>
        <v>0.876</v>
      </c>
      <c r="BN61" s="23">
        <f>+TRUNC('D-PS'!BN61,3)</f>
        <v>6.0419999999999998</v>
      </c>
      <c r="BO61" s="23">
        <f>+TRUNC('D-PS'!BO61,3)</f>
        <v>6.0419999999999998</v>
      </c>
      <c r="BP61" s="23">
        <f>+TRUNC('D-PS'!BP61,3)</f>
        <v>0</v>
      </c>
      <c r="BQ61" s="23">
        <f>+TRUNC('D-PS'!BQ61,3)</f>
        <v>37.502000000000002</v>
      </c>
      <c r="BR61" s="23">
        <f>+TRUNC('D-PS'!BR61,3)</f>
        <v>37.502000000000002</v>
      </c>
      <c r="BS61" s="23">
        <f>+TRUNC('D-PS'!BS61,3)</f>
        <v>98.739000000000004</v>
      </c>
      <c r="BT61" s="23">
        <f>+TRUNC('D-PS'!BT61,0)</f>
        <v>0</v>
      </c>
      <c r="BU61" s="23">
        <f>+TRUNC('D-PS'!BU61,0)</f>
        <v>0</v>
      </c>
      <c r="BV61" s="23">
        <f>+TRUNC('D-PS'!BV61,6)</f>
        <v>0</v>
      </c>
      <c r="BW61" s="23">
        <f>+TRUNC('D-PS'!BW61,0)</f>
        <v>0</v>
      </c>
      <c r="BX61" s="23">
        <f>+TRUNC('D-PS'!BX61,0)</f>
        <v>0</v>
      </c>
      <c r="BY61" s="23">
        <f>+TRUNC('D-PS'!BY61,0)</f>
        <v>0</v>
      </c>
      <c r="BZ61" s="23">
        <f>+TRUNC('D-PS'!BZ61,3)</f>
        <v>0</v>
      </c>
      <c r="CA61" s="23">
        <f>+TRUNC('D-PS'!CA61,3)</f>
        <v>0.13</v>
      </c>
      <c r="CB61" s="23">
        <f>+TRUNC('D-PS'!CB61,3)</f>
        <v>0.42199999999999999</v>
      </c>
      <c r="CC61" s="23">
        <f>+TRUNC('D-PS'!CC61,3)</f>
        <v>0.10299999999999999</v>
      </c>
      <c r="CD61" s="23">
        <f>+TRUNC('D-PS'!CD61,3)</f>
        <v>8.6999999999999994E-2</v>
      </c>
      <c r="CE61" s="23">
        <f>+TRUNC('D-PS'!CE61,3)</f>
        <v>0</v>
      </c>
      <c r="CF61" s="23">
        <f>+TRUNC('D-PS'!CF61,3)</f>
        <v>0</v>
      </c>
      <c r="CG61" s="23">
        <f>+TRUNC('D-PS'!CG61,3)</f>
        <v>0</v>
      </c>
      <c r="CH61" s="23">
        <f>+TRUNC('D-PS'!CH61,3)</f>
        <v>0</v>
      </c>
      <c r="CI61" s="23">
        <f>+TRUNC('D-PS'!CI61,3)</f>
        <v>47099.114999999998</v>
      </c>
      <c r="CJ61" s="23">
        <f>+TRUNC('D-PS'!CJ61,3)</f>
        <v>1499.7370000000001</v>
      </c>
      <c r="CK61" s="23">
        <f>+TRUNC('D-PS'!CK61,3)</f>
        <v>0</v>
      </c>
      <c r="CL61" s="23">
        <f>+TRUNC('D-PS'!CL61,3)</f>
        <v>0</v>
      </c>
      <c r="CM61" s="23">
        <f>+TRUNC('D-PS'!CM61,3)</f>
        <v>0</v>
      </c>
      <c r="CN61" s="23">
        <f>+TRUNC('D-PS'!CN61,0)</f>
        <v>0</v>
      </c>
      <c r="CO61" s="23">
        <f>+TRUNC('D-PS'!CO61,3)</f>
        <v>0</v>
      </c>
      <c r="CP61" s="23">
        <f>+TRUNC('D-PS'!CP61,0)</f>
        <v>0</v>
      </c>
      <c r="CQ61" s="23">
        <f>+TRUNC('D-PS'!CQ61,0)</f>
        <v>0</v>
      </c>
      <c r="CR61" s="23">
        <f>+TRUNC('D-PS'!CR61,0)</f>
        <v>0</v>
      </c>
      <c r="CS61" s="23">
        <f>+TRUNC('D-PS'!CS61,0)</f>
        <v>0</v>
      </c>
      <c r="CT61" s="23">
        <f>+TRUNC('D-PS'!CT61,0)</f>
        <v>0</v>
      </c>
      <c r="CU61" s="23">
        <f>+TRUNC('D-PS'!CU61,6)</f>
        <v>0</v>
      </c>
      <c r="CV61" s="23">
        <f>+TRUNC('D-PS'!CV61,0)</f>
        <v>0</v>
      </c>
      <c r="CW61" s="23">
        <f>+TRUNC('D-PS'!CW61,0)</f>
        <v>0</v>
      </c>
      <c r="CX61" s="23">
        <f>+TRUNC('D-PS'!CX61,0)</f>
        <v>0</v>
      </c>
      <c r="CY61" s="23">
        <f>+TRUNC('D-PS'!CY61,0)</f>
        <v>0</v>
      </c>
      <c r="CZ61" s="23">
        <f>+TRUNC('D-PS'!CZ61,0)</f>
        <v>0</v>
      </c>
      <c r="DA61" s="23">
        <f>+TRUNC('D-PS'!DA61,0)</f>
        <v>0</v>
      </c>
      <c r="DB61" s="23">
        <f>+TRUNC('D-PS'!DB61,0)</f>
        <v>0</v>
      </c>
      <c r="DC61" s="23">
        <f>+TRUNC('D-PS'!DC61,0)</f>
        <v>0</v>
      </c>
      <c r="DD61" s="23">
        <f>+TRUNC('D-PS'!DD61,0)</f>
        <v>0</v>
      </c>
      <c r="DE61" s="23">
        <f>+TRUNC('D-PS'!DE61,0)</f>
        <v>0</v>
      </c>
      <c r="DF61" s="23">
        <f>+TRUNC('D-PS'!DF61,0)</f>
        <v>0</v>
      </c>
      <c r="DG61" s="23">
        <f>+TRUNC('D-PS'!DG61,0)</f>
        <v>0</v>
      </c>
      <c r="DH61" s="23">
        <f>+TRUNC('D-PS'!DH61,0)</f>
        <v>0</v>
      </c>
      <c r="DI61" s="23">
        <f>+TRUNC('D-PS'!DI61,0)</f>
        <v>0</v>
      </c>
      <c r="DJ61" s="23">
        <f>+TRUNC('D-PS'!DJ61,6)</f>
        <v>0</v>
      </c>
      <c r="DK61" s="23">
        <f>+TRUNC('D-PS'!DK61,0)</f>
        <v>0</v>
      </c>
      <c r="DL61" s="23">
        <f>+TRUNC('D-PS'!DL61,0)</f>
        <v>0</v>
      </c>
      <c r="DM61" s="23">
        <f>+TRUNC('D-PS'!DM61,0)</f>
        <v>0</v>
      </c>
      <c r="DN61" s="23">
        <f>+TRUNC('D-PS'!DN61,0)</f>
        <v>0</v>
      </c>
      <c r="DO61" s="23">
        <f>+TRUNC('D-PS'!DO61,0)</f>
        <v>0</v>
      </c>
      <c r="DP61" s="23">
        <f>+TRUNC('D-PS'!DP61,0)</f>
        <v>0</v>
      </c>
      <c r="DR61" s="53">
        <f>+TRUNC('D-PS'!DR61,0)</f>
        <v>0</v>
      </c>
      <c r="DS61" s="53">
        <f>+TRUNC('D-PS'!DS61,0)</f>
        <v>0</v>
      </c>
      <c r="DT61" s="53">
        <f>+TRUNC('D-PS'!DT61,3)</f>
        <v>0</v>
      </c>
      <c r="DU61" s="53">
        <f>+TRUNC('D-PS'!DU61,3)</f>
        <v>0</v>
      </c>
      <c r="DV61" s="53">
        <f>+TRUNC('D-PS'!DV61,0)</f>
        <v>0</v>
      </c>
      <c r="DW61" s="53">
        <f>+TRUNC('D-PS'!DW61,0)</f>
        <v>0</v>
      </c>
      <c r="DX61" s="53">
        <f>+TRUNC('D-PS'!DX61,0)</f>
        <v>0</v>
      </c>
      <c r="DY61" s="53">
        <f>+TRUNC('D-PS'!DY61,0)</f>
        <v>0</v>
      </c>
      <c r="DZ61" s="53">
        <f>+TRUNC('D-PS'!DZ61,0)</f>
        <v>0</v>
      </c>
      <c r="EA61" s="53">
        <f>+TRUNC('D-PS'!EA61,0)</f>
        <v>0</v>
      </c>
      <c r="EB61" s="53">
        <f>+TRUNC('D-PS'!EB61,3)</f>
        <v>0</v>
      </c>
      <c r="EC61" s="53">
        <f>+TRUNC('D-PS'!EC61,3)</f>
        <v>0</v>
      </c>
      <c r="ED61" s="53">
        <f>+TRUNC('D-PS'!ED61,0)</f>
        <v>0</v>
      </c>
      <c r="EE61" s="53">
        <f>+TRUNC('D-PS'!EE61,0)</f>
        <v>0</v>
      </c>
      <c r="EF61" s="53">
        <f>+TRUNC('D-PS'!EF61,0)</f>
        <v>0</v>
      </c>
      <c r="EG61" s="53">
        <f>+TRUNC('D-PS'!EG61,0)</f>
        <v>0</v>
      </c>
      <c r="EH61" s="53">
        <f>+TRUNC('D-PS'!EH61,0)</f>
        <v>0</v>
      </c>
      <c r="EI61" s="53">
        <f>+TRUNC('D-PS'!EI61,0)</f>
        <v>0</v>
      </c>
      <c r="EJ61" s="53">
        <f>+TRUNC('D-PS'!EJ61,3)</f>
        <v>0</v>
      </c>
      <c r="EK61" s="53">
        <f>+TRUNC('D-PS'!EK61,3)</f>
        <v>0</v>
      </c>
      <c r="EL61" s="53">
        <f>+TRUNC('D-PS'!EL61,0)</f>
        <v>0</v>
      </c>
      <c r="EM61" s="53">
        <f>+TRUNC('D-PS'!EM61,0)</f>
        <v>0</v>
      </c>
      <c r="EN61" s="53">
        <f>+TRUNC('D-PS'!EN61,0)</f>
        <v>0</v>
      </c>
      <c r="EO61" s="53">
        <f>+TRUNC('D-PS'!EO61,0)</f>
        <v>0</v>
      </c>
      <c r="EP61" s="76"/>
      <c r="EQ61" s="53">
        <f>+TRUNC('D-PS'!EQ61,0)</f>
        <v>0</v>
      </c>
      <c r="ER61" s="53">
        <f>+TRUNC('D-PS'!ER61,0)</f>
        <v>0</v>
      </c>
      <c r="ES61" s="53">
        <f>+TRUNC('D-PS'!ES61,3)</f>
        <v>0</v>
      </c>
      <c r="ET61" s="53">
        <f>+TRUNC('D-PS'!ET61,3)</f>
        <v>0</v>
      </c>
      <c r="EU61" s="53">
        <f>+TRUNC('D-PS'!EU61,0)</f>
        <v>0</v>
      </c>
      <c r="EV61" s="53">
        <f>+TRUNC('D-PS'!EV61,0)</f>
        <v>0</v>
      </c>
      <c r="EW61" s="53">
        <f>+TRUNC('D-PS'!EW61,0)</f>
        <v>0</v>
      </c>
      <c r="EX61" s="53">
        <f>+TRUNC('D-PS'!EX61,0)</f>
        <v>0</v>
      </c>
      <c r="EY61" s="53">
        <f>+TRUNC('D-PS'!EY61,0)</f>
        <v>0</v>
      </c>
      <c r="EZ61" s="53">
        <f>+TRUNC('D-PS'!EZ61,0)</f>
        <v>0</v>
      </c>
      <c r="FA61" s="53">
        <f>+TRUNC('D-PS'!FA61,3)</f>
        <v>0</v>
      </c>
      <c r="FB61" s="53">
        <f>+TRUNC('D-PS'!FB61,3)</f>
        <v>0</v>
      </c>
      <c r="FC61" s="53">
        <f>+TRUNC('D-PS'!FC61,0)</f>
        <v>0</v>
      </c>
      <c r="FD61" s="53">
        <f>+TRUNC('D-PS'!FD61,0)</f>
        <v>0</v>
      </c>
      <c r="FE61" s="53">
        <f>+TRUNC('D-PS'!FE61,0)</f>
        <v>0</v>
      </c>
      <c r="FF61" s="53">
        <f>+TRUNC('D-PS'!FF61,0)</f>
        <v>0</v>
      </c>
      <c r="FG61" s="53">
        <f>+TRUNC('D-PS'!FG61,0)</f>
        <v>0</v>
      </c>
      <c r="FH61" s="53">
        <f>+TRUNC('D-PS'!FH61,0)</f>
        <v>0</v>
      </c>
      <c r="FI61" s="53">
        <f>+TRUNC('D-PS'!FI61,3)</f>
        <v>0</v>
      </c>
      <c r="FJ61" s="53">
        <f>+TRUNC('D-PS'!FJ61,3)</f>
        <v>0</v>
      </c>
      <c r="FK61" s="53">
        <f>+TRUNC('D-PS'!FK61,0)</f>
        <v>0</v>
      </c>
      <c r="FL61" s="53">
        <f>+TRUNC('D-PS'!FL61,0)</f>
        <v>0</v>
      </c>
      <c r="FM61" s="53">
        <f>+TRUNC('D-PS'!FM61,0)</f>
        <v>0</v>
      </c>
      <c r="FN61" s="53">
        <f>+TRUNC('D-PS'!FN61,0)</f>
        <v>0</v>
      </c>
    </row>
    <row r="62" spans="3:170" x14ac:dyDescent="0.2">
      <c r="C62" s="12">
        <f>+'D-PDP'!C62</f>
        <v>2049</v>
      </c>
      <c r="D62" s="23">
        <f>+TRUNC('D-PS'!D62,0)</f>
        <v>0</v>
      </c>
      <c r="E62" s="23">
        <f>+TRUNC('D-PS'!E62,0)</f>
        <v>0</v>
      </c>
      <c r="F62" s="23">
        <f>+TRUNC('D-PS'!F62,0)</f>
        <v>0</v>
      </c>
      <c r="G62" s="23">
        <f>+TRUNC('D-PS'!G62,0)</f>
        <v>0</v>
      </c>
      <c r="H62" s="23">
        <f>+TRUNC('D-PS'!H62,0)</f>
        <v>0</v>
      </c>
      <c r="I62" s="23">
        <f>+TRUNC('D-PS'!I62,0)</f>
        <v>0</v>
      </c>
      <c r="J62" s="23">
        <f>+TRUNC('D-PS'!J62,0)</f>
        <v>0</v>
      </c>
      <c r="K62" s="23">
        <f>+TRUNC('D-PS'!K62,0)</f>
        <v>10846</v>
      </c>
      <c r="L62" s="23">
        <f>+TRUNC('D-PS'!L62,0)</f>
        <v>0</v>
      </c>
      <c r="M62" s="23">
        <f>+TRUNC('D-PS'!M62,3)</f>
        <v>2972.578</v>
      </c>
      <c r="N62" s="23">
        <f>+TRUNC('D-PS'!N62,3)</f>
        <v>2734.7719999999999</v>
      </c>
      <c r="O62" s="23">
        <f>+TRUNC('D-PS'!O62,3)</f>
        <v>0</v>
      </c>
      <c r="P62" s="23">
        <f>+TRUNC('D-PS'!P62,3)</f>
        <v>237.80600000000001</v>
      </c>
      <c r="Q62" s="23">
        <f>+TRUNC('D-PS'!Q62,3)</f>
        <v>0</v>
      </c>
      <c r="R62" s="23">
        <f>+TRUNC('D-PS'!R62,3)</f>
        <v>0</v>
      </c>
      <c r="S62" s="23">
        <f>+TRUNC('D-PS'!S62,0)</f>
        <v>0</v>
      </c>
      <c r="T62" s="23">
        <f>+TRUNC('D-PS'!T62,0)</f>
        <v>0</v>
      </c>
      <c r="U62" s="23">
        <f>+TRUNC('D-PS'!U62,0)</f>
        <v>0</v>
      </c>
      <c r="V62" s="23">
        <f>+TRUNC('D-PS'!V62,0)</f>
        <v>0</v>
      </c>
      <c r="W62" s="23">
        <f>+TRUNC('D-PS'!W62,0)</f>
        <v>862977</v>
      </c>
      <c r="X62" s="23">
        <f>+TRUNC('D-PS'!X62,0)</f>
        <v>593939</v>
      </c>
      <c r="Y62" s="23">
        <f>+TRUNC('D-PS'!Y62,0)</f>
        <v>0</v>
      </c>
      <c r="Z62" s="23">
        <f>+TRUNC('D-PS'!Z62,0)</f>
        <v>0</v>
      </c>
      <c r="AA62" s="23">
        <f>+TRUNC('D-PS'!AA62,0)</f>
        <v>0</v>
      </c>
      <c r="AB62" s="23">
        <f>+TRUNC('D-PS'!AB62,0)</f>
        <v>0</v>
      </c>
      <c r="AC62" s="23">
        <f>+TRUNC('D-PS'!AC62,0)</f>
        <v>0</v>
      </c>
      <c r="AD62" s="23">
        <f>+TRUNC('D-PS'!AD62,3)</f>
        <v>0</v>
      </c>
      <c r="AE62" s="23">
        <f>+TRUNC('D-PS'!AE62,3)</f>
        <v>0</v>
      </c>
      <c r="AF62" s="23">
        <f>+TRUNC('D-PS'!AF62,0)</f>
        <v>0</v>
      </c>
      <c r="AG62" s="23">
        <f>+TRUNC('D-PS'!AG62,0)</f>
        <v>0</v>
      </c>
      <c r="AH62" s="23">
        <f>+TRUNC('D-PS'!AH62,0)</f>
        <v>0</v>
      </c>
      <c r="AI62" s="23">
        <f>+TRUNC('D-PS'!AI62,0)</f>
        <v>0</v>
      </c>
      <c r="AJ62" s="23">
        <f>+TRUNC('D-PS'!AJ62,6)</f>
        <v>0</v>
      </c>
      <c r="AK62" s="23">
        <f>+TRUNC('D-PS'!AK62,6)</f>
        <v>0</v>
      </c>
      <c r="AL62" s="23">
        <f>+TRUNC('D-PS'!AL62,6)</f>
        <v>0</v>
      </c>
      <c r="AM62" s="23">
        <f>+TRUNC('D-PS'!AM62,0)</f>
        <v>0</v>
      </c>
      <c r="AN62" s="23">
        <f>+TRUNC('D-PS'!AN62,3)</f>
        <v>0</v>
      </c>
      <c r="AO62" s="23">
        <f>+TRUNC('D-PS'!AO62,0)</f>
        <v>0</v>
      </c>
      <c r="AP62" s="23">
        <f>+TRUNC('D-PS'!AP62,6)</f>
        <v>0</v>
      </c>
      <c r="AQ62" s="23">
        <f>+TRUNC('D-PS'!AQ62,0)</f>
        <v>0</v>
      </c>
      <c r="AR62" s="23">
        <f>+TRUNC('D-PS'!AR62,0)</f>
        <v>0</v>
      </c>
      <c r="AS62" s="23">
        <f>+TRUNC('D-PS'!AS62,3)</f>
        <v>0</v>
      </c>
      <c r="AT62" s="23">
        <f>+TRUNC('D-PS'!AT62,3)</f>
        <v>0</v>
      </c>
      <c r="AU62" s="23">
        <f>+TRUNC('D-PS'!AU62,0)</f>
        <v>0</v>
      </c>
      <c r="AV62" s="23">
        <f>+TRUNC('D-PS'!AV62,0)</f>
        <v>0</v>
      </c>
      <c r="AW62" s="23">
        <f>+TRUNC('D-PS'!AW62,0)</f>
        <v>0</v>
      </c>
      <c r="AX62" s="23">
        <f>+TRUNC('D-PS'!AX62,0)</f>
        <v>0</v>
      </c>
      <c r="AY62" s="23">
        <f>+TRUNC('D-PS'!AY62,0)</f>
        <v>0</v>
      </c>
      <c r="AZ62" s="23">
        <f>+TRUNC('D-PS'!AZ62,3)</f>
        <v>0</v>
      </c>
      <c r="BA62" s="23">
        <f>+TRUNC('D-PS'!BA62,0)</f>
        <v>0</v>
      </c>
      <c r="BB62" s="23">
        <f>+TRUNC('D-PS'!BB62,0)</f>
        <v>0</v>
      </c>
      <c r="BC62" s="23">
        <f>+TRUNC('D-PS'!BC62,0)</f>
        <v>0</v>
      </c>
      <c r="BD62" s="23">
        <f>+TRUNC('D-PS'!BD62,3)</f>
        <v>0</v>
      </c>
      <c r="BE62" s="23">
        <f>+TRUNC('D-PS'!BE62,3)</f>
        <v>0</v>
      </c>
      <c r="BF62" s="23">
        <f>+TRUNC('D-PS'!BF62,0)</f>
        <v>0</v>
      </c>
      <c r="BG62" s="23">
        <f>+TRUNC('D-PS'!BG62,0)</f>
        <v>0</v>
      </c>
      <c r="BH62" s="23">
        <f>+TRUNC('D-PS'!BH62,0)</f>
        <v>0</v>
      </c>
      <c r="BI62" s="23">
        <f>+TRUNC('D-PS'!BI62,0)</f>
        <v>0</v>
      </c>
      <c r="BJ62" s="23">
        <f>+TRUNC('D-PS'!BJ62,3)</f>
        <v>98.739000000000004</v>
      </c>
      <c r="BK62" s="23">
        <f>+TRUNC('D-PS'!BK62,3)</f>
        <v>1.8420000000000001</v>
      </c>
      <c r="BL62" s="23">
        <f>+TRUNC('D-PS'!BL62,3)</f>
        <v>-1.0569999999999999</v>
      </c>
      <c r="BM62" s="23">
        <f>+TRUNC('D-PS'!BM62,3)</f>
        <v>0.876</v>
      </c>
      <c r="BN62" s="23">
        <f>+TRUNC('D-PS'!BN62,3)</f>
        <v>6.0419999999999998</v>
      </c>
      <c r="BO62" s="23">
        <f>+TRUNC('D-PS'!BO62,3)</f>
        <v>6.0419999999999998</v>
      </c>
      <c r="BP62" s="23">
        <f>+TRUNC('D-PS'!BP62,3)</f>
        <v>0</v>
      </c>
      <c r="BQ62" s="23">
        <f>+TRUNC('D-PS'!BQ62,3)</f>
        <v>37.502000000000002</v>
      </c>
      <c r="BR62" s="23">
        <f>+TRUNC('D-PS'!BR62,3)</f>
        <v>37.502000000000002</v>
      </c>
      <c r="BS62" s="23">
        <f>+TRUNC('D-PS'!BS62,3)</f>
        <v>98.739000000000004</v>
      </c>
      <c r="BT62" s="23">
        <f>+TRUNC('D-PS'!BT62,0)</f>
        <v>0</v>
      </c>
      <c r="BU62" s="23">
        <f>+TRUNC('D-PS'!BU62,0)</f>
        <v>0</v>
      </c>
      <c r="BV62" s="23">
        <f>+TRUNC('D-PS'!BV62,6)</f>
        <v>0</v>
      </c>
      <c r="BW62" s="23">
        <f>+TRUNC('D-PS'!BW62,0)</f>
        <v>0</v>
      </c>
      <c r="BX62" s="23">
        <f>+TRUNC('D-PS'!BX62,0)</f>
        <v>0</v>
      </c>
      <c r="BY62" s="23">
        <f>+TRUNC('D-PS'!BY62,0)</f>
        <v>0</v>
      </c>
      <c r="BZ62" s="23">
        <f>+TRUNC('D-PS'!BZ62,3)</f>
        <v>0</v>
      </c>
      <c r="CA62" s="23">
        <f>+TRUNC('D-PS'!CA62,3)</f>
        <v>0.13</v>
      </c>
      <c r="CB62" s="23">
        <f>+TRUNC('D-PS'!CB62,3)</f>
        <v>0.42199999999999999</v>
      </c>
      <c r="CC62" s="23">
        <f>+TRUNC('D-PS'!CC62,3)</f>
        <v>0.10299999999999999</v>
      </c>
      <c r="CD62" s="23">
        <f>+TRUNC('D-PS'!CD62,3)</f>
        <v>8.6999999999999994E-2</v>
      </c>
      <c r="CE62" s="23">
        <f>+TRUNC('D-PS'!CE62,3)</f>
        <v>0</v>
      </c>
      <c r="CF62" s="23">
        <f>+TRUNC('D-PS'!CF62,3)</f>
        <v>0</v>
      </c>
      <c r="CG62" s="23">
        <f>+TRUNC('D-PS'!CG62,3)</f>
        <v>0</v>
      </c>
      <c r="CH62" s="23">
        <f>+TRUNC('D-PS'!CH62,3)</f>
        <v>0</v>
      </c>
      <c r="CI62" s="23">
        <f>+TRUNC('D-PS'!CI62,3)</f>
        <v>47099.114999999998</v>
      </c>
      <c r="CJ62" s="23">
        <f>+TRUNC('D-PS'!CJ62,3)</f>
        <v>1499.7370000000001</v>
      </c>
      <c r="CK62" s="23">
        <f>+TRUNC('D-PS'!CK62,3)</f>
        <v>0</v>
      </c>
      <c r="CL62" s="23">
        <f>+TRUNC('D-PS'!CL62,3)</f>
        <v>0</v>
      </c>
      <c r="CM62" s="23">
        <f>+TRUNC('D-PS'!CM62,3)</f>
        <v>0</v>
      </c>
      <c r="CN62" s="23">
        <f>+TRUNC('D-PS'!CN62,0)</f>
        <v>0</v>
      </c>
      <c r="CO62" s="23">
        <f>+TRUNC('D-PS'!CO62,3)</f>
        <v>0</v>
      </c>
      <c r="CP62" s="23">
        <f>+TRUNC('D-PS'!CP62,0)</f>
        <v>0</v>
      </c>
      <c r="CQ62" s="23">
        <f>+TRUNC('D-PS'!CQ62,0)</f>
        <v>0</v>
      </c>
      <c r="CR62" s="23">
        <f>+TRUNC('D-PS'!CR62,0)</f>
        <v>0</v>
      </c>
      <c r="CS62" s="23">
        <f>+TRUNC('D-PS'!CS62,0)</f>
        <v>0</v>
      </c>
      <c r="CT62" s="23">
        <f>+TRUNC('D-PS'!CT62,0)</f>
        <v>0</v>
      </c>
      <c r="CU62" s="23">
        <f>+TRUNC('D-PS'!CU62,6)</f>
        <v>0</v>
      </c>
      <c r="CV62" s="23">
        <f>+TRUNC('D-PS'!CV62,0)</f>
        <v>0</v>
      </c>
      <c r="CW62" s="23">
        <f>+TRUNC('D-PS'!CW62,0)</f>
        <v>0</v>
      </c>
      <c r="CX62" s="23">
        <f>+TRUNC('D-PS'!CX62,0)</f>
        <v>0</v>
      </c>
      <c r="CY62" s="23">
        <f>+TRUNC('D-PS'!CY62,0)</f>
        <v>0</v>
      </c>
      <c r="CZ62" s="23">
        <f>+TRUNC('D-PS'!CZ62,0)</f>
        <v>0</v>
      </c>
      <c r="DA62" s="23">
        <f>+TRUNC('D-PS'!DA62,0)</f>
        <v>0</v>
      </c>
      <c r="DB62" s="23">
        <f>+TRUNC('D-PS'!DB62,0)</f>
        <v>0</v>
      </c>
      <c r="DC62" s="23">
        <f>+TRUNC('D-PS'!DC62,0)</f>
        <v>0</v>
      </c>
      <c r="DD62" s="23">
        <f>+TRUNC('D-PS'!DD62,0)</f>
        <v>0</v>
      </c>
      <c r="DE62" s="23">
        <f>+TRUNC('D-PS'!DE62,0)</f>
        <v>0</v>
      </c>
      <c r="DF62" s="23">
        <f>+TRUNC('D-PS'!DF62,0)</f>
        <v>0</v>
      </c>
      <c r="DG62" s="23">
        <f>+TRUNC('D-PS'!DG62,0)</f>
        <v>0</v>
      </c>
      <c r="DH62" s="23">
        <f>+TRUNC('D-PS'!DH62,0)</f>
        <v>0</v>
      </c>
      <c r="DI62" s="23">
        <f>+TRUNC('D-PS'!DI62,0)</f>
        <v>0</v>
      </c>
      <c r="DJ62" s="23">
        <f>+TRUNC('D-PS'!DJ62,6)</f>
        <v>0</v>
      </c>
      <c r="DK62" s="23">
        <f>+TRUNC('D-PS'!DK62,0)</f>
        <v>0</v>
      </c>
      <c r="DL62" s="23">
        <f>+TRUNC('D-PS'!DL62,0)</f>
        <v>0</v>
      </c>
      <c r="DM62" s="23">
        <f>+TRUNC('D-PS'!DM62,0)</f>
        <v>0</v>
      </c>
      <c r="DN62" s="23">
        <f>+TRUNC('D-PS'!DN62,0)</f>
        <v>0</v>
      </c>
      <c r="DO62" s="23">
        <f>+TRUNC('D-PS'!DO62,0)</f>
        <v>0</v>
      </c>
      <c r="DP62" s="23">
        <f>+TRUNC('D-PS'!DP62,0)</f>
        <v>0</v>
      </c>
      <c r="DR62" s="53">
        <f>+TRUNC('D-PS'!DR62,0)</f>
        <v>0</v>
      </c>
      <c r="DS62" s="53">
        <f>+TRUNC('D-PS'!DS62,0)</f>
        <v>0</v>
      </c>
      <c r="DT62" s="53">
        <f>+TRUNC('D-PS'!DT62,3)</f>
        <v>0</v>
      </c>
      <c r="DU62" s="53">
        <f>+TRUNC('D-PS'!DU62,3)</f>
        <v>0</v>
      </c>
      <c r="DV62" s="53">
        <f>+TRUNC('D-PS'!DV62,0)</f>
        <v>0</v>
      </c>
      <c r="DW62" s="53">
        <f>+TRUNC('D-PS'!DW62,0)</f>
        <v>0</v>
      </c>
      <c r="DX62" s="53">
        <f>+TRUNC('D-PS'!DX62,0)</f>
        <v>0</v>
      </c>
      <c r="DY62" s="53">
        <f>+TRUNC('D-PS'!DY62,0)</f>
        <v>0</v>
      </c>
      <c r="DZ62" s="53">
        <f>+TRUNC('D-PS'!DZ62,0)</f>
        <v>0</v>
      </c>
      <c r="EA62" s="53">
        <f>+TRUNC('D-PS'!EA62,0)</f>
        <v>0</v>
      </c>
      <c r="EB62" s="53">
        <f>+TRUNC('D-PS'!EB62,3)</f>
        <v>0</v>
      </c>
      <c r="EC62" s="53">
        <f>+TRUNC('D-PS'!EC62,3)</f>
        <v>0</v>
      </c>
      <c r="ED62" s="53">
        <f>+TRUNC('D-PS'!ED62,0)</f>
        <v>0</v>
      </c>
      <c r="EE62" s="53">
        <f>+TRUNC('D-PS'!EE62,0)</f>
        <v>0</v>
      </c>
      <c r="EF62" s="53">
        <f>+TRUNC('D-PS'!EF62,0)</f>
        <v>0</v>
      </c>
      <c r="EG62" s="53">
        <f>+TRUNC('D-PS'!EG62,0)</f>
        <v>0</v>
      </c>
      <c r="EH62" s="53">
        <f>+TRUNC('D-PS'!EH62,0)</f>
        <v>0</v>
      </c>
      <c r="EI62" s="53">
        <f>+TRUNC('D-PS'!EI62,0)</f>
        <v>0</v>
      </c>
      <c r="EJ62" s="53">
        <f>+TRUNC('D-PS'!EJ62,3)</f>
        <v>0</v>
      </c>
      <c r="EK62" s="53">
        <f>+TRUNC('D-PS'!EK62,3)</f>
        <v>0</v>
      </c>
      <c r="EL62" s="53">
        <f>+TRUNC('D-PS'!EL62,0)</f>
        <v>0</v>
      </c>
      <c r="EM62" s="53">
        <f>+TRUNC('D-PS'!EM62,0)</f>
        <v>0</v>
      </c>
      <c r="EN62" s="53">
        <f>+TRUNC('D-PS'!EN62,0)</f>
        <v>0</v>
      </c>
      <c r="EO62" s="53">
        <f>+TRUNC('D-PS'!EO62,0)</f>
        <v>0</v>
      </c>
      <c r="EP62" s="76"/>
      <c r="EQ62" s="53">
        <f>+TRUNC('D-PS'!EQ62,0)</f>
        <v>0</v>
      </c>
      <c r="ER62" s="53">
        <f>+TRUNC('D-PS'!ER62,0)</f>
        <v>0</v>
      </c>
      <c r="ES62" s="53">
        <f>+TRUNC('D-PS'!ES62,3)</f>
        <v>0</v>
      </c>
      <c r="ET62" s="53">
        <f>+TRUNC('D-PS'!ET62,3)</f>
        <v>0</v>
      </c>
      <c r="EU62" s="53">
        <f>+TRUNC('D-PS'!EU62,0)</f>
        <v>0</v>
      </c>
      <c r="EV62" s="53">
        <f>+TRUNC('D-PS'!EV62,0)</f>
        <v>0</v>
      </c>
      <c r="EW62" s="53">
        <f>+TRUNC('D-PS'!EW62,0)</f>
        <v>0</v>
      </c>
      <c r="EX62" s="53">
        <f>+TRUNC('D-PS'!EX62,0)</f>
        <v>0</v>
      </c>
      <c r="EY62" s="53">
        <f>+TRUNC('D-PS'!EY62,0)</f>
        <v>0</v>
      </c>
      <c r="EZ62" s="53">
        <f>+TRUNC('D-PS'!EZ62,0)</f>
        <v>0</v>
      </c>
      <c r="FA62" s="53">
        <f>+TRUNC('D-PS'!FA62,3)</f>
        <v>0</v>
      </c>
      <c r="FB62" s="53">
        <f>+TRUNC('D-PS'!FB62,3)</f>
        <v>0</v>
      </c>
      <c r="FC62" s="53">
        <f>+TRUNC('D-PS'!FC62,0)</f>
        <v>0</v>
      </c>
      <c r="FD62" s="53">
        <f>+TRUNC('D-PS'!FD62,0)</f>
        <v>0</v>
      </c>
      <c r="FE62" s="53">
        <f>+TRUNC('D-PS'!FE62,0)</f>
        <v>0</v>
      </c>
      <c r="FF62" s="53">
        <f>+TRUNC('D-PS'!FF62,0)</f>
        <v>0</v>
      </c>
      <c r="FG62" s="53">
        <f>+TRUNC('D-PS'!FG62,0)</f>
        <v>0</v>
      </c>
      <c r="FH62" s="53">
        <f>+TRUNC('D-PS'!FH62,0)</f>
        <v>0</v>
      </c>
      <c r="FI62" s="53">
        <f>+TRUNC('D-PS'!FI62,3)</f>
        <v>0</v>
      </c>
      <c r="FJ62" s="53">
        <f>+TRUNC('D-PS'!FJ62,3)</f>
        <v>0</v>
      </c>
      <c r="FK62" s="53">
        <f>+TRUNC('D-PS'!FK62,0)</f>
        <v>0</v>
      </c>
      <c r="FL62" s="53">
        <f>+TRUNC('D-PS'!FL62,0)</f>
        <v>0</v>
      </c>
      <c r="FM62" s="53">
        <f>+TRUNC('D-PS'!FM62,0)</f>
        <v>0</v>
      </c>
      <c r="FN62" s="53">
        <f>+TRUNC('D-PS'!FN62,0)</f>
        <v>0</v>
      </c>
    </row>
    <row r="63" spans="3:170" x14ac:dyDescent="0.2">
      <c r="C63" s="12">
        <f>+'D-PDP'!C63</f>
        <v>2050</v>
      </c>
      <c r="D63" s="23">
        <f>+TRUNC('D-PS'!D63,0)</f>
        <v>0</v>
      </c>
      <c r="E63" s="23">
        <f>+TRUNC('D-PS'!E63,0)</f>
        <v>0</v>
      </c>
      <c r="F63" s="23">
        <f>+TRUNC('D-PS'!F63,0)</f>
        <v>0</v>
      </c>
      <c r="G63" s="23">
        <f>+TRUNC('D-PS'!G63,0)</f>
        <v>0</v>
      </c>
      <c r="H63" s="23">
        <f>+TRUNC('D-PS'!H63,0)</f>
        <v>0</v>
      </c>
      <c r="I63" s="23">
        <f>+TRUNC('D-PS'!I63,0)</f>
        <v>0</v>
      </c>
      <c r="J63" s="23">
        <f>+TRUNC('D-PS'!J63,0)</f>
        <v>0</v>
      </c>
      <c r="K63" s="23">
        <f>+TRUNC('D-PS'!K63,0)</f>
        <v>3126</v>
      </c>
      <c r="L63" s="23">
        <f>+TRUNC('D-PS'!L63,0)</f>
        <v>0</v>
      </c>
      <c r="M63" s="23">
        <f>+TRUNC('D-PS'!M63,3)</f>
        <v>1238.2</v>
      </c>
      <c r="N63" s="23">
        <f>+TRUNC('D-PS'!N63,3)</f>
        <v>1139.144</v>
      </c>
      <c r="O63" s="23">
        <f>+TRUNC('D-PS'!O63,3)</f>
        <v>0</v>
      </c>
      <c r="P63" s="23">
        <f>+TRUNC('D-PS'!P63,3)</f>
        <v>99.055999999999997</v>
      </c>
      <c r="Q63" s="23">
        <f>+TRUNC('D-PS'!Q63,3)</f>
        <v>0</v>
      </c>
      <c r="R63" s="23">
        <f>+TRUNC('D-PS'!R63,3)</f>
        <v>0</v>
      </c>
      <c r="S63" s="23">
        <f>+TRUNC('D-PS'!S63,0)</f>
        <v>0</v>
      </c>
      <c r="T63" s="23">
        <f>+TRUNC('D-PS'!T63,0)</f>
        <v>0</v>
      </c>
      <c r="U63" s="23">
        <f>+TRUNC('D-PS'!U63,0)</f>
        <v>0</v>
      </c>
      <c r="V63" s="23">
        <f>+TRUNC('D-PS'!V63,0)</f>
        <v>0</v>
      </c>
      <c r="W63" s="23">
        <f>+TRUNC('D-PS'!W63,0)</f>
        <v>50925</v>
      </c>
      <c r="X63" s="23">
        <f>+TRUNC('D-PS'!X63,0)</f>
        <v>0</v>
      </c>
      <c r="Y63" s="23">
        <f>+TRUNC('D-PS'!Y63,0)</f>
        <v>0</v>
      </c>
      <c r="Z63" s="23">
        <f>+TRUNC('D-PS'!Z63,0)</f>
        <v>0</v>
      </c>
      <c r="AA63" s="23">
        <f>+TRUNC('D-PS'!AA63,0)</f>
        <v>0</v>
      </c>
      <c r="AB63" s="23">
        <f>+TRUNC('D-PS'!AB63,0)</f>
        <v>0</v>
      </c>
      <c r="AC63" s="23">
        <f>+TRUNC('D-PS'!AC63,0)</f>
        <v>0</v>
      </c>
      <c r="AD63" s="23">
        <f>+TRUNC('D-PS'!AD63,3)</f>
        <v>0</v>
      </c>
      <c r="AE63" s="23">
        <f>+TRUNC('D-PS'!AE63,3)</f>
        <v>0</v>
      </c>
      <c r="AF63" s="23">
        <f>+TRUNC('D-PS'!AF63,0)</f>
        <v>0</v>
      </c>
      <c r="AG63" s="23">
        <f>+TRUNC('D-PS'!AG63,0)</f>
        <v>0</v>
      </c>
      <c r="AH63" s="23">
        <f>+TRUNC('D-PS'!AH63,0)</f>
        <v>0</v>
      </c>
      <c r="AI63" s="23">
        <f>+TRUNC('D-PS'!AI63,0)</f>
        <v>0</v>
      </c>
      <c r="AJ63" s="23">
        <f>+TRUNC('D-PS'!AJ63,6)</f>
        <v>0</v>
      </c>
      <c r="AK63" s="23">
        <f>+TRUNC('D-PS'!AK63,6)</f>
        <v>0</v>
      </c>
      <c r="AL63" s="23">
        <f>+TRUNC('D-PS'!AL63,6)</f>
        <v>0</v>
      </c>
      <c r="AM63" s="23">
        <f>+TRUNC('D-PS'!AM63,0)</f>
        <v>0</v>
      </c>
      <c r="AN63" s="23">
        <f>+TRUNC('D-PS'!AN63,3)</f>
        <v>0</v>
      </c>
      <c r="AO63" s="23">
        <f>+TRUNC('D-PS'!AO63,0)</f>
        <v>0</v>
      </c>
      <c r="AP63" s="23">
        <f>+TRUNC('D-PS'!AP63,6)</f>
        <v>0</v>
      </c>
      <c r="AQ63" s="23">
        <f>+TRUNC('D-PS'!AQ63,0)</f>
        <v>0</v>
      </c>
      <c r="AR63" s="23">
        <f>+TRUNC('D-PS'!AR63,0)</f>
        <v>0</v>
      </c>
      <c r="AS63" s="23">
        <f>+TRUNC('D-PS'!AS63,3)</f>
        <v>0</v>
      </c>
      <c r="AT63" s="23">
        <f>+TRUNC('D-PS'!AT63,3)</f>
        <v>0</v>
      </c>
      <c r="AU63" s="23">
        <f>+TRUNC('D-PS'!AU63,0)</f>
        <v>0</v>
      </c>
      <c r="AV63" s="23">
        <f>+TRUNC('D-PS'!AV63,0)</f>
        <v>0</v>
      </c>
      <c r="AW63" s="23">
        <f>+TRUNC('D-PS'!AW63,0)</f>
        <v>0</v>
      </c>
      <c r="AX63" s="23">
        <f>+TRUNC('D-PS'!AX63,0)</f>
        <v>0</v>
      </c>
      <c r="AY63" s="23">
        <f>+TRUNC('D-PS'!AY63,0)</f>
        <v>0</v>
      </c>
      <c r="AZ63" s="23">
        <f>+TRUNC('D-PS'!AZ63,3)</f>
        <v>0</v>
      </c>
      <c r="BA63" s="23">
        <f>+TRUNC('D-PS'!BA63,0)</f>
        <v>0</v>
      </c>
      <c r="BB63" s="23">
        <f>+TRUNC('D-PS'!BB63,0)</f>
        <v>0</v>
      </c>
      <c r="BC63" s="23">
        <f>+TRUNC('D-PS'!BC63,0)</f>
        <v>0</v>
      </c>
      <c r="BD63" s="23">
        <f>+TRUNC('D-PS'!BD63,3)</f>
        <v>0</v>
      </c>
      <c r="BE63" s="23">
        <f>+TRUNC('D-PS'!BE63,3)</f>
        <v>0</v>
      </c>
      <c r="BF63" s="23">
        <f>+TRUNC('D-PS'!BF63,0)</f>
        <v>0</v>
      </c>
      <c r="BG63" s="23">
        <f>+TRUNC('D-PS'!BG63,0)</f>
        <v>0</v>
      </c>
      <c r="BH63" s="23">
        <f>+TRUNC('D-PS'!BH63,0)</f>
        <v>0</v>
      </c>
      <c r="BI63" s="23">
        <f>+TRUNC('D-PS'!BI63,0)</f>
        <v>0</v>
      </c>
      <c r="BJ63" s="23">
        <f>+TRUNC('D-PS'!BJ63,3)</f>
        <v>98.739000000000004</v>
      </c>
      <c r="BK63" s="23">
        <f>+TRUNC('D-PS'!BK63,3)</f>
        <v>1.8420000000000001</v>
      </c>
      <c r="BL63" s="23">
        <f>+TRUNC('D-PS'!BL63,3)</f>
        <v>-1.0569999999999999</v>
      </c>
      <c r="BM63" s="23">
        <f>+TRUNC('D-PS'!BM63,3)</f>
        <v>0.876</v>
      </c>
      <c r="BN63" s="23">
        <f>+TRUNC('D-PS'!BN63,3)</f>
        <v>6.0419999999999998</v>
      </c>
      <c r="BO63" s="23">
        <f>+TRUNC('D-PS'!BO63,3)</f>
        <v>6.0419999999999998</v>
      </c>
      <c r="BP63" s="23">
        <f>+TRUNC('D-PS'!BP63,3)</f>
        <v>0</v>
      </c>
      <c r="BQ63" s="23">
        <f>+TRUNC('D-PS'!BQ63,3)</f>
        <v>37.502000000000002</v>
      </c>
      <c r="BR63" s="23">
        <f>+TRUNC('D-PS'!BR63,3)</f>
        <v>37.502000000000002</v>
      </c>
      <c r="BS63" s="23">
        <f>+TRUNC('D-PS'!BS63,3)</f>
        <v>98.739000000000004</v>
      </c>
      <c r="BT63" s="23">
        <f>+TRUNC('D-PS'!BT63,0)</f>
        <v>0</v>
      </c>
      <c r="BU63" s="23">
        <f>+TRUNC('D-PS'!BU63,0)</f>
        <v>0</v>
      </c>
      <c r="BV63" s="23">
        <f>+TRUNC('D-PS'!BV63,6)</f>
        <v>0</v>
      </c>
      <c r="BW63" s="23">
        <f>+TRUNC('D-PS'!BW63,0)</f>
        <v>0</v>
      </c>
      <c r="BX63" s="23">
        <f>+TRUNC('D-PS'!BX63,0)</f>
        <v>0</v>
      </c>
      <c r="BY63" s="23">
        <f>+TRUNC('D-PS'!BY63,0)</f>
        <v>0</v>
      </c>
      <c r="BZ63" s="23">
        <f>+TRUNC('D-PS'!BZ63,3)</f>
        <v>0</v>
      </c>
      <c r="CA63" s="23">
        <f>+TRUNC('D-PS'!CA63,3)</f>
        <v>0.13</v>
      </c>
      <c r="CB63" s="23">
        <f>+TRUNC('D-PS'!CB63,3)</f>
        <v>0.42199999999999999</v>
      </c>
      <c r="CC63" s="23">
        <f>+TRUNC('D-PS'!CC63,3)</f>
        <v>0.10299999999999999</v>
      </c>
      <c r="CD63" s="23">
        <f>+TRUNC('D-PS'!CD63,3)</f>
        <v>8.6999999999999994E-2</v>
      </c>
      <c r="CE63" s="23">
        <f>+TRUNC('D-PS'!CE63,3)</f>
        <v>0</v>
      </c>
      <c r="CF63" s="23">
        <f>+TRUNC('D-PS'!CF63,3)</f>
        <v>0</v>
      </c>
      <c r="CG63" s="23">
        <f>+TRUNC('D-PS'!CG63,3)</f>
        <v>0</v>
      </c>
      <c r="CH63" s="23">
        <f>+TRUNC('D-PS'!CH63,3)</f>
        <v>0</v>
      </c>
      <c r="CI63" s="23">
        <f>+TRUNC('D-PS'!CI63,3)</f>
        <v>47099.114999999998</v>
      </c>
      <c r="CJ63" s="23">
        <f>+TRUNC('D-PS'!CJ63,3)</f>
        <v>1499.7370000000001</v>
      </c>
      <c r="CK63" s="23">
        <f>+TRUNC('D-PS'!CK63,3)</f>
        <v>0</v>
      </c>
      <c r="CL63" s="23">
        <f>+TRUNC('D-PS'!CL63,3)</f>
        <v>0</v>
      </c>
      <c r="CM63" s="23">
        <f>+TRUNC('D-PS'!CM63,3)</f>
        <v>0</v>
      </c>
      <c r="CN63" s="23">
        <f>+TRUNC('D-PS'!CN63,0)</f>
        <v>0</v>
      </c>
      <c r="CO63" s="23">
        <f>+TRUNC('D-PS'!CO63,3)</f>
        <v>0</v>
      </c>
      <c r="CP63" s="23">
        <f>+TRUNC('D-PS'!CP63,0)</f>
        <v>0</v>
      </c>
      <c r="CQ63" s="23">
        <f>+TRUNC('D-PS'!CQ63,0)</f>
        <v>0</v>
      </c>
      <c r="CR63" s="23">
        <f>+TRUNC('D-PS'!CR63,0)</f>
        <v>0</v>
      </c>
      <c r="CS63" s="23">
        <f>+TRUNC('D-PS'!CS63,0)</f>
        <v>0</v>
      </c>
      <c r="CT63" s="23">
        <f>+TRUNC('D-PS'!CT63,0)</f>
        <v>0</v>
      </c>
      <c r="CU63" s="23">
        <f>+TRUNC('D-PS'!CU63,6)</f>
        <v>0</v>
      </c>
      <c r="CV63" s="23">
        <f>+TRUNC('D-PS'!CV63,0)</f>
        <v>0</v>
      </c>
      <c r="CW63" s="23">
        <f>+TRUNC('D-PS'!CW63,0)</f>
        <v>0</v>
      </c>
      <c r="CX63" s="23">
        <f>+TRUNC('D-PS'!CX63,0)</f>
        <v>0</v>
      </c>
      <c r="CY63" s="23">
        <f>+TRUNC('D-PS'!CY63,0)</f>
        <v>0</v>
      </c>
      <c r="CZ63" s="23">
        <f>+TRUNC('D-PS'!CZ63,0)</f>
        <v>0</v>
      </c>
      <c r="DA63" s="23">
        <f>+TRUNC('D-PS'!DA63,0)</f>
        <v>0</v>
      </c>
      <c r="DB63" s="23">
        <f>+TRUNC('D-PS'!DB63,0)</f>
        <v>0</v>
      </c>
      <c r="DC63" s="23">
        <f>+TRUNC('D-PS'!DC63,0)</f>
        <v>0</v>
      </c>
      <c r="DD63" s="23">
        <f>+TRUNC('D-PS'!DD63,0)</f>
        <v>0</v>
      </c>
      <c r="DE63" s="23">
        <f>+TRUNC('D-PS'!DE63,0)</f>
        <v>0</v>
      </c>
      <c r="DF63" s="23">
        <f>+TRUNC('D-PS'!DF63,0)</f>
        <v>0</v>
      </c>
      <c r="DG63" s="23">
        <f>+TRUNC('D-PS'!DG63,0)</f>
        <v>0</v>
      </c>
      <c r="DH63" s="23">
        <f>+TRUNC('D-PS'!DH63,0)</f>
        <v>0</v>
      </c>
      <c r="DI63" s="23">
        <f>+TRUNC('D-PS'!DI63,0)</f>
        <v>0</v>
      </c>
      <c r="DJ63" s="23">
        <f>+TRUNC('D-PS'!DJ63,6)</f>
        <v>0</v>
      </c>
      <c r="DK63" s="23">
        <f>+TRUNC('D-PS'!DK63,0)</f>
        <v>0</v>
      </c>
      <c r="DL63" s="23">
        <f>+TRUNC('D-PS'!DL63,0)</f>
        <v>0</v>
      </c>
      <c r="DM63" s="23">
        <f>+TRUNC('D-PS'!DM63,0)</f>
        <v>0</v>
      </c>
      <c r="DN63" s="23">
        <f>+TRUNC('D-PS'!DN63,0)</f>
        <v>0</v>
      </c>
      <c r="DO63" s="23">
        <f>+TRUNC('D-PS'!DO63,0)</f>
        <v>0</v>
      </c>
      <c r="DP63" s="23">
        <f>+TRUNC('D-PS'!DP63,0)</f>
        <v>0</v>
      </c>
      <c r="DR63" s="53">
        <f>+TRUNC('D-PS'!DR63,0)</f>
        <v>0</v>
      </c>
      <c r="DS63" s="53">
        <f>+TRUNC('D-PS'!DS63,0)</f>
        <v>0</v>
      </c>
      <c r="DT63" s="53">
        <f>+TRUNC('D-PS'!DT63,3)</f>
        <v>0</v>
      </c>
      <c r="DU63" s="53">
        <f>+TRUNC('D-PS'!DU63,3)</f>
        <v>0</v>
      </c>
      <c r="DV63" s="53">
        <f>+TRUNC('D-PS'!DV63,0)</f>
        <v>0</v>
      </c>
      <c r="DW63" s="53">
        <f>+TRUNC('D-PS'!DW63,0)</f>
        <v>0</v>
      </c>
      <c r="DX63" s="53">
        <f>+TRUNC('D-PS'!DX63,0)</f>
        <v>0</v>
      </c>
      <c r="DY63" s="53">
        <f>+TRUNC('D-PS'!DY63,0)</f>
        <v>0</v>
      </c>
      <c r="DZ63" s="53">
        <f>+TRUNC('D-PS'!DZ63,0)</f>
        <v>0</v>
      </c>
      <c r="EA63" s="53">
        <f>+TRUNC('D-PS'!EA63,0)</f>
        <v>0</v>
      </c>
      <c r="EB63" s="53">
        <f>+TRUNC('D-PS'!EB63,3)</f>
        <v>0</v>
      </c>
      <c r="EC63" s="53">
        <f>+TRUNC('D-PS'!EC63,3)</f>
        <v>0</v>
      </c>
      <c r="ED63" s="53">
        <f>+TRUNC('D-PS'!ED63,0)</f>
        <v>0</v>
      </c>
      <c r="EE63" s="53">
        <f>+TRUNC('D-PS'!EE63,0)</f>
        <v>0</v>
      </c>
      <c r="EF63" s="53">
        <f>+TRUNC('D-PS'!EF63,0)</f>
        <v>0</v>
      </c>
      <c r="EG63" s="53">
        <f>+TRUNC('D-PS'!EG63,0)</f>
        <v>0</v>
      </c>
      <c r="EH63" s="53">
        <f>+TRUNC('D-PS'!EH63,0)</f>
        <v>0</v>
      </c>
      <c r="EI63" s="53">
        <f>+TRUNC('D-PS'!EI63,0)</f>
        <v>0</v>
      </c>
      <c r="EJ63" s="53">
        <f>+TRUNC('D-PS'!EJ63,3)</f>
        <v>0</v>
      </c>
      <c r="EK63" s="53">
        <f>+TRUNC('D-PS'!EK63,3)</f>
        <v>0</v>
      </c>
      <c r="EL63" s="53">
        <f>+TRUNC('D-PS'!EL63,0)</f>
        <v>0</v>
      </c>
      <c r="EM63" s="53">
        <f>+TRUNC('D-PS'!EM63,0)</f>
        <v>0</v>
      </c>
      <c r="EN63" s="53">
        <f>+TRUNC('D-PS'!EN63,0)</f>
        <v>0</v>
      </c>
      <c r="EO63" s="53">
        <f>+TRUNC('D-PS'!EO63,0)</f>
        <v>0</v>
      </c>
      <c r="EP63" s="76"/>
      <c r="EQ63" s="53">
        <f>+TRUNC('D-PS'!EQ63,0)</f>
        <v>0</v>
      </c>
      <c r="ER63" s="53">
        <f>+TRUNC('D-PS'!ER63,0)</f>
        <v>0</v>
      </c>
      <c r="ES63" s="53">
        <f>+TRUNC('D-PS'!ES63,3)</f>
        <v>0</v>
      </c>
      <c r="ET63" s="53">
        <f>+TRUNC('D-PS'!ET63,3)</f>
        <v>0</v>
      </c>
      <c r="EU63" s="53">
        <f>+TRUNC('D-PS'!EU63,0)</f>
        <v>0</v>
      </c>
      <c r="EV63" s="53">
        <f>+TRUNC('D-PS'!EV63,0)</f>
        <v>0</v>
      </c>
      <c r="EW63" s="53">
        <f>+TRUNC('D-PS'!EW63,0)</f>
        <v>0</v>
      </c>
      <c r="EX63" s="53">
        <f>+TRUNC('D-PS'!EX63,0)</f>
        <v>0</v>
      </c>
      <c r="EY63" s="53">
        <f>+TRUNC('D-PS'!EY63,0)</f>
        <v>0</v>
      </c>
      <c r="EZ63" s="53">
        <f>+TRUNC('D-PS'!EZ63,0)</f>
        <v>0</v>
      </c>
      <c r="FA63" s="53">
        <f>+TRUNC('D-PS'!FA63,3)</f>
        <v>0</v>
      </c>
      <c r="FB63" s="53">
        <f>+TRUNC('D-PS'!FB63,3)</f>
        <v>0</v>
      </c>
      <c r="FC63" s="53">
        <f>+TRUNC('D-PS'!FC63,0)</f>
        <v>0</v>
      </c>
      <c r="FD63" s="53">
        <f>+TRUNC('D-PS'!FD63,0)</f>
        <v>0</v>
      </c>
      <c r="FE63" s="53">
        <f>+TRUNC('D-PS'!FE63,0)</f>
        <v>0</v>
      </c>
      <c r="FF63" s="53">
        <f>+TRUNC('D-PS'!FF63,0)</f>
        <v>0</v>
      </c>
      <c r="FG63" s="53">
        <f>+TRUNC('D-PS'!FG63,0)</f>
        <v>0</v>
      </c>
      <c r="FH63" s="53">
        <f>+TRUNC('D-PS'!FH63,0)</f>
        <v>0</v>
      </c>
      <c r="FI63" s="53">
        <f>+TRUNC('D-PS'!FI63,3)</f>
        <v>0</v>
      </c>
      <c r="FJ63" s="53">
        <f>+TRUNC('D-PS'!FJ63,3)</f>
        <v>0</v>
      </c>
      <c r="FK63" s="53">
        <f>+TRUNC('D-PS'!FK63,0)</f>
        <v>0</v>
      </c>
      <c r="FL63" s="53">
        <f>+TRUNC('D-PS'!FL63,0)</f>
        <v>0</v>
      </c>
      <c r="FM63" s="53">
        <f>+TRUNC('D-PS'!FM63,0)</f>
        <v>0</v>
      </c>
      <c r="FN63" s="53">
        <f>+TRUNC('D-PS'!FN63,0)</f>
        <v>0</v>
      </c>
    </row>
    <row r="64" spans="3:170" x14ac:dyDescent="0.2">
      <c r="C64" s="12">
        <f>+'D-PDP'!C64</f>
        <v>2051</v>
      </c>
      <c r="D64" s="23">
        <f>+TRUNC('D-PS'!D64,0)</f>
        <v>0</v>
      </c>
      <c r="E64" s="23">
        <f>+TRUNC('D-PS'!E64,0)</f>
        <v>0</v>
      </c>
      <c r="F64" s="23">
        <f>+TRUNC('D-PS'!F64,0)</f>
        <v>0</v>
      </c>
      <c r="G64" s="23">
        <f>+TRUNC('D-PS'!G64,0)</f>
        <v>0</v>
      </c>
      <c r="H64" s="23">
        <f>+TRUNC('D-PS'!H64,0)</f>
        <v>0</v>
      </c>
      <c r="I64" s="23">
        <f>+TRUNC('D-PS'!I64,0)</f>
        <v>0</v>
      </c>
      <c r="J64" s="23">
        <f>+TRUNC('D-PS'!J64,0)</f>
        <v>0</v>
      </c>
      <c r="K64" s="23">
        <f>+TRUNC('D-PS'!K64,0)</f>
        <v>2062</v>
      </c>
      <c r="L64" s="23">
        <f>+TRUNC('D-PS'!L64,0)</f>
        <v>0</v>
      </c>
      <c r="M64" s="23">
        <f>+TRUNC('D-PS'!M64,3)</f>
        <v>1134.7</v>
      </c>
      <c r="N64" s="23">
        <f>+TRUNC('D-PS'!N64,3)</f>
        <v>1043.924</v>
      </c>
      <c r="O64" s="23">
        <f>+TRUNC('D-PS'!O64,3)</f>
        <v>0</v>
      </c>
      <c r="P64" s="23">
        <f>+TRUNC('D-PS'!P64,3)</f>
        <v>90.775999999999996</v>
      </c>
      <c r="Q64" s="23">
        <f>+TRUNC('D-PS'!Q64,3)</f>
        <v>0</v>
      </c>
      <c r="R64" s="23">
        <f>+TRUNC('D-PS'!R64,3)</f>
        <v>0</v>
      </c>
      <c r="S64" s="23">
        <f>+TRUNC('D-PS'!S64,0)</f>
        <v>0</v>
      </c>
      <c r="T64" s="23">
        <f>+TRUNC('D-PS'!T64,0)</f>
        <v>0</v>
      </c>
      <c r="U64" s="23">
        <f>+TRUNC('D-PS'!U64,0)</f>
        <v>0</v>
      </c>
      <c r="V64" s="23">
        <f>+TRUNC('D-PS'!V64,0)</f>
        <v>0</v>
      </c>
      <c r="W64" s="23">
        <f>+TRUNC('D-PS'!W64,0)</f>
        <v>23633</v>
      </c>
      <c r="X64" s="23">
        <f>+TRUNC('D-PS'!X64,0)</f>
        <v>0</v>
      </c>
      <c r="Y64" s="23">
        <f>+TRUNC('D-PS'!Y64,0)</f>
        <v>0</v>
      </c>
      <c r="Z64" s="23">
        <f>+TRUNC('D-PS'!Z64,0)</f>
        <v>0</v>
      </c>
      <c r="AA64" s="23">
        <f>+TRUNC('D-PS'!AA64,0)</f>
        <v>0</v>
      </c>
      <c r="AB64" s="23">
        <f>+TRUNC('D-PS'!AB64,0)</f>
        <v>0</v>
      </c>
      <c r="AC64" s="23">
        <f>+TRUNC('D-PS'!AC64,0)</f>
        <v>0</v>
      </c>
      <c r="AD64" s="23">
        <f>+TRUNC('D-PS'!AD64,3)</f>
        <v>0</v>
      </c>
      <c r="AE64" s="23">
        <f>+TRUNC('D-PS'!AE64,3)</f>
        <v>0</v>
      </c>
      <c r="AF64" s="23">
        <f>+TRUNC('D-PS'!AF64,0)</f>
        <v>0</v>
      </c>
      <c r="AG64" s="23">
        <f>+TRUNC('D-PS'!AG64,0)</f>
        <v>0</v>
      </c>
      <c r="AH64" s="23">
        <f>+TRUNC('D-PS'!AH64,0)</f>
        <v>0</v>
      </c>
      <c r="AI64" s="23">
        <f>+TRUNC('D-PS'!AI64,0)</f>
        <v>0</v>
      </c>
      <c r="AJ64" s="23">
        <f>+TRUNC('D-PS'!AJ64,6)</f>
        <v>0</v>
      </c>
      <c r="AK64" s="23">
        <f>+TRUNC('D-PS'!AK64,6)</f>
        <v>0</v>
      </c>
      <c r="AL64" s="23">
        <f>+TRUNC('D-PS'!AL64,6)</f>
        <v>0</v>
      </c>
      <c r="AM64" s="23">
        <f>+TRUNC('D-PS'!AM64,0)</f>
        <v>0</v>
      </c>
      <c r="AN64" s="23">
        <f>+TRUNC('D-PS'!AN64,3)</f>
        <v>0</v>
      </c>
      <c r="AO64" s="23">
        <f>+TRUNC('D-PS'!AO64,0)</f>
        <v>0</v>
      </c>
      <c r="AP64" s="23">
        <f>+TRUNC('D-PS'!AP64,6)</f>
        <v>0</v>
      </c>
      <c r="AQ64" s="23">
        <f>+TRUNC('D-PS'!AQ64,0)</f>
        <v>0</v>
      </c>
      <c r="AR64" s="23">
        <f>+TRUNC('D-PS'!AR64,0)</f>
        <v>0</v>
      </c>
      <c r="AS64" s="23">
        <f>+TRUNC('D-PS'!AS64,3)</f>
        <v>0</v>
      </c>
      <c r="AT64" s="23">
        <f>+TRUNC('D-PS'!AT64,3)</f>
        <v>0</v>
      </c>
      <c r="AU64" s="23">
        <f>+TRUNC('D-PS'!AU64,0)</f>
        <v>0</v>
      </c>
      <c r="AV64" s="23">
        <f>+TRUNC('D-PS'!AV64,0)</f>
        <v>0</v>
      </c>
      <c r="AW64" s="23">
        <f>+TRUNC('D-PS'!AW64,0)</f>
        <v>0</v>
      </c>
      <c r="AX64" s="23">
        <f>+TRUNC('D-PS'!AX64,0)</f>
        <v>0</v>
      </c>
      <c r="AY64" s="23">
        <f>+TRUNC('D-PS'!AY64,0)</f>
        <v>0</v>
      </c>
      <c r="AZ64" s="23">
        <f>+TRUNC('D-PS'!AZ64,3)</f>
        <v>0</v>
      </c>
      <c r="BA64" s="23">
        <f>+TRUNC('D-PS'!BA64,0)</f>
        <v>0</v>
      </c>
      <c r="BB64" s="23">
        <f>+TRUNC('D-PS'!BB64,0)</f>
        <v>0</v>
      </c>
      <c r="BC64" s="23">
        <f>+TRUNC('D-PS'!BC64,0)</f>
        <v>0</v>
      </c>
      <c r="BD64" s="23">
        <f>+TRUNC('D-PS'!BD64,3)</f>
        <v>0</v>
      </c>
      <c r="BE64" s="23">
        <f>+TRUNC('D-PS'!BE64,3)</f>
        <v>0</v>
      </c>
      <c r="BF64" s="23">
        <f>+TRUNC('D-PS'!BF64,0)</f>
        <v>0</v>
      </c>
      <c r="BG64" s="23">
        <f>+TRUNC('D-PS'!BG64,0)</f>
        <v>0</v>
      </c>
      <c r="BH64" s="23">
        <f>+TRUNC('D-PS'!BH64,0)</f>
        <v>0</v>
      </c>
      <c r="BI64" s="23">
        <f>+TRUNC('D-PS'!BI64,0)</f>
        <v>0</v>
      </c>
      <c r="BJ64" s="23">
        <f>+TRUNC('D-PS'!BJ64,3)</f>
        <v>98.739000000000004</v>
      </c>
      <c r="BK64" s="23">
        <f>+TRUNC('D-PS'!BK64,3)</f>
        <v>1.8420000000000001</v>
      </c>
      <c r="BL64" s="23">
        <f>+TRUNC('D-PS'!BL64,3)</f>
        <v>-1.0569999999999999</v>
      </c>
      <c r="BM64" s="23">
        <f>+TRUNC('D-PS'!BM64,3)</f>
        <v>0.876</v>
      </c>
      <c r="BN64" s="23">
        <f>+TRUNC('D-PS'!BN64,3)</f>
        <v>6.0419999999999998</v>
      </c>
      <c r="BO64" s="23">
        <f>+TRUNC('D-PS'!BO64,3)</f>
        <v>6.0419999999999998</v>
      </c>
      <c r="BP64" s="23">
        <f>+TRUNC('D-PS'!BP64,3)</f>
        <v>0</v>
      </c>
      <c r="BQ64" s="23">
        <f>+TRUNC('D-PS'!BQ64,3)</f>
        <v>37.502000000000002</v>
      </c>
      <c r="BR64" s="23">
        <f>+TRUNC('D-PS'!BR64,3)</f>
        <v>37.502000000000002</v>
      </c>
      <c r="BS64" s="23">
        <f>+TRUNC('D-PS'!BS64,3)</f>
        <v>98.739000000000004</v>
      </c>
      <c r="BT64" s="23">
        <f>+TRUNC('D-PS'!BT64,0)</f>
        <v>0</v>
      </c>
      <c r="BU64" s="23">
        <f>+TRUNC('D-PS'!BU64,0)</f>
        <v>0</v>
      </c>
      <c r="BV64" s="23">
        <f>+TRUNC('D-PS'!BV64,6)</f>
        <v>0</v>
      </c>
      <c r="BW64" s="23">
        <f>+TRUNC('D-PS'!BW64,0)</f>
        <v>0</v>
      </c>
      <c r="BX64" s="23">
        <f>+TRUNC('D-PS'!BX64,0)</f>
        <v>0</v>
      </c>
      <c r="BY64" s="23">
        <f>+TRUNC('D-PS'!BY64,0)</f>
        <v>0</v>
      </c>
      <c r="BZ64" s="23">
        <f>+TRUNC('D-PS'!BZ64,3)</f>
        <v>0</v>
      </c>
      <c r="CA64" s="23">
        <f>+TRUNC('D-PS'!CA64,3)</f>
        <v>0.13</v>
      </c>
      <c r="CB64" s="23">
        <f>+TRUNC('D-PS'!CB64,3)</f>
        <v>0.42199999999999999</v>
      </c>
      <c r="CC64" s="23">
        <f>+TRUNC('D-PS'!CC64,3)</f>
        <v>0.10299999999999999</v>
      </c>
      <c r="CD64" s="23">
        <f>+TRUNC('D-PS'!CD64,3)</f>
        <v>8.6999999999999994E-2</v>
      </c>
      <c r="CE64" s="23">
        <f>+TRUNC('D-PS'!CE64,3)</f>
        <v>0</v>
      </c>
      <c r="CF64" s="23">
        <f>+TRUNC('D-PS'!CF64,3)</f>
        <v>0</v>
      </c>
      <c r="CG64" s="23">
        <f>+TRUNC('D-PS'!CG64,3)</f>
        <v>0</v>
      </c>
      <c r="CH64" s="23">
        <f>+TRUNC('D-PS'!CH64,3)</f>
        <v>0</v>
      </c>
      <c r="CI64" s="23">
        <f>+TRUNC('D-PS'!CI64,3)</f>
        <v>47099.114999999998</v>
      </c>
      <c r="CJ64" s="23">
        <f>+TRUNC('D-PS'!CJ64,3)</f>
        <v>1499.7370000000001</v>
      </c>
      <c r="CK64" s="23">
        <f>+TRUNC('D-PS'!CK64,3)</f>
        <v>0</v>
      </c>
      <c r="CL64" s="23">
        <f>+TRUNC('D-PS'!CL64,3)</f>
        <v>0</v>
      </c>
      <c r="CM64" s="23">
        <f>+TRUNC('D-PS'!CM64,3)</f>
        <v>0</v>
      </c>
      <c r="CN64" s="23">
        <f>+TRUNC('D-PS'!CN64,0)</f>
        <v>0</v>
      </c>
      <c r="CO64" s="23">
        <f>+TRUNC('D-PS'!CO64,3)</f>
        <v>0</v>
      </c>
      <c r="CP64" s="23">
        <f>+TRUNC('D-PS'!CP64,0)</f>
        <v>0</v>
      </c>
      <c r="CQ64" s="23">
        <f>+TRUNC('D-PS'!CQ64,0)</f>
        <v>0</v>
      </c>
      <c r="CR64" s="23">
        <f>+TRUNC('D-PS'!CR64,0)</f>
        <v>0</v>
      </c>
      <c r="CS64" s="23">
        <f>+TRUNC('D-PS'!CS64,0)</f>
        <v>0</v>
      </c>
      <c r="CT64" s="23">
        <f>+TRUNC('D-PS'!CT64,0)</f>
        <v>0</v>
      </c>
      <c r="CU64" s="23">
        <f>+TRUNC('D-PS'!CU64,6)</f>
        <v>0</v>
      </c>
      <c r="CV64" s="23">
        <f>+TRUNC('D-PS'!CV64,0)</f>
        <v>0</v>
      </c>
      <c r="CW64" s="23">
        <f>+TRUNC('D-PS'!CW64,0)</f>
        <v>0</v>
      </c>
      <c r="CX64" s="23">
        <f>+TRUNC('D-PS'!CX64,0)</f>
        <v>0</v>
      </c>
      <c r="CY64" s="23">
        <f>+TRUNC('D-PS'!CY64,0)</f>
        <v>0</v>
      </c>
      <c r="CZ64" s="23">
        <f>+TRUNC('D-PS'!CZ64,0)</f>
        <v>0</v>
      </c>
      <c r="DA64" s="23">
        <f>+TRUNC('D-PS'!DA64,0)</f>
        <v>0</v>
      </c>
      <c r="DB64" s="23">
        <f>+TRUNC('D-PS'!DB64,0)</f>
        <v>0</v>
      </c>
      <c r="DC64" s="23">
        <f>+TRUNC('D-PS'!DC64,0)</f>
        <v>0</v>
      </c>
      <c r="DD64" s="23">
        <f>+TRUNC('D-PS'!DD64,0)</f>
        <v>0</v>
      </c>
      <c r="DE64" s="23">
        <f>+TRUNC('D-PS'!DE64,0)</f>
        <v>0</v>
      </c>
      <c r="DF64" s="23">
        <f>+TRUNC('D-PS'!DF64,0)</f>
        <v>0</v>
      </c>
      <c r="DG64" s="23">
        <f>+TRUNC('D-PS'!DG64,0)</f>
        <v>0</v>
      </c>
      <c r="DH64" s="23">
        <f>+TRUNC('D-PS'!DH64,0)</f>
        <v>0</v>
      </c>
      <c r="DI64" s="23">
        <f>+TRUNC('D-PS'!DI64,0)</f>
        <v>0</v>
      </c>
      <c r="DJ64" s="23">
        <f>+TRUNC('D-PS'!DJ64,6)</f>
        <v>0</v>
      </c>
      <c r="DK64" s="23">
        <f>+TRUNC('D-PS'!DK64,0)</f>
        <v>0</v>
      </c>
      <c r="DL64" s="23">
        <f>+TRUNC('D-PS'!DL64,0)</f>
        <v>0</v>
      </c>
      <c r="DM64" s="23">
        <f>+TRUNC('D-PS'!DM64,0)</f>
        <v>0</v>
      </c>
      <c r="DN64" s="23">
        <f>+TRUNC('D-PS'!DN64,0)</f>
        <v>0</v>
      </c>
      <c r="DO64" s="23">
        <f>+TRUNC('D-PS'!DO64,0)</f>
        <v>0</v>
      </c>
      <c r="DP64" s="23">
        <f>+TRUNC('D-PS'!DP64,0)</f>
        <v>0</v>
      </c>
      <c r="DR64" s="53">
        <f>+TRUNC('D-PS'!DR64,0)</f>
        <v>0</v>
      </c>
      <c r="DS64" s="53">
        <f>+TRUNC('D-PS'!DS64,0)</f>
        <v>0</v>
      </c>
      <c r="DT64" s="53">
        <f>+TRUNC('D-PS'!DT64,3)</f>
        <v>0</v>
      </c>
      <c r="DU64" s="53">
        <f>+TRUNC('D-PS'!DU64,3)</f>
        <v>0</v>
      </c>
      <c r="DV64" s="53">
        <f>+TRUNC('D-PS'!DV64,0)</f>
        <v>0</v>
      </c>
      <c r="DW64" s="53">
        <f>+TRUNC('D-PS'!DW64,0)</f>
        <v>0</v>
      </c>
      <c r="DX64" s="53">
        <f>+TRUNC('D-PS'!DX64,0)</f>
        <v>0</v>
      </c>
      <c r="DY64" s="53">
        <f>+TRUNC('D-PS'!DY64,0)</f>
        <v>0</v>
      </c>
      <c r="DZ64" s="53">
        <f>+TRUNC('D-PS'!DZ64,0)</f>
        <v>0</v>
      </c>
      <c r="EA64" s="53">
        <f>+TRUNC('D-PS'!EA64,0)</f>
        <v>0</v>
      </c>
      <c r="EB64" s="53">
        <f>+TRUNC('D-PS'!EB64,3)</f>
        <v>0</v>
      </c>
      <c r="EC64" s="53">
        <f>+TRUNC('D-PS'!EC64,3)</f>
        <v>0</v>
      </c>
      <c r="ED64" s="53">
        <f>+TRUNC('D-PS'!ED64,0)</f>
        <v>0</v>
      </c>
      <c r="EE64" s="53">
        <f>+TRUNC('D-PS'!EE64,0)</f>
        <v>0</v>
      </c>
      <c r="EF64" s="53">
        <f>+TRUNC('D-PS'!EF64,0)</f>
        <v>0</v>
      </c>
      <c r="EG64" s="53">
        <f>+TRUNC('D-PS'!EG64,0)</f>
        <v>0</v>
      </c>
      <c r="EH64" s="53">
        <f>+TRUNC('D-PS'!EH64,0)</f>
        <v>0</v>
      </c>
      <c r="EI64" s="53">
        <f>+TRUNC('D-PS'!EI64,0)</f>
        <v>0</v>
      </c>
      <c r="EJ64" s="53">
        <f>+TRUNC('D-PS'!EJ64,3)</f>
        <v>0</v>
      </c>
      <c r="EK64" s="53">
        <f>+TRUNC('D-PS'!EK64,3)</f>
        <v>0</v>
      </c>
      <c r="EL64" s="53">
        <f>+TRUNC('D-PS'!EL64,0)</f>
        <v>0</v>
      </c>
      <c r="EM64" s="53">
        <f>+TRUNC('D-PS'!EM64,0)</f>
        <v>0</v>
      </c>
      <c r="EN64" s="53">
        <f>+TRUNC('D-PS'!EN64,0)</f>
        <v>0</v>
      </c>
      <c r="EO64" s="53">
        <f>+TRUNC('D-PS'!EO64,0)</f>
        <v>0</v>
      </c>
      <c r="EP64" s="76"/>
      <c r="EQ64" s="53">
        <f>+TRUNC('D-PS'!EQ64,0)</f>
        <v>0</v>
      </c>
      <c r="ER64" s="53">
        <f>+TRUNC('D-PS'!ER64,0)</f>
        <v>0</v>
      </c>
      <c r="ES64" s="53">
        <f>+TRUNC('D-PS'!ES64,3)</f>
        <v>0</v>
      </c>
      <c r="ET64" s="53">
        <f>+TRUNC('D-PS'!ET64,3)</f>
        <v>0</v>
      </c>
      <c r="EU64" s="53">
        <f>+TRUNC('D-PS'!EU64,0)</f>
        <v>0</v>
      </c>
      <c r="EV64" s="53">
        <f>+TRUNC('D-PS'!EV64,0)</f>
        <v>0</v>
      </c>
      <c r="EW64" s="53">
        <f>+TRUNC('D-PS'!EW64,0)</f>
        <v>0</v>
      </c>
      <c r="EX64" s="53">
        <f>+TRUNC('D-PS'!EX64,0)</f>
        <v>0</v>
      </c>
      <c r="EY64" s="53">
        <f>+TRUNC('D-PS'!EY64,0)</f>
        <v>0</v>
      </c>
      <c r="EZ64" s="53">
        <f>+TRUNC('D-PS'!EZ64,0)</f>
        <v>0</v>
      </c>
      <c r="FA64" s="53">
        <f>+TRUNC('D-PS'!FA64,3)</f>
        <v>0</v>
      </c>
      <c r="FB64" s="53">
        <f>+TRUNC('D-PS'!FB64,3)</f>
        <v>0</v>
      </c>
      <c r="FC64" s="53">
        <f>+TRUNC('D-PS'!FC64,0)</f>
        <v>0</v>
      </c>
      <c r="FD64" s="53">
        <f>+TRUNC('D-PS'!FD64,0)</f>
        <v>0</v>
      </c>
      <c r="FE64" s="53">
        <f>+TRUNC('D-PS'!FE64,0)</f>
        <v>0</v>
      </c>
      <c r="FF64" s="53">
        <f>+TRUNC('D-PS'!FF64,0)</f>
        <v>0</v>
      </c>
      <c r="FG64" s="53">
        <f>+TRUNC('D-PS'!FG64,0)</f>
        <v>0</v>
      </c>
      <c r="FH64" s="53">
        <f>+TRUNC('D-PS'!FH64,0)</f>
        <v>0</v>
      </c>
      <c r="FI64" s="53">
        <f>+TRUNC('D-PS'!FI64,3)</f>
        <v>0</v>
      </c>
      <c r="FJ64" s="53">
        <f>+TRUNC('D-PS'!FJ64,3)</f>
        <v>0</v>
      </c>
      <c r="FK64" s="53">
        <f>+TRUNC('D-PS'!FK64,0)</f>
        <v>0</v>
      </c>
      <c r="FL64" s="53">
        <f>+TRUNC('D-PS'!FL64,0)</f>
        <v>0</v>
      </c>
      <c r="FM64" s="53">
        <f>+TRUNC('D-PS'!FM64,0)</f>
        <v>0</v>
      </c>
      <c r="FN64" s="53">
        <f>+TRUNC('D-PS'!FN64,0)</f>
        <v>0</v>
      </c>
    </row>
    <row r="65" spans="3:170" x14ac:dyDescent="0.2">
      <c r="C65" s="12">
        <f>+'D-PDP'!C65</f>
        <v>2052</v>
      </c>
      <c r="D65" s="23">
        <f>+TRUNC('D-PS'!D65,0)</f>
        <v>0</v>
      </c>
      <c r="E65" s="23">
        <f>+TRUNC('D-PS'!E65,0)</f>
        <v>0</v>
      </c>
      <c r="F65" s="23">
        <f>+TRUNC('D-PS'!F65,0)</f>
        <v>0</v>
      </c>
      <c r="G65" s="23">
        <f>+TRUNC('D-PS'!G65,0)</f>
        <v>0</v>
      </c>
      <c r="H65" s="23">
        <f>+TRUNC('D-PS'!H65,0)</f>
        <v>0</v>
      </c>
      <c r="I65" s="23">
        <f>+TRUNC('D-PS'!I65,0)</f>
        <v>0</v>
      </c>
      <c r="J65" s="23">
        <f>+TRUNC('D-PS'!J65,0)</f>
        <v>0</v>
      </c>
      <c r="K65" s="23">
        <f>+TRUNC('D-PS'!K65,0)</f>
        <v>1856</v>
      </c>
      <c r="L65" s="23">
        <f>+TRUNC('D-PS'!L65,0)</f>
        <v>0</v>
      </c>
      <c r="M65" s="23">
        <f>+TRUNC('D-PS'!M65,3)</f>
        <v>1046.299</v>
      </c>
      <c r="N65" s="23">
        <f>+TRUNC('D-PS'!N65,3)</f>
        <v>962.59500000000003</v>
      </c>
      <c r="O65" s="23">
        <f>+TRUNC('D-PS'!O65,3)</f>
        <v>0</v>
      </c>
      <c r="P65" s="23">
        <f>+TRUNC('D-PS'!P65,3)</f>
        <v>83.703000000000003</v>
      </c>
      <c r="Q65" s="23">
        <f>+TRUNC('D-PS'!Q65,3)</f>
        <v>0</v>
      </c>
      <c r="R65" s="23">
        <f>+TRUNC('D-PS'!R65,3)</f>
        <v>0</v>
      </c>
      <c r="S65" s="23">
        <f>+TRUNC('D-PS'!S65,0)</f>
        <v>0</v>
      </c>
      <c r="T65" s="23">
        <f>+TRUNC('D-PS'!T65,0)</f>
        <v>0</v>
      </c>
      <c r="U65" s="23">
        <f>+TRUNC('D-PS'!U65,0)</f>
        <v>0</v>
      </c>
      <c r="V65" s="23">
        <f>+TRUNC('D-PS'!V65,0)</f>
        <v>0</v>
      </c>
      <c r="W65" s="23">
        <f>+TRUNC('D-PS'!W65,0)</f>
        <v>22063</v>
      </c>
      <c r="X65" s="23">
        <f>+TRUNC('D-PS'!X65,0)</f>
        <v>0</v>
      </c>
      <c r="Y65" s="23">
        <f>+TRUNC('D-PS'!Y65,0)</f>
        <v>0</v>
      </c>
      <c r="Z65" s="23">
        <f>+TRUNC('D-PS'!Z65,0)</f>
        <v>0</v>
      </c>
      <c r="AA65" s="23">
        <f>+TRUNC('D-PS'!AA65,0)</f>
        <v>0</v>
      </c>
      <c r="AB65" s="23">
        <f>+TRUNC('D-PS'!AB65,0)</f>
        <v>0</v>
      </c>
      <c r="AC65" s="23">
        <f>+TRUNC('D-PS'!AC65,0)</f>
        <v>0</v>
      </c>
      <c r="AD65" s="23">
        <f>+TRUNC('D-PS'!AD65,3)</f>
        <v>0</v>
      </c>
      <c r="AE65" s="23">
        <f>+TRUNC('D-PS'!AE65,3)</f>
        <v>0</v>
      </c>
      <c r="AF65" s="23">
        <f>+TRUNC('D-PS'!AF65,0)</f>
        <v>0</v>
      </c>
      <c r="AG65" s="23">
        <f>+TRUNC('D-PS'!AG65,0)</f>
        <v>0</v>
      </c>
      <c r="AH65" s="23">
        <f>+TRUNC('D-PS'!AH65,0)</f>
        <v>0</v>
      </c>
      <c r="AI65" s="23">
        <f>+TRUNC('D-PS'!AI65,0)</f>
        <v>0</v>
      </c>
      <c r="AJ65" s="23">
        <f>+TRUNC('D-PS'!AJ65,6)</f>
        <v>0</v>
      </c>
      <c r="AK65" s="23">
        <f>+TRUNC('D-PS'!AK65,6)</f>
        <v>0</v>
      </c>
      <c r="AL65" s="23">
        <f>+TRUNC('D-PS'!AL65,6)</f>
        <v>0</v>
      </c>
      <c r="AM65" s="23">
        <f>+TRUNC('D-PS'!AM65,0)</f>
        <v>0</v>
      </c>
      <c r="AN65" s="23">
        <f>+TRUNC('D-PS'!AN65,3)</f>
        <v>0</v>
      </c>
      <c r="AO65" s="23">
        <f>+TRUNC('D-PS'!AO65,0)</f>
        <v>0</v>
      </c>
      <c r="AP65" s="23">
        <f>+TRUNC('D-PS'!AP65,6)</f>
        <v>0</v>
      </c>
      <c r="AQ65" s="23">
        <f>+TRUNC('D-PS'!AQ65,0)</f>
        <v>0</v>
      </c>
      <c r="AR65" s="23">
        <f>+TRUNC('D-PS'!AR65,0)</f>
        <v>0</v>
      </c>
      <c r="AS65" s="23">
        <f>+TRUNC('D-PS'!AS65,3)</f>
        <v>0</v>
      </c>
      <c r="AT65" s="23">
        <f>+TRUNC('D-PS'!AT65,3)</f>
        <v>0</v>
      </c>
      <c r="AU65" s="23">
        <f>+TRUNC('D-PS'!AU65,0)</f>
        <v>0</v>
      </c>
      <c r="AV65" s="23">
        <f>+TRUNC('D-PS'!AV65,0)</f>
        <v>0</v>
      </c>
      <c r="AW65" s="23">
        <f>+TRUNC('D-PS'!AW65,0)</f>
        <v>0</v>
      </c>
      <c r="AX65" s="23">
        <f>+TRUNC('D-PS'!AX65,0)</f>
        <v>0</v>
      </c>
      <c r="AY65" s="23">
        <f>+TRUNC('D-PS'!AY65,0)</f>
        <v>0</v>
      </c>
      <c r="AZ65" s="23">
        <f>+TRUNC('D-PS'!AZ65,3)</f>
        <v>0</v>
      </c>
      <c r="BA65" s="23">
        <f>+TRUNC('D-PS'!BA65,0)</f>
        <v>0</v>
      </c>
      <c r="BB65" s="23">
        <f>+TRUNC('D-PS'!BB65,0)</f>
        <v>0</v>
      </c>
      <c r="BC65" s="23">
        <f>+TRUNC('D-PS'!BC65,0)</f>
        <v>0</v>
      </c>
      <c r="BD65" s="23">
        <f>+TRUNC('D-PS'!BD65,3)</f>
        <v>0</v>
      </c>
      <c r="BE65" s="23">
        <f>+TRUNC('D-PS'!BE65,3)</f>
        <v>0</v>
      </c>
      <c r="BF65" s="23">
        <f>+TRUNC('D-PS'!BF65,0)</f>
        <v>0</v>
      </c>
      <c r="BG65" s="23">
        <f>+TRUNC('D-PS'!BG65,0)</f>
        <v>0</v>
      </c>
      <c r="BH65" s="23">
        <f>+TRUNC('D-PS'!BH65,0)</f>
        <v>0</v>
      </c>
      <c r="BI65" s="23">
        <f>+TRUNC('D-PS'!BI65,0)</f>
        <v>0</v>
      </c>
      <c r="BJ65" s="23">
        <f>+TRUNC('D-PS'!BJ65,3)</f>
        <v>98.739000000000004</v>
      </c>
      <c r="BK65" s="23">
        <f>+TRUNC('D-PS'!BK65,3)</f>
        <v>1.8420000000000001</v>
      </c>
      <c r="BL65" s="23">
        <f>+TRUNC('D-PS'!BL65,3)</f>
        <v>-1.0569999999999999</v>
      </c>
      <c r="BM65" s="23">
        <f>+TRUNC('D-PS'!BM65,3)</f>
        <v>0.876</v>
      </c>
      <c r="BN65" s="23">
        <f>+TRUNC('D-PS'!BN65,3)</f>
        <v>6.0419999999999998</v>
      </c>
      <c r="BO65" s="23">
        <f>+TRUNC('D-PS'!BO65,3)</f>
        <v>6.0419999999999998</v>
      </c>
      <c r="BP65" s="23">
        <f>+TRUNC('D-PS'!BP65,3)</f>
        <v>0</v>
      </c>
      <c r="BQ65" s="23">
        <f>+TRUNC('D-PS'!BQ65,3)</f>
        <v>37.502000000000002</v>
      </c>
      <c r="BR65" s="23">
        <f>+TRUNC('D-PS'!BR65,3)</f>
        <v>37.502000000000002</v>
      </c>
      <c r="BS65" s="23">
        <f>+TRUNC('D-PS'!BS65,3)</f>
        <v>98.739000000000004</v>
      </c>
      <c r="BT65" s="23">
        <f>+TRUNC('D-PS'!BT65,0)</f>
        <v>0</v>
      </c>
      <c r="BU65" s="23">
        <f>+TRUNC('D-PS'!BU65,0)</f>
        <v>0</v>
      </c>
      <c r="BV65" s="23">
        <f>+TRUNC('D-PS'!BV65,6)</f>
        <v>0</v>
      </c>
      <c r="BW65" s="23">
        <f>+TRUNC('D-PS'!BW65,0)</f>
        <v>0</v>
      </c>
      <c r="BX65" s="23">
        <f>+TRUNC('D-PS'!BX65,0)</f>
        <v>0</v>
      </c>
      <c r="BY65" s="23">
        <f>+TRUNC('D-PS'!BY65,0)</f>
        <v>0</v>
      </c>
      <c r="BZ65" s="23">
        <f>+TRUNC('D-PS'!BZ65,3)</f>
        <v>0</v>
      </c>
      <c r="CA65" s="23">
        <f>+TRUNC('D-PS'!CA65,3)</f>
        <v>0.13</v>
      </c>
      <c r="CB65" s="23">
        <f>+TRUNC('D-PS'!CB65,3)</f>
        <v>0.42199999999999999</v>
      </c>
      <c r="CC65" s="23">
        <f>+TRUNC('D-PS'!CC65,3)</f>
        <v>0.10299999999999999</v>
      </c>
      <c r="CD65" s="23">
        <f>+TRUNC('D-PS'!CD65,3)</f>
        <v>8.6999999999999994E-2</v>
      </c>
      <c r="CE65" s="23">
        <f>+TRUNC('D-PS'!CE65,3)</f>
        <v>0</v>
      </c>
      <c r="CF65" s="23">
        <f>+TRUNC('D-PS'!CF65,3)</f>
        <v>0</v>
      </c>
      <c r="CG65" s="23">
        <f>+TRUNC('D-PS'!CG65,3)</f>
        <v>0</v>
      </c>
      <c r="CH65" s="23">
        <f>+TRUNC('D-PS'!CH65,3)</f>
        <v>0</v>
      </c>
      <c r="CI65" s="23">
        <f>+TRUNC('D-PS'!CI65,3)</f>
        <v>47099.114999999998</v>
      </c>
      <c r="CJ65" s="23">
        <f>+TRUNC('D-PS'!CJ65,3)</f>
        <v>1499.7370000000001</v>
      </c>
      <c r="CK65" s="23">
        <f>+TRUNC('D-PS'!CK65,3)</f>
        <v>0</v>
      </c>
      <c r="CL65" s="23">
        <f>+TRUNC('D-PS'!CL65,3)</f>
        <v>0</v>
      </c>
      <c r="CM65" s="23">
        <f>+TRUNC('D-PS'!CM65,3)</f>
        <v>0</v>
      </c>
      <c r="CN65" s="23">
        <f>+TRUNC('D-PS'!CN65,0)</f>
        <v>0</v>
      </c>
      <c r="CO65" s="23">
        <f>+TRUNC('D-PS'!CO65,3)</f>
        <v>0</v>
      </c>
      <c r="CP65" s="23">
        <f>+TRUNC('D-PS'!CP65,0)</f>
        <v>0</v>
      </c>
      <c r="CQ65" s="23">
        <f>+TRUNC('D-PS'!CQ65,0)</f>
        <v>0</v>
      </c>
      <c r="CR65" s="23">
        <f>+TRUNC('D-PS'!CR65,0)</f>
        <v>0</v>
      </c>
      <c r="CS65" s="23">
        <f>+TRUNC('D-PS'!CS65,0)</f>
        <v>0</v>
      </c>
      <c r="CT65" s="23">
        <f>+TRUNC('D-PS'!CT65,0)</f>
        <v>0</v>
      </c>
      <c r="CU65" s="23">
        <f>+TRUNC('D-PS'!CU65,6)</f>
        <v>0</v>
      </c>
      <c r="CV65" s="23">
        <f>+TRUNC('D-PS'!CV65,0)</f>
        <v>0</v>
      </c>
      <c r="CW65" s="23">
        <f>+TRUNC('D-PS'!CW65,0)</f>
        <v>0</v>
      </c>
      <c r="CX65" s="23">
        <f>+TRUNC('D-PS'!CX65,0)</f>
        <v>0</v>
      </c>
      <c r="CY65" s="23">
        <f>+TRUNC('D-PS'!CY65,0)</f>
        <v>0</v>
      </c>
      <c r="CZ65" s="23">
        <f>+TRUNC('D-PS'!CZ65,0)</f>
        <v>0</v>
      </c>
      <c r="DA65" s="23">
        <f>+TRUNC('D-PS'!DA65,0)</f>
        <v>0</v>
      </c>
      <c r="DB65" s="23">
        <f>+TRUNC('D-PS'!DB65,0)</f>
        <v>0</v>
      </c>
      <c r="DC65" s="23">
        <f>+TRUNC('D-PS'!DC65,0)</f>
        <v>0</v>
      </c>
      <c r="DD65" s="23">
        <f>+TRUNC('D-PS'!DD65,0)</f>
        <v>0</v>
      </c>
      <c r="DE65" s="23">
        <f>+TRUNC('D-PS'!DE65,0)</f>
        <v>0</v>
      </c>
      <c r="DF65" s="23">
        <f>+TRUNC('D-PS'!DF65,0)</f>
        <v>0</v>
      </c>
      <c r="DG65" s="23">
        <f>+TRUNC('D-PS'!DG65,0)</f>
        <v>0</v>
      </c>
      <c r="DH65" s="23">
        <f>+TRUNC('D-PS'!DH65,0)</f>
        <v>0</v>
      </c>
      <c r="DI65" s="23">
        <f>+TRUNC('D-PS'!DI65,0)</f>
        <v>0</v>
      </c>
      <c r="DJ65" s="23">
        <f>+TRUNC('D-PS'!DJ65,6)</f>
        <v>0</v>
      </c>
      <c r="DK65" s="23">
        <f>+TRUNC('D-PS'!DK65,0)</f>
        <v>0</v>
      </c>
      <c r="DL65" s="23">
        <f>+TRUNC('D-PS'!DL65,0)</f>
        <v>0</v>
      </c>
      <c r="DM65" s="23">
        <f>+TRUNC('D-PS'!DM65,0)</f>
        <v>0</v>
      </c>
      <c r="DN65" s="23">
        <f>+TRUNC('D-PS'!DN65,0)</f>
        <v>0</v>
      </c>
      <c r="DO65" s="23">
        <f>+TRUNC('D-PS'!DO65,0)</f>
        <v>0</v>
      </c>
      <c r="DP65" s="23">
        <f>+TRUNC('D-PS'!DP65,0)</f>
        <v>0</v>
      </c>
      <c r="DR65" s="53">
        <f>+TRUNC('D-PS'!DR65,0)</f>
        <v>0</v>
      </c>
      <c r="DS65" s="53">
        <f>+TRUNC('D-PS'!DS65,0)</f>
        <v>0</v>
      </c>
      <c r="DT65" s="53">
        <f>+TRUNC('D-PS'!DT65,3)</f>
        <v>0</v>
      </c>
      <c r="DU65" s="53">
        <f>+TRUNC('D-PS'!DU65,3)</f>
        <v>0</v>
      </c>
      <c r="DV65" s="53">
        <f>+TRUNC('D-PS'!DV65,0)</f>
        <v>0</v>
      </c>
      <c r="DW65" s="53">
        <f>+TRUNC('D-PS'!DW65,0)</f>
        <v>0</v>
      </c>
      <c r="DX65" s="53">
        <f>+TRUNC('D-PS'!DX65,0)</f>
        <v>0</v>
      </c>
      <c r="DY65" s="53">
        <f>+TRUNC('D-PS'!DY65,0)</f>
        <v>0</v>
      </c>
      <c r="DZ65" s="53">
        <f>+TRUNC('D-PS'!DZ65,0)</f>
        <v>0</v>
      </c>
      <c r="EA65" s="53">
        <f>+TRUNC('D-PS'!EA65,0)</f>
        <v>0</v>
      </c>
      <c r="EB65" s="53">
        <f>+TRUNC('D-PS'!EB65,3)</f>
        <v>0</v>
      </c>
      <c r="EC65" s="53">
        <f>+TRUNC('D-PS'!EC65,3)</f>
        <v>0</v>
      </c>
      <c r="ED65" s="53">
        <f>+TRUNC('D-PS'!ED65,0)</f>
        <v>0</v>
      </c>
      <c r="EE65" s="53">
        <f>+TRUNC('D-PS'!EE65,0)</f>
        <v>0</v>
      </c>
      <c r="EF65" s="53">
        <f>+TRUNC('D-PS'!EF65,0)</f>
        <v>0</v>
      </c>
      <c r="EG65" s="53">
        <f>+TRUNC('D-PS'!EG65,0)</f>
        <v>0</v>
      </c>
      <c r="EH65" s="53">
        <f>+TRUNC('D-PS'!EH65,0)</f>
        <v>0</v>
      </c>
      <c r="EI65" s="53">
        <f>+TRUNC('D-PS'!EI65,0)</f>
        <v>0</v>
      </c>
      <c r="EJ65" s="53">
        <f>+TRUNC('D-PS'!EJ65,3)</f>
        <v>0</v>
      </c>
      <c r="EK65" s="53">
        <f>+TRUNC('D-PS'!EK65,3)</f>
        <v>0</v>
      </c>
      <c r="EL65" s="53">
        <f>+TRUNC('D-PS'!EL65,0)</f>
        <v>0</v>
      </c>
      <c r="EM65" s="53">
        <f>+TRUNC('D-PS'!EM65,0)</f>
        <v>0</v>
      </c>
      <c r="EN65" s="53">
        <f>+TRUNC('D-PS'!EN65,0)</f>
        <v>0</v>
      </c>
      <c r="EO65" s="53">
        <f>+TRUNC('D-PS'!EO65,0)</f>
        <v>0</v>
      </c>
      <c r="EP65" s="76"/>
      <c r="EQ65" s="53">
        <f>+TRUNC('D-PS'!EQ65,0)</f>
        <v>0</v>
      </c>
      <c r="ER65" s="53">
        <f>+TRUNC('D-PS'!ER65,0)</f>
        <v>0</v>
      </c>
      <c r="ES65" s="53">
        <f>+TRUNC('D-PS'!ES65,3)</f>
        <v>0</v>
      </c>
      <c r="ET65" s="53">
        <f>+TRUNC('D-PS'!ET65,3)</f>
        <v>0</v>
      </c>
      <c r="EU65" s="53">
        <f>+TRUNC('D-PS'!EU65,0)</f>
        <v>0</v>
      </c>
      <c r="EV65" s="53">
        <f>+TRUNC('D-PS'!EV65,0)</f>
        <v>0</v>
      </c>
      <c r="EW65" s="53">
        <f>+TRUNC('D-PS'!EW65,0)</f>
        <v>0</v>
      </c>
      <c r="EX65" s="53">
        <f>+TRUNC('D-PS'!EX65,0)</f>
        <v>0</v>
      </c>
      <c r="EY65" s="53">
        <f>+TRUNC('D-PS'!EY65,0)</f>
        <v>0</v>
      </c>
      <c r="EZ65" s="53">
        <f>+TRUNC('D-PS'!EZ65,0)</f>
        <v>0</v>
      </c>
      <c r="FA65" s="53">
        <f>+TRUNC('D-PS'!FA65,3)</f>
        <v>0</v>
      </c>
      <c r="FB65" s="53">
        <f>+TRUNC('D-PS'!FB65,3)</f>
        <v>0</v>
      </c>
      <c r="FC65" s="53">
        <f>+TRUNC('D-PS'!FC65,0)</f>
        <v>0</v>
      </c>
      <c r="FD65" s="53">
        <f>+TRUNC('D-PS'!FD65,0)</f>
        <v>0</v>
      </c>
      <c r="FE65" s="53">
        <f>+TRUNC('D-PS'!FE65,0)</f>
        <v>0</v>
      </c>
      <c r="FF65" s="53">
        <f>+TRUNC('D-PS'!FF65,0)</f>
        <v>0</v>
      </c>
      <c r="FG65" s="53">
        <f>+TRUNC('D-PS'!FG65,0)</f>
        <v>0</v>
      </c>
      <c r="FH65" s="53">
        <f>+TRUNC('D-PS'!FH65,0)</f>
        <v>0</v>
      </c>
      <c r="FI65" s="53">
        <f>+TRUNC('D-PS'!FI65,3)</f>
        <v>0</v>
      </c>
      <c r="FJ65" s="53">
        <f>+TRUNC('D-PS'!FJ65,3)</f>
        <v>0</v>
      </c>
      <c r="FK65" s="53">
        <f>+TRUNC('D-PS'!FK65,0)</f>
        <v>0</v>
      </c>
      <c r="FL65" s="53">
        <f>+TRUNC('D-PS'!FL65,0)</f>
        <v>0</v>
      </c>
      <c r="FM65" s="53">
        <f>+TRUNC('D-PS'!FM65,0)</f>
        <v>0</v>
      </c>
      <c r="FN65" s="53">
        <f>+TRUNC('D-PS'!FN65,0)</f>
        <v>0</v>
      </c>
    </row>
    <row r="66" spans="3:170" x14ac:dyDescent="0.2">
      <c r="C66" s="12">
        <f>+'D-PDP'!C66</f>
        <v>2053</v>
      </c>
      <c r="D66" s="23">
        <f>+TRUNC('D-PS'!D66,0)</f>
        <v>0</v>
      </c>
      <c r="E66" s="23">
        <f>+TRUNC('D-PS'!E66,0)</f>
        <v>0</v>
      </c>
      <c r="F66" s="23">
        <f>+TRUNC('D-PS'!F66,0)</f>
        <v>0</v>
      </c>
      <c r="G66" s="23">
        <f>+TRUNC('D-PS'!G66,0)</f>
        <v>0</v>
      </c>
      <c r="H66" s="23">
        <f>+TRUNC('D-PS'!H66,0)</f>
        <v>0</v>
      </c>
      <c r="I66" s="23">
        <f>+TRUNC('D-PS'!I66,0)</f>
        <v>0</v>
      </c>
      <c r="J66" s="23">
        <f>+TRUNC('D-PS'!J66,0)</f>
        <v>0</v>
      </c>
      <c r="K66" s="23">
        <f>+TRUNC('D-PS'!K66,0)</f>
        <v>326</v>
      </c>
      <c r="L66" s="23">
        <f>+TRUNC('D-PS'!L66,0)</f>
        <v>0</v>
      </c>
      <c r="M66" s="23">
        <f>+TRUNC('D-PS'!M66,3)</f>
        <v>133.29900000000001</v>
      </c>
      <c r="N66" s="23">
        <f>+TRUNC('D-PS'!N66,3)</f>
        <v>122.63500000000001</v>
      </c>
      <c r="O66" s="23">
        <f>+TRUNC('D-PS'!O66,3)</f>
        <v>0</v>
      </c>
      <c r="P66" s="23">
        <f>+TRUNC('D-PS'!P66,3)</f>
        <v>10.663</v>
      </c>
      <c r="Q66" s="23">
        <f>+TRUNC('D-PS'!Q66,3)</f>
        <v>0</v>
      </c>
      <c r="R66" s="23">
        <f>+TRUNC('D-PS'!R66,3)</f>
        <v>0</v>
      </c>
      <c r="S66" s="23">
        <f>+TRUNC('D-PS'!S66,0)</f>
        <v>0</v>
      </c>
      <c r="T66" s="23">
        <f>+TRUNC('D-PS'!T66,0)</f>
        <v>0</v>
      </c>
      <c r="U66" s="23">
        <f>+TRUNC('D-PS'!U66,0)</f>
        <v>0</v>
      </c>
      <c r="V66" s="23">
        <f>+TRUNC('D-PS'!V66,0)</f>
        <v>0</v>
      </c>
      <c r="W66" s="23">
        <f>+TRUNC('D-PS'!W66,0)</f>
        <v>2830</v>
      </c>
      <c r="X66" s="23">
        <f>+TRUNC('D-PS'!X66,0)</f>
        <v>0</v>
      </c>
      <c r="Y66" s="23">
        <f>+TRUNC('D-PS'!Y66,0)</f>
        <v>0</v>
      </c>
      <c r="Z66" s="23">
        <f>+TRUNC('D-PS'!Z66,0)</f>
        <v>0</v>
      </c>
      <c r="AA66" s="23">
        <f>+TRUNC('D-PS'!AA66,0)</f>
        <v>0</v>
      </c>
      <c r="AB66" s="23">
        <f>+TRUNC('D-PS'!AB66,0)</f>
        <v>0</v>
      </c>
      <c r="AC66" s="23">
        <f>+TRUNC('D-PS'!AC66,0)</f>
        <v>0</v>
      </c>
      <c r="AD66" s="23">
        <f>+TRUNC('D-PS'!AD66,3)</f>
        <v>0</v>
      </c>
      <c r="AE66" s="23">
        <f>+TRUNC('D-PS'!AE66,3)</f>
        <v>0</v>
      </c>
      <c r="AF66" s="23">
        <f>+TRUNC('D-PS'!AF66,0)</f>
        <v>0</v>
      </c>
      <c r="AG66" s="23">
        <f>+TRUNC('D-PS'!AG66,0)</f>
        <v>0</v>
      </c>
      <c r="AH66" s="23">
        <f>+TRUNC('D-PS'!AH66,0)</f>
        <v>0</v>
      </c>
      <c r="AI66" s="23">
        <f>+TRUNC('D-PS'!AI66,0)</f>
        <v>0</v>
      </c>
      <c r="AJ66" s="23">
        <f>+TRUNC('D-PS'!AJ66,6)</f>
        <v>0</v>
      </c>
      <c r="AK66" s="23">
        <f>+TRUNC('D-PS'!AK66,6)</f>
        <v>0</v>
      </c>
      <c r="AL66" s="23">
        <f>+TRUNC('D-PS'!AL66,6)</f>
        <v>0</v>
      </c>
      <c r="AM66" s="23">
        <f>+TRUNC('D-PS'!AM66,0)</f>
        <v>0</v>
      </c>
      <c r="AN66" s="23">
        <f>+TRUNC('D-PS'!AN66,3)</f>
        <v>0</v>
      </c>
      <c r="AO66" s="23">
        <f>+TRUNC('D-PS'!AO66,0)</f>
        <v>0</v>
      </c>
      <c r="AP66" s="23">
        <f>+TRUNC('D-PS'!AP66,6)</f>
        <v>0</v>
      </c>
      <c r="AQ66" s="23">
        <f>+TRUNC('D-PS'!AQ66,0)</f>
        <v>0</v>
      </c>
      <c r="AR66" s="23">
        <f>+TRUNC('D-PS'!AR66,0)</f>
        <v>0</v>
      </c>
      <c r="AS66" s="23">
        <f>+TRUNC('D-PS'!AS66,3)</f>
        <v>0</v>
      </c>
      <c r="AT66" s="23">
        <f>+TRUNC('D-PS'!AT66,3)</f>
        <v>0</v>
      </c>
      <c r="AU66" s="23">
        <f>+TRUNC('D-PS'!AU66,0)</f>
        <v>0</v>
      </c>
      <c r="AV66" s="23">
        <f>+TRUNC('D-PS'!AV66,0)</f>
        <v>0</v>
      </c>
      <c r="AW66" s="23">
        <f>+TRUNC('D-PS'!AW66,0)</f>
        <v>0</v>
      </c>
      <c r="AX66" s="23">
        <f>+TRUNC('D-PS'!AX66,0)</f>
        <v>0</v>
      </c>
      <c r="AY66" s="23">
        <f>+TRUNC('D-PS'!AY66,0)</f>
        <v>0</v>
      </c>
      <c r="AZ66" s="23">
        <f>+TRUNC('D-PS'!AZ66,3)</f>
        <v>0</v>
      </c>
      <c r="BA66" s="23">
        <f>+TRUNC('D-PS'!BA66,0)</f>
        <v>0</v>
      </c>
      <c r="BB66" s="23">
        <f>+TRUNC('D-PS'!BB66,0)</f>
        <v>0</v>
      </c>
      <c r="BC66" s="23">
        <f>+TRUNC('D-PS'!BC66,0)</f>
        <v>0</v>
      </c>
      <c r="BD66" s="23">
        <f>+TRUNC('D-PS'!BD66,3)</f>
        <v>0</v>
      </c>
      <c r="BE66" s="23">
        <f>+TRUNC('D-PS'!BE66,3)</f>
        <v>0</v>
      </c>
      <c r="BF66" s="23">
        <f>+TRUNC('D-PS'!BF66,0)</f>
        <v>0</v>
      </c>
      <c r="BG66" s="23">
        <f>+TRUNC('D-PS'!BG66,0)</f>
        <v>0</v>
      </c>
      <c r="BH66" s="23">
        <f>+TRUNC('D-PS'!BH66,0)</f>
        <v>0</v>
      </c>
      <c r="BI66" s="23">
        <f>+TRUNC('D-PS'!BI66,0)</f>
        <v>0</v>
      </c>
      <c r="BJ66" s="23">
        <f>+TRUNC('D-PS'!BJ66,3)</f>
        <v>98.739000000000004</v>
      </c>
      <c r="BK66" s="23">
        <f>+TRUNC('D-PS'!BK66,3)</f>
        <v>1.8420000000000001</v>
      </c>
      <c r="BL66" s="23">
        <f>+TRUNC('D-PS'!BL66,3)</f>
        <v>-1.0569999999999999</v>
      </c>
      <c r="BM66" s="23">
        <f>+TRUNC('D-PS'!BM66,3)</f>
        <v>0.876</v>
      </c>
      <c r="BN66" s="23">
        <f>+TRUNC('D-PS'!BN66,3)</f>
        <v>6.0419999999999998</v>
      </c>
      <c r="BO66" s="23">
        <f>+TRUNC('D-PS'!BO66,3)</f>
        <v>6.0419999999999998</v>
      </c>
      <c r="BP66" s="23">
        <f>+TRUNC('D-PS'!BP66,3)</f>
        <v>0</v>
      </c>
      <c r="BQ66" s="23">
        <f>+TRUNC('D-PS'!BQ66,3)</f>
        <v>37.502000000000002</v>
      </c>
      <c r="BR66" s="23">
        <f>+TRUNC('D-PS'!BR66,3)</f>
        <v>37.502000000000002</v>
      </c>
      <c r="BS66" s="23">
        <f>+TRUNC('D-PS'!BS66,3)</f>
        <v>98.739000000000004</v>
      </c>
      <c r="BT66" s="23">
        <f>+TRUNC('D-PS'!BT66,0)</f>
        <v>0</v>
      </c>
      <c r="BU66" s="23">
        <f>+TRUNC('D-PS'!BU66,0)</f>
        <v>0</v>
      </c>
      <c r="BV66" s="23">
        <f>+TRUNC('D-PS'!BV66,6)</f>
        <v>0</v>
      </c>
      <c r="BW66" s="23">
        <f>+TRUNC('D-PS'!BW66,0)</f>
        <v>0</v>
      </c>
      <c r="BX66" s="23">
        <f>+TRUNC('D-PS'!BX66,0)</f>
        <v>0</v>
      </c>
      <c r="BY66" s="23">
        <f>+TRUNC('D-PS'!BY66,0)</f>
        <v>0</v>
      </c>
      <c r="BZ66" s="23">
        <f>+TRUNC('D-PS'!BZ66,3)</f>
        <v>0</v>
      </c>
      <c r="CA66" s="23">
        <f>+TRUNC('D-PS'!CA66,3)</f>
        <v>0.13</v>
      </c>
      <c r="CB66" s="23">
        <f>+TRUNC('D-PS'!CB66,3)</f>
        <v>0.42199999999999999</v>
      </c>
      <c r="CC66" s="23">
        <f>+TRUNC('D-PS'!CC66,3)</f>
        <v>0.10299999999999999</v>
      </c>
      <c r="CD66" s="23">
        <f>+TRUNC('D-PS'!CD66,3)</f>
        <v>8.6999999999999994E-2</v>
      </c>
      <c r="CE66" s="23">
        <f>+TRUNC('D-PS'!CE66,3)</f>
        <v>0</v>
      </c>
      <c r="CF66" s="23">
        <f>+TRUNC('D-PS'!CF66,3)</f>
        <v>0</v>
      </c>
      <c r="CG66" s="23">
        <f>+TRUNC('D-PS'!CG66,3)</f>
        <v>0</v>
      </c>
      <c r="CH66" s="23">
        <f>+TRUNC('D-PS'!CH66,3)</f>
        <v>0</v>
      </c>
      <c r="CI66" s="23">
        <f>+TRUNC('D-PS'!CI66,3)</f>
        <v>47099.114999999998</v>
      </c>
      <c r="CJ66" s="23">
        <f>+TRUNC('D-PS'!CJ66,3)</f>
        <v>1499.7370000000001</v>
      </c>
      <c r="CK66" s="23">
        <f>+TRUNC('D-PS'!CK66,3)</f>
        <v>0</v>
      </c>
      <c r="CL66" s="23">
        <f>+TRUNC('D-PS'!CL66,3)</f>
        <v>0</v>
      </c>
      <c r="CM66" s="23">
        <f>+TRUNC('D-PS'!CM66,3)</f>
        <v>0</v>
      </c>
      <c r="CN66" s="23">
        <f>+TRUNC('D-PS'!CN66,0)</f>
        <v>0</v>
      </c>
      <c r="CO66" s="23">
        <f>+TRUNC('D-PS'!CO66,3)</f>
        <v>0</v>
      </c>
      <c r="CP66" s="23">
        <f>+TRUNC('D-PS'!CP66,0)</f>
        <v>0</v>
      </c>
      <c r="CQ66" s="23">
        <f>+TRUNC('D-PS'!CQ66,0)</f>
        <v>0</v>
      </c>
      <c r="CR66" s="23">
        <f>+TRUNC('D-PS'!CR66,0)</f>
        <v>0</v>
      </c>
      <c r="CS66" s="23">
        <f>+TRUNC('D-PS'!CS66,0)</f>
        <v>0</v>
      </c>
      <c r="CT66" s="23">
        <f>+TRUNC('D-PS'!CT66,0)</f>
        <v>0</v>
      </c>
      <c r="CU66" s="23">
        <f>+TRUNC('D-PS'!CU66,6)</f>
        <v>0</v>
      </c>
      <c r="CV66" s="23">
        <f>+TRUNC('D-PS'!CV66,0)</f>
        <v>0</v>
      </c>
      <c r="CW66" s="23">
        <f>+TRUNC('D-PS'!CW66,0)</f>
        <v>0</v>
      </c>
      <c r="CX66" s="23">
        <f>+TRUNC('D-PS'!CX66,0)</f>
        <v>0</v>
      </c>
      <c r="CY66" s="23">
        <f>+TRUNC('D-PS'!CY66,0)</f>
        <v>0</v>
      </c>
      <c r="CZ66" s="23">
        <f>+TRUNC('D-PS'!CZ66,0)</f>
        <v>0</v>
      </c>
      <c r="DA66" s="23">
        <f>+TRUNC('D-PS'!DA66,0)</f>
        <v>0</v>
      </c>
      <c r="DB66" s="23">
        <f>+TRUNC('D-PS'!DB66,0)</f>
        <v>0</v>
      </c>
      <c r="DC66" s="23">
        <f>+TRUNC('D-PS'!DC66,0)</f>
        <v>0</v>
      </c>
      <c r="DD66" s="23">
        <f>+TRUNC('D-PS'!DD66,0)</f>
        <v>0</v>
      </c>
      <c r="DE66" s="23">
        <f>+TRUNC('D-PS'!DE66,0)</f>
        <v>0</v>
      </c>
      <c r="DF66" s="23">
        <f>+TRUNC('D-PS'!DF66,0)</f>
        <v>0</v>
      </c>
      <c r="DG66" s="23">
        <f>+TRUNC('D-PS'!DG66,0)</f>
        <v>0</v>
      </c>
      <c r="DH66" s="23">
        <f>+TRUNC('D-PS'!DH66,0)</f>
        <v>0</v>
      </c>
      <c r="DI66" s="23">
        <f>+TRUNC('D-PS'!DI66,0)</f>
        <v>0</v>
      </c>
      <c r="DJ66" s="23">
        <f>+TRUNC('D-PS'!DJ66,6)</f>
        <v>0</v>
      </c>
      <c r="DK66" s="23">
        <f>+TRUNC('D-PS'!DK66,0)</f>
        <v>0</v>
      </c>
      <c r="DL66" s="23">
        <f>+TRUNC('D-PS'!DL66,0)</f>
        <v>0</v>
      </c>
      <c r="DM66" s="23">
        <f>+TRUNC('D-PS'!DM66,0)</f>
        <v>0</v>
      </c>
      <c r="DN66" s="23">
        <f>+TRUNC('D-PS'!DN66,0)</f>
        <v>0</v>
      </c>
      <c r="DO66" s="23">
        <f>+TRUNC('D-PS'!DO66,0)</f>
        <v>0</v>
      </c>
      <c r="DP66" s="23">
        <f>+TRUNC('D-PS'!DP66,0)</f>
        <v>0</v>
      </c>
      <c r="DR66" s="53">
        <f>+TRUNC('D-PS'!DR66,0)</f>
        <v>0</v>
      </c>
      <c r="DS66" s="53">
        <f>+TRUNC('D-PS'!DS66,0)</f>
        <v>0</v>
      </c>
      <c r="DT66" s="53">
        <f>+TRUNC('D-PS'!DT66,3)</f>
        <v>0</v>
      </c>
      <c r="DU66" s="53">
        <f>+TRUNC('D-PS'!DU66,3)</f>
        <v>0</v>
      </c>
      <c r="DV66" s="53">
        <f>+TRUNC('D-PS'!DV66,0)</f>
        <v>0</v>
      </c>
      <c r="DW66" s="53">
        <f>+TRUNC('D-PS'!DW66,0)</f>
        <v>0</v>
      </c>
      <c r="DX66" s="53">
        <f>+TRUNC('D-PS'!DX66,0)</f>
        <v>0</v>
      </c>
      <c r="DY66" s="53">
        <f>+TRUNC('D-PS'!DY66,0)</f>
        <v>0</v>
      </c>
      <c r="DZ66" s="53">
        <f>+TRUNC('D-PS'!DZ66,0)</f>
        <v>0</v>
      </c>
      <c r="EA66" s="53">
        <f>+TRUNC('D-PS'!EA66,0)</f>
        <v>0</v>
      </c>
      <c r="EB66" s="53">
        <f>+TRUNC('D-PS'!EB66,3)</f>
        <v>0</v>
      </c>
      <c r="EC66" s="53">
        <f>+TRUNC('D-PS'!EC66,3)</f>
        <v>0</v>
      </c>
      <c r="ED66" s="53">
        <f>+TRUNC('D-PS'!ED66,0)</f>
        <v>0</v>
      </c>
      <c r="EE66" s="53">
        <f>+TRUNC('D-PS'!EE66,0)</f>
        <v>0</v>
      </c>
      <c r="EF66" s="53">
        <f>+TRUNC('D-PS'!EF66,0)</f>
        <v>0</v>
      </c>
      <c r="EG66" s="53">
        <f>+TRUNC('D-PS'!EG66,0)</f>
        <v>0</v>
      </c>
      <c r="EH66" s="53">
        <f>+TRUNC('D-PS'!EH66,0)</f>
        <v>0</v>
      </c>
      <c r="EI66" s="53">
        <f>+TRUNC('D-PS'!EI66,0)</f>
        <v>0</v>
      </c>
      <c r="EJ66" s="53">
        <f>+TRUNC('D-PS'!EJ66,3)</f>
        <v>0</v>
      </c>
      <c r="EK66" s="53">
        <f>+TRUNC('D-PS'!EK66,3)</f>
        <v>0</v>
      </c>
      <c r="EL66" s="53">
        <f>+TRUNC('D-PS'!EL66,0)</f>
        <v>0</v>
      </c>
      <c r="EM66" s="53">
        <f>+TRUNC('D-PS'!EM66,0)</f>
        <v>0</v>
      </c>
      <c r="EN66" s="53">
        <f>+TRUNC('D-PS'!EN66,0)</f>
        <v>0</v>
      </c>
      <c r="EO66" s="53">
        <f>+TRUNC('D-PS'!EO66,0)</f>
        <v>0</v>
      </c>
      <c r="EP66" s="76"/>
      <c r="EQ66" s="53">
        <f>+TRUNC('D-PS'!EQ66,0)</f>
        <v>0</v>
      </c>
      <c r="ER66" s="53">
        <f>+TRUNC('D-PS'!ER66,0)</f>
        <v>0</v>
      </c>
      <c r="ES66" s="53">
        <f>+TRUNC('D-PS'!ES66,3)</f>
        <v>0</v>
      </c>
      <c r="ET66" s="53">
        <f>+TRUNC('D-PS'!ET66,3)</f>
        <v>0</v>
      </c>
      <c r="EU66" s="53">
        <f>+TRUNC('D-PS'!EU66,0)</f>
        <v>0</v>
      </c>
      <c r="EV66" s="53">
        <f>+TRUNC('D-PS'!EV66,0)</f>
        <v>0</v>
      </c>
      <c r="EW66" s="53">
        <f>+TRUNC('D-PS'!EW66,0)</f>
        <v>0</v>
      </c>
      <c r="EX66" s="53">
        <f>+TRUNC('D-PS'!EX66,0)</f>
        <v>0</v>
      </c>
      <c r="EY66" s="53">
        <f>+TRUNC('D-PS'!EY66,0)</f>
        <v>0</v>
      </c>
      <c r="EZ66" s="53">
        <f>+TRUNC('D-PS'!EZ66,0)</f>
        <v>0</v>
      </c>
      <c r="FA66" s="53">
        <f>+TRUNC('D-PS'!FA66,3)</f>
        <v>0</v>
      </c>
      <c r="FB66" s="53">
        <f>+TRUNC('D-PS'!FB66,3)</f>
        <v>0</v>
      </c>
      <c r="FC66" s="53">
        <f>+TRUNC('D-PS'!FC66,0)</f>
        <v>0</v>
      </c>
      <c r="FD66" s="53">
        <f>+TRUNC('D-PS'!FD66,0)</f>
        <v>0</v>
      </c>
      <c r="FE66" s="53">
        <f>+TRUNC('D-PS'!FE66,0)</f>
        <v>0</v>
      </c>
      <c r="FF66" s="53">
        <f>+TRUNC('D-PS'!FF66,0)</f>
        <v>0</v>
      </c>
      <c r="FG66" s="53">
        <f>+TRUNC('D-PS'!FG66,0)</f>
        <v>0</v>
      </c>
      <c r="FH66" s="53">
        <f>+TRUNC('D-PS'!FH66,0)</f>
        <v>0</v>
      </c>
      <c r="FI66" s="53">
        <f>+TRUNC('D-PS'!FI66,3)</f>
        <v>0</v>
      </c>
      <c r="FJ66" s="53">
        <f>+TRUNC('D-PS'!FJ66,3)</f>
        <v>0</v>
      </c>
      <c r="FK66" s="53">
        <f>+TRUNC('D-PS'!FK66,0)</f>
        <v>0</v>
      </c>
      <c r="FL66" s="53">
        <f>+TRUNC('D-PS'!FL66,0)</f>
        <v>0</v>
      </c>
      <c r="FM66" s="53">
        <f>+TRUNC('D-PS'!FM66,0)</f>
        <v>0</v>
      </c>
      <c r="FN66" s="53">
        <f>+TRUNC('D-PS'!FN66,0)</f>
        <v>0</v>
      </c>
    </row>
    <row r="67" spans="3:170" x14ac:dyDescent="0.2">
      <c r="C67" s="12">
        <f>+'D-PDP'!C67</f>
        <v>2054</v>
      </c>
      <c r="D67" s="23">
        <f>+TRUNC('D-PS'!D67,0)</f>
        <v>0</v>
      </c>
      <c r="E67" s="23">
        <f>+TRUNC('D-PS'!E67,0)</f>
        <v>0</v>
      </c>
      <c r="F67" s="23">
        <f>+TRUNC('D-PS'!F67,0)</f>
        <v>0</v>
      </c>
      <c r="G67" s="23">
        <f>+TRUNC('D-PS'!G67,0)</f>
        <v>0</v>
      </c>
      <c r="H67" s="23">
        <f>+TRUNC('D-PS'!H67,0)</f>
        <v>0</v>
      </c>
      <c r="I67" s="23">
        <f>+TRUNC('D-PS'!I67,0)</f>
        <v>0</v>
      </c>
      <c r="J67" s="23">
        <f>+TRUNC('D-PS'!J67,0)</f>
        <v>0</v>
      </c>
      <c r="K67" s="23">
        <f>+TRUNC('D-PS'!K67,0)</f>
        <v>99</v>
      </c>
      <c r="L67" s="23">
        <f>+TRUNC('D-PS'!L67,0)</f>
        <v>0</v>
      </c>
      <c r="M67" s="23">
        <f>+TRUNC('D-PS'!M67,3)</f>
        <v>0</v>
      </c>
      <c r="N67" s="23">
        <f>+TRUNC('D-PS'!N67,3)</f>
        <v>0</v>
      </c>
      <c r="O67" s="23">
        <f>+TRUNC('D-PS'!O67,3)</f>
        <v>0</v>
      </c>
      <c r="P67" s="23">
        <f>+TRUNC('D-PS'!P67,3)</f>
        <v>0</v>
      </c>
      <c r="Q67" s="23">
        <f>+TRUNC('D-PS'!Q67,3)</f>
        <v>0</v>
      </c>
      <c r="R67" s="23">
        <f>+TRUNC('D-PS'!R67,3)</f>
        <v>0</v>
      </c>
      <c r="S67" s="23">
        <f>+TRUNC('D-PS'!S67,0)</f>
        <v>0</v>
      </c>
      <c r="T67" s="23">
        <f>+TRUNC('D-PS'!T67,0)</f>
        <v>0</v>
      </c>
      <c r="U67" s="23">
        <f>+TRUNC('D-PS'!U67,0)</f>
        <v>0</v>
      </c>
      <c r="V67" s="23">
        <f>+TRUNC('D-PS'!V67,0)</f>
        <v>0</v>
      </c>
      <c r="W67" s="23">
        <f>+TRUNC('D-PS'!W67,0)</f>
        <v>0</v>
      </c>
      <c r="X67" s="23">
        <f>+TRUNC('D-PS'!X67,0)</f>
        <v>0</v>
      </c>
      <c r="Y67" s="23">
        <f>+TRUNC('D-PS'!Y67,0)</f>
        <v>0</v>
      </c>
      <c r="Z67" s="23">
        <f>+TRUNC('D-PS'!Z67,0)</f>
        <v>0</v>
      </c>
      <c r="AA67" s="23">
        <f>+TRUNC('D-PS'!AA67,0)</f>
        <v>0</v>
      </c>
      <c r="AB67" s="23">
        <f>+TRUNC('D-PS'!AB67,0)</f>
        <v>0</v>
      </c>
      <c r="AC67" s="23">
        <f>+TRUNC('D-PS'!AC67,0)</f>
        <v>0</v>
      </c>
      <c r="AD67" s="23">
        <f>+TRUNC('D-PS'!AD67,3)</f>
        <v>0</v>
      </c>
      <c r="AE67" s="23">
        <f>+TRUNC('D-PS'!AE67,3)</f>
        <v>0</v>
      </c>
      <c r="AF67" s="23">
        <f>+TRUNC('D-PS'!AF67,0)</f>
        <v>0</v>
      </c>
      <c r="AG67" s="23">
        <f>+TRUNC('D-PS'!AG67,0)</f>
        <v>0</v>
      </c>
      <c r="AH67" s="23">
        <f>+TRUNC('D-PS'!AH67,0)</f>
        <v>0</v>
      </c>
      <c r="AI67" s="23">
        <f>+TRUNC('D-PS'!AI67,0)</f>
        <v>0</v>
      </c>
      <c r="AJ67" s="23">
        <f>+TRUNC('D-PS'!AJ67,6)</f>
        <v>0</v>
      </c>
      <c r="AK67" s="23">
        <f>+TRUNC('D-PS'!AK67,6)</f>
        <v>0</v>
      </c>
      <c r="AL67" s="23">
        <f>+TRUNC('D-PS'!AL67,6)</f>
        <v>0</v>
      </c>
      <c r="AM67" s="23">
        <f>+TRUNC('D-PS'!AM67,0)</f>
        <v>0</v>
      </c>
      <c r="AN67" s="23">
        <f>+TRUNC('D-PS'!AN67,3)</f>
        <v>0</v>
      </c>
      <c r="AO67" s="23">
        <f>+TRUNC('D-PS'!AO67,0)</f>
        <v>0</v>
      </c>
      <c r="AP67" s="23">
        <f>+TRUNC('D-PS'!AP67,6)</f>
        <v>0</v>
      </c>
      <c r="AQ67" s="23">
        <f>+TRUNC('D-PS'!AQ67,0)</f>
        <v>0</v>
      </c>
      <c r="AR67" s="23">
        <f>+TRUNC('D-PS'!AR67,0)</f>
        <v>0</v>
      </c>
      <c r="AS67" s="23">
        <f>+TRUNC('D-PS'!AS67,3)</f>
        <v>0</v>
      </c>
      <c r="AT67" s="23">
        <f>+TRUNC('D-PS'!AT67,3)</f>
        <v>0</v>
      </c>
      <c r="AU67" s="23">
        <f>+TRUNC('D-PS'!AU67,0)</f>
        <v>0</v>
      </c>
      <c r="AV67" s="23">
        <f>+TRUNC('D-PS'!AV67,0)</f>
        <v>0</v>
      </c>
      <c r="AW67" s="23">
        <f>+TRUNC('D-PS'!AW67,0)</f>
        <v>0</v>
      </c>
      <c r="AX67" s="23">
        <f>+TRUNC('D-PS'!AX67,0)</f>
        <v>0</v>
      </c>
      <c r="AY67" s="23">
        <f>+TRUNC('D-PS'!AY67,0)</f>
        <v>0</v>
      </c>
      <c r="AZ67" s="23">
        <f>+TRUNC('D-PS'!AZ67,3)</f>
        <v>0</v>
      </c>
      <c r="BA67" s="23">
        <f>+TRUNC('D-PS'!BA67,0)</f>
        <v>0</v>
      </c>
      <c r="BB67" s="23">
        <f>+TRUNC('D-PS'!BB67,0)</f>
        <v>0</v>
      </c>
      <c r="BC67" s="23">
        <f>+TRUNC('D-PS'!BC67,0)</f>
        <v>0</v>
      </c>
      <c r="BD67" s="23">
        <f>+TRUNC('D-PS'!BD67,3)</f>
        <v>0</v>
      </c>
      <c r="BE67" s="23">
        <f>+TRUNC('D-PS'!BE67,3)</f>
        <v>0</v>
      </c>
      <c r="BF67" s="23">
        <f>+TRUNC('D-PS'!BF67,0)</f>
        <v>0</v>
      </c>
      <c r="BG67" s="23">
        <f>+TRUNC('D-PS'!BG67,0)</f>
        <v>0</v>
      </c>
      <c r="BH67" s="23">
        <f>+TRUNC('D-PS'!BH67,0)</f>
        <v>0</v>
      </c>
      <c r="BI67" s="23">
        <f>+TRUNC('D-PS'!BI67,0)</f>
        <v>0</v>
      </c>
      <c r="BJ67" s="23">
        <f>+TRUNC('D-PS'!BJ67,3)</f>
        <v>98.739000000000004</v>
      </c>
      <c r="BK67" s="23">
        <f>+TRUNC('D-PS'!BK67,3)</f>
        <v>1.8420000000000001</v>
      </c>
      <c r="BL67" s="23">
        <f>+TRUNC('D-PS'!BL67,3)</f>
        <v>-1.0569999999999999</v>
      </c>
      <c r="BM67" s="23">
        <f>+TRUNC('D-PS'!BM67,3)</f>
        <v>0.876</v>
      </c>
      <c r="BN67" s="23">
        <f>+TRUNC('D-PS'!BN67,3)</f>
        <v>6.0419999999999998</v>
      </c>
      <c r="BO67" s="23">
        <f>+TRUNC('D-PS'!BO67,3)</f>
        <v>6.0419999999999998</v>
      </c>
      <c r="BP67" s="23">
        <f>+TRUNC('D-PS'!BP67,3)</f>
        <v>0</v>
      </c>
      <c r="BQ67" s="23">
        <f>+TRUNC('D-PS'!BQ67,3)</f>
        <v>37.502000000000002</v>
      </c>
      <c r="BR67" s="23">
        <f>+TRUNC('D-PS'!BR67,3)</f>
        <v>37.502000000000002</v>
      </c>
      <c r="BS67" s="23">
        <f>+TRUNC('D-PS'!BS67,3)</f>
        <v>98.739000000000004</v>
      </c>
      <c r="BT67" s="23">
        <f>+TRUNC('D-PS'!BT67,0)</f>
        <v>0</v>
      </c>
      <c r="BU67" s="23">
        <f>+TRUNC('D-PS'!BU67,0)</f>
        <v>0</v>
      </c>
      <c r="BV67" s="23">
        <f>+TRUNC('D-PS'!BV67,6)</f>
        <v>0</v>
      </c>
      <c r="BW67" s="23">
        <f>+TRUNC('D-PS'!BW67,0)</f>
        <v>0</v>
      </c>
      <c r="BX67" s="23">
        <f>+TRUNC('D-PS'!BX67,0)</f>
        <v>0</v>
      </c>
      <c r="BY67" s="23">
        <f>+TRUNC('D-PS'!BY67,0)</f>
        <v>0</v>
      </c>
      <c r="BZ67" s="23">
        <f>+TRUNC('D-PS'!BZ67,3)</f>
        <v>0</v>
      </c>
      <c r="CA67" s="23">
        <f>+TRUNC('D-PS'!CA67,3)</f>
        <v>0.13</v>
      </c>
      <c r="CB67" s="23">
        <f>+TRUNC('D-PS'!CB67,3)</f>
        <v>0.42199999999999999</v>
      </c>
      <c r="CC67" s="23">
        <f>+TRUNC('D-PS'!CC67,3)</f>
        <v>0.10299999999999999</v>
      </c>
      <c r="CD67" s="23">
        <f>+TRUNC('D-PS'!CD67,3)</f>
        <v>8.6999999999999994E-2</v>
      </c>
      <c r="CE67" s="23">
        <f>+TRUNC('D-PS'!CE67,3)</f>
        <v>0</v>
      </c>
      <c r="CF67" s="23">
        <f>+TRUNC('D-PS'!CF67,3)</f>
        <v>0</v>
      </c>
      <c r="CG67" s="23">
        <f>+TRUNC('D-PS'!CG67,3)</f>
        <v>0</v>
      </c>
      <c r="CH67" s="23">
        <f>+TRUNC('D-PS'!CH67,3)</f>
        <v>0</v>
      </c>
      <c r="CI67" s="23">
        <f>+TRUNC('D-PS'!CI67,3)</f>
        <v>47099.114999999998</v>
      </c>
      <c r="CJ67" s="23">
        <f>+TRUNC('D-PS'!CJ67,3)</f>
        <v>1499.7370000000001</v>
      </c>
      <c r="CK67" s="23">
        <f>+TRUNC('D-PS'!CK67,3)</f>
        <v>0</v>
      </c>
      <c r="CL67" s="23">
        <f>+TRUNC('D-PS'!CL67,3)</f>
        <v>0</v>
      </c>
      <c r="CM67" s="23">
        <f>+TRUNC('D-PS'!CM67,3)</f>
        <v>0</v>
      </c>
      <c r="CN67" s="23">
        <f>+TRUNC('D-PS'!CN67,0)</f>
        <v>0</v>
      </c>
      <c r="CO67" s="23">
        <f>+TRUNC('D-PS'!CO67,3)</f>
        <v>0</v>
      </c>
      <c r="CP67" s="23">
        <f>+TRUNC('D-PS'!CP67,0)</f>
        <v>0</v>
      </c>
      <c r="CQ67" s="23">
        <f>+TRUNC('D-PS'!CQ67,0)</f>
        <v>0</v>
      </c>
      <c r="CR67" s="23">
        <f>+TRUNC('D-PS'!CR67,0)</f>
        <v>0</v>
      </c>
      <c r="CS67" s="23">
        <f>+TRUNC('D-PS'!CS67,0)</f>
        <v>0</v>
      </c>
      <c r="CT67" s="23">
        <f>+TRUNC('D-PS'!CT67,0)</f>
        <v>0</v>
      </c>
      <c r="CU67" s="23">
        <f>+TRUNC('D-PS'!CU67,6)</f>
        <v>0</v>
      </c>
      <c r="CV67" s="23">
        <f>+TRUNC('D-PS'!CV67,0)</f>
        <v>0</v>
      </c>
      <c r="CW67" s="23">
        <f>+TRUNC('D-PS'!CW67,0)</f>
        <v>0</v>
      </c>
      <c r="CX67" s="23">
        <f>+TRUNC('D-PS'!CX67,0)</f>
        <v>0</v>
      </c>
      <c r="CY67" s="23">
        <f>+TRUNC('D-PS'!CY67,0)</f>
        <v>0</v>
      </c>
      <c r="CZ67" s="23">
        <f>+TRUNC('D-PS'!CZ67,0)</f>
        <v>0</v>
      </c>
      <c r="DA67" s="23">
        <f>+TRUNC('D-PS'!DA67,0)</f>
        <v>0</v>
      </c>
      <c r="DB67" s="23">
        <f>+TRUNC('D-PS'!DB67,0)</f>
        <v>0</v>
      </c>
      <c r="DC67" s="23">
        <f>+TRUNC('D-PS'!DC67,0)</f>
        <v>0</v>
      </c>
      <c r="DD67" s="23">
        <f>+TRUNC('D-PS'!DD67,0)</f>
        <v>0</v>
      </c>
      <c r="DE67" s="23">
        <f>+TRUNC('D-PS'!DE67,0)</f>
        <v>0</v>
      </c>
      <c r="DF67" s="23">
        <f>+TRUNC('D-PS'!DF67,0)</f>
        <v>0</v>
      </c>
      <c r="DG67" s="23">
        <f>+TRUNC('D-PS'!DG67,0)</f>
        <v>0</v>
      </c>
      <c r="DH67" s="23">
        <f>+TRUNC('D-PS'!DH67,0)</f>
        <v>0</v>
      </c>
      <c r="DI67" s="23">
        <f>+TRUNC('D-PS'!DI67,0)</f>
        <v>0</v>
      </c>
      <c r="DJ67" s="23">
        <f>+TRUNC('D-PS'!DJ67,6)</f>
        <v>0</v>
      </c>
      <c r="DK67" s="23">
        <f>+TRUNC('D-PS'!DK67,0)</f>
        <v>0</v>
      </c>
      <c r="DL67" s="23">
        <f>+TRUNC('D-PS'!DL67,0)</f>
        <v>0</v>
      </c>
      <c r="DM67" s="23">
        <f>+TRUNC('D-PS'!DM67,0)</f>
        <v>0</v>
      </c>
      <c r="DN67" s="23">
        <f>+TRUNC('D-PS'!DN67,0)</f>
        <v>0</v>
      </c>
      <c r="DO67" s="23">
        <f>+TRUNC('D-PS'!DO67,0)</f>
        <v>0</v>
      </c>
      <c r="DP67" s="23">
        <f>+TRUNC('D-PS'!DP67,0)</f>
        <v>0</v>
      </c>
      <c r="DR67" s="53">
        <f>+TRUNC('D-PS'!DR67,0)</f>
        <v>0</v>
      </c>
      <c r="DS67" s="53">
        <f>+TRUNC('D-PS'!DS67,0)</f>
        <v>0</v>
      </c>
      <c r="DT67" s="53">
        <f>+TRUNC('D-PS'!DT67,3)</f>
        <v>0</v>
      </c>
      <c r="DU67" s="53">
        <f>+TRUNC('D-PS'!DU67,3)</f>
        <v>0</v>
      </c>
      <c r="DV67" s="53">
        <f>+TRUNC('D-PS'!DV67,0)</f>
        <v>0</v>
      </c>
      <c r="DW67" s="53">
        <f>+TRUNC('D-PS'!DW67,0)</f>
        <v>0</v>
      </c>
      <c r="DX67" s="53">
        <f>+TRUNC('D-PS'!DX67,0)</f>
        <v>0</v>
      </c>
      <c r="DY67" s="53">
        <f>+TRUNC('D-PS'!DY67,0)</f>
        <v>0</v>
      </c>
      <c r="DZ67" s="53">
        <f>+TRUNC('D-PS'!DZ67,0)</f>
        <v>0</v>
      </c>
      <c r="EA67" s="53">
        <f>+TRUNC('D-PS'!EA67,0)</f>
        <v>0</v>
      </c>
      <c r="EB67" s="53">
        <f>+TRUNC('D-PS'!EB67,3)</f>
        <v>0</v>
      </c>
      <c r="EC67" s="53">
        <f>+TRUNC('D-PS'!EC67,3)</f>
        <v>0</v>
      </c>
      <c r="ED67" s="53">
        <f>+TRUNC('D-PS'!ED67,0)</f>
        <v>0</v>
      </c>
      <c r="EE67" s="53">
        <f>+TRUNC('D-PS'!EE67,0)</f>
        <v>0</v>
      </c>
      <c r="EF67" s="53">
        <f>+TRUNC('D-PS'!EF67,0)</f>
        <v>0</v>
      </c>
      <c r="EG67" s="53">
        <f>+TRUNC('D-PS'!EG67,0)</f>
        <v>0</v>
      </c>
      <c r="EH67" s="53">
        <f>+TRUNC('D-PS'!EH67,0)</f>
        <v>0</v>
      </c>
      <c r="EI67" s="53">
        <f>+TRUNC('D-PS'!EI67,0)</f>
        <v>0</v>
      </c>
      <c r="EJ67" s="53">
        <f>+TRUNC('D-PS'!EJ67,3)</f>
        <v>0</v>
      </c>
      <c r="EK67" s="53">
        <f>+TRUNC('D-PS'!EK67,3)</f>
        <v>0</v>
      </c>
      <c r="EL67" s="53">
        <f>+TRUNC('D-PS'!EL67,0)</f>
        <v>0</v>
      </c>
      <c r="EM67" s="53">
        <f>+TRUNC('D-PS'!EM67,0)</f>
        <v>0</v>
      </c>
      <c r="EN67" s="53">
        <f>+TRUNC('D-PS'!EN67,0)</f>
        <v>0</v>
      </c>
      <c r="EO67" s="53">
        <f>+TRUNC('D-PS'!EO67,0)</f>
        <v>0</v>
      </c>
      <c r="EP67" s="76"/>
      <c r="EQ67" s="53">
        <f>+TRUNC('D-PS'!EQ67,0)</f>
        <v>0</v>
      </c>
      <c r="ER67" s="53">
        <f>+TRUNC('D-PS'!ER67,0)</f>
        <v>0</v>
      </c>
      <c r="ES67" s="53">
        <f>+TRUNC('D-PS'!ES67,3)</f>
        <v>0</v>
      </c>
      <c r="ET67" s="53">
        <f>+TRUNC('D-PS'!ET67,3)</f>
        <v>0</v>
      </c>
      <c r="EU67" s="53">
        <f>+TRUNC('D-PS'!EU67,0)</f>
        <v>0</v>
      </c>
      <c r="EV67" s="53">
        <f>+TRUNC('D-PS'!EV67,0)</f>
        <v>0</v>
      </c>
      <c r="EW67" s="53">
        <f>+TRUNC('D-PS'!EW67,0)</f>
        <v>0</v>
      </c>
      <c r="EX67" s="53">
        <f>+TRUNC('D-PS'!EX67,0)</f>
        <v>0</v>
      </c>
      <c r="EY67" s="53">
        <f>+TRUNC('D-PS'!EY67,0)</f>
        <v>0</v>
      </c>
      <c r="EZ67" s="53">
        <f>+TRUNC('D-PS'!EZ67,0)</f>
        <v>0</v>
      </c>
      <c r="FA67" s="53">
        <f>+TRUNC('D-PS'!FA67,3)</f>
        <v>0</v>
      </c>
      <c r="FB67" s="53">
        <f>+TRUNC('D-PS'!FB67,3)</f>
        <v>0</v>
      </c>
      <c r="FC67" s="53">
        <f>+TRUNC('D-PS'!FC67,0)</f>
        <v>0</v>
      </c>
      <c r="FD67" s="53">
        <f>+TRUNC('D-PS'!FD67,0)</f>
        <v>0</v>
      </c>
      <c r="FE67" s="53">
        <f>+TRUNC('D-PS'!FE67,0)</f>
        <v>0</v>
      </c>
      <c r="FF67" s="53">
        <f>+TRUNC('D-PS'!FF67,0)</f>
        <v>0</v>
      </c>
      <c r="FG67" s="53">
        <f>+TRUNC('D-PS'!FG67,0)</f>
        <v>0</v>
      </c>
      <c r="FH67" s="53">
        <f>+TRUNC('D-PS'!FH67,0)</f>
        <v>0</v>
      </c>
      <c r="FI67" s="53">
        <f>+TRUNC('D-PS'!FI67,3)</f>
        <v>0</v>
      </c>
      <c r="FJ67" s="53">
        <f>+TRUNC('D-PS'!FJ67,3)</f>
        <v>0</v>
      </c>
      <c r="FK67" s="53">
        <f>+TRUNC('D-PS'!FK67,0)</f>
        <v>0</v>
      </c>
      <c r="FL67" s="53">
        <f>+TRUNC('D-PS'!FL67,0)</f>
        <v>0</v>
      </c>
      <c r="FM67" s="53">
        <f>+TRUNC('D-PS'!FM67,0)</f>
        <v>0</v>
      </c>
      <c r="FN67" s="53">
        <f>+TRUNC('D-PS'!FN67,0)</f>
        <v>0</v>
      </c>
    </row>
    <row r="68" spans="3:170" x14ac:dyDescent="0.2">
      <c r="C68" s="12">
        <f>+'D-PDP'!C68</f>
        <v>2055</v>
      </c>
      <c r="D68" s="23">
        <f>+TRUNC('D-PS'!D68,0)</f>
        <v>0</v>
      </c>
      <c r="E68" s="23">
        <f>+TRUNC('D-PS'!E68,0)</f>
        <v>0</v>
      </c>
      <c r="F68" s="23">
        <f>+TRUNC('D-PS'!F68,0)</f>
        <v>0</v>
      </c>
      <c r="G68" s="23">
        <f>+TRUNC('D-PS'!G68,0)</f>
        <v>0</v>
      </c>
      <c r="H68" s="23">
        <f>+TRUNC('D-PS'!H68,0)</f>
        <v>0</v>
      </c>
      <c r="I68" s="23">
        <f>+TRUNC('D-PS'!I68,0)</f>
        <v>0</v>
      </c>
      <c r="J68" s="23">
        <f>+TRUNC('D-PS'!J68,0)</f>
        <v>0</v>
      </c>
      <c r="K68" s="23">
        <f>+TRUNC('D-PS'!K68,0)</f>
        <v>85</v>
      </c>
      <c r="L68" s="23">
        <f>+TRUNC('D-PS'!L68,0)</f>
        <v>0</v>
      </c>
      <c r="M68" s="23">
        <f>+TRUNC('D-PS'!M68,3)</f>
        <v>0</v>
      </c>
      <c r="N68" s="23">
        <f>+TRUNC('D-PS'!N68,3)</f>
        <v>0</v>
      </c>
      <c r="O68" s="23">
        <f>+TRUNC('D-PS'!O68,3)</f>
        <v>0</v>
      </c>
      <c r="P68" s="23">
        <f>+TRUNC('D-PS'!P68,3)</f>
        <v>0</v>
      </c>
      <c r="Q68" s="23">
        <f>+TRUNC('D-PS'!Q68,3)</f>
        <v>0</v>
      </c>
      <c r="R68" s="23">
        <f>+TRUNC('D-PS'!R68,3)</f>
        <v>0</v>
      </c>
      <c r="S68" s="23">
        <f>+TRUNC('D-PS'!S68,0)</f>
        <v>0</v>
      </c>
      <c r="T68" s="23">
        <f>+TRUNC('D-PS'!T68,0)</f>
        <v>0</v>
      </c>
      <c r="U68" s="23">
        <f>+TRUNC('D-PS'!U68,0)</f>
        <v>0</v>
      </c>
      <c r="V68" s="23">
        <f>+TRUNC('D-PS'!V68,0)</f>
        <v>0</v>
      </c>
      <c r="W68" s="23">
        <f>+TRUNC('D-PS'!W68,0)</f>
        <v>0</v>
      </c>
      <c r="X68" s="23">
        <f>+TRUNC('D-PS'!X68,0)</f>
        <v>0</v>
      </c>
      <c r="Y68" s="23">
        <f>+TRUNC('D-PS'!Y68,0)</f>
        <v>0</v>
      </c>
      <c r="Z68" s="23">
        <f>+TRUNC('D-PS'!Z68,0)</f>
        <v>0</v>
      </c>
      <c r="AA68" s="23">
        <f>+TRUNC('D-PS'!AA68,0)</f>
        <v>0</v>
      </c>
      <c r="AB68" s="23">
        <f>+TRUNC('D-PS'!AB68,0)</f>
        <v>0</v>
      </c>
      <c r="AC68" s="23">
        <f>+TRUNC('D-PS'!AC68,0)</f>
        <v>0</v>
      </c>
      <c r="AD68" s="23">
        <f>+TRUNC('D-PS'!AD68,3)</f>
        <v>0</v>
      </c>
      <c r="AE68" s="23">
        <f>+TRUNC('D-PS'!AE68,3)</f>
        <v>0</v>
      </c>
      <c r="AF68" s="23">
        <f>+TRUNC('D-PS'!AF68,0)</f>
        <v>0</v>
      </c>
      <c r="AG68" s="23">
        <f>+TRUNC('D-PS'!AG68,0)</f>
        <v>0</v>
      </c>
      <c r="AH68" s="23">
        <f>+TRUNC('D-PS'!AH68,0)</f>
        <v>0</v>
      </c>
      <c r="AI68" s="23">
        <f>+TRUNC('D-PS'!AI68,0)</f>
        <v>0</v>
      </c>
      <c r="AJ68" s="23">
        <f>+TRUNC('D-PS'!AJ68,6)</f>
        <v>0</v>
      </c>
      <c r="AK68" s="23">
        <f>+TRUNC('D-PS'!AK68,6)</f>
        <v>0</v>
      </c>
      <c r="AL68" s="23">
        <f>+TRUNC('D-PS'!AL68,6)</f>
        <v>0</v>
      </c>
      <c r="AM68" s="23">
        <f>+TRUNC('D-PS'!AM68,0)</f>
        <v>0</v>
      </c>
      <c r="AN68" s="23">
        <f>+TRUNC('D-PS'!AN68,3)</f>
        <v>0</v>
      </c>
      <c r="AO68" s="23">
        <f>+TRUNC('D-PS'!AO68,0)</f>
        <v>0</v>
      </c>
      <c r="AP68" s="23">
        <f>+TRUNC('D-PS'!AP68,6)</f>
        <v>0</v>
      </c>
      <c r="AQ68" s="23">
        <f>+TRUNC('D-PS'!AQ68,0)</f>
        <v>0</v>
      </c>
      <c r="AR68" s="23">
        <f>+TRUNC('D-PS'!AR68,0)</f>
        <v>0</v>
      </c>
      <c r="AS68" s="23">
        <f>+TRUNC('D-PS'!AS68,3)</f>
        <v>0</v>
      </c>
      <c r="AT68" s="23">
        <f>+TRUNC('D-PS'!AT68,3)</f>
        <v>0</v>
      </c>
      <c r="AU68" s="23">
        <f>+TRUNC('D-PS'!AU68,0)</f>
        <v>0</v>
      </c>
      <c r="AV68" s="23">
        <f>+TRUNC('D-PS'!AV68,0)</f>
        <v>0</v>
      </c>
      <c r="AW68" s="23">
        <f>+TRUNC('D-PS'!AW68,0)</f>
        <v>0</v>
      </c>
      <c r="AX68" s="23">
        <f>+TRUNC('D-PS'!AX68,0)</f>
        <v>0</v>
      </c>
      <c r="AY68" s="23">
        <f>+TRUNC('D-PS'!AY68,0)</f>
        <v>0</v>
      </c>
      <c r="AZ68" s="23">
        <f>+TRUNC('D-PS'!AZ68,3)</f>
        <v>0</v>
      </c>
      <c r="BA68" s="23">
        <f>+TRUNC('D-PS'!BA68,0)</f>
        <v>0</v>
      </c>
      <c r="BB68" s="23">
        <f>+TRUNC('D-PS'!BB68,0)</f>
        <v>0</v>
      </c>
      <c r="BC68" s="23">
        <f>+TRUNC('D-PS'!BC68,0)</f>
        <v>0</v>
      </c>
      <c r="BD68" s="23">
        <f>+TRUNC('D-PS'!BD68,3)</f>
        <v>0</v>
      </c>
      <c r="BE68" s="23">
        <f>+TRUNC('D-PS'!BE68,3)</f>
        <v>0</v>
      </c>
      <c r="BF68" s="23">
        <f>+TRUNC('D-PS'!BF68,0)</f>
        <v>0</v>
      </c>
      <c r="BG68" s="23">
        <f>+TRUNC('D-PS'!BG68,0)</f>
        <v>0</v>
      </c>
      <c r="BH68" s="23">
        <f>+TRUNC('D-PS'!BH68,0)</f>
        <v>0</v>
      </c>
      <c r="BI68" s="23">
        <f>+TRUNC('D-PS'!BI68,0)</f>
        <v>0</v>
      </c>
      <c r="BJ68" s="23">
        <f>+TRUNC('D-PS'!BJ68,3)</f>
        <v>98.739000000000004</v>
      </c>
      <c r="BK68" s="23">
        <f>+TRUNC('D-PS'!BK68,3)</f>
        <v>1.8420000000000001</v>
      </c>
      <c r="BL68" s="23">
        <f>+TRUNC('D-PS'!BL68,3)</f>
        <v>-1.0569999999999999</v>
      </c>
      <c r="BM68" s="23">
        <f>+TRUNC('D-PS'!BM68,3)</f>
        <v>0.876</v>
      </c>
      <c r="BN68" s="23">
        <f>+TRUNC('D-PS'!BN68,3)</f>
        <v>6.0419999999999998</v>
      </c>
      <c r="BO68" s="23">
        <f>+TRUNC('D-PS'!BO68,3)</f>
        <v>6.0419999999999998</v>
      </c>
      <c r="BP68" s="23">
        <f>+TRUNC('D-PS'!BP68,3)</f>
        <v>0</v>
      </c>
      <c r="BQ68" s="23">
        <f>+TRUNC('D-PS'!BQ68,3)</f>
        <v>37.502000000000002</v>
      </c>
      <c r="BR68" s="23">
        <f>+TRUNC('D-PS'!BR68,3)</f>
        <v>37.502000000000002</v>
      </c>
      <c r="BS68" s="23">
        <f>+TRUNC('D-PS'!BS68,3)</f>
        <v>98.739000000000004</v>
      </c>
      <c r="BT68" s="23">
        <f>+TRUNC('D-PS'!BT68,0)</f>
        <v>0</v>
      </c>
      <c r="BU68" s="23">
        <f>+TRUNC('D-PS'!BU68,0)</f>
        <v>0</v>
      </c>
      <c r="BV68" s="23">
        <f>+TRUNC('D-PS'!BV68,6)</f>
        <v>0</v>
      </c>
      <c r="BW68" s="23">
        <f>+TRUNC('D-PS'!BW68,0)</f>
        <v>0</v>
      </c>
      <c r="BX68" s="23">
        <f>+TRUNC('D-PS'!BX68,0)</f>
        <v>0</v>
      </c>
      <c r="BY68" s="23">
        <f>+TRUNC('D-PS'!BY68,0)</f>
        <v>0</v>
      </c>
      <c r="BZ68" s="23">
        <f>+TRUNC('D-PS'!BZ68,3)</f>
        <v>0</v>
      </c>
      <c r="CA68" s="23">
        <f>+TRUNC('D-PS'!CA68,3)</f>
        <v>0.13</v>
      </c>
      <c r="CB68" s="23">
        <f>+TRUNC('D-PS'!CB68,3)</f>
        <v>0.42199999999999999</v>
      </c>
      <c r="CC68" s="23">
        <f>+TRUNC('D-PS'!CC68,3)</f>
        <v>0.10299999999999999</v>
      </c>
      <c r="CD68" s="23">
        <f>+TRUNC('D-PS'!CD68,3)</f>
        <v>8.6999999999999994E-2</v>
      </c>
      <c r="CE68" s="23">
        <f>+TRUNC('D-PS'!CE68,3)</f>
        <v>0</v>
      </c>
      <c r="CF68" s="23">
        <f>+TRUNC('D-PS'!CF68,3)</f>
        <v>0</v>
      </c>
      <c r="CG68" s="23">
        <f>+TRUNC('D-PS'!CG68,3)</f>
        <v>0</v>
      </c>
      <c r="CH68" s="23">
        <f>+TRUNC('D-PS'!CH68,3)</f>
        <v>0</v>
      </c>
      <c r="CI68" s="23">
        <f>+TRUNC('D-PS'!CI68,3)</f>
        <v>47099.114999999998</v>
      </c>
      <c r="CJ68" s="23">
        <f>+TRUNC('D-PS'!CJ68,3)</f>
        <v>1499.7370000000001</v>
      </c>
      <c r="CK68" s="23">
        <f>+TRUNC('D-PS'!CK68,3)</f>
        <v>0</v>
      </c>
      <c r="CL68" s="23">
        <f>+TRUNC('D-PS'!CL68,3)</f>
        <v>0</v>
      </c>
      <c r="CM68" s="23">
        <f>+TRUNC('D-PS'!CM68,3)</f>
        <v>0</v>
      </c>
      <c r="CN68" s="23">
        <f>+TRUNC('D-PS'!CN68,0)</f>
        <v>0</v>
      </c>
      <c r="CO68" s="23">
        <f>+TRUNC('D-PS'!CO68,3)</f>
        <v>0</v>
      </c>
      <c r="CP68" s="23">
        <f>+TRUNC('D-PS'!CP68,0)</f>
        <v>0</v>
      </c>
      <c r="CQ68" s="23">
        <f>+TRUNC('D-PS'!CQ68,0)</f>
        <v>0</v>
      </c>
      <c r="CR68" s="23">
        <f>+TRUNC('D-PS'!CR68,0)</f>
        <v>0</v>
      </c>
      <c r="CS68" s="23">
        <f>+TRUNC('D-PS'!CS68,0)</f>
        <v>0</v>
      </c>
      <c r="CT68" s="23">
        <f>+TRUNC('D-PS'!CT68,0)</f>
        <v>0</v>
      </c>
      <c r="CU68" s="23">
        <f>+TRUNC('D-PS'!CU68,6)</f>
        <v>0</v>
      </c>
      <c r="CV68" s="23">
        <f>+TRUNC('D-PS'!CV68,0)</f>
        <v>0</v>
      </c>
      <c r="CW68" s="23">
        <f>+TRUNC('D-PS'!CW68,0)</f>
        <v>0</v>
      </c>
      <c r="CX68" s="23">
        <f>+TRUNC('D-PS'!CX68,0)</f>
        <v>0</v>
      </c>
      <c r="CY68" s="23">
        <f>+TRUNC('D-PS'!CY68,0)</f>
        <v>0</v>
      </c>
      <c r="CZ68" s="23">
        <f>+TRUNC('D-PS'!CZ68,0)</f>
        <v>0</v>
      </c>
      <c r="DA68" s="23">
        <f>+TRUNC('D-PS'!DA68,0)</f>
        <v>0</v>
      </c>
      <c r="DB68" s="23">
        <f>+TRUNC('D-PS'!DB68,0)</f>
        <v>0</v>
      </c>
      <c r="DC68" s="23">
        <f>+TRUNC('D-PS'!DC68,0)</f>
        <v>0</v>
      </c>
      <c r="DD68" s="23">
        <f>+TRUNC('D-PS'!DD68,0)</f>
        <v>0</v>
      </c>
      <c r="DE68" s="23">
        <f>+TRUNC('D-PS'!DE68,0)</f>
        <v>0</v>
      </c>
      <c r="DF68" s="23">
        <f>+TRUNC('D-PS'!DF68,0)</f>
        <v>0</v>
      </c>
      <c r="DG68" s="23">
        <f>+TRUNC('D-PS'!DG68,0)</f>
        <v>0</v>
      </c>
      <c r="DH68" s="23">
        <f>+TRUNC('D-PS'!DH68,0)</f>
        <v>0</v>
      </c>
      <c r="DI68" s="23">
        <f>+TRUNC('D-PS'!DI68,0)</f>
        <v>0</v>
      </c>
      <c r="DJ68" s="23">
        <f>+TRUNC('D-PS'!DJ68,6)</f>
        <v>0</v>
      </c>
      <c r="DK68" s="23">
        <f>+TRUNC('D-PS'!DK68,0)</f>
        <v>0</v>
      </c>
      <c r="DL68" s="23">
        <f>+TRUNC('D-PS'!DL68,0)</f>
        <v>0</v>
      </c>
      <c r="DM68" s="23">
        <f>+TRUNC('D-PS'!DM68,0)</f>
        <v>0</v>
      </c>
      <c r="DN68" s="23">
        <f>+TRUNC('D-PS'!DN68,0)</f>
        <v>0</v>
      </c>
      <c r="DO68" s="23">
        <f>+TRUNC('D-PS'!DO68,0)</f>
        <v>0</v>
      </c>
      <c r="DP68" s="23">
        <f>+TRUNC('D-PS'!DP68,0)</f>
        <v>0</v>
      </c>
      <c r="DR68" s="53">
        <f>+TRUNC('D-PS'!DR68,0)</f>
        <v>0</v>
      </c>
      <c r="DS68" s="53">
        <f>+TRUNC('D-PS'!DS68,0)</f>
        <v>0</v>
      </c>
      <c r="DT68" s="53">
        <f>+TRUNC('D-PS'!DT68,3)</f>
        <v>0</v>
      </c>
      <c r="DU68" s="53">
        <f>+TRUNC('D-PS'!DU68,3)</f>
        <v>0</v>
      </c>
      <c r="DV68" s="53">
        <f>+TRUNC('D-PS'!DV68,0)</f>
        <v>0</v>
      </c>
      <c r="DW68" s="53">
        <f>+TRUNC('D-PS'!DW68,0)</f>
        <v>0</v>
      </c>
      <c r="DX68" s="53">
        <f>+TRUNC('D-PS'!DX68,0)</f>
        <v>0</v>
      </c>
      <c r="DY68" s="53">
        <f>+TRUNC('D-PS'!DY68,0)</f>
        <v>0</v>
      </c>
      <c r="DZ68" s="53">
        <f>+TRUNC('D-PS'!DZ68,0)</f>
        <v>0</v>
      </c>
      <c r="EA68" s="53">
        <f>+TRUNC('D-PS'!EA68,0)</f>
        <v>0</v>
      </c>
      <c r="EB68" s="53">
        <f>+TRUNC('D-PS'!EB68,3)</f>
        <v>0</v>
      </c>
      <c r="EC68" s="53">
        <f>+TRUNC('D-PS'!EC68,3)</f>
        <v>0</v>
      </c>
      <c r="ED68" s="53">
        <f>+TRUNC('D-PS'!ED68,0)</f>
        <v>0</v>
      </c>
      <c r="EE68" s="53">
        <f>+TRUNC('D-PS'!EE68,0)</f>
        <v>0</v>
      </c>
      <c r="EF68" s="53">
        <f>+TRUNC('D-PS'!EF68,0)</f>
        <v>0</v>
      </c>
      <c r="EG68" s="53">
        <f>+TRUNC('D-PS'!EG68,0)</f>
        <v>0</v>
      </c>
      <c r="EH68" s="53">
        <f>+TRUNC('D-PS'!EH68,0)</f>
        <v>0</v>
      </c>
      <c r="EI68" s="53">
        <f>+TRUNC('D-PS'!EI68,0)</f>
        <v>0</v>
      </c>
      <c r="EJ68" s="53">
        <f>+TRUNC('D-PS'!EJ68,3)</f>
        <v>0</v>
      </c>
      <c r="EK68" s="53">
        <f>+TRUNC('D-PS'!EK68,3)</f>
        <v>0</v>
      </c>
      <c r="EL68" s="53">
        <f>+TRUNC('D-PS'!EL68,0)</f>
        <v>0</v>
      </c>
      <c r="EM68" s="53">
        <f>+TRUNC('D-PS'!EM68,0)</f>
        <v>0</v>
      </c>
      <c r="EN68" s="53">
        <f>+TRUNC('D-PS'!EN68,0)</f>
        <v>0</v>
      </c>
      <c r="EO68" s="53">
        <f>+TRUNC('D-PS'!EO68,0)</f>
        <v>0</v>
      </c>
      <c r="EP68" s="76"/>
      <c r="EQ68" s="53">
        <f>+TRUNC('D-PS'!EQ68,0)</f>
        <v>0</v>
      </c>
      <c r="ER68" s="53">
        <f>+TRUNC('D-PS'!ER68,0)</f>
        <v>0</v>
      </c>
      <c r="ES68" s="53">
        <f>+TRUNC('D-PS'!ES68,3)</f>
        <v>0</v>
      </c>
      <c r="ET68" s="53">
        <f>+TRUNC('D-PS'!ET68,3)</f>
        <v>0</v>
      </c>
      <c r="EU68" s="53">
        <f>+TRUNC('D-PS'!EU68,0)</f>
        <v>0</v>
      </c>
      <c r="EV68" s="53">
        <f>+TRUNC('D-PS'!EV68,0)</f>
        <v>0</v>
      </c>
      <c r="EW68" s="53">
        <f>+TRUNC('D-PS'!EW68,0)</f>
        <v>0</v>
      </c>
      <c r="EX68" s="53">
        <f>+TRUNC('D-PS'!EX68,0)</f>
        <v>0</v>
      </c>
      <c r="EY68" s="53">
        <f>+TRUNC('D-PS'!EY68,0)</f>
        <v>0</v>
      </c>
      <c r="EZ68" s="53">
        <f>+TRUNC('D-PS'!EZ68,0)</f>
        <v>0</v>
      </c>
      <c r="FA68" s="53">
        <f>+TRUNC('D-PS'!FA68,3)</f>
        <v>0</v>
      </c>
      <c r="FB68" s="53">
        <f>+TRUNC('D-PS'!FB68,3)</f>
        <v>0</v>
      </c>
      <c r="FC68" s="53">
        <f>+TRUNC('D-PS'!FC68,0)</f>
        <v>0</v>
      </c>
      <c r="FD68" s="53">
        <f>+TRUNC('D-PS'!FD68,0)</f>
        <v>0</v>
      </c>
      <c r="FE68" s="53">
        <f>+TRUNC('D-PS'!FE68,0)</f>
        <v>0</v>
      </c>
      <c r="FF68" s="53">
        <f>+TRUNC('D-PS'!FF68,0)</f>
        <v>0</v>
      </c>
      <c r="FG68" s="53">
        <f>+TRUNC('D-PS'!FG68,0)</f>
        <v>0</v>
      </c>
      <c r="FH68" s="53">
        <f>+TRUNC('D-PS'!FH68,0)</f>
        <v>0</v>
      </c>
      <c r="FI68" s="53">
        <f>+TRUNC('D-PS'!FI68,3)</f>
        <v>0</v>
      </c>
      <c r="FJ68" s="53">
        <f>+TRUNC('D-PS'!FJ68,3)</f>
        <v>0</v>
      </c>
      <c r="FK68" s="53">
        <f>+TRUNC('D-PS'!FK68,0)</f>
        <v>0</v>
      </c>
      <c r="FL68" s="53">
        <f>+TRUNC('D-PS'!FL68,0)</f>
        <v>0</v>
      </c>
      <c r="FM68" s="53">
        <f>+TRUNC('D-PS'!FM68,0)</f>
        <v>0</v>
      </c>
      <c r="FN68" s="53">
        <f>+TRUNC('D-PS'!FN68,0)</f>
        <v>0</v>
      </c>
    </row>
    <row r="69" spans="3:170" x14ac:dyDescent="0.2">
      <c r="C69" s="12">
        <f>+'D-PDP'!C69</f>
        <v>2056</v>
      </c>
      <c r="D69" s="23">
        <f>+TRUNC('D-PS'!D69,0)</f>
        <v>0</v>
      </c>
      <c r="E69" s="23">
        <f>+TRUNC('D-PS'!E69,0)</f>
        <v>0</v>
      </c>
      <c r="F69" s="23">
        <f>+TRUNC('D-PS'!F69,0)</f>
        <v>0</v>
      </c>
      <c r="G69" s="23">
        <f>+TRUNC('D-PS'!G69,0)</f>
        <v>0</v>
      </c>
      <c r="H69" s="23">
        <f>+TRUNC('D-PS'!H69,0)</f>
        <v>0</v>
      </c>
      <c r="I69" s="23">
        <f>+TRUNC('D-PS'!I69,0)</f>
        <v>0</v>
      </c>
      <c r="J69" s="23">
        <f>+TRUNC('D-PS'!J69,0)</f>
        <v>0</v>
      </c>
      <c r="K69" s="23">
        <f>+TRUNC('D-PS'!K69,0)</f>
        <v>26</v>
      </c>
      <c r="L69" s="23">
        <f>+TRUNC('D-PS'!L69,0)</f>
        <v>0</v>
      </c>
      <c r="M69" s="23">
        <f>+TRUNC('D-PS'!M69,3)</f>
        <v>0</v>
      </c>
      <c r="N69" s="23">
        <f>+TRUNC('D-PS'!N69,3)</f>
        <v>0</v>
      </c>
      <c r="O69" s="23">
        <f>+TRUNC('D-PS'!O69,3)</f>
        <v>0</v>
      </c>
      <c r="P69" s="23">
        <f>+TRUNC('D-PS'!P69,3)</f>
        <v>0</v>
      </c>
      <c r="Q69" s="23">
        <f>+TRUNC('D-PS'!Q69,3)</f>
        <v>0</v>
      </c>
      <c r="R69" s="23">
        <f>+TRUNC('D-PS'!R69,3)</f>
        <v>0</v>
      </c>
      <c r="S69" s="23">
        <f>+TRUNC('D-PS'!S69,0)</f>
        <v>0</v>
      </c>
      <c r="T69" s="23">
        <f>+TRUNC('D-PS'!T69,0)</f>
        <v>0</v>
      </c>
      <c r="U69" s="23">
        <f>+TRUNC('D-PS'!U69,0)</f>
        <v>0</v>
      </c>
      <c r="V69" s="23">
        <f>+TRUNC('D-PS'!V69,0)</f>
        <v>0</v>
      </c>
      <c r="W69" s="23">
        <f>+TRUNC('D-PS'!W69,0)</f>
        <v>0</v>
      </c>
      <c r="X69" s="23">
        <f>+TRUNC('D-PS'!X69,0)</f>
        <v>0</v>
      </c>
      <c r="Y69" s="23">
        <f>+TRUNC('D-PS'!Y69,0)</f>
        <v>0</v>
      </c>
      <c r="Z69" s="23">
        <f>+TRUNC('D-PS'!Z69,0)</f>
        <v>0</v>
      </c>
      <c r="AA69" s="23">
        <f>+TRUNC('D-PS'!AA69,0)</f>
        <v>0</v>
      </c>
      <c r="AB69" s="23">
        <f>+TRUNC('D-PS'!AB69,0)</f>
        <v>0</v>
      </c>
      <c r="AC69" s="23">
        <f>+TRUNC('D-PS'!AC69,0)</f>
        <v>0</v>
      </c>
      <c r="AD69" s="23">
        <f>+TRUNC('D-PS'!AD69,3)</f>
        <v>0</v>
      </c>
      <c r="AE69" s="23">
        <f>+TRUNC('D-PS'!AE69,3)</f>
        <v>0</v>
      </c>
      <c r="AF69" s="23">
        <f>+TRUNC('D-PS'!AF69,0)</f>
        <v>0</v>
      </c>
      <c r="AG69" s="23">
        <f>+TRUNC('D-PS'!AG69,0)</f>
        <v>0</v>
      </c>
      <c r="AH69" s="23">
        <f>+TRUNC('D-PS'!AH69,0)</f>
        <v>0</v>
      </c>
      <c r="AI69" s="23">
        <f>+TRUNC('D-PS'!AI69,0)</f>
        <v>0</v>
      </c>
      <c r="AJ69" s="23">
        <f>+TRUNC('D-PS'!AJ69,6)</f>
        <v>0</v>
      </c>
      <c r="AK69" s="23">
        <f>+TRUNC('D-PS'!AK69,6)</f>
        <v>0</v>
      </c>
      <c r="AL69" s="23">
        <f>+TRUNC('D-PS'!AL69,6)</f>
        <v>0</v>
      </c>
      <c r="AM69" s="23">
        <f>+TRUNC('D-PS'!AM69,0)</f>
        <v>0</v>
      </c>
      <c r="AN69" s="23">
        <f>+TRUNC('D-PS'!AN69,3)</f>
        <v>0</v>
      </c>
      <c r="AO69" s="23">
        <f>+TRUNC('D-PS'!AO69,0)</f>
        <v>0</v>
      </c>
      <c r="AP69" s="23">
        <f>+TRUNC('D-PS'!AP69,6)</f>
        <v>0</v>
      </c>
      <c r="AQ69" s="23">
        <f>+TRUNC('D-PS'!AQ69,0)</f>
        <v>0</v>
      </c>
      <c r="AR69" s="23">
        <f>+TRUNC('D-PS'!AR69,0)</f>
        <v>0</v>
      </c>
      <c r="AS69" s="23">
        <f>+TRUNC('D-PS'!AS69,3)</f>
        <v>0</v>
      </c>
      <c r="AT69" s="23">
        <f>+TRUNC('D-PS'!AT69,3)</f>
        <v>0</v>
      </c>
      <c r="AU69" s="23">
        <f>+TRUNC('D-PS'!AU69,0)</f>
        <v>0</v>
      </c>
      <c r="AV69" s="23">
        <f>+TRUNC('D-PS'!AV69,0)</f>
        <v>0</v>
      </c>
      <c r="AW69" s="23">
        <f>+TRUNC('D-PS'!AW69,0)</f>
        <v>0</v>
      </c>
      <c r="AX69" s="23">
        <f>+TRUNC('D-PS'!AX69,0)</f>
        <v>0</v>
      </c>
      <c r="AY69" s="23">
        <f>+TRUNC('D-PS'!AY69,0)</f>
        <v>0</v>
      </c>
      <c r="AZ69" s="23">
        <f>+TRUNC('D-PS'!AZ69,3)</f>
        <v>0</v>
      </c>
      <c r="BA69" s="23">
        <f>+TRUNC('D-PS'!BA69,0)</f>
        <v>0</v>
      </c>
      <c r="BB69" s="23">
        <f>+TRUNC('D-PS'!BB69,0)</f>
        <v>0</v>
      </c>
      <c r="BC69" s="23">
        <f>+TRUNC('D-PS'!BC69,0)</f>
        <v>0</v>
      </c>
      <c r="BD69" s="23">
        <f>+TRUNC('D-PS'!BD69,3)</f>
        <v>0</v>
      </c>
      <c r="BE69" s="23">
        <f>+TRUNC('D-PS'!BE69,3)</f>
        <v>0</v>
      </c>
      <c r="BF69" s="23">
        <f>+TRUNC('D-PS'!BF69,0)</f>
        <v>0</v>
      </c>
      <c r="BG69" s="23">
        <f>+TRUNC('D-PS'!BG69,0)</f>
        <v>0</v>
      </c>
      <c r="BH69" s="23">
        <f>+TRUNC('D-PS'!BH69,0)</f>
        <v>0</v>
      </c>
      <c r="BI69" s="23">
        <f>+TRUNC('D-PS'!BI69,0)</f>
        <v>0</v>
      </c>
      <c r="BJ69" s="23">
        <f>+TRUNC('D-PS'!BJ69,3)</f>
        <v>98.739000000000004</v>
      </c>
      <c r="BK69" s="23">
        <f>+TRUNC('D-PS'!BK69,3)</f>
        <v>1.8420000000000001</v>
      </c>
      <c r="BL69" s="23">
        <f>+TRUNC('D-PS'!BL69,3)</f>
        <v>-1.0569999999999999</v>
      </c>
      <c r="BM69" s="23">
        <f>+TRUNC('D-PS'!BM69,3)</f>
        <v>0.876</v>
      </c>
      <c r="BN69" s="23">
        <f>+TRUNC('D-PS'!BN69,3)</f>
        <v>6.0419999999999998</v>
      </c>
      <c r="BO69" s="23">
        <f>+TRUNC('D-PS'!BO69,3)</f>
        <v>6.0419999999999998</v>
      </c>
      <c r="BP69" s="23">
        <f>+TRUNC('D-PS'!BP69,3)</f>
        <v>0</v>
      </c>
      <c r="BQ69" s="23">
        <f>+TRUNC('D-PS'!BQ69,3)</f>
        <v>37.502000000000002</v>
      </c>
      <c r="BR69" s="23">
        <f>+TRUNC('D-PS'!BR69,3)</f>
        <v>37.502000000000002</v>
      </c>
      <c r="BS69" s="23">
        <f>+TRUNC('D-PS'!BS69,3)</f>
        <v>98.739000000000004</v>
      </c>
      <c r="BT69" s="23">
        <f>+TRUNC('D-PS'!BT69,0)</f>
        <v>0</v>
      </c>
      <c r="BU69" s="23">
        <f>+TRUNC('D-PS'!BU69,0)</f>
        <v>0</v>
      </c>
      <c r="BV69" s="23">
        <f>+TRUNC('D-PS'!BV69,6)</f>
        <v>0</v>
      </c>
      <c r="BW69" s="23">
        <f>+TRUNC('D-PS'!BW69,0)</f>
        <v>0</v>
      </c>
      <c r="BX69" s="23">
        <f>+TRUNC('D-PS'!BX69,0)</f>
        <v>0</v>
      </c>
      <c r="BY69" s="23">
        <f>+TRUNC('D-PS'!BY69,0)</f>
        <v>0</v>
      </c>
      <c r="BZ69" s="23">
        <f>+TRUNC('D-PS'!BZ69,3)</f>
        <v>0</v>
      </c>
      <c r="CA69" s="23">
        <f>+TRUNC('D-PS'!CA69,3)</f>
        <v>0.13</v>
      </c>
      <c r="CB69" s="23">
        <f>+TRUNC('D-PS'!CB69,3)</f>
        <v>0.42199999999999999</v>
      </c>
      <c r="CC69" s="23">
        <f>+TRUNC('D-PS'!CC69,3)</f>
        <v>0.10299999999999999</v>
      </c>
      <c r="CD69" s="23">
        <f>+TRUNC('D-PS'!CD69,3)</f>
        <v>8.6999999999999994E-2</v>
      </c>
      <c r="CE69" s="23">
        <f>+TRUNC('D-PS'!CE69,3)</f>
        <v>0</v>
      </c>
      <c r="CF69" s="23">
        <f>+TRUNC('D-PS'!CF69,3)</f>
        <v>0</v>
      </c>
      <c r="CG69" s="23">
        <f>+TRUNC('D-PS'!CG69,3)</f>
        <v>0</v>
      </c>
      <c r="CH69" s="23">
        <f>+TRUNC('D-PS'!CH69,3)</f>
        <v>0</v>
      </c>
      <c r="CI69" s="23">
        <f>+TRUNC('D-PS'!CI69,3)</f>
        <v>47099.114999999998</v>
      </c>
      <c r="CJ69" s="23">
        <f>+TRUNC('D-PS'!CJ69,3)</f>
        <v>1499.7370000000001</v>
      </c>
      <c r="CK69" s="23">
        <f>+TRUNC('D-PS'!CK69,3)</f>
        <v>0</v>
      </c>
      <c r="CL69" s="23">
        <f>+TRUNC('D-PS'!CL69,3)</f>
        <v>0</v>
      </c>
      <c r="CM69" s="23">
        <f>+TRUNC('D-PS'!CM69,3)</f>
        <v>0</v>
      </c>
      <c r="CN69" s="23">
        <f>+TRUNC('D-PS'!CN69,0)</f>
        <v>0</v>
      </c>
      <c r="CO69" s="23">
        <f>+TRUNC('D-PS'!CO69,3)</f>
        <v>0</v>
      </c>
      <c r="CP69" s="23">
        <f>+TRUNC('D-PS'!CP69,0)</f>
        <v>0</v>
      </c>
      <c r="CQ69" s="23">
        <f>+TRUNC('D-PS'!CQ69,0)</f>
        <v>0</v>
      </c>
      <c r="CR69" s="23">
        <f>+TRUNC('D-PS'!CR69,0)</f>
        <v>0</v>
      </c>
      <c r="CS69" s="23">
        <f>+TRUNC('D-PS'!CS69,0)</f>
        <v>0</v>
      </c>
      <c r="CT69" s="23">
        <f>+TRUNC('D-PS'!CT69,0)</f>
        <v>0</v>
      </c>
      <c r="CU69" s="23">
        <f>+TRUNC('D-PS'!CU69,6)</f>
        <v>0</v>
      </c>
      <c r="CV69" s="23">
        <f>+TRUNC('D-PS'!CV69,0)</f>
        <v>0</v>
      </c>
      <c r="CW69" s="23">
        <f>+TRUNC('D-PS'!CW69,0)</f>
        <v>0</v>
      </c>
      <c r="CX69" s="23">
        <f>+TRUNC('D-PS'!CX69,0)</f>
        <v>0</v>
      </c>
      <c r="CY69" s="23">
        <f>+TRUNC('D-PS'!CY69,0)</f>
        <v>0</v>
      </c>
      <c r="CZ69" s="23">
        <f>+TRUNC('D-PS'!CZ69,0)</f>
        <v>0</v>
      </c>
      <c r="DA69" s="23">
        <f>+TRUNC('D-PS'!DA69,0)</f>
        <v>0</v>
      </c>
      <c r="DB69" s="23">
        <f>+TRUNC('D-PS'!DB69,0)</f>
        <v>0</v>
      </c>
      <c r="DC69" s="23">
        <f>+TRUNC('D-PS'!DC69,0)</f>
        <v>0</v>
      </c>
      <c r="DD69" s="23">
        <f>+TRUNC('D-PS'!DD69,0)</f>
        <v>0</v>
      </c>
      <c r="DE69" s="23">
        <f>+TRUNC('D-PS'!DE69,0)</f>
        <v>0</v>
      </c>
      <c r="DF69" s="23">
        <f>+TRUNC('D-PS'!DF69,0)</f>
        <v>0</v>
      </c>
      <c r="DG69" s="23">
        <f>+TRUNC('D-PS'!DG69,0)</f>
        <v>0</v>
      </c>
      <c r="DH69" s="23">
        <f>+TRUNC('D-PS'!DH69,0)</f>
        <v>0</v>
      </c>
      <c r="DI69" s="23">
        <f>+TRUNC('D-PS'!DI69,0)</f>
        <v>0</v>
      </c>
      <c r="DJ69" s="23">
        <f>+TRUNC('D-PS'!DJ69,6)</f>
        <v>0</v>
      </c>
      <c r="DK69" s="23">
        <f>+TRUNC('D-PS'!DK69,0)</f>
        <v>0</v>
      </c>
      <c r="DL69" s="23">
        <f>+TRUNC('D-PS'!DL69,0)</f>
        <v>0</v>
      </c>
      <c r="DM69" s="23">
        <f>+TRUNC('D-PS'!DM69,0)</f>
        <v>0</v>
      </c>
      <c r="DN69" s="23">
        <f>+TRUNC('D-PS'!DN69,0)</f>
        <v>0</v>
      </c>
      <c r="DO69" s="23">
        <f>+TRUNC('D-PS'!DO69,0)</f>
        <v>0</v>
      </c>
      <c r="DP69" s="23">
        <f>+TRUNC('D-PS'!DP69,0)</f>
        <v>0</v>
      </c>
      <c r="DR69" s="53">
        <f>+TRUNC('D-PS'!DR69,0)</f>
        <v>0</v>
      </c>
      <c r="DS69" s="53">
        <f>+TRUNC('D-PS'!DS69,0)</f>
        <v>0</v>
      </c>
      <c r="DT69" s="53">
        <f>+TRUNC('D-PS'!DT69,3)</f>
        <v>0</v>
      </c>
      <c r="DU69" s="53">
        <f>+TRUNC('D-PS'!DU69,3)</f>
        <v>0</v>
      </c>
      <c r="DV69" s="53">
        <f>+TRUNC('D-PS'!DV69,0)</f>
        <v>0</v>
      </c>
      <c r="DW69" s="53">
        <f>+TRUNC('D-PS'!DW69,0)</f>
        <v>0</v>
      </c>
      <c r="DX69" s="53">
        <f>+TRUNC('D-PS'!DX69,0)</f>
        <v>0</v>
      </c>
      <c r="DY69" s="53">
        <f>+TRUNC('D-PS'!DY69,0)</f>
        <v>0</v>
      </c>
      <c r="DZ69" s="53">
        <f>+TRUNC('D-PS'!DZ69,0)</f>
        <v>0</v>
      </c>
      <c r="EA69" s="53">
        <f>+TRUNC('D-PS'!EA69,0)</f>
        <v>0</v>
      </c>
      <c r="EB69" s="53">
        <f>+TRUNC('D-PS'!EB69,3)</f>
        <v>0</v>
      </c>
      <c r="EC69" s="53">
        <f>+TRUNC('D-PS'!EC69,3)</f>
        <v>0</v>
      </c>
      <c r="ED69" s="53">
        <f>+TRUNC('D-PS'!ED69,0)</f>
        <v>0</v>
      </c>
      <c r="EE69" s="53">
        <f>+TRUNC('D-PS'!EE69,0)</f>
        <v>0</v>
      </c>
      <c r="EF69" s="53">
        <f>+TRUNC('D-PS'!EF69,0)</f>
        <v>0</v>
      </c>
      <c r="EG69" s="53">
        <f>+TRUNC('D-PS'!EG69,0)</f>
        <v>0</v>
      </c>
      <c r="EH69" s="53">
        <f>+TRUNC('D-PS'!EH69,0)</f>
        <v>0</v>
      </c>
      <c r="EI69" s="53">
        <f>+TRUNC('D-PS'!EI69,0)</f>
        <v>0</v>
      </c>
      <c r="EJ69" s="53">
        <f>+TRUNC('D-PS'!EJ69,3)</f>
        <v>0</v>
      </c>
      <c r="EK69" s="53">
        <f>+TRUNC('D-PS'!EK69,3)</f>
        <v>0</v>
      </c>
      <c r="EL69" s="53">
        <f>+TRUNC('D-PS'!EL69,0)</f>
        <v>0</v>
      </c>
      <c r="EM69" s="53">
        <f>+TRUNC('D-PS'!EM69,0)</f>
        <v>0</v>
      </c>
      <c r="EN69" s="53">
        <f>+TRUNC('D-PS'!EN69,0)</f>
        <v>0</v>
      </c>
      <c r="EO69" s="53">
        <f>+TRUNC('D-PS'!EO69,0)</f>
        <v>0</v>
      </c>
      <c r="EP69" s="76"/>
      <c r="EQ69" s="53">
        <f>+TRUNC('D-PS'!EQ69,0)</f>
        <v>0</v>
      </c>
      <c r="ER69" s="53">
        <f>+TRUNC('D-PS'!ER69,0)</f>
        <v>0</v>
      </c>
      <c r="ES69" s="53">
        <f>+TRUNC('D-PS'!ES69,3)</f>
        <v>0</v>
      </c>
      <c r="ET69" s="53">
        <f>+TRUNC('D-PS'!ET69,3)</f>
        <v>0</v>
      </c>
      <c r="EU69" s="53">
        <f>+TRUNC('D-PS'!EU69,0)</f>
        <v>0</v>
      </c>
      <c r="EV69" s="53">
        <f>+TRUNC('D-PS'!EV69,0)</f>
        <v>0</v>
      </c>
      <c r="EW69" s="53">
        <f>+TRUNC('D-PS'!EW69,0)</f>
        <v>0</v>
      </c>
      <c r="EX69" s="53">
        <f>+TRUNC('D-PS'!EX69,0)</f>
        <v>0</v>
      </c>
      <c r="EY69" s="53">
        <f>+TRUNC('D-PS'!EY69,0)</f>
        <v>0</v>
      </c>
      <c r="EZ69" s="53">
        <f>+TRUNC('D-PS'!EZ69,0)</f>
        <v>0</v>
      </c>
      <c r="FA69" s="53">
        <f>+TRUNC('D-PS'!FA69,3)</f>
        <v>0</v>
      </c>
      <c r="FB69" s="53">
        <f>+TRUNC('D-PS'!FB69,3)</f>
        <v>0</v>
      </c>
      <c r="FC69" s="53">
        <f>+TRUNC('D-PS'!FC69,0)</f>
        <v>0</v>
      </c>
      <c r="FD69" s="53">
        <f>+TRUNC('D-PS'!FD69,0)</f>
        <v>0</v>
      </c>
      <c r="FE69" s="53">
        <f>+TRUNC('D-PS'!FE69,0)</f>
        <v>0</v>
      </c>
      <c r="FF69" s="53">
        <f>+TRUNC('D-PS'!FF69,0)</f>
        <v>0</v>
      </c>
      <c r="FG69" s="53">
        <f>+TRUNC('D-PS'!FG69,0)</f>
        <v>0</v>
      </c>
      <c r="FH69" s="53">
        <f>+TRUNC('D-PS'!FH69,0)</f>
        <v>0</v>
      </c>
      <c r="FI69" s="53">
        <f>+TRUNC('D-PS'!FI69,3)</f>
        <v>0</v>
      </c>
      <c r="FJ69" s="53">
        <f>+TRUNC('D-PS'!FJ69,3)</f>
        <v>0</v>
      </c>
      <c r="FK69" s="53">
        <f>+TRUNC('D-PS'!FK69,0)</f>
        <v>0</v>
      </c>
      <c r="FL69" s="53">
        <f>+TRUNC('D-PS'!FL69,0)</f>
        <v>0</v>
      </c>
      <c r="FM69" s="53">
        <f>+TRUNC('D-PS'!FM69,0)</f>
        <v>0</v>
      </c>
      <c r="FN69" s="53">
        <f>+TRUNC('D-PS'!FN69,0)</f>
        <v>0</v>
      </c>
    </row>
    <row r="70" spans="3:170" x14ac:dyDescent="0.2">
      <c r="C70" s="12">
        <f>+'D-PDP'!C70</f>
        <v>2057</v>
      </c>
      <c r="D70" s="23">
        <f>+TRUNC('D-PS'!D70,0)</f>
        <v>0</v>
      </c>
      <c r="E70" s="23">
        <f>+TRUNC('D-PS'!E70,0)</f>
        <v>0</v>
      </c>
      <c r="F70" s="23">
        <f>+TRUNC('D-PS'!F70,0)</f>
        <v>0</v>
      </c>
      <c r="G70" s="23">
        <f>+TRUNC('D-PS'!G70,0)</f>
        <v>0</v>
      </c>
      <c r="H70" s="23">
        <f>+TRUNC('D-PS'!H70,0)</f>
        <v>0</v>
      </c>
      <c r="I70" s="23">
        <f>+TRUNC('D-PS'!I70,0)</f>
        <v>0</v>
      </c>
      <c r="J70" s="23">
        <f>+TRUNC('D-PS'!J70,0)</f>
        <v>0</v>
      </c>
      <c r="K70" s="23">
        <f>+TRUNC('D-PS'!K70,0)</f>
        <v>18</v>
      </c>
      <c r="L70" s="23">
        <f>+TRUNC('D-PS'!L70,0)</f>
        <v>0</v>
      </c>
      <c r="M70" s="23">
        <f>+TRUNC('D-PS'!M70,3)</f>
        <v>0</v>
      </c>
      <c r="N70" s="23">
        <f>+TRUNC('D-PS'!N70,3)</f>
        <v>0</v>
      </c>
      <c r="O70" s="23">
        <f>+TRUNC('D-PS'!O70,3)</f>
        <v>0</v>
      </c>
      <c r="P70" s="23">
        <f>+TRUNC('D-PS'!P70,3)</f>
        <v>0</v>
      </c>
      <c r="Q70" s="23">
        <f>+TRUNC('D-PS'!Q70,3)</f>
        <v>0</v>
      </c>
      <c r="R70" s="23">
        <f>+TRUNC('D-PS'!R70,3)</f>
        <v>0</v>
      </c>
      <c r="S70" s="23">
        <f>+TRUNC('D-PS'!S70,0)</f>
        <v>0</v>
      </c>
      <c r="T70" s="23">
        <f>+TRUNC('D-PS'!T70,0)</f>
        <v>0</v>
      </c>
      <c r="U70" s="23">
        <f>+TRUNC('D-PS'!U70,0)</f>
        <v>0</v>
      </c>
      <c r="V70" s="23">
        <f>+TRUNC('D-PS'!V70,0)</f>
        <v>0</v>
      </c>
      <c r="W70" s="23">
        <f>+TRUNC('D-PS'!W70,0)</f>
        <v>0</v>
      </c>
      <c r="X70" s="23">
        <f>+TRUNC('D-PS'!X70,0)</f>
        <v>0</v>
      </c>
      <c r="Y70" s="23">
        <f>+TRUNC('D-PS'!Y70,0)</f>
        <v>0</v>
      </c>
      <c r="Z70" s="23">
        <f>+TRUNC('D-PS'!Z70,0)</f>
        <v>0</v>
      </c>
      <c r="AA70" s="23">
        <f>+TRUNC('D-PS'!AA70,0)</f>
        <v>0</v>
      </c>
      <c r="AB70" s="23">
        <f>+TRUNC('D-PS'!AB70,0)</f>
        <v>0</v>
      </c>
      <c r="AC70" s="23">
        <f>+TRUNC('D-PS'!AC70,0)</f>
        <v>0</v>
      </c>
      <c r="AD70" s="23">
        <f>+TRUNC('D-PS'!AD70,3)</f>
        <v>0</v>
      </c>
      <c r="AE70" s="23">
        <f>+TRUNC('D-PS'!AE70,3)</f>
        <v>0</v>
      </c>
      <c r="AF70" s="23">
        <f>+TRUNC('D-PS'!AF70,0)</f>
        <v>0</v>
      </c>
      <c r="AG70" s="23">
        <f>+TRUNC('D-PS'!AG70,0)</f>
        <v>0</v>
      </c>
      <c r="AH70" s="23">
        <f>+TRUNC('D-PS'!AH70,0)</f>
        <v>0</v>
      </c>
      <c r="AI70" s="23">
        <f>+TRUNC('D-PS'!AI70,0)</f>
        <v>0</v>
      </c>
      <c r="AJ70" s="23">
        <f>+TRUNC('D-PS'!AJ70,6)</f>
        <v>0</v>
      </c>
      <c r="AK70" s="23">
        <f>+TRUNC('D-PS'!AK70,6)</f>
        <v>0</v>
      </c>
      <c r="AL70" s="23">
        <f>+TRUNC('D-PS'!AL70,6)</f>
        <v>0</v>
      </c>
      <c r="AM70" s="23">
        <f>+TRUNC('D-PS'!AM70,0)</f>
        <v>0</v>
      </c>
      <c r="AN70" s="23">
        <f>+TRUNC('D-PS'!AN70,3)</f>
        <v>0</v>
      </c>
      <c r="AO70" s="23">
        <f>+TRUNC('D-PS'!AO70,0)</f>
        <v>0</v>
      </c>
      <c r="AP70" s="23">
        <f>+TRUNC('D-PS'!AP70,6)</f>
        <v>0</v>
      </c>
      <c r="AQ70" s="23">
        <f>+TRUNC('D-PS'!AQ70,0)</f>
        <v>0</v>
      </c>
      <c r="AR70" s="23">
        <f>+TRUNC('D-PS'!AR70,0)</f>
        <v>0</v>
      </c>
      <c r="AS70" s="23">
        <f>+TRUNC('D-PS'!AS70,3)</f>
        <v>0</v>
      </c>
      <c r="AT70" s="23">
        <f>+TRUNC('D-PS'!AT70,3)</f>
        <v>0</v>
      </c>
      <c r="AU70" s="23">
        <f>+TRUNC('D-PS'!AU70,0)</f>
        <v>0</v>
      </c>
      <c r="AV70" s="23">
        <f>+TRUNC('D-PS'!AV70,0)</f>
        <v>0</v>
      </c>
      <c r="AW70" s="23">
        <f>+TRUNC('D-PS'!AW70,0)</f>
        <v>0</v>
      </c>
      <c r="AX70" s="23">
        <f>+TRUNC('D-PS'!AX70,0)</f>
        <v>0</v>
      </c>
      <c r="AY70" s="23">
        <f>+TRUNC('D-PS'!AY70,0)</f>
        <v>0</v>
      </c>
      <c r="AZ70" s="23">
        <f>+TRUNC('D-PS'!AZ70,3)</f>
        <v>0</v>
      </c>
      <c r="BA70" s="23">
        <f>+TRUNC('D-PS'!BA70,0)</f>
        <v>0</v>
      </c>
      <c r="BB70" s="23">
        <f>+TRUNC('D-PS'!BB70,0)</f>
        <v>0</v>
      </c>
      <c r="BC70" s="23">
        <f>+TRUNC('D-PS'!BC70,0)</f>
        <v>0</v>
      </c>
      <c r="BD70" s="23">
        <f>+TRUNC('D-PS'!BD70,3)</f>
        <v>0</v>
      </c>
      <c r="BE70" s="23">
        <f>+TRUNC('D-PS'!BE70,3)</f>
        <v>0</v>
      </c>
      <c r="BF70" s="23">
        <f>+TRUNC('D-PS'!BF70,0)</f>
        <v>0</v>
      </c>
      <c r="BG70" s="23">
        <f>+TRUNC('D-PS'!BG70,0)</f>
        <v>0</v>
      </c>
      <c r="BH70" s="23">
        <f>+TRUNC('D-PS'!BH70,0)</f>
        <v>0</v>
      </c>
      <c r="BI70" s="23">
        <f>+TRUNC('D-PS'!BI70,0)</f>
        <v>0</v>
      </c>
      <c r="BJ70" s="23">
        <f>+TRUNC('D-PS'!BJ70,3)</f>
        <v>98.739000000000004</v>
      </c>
      <c r="BK70" s="23">
        <f>+TRUNC('D-PS'!BK70,3)</f>
        <v>1.8420000000000001</v>
      </c>
      <c r="BL70" s="23">
        <f>+TRUNC('D-PS'!BL70,3)</f>
        <v>-1.0569999999999999</v>
      </c>
      <c r="BM70" s="23">
        <f>+TRUNC('D-PS'!BM70,3)</f>
        <v>0.876</v>
      </c>
      <c r="BN70" s="23">
        <f>+TRUNC('D-PS'!BN70,3)</f>
        <v>6.0419999999999998</v>
      </c>
      <c r="BO70" s="23">
        <f>+TRUNC('D-PS'!BO70,3)</f>
        <v>6.0419999999999998</v>
      </c>
      <c r="BP70" s="23">
        <f>+TRUNC('D-PS'!BP70,3)</f>
        <v>0</v>
      </c>
      <c r="BQ70" s="23">
        <f>+TRUNC('D-PS'!BQ70,3)</f>
        <v>37.502000000000002</v>
      </c>
      <c r="BR70" s="23">
        <f>+TRUNC('D-PS'!BR70,3)</f>
        <v>37.502000000000002</v>
      </c>
      <c r="BS70" s="23">
        <f>+TRUNC('D-PS'!BS70,3)</f>
        <v>98.739000000000004</v>
      </c>
      <c r="BT70" s="23">
        <f>+TRUNC('D-PS'!BT70,0)</f>
        <v>0</v>
      </c>
      <c r="BU70" s="23">
        <f>+TRUNC('D-PS'!BU70,0)</f>
        <v>0</v>
      </c>
      <c r="BV70" s="23">
        <f>+TRUNC('D-PS'!BV70,6)</f>
        <v>0</v>
      </c>
      <c r="BW70" s="23">
        <f>+TRUNC('D-PS'!BW70,0)</f>
        <v>0</v>
      </c>
      <c r="BX70" s="23">
        <f>+TRUNC('D-PS'!BX70,0)</f>
        <v>0</v>
      </c>
      <c r="BY70" s="23">
        <f>+TRUNC('D-PS'!BY70,0)</f>
        <v>0</v>
      </c>
      <c r="BZ70" s="23">
        <f>+TRUNC('D-PS'!BZ70,3)</f>
        <v>0</v>
      </c>
      <c r="CA70" s="23">
        <f>+TRUNC('D-PS'!CA70,3)</f>
        <v>0.13</v>
      </c>
      <c r="CB70" s="23">
        <f>+TRUNC('D-PS'!CB70,3)</f>
        <v>0.42199999999999999</v>
      </c>
      <c r="CC70" s="23">
        <f>+TRUNC('D-PS'!CC70,3)</f>
        <v>0.10299999999999999</v>
      </c>
      <c r="CD70" s="23">
        <f>+TRUNC('D-PS'!CD70,3)</f>
        <v>8.6999999999999994E-2</v>
      </c>
      <c r="CE70" s="23">
        <f>+TRUNC('D-PS'!CE70,3)</f>
        <v>0</v>
      </c>
      <c r="CF70" s="23">
        <f>+TRUNC('D-PS'!CF70,3)</f>
        <v>0</v>
      </c>
      <c r="CG70" s="23">
        <f>+TRUNC('D-PS'!CG70,3)</f>
        <v>0</v>
      </c>
      <c r="CH70" s="23">
        <f>+TRUNC('D-PS'!CH70,3)</f>
        <v>0</v>
      </c>
      <c r="CI70" s="23">
        <f>+TRUNC('D-PS'!CI70,3)</f>
        <v>47099.114999999998</v>
      </c>
      <c r="CJ70" s="23">
        <f>+TRUNC('D-PS'!CJ70,3)</f>
        <v>1499.7370000000001</v>
      </c>
      <c r="CK70" s="23">
        <f>+TRUNC('D-PS'!CK70,3)</f>
        <v>0</v>
      </c>
      <c r="CL70" s="23">
        <f>+TRUNC('D-PS'!CL70,3)</f>
        <v>0</v>
      </c>
      <c r="CM70" s="23">
        <f>+TRUNC('D-PS'!CM70,3)</f>
        <v>0</v>
      </c>
      <c r="CN70" s="23">
        <f>+TRUNC('D-PS'!CN70,0)</f>
        <v>0</v>
      </c>
      <c r="CO70" s="23">
        <f>+TRUNC('D-PS'!CO70,3)</f>
        <v>0</v>
      </c>
      <c r="CP70" s="23">
        <f>+TRUNC('D-PS'!CP70,0)</f>
        <v>0</v>
      </c>
      <c r="CQ70" s="23">
        <f>+TRUNC('D-PS'!CQ70,0)</f>
        <v>0</v>
      </c>
      <c r="CR70" s="23">
        <f>+TRUNC('D-PS'!CR70,0)</f>
        <v>0</v>
      </c>
      <c r="CS70" s="23">
        <f>+TRUNC('D-PS'!CS70,0)</f>
        <v>0</v>
      </c>
      <c r="CT70" s="23">
        <f>+TRUNC('D-PS'!CT70,0)</f>
        <v>0</v>
      </c>
      <c r="CU70" s="23">
        <f>+TRUNC('D-PS'!CU70,6)</f>
        <v>0</v>
      </c>
      <c r="CV70" s="23">
        <f>+TRUNC('D-PS'!CV70,0)</f>
        <v>0</v>
      </c>
      <c r="CW70" s="23">
        <f>+TRUNC('D-PS'!CW70,0)</f>
        <v>0</v>
      </c>
      <c r="CX70" s="23">
        <f>+TRUNC('D-PS'!CX70,0)</f>
        <v>0</v>
      </c>
      <c r="CY70" s="23">
        <f>+TRUNC('D-PS'!CY70,0)</f>
        <v>0</v>
      </c>
      <c r="CZ70" s="23">
        <f>+TRUNC('D-PS'!CZ70,0)</f>
        <v>0</v>
      </c>
      <c r="DA70" s="23">
        <f>+TRUNC('D-PS'!DA70,0)</f>
        <v>0</v>
      </c>
      <c r="DB70" s="23">
        <f>+TRUNC('D-PS'!DB70,0)</f>
        <v>0</v>
      </c>
      <c r="DC70" s="23">
        <f>+TRUNC('D-PS'!DC70,0)</f>
        <v>0</v>
      </c>
      <c r="DD70" s="23">
        <f>+TRUNC('D-PS'!DD70,0)</f>
        <v>0</v>
      </c>
      <c r="DE70" s="23">
        <f>+TRUNC('D-PS'!DE70,0)</f>
        <v>0</v>
      </c>
      <c r="DF70" s="23">
        <f>+TRUNC('D-PS'!DF70,0)</f>
        <v>0</v>
      </c>
      <c r="DG70" s="23">
        <f>+TRUNC('D-PS'!DG70,0)</f>
        <v>0</v>
      </c>
      <c r="DH70" s="23">
        <f>+TRUNC('D-PS'!DH70,0)</f>
        <v>0</v>
      </c>
      <c r="DI70" s="23">
        <f>+TRUNC('D-PS'!DI70,0)</f>
        <v>0</v>
      </c>
      <c r="DJ70" s="23">
        <f>+TRUNC('D-PS'!DJ70,6)</f>
        <v>0</v>
      </c>
      <c r="DK70" s="23">
        <f>+TRUNC('D-PS'!DK70,0)</f>
        <v>0</v>
      </c>
      <c r="DL70" s="23">
        <f>+TRUNC('D-PS'!DL70,0)</f>
        <v>0</v>
      </c>
      <c r="DM70" s="23">
        <f>+TRUNC('D-PS'!DM70,0)</f>
        <v>0</v>
      </c>
      <c r="DN70" s="23">
        <f>+TRUNC('D-PS'!DN70,0)</f>
        <v>0</v>
      </c>
      <c r="DO70" s="23">
        <f>+TRUNC('D-PS'!DO70,0)</f>
        <v>0</v>
      </c>
      <c r="DP70" s="23">
        <f>+TRUNC('D-PS'!DP70,0)</f>
        <v>0</v>
      </c>
      <c r="DR70" s="53">
        <f>+TRUNC('D-PS'!DR70,0)</f>
        <v>0</v>
      </c>
      <c r="DS70" s="53">
        <f>+TRUNC('D-PS'!DS70,0)</f>
        <v>0</v>
      </c>
      <c r="DT70" s="53">
        <f>+TRUNC('D-PS'!DT70,3)</f>
        <v>0</v>
      </c>
      <c r="DU70" s="53">
        <f>+TRUNC('D-PS'!DU70,3)</f>
        <v>0</v>
      </c>
      <c r="DV70" s="53">
        <f>+TRUNC('D-PS'!DV70,0)</f>
        <v>0</v>
      </c>
      <c r="DW70" s="53">
        <f>+TRUNC('D-PS'!DW70,0)</f>
        <v>0</v>
      </c>
      <c r="DX70" s="53">
        <f>+TRUNC('D-PS'!DX70,0)</f>
        <v>0</v>
      </c>
      <c r="DY70" s="53">
        <f>+TRUNC('D-PS'!DY70,0)</f>
        <v>0</v>
      </c>
      <c r="DZ70" s="53">
        <f>+TRUNC('D-PS'!DZ70,0)</f>
        <v>0</v>
      </c>
      <c r="EA70" s="53">
        <f>+TRUNC('D-PS'!EA70,0)</f>
        <v>0</v>
      </c>
      <c r="EB70" s="53">
        <f>+TRUNC('D-PS'!EB70,3)</f>
        <v>0</v>
      </c>
      <c r="EC70" s="53">
        <f>+TRUNC('D-PS'!EC70,3)</f>
        <v>0</v>
      </c>
      <c r="ED70" s="53">
        <f>+TRUNC('D-PS'!ED70,0)</f>
        <v>0</v>
      </c>
      <c r="EE70" s="53">
        <f>+TRUNC('D-PS'!EE70,0)</f>
        <v>0</v>
      </c>
      <c r="EF70" s="53">
        <f>+TRUNC('D-PS'!EF70,0)</f>
        <v>0</v>
      </c>
      <c r="EG70" s="53">
        <f>+TRUNC('D-PS'!EG70,0)</f>
        <v>0</v>
      </c>
      <c r="EH70" s="53">
        <f>+TRUNC('D-PS'!EH70,0)</f>
        <v>0</v>
      </c>
      <c r="EI70" s="53">
        <f>+TRUNC('D-PS'!EI70,0)</f>
        <v>0</v>
      </c>
      <c r="EJ70" s="53">
        <f>+TRUNC('D-PS'!EJ70,3)</f>
        <v>0</v>
      </c>
      <c r="EK70" s="53">
        <f>+TRUNC('D-PS'!EK70,3)</f>
        <v>0</v>
      </c>
      <c r="EL70" s="53">
        <f>+TRUNC('D-PS'!EL70,0)</f>
        <v>0</v>
      </c>
      <c r="EM70" s="53">
        <f>+TRUNC('D-PS'!EM70,0)</f>
        <v>0</v>
      </c>
      <c r="EN70" s="53">
        <f>+TRUNC('D-PS'!EN70,0)</f>
        <v>0</v>
      </c>
      <c r="EO70" s="53">
        <f>+TRUNC('D-PS'!EO70,0)</f>
        <v>0</v>
      </c>
      <c r="EP70" s="76"/>
      <c r="EQ70" s="53">
        <f>+TRUNC('D-PS'!EQ70,0)</f>
        <v>0</v>
      </c>
      <c r="ER70" s="53">
        <f>+TRUNC('D-PS'!ER70,0)</f>
        <v>0</v>
      </c>
      <c r="ES70" s="53">
        <f>+TRUNC('D-PS'!ES70,3)</f>
        <v>0</v>
      </c>
      <c r="ET70" s="53">
        <f>+TRUNC('D-PS'!ET70,3)</f>
        <v>0</v>
      </c>
      <c r="EU70" s="53">
        <f>+TRUNC('D-PS'!EU70,0)</f>
        <v>0</v>
      </c>
      <c r="EV70" s="53">
        <f>+TRUNC('D-PS'!EV70,0)</f>
        <v>0</v>
      </c>
      <c r="EW70" s="53">
        <f>+TRUNC('D-PS'!EW70,0)</f>
        <v>0</v>
      </c>
      <c r="EX70" s="53">
        <f>+TRUNC('D-PS'!EX70,0)</f>
        <v>0</v>
      </c>
      <c r="EY70" s="53">
        <f>+TRUNC('D-PS'!EY70,0)</f>
        <v>0</v>
      </c>
      <c r="EZ70" s="53">
        <f>+TRUNC('D-PS'!EZ70,0)</f>
        <v>0</v>
      </c>
      <c r="FA70" s="53">
        <f>+TRUNC('D-PS'!FA70,3)</f>
        <v>0</v>
      </c>
      <c r="FB70" s="53">
        <f>+TRUNC('D-PS'!FB70,3)</f>
        <v>0</v>
      </c>
      <c r="FC70" s="53">
        <f>+TRUNC('D-PS'!FC70,0)</f>
        <v>0</v>
      </c>
      <c r="FD70" s="53">
        <f>+TRUNC('D-PS'!FD70,0)</f>
        <v>0</v>
      </c>
      <c r="FE70" s="53">
        <f>+TRUNC('D-PS'!FE70,0)</f>
        <v>0</v>
      </c>
      <c r="FF70" s="53">
        <f>+TRUNC('D-PS'!FF70,0)</f>
        <v>0</v>
      </c>
      <c r="FG70" s="53">
        <f>+TRUNC('D-PS'!FG70,0)</f>
        <v>0</v>
      </c>
      <c r="FH70" s="53">
        <f>+TRUNC('D-PS'!FH70,0)</f>
        <v>0</v>
      </c>
      <c r="FI70" s="53">
        <f>+TRUNC('D-PS'!FI70,3)</f>
        <v>0</v>
      </c>
      <c r="FJ70" s="53">
        <f>+TRUNC('D-PS'!FJ70,3)</f>
        <v>0</v>
      </c>
      <c r="FK70" s="53">
        <f>+TRUNC('D-PS'!FK70,0)</f>
        <v>0</v>
      </c>
      <c r="FL70" s="53">
        <f>+TRUNC('D-PS'!FL70,0)</f>
        <v>0</v>
      </c>
      <c r="FM70" s="53">
        <f>+TRUNC('D-PS'!FM70,0)</f>
        <v>0</v>
      </c>
      <c r="FN70" s="53">
        <f>+TRUNC('D-PS'!FN70,0)</f>
        <v>0</v>
      </c>
    </row>
    <row r="71" spans="3:170" x14ac:dyDescent="0.2">
      <c r="C71" s="12">
        <f>+'D-PDP'!C71</f>
        <v>2058</v>
      </c>
      <c r="D71" s="23">
        <f>+TRUNC('D-PS'!D71,0)</f>
        <v>0</v>
      </c>
      <c r="E71" s="23">
        <f>+TRUNC('D-PS'!E71,0)</f>
        <v>0</v>
      </c>
      <c r="F71" s="23">
        <f>+TRUNC('D-PS'!F71,0)</f>
        <v>0</v>
      </c>
      <c r="G71" s="23">
        <f>+TRUNC('D-PS'!G71,0)</f>
        <v>0</v>
      </c>
      <c r="H71" s="23">
        <f>+TRUNC('D-PS'!H71,0)</f>
        <v>0</v>
      </c>
      <c r="I71" s="23">
        <f>+TRUNC('D-PS'!I71,0)</f>
        <v>0</v>
      </c>
      <c r="J71" s="23">
        <f>+TRUNC('D-PS'!J71,0)</f>
        <v>0</v>
      </c>
      <c r="K71" s="23">
        <f>+TRUNC('D-PS'!K71,0)</f>
        <v>12</v>
      </c>
      <c r="L71" s="23">
        <f>+TRUNC('D-PS'!L71,0)</f>
        <v>0</v>
      </c>
      <c r="M71" s="23">
        <f>+TRUNC('D-PS'!M71,3)</f>
        <v>0</v>
      </c>
      <c r="N71" s="23">
        <f>+TRUNC('D-PS'!N71,3)</f>
        <v>0</v>
      </c>
      <c r="O71" s="23">
        <f>+TRUNC('D-PS'!O71,3)</f>
        <v>0</v>
      </c>
      <c r="P71" s="23">
        <f>+TRUNC('D-PS'!P71,3)</f>
        <v>0</v>
      </c>
      <c r="Q71" s="23">
        <f>+TRUNC('D-PS'!Q71,3)</f>
        <v>0</v>
      </c>
      <c r="R71" s="23">
        <f>+TRUNC('D-PS'!R71,3)</f>
        <v>0</v>
      </c>
      <c r="S71" s="23">
        <f>+TRUNC('D-PS'!S71,0)</f>
        <v>0</v>
      </c>
      <c r="T71" s="23">
        <f>+TRUNC('D-PS'!T71,0)</f>
        <v>0</v>
      </c>
      <c r="U71" s="23">
        <f>+TRUNC('D-PS'!U71,0)</f>
        <v>0</v>
      </c>
      <c r="V71" s="23">
        <f>+TRUNC('D-PS'!V71,0)</f>
        <v>0</v>
      </c>
      <c r="W71" s="23">
        <f>+TRUNC('D-PS'!W71,0)</f>
        <v>0</v>
      </c>
      <c r="X71" s="23">
        <f>+TRUNC('D-PS'!X71,0)</f>
        <v>0</v>
      </c>
      <c r="Y71" s="23">
        <f>+TRUNC('D-PS'!Y71,0)</f>
        <v>0</v>
      </c>
      <c r="Z71" s="23">
        <f>+TRUNC('D-PS'!Z71,0)</f>
        <v>0</v>
      </c>
      <c r="AA71" s="23">
        <f>+TRUNC('D-PS'!AA71,0)</f>
        <v>0</v>
      </c>
      <c r="AB71" s="23">
        <f>+TRUNC('D-PS'!AB71,0)</f>
        <v>0</v>
      </c>
      <c r="AC71" s="23">
        <f>+TRUNC('D-PS'!AC71,0)</f>
        <v>0</v>
      </c>
      <c r="AD71" s="23">
        <f>+TRUNC('D-PS'!AD71,3)</f>
        <v>0</v>
      </c>
      <c r="AE71" s="23">
        <f>+TRUNC('D-PS'!AE71,3)</f>
        <v>0</v>
      </c>
      <c r="AF71" s="23">
        <f>+TRUNC('D-PS'!AF71,0)</f>
        <v>0</v>
      </c>
      <c r="AG71" s="23">
        <f>+TRUNC('D-PS'!AG71,0)</f>
        <v>0</v>
      </c>
      <c r="AH71" s="23">
        <f>+TRUNC('D-PS'!AH71,0)</f>
        <v>0</v>
      </c>
      <c r="AI71" s="23">
        <f>+TRUNC('D-PS'!AI71,0)</f>
        <v>0</v>
      </c>
      <c r="AJ71" s="23">
        <f>+TRUNC('D-PS'!AJ71,6)</f>
        <v>0</v>
      </c>
      <c r="AK71" s="23">
        <f>+TRUNC('D-PS'!AK71,6)</f>
        <v>0</v>
      </c>
      <c r="AL71" s="23">
        <f>+TRUNC('D-PS'!AL71,6)</f>
        <v>0</v>
      </c>
      <c r="AM71" s="23">
        <f>+TRUNC('D-PS'!AM71,0)</f>
        <v>0</v>
      </c>
      <c r="AN71" s="23">
        <f>+TRUNC('D-PS'!AN71,3)</f>
        <v>0</v>
      </c>
      <c r="AO71" s="23">
        <f>+TRUNC('D-PS'!AO71,0)</f>
        <v>0</v>
      </c>
      <c r="AP71" s="23">
        <f>+TRUNC('D-PS'!AP71,6)</f>
        <v>0</v>
      </c>
      <c r="AQ71" s="23">
        <f>+TRUNC('D-PS'!AQ71,0)</f>
        <v>0</v>
      </c>
      <c r="AR71" s="23">
        <f>+TRUNC('D-PS'!AR71,0)</f>
        <v>0</v>
      </c>
      <c r="AS71" s="23">
        <f>+TRUNC('D-PS'!AS71,3)</f>
        <v>0</v>
      </c>
      <c r="AT71" s="23">
        <f>+TRUNC('D-PS'!AT71,3)</f>
        <v>0</v>
      </c>
      <c r="AU71" s="23">
        <f>+TRUNC('D-PS'!AU71,0)</f>
        <v>0</v>
      </c>
      <c r="AV71" s="23">
        <f>+TRUNC('D-PS'!AV71,0)</f>
        <v>0</v>
      </c>
      <c r="AW71" s="23">
        <f>+TRUNC('D-PS'!AW71,0)</f>
        <v>0</v>
      </c>
      <c r="AX71" s="23">
        <f>+TRUNC('D-PS'!AX71,0)</f>
        <v>0</v>
      </c>
      <c r="AY71" s="23">
        <f>+TRUNC('D-PS'!AY71,0)</f>
        <v>0</v>
      </c>
      <c r="AZ71" s="23">
        <f>+TRUNC('D-PS'!AZ71,3)</f>
        <v>0</v>
      </c>
      <c r="BA71" s="23">
        <f>+TRUNC('D-PS'!BA71,0)</f>
        <v>0</v>
      </c>
      <c r="BB71" s="23">
        <f>+TRUNC('D-PS'!BB71,0)</f>
        <v>0</v>
      </c>
      <c r="BC71" s="23">
        <f>+TRUNC('D-PS'!BC71,0)</f>
        <v>0</v>
      </c>
      <c r="BD71" s="23">
        <f>+TRUNC('D-PS'!BD71,3)</f>
        <v>0</v>
      </c>
      <c r="BE71" s="23">
        <f>+TRUNC('D-PS'!BE71,3)</f>
        <v>0</v>
      </c>
      <c r="BF71" s="23">
        <f>+TRUNC('D-PS'!BF71,0)</f>
        <v>0</v>
      </c>
      <c r="BG71" s="23">
        <f>+TRUNC('D-PS'!BG71,0)</f>
        <v>0</v>
      </c>
      <c r="BH71" s="23">
        <f>+TRUNC('D-PS'!BH71,0)</f>
        <v>0</v>
      </c>
      <c r="BI71" s="23">
        <f>+TRUNC('D-PS'!BI71,0)</f>
        <v>0</v>
      </c>
      <c r="BJ71" s="23">
        <f>+TRUNC('D-PS'!BJ71,3)</f>
        <v>98.739000000000004</v>
      </c>
      <c r="BK71" s="23">
        <f>+TRUNC('D-PS'!BK71,3)</f>
        <v>1.8420000000000001</v>
      </c>
      <c r="BL71" s="23">
        <f>+TRUNC('D-PS'!BL71,3)</f>
        <v>-1.0569999999999999</v>
      </c>
      <c r="BM71" s="23">
        <f>+TRUNC('D-PS'!BM71,3)</f>
        <v>0.876</v>
      </c>
      <c r="BN71" s="23">
        <f>+TRUNC('D-PS'!BN71,3)</f>
        <v>6.0419999999999998</v>
      </c>
      <c r="BO71" s="23">
        <f>+TRUNC('D-PS'!BO71,3)</f>
        <v>6.0419999999999998</v>
      </c>
      <c r="BP71" s="23">
        <f>+TRUNC('D-PS'!BP71,3)</f>
        <v>0</v>
      </c>
      <c r="BQ71" s="23">
        <f>+TRUNC('D-PS'!BQ71,3)</f>
        <v>37.502000000000002</v>
      </c>
      <c r="BR71" s="23">
        <f>+TRUNC('D-PS'!BR71,3)</f>
        <v>37.502000000000002</v>
      </c>
      <c r="BS71" s="23">
        <f>+TRUNC('D-PS'!BS71,3)</f>
        <v>98.739000000000004</v>
      </c>
      <c r="BT71" s="23">
        <f>+TRUNC('D-PS'!BT71,0)</f>
        <v>0</v>
      </c>
      <c r="BU71" s="23">
        <f>+TRUNC('D-PS'!BU71,0)</f>
        <v>0</v>
      </c>
      <c r="BV71" s="23">
        <f>+TRUNC('D-PS'!BV71,6)</f>
        <v>0</v>
      </c>
      <c r="BW71" s="23">
        <f>+TRUNC('D-PS'!BW71,0)</f>
        <v>0</v>
      </c>
      <c r="BX71" s="23">
        <f>+TRUNC('D-PS'!BX71,0)</f>
        <v>0</v>
      </c>
      <c r="BY71" s="23">
        <f>+TRUNC('D-PS'!BY71,0)</f>
        <v>0</v>
      </c>
      <c r="BZ71" s="23">
        <f>+TRUNC('D-PS'!BZ71,3)</f>
        <v>0</v>
      </c>
      <c r="CA71" s="23">
        <f>+TRUNC('D-PS'!CA71,3)</f>
        <v>0.13</v>
      </c>
      <c r="CB71" s="23">
        <f>+TRUNC('D-PS'!CB71,3)</f>
        <v>0.42199999999999999</v>
      </c>
      <c r="CC71" s="23">
        <f>+TRUNC('D-PS'!CC71,3)</f>
        <v>0.10299999999999999</v>
      </c>
      <c r="CD71" s="23">
        <f>+TRUNC('D-PS'!CD71,3)</f>
        <v>8.6999999999999994E-2</v>
      </c>
      <c r="CE71" s="23">
        <f>+TRUNC('D-PS'!CE71,3)</f>
        <v>0</v>
      </c>
      <c r="CF71" s="23">
        <f>+TRUNC('D-PS'!CF71,3)</f>
        <v>0</v>
      </c>
      <c r="CG71" s="23">
        <f>+TRUNC('D-PS'!CG71,3)</f>
        <v>0</v>
      </c>
      <c r="CH71" s="23">
        <f>+TRUNC('D-PS'!CH71,3)</f>
        <v>0</v>
      </c>
      <c r="CI71" s="23">
        <f>+TRUNC('D-PS'!CI71,3)</f>
        <v>47099.114999999998</v>
      </c>
      <c r="CJ71" s="23">
        <f>+TRUNC('D-PS'!CJ71,3)</f>
        <v>1499.7370000000001</v>
      </c>
      <c r="CK71" s="23">
        <f>+TRUNC('D-PS'!CK71,3)</f>
        <v>0</v>
      </c>
      <c r="CL71" s="23">
        <f>+TRUNC('D-PS'!CL71,3)</f>
        <v>0</v>
      </c>
      <c r="CM71" s="23">
        <f>+TRUNC('D-PS'!CM71,3)</f>
        <v>0</v>
      </c>
      <c r="CN71" s="23">
        <f>+TRUNC('D-PS'!CN71,0)</f>
        <v>0</v>
      </c>
      <c r="CO71" s="23">
        <f>+TRUNC('D-PS'!CO71,3)</f>
        <v>0</v>
      </c>
      <c r="CP71" s="23">
        <f>+TRUNC('D-PS'!CP71,0)</f>
        <v>0</v>
      </c>
      <c r="CQ71" s="23">
        <f>+TRUNC('D-PS'!CQ71,0)</f>
        <v>0</v>
      </c>
      <c r="CR71" s="23">
        <f>+TRUNC('D-PS'!CR71,0)</f>
        <v>0</v>
      </c>
      <c r="CS71" s="23">
        <f>+TRUNC('D-PS'!CS71,0)</f>
        <v>0</v>
      </c>
      <c r="CT71" s="23">
        <f>+TRUNC('D-PS'!CT71,0)</f>
        <v>0</v>
      </c>
      <c r="CU71" s="23">
        <f>+TRUNC('D-PS'!CU71,6)</f>
        <v>0</v>
      </c>
      <c r="CV71" s="23">
        <f>+TRUNC('D-PS'!CV71,0)</f>
        <v>0</v>
      </c>
      <c r="CW71" s="23">
        <f>+TRUNC('D-PS'!CW71,0)</f>
        <v>0</v>
      </c>
      <c r="CX71" s="23">
        <f>+TRUNC('D-PS'!CX71,0)</f>
        <v>0</v>
      </c>
      <c r="CY71" s="23">
        <f>+TRUNC('D-PS'!CY71,0)</f>
        <v>0</v>
      </c>
      <c r="CZ71" s="23">
        <f>+TRUNC('D-PS'!CZ71,0)</f>
        <v>0</v>
      </c>
      <c r="DA71" s="23">
        <f>+TRUNC('D-PS'!DA71,0)</f>
        <v>0</v>
      </c>
      <c r="DB71" s="23">
        <f>+TRUNC('D-PS'!DB71,0)</f>
        <v>0</v>
      </c>
      <c r="DC71" s="23">
        <f>+TRUNC('D-PS'!DC71,0)</f>
        <v>0</v>
      </c>
      <c r="DD71" s="23">
        <f>+TRUNC('D-PS'!DD71,0)</f>
        <v>0</v>
      </c>
      <c r="DE71" s="23">
        <f>+TRUNC('D-PS'!DE71,0)</f>
        <v>0</v>
      </c>
      <c r="DF71" s="23">
        <f>+TRUNC('D-PS'!DF71,0)</f>
        <v>0</v>
      </c>
      <c r="DG71" s="23">
        <f>+TRUNC('D-PS'!DG71,0)</f>
        <v>0</v>
      </c>
      <c r="DH71" s="23">
        <f>+TRUNC('D-PS'!DH71,0)</f>
        <v>0</v>
      </c>
      <c r="DI71" s="23">
        <f>+TRUNC('D-PS'!DI71,0)</f>
        <v>0</v>
      </c>
      <c r="DJ71" s="23">
        <f>+TRUNC('D-PS'!DJ71,6)</f>
        <v>0</v>
      </c>
      <c r="DK71" s="23">
        <f>+TRUNC('D-PS'!DK71,0)</f>
        <v>0</v>
      </c>
      <c r="DL71" s="23">
        <f>+TRUNC('D-PS'!DL71,0)</f>
        <v>0</v>
      </c>
      <c r="DM71" s="23">
        <f>+TRUNC('D-PS'!DM71,0)</f>
        <v>0</v>
      </c>
      <c r="DN71" s="23">
        <f>+TRUNC('D-PS'!DN71,0)</f>
        <v>0</v>
      </c>
      <c r="DO71" s="23">
        <f>+TRUNC('D-PS'!DO71,0)</f>
        <v>0</v>
      </c>
      <c r="DP71" s="23">
        <f>+TRUNC('D-PS'!DP71,0)</f>
        <v>0</v>
      </c>
      <c r="DR71" s="53">
        <f>+TRUNC('D-PS'!DR71,0)</f>
        <v>0</v>
      </c>
      <c r="DS71" s="53">
        <f>+TRUNC('D-PS'!DS71,0)</f>
        <v>0</v>
      </c>
      <c r="DT71" s="53">
        <f>+TRUNC('D-PS'!DT71,3)</f>
        <v>0</v>
      </c>
      <c r="DU71" s="53">
        <f>+TRUNC('D-PS'!DU71,3)</f>
        <v>0</v>
      </c>
      <c r="DV71" s="53">
        <f>+TRUNC('D-PS'!DV71,0)</f>
        <v>0</v>
      </c>
      <c r="DW71" s="53">
        <f>+TRUNC('D-PS'!DW71,0)</f>
        <v>0</v>
      </c>
      <c r="DX71" s="53">
        <f>+TRUNC('D-PS'!DX71,0)</f>
        <v>0</v>
      </c>
      <c r="DY71" s="53">
        <f>+TRUNC('D-PS'!DY71,0)</f>
        <v>0</v>
      </c>
      <c r="DZ71" s="53">
        <f>+TRUNC('D-PS'!DZ71,0)</f>
        <v>0</v>
      </c>
      <c r="EA71" s="53">
        <f>+TRUNC('D-PS'!EA71,0)</f>
        <v>0</v>
      </c>
      <c r="EB71" s="53">
        <f>+TRUNC('D-PS'!EB71,3)</f>
        <v>0</v>
      </c>
      <c r="EC71" s="53">
        <f>+TRUNC('D-PS'!EC71,3)</f>
        <v>0</v>
      </c>
      <c r="ED71" s="53">
        <f>+TRUNC('D-PS'!ED71,0)</f>
        <v>0</v>
      </c>
      <c r="EE71" s="53">
        <f>+TRUNC('D-PS'!EE71,0)</f>
        <v>0</v>
      </c>
      <c r="EF71" s="53">
        <f>+TRUNC('D-PS'!EF71,0)</f>
        <v>0</v>
      </c>
      <c r="EG71" s="53">
        <f>+TRUNC('D-PS'!EG71,0)</f>
        <v>0</v>
      </c>
      <c r="EH71" s="53">
        <f>+TRUNC('D-PS'!EH71,0)</f>
        <v>0</v>
      </c>
      <c r="EI71" s="53">
        <f>+TRUNC('D-PS'!EI71,0)</f>
        <v>0</v>
      </c>
      <c r="EJ71" s="53">
        <f>+TRUNC('D-PS'!EJ71,3)</f>
        <v>0</v>
      </c>
      <c r="EK71" s="53">
        <f>+TRUNC('D-PS'!EK71,3)</f>
        <v>0</v>
      </c>
      <c r="EL71" s="53">
        <f>+TRUNC('D-PS'!EL71,0)</f>
        <v>0</v>
      </c>
      <c r="EM71" s="53">
        <f>+TRUNC('D-PS'!EM71,0)</f>
        <v>0</v>
      </c>
      <c r="EN71" s="53">
        <f>+TRUNC('D-PS'!EN71,0)</f>
        <v>0</v>
      </c>
      <c r="EO71" s="53">
        <f>+TRUNC('D-PS'!EO71,0)</f>
        <v>0</v>
      </c>
      <c r="EP71" s="76"/>
      <c r="EQ71" s="53">
        <f>+TRUNC('D-PS'!EQ71,0)</f>
        <v>0</v>
      </c>
      <c r="ER71" s="53">
        <f>+TRUNC('D-PS'!ER71,0)</f>
        <v>0</v>
      </c>
      <c r="ES71" s="53">
        <f>+TRUNC('D-PS'!ES71,3)</f>
        <v>0</v>
      </c>
      <c r="ET71" s="53">
        <f>+TRUNC('D-PS'!ET71,3)</f>
        <v>0</v>
      </c>
      <c r="EU71" s="53">
        <f>+TRUNC('D-PS'!EU71,0)</f>
        <v>0</v>
      </c>
      <c r="EV71" s="53">
        <f>+TRUNC('D-PS'!EV71,0)</f>
        <v>0</v>
      </c>
      <c r="EW71" s="53">
        <f>+TRUNC('D-PS'!EW71,0)</f>
        <v>0</v>
      </c>
      <c r="EX71" s="53">
        <f>+TRUNC('D-PS'!EX71,0)</f>
        <v>0</v>
      </c>
      <c r="EY71" s="53">
        <f>+TRUNC('D-PS'!EY71,0)</f>
        <v>0</v>
      </c>
      <c r="EZ71" s="53">
        <f>+TRUNC('D-PS'!EZ71,0)</f>
        <v>0</v>
      </c>
      <c r="FA71" s="53">
        <f>+TRUNC('D-PS'!FA71,3)</f>
        <v>0</v>
      </c>
      <c r="FB71" s="53">
        <f>+TRUNC('D-PS'!FB71,3)</f>
        <v>0</v>
      </c>
      <c r="FC71" s="53">
        <f>+TRUNC('D-PS'!FC71,0)</f>
        <v>0</v>
      </c>
      <c r="FD71" s="53">
        <f>+TRUNC('D-PS'!FD71,0)</f>
        <v>0</v>
      </c>
      <c r="FE71" s="53">
        <f>+TRUNC('D-PS'!FE71,0)</f>
        <v>0</v>
      </c>
      <c r="FF71" s="53">
        <f>+TRUNC('D-PS'!FF71,0)</f>
        <v>0</v>
      </c>
      <c r="FG71" s="53">
        <f>+TRUNC('D-PS'!FG71,0)</f>
        <v>0</v>
      </c>
      <c r="FH71" s="53">
        <f>+TRUNC('D-PS'!FH71,0)</f>
        <v>0</v>
      </c>
      <c r="FI71" s="53">
        <f>+TRUNC('D-PS'!FI71,3)</f>
        <v>0</v>
      </c>
      <c r="FJ71" s="53">
        <f>+TRUNC('D-PS'!FJ71,3)</f>
        <v>0</v>
      </c>
      <c r="FK71" s="53">
        <f>+TRUNC('D-PS'!FK71,0)</f>
        <v>0</v>
      </c>
      <c r="FL71" s="53">
        <f>+TRUNC('D-PS'!FL71,0)</f>
        <v>0</v>
      </c>
      <c r="FM71" s="53">
        <f>+TRUNC('D-PS'!FM71,0)</f>
        <v>0</v>
      </c>
      <c r="FN71" s="53">
        <f>+TRUNC('D-PS'!FN71,0)</f>
        <v>0</v>
      </c>
    </row>
    <row r="72" spans="3:170" x14ac:dyDescent="0.2">
      <c r="C72" s="13">
        <f>+'D-PDP'!C72</f>
        <v>2059</v>
      </c>
      <c r="D72" s="23">
        <f>+TRUNC('D-PS'!D72,0)</f>
        <v>0</v>
      </c>
      <c r="E72" s="23">
        <f>+TRUNC('D-PS'!E72,0)</f>
        <v>0</v>
      </c>
      <c r="F72" s="23">
        <f>+TRUNC('D-PS'!F72,0)</f>
        <v>0</v>
      </c>
      <c r="G72" s="23">
        <f>+TRUNC('D-PS'!G72,0)</f>
        <v>0</v>
      </c>
      <c r="H72" s="23">
        <f>+TRUNC('D-PS'!H72,0)</f>
        <v>0</v>
      </c>
      <c r="I72" s="23">
        <f>+TRUNC('D-PS'!I72,0)</f>
        <v>0</v>
      </c>
      <c r="J72" s="23">
        <f>+TRUNC('D-PS'!J72,0)</f>
        <v>0</v>
      </c>
      <c r="K72" s="23">
        <f>+TRUNC('D-PS'!K72,0)</f>
        <v>0</v>
      </c>
      <c r="L72" s="23">
        <f>+TRUNC('D-PS'!L72,0)</f>
        <v>0</v>
      </c>
      <c r="M72" s="23">
        <f>+TRUNC('D-PS'!M72,3)</f>
        <v>0</v>
      </c>
      <c r="N72" s="23">
        <f>+TRUNC('D-PS'!N72,3)</f>
        <v>0</v>
      </c>
      <c r="O72" s="23">
        <f>+TRUNC('D-PS'!O72,3)</f>
        <v>0</v>
      </c>
      <c r="P72" s="23">
        <f>+TRUNC('D-PS'!P72,3)</f>
        <v>0</v>
      </c>
      <c r="Q72" s="23">
        <f>+TRUNC('D-PS'!Q72,3)</f>
        <v>0</v>
      </c>
      <c r="R72" s="23">
        <f>+TRUNC('D-PS'!R72,3)</f>
        <v>0</v>
      </c>
      <c r="S72" s="23">
        <f>+TRUNC('D-PS'!S72,0)</f>
        <v>0</v>
      </c>
      <c r="T72" s="23">
        <f>+TRUNC('D-PS'!T72,0)</f>
        <v>0</v>
      </c>
      <c r="U72" s="23">
        <f>+TRUNC('D-PS'!U72,0)</f>
        <v>0</v>
      </c>
      <c r="V72" s="23">
        <f>+TRUNC('D-PS'!V72,0)</f>
        <v>0</v>
      </c>
      <c r="W72" s="23">
        <f>+TRUNC('D-PS'!W72,0)</f>
        <v>0</v>
      </c>
      <c r="X72" s="23">
        <f>+TRUNC('D-PS'!X72,0)</f>
        <v>0</v>
      </c>
      <c r="Y72" s="23">
        <f>+TRUNC('D-PS'!Y72,0)</f>
        <v>0</v>
      </c>
      <c r="Z72" s="23">
        <f>+TRUNC('D-PS'!Z72,0)</f>
        <v>0</v>
      </c>
      <c r="AA72" s="23">
        <f>+TRUNC('D-PS'!AA72,0)</f>
        <v>0</v>
      </c>
      <c r="AB72" s="23">
        <f>+TRUNC('D-PS'!AB72,0)</f>
        <v>0</v>
      </c>
      <c r="AC72" s="23">
        <f>+TRUNC('D-PS'!AC72,0)</f>
        <v>0</v>
      </c>
      <c r="AD72" s="23">
        <f>+TRUNC('D-PS'!AD72,3)</f>
        <v>0</v>
      </c>
      <c r="AE72" s="23">
        <f>+TRUNC('D-PS'!AE72,3)</f>
        <v>0</v>
      </c>
      <c r="AF72" s="23">
        <f>+TRUNC('D-PS'!AF72,0)</f>
        <v>0</v>
      </c>
      <c r="AG72" s="23">
        <f>+TRUNC('D-PS'!AG72,0)</f>
        <v>0</v>
      </c>
      <c r="AH72" s="23">
        <f>+TRUNC('D-PS'!AH72,0)</f>
        <v>0</v>
      </c>
      <c r="AI72" s="23">
        <f>+TRUNC('D-PS'!AI72,0)</f>
        <v>0</v>
      </c>
      <c r="AJ72" s="23">
        <f>+TRUNC('D-PS'!AJ72,6)</f>
        <v>0</v>
      </c>
      <c r="AK72" s="23">
        <f>+TRUNC('D-PS'!AK72,6)</f>
        <v>0</v>
      </c>
      <c r="AL72" s="23">
        <f>+TRUNC('D-PS'!AL72,6)</f>
        <v>0</v>
      </c>
      <c r="AM72" s="23">
        <f>+TRUNC('D-PS'!AM72,0)</f>
        <v>0</v>
      </c>
      <c r="AN72" s="23">
        <f>+TRUNC('D-PS'!AN72,3)</f>
        <v>0</v>
      </c>
      <c r="AO72" s="23">
        <f>+TRUNC('D-PS'!AO72,0)</f>
        <v>0</v>
      </c>
      <c r="AP72" s="23">
        <f>+TRUNC('D-PS'!AP72,6)</f>
        <v>0</v>
      </c>
      <c r="AQ72" s="23">
        <f>+TRUNC('D-PS'!AQ72,0)</f>
        <v>0</v>
      </c>
      <c r="AR72" s="23">
        <f>+TRUNC('D-PS'!AR72,0)</f>
        <v>0</v>
      </c>
      <c r="AS72" s="23">
        <f>+TRUNC('D-PS'!AS72,3)</f>
        <v>0</v>
      </c>
      <c r="AT72" s="23">
        <f>+TRUNC('D-PS'!AT72,3)</f>
        <v>0</v>
      </c>
      <c r="AU72" s="23">
        <f>+TRUNC('D-PS'!AU72,0)</f>
        <v>0</v>
      </c>
      <c r="AV72" s="23">
        <f>+TRUNC('D-PS'!AV72,0)</f>
        <v>0</v>
      </c>
      <c r="AW72" s="23">
        <f>+TRUNC('D-PS'!AW72,0)</f>
        <v>0</v>
      </c>
      <c r="AX72" s="23">
        <f>+TRUNC('D-PS'!AX72,0)</f>
        <v>0</v>
      </c>
      <c r="AY72" s="23">
        <f>+TRUNC('D-PS'!AY72,0)</f>
        <v>0</v>
      </c>
      <c r="AZ72" s="23">
        <f>+TRUNC('D-PS'!AZ72,3)</f>
        <v>0</v>
      </c>
      <c r="BA72" s="23">
        <f>+TRUNC('D-PS'!BA72,0)</f>
        <v>0</v>
      </c>
      <c r="BB72" s="23">
        <f>+TRUNC('D-PS'!BB72,0)</f>
        <v>0</v>
      </c>
      <c r="BC72" s="23">
        <f>+TRUNC('D-PS'!BC72,0)</f>
        <v>0</v>
      </c>
      <c r="BD72" s="23">
        <f>+TRUNC('D-PS'!BD72,3)</f>
        <v>0</v>
      </c>
      <c r="BE72" s="23">
        <f>+TRUNC('D-PS'!BE72,3)</f>
        <v>0</v>
      </c>
      <c r="BF72" s="23">
        <f>+TRUNC('D-PS'!BF72,0)</f>
        <v>0</v>
      </c>
      <c r="BG72" s="23">
        <f>+TRUNC('D-PS'!BG72,0)</f>
        <v>0</v>
      </c>
      <c r="BH72" s="23">
        <f>+TRUNC('D-PS'!BH72,0)</f>
        <v>0</v>
      </c>
      <c r="BI72" s="23">
        <f>+TRUNC('D-PS'!BI72,0)</f>
        <v>0</v>
      </c>
      <c r="BJ72" s="23">
        <f>+TRUNC('D-PS'!BJ72,3)</f>
        <v>98.739000000000004</v>
      </c>
      <c r="BK72" s="23">
        <f>+TRUNC('D-PS'!BK72,3)</f>
        <v>1.8420000000000001</v>
      </c>
      <c r="BL72" s="23">
        <f>+TRUNC('D-PS'!BL72,3)</f>
        <v>-1.0569999999999999</v>
      </c>
      <c r="BM72" s="23">
        <f>+TRUNC('D-PS'!BM72,3)</f>
        <v>0.876</v>
      </c>
      <c r="BN72" s="23">
        <f>+TRUNC('D-PS'!BN72,3)</f>
        <v>6.0419999999999998</v>
      </c>
      <c r="BO72" s="23">
        <f>+TRUNC('D-PS'!BO72,3)</f>
        <v>6.0419999999999998</v>
      </c>
      <c r="BP72" s="23">
        <f>+TRUNC('D-PS'!BP72,3)</f>
        <v>0</v>
      </c>
      <c r="BQ72" s="23">
        <f>+TRUNC('D-PS'!BQ72,3)</f>
        <v>37.502000000000002</v>
      </c>
      <c r="BR72" s="23">
        <f>+TRUNC('D-PS'!BR72,3)</f>
        <v>37.502000000000002</v>
      </c>
      <c r="BS72" s="23">
        <f>+TRUNC('D-PS'!BS72,3)</f>
        <v>98.739000000000004</v>
      </c>
      <c r="BT72" s="23">
        <f>+TRUNC('D-PS'!BT72,0)</f>
        <v>0</v>
      </c>
      <c r="BU72" s="23">
        <f>+TRUNC('D-PS'!BU72,0)</f>
        <v>0</v>
      </c>
      <c r="BV72" s="23">
        <f>+TRUNC('D-PS'!BV72,6)</f>
        <v>0</v>
      </c>
      <c r="BW72" s="23">
        <f>+TRUNC('D-PS'!BW72,0)</f>
        <v>0</v>
      </c>
      <c r="BX72" s="23">
        <f>+TRUNC('D-PS'!BX72,0)</f>
        <v>0</v>
      </c>
      <c r="BY72" s="23">
        <f>+TRUNC('D-PS'!BY72,0)</f>
        <v>0</v>
      </c>
      <c r="BZ72" s="23">
        <f>+TRUNC('D-PS'!BZ72,3)</f>
        <v>0</v>
      </c>
      <c r="CA72" s="23">
        <f>+TRUNC('D-PS'!CA72,3)</f>
        <v>0.13</v>
      </c>
      <c r="CB72" s="23">
        <f>+TRUNC('D-PS'!CB72,3)</f>
        <v>0.42199999999999999</v>
      </c>
      <c r="CC72" s="23">
        <f>+TRUNC('D-PS'!CC72,3)</f>
        <v>0.10299999999999999</v>
      </c>
      <c r="CD72" s="23">
        <f>+TRUNC('D-PS'!CD72,3)</f>
        <v>8.6999999999999994E-2</v>
      </c>
      <c r="CE72" s="23">
        <f>+TRUNC('D-PS'!CE72,3)</f>
        <v>0</v>
      </c>
      <c r="CF72" s="23">
        <f>+TRUNC('D-PS'!CF72,3)</f>
        <v>0</v>
      </c>
      <c r="CG72" s="23">
        <f>+TRUNC('D-PS'!CG72,3)</f>
        <v>0</v>
      </c>
      <c r="CH72" s="23">
        <f>+TRUNC('D-PS'!CH72,3)</f>
        <v>0</v>
      </c>
      <c r="CI72" s="23">
        <f>+TRUNC('D-PS'!CI72,3)</f>
        <v>47099.114999999998</v>
      </c>
      <c r="CJ72" s="23">
        <f>+TRUNC('D-PS'!CJ72,3)</f>
        <v>1499.7370000000001</v>
      </c>
      <c r="CK72" s="23">
        <f>+TRUNC('D-PS'!CK72,3)</f>
        <v>0</v>
      </c>
      <c r="CL72" s="23">
        <f>+TRUNC('D-PS'!CL72,3)</f>
        <v>0</v>
      </c>
      <c r="CM72" s="23">
        <f>+TRUNC('D-PS'!CM72,3)</f>
        <v>0</v>
      </c>
      <c r="CN72" s="23">
        <f>+TRUNC('D-PS'!CN72,0)</f>
        <v>0</v>
      </c>
      <c r="CO72" s="23">
        <f>+TRUNC('D-PS'!CO72,3)</f>
        <v>0</v>
      </c>
      <c r="CP72" s="23">
        <f>+TRUNC('D-PS'!CP72,0)</f>
        <v>0</v>
      </c>
      <c r="CQ72" s="23">
        <f>+TRUNC('D-PS'!CQ72,0)</f>
        <v>0</v>
      </c>
      <c r="CR72" s="23">
        <f>+TRUNC('D-PS'!CR72,0)</f>
        <v>0</v>
      </c>
      <c r="CS72" s="23">
        <f>+TRUNC('D-PS'!CS72,0)</f>
        <v>0</v>
      </c>
      <c r="CT72" s="23">
        <f>+TRUNC('D-PS'!CT72,0)</f>
        <v>0</v>
      </c>
      <c r="CU72" s="23">
        <f>+TRUNC('D-PS'!CU72,6)</f>
        <v>0</v>
      </c>
      <c r="CV72" s="23">
        <f>+TRUNC('D-PS'!CV72,0)</f>
        <v>0</v>
      </c>
      <c r="CW72" s="23">
        <f>+TRUNC('D-PS'!CW72,0)</f>
        <v>0</v>
      </c>
      <c r="CX72" s="23">
        <f>+TRUNC('D-PS'!CX72,0)</f>
        <v>0</v>
      </c>
      <c r="CY72" s="23">
        <f>+TRUNC('D-PS'!CY72,0)</f>
        <v>0</v>
      </c>
      <c r="CZ72" s="23">
        <f>+TRUNC('D-PS'!CZ72,0)</f>
        <v>0</v>
      </c>
      <c r="DA72" s="23">
        <f>+TRUNC('D-PS'!DA72,0)</f>
        <v>0</v>
      </c>
      <c r="DB72" s="23">
        <f>+TRUNC('D-PS'!DB72,0)</f>
        <v>0</v>
      </c>
      <c r="DC72" s="23">
        <f>+TRUNC('D-PS'!DC72,0)</f>
        <v>0</v>
      </c>
      <c r="DD72" s="23">
        <f>+TRUNC('D-PS'!DD72,0)</f>
        <v>0</v>
      </c>
      <c r="DE72" s="23">
        <f>+TRUNC('D-PS'!DE72,0)</f>
        <v>0</v>
      </c>
      <c r="DF72" s="23">
        <f>+TRUNC('D-PS'!DF72,0)</f>
        <v>0</v>
      </c>
      <c r="DG72" s="23">
        <f>+TRUNC('D-PS'!DG72,0)</f>
        <v>0</v>
      </c>
      <c r="DH72" s="23">
        <f>+TRUNC('D-PS'!DH72,0)</f>
        <v>0</v>
      </c>
      <c r="DI72" s="23">
        <f>+TRUNC('D-PS'!DI72,0)</f>
        <v>0</v>
      </c>
      <c r="DJ72" s="23">
        <f>+TRUNC('D-PS'!DJ72,6)</f>
        <v>0</v>
      </c>
      <c r="DK72" s="23">
        <f>+TRUNC('D-PS'!DK72,0)</f>
        <v>0</v>
      </c>
      <c r="DL72" s="23">
        <f>+TRUNC('D-PS'!DL72,0)</f>
        <v>0</v>
      </c>
      <c r="DM72" s="23">
        <f>+TRUNC('D-PS'!DM72,0)</f>
        <v>0</v>
      </c>
      <c r="DN72" s="23">
        <f>+TRUNC('D-PS'!DN72,0)</f>
        <v>0</v>
      </c>
      <c r="DO72" s="23">
        <f>+TRUNC('D-PS'!DO72,0)</f>
        <v>0</v>
      </c>
      <c r="DP72" s="23">
        <f>+TRUNC('D-PS'!DP72,0)</f>
        <v>0</v>
      </c>
      <c r="DR72" s="54">
        <f>+TRUNC('D-PS'!DR72,0)</f>
        <v>0</v>
      </c>
      <c r="DS72" s="54">
        <f>+TRUNC('D-PS'!DS72,0)</f>
        <v>0</v>
      </c>
      <c r="DT72" s="54">
        <f>+TRUNC('D-PS'!DT72,3)</f>
        <v>0</v>
      </c>
      <c r="DU72" s="54">
        <f>+TRUNC('D-PS'!DU72,3)</f>
        <v>0</v>
      </c>
      <c r="DV72" s="54">
        <f>+TRUNC('D-PS'!DV72,0)</f>
        <v>0</v>
      </c>
      <c r="DW72" s="54">
        <f>+TRUNC('D-PS'!DW72,0)</f>
        <v>0</v>
      </c>
      <c r="DX72" s="54">
        <f>+TRUNC('D-PS'!DX72,0)</f>
        <v>0</v>
      </c>
      <c r="DY72" s="54">
        <f>+TRUNC('D-PS'!DY72,0)</f>
        <v>0</v>
      </c>
      <c r="DZ72" s="54">
        <f>+TRUNC('D-PS'!DZ72,0)</f>
        <v>0</v>
      </c>
      <c r="EA72" s="54">
        <f>+TRUNC('D-PS'!EA72,0)</f>
        <v>0</v>
      </c>
      <c r="EB72" s="54">
        <f>+TRUNC('D-PS'!EB72,3)</f>
        <v>0</v>
      </c>
      <c r="EC72" s="54">
        <f>+TRUNC('D-PS'!EC72,3)</f>
        <v>0</v>
      </c>
      <c r="ED72" s="54">
        <f>+TRUNC('D-PS'!ED72,0)</f>
        <v>0</v>
      </c>
      <c r="EE72" s="54">
        <f>+TRUNC('D-PS'!EE72,0)</f>
        <v>0</v>
      </c>
      <c r="EF72" s="54">
        <f>+TRUNC('D-PS'!EF72,0)</f>
        <v>0</v>
      </c>
      <c r="EG72" s="54">
        <f>+TRUNC('D-PS'!EG72,0)</f>
        <v>0</v>
      </c>
      <c r="EH72" s="54">
        <f>+TRUNC('D-PS'!EH72,0)</f>
        <v>0</v>
      </c>
      <c r="EI72" s="54">
        <f>+TRUNC('D-PS'!EI72,0)</f>
        <v>0</v>
      </c>
      <c r="EJ72" s="54">
        <f>+TRUNC('D-PS'!EJ72,3)</f>
        <v>0</v>
      </c>
      <c r="EK72" s="54">
        <f>+TRUNC('D-PS'!EK72,3)</f>
        <v>0</v>
      </c>
      <c r="EL72" s="54">
        <f>+TRUNC('D-PS'!EL72,0)</f>
        <v>0</v>
      </c>
      <c r="EM72" s="54">
        <f>+TRUNC('D-PS'!EM72,0)</f>
        <v>0</v>
      </c>
      <c r="EN72" s="54">
        <f>+TRUNC('D-PS'!EN72,0)</f>
        <v>0</v>
      </c>
      <c r="EO72" s="54">
        <f>+TRUNC('D-PS'!EO72,0)</f>
        <v>0</v>
      </c>
      <c r="EP72" s="76"/>
      <c r="EQ72" s="54">
        <f>+TRUNC('D-PS'!EQ72,0)</f>
        <v>0</v>
      </c>
      <c r="ER72" s="54">
        <f>+TRUNC('D-PS'!ER72,0)</f>
        <v>0</v>
      </c>
      <c r="ES72" s="54">
        <f>+TRUNC('D-PS'!ES72,3)</f>
        <v>0</v>
      </c>
      <c r="ET72" s="54">
        <f>+TRUNC('D-PS'!ET72,3)</f>
        <v>0</v>
      </c>
      <c r="EU72" s="54">
        <f>+TRUNC('D-PS'!EU72,0)</f>
        <v>0</v>
      </c>
      <c r="EV72" s="54">
        <f>+TRUNC('D-PS'!EV72,0)</f>
        <v>0</v>
      </c>
      <c r="EW72" s="54">
        <f>+TRUNC('D-PS'!EW72,0)</f>
        <v>0</v>
      </c>
      <c r="EX72" s="54">
        <f>+TRUNC('D-PS'!EX72,0)</f>
        <v>0</v>
      </c>
      <c r="EY72" s="54">
        <f>+TRUNC('D-PS'!EY72,0)</f>
        <v>0</v>
      </c>
      <c r="EZ72" s="54">
        <f>+TRUNC('D-PS'!EZ72,0)</f>
        <v>0</v>
      </c>
      <c r="FA72" s="54">
        <f>+TRUNC('D-PS'!FA72,3)</f>
        <v>0</v>
      </c>
      <c r="FB72" s="54">
        <f>+TRUNC('D-PS'!FB72,3)</f>
        <v>0</v>
      </c>
      <c r="FC72" s="54">
        <f>+TRUNC('D-PS'!FC72,0)</f>
        <v>0</v>
      </c>
      <c r="FD72" s="54">
        <f>+TRUNC('D-PS'!FD72,0)</f>
        <v>0</v>
      </c>
      <c r="FE72" s="54">
        <f>+TRUNC('D-PS'!FE72,0)</f>
        <v>0</v>
      </c>
      <c r="FF72" s="54">
        <f>+TRUNC('D-PS'!FF72,0)</f>
        <v>0</v>
      </c>
      <c r="FG72" s="54">
        <f>+TRUNC('D-PS'!FG72,0)</f>
        <v>0</v>
      </c>
      <c r="FH72" s="54">
        <f>+TRUNC('D-PS'!FH72,0)</f>
        <v>0</v>
      </c>
      <c r="FI72" s="54">
        <f>+TRUNC('D-PS'!FI72,3)</f>
        <v>0</v>
      </c>
      <c r="FJ72" s="54">
        <f>+TRUNC('D-PS'!FJ72,3)</f>
        <v>0</v>
      </c>
      <c r="FK72" s="54">
        <f>+TRUNC('D-PS'!FK72,0)</f>
        <v>0</v>
      </c>
      <c r="FL72" s="54">
        <f>+TRUNC('D-PS'!FL72,0)</f>
        <v>0</v>
      </c>
      <c r="FM72" s="54">
        <f>+TRUNC('D-PS'!FM72,0)</f>
        <v>0</v>
      </c>
      <c r="FN72" s="54">
        <f>+TRUNC('D-PS'!FN72,0)</f>
        <v>0</v>
      </c>
    </row>
    <row r="73" spans="3:170" ht="4.5" customHeight="1" x14ac:dyDescent="0.2">
      <c r="C73" s="14"/>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row>
    <row r="74" spans="3:170" x14ac:dyDescent="0.2">
      <c r="C74" s="15" t="s">
        <v>142</v>
      </c>
      <c r="D74" s="37">
        <f t="shared" ref="D74:BQ74" si="0">SUM(D36:D72)</f>
        <v>319</v>
      </c>
      <c r="E74" s="37">
        <f t="shared" si="0"/>
        <v>0</v>
      </c>
      <c r="F74" s="37">
        <f t="shared" si="0"/>
        <v>198</v>
      </c>
      <c r="G74" s="37">
        <f t="shared" si="0"/>
        <v>0</v>
      </c>
      <c r="H74" s="37">
        <f t="shared" si="0"/>
        <v>121</v>
      </c>
      <c r="I74" s="37">
        <f t="shared" si="0"/>
        <v>0</v>
      </c>
      <c r="J74" s="37">
        <f t="shared" si="0"/>
        <v>4</v>
      </c>
      <c r="K74" s="37">
        <f t="shared" si="0"/>
        <v>3483961</v>
      </c>
      <c r="L74" s="37">
        <f t="shared" si="0"/>
        <v>0</v>
      </c>
      <c r="M74" s="37">
        <f t="shared" si="0"/>
        <v>1101809.7100000002</v>
      </c>
      <c r="N74" s="37">
        <f t="shared" si="0"/>
        <v>1013664.9339999997</v>
      </c>
      <c r="O74" s="37">
        <f t="shared" si="0"/>
        <v>0</v>
      </c>
      <c r="P74" s="37">
        <f t="shared" si="0"/>
        <v>88144.763999999981</v>
      </c>
      <c r="Q74" s="37">
        <f t="shared" ref="Q74:R74" si="1">SUM(Q36:Q72)</f>
        <v>0</v>
      </c>
      <c r="R74" s="37">
        <f t="shared" si="1"/>
        <v>0</v>
      </c>
      <c r="S74" s="37">
        <f t="shared" si="0"/>
        <v>0</v>
      </c>
      <c r="T74" s="37">
        <f t="shared" si="0"/>
        <v>0</v>
      </c>
      <c r="U74" s="37">
        <f t="shared" si="0"/>
        <v>0</v>
      </c>
      <c r="V74" s="37">
        <f t="shared" si="0"/>
        <v>0</v>
      </c>
      <c r="W74" s="37">
        <f t="shared" si="0"/>
        <v>117824627</v>
      </c>
      <c r="X74" s="37">
        <f t="shared" si="0"/>
        <v>85413389</v>
      </c>
      <c r="Y74" s="37">
        <f t="shared" si="0"/>
        <v>0</v>
      </c>
      <c r="Z74" s="37">
        <f t="shared" si="0"/>
        <v>0</v>
      </c>
      <c r="AA74" s="37">
        <f t="shared" si="0"/>
        <v>0</v>
      </c>
      <c r="AB74" s="37">
        <f t="shared" si="0"/>
        <v>3704289</v>
      </c>
      <c r="AC74" s="37">
        <f t="shared" si="0"/>
        <v>0</v>
      </c>
      <c r="AD74" s="37">
        <f t="shared" si="0"/>
        <v>0</v>
      </c>
      <c r="AE74" s="37">
        <f t="shared" si="0"/>
        <v>1013408.9089999998</v>
      </c>
      <c r="AF74" s="37">
        <f t="shared" si="0"/>
        <v>0</v>
      </c>
      <c r="AG74" s="37">
        <f t="shared" si="0"/>
        <v>0</v>
      </c>
      <c r="AH74" s="37">
        <f t="shared" si="0"/>
        <v>0</v>
      </c>
      <c r="AI74" s="37">
        <f t="shared" si="0"/>
        <v>0</v>
      </c>
      <c r="AJ74" s="37">
        <f t="shared" si="0"/>
        <v>175.99999700000001</v>
      </c>
      <c r="AK74" s="37" t="e">
        <f t="shared" si="0"/>
        <v>#REF!</v>
      </c>
      <c r="AL74" s="37">
        <f t="shared" si="0"/>
        <v>0</v>
      </c>
      <c r="AM74" s="37">
        <f t="shared" si="0"/>
        <v>296333</v>
      </c>
      <c r="AN74" s="37">
        <f t="shared" si="0"/>
        <v>0</v>
      </c>
      <c r="AO74" s="37">
        <f t="shared" si="0"/>
        <v>0</v>
      </c>
      <c r="AP74" s="37"/>
      <c r="AQ74" s="37">
        <f t="shared" si="0"/>
        <v>3704289</v>
      </c>
      <c r="AR74" s="37">
        <f t="shared" si="0"/>
        <v>0</v>
      </c>
      <c r="AS74" s="37">
        <f t="shared" si="0"/>
        <v>0</v>
      </c>
      <c r="AT74" s="37">
        <f t="shared" si="0"/>
        <v>1013408.9089999998</v>
      </c>
      <c r="AU74" s="37">
        <f t="shared" si="0"/>
        <v>0</v>
      </c>
      <c r="AV74" s="37">
        <f t="shared" si="0"/>
        <v>0</v>
      </c>
      <c r="AW74" s="37">
        <f t="shared" si="0"/>
        <v>0</v>
      </c>
      <c r="AX74" s="37">
        <f t="shared" si="0"/>
        <v>0</v>
      </c>
      <c r="AY74" s="37">
        <f t="shared" si="0"/>
        <v>296333</v>
      </c>
      <c r="AZ74" s="37">
        <f t="shared" si="0"/>
        <v>0</v>
      </c>
      <c r="BA74" s="37">
        <f t="shared" si="0"/>
        <v>0</v>
      </c>
      <c r="BB74" s="37">
        <f t="shared" si="0"/>
        <v>3407944</v>
      </c>
      <c r="BC74" s="37">
        <f t="shared" si="0"/>
        <v>0</v>
      </c>
      <c r="BD74" s="37">
        <f t="shared" si="0"/>
        <v>0</v>
      </c>
      <c r="BE74" s="37">
        <f t="shared" si="0"/>
        <v>1013408.9089999998</v>
      </c>
      <c r="BF74" s="37">
        <f t="shared" si="0"/>
        <v>0</v>
      </c>
      <c r="BG74" s="37">
        <f t="shared" si="0"/>
        <v>0</v>
      </c>
      <c r="BH74" s="37">
        <f t="shared" si="0"/>
        <v>0</v>
      </c>
      <c r="BI74" s="37">
        <f t="shared" si="0"/>
        <v>0</v>
      </c>
      <c r="BJ74" s="37">
        <f t="shared" si="0"/>
        <v>3653.3430000000008</v>
      </c>
      <c r="BK74" s="37">
        <f t="shared" si="0"/>
        <v>68.153999999999968</v>
      </c>
      <c r="BL74" s="37">
        <f t="shared" si="0"/>
        <v>-39.108999999999995</v>
      </c>
      <c r="BM74" s="37">
        <f t="shared" si="0"/>
        <v>32.41200000000002</v>
      </c>
      <c r="BN74" s="37">
        <f t="shared" si="0"/>
        <v>223.55400000000003</v>
      </c>
      <c r="BO74" s="37">
        <f t="shared" ref="BO74" si="2">SUM(BO36:BO72)</f>
        <v>223.55400000000003</v>
      </c>
      <c r="BP74" s="37">
        <f t="shared" si="0"/>
        <v>0</v>
      </c>
      <c r="BQ74" s="37">
        <f t="shared" si="0"/>
        <v>1387.5739999999989</v>
      </c>
      <c r="BR74" s="37">
        <f t="shared" ref="BR74:DP74" si="3">SUM(BR36:BR72)</f>
        <v>1387.5739999999989</v>
      </c>
      <c r="BS74" s="37">
        <f t="shared" si="3"/>
        <v>3653.3430000000008</v>
      </c>
      <c r="BT74" s="37">
        <f t="shared" si="3"/>
        <v>336498412</v>
      </c>
      <c r="BU74" s="37">
        <f t="shared" si="3"/>
        <v>57130599</v>
      </c>
      <c r="BV74" s="37">
        <f t="shared" si="3"/>
        <v>2200</v>
      </c>
      <c r="BW74" s="37">
        <f t="shared" si="3"/>
        <v>15124647</v>
      </c>
      <c r="BX74" s="37">
        <f t="shared" si="3"/>
        <v>0</v>
      </c>
      <c r="BY74" s="37">
        <f t="shared" si="3"/>
        <v>42005951</v>
      </c>
      <c r="BZ74" s="37">
        <f t="shared" si="3"/>
        <v>289.87</v>
      </c>
      <c r="CA74" s="37">
        <f t="shared" si="3"/>
        <v>4.8099999999999969</v>
      </c>
      <c r="CB74" s="37">
        <f t="shared" si="3"/>
        <v>15.61400000000001</v>
      </c>
      <c r="CC74" s="37">
        <f t="shared" si="3"/>
        <v>3.8110000000000035</v>
      </c>
      <c r="CD74" s="37">
        <f t="shared" si="3"/>
        <v>3.2190000000000021</v>
      </c>
      <c r="CE74" s="37">
        <f t="shared" si="3"/>
        <v>0</v>
      </c>
      <c r="CF74" s="37">
        <f t="shared" si="3"/>
        <v>0</v>
      </c>
      <c r="CG74" s="37">
        <f t="shared" si="3"/>
        <v>0</v>
      </c>
      <c r="CH74" s="37">
        <f t="shared" si="3"/>
        <v>0</v>
      </c>
      <c r="CI74" s="37">
        <f t="shared" si="3"/>
        <v>1742667.2549999999</v>
      </c>
      <c r="CJ74" s="37">
        <f t="shared" si="3"/>
        <v>55490.269000000029</v>
      </c>
      <c r="CK74" s="37">
        <f t="shared" si="3"/>
        <v>0</v>
      </c>
      <c r="CL74" s="37">
        <f t="shared" si="3"/>
        <v>0</v>
      </c>
      <c r="CM74" s="37">
        <f t="shared" si="3"/>
        <v>0</v>
      </c>
      <c r="CN74" s="37">
        <f t="shared" si="3"/>
        <v>0</v>
      </c>
      <c r="CO74" s="37">
        <f t="shared" si="3"/>
        <v>0</v>
      </c>
      <c r="CP74" s="37">
        <f t="shared" si="3"/>
        <v>4</v>
      </c>
      <c r="CQ74" s="37">
        <f t="shared" si="3"/>
        <v>0</v>
      </c>
      <c r="CR74" s="37">
        <f t="shared" si="3"/>
        <v>0</v>
      </c>
      <c r="CS74" s="37">
        <f t="shared" si="3"/>
        <v>0</v>
      </c>
      <c r="CT74" s="37">
        <f t="shared" si="3"/>
        <v>12513887</v>
      </c>
      <c r="CU74" s="37">
        <f t="shared" si="3"/>
        <v>900</v>
      </c>
      <c r="CV74" s="37">
        <f t="shared" si="3"/>
        <v>0</v>
      </c>
      <c r="CW74" s="37">
        <f t="shared" si="3"/>
        <v>877016</v>
      </c>
      <c r="CX74" s="37">
        <f t="shared" si="3"/>
        <v>172184</v>
      </c>
      <c r="CY74" s="37">
        <f t="shared" si="3"/>
        <v>10707194</v>
      </c>
      <c r="CZ74" s="37">
        <f t="shared" si="3"/>
        <v>0</v>
      </c>
      <c r="DA74" s="37">
        <f t="shared" si="3"/>
        <v>0</v>
      </c>
      <c r="DB74" s="37">
        <f t="shared" si="3"/>
        <v>0</v>
      </c>
      <c r="DC74" s="37">
        <f t="shared" si="3"/>
        <v>0</v>
      </c>
      <c r="DD74" s="37">
        <f t="shared" si="3"/>
        <v>0</v>
      </c>
      <c r="DE74" s="37">
        <f t="shared" si="3"/>
        <v>0</v>
      </c>
      <c r="DF74" s="37">
        <f t="shared" si="3"/>
        <v>0</v>
      </c>
      <c r="DG74" s="37">
        <f t="shared" si="3"/>
        <v>530071</v>
      </c>
      <c r="DH74" s="37">
        <f t="shared" si="3"/>
        <v>227409</v>
      </c>
      <c r="DI74" s="37">
        <f t="shared" si="3"/>
        <v>773578</v>
      </c>
      <c r="DJ74" s="37">
        <f t="shared" si="3"/>
        <v>100</v>
      </c>
      <c r="DK74" s="37">
        <f t="shared" ref="DK74:DL74" si="4">SUM(DK36:DK72)</f>
        <v>0</v>
      </c>
      <c r="DL74" s="37">
        <f t="shared" si="4"/>
        <v>17398</v>
      </c>
      <c r="DM74" s="37">
        <f t="shared" si="3"/>
        <v>0</v>
      </c>
      <c r="DN74" s="37">
        <f t="shared" si="3"/>
        <v>279367801</v>
      </c>
      <c r="DO74" s="37">
        <f t="shared" si="3"/>
        <v>266062932</v>
      </c>
      <c r="DP74" s="37">
        <f t="shared" si="3"/>
        <v>100028362</v>
      </c>
      <c r="DR74" s="37">
        <f t="shared" ref="DR74:FN74" si="5">SUM(DR36:DR72)</f>
        <v>0</v>
      </c>
      <c r="DS74" s="37">
        <f t="shared" si="5"/>
        <v>0</v>
      </c>
      <c r="DT74" s="37">
        <f t="shared" si="5"/>
        <v>0</v>
      </c>
      <c r="DU74" s="37">
        <f t="shared" si="5"/>
        <v>0</v>
      </c>
      <c r="DV74" s="37">
        <f t="shared" si="5"/>
        <v>0</v>
      </c>
      <c r="DW74" s="37">
        <f t="shared" si="5"/>
        <v>0</v>
      </c>
      <c r="DX74" s="37">
        <f t="shared" si="5"/>
        <v>0</v>
      </c>
      <c r="DY74" s="37">
        <f t="shared" si="5"/>
        <v>0</v>
      </c>
      <c r="DZ74" s="37">
        <f t="shared" si="5"/>
        <v>0</v>
      </c>
      <c r="EA74" s="37">
        <f t="shared" si="5"/>
        <v>0</v>
      </c>
      <c r="EB74" s="37">
        <f t="shared" si="5"/>
        <v>0</v>
      </c>
      <c r="EC74" s="37">
        <f t="shared" si="5"/>
        <v>0</v>
      </c>
      <c r="ED74" s="37">
        <f t="shared" si="5"/>
        <v>0</v>
      </c>
      <c r="EE74" s="37">
        <f t="shared" si="5"/>
        <v>0</v>
      </c>
      <c r="EF74" s="37">
        <f t="shared" si="5"/>
        <v>0</v>
      </c>
      <c r="EG74" s="37">
        <f t="shared" si="5"/>
        <v>0</v>
      </c>
      <c r="EH74" s="37">
        <f t="shared" si="5"/>
        <v>0</v>
      </c>
      <c r="EI74" s="37">
        <f t="shared" si="5"/>
        <v>0</v>
      </c>
      <c r="EJ74" s="37">
        <f t="shared" si="5"/>
        <v>0</v>
      </c>
      <c r="EK74" s="37">
        <f t="shared" si="5"/>
        <v>0</v>
      </c>
      <c r="EL74" s="37">
        <f t="shared" si="5"/>
        <v>0</v>
      </c>
      <c r="EM74" s="37">
        <f t="shared" si="5"/>
        <v>0</v>
      </c>
      <c r="EN74" s="37">
        <f t="shared" si="5"/>
        <v>0</v>
      </c>
      <c r="EO74" s="37">
        <f t="shared" si="5"/>
        <v>0</v>
      </c>
      <c r="EQ74" s="37">
        <f t="shared" si="5"/>
        <v>3704289</v>
      </c>
      <c r="ER74" s="37">
        <f t="shared" si="5"/>
        <v>0</v>
      </c>
      <c r="ES74" s="37">
        <f t="shared" si="5"/>
        <v>0</v>
      </c>
      <c r="ET74" s="37">
        <f t="shared" si="5"/>
        <v>1013408.9089999998</v>
      </c>
      <c r="EU74" s="37">
        <f t="shared" si="5"/>
        <v>0</v>
      </c>
      <c r="EV74" s="37">
        <f t="shared" si="5"/>
        <v>0</v>
      </c>
      <c r="EW74" s="37">
        <f t="shared" si="5"/>
        <v>0</v>
      </c>
      <c r="EX74" s="37">
        <f t="shared" si="5"/>
        <v>0</v>
      </c>
      <c r="EY74" s="37">
        <f t="shared" si="5"/>
        <v>3704289</v>
      </c>
      <c r="EZ74" s="37">
        <f t="shared" si="5"/>
        <v>0</v>
      </c>
      <c r="FA74" s="37">
        <f t="shared" si="5"/>
        <v>0</v>
      </c>
      <c r="FB74" s="37">
        <f t="shared" si="5"/>
        <v>1013408.9089999998</v>
      </c>
      <c r="FC74" s="37">
        <f t="shared" si="5"/>
        <v>0</v>
      </c>
      <c r="FD74" s="37">
        <f t="shared" si="5"/>
        <v>0</v>
      </c>
      <c r="FE74" s="37">
        <f t="shared" si="5"/>
        <v>0</v>
      </c>
      <c r="FF74" s="37">
        <f t="shared" si="5"/>
        <v>0</v>
      </c>
      <c r="FG74" s="37">
        <f t="shared" si="5"/>
        <v>3407944</v>
      </c>
      <c r="FH74" s="37">
        <f t="shared" si="5"/>
        <v>0</v>
      </c>
      <c r="FI74" s="37">
        <f t="shared" si="5"/>
        <v>0</v>
      </c>
      <c r="FJ74" s="37">
        <f t="shared" si="5"/>
        <v>1013408.9089999998</v>
      </c>
      <c r="FK74" s="37">
        <f t="shared" si="5"/>
        <v>0</v>
      </c>
      <c r="FL74" s="37">
        <f t="shared" si="5"/>
        <v>0</v>
      </c>
      <c r="FM74" s="37">
        <f t="shared" si="5"/>
        <v>0</v>
      </c>
      <c r="FN74" s="37">
        <f t="shared" si="5"/>
        <v>0</v>
      </c>
    </row>
  </sheetData>
  <mergeCells count="19">
    <mergeCell ref="D9:J9"/>
    <mergeCell ref="BU9:CO9"/>
    <mergeCell ref="CP9:DH9"/>
    <mergeCell ref="DN9:DP9"/>
    <mergeCell ref="BB9:BI9"/>
    <mergeCell ref="K9:AA9"/>
    <mergeCell ref="AB9:AI9"/>
    <mergeCell ref="AJ9:AO9"/>
    <mergeCell ref="AQ9:AX9"/>
    <mergeCell ref="AY9:BA9"/>
    <mergeCell ref="BJ9:BS9"/>
    <mergeCell ref="DR8:EO8"/>
    <mergeCell ref="EQ8:FN8"/>
    <mergeCell ref="DR9:DY9"/>
    <mergeCell ref="DZ9:EG9"/>
    <mergeCell ref="EH9:EO9"/>
    <mergeCell ref="EQ9:EX9"/>
    <mergeCell ref="EY9:FF9"/>
    <mergeCell ref="FG9:FN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2:AG51"/>
  <sheetViews>
    <sheetView zoomScale="80" zoomScaleNormal="80"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4.25" style="1" bestFit="1" customWidth="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
        <v>180</v>
      </c>
      <c r="M2" s="1" t="str">
        <f>+'D-PDP'!D3</f>
        <v>PIJAO - POTRERILLO</v>
      </c>
    </row>
    <row r="3" spans="1:33" ht="12" customHeight="1" x14ac:dyDescent="0.2">
      <c r="K3" s="2" t="s">
        <v>181</v>
      </c>
      <c r="M3" s="1" t="str">
        <f>+'D-PDP'!B3</f>
        <v>DINA TERCIARIOS</v>
      </c>
    </row>
    <row r="4" spans="1:33" ht="12" customHeight="1" x14ac:dyDescent="0.2">
      <c r="K4" s="2" t="s">
        <v>182</v>
      </c>
      <c r="M4" s="1" t="str">
        <f>+'D-PDP'!B4</f>
        <v>31.12.2022</v>
      </c>
    </row>
    <row r="5" spans="1:33" ht="12" customHeight="1" x14ac:dyDescent="0.2">
      <c r="K5" s="2" t="s">
        <v>183</v>
      </c>
      <c r="M5" s="1" t="str">
        <f>+'D-PDP'!D2</f>
        <v>SEC</v>
      </c>
    </row>
    <row r="6" spans="1:33" ht="12" customHeight="1" x14ac:dyDescent="0.2">
      <c r="K6" s="2" t="s">
        <v>184</v>
      </c>
      <c r="M6" s="1" t="s">
        <v>19</v>
      </c>
    </row>
    <row r="7" spans="1:33" ht="12" customHeight="1" x14ac:dyDescent="0.2">
      <c r="K7" s="2" t="s">
        <v>185</v>
      </c>
      <c r="M7">
        <f>'CF PDP'!B8</f>
        <v>2043</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+'CF PDP'!D36</f>
        <v>85</v>
      </c>
      <c r="C13" s="43">
        <f>+'CF PDP'!AB36/1000000</f>
        <v>0.72893399999999997</v>
      </c>
      <c r="D13" s="43">
        <f>+'CF PDP'!AC36/1000000</f>
        <v>0</v>
      </c>
      <c r="E13" s="43">
        <f>+'CF PDP'!AD36/1000</f>
        <v>115.43647900000001</v>
      </c>
      <c r="F13" s="43">
        <f>+'CF PDP'!AE36/1000</f>
        <v>96.010611999999995</v>
      </c>
      <c r="G13" s="43">
        <f>SUM('CF PDP'!AF36:AI36)/1000000</f>
        <v>1.1247E-2</v>
      </c>
      <c r="H13" s="43">
        <f>+'CF PDP'!AM36/1000000</f>
        <v>9.4818E-2</v>
      </c>
      <c r="I13" s="43">
        <f>+'CF PDP'!AN36/1000</f>
        <v>10.594049999999999</v>
      </c>
      <c r="J13" s="43">
        <f>'CF PDP'!AO36/1000000</f>
        <v>0</v>
      </c>
      <c r="K13" s="43">
        <f>+'CF PDP'!AQ36/1000000</f>
        <v>0.56463600000000003</v>
      </c>
      <c r="L13" s="43">
        <f>+'CF PDP'!AR36/1000000</f>
        <v>0</v>
      </c>
      <c r="M13" s="43">
        <f>+'CF PDP'!AS36/1000</f>
        <v>89.417656000000008</v>
      </c>
      <c r="N13" s="43">
        <f>+'CF PDP'!AT36/1000</f>
        <v>74.37028500000001</v>
      </c>
      <c r="O13" s="43">
        <f>SUM('CF PDP'!AU36:AX36)/1000000</f>
        <v>8.7130000000000003E-3</v>
      </c>
      <c r="P13" s="43">
        <f>+'CF PDP'!AY36/1000000</f>
        <v>7.3445999999999997E-2</v>
      </c>
      <c r="Q13" s="43">
        <f>+'CF PDP'!AZ36/1000</f>
        <v>8.2062030000000004</v>
      </c>
      <c r="R13" s="43">
        <f>+'CF PDP'!BA36/1000000</f>
        <v>0</v>
      </c>
      <c r="S13" s="43">
        <f>+'CF PDP'!BB36/1000000</f>
        <v>0.49118899999999999</v>
      </c>
      <c r="T13" s="43">
        <f>+'CF PDP'!BC36/1000000</f>
        <v>0</v>
      </c>
      <c r="U13" s="43">
        <f>+'CF PDP'!BD36/1000</f>
        <v>89.417656000000008</v>
      </c>
      <c r="V13" s="43">
        <f>+'CF PDP'!BE36/1000</f>
        <v>74.37028500000001</v>
      </c>
      <c r="W13" s="43">
        <f>SUM('CF PDP'!BF36:BI36)/1000000</f>
        <v>8.7130000000000003E-3</v>
      </c>
      <c r="X13" s="43">
        <f>+'CF PDP'!BJ36</f>
        <v>98.739000000000004</v>
      </c>
      <c r="Y13" s="43">
        <f>+'CF PDP'!BM36*'CF PDP'!BN36</f>
        <v>5.2927919999999995</v>
      </c>
      <c r="Z13" s="43">
        <f>IF((SUM('CF PDP'!BP36:'CF PDP'!BS36))=0,0,SUM('CF PDP'!BP36:'CF PDP'!BS36)/(COUNT('CF PDP'!BP36:'CF PDP'!BS36)-COUNTIF('CF PDP'!BP36:'CF PDP'!BS36,0)))</f>
        <v>57.914333333333332</v>
      </c>
      <c r="AA13" s="43">
        <f>+'CF PDP'!BT36/1000000</f>
        <v>49.448793999999999</v>
      </c>
      <c r="AB13" s="43">
        <f>(+'CF PDP'!BU36)/1000000</f>
        <v>7.9900539999999998</v>
      </c>
      <c r="AC13" s="43">
        <f>(+'CF PDP'!CT36)/1000000</f>
        <v>0.25540299999999999</v>
      </c>
      <c r="AD13" s="43">
        <f>(+'CF PDP'!DI36*('CF PDP'!DJ36/100)/1000000)</f>
        <v>0</v>
      </c>
      <c r="AE13" s="43">
        <f>(SUM('CF PDP'!DK36:DM36)/1000000)</f>
        <v>4.3853999999999997E-2</v>
      </c>
      <c r="AF13" s="43">
        <f>(+'CF PDP'!DO36)/1000000</f>
        <v>41.159481999999997</v>
      </c>
      <c r="AG13" s="43">
        <f>(+'CF PDP'!DP36)/1000000</f>
        <v>39.244025999999998</v>
      </c>
    </row>
    <row r="14" spans="1:33" x14ac:dyDescent="0.2">
      <c r="A14" s="41">
        <f>+'D-PDP'!C37</f>
        <v>2024</v>
      </c>
      <c r="B14" s="42">
        <f>+'CF PDP'!D37</f>
        <v>80</v>
      </c>
      <c r="C14" s="43">
        <f>+'CF PDP'!AB37/1000000</f>
        <v>0.61797800000000003</v>
      </c>
      <c r="D14" s="43">
        <f>+'CF PDP'!AC37/1000000</f>
        <v>0</v>
      </c>
      <c r="E14" s="43">
        <f>+'CF PDP'!AD37/1000</f>
        <v>76.635489000000007</v>
      </c>
      <c r="F14" s="43">
        <f>+'CF PDP'!AE37/1000</f>
        <v>92.042901999999998</v>
      </c>
      <c r="G14" s="43">
        <f>SUM('CF PDP'!AF37:AI37)/1000000</f>
        <v>8.4659999999999996E-3</v>
      </c>
      <c r="H14" s="43">
        <f>+'CF PDP'!AM37/1000000</f>
        <v>4.9438000000000003E-2</v>
      </c>
      <c r="I14" s="43">
        <f>+'CF PDP'!AN37/1000</f>
        <v>7.3179359999999996</v>
      </c>
      <c r="J14" s="43">
        <f>'CF PDP'!AO37/1000000</f>
        <v>0</v>
      </c>
      <c r="K14" s="43">
        <f>+'CF PDP'!AQ37/1000000</f>
        <v>0.61797800000000003</v>
      </c>
      <c r="L14" s="43">
        <f>+'CF PDP'!AR37/1000000</f>
        <v>0</v>
      </c>
      <c r="M14" s="43">
        <f>+'CF PDP'!AS37/1000</f>
        <v>76.635489000000007</v>
      </c>
      <c r="N14" s="43">
        <f>+'CF PDP'!AT37/1000</f>
        <v>92.042901999999998</v>
      </c>
      <c r="O14" s="43">
        <f>SUM('CF PDP'!AU37:AX37)/1000000</f>
        <v>8.4659999999999996E-3</v>
      </c>
      <c r="P14" s="43">
        <f>+'CF PDP'!AY37/1000000</f>
        <v>4.9438000000000003E-2</v>
      </c>
      <c r="Q14" s="43">
        <f>+'CF PDP'!AZ37/1000</f>
        <v>7.3179359999999996</v>
      </c>
      <c r="R14" s="43">
        <f>+'CF PDP'!BA37/1000000</f>
        <v>0</v>
      </c>
      <c r="S14" s="43">
        <f>+'CF PDP'!BB37/1000000</f>
        <v>0.56854000000000005</v>
      </c>
      <c r="T14" s="43">
        <f>+'CF PDP'!BC37/1000000</f>
        <v>0</v>
      </c>
      <c r="U14" s="43">
        <f>+'CF PDP'!BD37/1000</f>
        <v>76.635489000000007</v>
      </c>
      <c r="V14" s="43">
        <f>+'CF PDP'!BE37/1000</f>
        <v>92.042901999999998</v>
      </c>
      <c r="W14" s="43">
        <f>SUM('CF PDP'!BF37:BI37)/1000000</f>
        <v>8.4659999999999996E-3</v>
      </c>
      <c r="X14" s="43">
        <f>+'CF PDP'!BJ37</f>
        <v>98.739000000000004</v>
      </c>
      <c r="Y14" s="43">
        <f>+'CF PDP'!BM37*'CF PDP'!BN37</f>
        <v>5.2927919999999995</v>
      </c>
      <c r="Z14" s="43">
        <f>IF((SUM('CF PDP'!BP37:'CF PDP'!BS37))=0,0,SUM('CF PDP'!BP37:'CF PDP'!BS37)/(COUNT('CF PDP'!BP37:'CF PDP'!BS37)-COUNTIF('CF PDP'!BP37:'CF PDP'!BS37,0)))</f>
        <v>57.914333333333332</v>
      </c>
      <c r="AA14" s="43">
        <f>+'CF PDP'!BT37/1000000</f>
        <v>57.005192000000001</v>
      </c>
      <c r="AB14" s="43">
        <f>(+'CF PDP'!BU37)/1000000</f>
        <v>10.036381</v>
      </c>
      <c r="AC14" s="43">
        <f>(+'CF PDP'!CT37)/1000000</f>
        <v>0</v>
      </c>
      <c r="AD14" s="43">
        <f>(+'CF PDP'!DI37*('CF PDP'!DJ37/100)/1000000)</f>
        <v>0</v>
      </c>
      <c r="AE14" s="43">
        <f>(SUM('CF PDP'!DK37:DM37)/1000000)</f>
        <v>3.9805E-2</v>
      </c>
      <c r="AF14" s="43">
        <f>(+'CF PDP'!DO37)/1000000</f>
        <v>46.929003999999999</v>
      </c>
      <c r="AG14" s="43">
        <f>(+'CF PDP'!DP37)/1000000</f>
        <v>40.677318</v>
      </c>
    </row>
    <row r="15" spans="1:33" x14ac:dyDescent="0.2">
      <c r="A15" s="41">
        <f>+'D-PDP'!C38</f>
        <v>2025</v>
      </c>
      <c r="B15" s="42">
        <f>+'CF PDP'!D38</f>
        <v>72</v>
      </c>
      <c r="C15" s="43">
        <f>+'CF PDP'!AB38/1000000</f>
        <v>0.50572899999999998</v>
      </c>
      <c r="D15" s="43">
        <f>+'CF PDP'!AC38/1000000</f>
        <v>0</v>
      </c>
      <c r="E15" s="43">
        <f>+'CF PDP'!AD38/1000</f>
        <v>52.296995000000003</v>
      </c>
      <c r="F15" s="43">
        <f>+'CF PDP'!AE38/1000</f>
        <v>90.490662</v>
      </c>
      <c r="G15" s="43">
        <f>SUM('CF PDP'!AF38:AI38)/1000000</f>
        <v>6.7390000000000002E-3</v>
      </c>
      <c r="H15" s="43">
        <f>+'CF PDP'!AM38/1000000</f>
        <v>4.0458000000000001E-2</v>
      </c>
      <c r="I15" s="43">
        <f>+'CF PDP'!AN38/1000</f>
        <v>5.2680959999999999</v>
      </c>
      <c r="J15" s="43">
        <f>'CF PDP'!AO38/1000000</f>
        <v>0</v>
      </c>
      <c r="K15" s="43">
        <f>+'CF PDP'!AQ38/1000000</f>
        <v>0.50572899999999998</v>
      </c>
      <c r="L15" s="43">
        <f>+'CF PDP'!AR38/1000000</f>
        <v>0</v>
      </c>
      <c r="M15" s="43">
        <f>+'CF PDP'!AS38/1000</f>
        <v>52.296995000000003</v>
      </c>
      <c r="N15" s="43">
        <f>+'CF PDP'!AT38/1000</f>
        <v>90.490662</v>
      </c>
      <c r="O15" s="43">
        <f>SUM('CF PDP'!AU38:AX38)/1000000</f>
        <v>6.7390000000000002E-3</v>
      </c>
      <c r="P15" s="43">
        <f>+'CF PDP'!AY38/1000000</f>
        <v>4.0458000000000001E-2</v>
      </c>
      <c r="Q15" s="43">
        <f>+'CF PDP'!AZ38/1000</f>
        <v>5.2680959999999999</v>
      </c>
      <c r="R15" s="43">
        <f>+'CF PDP'!BA38/1000000</f>
        <v>0</v>
      </c>
      <c r="S15" s="43">
        <f>+'CF PDP'!BB38/1000000</f>
        <v>0.46527099999999999</v>
      </c>
      <c r="T15" s="43">
        <f>+'CF PDP'!BC38/1000000</f>
        <v>0</v>
      </c>
      <c r="U15" s="43">
        <f>+'CF PDP'!BD38/1000</f>
        <v>52.296995000000003</v>
      </c>
      <c r="V15" s="43">
        <f>+'CF PDP'!BE38/1000</f>
        <v>90.490662</v>
      </c>
      <c r="W15" s="43">
        <f>SUM('CF PDP'!BF38:BI38)/1000000</f>
        <v>6.7390000000000002E-3</v>
      </c>
      <c r="X15" s="43">
        <f>+'CF PDP'!BJ38</f>
        <v>98.739000000000004</v>
      </c>
      <c r="Y15" s="43">
        <f>+'CF PDP'!BM38*'CF PDP'!BN38</f>
        <v>5.2927919999999995</v>
      </c>
      <c r="Z15" s="43">
        <f>IF((SUM('CF PDP'!BP38:'CF PDP'!BS38))=0,0,SUM('CF PDP'!BP38:'CF PDP'!BS38)/(COUNT('CF PDP'!BP38:'CF PDP'!BS38)-COUNTIF('CF PDP'!BP38:'CF PDP'!BS38,0)))</f>
        <v>57.914333333333332</v>
      </c>
      <c r="AA15" s="43">
        <f>+'CF PDP'!BT38/1000000</f>
        <v>46.585278000000002</v>
      </c>
      <c r="AB15" s="43">
        <f>(+'CF PDP'!BU38)/1000000</f>
        <v>9.4780449999999998</v>
      </c>
      <c r="AC15" s="43">
        <f>(+'CF PDP'!CT38)/1000000</f>
        <v>0</v>
      </c>
      <c r="AD15" s="43">
        <f>(+'CF PDP'!DI38*('CF PDP'!DJ38/100)/1000000)</f>
        <v>0</v>
      </c>
      <c r="AE15" s="43">
        <f>(SUM('CF PDP'!DK38:DM38)/1000000)</f>
        <v>2.9999000000000001E-2</v>
      </c>
      <c r="AF15" s="43">
        <f>(+'CF PDP'!DO38)/1000000</f>
        <v>37.077233</v>
      </c>
      <c r="AG15" s="43">
        <f>(+'CF PDP'!DP38)/1000000</f>
        <v>29.216325999999999</v>
      </c>
    </row>
    <row r="16" spans="1:33" x14ac:dyDescent="0.2">
      <c r="A16" s="41">
        <f>+'D-PDP'!C39</f>
        <v>2026</v>
      </c>
      <c r="B16" s="42">
        <f>+'CF PDP'!D39</f>
        <v>70</v>
      </c>
      <c r="C16" s="43">
        <f>+'CF PDP'!AB39/1000000</f>
        <v>0.43871100000000002</v>
      </c>
      <c r="D16" s="43">
        <f>+'CF PDP'!AC39/1000000</f>
        <v>0</v>
      </c>
      <c r="E16" s="43">
        <f>+'CF PDP'!AD39/1000</f>
        <v>34.962260999999998</v>
      </c>
      <c r="F16" s="43">
        <f>+'CF PDP'!AE39/1000</f>
        <v>88.782744000000008</v>
      </c>
      <c r="G16" s="43">
        <f>SUM('CF PDP'!AF39:AI39)/1000000</f>
        <v>5.4739999999999997E-3</v>
      </c>
      <c r="H16" s="43">
        <f>+'CF PDP'!AM39/1000000</f>
        <v>3.5096000000000002E-2</v>
      </c>
      <c r="I16" s="43">
        <f>+'CF PDP'!AN39/1000</f>
        <v>3.7977910000000001</v>
      </c>
      <c r="J16" s="43">
        <f>'CF PDP'!AO39/1000000</f>
        <v>0</v>
      </c>
      <c r="K16" s="43">
        <f>+'CF PDP'!AQ39/1000000</f>
        <v>0.43871100000000002</v>
      </c>
      <c r="L16" s="43">
        <f>+'CF PDP'!AR39/1000000</f>
        <v>0</v>
      </c>
      <c r="M16" s="43">
        <f>+'CF PDP'!AS39/1000</f>
        <v>34.962260999999998</v>
      </c>
      <c r="N16" s="43">
        <f>+'CF PDP'!AT39/1000</f>
        <v>88.782744000000008</v>
      </c>
      <c r="O16" s="43">
        <f>SUM('CF PDP'!AU39:AX39)/1000000</f>
        <v>5.4739999999999997E-3</v>
      </c>
      <c r="P16" s="43">
        <f>+'CF PDP'!AY39/1000000</f>
        <v>3.5096000000000002E-2</v>
      </c>
      <c r="Q16" s="43">
        <f>+'CF PDP'!AZ39/1000</f>
        <v>3.7977910000000001</v>
      </c>
      <c r="R16" s="43">
        <f>+'CF PDP'!BA39/1000000</f>
        <v>0</v>
      </c>
      <c r="S16" s="43">
        <f>+'CF PDP'!BB39/1000000</f>
        <v>0.40361399999999997</v>
      </c>
      <c r="T16" s="43">
        <f>+'CF PDP'!BC39/1000000</f>
        <v>0</v>
      </c>
      <c r="U16" s="43">
        <f>+'CF PDP'!BD39/1000</f>
        <v>34.962260999999998</v>
      </c>
      <c r="V16" s="43">
        <f>+'CF PDP'!BE39/1000</f>
        <v>88.782744000000008</v>
      </c>
      <c r="W16" s="43">
        <f>SUM('CF PDP'!BF39:BI39)/1000000</f>
        <v>5.4739999999999997E-3</v>
      </c>
      <c r="X16" s="43">
        <f>+'CF PDP'!BJ39</f>
        <v>98.739000000000004</v>
      </c>
      <c r="Y16" s="43">
        <f>+'CF PDP'!BM39*'CF PDP'!BN39</f>
        <v>5.2927919999999995</v>
      </c>
      <c r="Z16" s="43">
        <f>IF((SUM('CF PDP'!BP39:'CF PDP'!BS39))=0,0,SUM('CF PDP'!BP39:'CF PDP'!BS39)/(COUNT('CF PDP'!BP39:'CF PDP'!BS39)-COUNTIF('CF PDP'!BP39:'CF PDP'!BS39,0)))</f>
        <v>57.914333333333332</v>
      </c>
      <c r="AA16" s="43">
        <f>+'CF PDP'!BT39/1000000</f>
        <v>40.336427999999998</v>
      </c>
      <c r="AB16" s="43">
        <f>(+'CF PDP'!BU39)/1000000</f>
        <v>9.3247260000000001</v>
      </c>
      <c r="AC16" s="43">
        <f>(+'CF PDP'!CT39)/1000000</f>
        <v>0</v>
      </c>
      <c r="AD16" s="43">
        <f>(+'CF PDP'!DI39*('CF PDP'!DJ39/100)/1000000)</f>
        <v>0</v>
      </c>
      <c r="AE16" s="43">
        <f>(SUM('CF PDP'!DK39:DM39)/1000000)</f>
        <v>2.2703000000000001E-2</v>
      </c>
      <c r="AF16" s="43">
        <f>(+'CF PDP'!DO39)/1000000</f>
        <v>30.988997000000001</v>
      </c>
      <c r="AG16" s="43">
        <f>(+'CF PDP'!DP39)/1000000</f>
        <v>22.198985</v>
      </c>
    </row>
    <row r="17" spans="1:33" x14ac:dyDescent="0.2">
      <c r="A17" s="41">
        <f>+'D-PDP'!C40</f>
        <v>2027</v>
      </c>
      <c r="B17" s="42">
        <f>+'CF PDP'!D40</f>
        <v>68</v>
      </c>
      <c r="C17" s="43">
        <f>+'CF PDP'!AB40/1000000</f>
        <v>0.38823299999999999</v>
      </c>
      <c r="D17" s="43">
        <f>+'CF PDP'!AC40/1000000</f>
        <v>0</v>
      </c>
      <c r="E17" s="43">
        <f>+'CF PDP'!AD40/1000</f>
        <v>21.559566999999998</v>
      </c>
      <c r="F17" s="43">
        <f>+'CF PDP'!AE40/1000</f>
        <v>86.428269999999998</v>
      </c>
      <c r="G17" s="43">
        <f>SUM('CF PDP'!AF40:AI40)/1000000</f>
        <v>4.4229999999999998E-3</v>
      </c>
      <c r="H17" s="43">
        <f>+'CF PDP'!AM40/1000000</f>
        <v>3.1057999999999999E-2</v>
      </c>
      <c r="I17" s="43">
        <f>+'CF PDP'!AN40/1000</f>
        <v>2.6409729999999998</v>
      </c>
      <c r="J17" s="43">
        <f>'CF PDP'!AO40/1000000</f>
        <v>0</v>
      </c>
      <c r="K17" s="43">
        <f>+'CF PDP'!AQ40/1000000</f>
        <v>0.38823299999999999</v>
      </c>
      <c r="L17" s="43">
        <f>+'CF PDP'!AR40/1000000</f>
        <v>0</v>
      </c>
      <c r="M17" s="43">
        <f>+'CF PDP'!AS40/1000</f>
        <v>21.559566999999998</v>
      </c>
      <c r="N17" s="43">
        <f>+'CF PDP'!AT40/1000</f>
        <v>86.428269999999998</v>
      </c>
      <c r="O17" s="43">
        <f>SUM('CF PDP'!AU40:AX40)/1000000</f>
        <v>4.4229999999999998E-3</v>
      </c>
      <c r="P17" s="43">
        <f>+'CF PDP'!AY40/1000000</f>
        <v>3.1057999999999999E-2</v>
      </c>
      <c r="Q17" s="43">
        <f>+'CF PDP'!AZ40/1000</f>
        <v>2.6409729999999998</v>
      </c>
      <c r="R17" s="43">
        <f>+'CF PDP'!BA40/1000000</f>
        <v>0</v>
      </c>
      <c r="S17" s="43">
        <f>+'CF PDP'!BB40/1000000</f>
        <v>0.35717399999999999</v>
      </c>
      <c r="T17" s="43">
        <f>+'CF PDP'!BC40/1000000</f>
        <v>0</v>
      </c>
      <c r="U17" s="43">
        <f>+'CF PDP'!BD40/1000</f>
        <v>21.559566999999998</v>
      </c>
      <c r="V17" s="43">
        <f>+'CF PDP'!BE40/1000</f>
        <v>86.428269999999998</v>
      </c>
      <c r="W17" s="43">
        <f>SUM('CF PDP'!BF40:BI40)/1000000</f>
        <v>4.4229999999999998E-3</v>
      </c>
      <c r="X17" s="43">
        <f>+'CF PDP'!BJ40</f>
        <v>98.739000000000004</v>
      </c>
      <c r="Y17" s="43">
        <f>+'CF PDP'!BM40*'CF PDP'!BN40</f>
        <v>5.2927919999999995</v>
      </c>
      <c r="Z17" s="43">
        <f>IF((SUM('CF PDP'!BP40:'CF PDP'!BS40))=0,0,SUM('CF PDP'!BP40:'CF PDP'!BS40)/(COUNT('CF PDP'!BP40:'CF PDP'!BS40)-COUNTIF('CF PDP'!BP40:'CF PDP'!BS40,0)))</f>
        <v>57.914333333333332</v>
      </c>
      <c r="AA17" s="43">
        <f>+'CF PDP'!BT40/1000000</f>
        <v>35.622767000000003</v>
      </c>
      <c r="AB17" s="43">
        <f>(+'CF PDP'!BU40)/1000000</f>
        <v>9.2500649999999993</v>
      </c>
      <c r="AC17" s="43">
        <f>(+'CF PDP'!CT40)/1000000</f>
        <v>0</v>
      </c>
      <c r="AD17" s="43">
        <f>(+'CF PDP'!DI40*('CF PDP'!DJ40/100)/1000000)</f>
        <v>0</v>
      </c>
      <c r="AE17" s="43">
        <f>(SUM('CF PDP'!DK40:DM40)/1000000)</f>
        <v>1.685E-2</v>
      </c>
      <c r="AF17" s="43">
        <f>(+'CF PDP'!DO40)/1000000</f>
        <v>26.35585</v>
      </c>
      <c r="AG17" s="43">
        <f>(+'CF PDP'!DP40)/1000000</f>
        <v>17.163661999999999</v>
      </c>
    </row>
    <row r="18" spans="1:33" x14ac:dyDescent="0.2">
      <c r="A18" s="41">
        <f>+'D-PDP'!C41</f>
        <v>2028</v>
      </c>
      <c r="B18" s="42">
        <f>+'CF PDP'!D41</f>
        <v>68</v>
      </c>
      <c r="C18" s="43">
        <f>+'CF PDP'!AB41/1000000</f>
        <v>0.34622999999999998</v>
      </c>
      <c r="D18" s="43">
        <f>+'CF PDP'!AC41/1000000</f>
        <v>0</v>
      </c>
      <c r="E18" s="43">
        <f>+'CF PDP'!AD41/1000</f>
        <v>13.978477999999999</v>
      </c>
      <c r="F18" s="43">
        <f>+'CF PDP'!AE41/1000</f>
        <v>81.098793999999998</v>
      </c>
      <c r="G18" s="43">
        <f>SUM('CF PDP'!AF41:AI41)/1000000</f>
        <v>3.558E-3</v>
      </c>
      <c r="H18" s="43">
        <f>+'CF PDP'!AM41/1000000</f>
        <v>2.7698E-2</v>
      </c>
      <c r="I18" s="43">
        <f>+'CF PDP'!AN41/1000</f>
        <v>1.9091990000000001</v>
      </c>
      <c r="J18" s="43">
        <f>'CF PDP'!AO41/1000000</f>
        <v>0</v>
      </c>
      <c r="K18" s="43">
        <f>+'CF PDP'!AQ41/1000000</f>
        <v>0.34622999999999998</v>
      </c>
      <c r="L18" s="43">
        <f>+'CF PDP'!AR41/1000000</f>
        <v>0</v>
      </c>
      <c r="M18" s="43">
        <f>+'CF PDP'!AS41/1000</f>
        <v>13.978477999999999</v>
      </c>
      <c r="N18" s="43">
        <f>+'CF PDP'!AT41/1000</f>
        <v>81.098793999999998</v>
      </c>
      <c r="O18" s="43">
        <f>SUM('CF PDP'!AU41:AX41)/1000000</f>
        <v>3.558E-3</v>
      </c>
      <c r="P18" s="43">
        <f>+'CF PDP'!AY41/1000000</f>
        <v>2.7698E-2</v>
      </c>
      <c r="Q18" s="43">
        <f>+'CF PDP'!AZ41/1000</f>
        <v>1.9091990000000001</v>
      </c>
      <c r="R18" s="43">
        <f>+'CF PDP'!BA41/1000000</f>
        <v>0</v>
      </c>
      <c r="S18" s="43">
        <f>+'CF PDP'!BB41/1000000</f>
        <v>0.31853100000000001</v>
      </c>
      <c r="T18" s="43">
        <f>+'CF PDP'!BC41/1000000</f>
        <v>0</v>
      </c>
      <c r="U18" s="43">
        <f>+'CF PDP'!BD41/1000</f>
        <v>13.978477999999999</v>
      </c>
      <c r="V18" s="43">
        <f>+'CF PDP'!BE41/1000</f>
        <v>81.098793999999998</v>
      </c>
      <c r="W18" s="43">
        <f>SUM('CF PDP'!BF41:BI41)/1000000</f>
        <v>3.558E-3</v>
      </c>
      <c r="X18" s="43">
        <f>+'CF PDP'!BJ41</f>
        <v>98.739000000000004</v>
      </c>
      <c r="Y18" s="43">
        <f>+'CF PDP'!BM41*'CF PDP'!BN41</f>
        <v>5.2927919999999995</v>
      </c>
      <c r="Z18" s="43">
        <f>IF((SUM('CF PDP'!BP41:'CF PDP'!BS41))=0,0,SUM('CF PDP'!BP41:'CF PDP'!BS41)/(COUNT('CF PDP'!BP41:'CF PDP'!BS41)-COUNTIF('CF PDP'!BP41:'CF PDP'!BS41,0)))</f>
        <v>57.914333333333332</v>
      </c>
      <c r="AA18" s="43">
        <f>+'CF PDP'!BT41/1000000</f>
        <v>31.719816999999999</v>
      </c>
      <c r="AB18" s="43">
        <f>(+'CF PDP'!BU41)/1000000</f>
        <v>9.2087760000000003</v>
      </c>
      <c r="AC18" s="43">
        <f>(+'CF PDP'!CT41)/1000000</f>
        <v>0</v>
      </c>
      <c r="AD18" s="43">
        <f>(+'CF PDP'!DI41*('CF PDP'!DJ41/100)/1000000)</f>
        <v>0</v>
      </c>
      <c r="AE18" s="43">
        <f>(SUM('CF PDP'!DK41:DM41)/1000000)</f>
        <v>1.3207E-2</v>
      </c>
      <c r="AF18" s="43">
        <f>(+'CF PDP'!DO41)/1000000</f>
        <v>22.497831999999999</v>
      </c>
      <c r="AG18" s="43">
        <f>(+'CF PDP'!DP41)/1000000</f>
        <v>13.319285000000001</v>
      </c>
    </row>
    <row r="19" spans="1:33" x14ac:dyDescent="0.2">
      <c r="A19" s="41">
        <f>+'D-PDP'!C42</f>
        <v>2029</v>
      </c>
      <c r="B19" s="42">
        <f>+'CF PDP'!D42</f>
        <v>66</v>
      </c>
      <c r="C19" s="43">
        <f>+'CF PDP'!AB42/1000000</f>
        <v>0.308334</v>
      </c>
      <c r="D19" s="43">
        <f>+'CF PDP'!AC42/1000000</f>
        <v>0</v>
      </c>
      <c r="E19" s="43">
        <f>+'CF PDP'!AD42/1000</f>
        <v>12.176502000000001</v>
      </c>
      <c r="F19" s="43">
        <f>+'CF PDP'!AE42/1000</f>
        <v>71.333083999999999</v>
      </c>
      <c r="G19" s="43">
        <f>SUM('CF PDP'!AF42:AI42)/1000000</f>
        <v>2.8010000000000001E-3</v>
      </c>
      <c r="H19" s="43">
        <f>+'CF PDP'!AM42/1000000</f>
        <v>2.4666E-2</v>
      </c>
      <c r="I19" s="43">
        <f>+'CF PDP'!AN42/1000</f>
        <v>1.5781240000000001</v>
      </c>
      <c r="J19" s="43">
        <f>'CF PDP'!AO42/1000000</f>
        <v>0</v>
      </c>
      <c r="K19" s="43">
        <f>+'CF PDP'!AQ42/1000000</f>
        <v>0.308334</v>
      </c>
      <c r="L19" s="43">
        <f>+'CF PDP'!AR42/1000000</f>
        <v>0</v>
      </c>
      <c r="M19" s="43">
        <f>+'CF PDP'!AS42/1000</f>
        <v>12.176502000000001</v>
      </c>
      <c r="N19" s="43">
        <f>+'CF PDP'!AT42/1000</f>
        <v>71.333083999999999</v>
      </c>
      <c r="O19" s="43">
        <f>SUM('CF PDP'!AU42:AX42)/1000000</f>
        <v>2.8010000000000001E-3</v>
      </c>
      <c r="P19" s="43">
        <f>+'CF PDP'!AY42/1000000</f>
        <v>2.4666E-2</v>
      </c>
      <c r="Q19" s="43">
        <f>+'CF PDP'!AZ42/1000</f>
        <v>1.5781240000000001</v>
      </c>
      <c r="R19" s="43">
        <f>+'CF PDP'!BA42/1000000</f>
        <v>0</v>
      </c>
      <c r="S19" s="43">
        <f>+'CF PDP'!BB42/1000000</f>
        <v>0.283667</v>
      </c>
      <c r="T19" s="43">
        <f>+'CF PDP'!BC42/1000000</f>
        <v>0</v>
      </c>
      <c r="U19" s="43">
        <f>+'CF PDP'!BD42/1000</f>
        <v>12.176502000000001</v>
      </c>
      <c r="V19" s="43">
        <f>+'CF PDP'!BE42/1000</f>
        <v>71.333083999999999</v>
      </c>
      <c r="W19" s="43">
        <f>SUM('CF PDP'!BF42:BI42)/1000000</f>
        <v>2.8010000000000001E-3</v>
      </c>
      <c r="X19" s="43">
        <f>+'CF PDP'!BJ42</f>
        <v>98.739000000000004</v>
      </c>
      <c r="Y19" s="43">
        <f>+'CF PDP'!BM42*'CF PDP'!BN42</f>
        <v>5.2927919999999995</v>
      </c>
      <c r="Z19" s="43">
        <f>IF((SUM('CF PDP'!BP42:'CF PDP'!BS42))=0,0,SUM('CF PDP'!BP42:'CF PDP'!BS42)/(COUNT('CF PDP'!BP42:'CF PDP'!BS42)-COUNTIF('CF PDP'!BP42:'CF PDP'!BS42,0)))</f>
        <v>57.914333333333332</v>
      </c>
      <c r="AA19" s="43">
        <f>+'CF PDP'!BT42/1000000</f>
        <v>28.226534999999998</v>
      </c>
      <c r="AB19" s="43">
        <f>(+'CF PDP'!BU42)/1000000</f>
        <v>9.0580130000000008</v>
      </c>
      <c r="AC19" s="43">
        <f>(+'CF PDP'!CT42)/1000000</f>
        <v>0</v>
      </c>
      <c r="AD19" s="43">
        <f>(+'CF PDP'!DI42*('CF PDP'!DJ42/100)/1000000)</f>
        <v>0</v>
      </c>
      <c r="AE19" s="43">
        <f>(SUM('CF PDP'!DK42:DM42)/1000000)</f>
        <v>1.1629E-2</v>
      </c>
      <c r="AF19" s="43">
        <f>(+'CF PDP'!DO42)/1000000</f>
        <v>19.156891000000002</v>
      </c>
      <c r="AG19" s="43">
        <f>(+'CF PDP'!DP42)/1000000</f>
        <v>10.31033</v>
      </c>
    </row>
    <row r="20" spans="1:33" x14ac:dyDescent="0.2">
      <c r="A20" s="41">
        <f>+'D-PDP'!C43</f>
        <v>2030</v>
      </c>
      <c r="B20" s="42">
        <f>+'CF PDP'!D43</f>
        <v>65</v>
      </c>
      <c r="C20" s="43">
        <f>+'CF PDP'!AB43/1000000</f>
        <v>0.27631800000000001</v>
      </c>
      <c r="D20" s="43">
        <f>+'CF PDP'!AC43/1000000</f>
        <v>0</v>
      </c>
      <c r="E20" s="43">
        <f>+'CF PDP'!AD43/1000</f>
        <v>10.504327</v>
      </c>
      <c r="F20" s="43">
        <f>+'CF PDP'!AE43/1000</f>
        <v>63.487164999999997</v>
      </c>
      <c r="G20" s="43">
        <f>SUM('CF PDP'!AF43:AI43)/1000000</f>
        <v>2.1710000000000002E-3</v>
      </c>
      <c r="H20" s="43">
        <f>+'CF PDP'!AM43/1000000</f>
        <v>2.2105E-2</v>
      </c>
      <c r="I20" s="43">
        <f>+'CF PDP'!AN43/1000</f>
        <v>1.291472</v>
      </c>
      <c r="J20" s="43">
        <f>'CF PDP'!AO43/1000000</f>
        <v>0</v>
      </c>
      <c r="K20" s="43">
        <f>+'CF PDP'!AQ43/1000000</f>
        <v>0.27631800000000001</v>
      </c>
      <c r="L20" s="43">
        <f>+'CF PDP'!AR43/1000000</f>
        <v>0</v>
      </c>
      <c r="M20" s="43">
        <f>+'CF PDP'!AS43/1000</f>
        <v>10.504327</v>
      </c>
      <c r="N20" s="43">
        <f>+'CF PDP'!AT43/1000</f>
        <v>63.487164999999997</v>
      </c>
      <c r="O20" s="43">
        <f>SUM('CF PDP'!AU43:AX43)/1000000</f>
        <v>2.1710000000000002E-3</v>
      </c>
      <c r="P20" s="43">
        <f>+'CF PDP'!AY43/1000000</f>
        <v>2.2105E-2</v>
      </c>
      <c r="Q20" s="43">
        <f>+'CF PDP'!AZ43/1000</f>
        <v>1.291472</v>
      </c>
      <c r="R20" s="43">
        <f>+'CF PDP'!BA43/1000000</f>
        <v>0</v>
      </c>
      <c r="S20" s="43">
        <f>+'CF PDP'!BB43/1000000</f>
        <v>0.25421300000000002</v>
      </c>
      <c r="T20" s="43">
        <f>+'CF PDP'!BC43/1000000</f>
        <v>0</v>
      </c>
      <c r="U20" s="43">
        <f>+'CF PDP'!BD43/1000</f>
        <v>10.504327</v>
      </c>
      <c r="V20" s="43">
        <f>+'CF PDP'!BE43/1000</f>
        <v>63.487164999999997</v>
      </c>
      <c r="W20" s="43">
        <f>SUM('CF PDP'!BF43:BI43)/1000000</f>
        <v>2.1710000000000002E-3</v>
      </c>
      <c r="X20" s="43">
        <f>+'CF PDP'!BJ43</f>
        <v>98.739000000000004</v>
      </c>
      <c r="Y20" s="43">
        <f>+'CF PDP'!BM43*'CF PDP'!BN43</f>
        <v>5.2927919999999995</v>
      </c>
      <c r="Z20" s="43">
        <f>IF((SUM('CF PDP'!BP43:'CF PDP'!BS43))=0,0,SUM('CF PDP'!BP43:'CF PDP'!BS43)/(COUNT('CF PDP'!BP43:'CF PDP'!BS43)-COUNTIF('CF PDP'!BP43:'CF PDP'!BS43,0)))</f>
        <v>57.914333333333332</v>
      </c>
      <c r="AA20" s="43">
        <f>+'CF PDP'!BT43/1000000</f>
        <v>25.274982999999999</v>
      </c>
      <c r="AB20" s="43">
        <f>(+'CF PDP'!BU43)/1000000</f>
        <v>8.927054</v>
      </c>
      <c r="AC20" s="43">
        <f>(+'CF PDP'!CT43)/1000000</f>
        <v>0</v>
      </c>
      <c r="AD20" s="43">
        <f>(+'CF PDP'!DI43*('CF PDP'!DJ43/100)/1000000)</f>
        <v>0</v>
      </c>
      <c r="AE20" s="43">
        <f>(SUM('CF PDP'!DK43:DM43)/1000000)</f>
        <v>1.0267E-2</v>
      </c>
      <c r="AF20" s="43">
        <f>(+'CF PDP'!DO43)/1000000</f>
        <v>16.33766</v>
      </c>
      <c r="AG20" s="43">
        <f>(+'CF PDP'!DP43)/1000000</f>
        <v>7.9936420000000004</v>
      </c>
    </row>
    <row r="21" spans="1:33" x14ac:dyDescent="0.2">
      <c r="A21" s="41">
        <f>+'D-PDP'!C44</f>
        <v>2031</v>
      </c>
      <c r="B21" s="42">
        <f>+'CF PDP'!D44</f>
        <v>64</v>
      </c>
      <c r="C21" s="43">
        <f>+'CF PDP'!AB44/1000000</f>
        <v>0.24863399999999999</v>
      </c>
      <c r="D21" s="43">
        <f>+'CF PDP'!AC44/1000000</f>
        <v>0</v>
      </c>
      <c r="E21" s="43">
        <f>+'CF PDP'!AD44/1000</f>
        <v>8.7346460000000015</v>
      </c>
      <c r="F21" s="43">
        <f>+'CF PDP'!AE44/1000</f>
        <v>57.059046000000002</v>
      </c>
      <c r="G21" s="43">
        <f>SUM('CF PDP'!AF44:AI44)/1000000</f>
        <v>1.624E-3</v>
      </c>
      <c r="H21" s="43">
        <f>+'CF PDP'!AM44/1000000</f>
        <v>1.9890000000000001E-2</v>
      </c>
      <c r="I21" s="43">
        <f>+'CF PDP'!AN44/1000</f>
        <v>1.022108</v>
      </c>
      <c r="J21" s="43">
        <f>'CF PDP'!AO44/1000000</f>
        <v>0</v>
      </c>
      <c r="K21" s="43">
        <f>+'CF PDP'!AQ44/1000000</f>
        <v>0.24863399999999999</v>
      </c>
      <c r="L21" s="43">
        <f>+'CF PDP'!AR44/1000000</f>
        <v>0</v>
      </c>
      <c r="M21" s="43">
        <f>+'CF PDP'!AS44/1000</f>
        <v>8.7346460000000015</v>
      </c>
      <c r="N21" s="43">
        <f>+'CF PDP'!AT44/1000</f>
        <v>57.059046000000002</v>
      </c>
      <c r="O21" s="43">
        <f>SUM('CF PDP'!AU44:AX44)/1000000</f>
        <v>1.624E-3</v>
      </c>
      <c r="P21" s="43">
        <f>+'CF PDP'!AY44/1000000</f>
        <v>1.9890000000000001E-2</v>
      </c>
      <c r="Q21" s="43">
        <f>+'CF PDP'!AZ44/1000</f>
        <v>1.022108</v>
      </c>
      <c r="R21" s="43">
        <f>+'CF PDP'!BA44/1000000</f>
        <v>0</v>
      </c>
      <c r="S21" s="43">
        <f>+'CF PDP'!BB44/1000000</f>
        <v>0.228743</v>
      </c>
      <c r="T21" s="43">
        <f>+'CF PDP'!BC44/1000000</f>
        <v>0</v>
      </c>
      <c r="U21" s="43">
        <f>+'CF PDP'!BD44/1000</f>
        <v>8.7346460000000015</v>
      </c>
      <c r="V21" s="43">
        <f>+'CF PDP'!BE44/1000</f>
        <v>57.059046000000002</v>
      </c>
      <c r="W21" s="43">
        <f>SUM('CF PDP'!BF44:BI44)/1000000</f>
        <v>1.624E-3</v>
      </c>
      <c r="X21" s="43">
        <f>+'CF PDP'!BJ44</f>
        <v>98.739000000000004</v>
      </c>
      <c r="Y21" s="43">
        <f>+'CF PDP'!BM44*'CF PDP'!BN44</f>
        <v>5.2927919999999995</v>
      </c>
      <c r="Z21" s="43">
        <f>IF((SUM('CF PDP'!BP44:'CF PDP'!BS44))=0,0,SUM('CF PDP'!BP44:'CF PDP'!BS44)/(COUNT('CF PDP'!BP44:'CF PDP'!BS44)-COUNTIF('CF PDP'!BP44:'CF PDP'!BS44,0)))</f>
        <v>57.914333333333332</v>
      </c>
      <c r="AA21" s="43">
        <f>+'CF PDP'!BT44/1000000</f>
        <v>22.720894000000001</v>
      </c>
      <c r="AB21" s="43">
        <f>(+'CF PDP'!BU44)/1000000</f>
        <v>8.8818210000000004</v>
      </c>
      <c r="AC21" s="43">
        <f>(+'CF PDP'!CT44)/1000000</f>
        <v>0</v>
      </c>
      <c r="AD21" s="43">
        <f>(+'CF PDP'!DI44*('CF PDP'!DJ44/100)/1000000)</f>
        <v>0</v>
      </c>
      <c r="AE21" s="43">
        <f>(SUM('CF PDP'!DK44:DM44)/1000000)</f>
        <v>8.9829999999999997E-3</v>
      </c>
      <c r="AF21" s="43">
        <f>(+'CF PDP'!DO44)/1000000</f>
        <v>13.830088999999999</v>
      </c>
      <c r="AG21" s="43">
        <f>(+'CF PDP'!DP44)/1000000</f>
        <v>6.151586</v>
      </c>
    </row>
    <row r="22" spans="1:33" x14ac:dyDescent="0.2">
      <c r="A22" s="41">
        <f>+'D-PDP'!C45</f>
        <v>2032</v>
      </c>
      <c r="B22" s="42">
        <f>+'CF PDP'!D45</f>
        <v>63</v>
      </c>
      <c r="C22" s="43">
        <f>+'CF PDP'!AB45/1000000</f>
        <v>0.22470399999999999</v>
      </c>
      <c r="D22" s="43">
        <f>+'CF PDP'!AC45/1000000</f>
        <v>0</v>
      </c>
      <c r="E22" s="43">
        <f>+'CF PDP'!AD45/1000</f>
        <v>6.8980399999999999</v>
      </c>
      <c r="F22" s="43">
        <f>+'CF PDP'!AE45/1000</f>
        <v>51.885925</v>
      </c>
      <c r="G22" s="43">
        <f>SUM('CF PDP'!AF45:AI45)/1000000</f>
        <v>1.1529999999999999E-3</v>
      </c>
      <c r="H22" s="43">
        <f>+'CF PDP'!AM45/1000000</f>
        <v>1.7975999999999999E-2</v>
      </c>
      <c r="I22" s="43">
        <f>+'CF PDP'!AN45/1000</f>
        <v>0.77054299999999998</v>
      </c>
      <c r="J22" s="43">
        <f>'CF PDP'!AO45/1000000</f>
        <v>0</v>
      </c>
      <c r="K22" s="43">
        <f>+'CF PDP'!AQ45/1000000</f>
        <v>0.22470399999999999</v>
      </c>
      <c r="L22" s="43">
        <f>+'CF PDP'!AR45/1000000</f>
        <v>0</v>
      </c>
      <c r="M22" s="43">
        <f>+'CF PDP'!AS45/1000</f>
        <v>6.8980399999999999</v>
      </c>
      <c r="N22" s="43">
        <f>+'CF PDP'!AT45/1000</f>
        <v>51.885925</v>
      </c>
      <c r="O22" s="43">
        <f>SUM('CF PDP'!AU45:AX45)/1000000</f>
        <v>1.1529999999999999E-3</v>
      </c>
      <c r="P22" s="43">
        <f>+'CF PDP'!AY45/1000000</f>
        <v>1.7975999999999999E-2</v>
      </c>
      <c r="Q22" s="43">
        <f>+'CF PDP'!AZ45/1000</f>
        <v>0.77054299999999998</v>
      </c>
      <c r="R22" s="43">
        <f>+'CF PDP'!BA45/1000000</f>
        <v>0</v>
      </c>
      <c r="S22" s="43">
        <f>+'CF PDP'!BB45/1000000</f>
        <v>0.206728</v>
      </c>
      <c r="T22" s="43">
        <f>+'CF PDP'!BC45/1000000</f>
        <v>0</v>
      </c>
      <c r="U22" s="43">
        <f>+'CF PDP'!BD45/1000</f>
        <v>6.8980399999999999</v>
      </c>
      <c r="V22" s="43">
        <f>+'CF PDP'!BE45/1000</f>
        <v>51.885925</v>
      </c>
      <c r="W22" s="43">
        <f>SUM('CF PDP'!BF45:BI45)/1000000</f>
        <v>1.1529999999999999E-3</v>
      </c>
      <c r="X22" s="43">
        <f>+'CF PDP'!BJ45</f>
        <v>98.739000000000004</v>
      </c>
      <c r="Y22" s="43">
        <f>+'CF PDP'!BM45*'CF PDP'!BN45</f>
        <v>5.2927919999999995</v>
      </c>
      <c r="Z22" s="43">
        <f>IF((SUM('CF PDP'!BP45:'CF PDP'!BS45))=0,0,SUM('CF PDP'!BP45:'CF PDP'!BS45)/(COUNT('CF PDP'!BP45:'CF PDP'!BS45)-COUNTIF('CF PDP'!BP45:'CF PDP'!BS45,0)))</f>
        <v>57.914333333333332</v>
      </c>
      <c r="AA22" s="43">
        <f>+'CF PDP'!BT45/1000000</f>
        <v>20.511679000000001</v>
      </c>
      <c r="AB22" s="43">
        <f>(+'CF PDP'!BU45)/1000000</f>
        <v>8.8020289999999992</v>
      </c>
      <c r="AC22" s="43">
        <f>(+'CF PDP'!CT45)/1000000</f>
        <v>0</v>
      </c>
      <c r="AD22" s="43">
        <f>(+'CF PDP'!DI45*('CF PDP'!DJ45/100)/1000000)</f>
        <v>0</v>
      </c>
      <c r="AE22" s="43">
        <f>(SUM('CF PDP'!DK45:DM45)/1000000)</f>
        <v>7.7749999999999998E-3</v>
      </c>
      <c r="AF22" s="43">
        <f>(+'CF PDP'!DO45)/1000000</f>
        <v>11.701874</v>
      </c>
      <c r="AG22" s="43">
        <f>(+'CF PDP'!DP45)/1000000</f>
        <v>4.7317840000000002</v>
      </c>
    </row>
    <row r="23" spans="1:33" x14ac:dyDescent="0.2">
      <c r="A23" s="41">
        <f>+'D-PDP'!C46</f>
        <v>2033</v>
      </c>
      <c r="B23" s="42">
        <f>+'CF PDP'!D46</f>
        <v>61</v>
      </c>
      <c r="C23" s="43">
        <f>+'CF PDP'!AB46/1000000</f>
        <v>0.20246800000000001</v>
      </c>
      <c r="D23" s="43">
        <f>+'CF PDP'!AC46/1000000</f>
        <v>0</v>
      </c>
      <c r="E23" s="43">
        <f>+'CF PDP'!AD46/1000</f>
        <v>4.5990600000000006</v>
      </c>
      <c r="F23" s="43">
        <f>+'CF PDP'!AE46/1000</f>
        <v>47.881259</v>
      </c>
      <c r="G23" s="43">
        <f>SUM('CF PDP'!AF46:AI46)/1000000</f>
        <v>6.8900000000000005E-4</v>
      </c>
      <c r="H23" s="43">
        <f>+'CF PDP'!AM46/1000000</f>
        <v>1.6197E-2</v>
      </c>
      <c r="I23" s="43">
        <f>+'CF PDP'!AN46/1000</f>
        <v>0.49090400000000001</v>
      </c>
      <c r="J23" s="43">
        <f>'CF PDP'!AO46/1000000</f>
        <v>0</v>
      </c>
      <c r="K23" s="43">
        <f>+'CF PDP'!AQ46/1000000</f>
        <v>0.20246800000000001</v>
      </c>
      <c r="L23" s="43">
        <f>+'CF PDP'!AR46/1000000</f>
        <v>0</v>
      </c>
      <c r="M23" s="43">
        <f>+'CF PDP'!AS46/1000</f>
        <v>4.5990600000000006</v>
      </c>
      <c r="N23" s="43">
        <f>+'CF PDP'!AT46/1000</f>
        <v>47.881259</v>
      </c>
      <c r="O23" s="43">
        <f>SUM('CF PDP'!AU46:AX46)/1000000</f>
        <v>6.8900000000000005E-4</v>
      </c>
      <c r="P23" s="43">
        <f>+'CF PDP'!AY46/1000000</f>
        <v>1.6197E-2</v>
      </c>
      <c r="Q23" s="43">
        <f>+'CF PDP'!AZ46/1000</f>
        <v>0.49090400000000001</v>
      </c>
      <c r="R23" s="43">
        <f>+'CF PDP'!BA46/1000000</f>
        <v>0</v>
      </c>
      <c r="S23" s="43">
        <f>+'CF PDP'!BB46/1000000</f>
        <v>0.18627099999999999</v>
      </c>
      <c r="T23" s="43">
        <f>+'CF PDP'!BC46/1000000</f>
        <v>0</v>
      </c>
      <c r="U23" s="43">
        <f>+'CF PDP'!BD46/1000</f>
        <v>4.5990600000000006</v>
      </c>
      <c r="V23" s="43">
        <f>+'CF PDP'!BE46/1000</f>
        <v>47.881259</v>
      </c>
      <c r="W23" s="43">
        <f>SUM('CF PDP'!BF46:BI46)/1000000</f>
        <v>6.8900000000000005E-4</v>
      </c>
      <c r="X23" s="43">
        <f>+'CF PDP'!BJ46</f>
        <v>98.739000000000004</v>
      </c>
      <c r="Y23" s="43">
        <f>+'CF PDP'!BM46*'CF PDP'!BN46</f>
        <v>5.2927919999999995</v>
      </c>
      <c r="Z23" s="43">
        <f>IF((SUM('CF PDP'!BP46:'CF PDP'!BS46))=0,0,SUM('CF PDP'!BP46:'CF PDP'!BS46)/(COUNT('CF PDP'!BP46:'CF PDP'!BS46)-COUNTIF('CF PDP'!BP46:'CF PDP'!BS46,0)))</f>
        <v>57.914333333333332</v>
      </c>
      <c r="AA23" s="43">
        <f>+'CF PDP'!BT46/1000000</f>
        <v>18.454231</v>
      </c>
      <c r="AB23" s="43">
        <f>(+'CF PDP'!BU46)/1000000</f>
        <v>8.6357020000000002</v>
      </c>
      <c r="AC23" s="43">
        <f>(+'CF PDP'!CT46)/1000000</f>
        <v>0</v>
      </c>
      <c r="AD23" s="43">
        <f>(+'CF PDP'!DI46*('CF PDP'!DJ46/100)/1000000)</f>
        <v>0</v>
      </c>
      <c r="AE23" s="43">
        <f>(SUM('CF PDP'!DK46:DM46)/1000000)</f>
        <v>6.4749999999999999E-3</v>
      </c>
      <c r="AF23" s="43">
        <f>(+'CF PDP'!DO46)/1000000</f>
        <v>9.8120519999999996</v>
      </c>
      <c r="AG23" s="43">
        <f>(+'CF PDP'!DP46)/1000000</f>
        <v>3.6069209999999998</v>
      </c>
    </row>
    <row r="24" spans="1:33" x14ac:dyDescent="0.2">
      <c r="A24" s="41">
        <f>+'D-PDP'!C47</f>
        <v>2034</v>
      </c>
      <c r="B24" s="42">
        <f>+'CF PDP'!D47</f>
        <v>58</v>
      </c>
      <c r="C24" s="43">
        <f>+'CF PDP'!AB47/1000000</f>
        <v>0.18298600000000001</v>
      </c>
      <c r="D24" s="43">
        <f>+'CF PDP'!AC47/1000000</f>
        <v>0</v>
      </c>
      <c r="E24" s="43">
        <f>+'CF PDP'!AD47/1000</f>
        <v>0</v>
      </c>
      <c r="F24" s="43">
        <f>+'CF PDP'!AE47/1000</f>
        <v>46.895595999999998</v>
      </c>
      <c r="G24" s="43">
        <f>SUM('CF PDP'!AF47:AI47)/1000000</f>
        <v>3.0699999999999998E-4</v>
      </c>
      <c r="H24" s="43">
        <f>+'CF PDP'!AM47/1000000</f>
        <v>1.4638E-2</v>
      </c>
      <c r="I24" s="43">
        <f>+'CF PDP'!AN47/1000</f>
        <v>8.7978000000000001E-2</v>
      </c>
      <c r="J24" s="43">
        <f>'CF PDP'!AO47/1000000</f>
        <v>0</v>
      </c>
      <c r="K24" s="43">
        <f>+'CF PDP'!AQ47/1000000</f>
        <v>0.18298600000000001</v>
      </c>
      <c r="L24" s="43">
        <f>+'CF PDP'!AR47/1000000</f>
        <v>0</v>
      </c>
      <c r="M24" s="43">
        <f>+'CF PDP'!AS47/1000</f>
        <v>0</v>
      </c>
      <c r="N24" s="43">
        <f>+'CF PDP'!AT47/1000</f>
        <v>46.895595999999998</v>
      </c>
      <c r="O24" s="43">
        <f>SUM('CF PDP'!AU47:AX47)/1000000</f>
        <v>3.0699999999999998E-4</v>
      </c>
      <c r="P24" s="43">
        <f>+'CF PDP'!AY47/1000000</f>
        <v>1.4638E-2</v>
      </c>
      <c r="Q24" s="43">
        <f>+'CF PDP'!AZ47/1000</f>
        <v>8.7978000000000001E-2</v>
      </c>
      <c r="R24" s="43">
        <f>+'CF PDP'!BA47/1000000</f>
        <v>0</v>
      </c>
      <c r="S24" s="43">
        <f>+'CF PDP'!BB47/1000000</f>
        <v>0.168347</v>
      </c>
      <c r="T24" s="43">
        <f>+'CF PDP'!BC47/1000000</f>
        <v>0</v>
      </c>
      <c r="U24" s="43">
        <f>+'CF PDP'!BD47/1000</f>
        <v>0</v>
      </c>
      <c r="V24" s="43">
        <f>+'CF PDP'!BE47/1000</f>
        <v>46.895595999999998</v>
      </c>
      <c r="W24" s="43">
        <f>SUM('CF PDP'!BF47:BI47)/1000000</f>
        <v>3.0699999999999998E-4</v>
      </c>
      <c r="X24" s="43">
        <f>+'CF PDP'!BJ47</f>
        <v>98.739000000000004</v>
      </c>
      <c r="Y24" s="43">
        <f>+'CF PDP'!BM47*'CF PDP'!BN47</f>
        <v>5.2927919999999995</v>
      </c>
      <c r="Z24" s="43">
        <f>IF((SUM('CF PDP'!BP47:'CF PDP'!BS47))=0,0,SUM('CF PDP'!BP47:'CF PDP'!BS47)/(COUNT('CF PDP'!BP47:'CF PDP'!BS47)-COUNTIF('CF PDP'!BP47:'CF PDP'!BS47,0)))</f>
        <v>57.914333333333332</v>
      </c>
      <c r="AA24" s="43">
        <f>+'CF PDP'!BT47/1000000</f>
        <v>16.639340000000001</v>
      </c>
      <c r="AB24" s="43">
        <f>(+'CF PDP'!BU47)/1000000</f>
        <v>8.3443190000000005</v>
      </c>
      <c r="AC24" s="43">
        <f>(+'CF PDP'!CT47)/1000000</f>
        <v>0</v>
      </c>
      <c r="AD24" s="43">
        <f>(+'CF PDP'!DI47*('CF PDP'!DJ47/100)/1000000)</f>
        <v>0</v>
      </c>
      <c r="AE24" s="43">
        <f>(SUM('CF PDP'!DK47:DM47)/1000000)</f>
        <v>4.4510000000000001E-3</v>
      </c>
      <c r="AF24" s="43">
        <f>(+'CF PDP'!DO47)/1000000</f>
        <v>8.2905680000000004</v>
      </c>
      <c r="AG24" s="43">
        <f>(+'CF PDP'!DP47)/1000000</f>
        <v>2.7705649999999999</v>
      </c>
    </row>
    <row r="25" spans="1:33" x14ac:dyDescent="0.2">
      <c r="A25" s="41">
        <f>+'D-PDP'!C48</f>
        <v>2035</v>
      </c>
      <c r="B25" s="42">
        <f>+'CF PDP'!D48</f>
        <v>55</v>
      </c>
      <c r="C25" s="43">
        <f>+'CF PDP'!AB48/1000000</f>
        <v>0.165829</v>
      </c>
      <c r="D25" s="43">
        <f>+'CF PDP'!AC48/1000000</f>
        <v>0</v>
      </c>
      <c r="E25" s="43">
        <f>+'CF PDP'!AD48/1000</f>
        <v>0</v>
      </c>
      <c r="F25" s="43">
        <f>+'CF PDP'!AE48/1000</f>
        <v>41.742406000000003</v>
      </c>
      <c r="G25" s="43">
        <f>SUM('CF PDP'!AF48:AI48)/1000000</f>
        <v>3.4999999999999997E-5</v>
      </c>
      <c r="H25" s="43">
        <f>+'CF PDP'!AM48/1000000</f>
        <v>1.3266E-2</v>
      </c>
      <c r="I25" s="43">
        <f>+'CF PDP'!AN48/1000</f>
        <v>1.026E-2</v>
      </c>
      <c r="J25" s="43">
        <f>'CF PDP'!AO48/1000000</f>
        <v>0</v>
      </c>
      <c r="K25" s="43">
        <f>+'CF PDP'!AQ48/1000000</f>
        <v>0.165829</v>
      </c>
      <c r="L25" s="43">
        <f>+'CF PDP'!AR48/1000000</f>
        <v>0</v>
      </c>
      <c r="M25" s="43">
        <f>+'CF PDP'!AS48/1000</f>
        <v>0</v>
      </c>
      <c r="N25" s="43">
        <f>+'CF PDP'!AT48/1000</f>
        <v>41.742406000000003</v>
      </c>
      <c r="O25" s="43">
        <f>SUM('CF PDP'!AU48:AX48)/1000000</f>
        <v>3.4999999999999997E-5</v>
      </c>
      <c r="P25" s="43">
        <f>+'CF PDP'!AY48/1000000</f>
        <v>1.3266E-2</v>
      </c>
      <c r="Q25" s="43">
        <f>+'CF PDP'!AZ48/1000</f>
        <v>1.026E-2</v>
      </c>
      <c r="R25" s="43">
        <f>+'CF PDP'!BA48/1000000</f>
        <v>0</v>
      </c>
      <c r="S25" s="43">
        <f>+'CF PDP'!BB48/1000000</f>
        <v>0.152563</v>
      </c>
      <c r="T25" s="43">
        <f>+'CF PDP'!BC48/1000000</f>
        <v>0</v>
      </c>
      <c r="U25" s="43">
        <f>+'CF PDP'!BD48/1000</f>
        <v>0</v>
      </c>
      <c r="V25" s="43">
        <f>+'CF PDP'!BE48/1000</f>
        <v>41.742406000000003</v>
      </c>
      <c r="W25" s="43">
        <f>SUM('CF PDP'!BF48:BI48)/1000000</f>
        <v>3.4999999999999997E-5</v>
      </c>
      <c r="X25" s="43">
        <f>+'CF PDP'!BJ48</f>
        <v>98.739000000000004</v>
      </c>
      <c r="Y25" s="43">
        <f>+'CF PDP'!BM48*'CF PDP'!BN48</f>
        <v>5.2927919999999995</v>
      </c>
      <c r="Z25" s="43">
        <f>IF((SUM('CF PDP'!BP48:'CF PDP'!BS48))=0,0,SUM('CF PDP'!BP48:'CF PDP'!BS48)/(COUNT('CF PDP'!BP48:'CF PDP'!BS48)-COUNTIF('CF PDP'!BP48:'CF PDP'!BS48,0)))</f>
        <v>57.914333333333332</v>
      </c>
      <c r="AA25" s="43">
        <f>+'CF PDP'!BT48/1000000</f>
        <v>15.065947</v>
      </c>
      <c r="AB25" s="43">
        <f>(+'CF PDP'!BU48)/1000000</f>
        <v>8.1246670000000005</v>
      </c>
      <c r="AC25" s="43">
        <f>(+'CF PDP'!CT48)/1000000</f>
        <v>0</v>
      </c>
      <c r="AD25" s="43">
        <f>(+'CF PDP'!DI48*('CF PDP'!DJ48/100)/1000000)</f>
        <v>0</v>
      </c>
      <c r="AE25" s="43">
        <f>(SUM('CF PDP'!DK48:DM48)/1000000)</f>
        <v>4.1060000000000003E-3</v>
      </c>
      <c r="AF25" s="43">
        <f>(+'CF PDP'!DO48)/1000000</f>
        <v>6.9371729999999996</v>
      </c>
      <c r="AG25" s="43">
        <f>(+'CF PDP'!DP48)/1000000</f>
        <v>2.1075309999999998</v>
      </c>
    </row>
    <row r="26" spans="1:33" x14ac:dyDescent="0.2">
      <c r="A26" s="41">
        <f>+'D-PDP'!C49</f>
        <v>2036</v>
      </c>
      <c r="B26" s="42">
        <f>+'CF PDP'!D49</f>
        <v>53</v>
      </c>
      <c r="C26" s="43">
        <f>+'CF PDP'!AB49/1000000</f>
        <v>0.151423</v>
      </c>
      <c r="D26" s="43">
        <f>+'CF PDP'!AC49/1000000</f>
        <v>0</v>
      </c>
      <c r="E26" s="43">
        <f>+'CF PDP'!AD49/1000</f>
        <v>0</v>
      </c>
      <c r="F26" s="43">
        <f>+'CF PDP'!AE49/1000</f>
        <v>35.785521000000003</v>
      </c>
      <c r="G26" s="43">
        <f>SUM('CF PDP'!AF49:AI49)/1000000</f>
        <v>0</v>
      </c>
      <c r="H26" s="43">
        <f>+'CF PDP'!AM49/1000000</f>
        <v>1.2113000000000001E-2</v>
      </c>
      <c r="I26" s="43">
        <f>+'CF PDP'!AN49/1000</f>
        <v>0</v>
      </c>
      <c r="J26" s="43">
        <f>'CF PDP'!AO49/1000000</f>
        <v>0</v>
      </c>
      <c r="K26" s="43">
        <f>+'CF PDP'!AQ49/1000000</f>
        <v>0.151423</v>
      </c>
      <c r="L26" s="43">
        <f>+'CF PDP'!AR49/1000000</f>
        <v>0</v>
      </c>
      <c r="M26" s="43">
        <f>+'CF PDP'!AS49/1000</f>
        <v>0</v>
      </c>
      <c r="N26" s="43">
        <f>+'CF PDP'!AT49/1000</f>
        <v>35.785521000000003</v>
      </c>
      <c r="O26" s="43">
        <f>SUM('CF PDP'!AU49:AX49)/1000000</f>
        <v>0</v>
      </c>
      <c r="P26" s="43">
        <f>+'CF PDP'!AY49/1000000</f>
        <v>1.2113000000000001E-2</v>
      </c>
      <c r="Q26" s="43">
        <f>+'CF PDP'!AZ49/1000</f>
        <v>0</v>
      </c>
      <c r="R26" s="43">
        <f>+'CF PDP'!BA49/1000000</f>
        <v>0</v>
      </c>
      <c r="S26" s="43">
        <f>+'CF PDP'!BB49/1000000</f>
        <v>0.13930899999999999</v>
      </c>
      <c r="T26" s="43">
        <f>+'CF PDP'!BC49/1000000</f>
        <v>0</v>
      </c>
      <c r="U26" s="43">
        <f>+'CF PDP'!BD49/1000</f>
        <v>0</v>
      </c>
      <c r="V26" s="43">
        <f>+'CF PDP'!BE49/1000</f>
        <v>35.785521000000003</v>
      </c>
      <c r="W26" s="43">
        <f>SUM('CF PDP'!BF49:BI49)/1000000</f>
        <v>0</v>
      </c>
      <c r="X26" s="43">
        <f>+'CF PDP'!BJ49</f>
        <v>98.739000000000004</v>
      </c>
      <c r="Y26" s="43">
        <f>+'CF PDP'!BM49*'CF PDP'!BN49</f>
        <v>5.2927919999999995</v>
      </c>
      <c r="Z26" s="43">
        <f>IF((SUM('CF PDP'!BP49:'CF PDP'!BS49))=0,0,SUM('CF PDP'!BP49:'CF PDP'!BS49)/(COUNT('CF PDP'!BP49:'CF PDP'!BS49)-COUNTIF('CF PDP'!BP49:'CF PDP'!BS49,0)))</f>
        <v>57.914333333333332</v>
      </c>
      <c r="AA26" s="43">
        <f>+'CF PDP'!BT49/1000000</f>
        <v>13.755326</v>
      </c>
      <c r="AB26" s="43">
        <f>(+'CF PDP'!BU49)/1000000</f>
        <v>8.0014869999999991</v>
      </c>
      <c r="AC26" s="43">
        <f>(+'CF PDP'!CT49)/1000000</f>
        <v>0</v>
      </c>
      <c r="AD26" s="43">
        <f>(+'CF PDP'!DI49*('CF PDP'!DJ49/100)/1000000)</f>
        <v>0</v>
      </c>
      <c r="AE26" s="43">
        <f>(SUM('CF PDP'!DK49:DM49)/1000000)</f>
        <v>4.2360000000000002E-3</v>
      </c>
      <c r="AF26" s="43">
        <f>(+'CF PDP'!DO49)/1000000</f>
        <v>5.7496010000000002</v>
      </c>
      <c r="AG26" s="43">
        <f>(+'CF PDP'!DP49)/1000000</f>
        <v>1.5879479999999999</v>
      </c>
    </row>
    <row r="27" spans="1:33" x14ac:dyDescent="0.2">
      <c r="A27" s="41">
        <f>+'D-PDP'!C50</f>
        <v>2037</v>
      </c>
      <c r="B27" s="42">
        <f>+'CF PDP'!D50</f>
        <v>51</v>
      </c>
      <c r="C27" s="43">
        <f>+'CF PDP'!AB50/1000000</f>
        <v>0.13770199999999999</v>
      </c>
      <c r="D27" s="43">
        <f>+'CF PDP'!AC50/1000000</f>
        <v>0</v>
      </c>
      <c r="E27" s="43">
        <f>+'CF PDP'!AD50/1000</f>
        <v>0</v>
      </c>
      <c r="F27" s="43">
        <f>+'CF PDP'!AE50/1000</f>
        <v>29.903063999999997</v>
      </c>
      <c r="G27" s="43">
        <f>SUM('CF PDP'!AF50:AI50)/1000000</f>
        <v>0</v>
      </c>
      <c r="H27" s="43">
        <f>+'CF PDP'!AM50/1000000</f>
        <v>1.1016E-2</v>
      </c>
      <c r="I27" s="43">
        <f>+'CF PDP'!AN50/1000</f>
        <v>0</v>
      </c>
      <c r="J27" s="43">
        <f>'CF PDP'!AO50/1000000</f>
        <v>0</v>
      </c>
      <c r="K27" s="43">
        <f>+'CF PDP'!AQ50/1000000</f>
        <v>0.13770199999999999</v>
      </c>
      <c r="L27" s="43">
        <f>+'CF PDP'!AR50/1000000</f>
        <v>0</v>
      </c>
      <c r="M27" s="43">
        <f>+'CF PDP'!AS50/1000</f>
        <v>0</v>
      </c>
      <c r="N27" s="43">
        <f>+'CF PDP'!AT50/1000</f>
        <v>29.903063999999997</v>
      </c>
      <c r="O27" s="43">
        <f>SUM('CF PDP'!AU50:AX50)/1000000</f>
        <v>0</v>
      </c>
      <c r="P27" s="43">
        <f>+'CF PDP'!AY50/1000000</f>
        <v>1.1016E-2</v>
      </c>
      <c r="Q27" s="43">
        <f>+'CF PDP'!AZ50/1000</f>
        <v>0</v>
      </c>
      <c r="R27" s="43">
        <f>+'CF PDP'!BA50/1000000</f>
        <v>0</v>
      </c>
      <c r="S27" s="43">
        <f>+'CF PDP'!BB50/1000000</f>
        <v>0.12668599999999999</v>
      </c>
      <c r="T27" s="43">
        <f>+'CF PDP'!BC50/1000000</f>
        <v>0</v>
      </c>
      <c r="U27" s="43">
        <f>+'CF PDP'!BD50/1000</f>
        <v>0</v>
      </c>
      <c r="V27" s="43">
        <f>+'CF PDP'!BE50/1000</f>
        <v>29.903063999999997</v>
      </c>
      <c r="W27" s="43">
        <f>SUM('CF PDP'!BF50:BI50)/1000000</f>
        <v>0</v>
      </c>
      <c r="X27" s="43">
        <f>+'CF PDP'!BJ50</f>
        <v>98.739000000000004</v>
      </c>
      <c r="Y27" s="43">
        <f>+'CF PDP'!BM50*'CF PDP'!BN50</f>
        <v>5.2927919999999995</v>
      </c>
      <c r="Z27" s="43">
        <f>IF((SUM('CF PDP'!BP50:'CF PDP'!BS50))=0,0,SUM('CF PDP'!BP50:'CF PDP'!BS50)/(COUNT('CF PDP'!BP50:'CF PDP'!BS50)-COUNTIF('CF PDP'!BP50:'CF PDP'!BS50,0)))</f>
        <v>57.914333333333332</v>
      </c>
      <c r="AA27" s="43">
        <f>+'CF PDP'!BT50/1000000</f>
        <v>12.508893</v>
      </c>
      <c r="AB27" s="43">
        <f>(+'CF PDP'!BU50)/1000000</f>
        <v>7.8995629999999997</v>
      </c>
      <c r="AC27" s="43">
        <f>(+'CF PDP'!CT50)/1000000</f>
        <v>0</v>
      </c>
      <c r="AD27" s="43">
        <f>(+'CF PDP'!DI50*('CF PDP'!DJ50/100)/1000000)</f>
        <v>0</v>
      </c>
      <c r="AE27" s="43">
        <f>(SUM('CF PDP'!DK50:DM50)/1000000)</f>
        <v>4.3699999999999998E-3</v>
      </c>
      <c r="AF27" s="43">
        <f>(+'CF PDP'!DO50)/1000000</f>
        <v>4.604959</v>
      </c>
      <c r="AG27" s="43">
        <f>(+'CF PDP'!DP50)/1000000</f>
        <v>1.1561969999999999</v>
      </c>
    </row>
    <row r="28" spans="1:33" x14ac:dyDescent="0.2">
      <c r="A28" s="41">
        <f>+'D-PDP'!C51</f>
        <v>2038</v>
      </c>
      <c r="B28" s="42">
        <f>+'CF PDP'!D51</f>
        <v>49</v>
      </c>
      <c r="C28" s="43">
        <f>+'CF PDP'!AB51/1000000</f>
        <v>0.12560199999999999</v>
      </c>
      <c r="D28" s="43">
        <f>+'CF PDP'!AC51/1000000</f>
        <v>0</v>
      </c>
      <c r="E28" s="43">
        <f>+'CF PDP'!AD51/1000</f>
        <v>0</v>
      </c>
      <c r="F28" s="43">
        <f>+'CF PDP'!AE51/1000</f>
        <v>24.988139999999998</v>
      </c>
      <c r="G28" s="43">
        <f>SUM('CF PDP'!AF51:AI51)/1000000</f>
        <v>0</v>
      </c>
      <c r="H28" s="43">
        <f>+'CF PDP'!AM51/1000000</f>
        <v>1.0048E-2</v>
      </c>
      <c r="I28" s="43">
        <f>+'CF PDP'!AN51/1000</f>
        <v>0</v>
      </c>
      <c r="J28" s="43">
        <f>'CF PDP'!AO51/1000000</f>
        <v>0</v>
      </c>
      <c r="K28" s="43">
        <f>+'CF PDP'!AQ51/1000000</f>
        <v>0.12560199999999999</v>
      </c>
      <c r="L28" s="43">
        <f>+'CF PDP'!AR51/1000000</f>
        <v>0</v>
      </c>
      <c r="M28" s="43">
        <f>+'CF PDP'!AS51/1000</f>
        <v>0</v>
      </c>
      <c r="N28" s="43">
        <f>+'CF PDP'!AT51/1000</f>
        <v>24.988139999999998</v>
      </c>
      <c r="O28" s="43">
        <f>SUM('CF PDP'!AU51:AX51)/1000000</f>
        <v>0</v>
      </c>
      <c r="P28" s="43">
        <f>+'CF PDP'!AY51/1000000</f>
        <v>1.0048E-2</v>
      </c>
      <c r="Q28" s="43">
        <f>+'CF PDP'!AZ51/1000</f>
        <v>0</v>
      </c>
      <c r="R28" s="43">
        <f>+'CF PDP'!BA51/1000000</f>
        <v>0</v>
      </c>
      <c r="S28" s="43">
        <f>+'CF PDP'!BB51/1000000</f>
        <v>0.115553</v>
      </c>
      <c r="T28" s="43">
        <f>+'CF PDP'!BC51/1000000</f>
        <v>0</v>
      </c>
      <c r="U28" s="43">
        <f>+'CF PDP'!BD51/1000</f>
        <v>0</v>
      </c>
      <c r="V28" s="43">
        <f>+'CF PDP'!BE51/1000</f>
        <v>24.988139999999998</v>
      </c>
      <c r="W28" s="43">
        <f>SUM('CF PDP'!BF51:BI51)/1000000</f>
        <v>0</v>
      </c>
      <c r="X28" s="43">
        <f>+'CF PDP'!BJ51</f>
        <v>98.739000000000004</v>
      </c>
      <c r="Y28" s="43">
        <f>+'CF PDP'!BM51*'CF PDP'!BN51</f>
        <v>5.2927919999999995</v>
      </c>
      <c r="Z28" s="43">
        <f>IF((SUM('CF PDP'!BP51:'CF PDP'!BS51))=0,0,SUM('CF PDP'!BP51:'CF PDP'!BS51)/(COUNT('CF PDP'!BP51:'CF PDP'!BS51)-COUNTIF('CF PDP'!BP51:'CF PDP'!BS51,0)))</f>
        <v>57.914333333333332</v>
      </c>
      <c r="AA28" s="43">
        <f>+'CF PDP'!BT51/1000000</f>
        <v>11.409678</v>
      </c>
      <c r="AB28" s="43">
        <f>(+'CF PDP'!BU51)/1000000</f>
        <v>7.764221</v>
      </c>
      <c r="AC28" s="43">
        <f>(+'CF PDP'!CT51)/1000000</f>
        <v>0</v>
      </c>
      <c r="AD28" s="43">
        <f>(+'CF PDP'!DI51*('CF PDP'!DJ51/100)/1000000)</f>
        <v>0</v>
      </c>
      <c r="AE28" s="43">
        <f>(SUM('CF PDP'!DK51:DM51)/1000000)</f>
        <v>4.47E-3</v>
      </c>
      <c r="AF28" s="43">
        <f>(+'CF PDP'!DO51)/1000000</f>
        <v>3.6409859999999998</v>
      </c>
      <c r="AG28" s="43">
        <f>(+'CF PDP'!DP51)/1000000</f>
        <v>0.83106000000000002</v>
      </c>
    </row>
    <row r="29" spans="1:33" x14ac:dyDescent="0.2">
      <c r="A29" s="41">
        <f>+'D-PDP'!C52</f>
        <v>2039</v>
      </c>
      <c r="B29" s="42">
        <f>+'CF PDP'!D52</f>
        <v>49</v>
      </c>
      <c r="C29" s="43">
        <f>+'CF PDP'!AB52/1000000</f>
        <v>0.115313</v>
      </c>
      <c r="D29" s="43">
        <f>+'CF PDP'!AC52/1000000</f>
        <v>0</v>
      </c>
      <c r="E29" s="43">
        <f>+'CF PDP'!AD52/1000</f>
        <v>0</v>
      </c>
      <c r="F29" s="43">
        <f>+'CF PDP'!AE52/1000</f>
        <v>20.905200000000001</v>
      </c>
      <c r="G29" s="43">
        <f>SUM('CF PDP'!AF52:AI52)/1000000</f>
        <v>0</v>
      </c>
      <c r="H29" s="43">
        <f>+'CF PDP'!AM52/1000000</f>
        <v>9.2250000000000006E-3</v>
      </c>
      <c r="I29" s="43">
        <f>+'CF PDP'!AN52/1000</f>
        <v>0</v>
      </c>
      <c r="J29" s="43">
        <f>'CF PDP'!AO52/1000000</f>
        <v>0</v>
      </c>
      <c r="K29" s="43">
        <f>+'CF PDP'!AQ52/1000000</f>
        <v>0.115313</v>
      </c>
      <c r="L29" s="43">
        <f>+'CF PDP'!AR52/1000000</f>
        <v>0</v>
      </c>
      <c r="M29" s="43">
        <f>+'CF PDP'!AS52/1000</f>
        <v>0</v>
      </c>
      <c r="N29" s="43">
        <f>+'CF PDP'!AT52/1000</f>
        <v>20.905200000000001</v>
      </c>
      <c r="O29" s="43">
        <f>SUM('CF PDP'!AU52:AX52)/1000000</f>
        <v>0</v>
      </c>
      <c r="P29" s="43">
        <f>+'CF PDP'!AY52/1000000</f>
        <v>9.2250000000000006E-3</v>
      </c>
      <c r="Q29" s="43">
        <f>+'CF PDP'!AZ52/1000</f>
        <v>0</v>
      </c>
      <c r="R29" s="43">
        <f>+'CF PDP'!BA52/1000000</f>
        <v>0</v>
      </c>
      <c r="S29" s="43">
        <f>+'CF PDP'!BB52/1000000</f>
        <v>0.106088</v>
      </c>
      <c r="T29" s="43">
        <f>+'CF PDP'!BC52/1000000</f>
        <v>0</v>
      </c>
      <c r="U29" s="43">
        <f>+'CF PDP'!BD52/1000</f>
        <v>0</v>
      </c>
      <c r="V29" s="43">
        <f>+'CF PDP'!BE52/1000</f>
        <v>20.905200000000001</v>
      </c>
      <c r="W29" s="43">
        <f>SUM('CF PDP'!BF52:BI52)/1000000</f>
        <v>0</v>
      </c>
      <c r="X29" s="43">
        <f>+'CF PDP'!BJ52</f>
        <v>98.739000000000004</v>
      </c>
      <c r="Y29" s="43">
        <f>+'CF PDP'!BM52*'CF PDP'!BN52</f>
        <v>5.2927919999999995</v>
      </c>
      <c r="Z29" s="43">
        <f>IF((SUM('CF PDP'!BP52:'CF PDP'!BS52))=0,0,SUM('CF PDP'!BP52:'CF PDP'!BS52)/(COUNT('CF PDP'!BP52:'CF PDP'!BS52)-COUNTIF('CF PDP'!BP52:'CF PDP'!BS52,0)))</f>
        <v>57.914333333333332</v>
      </c>
      <c r="AA29" s="43">
        <f>+'CF PDP'!BT52/1000000</f>
        <v>10.475111999999999</v>
      </c>
      <c r="AB29" s="43">
        <f>(+'CF PDP'!BU52)/1000000</f>
        <v>7.7464630000000003</v>
      </c>
      <c r="AC29" s="43">
        <f>(+'CF PDP'!CT52)/1000000</f>
        <v>0</v>
      </c>
      <c r="AD29" s="43">
        <f>(+'CF PDP'!DI52*('CF PDP'!DJ52/100)/1000000)</f>
        <v>0</v>
      </c>
      <c r="AE29" s="43">
        <f>(SUM('CF PDP'!DK52:DM52)/1000000)</f>
        <v>4.6709999999999998E-3</v>
      </c>
      <c r="AF29" s="43">
        <f>(+'CF PDP'!DO52)/1000000</f>
        <v>2.7239770000000001</v>
      </c>
      <c r="AG29" s="43">
        <f>(+'CF PDP'!DP52)/1000000</f>
        <v>0.56522799999999995</v>
      </c>
    </row>
    <row r="30" spans="1:33" x14ac:dyDescent="0.2">
      <c r="A30" s="41">
        <f>+'D-PDP'!C53</f>
        <v>2040</v>
      </c>
      <c r="B30" s="42">
        <f>+'CF PDP'!D53</f>
        <v>46</v>
      </c>
      <c r="C30" s="43">
        <f>+'CF PDP'!AB53/1000000</f>
        <v>0.10556400000000001</v>
      </c>
      <c r="D30" s="43">
        <f>+'CF PDP'!AC53/1000000</f>
        <v>0</v>
      </c>
      <c r="E30" s="43">
        <f>+'CF PDP'!AD53/1000</f>
        <v>0</v>
      </c>
      <c r="F30" s="43">
        <f>+'CF PDP'!AE53/1000</f>
        <v>17.301715000000002</v>
      </c>
      <c r="G30" s="43">
        <f>SUM('CF PDP'!AF53:AI53)/1000000</f>
        <v>0</v>
      </c>
      <c r="H30" s="43">
        <f>+'CF PDP'!AM53/1000000</f>
        <v>8.4449999999999994E-3</v>
      </c>
      <c r="I30" s="43">
        <f>+'CF PDP'!AN53/1000</f>
        <v>0</v>
      </c>
      <c r="J30" s="43">
        <f>'CF PDP'!AO53/1000000</f>
        <v>0</v>
      </c>
      <c r="K30" s="43">
        <f>+'CF PDP'!AQ53/1000000</f>
        <v>0.10556400000000001</v>
      </c>
      <c r="L30" s="43">
        <f>+'CF PDP'!AR53/1000000</f>
        <v>0</v>
      </c>
      <c r="M30" s="43">
        <f>+'CF PDP'!AS53/1000</f>
        <v>0</v>
      </c>
      <c r="N30" s="43">
        <f>+'CF PDP'!AT53/1000</f>
        <v>17.301715000000002</v>
      </c>
      <c r="O30" s="43">
        <f>SUM('CF PDP'!AU53:AX53)/1000000</f>
        <v>0</v>
      </c>
      <c r="P30" s="43">
        <f>+'CF PDP'!AY53/1000000</f>
        <v>8.4449999999999994E-3</v>
      </c>
      <c r="Q30" s="43">
        <f>+'CF PDP'!AZ53/1000</f>
        <v>0</v>
      </c>
      <c r="R30" s="43">
        <f>+'CF PDP'!BA53/1000000</f>
        <v>0</v>
      </c>
      <c r="S30" s="43">
        <f>+'CF PDP'!BB53/1000000</f>
        <v>9.7118999999999997E-2</v>
      </c>
      <c r="T30" s="43">
        <f>+'CF PDP'!BC53/1000000</f>
        <v>0</v>
      </c>
      <c r="U30" s="43">
        <f>+'CF PDP'!BD53/1000</f>
        <v>0</v>
      </c>
      <c r="V30" s="43">
        <f>+'CF PDP'!BE53/1000</f>
        <v>17.301715000000002</v>
      </c>
      <c r="W30" s="43">
        <f>SUM('CF PDP'!BF53:BI53)/1000000</f>
        <v>0</v>
      </c>
      <c r="X30" s="43">
        <f>+'CF PDP'!BJ53</f>
        <v>98.739000000000004</v>
      </c>
      <c r="Y30" s="43">
        <f>+'CF PDP'!BM53*'CF PDP'!BN53</f>
        <v>5.2927919999999995</v>
      </c>
      <c r="Z30" s="43">
        <f>IF((SUM('CF PDP'!BP53:'CF PDP'!BS53))=0,0,SUM('CF PDP'!BP53:'CF PDP'!BS53)/(COUNT('CF PDP'!BP53:'CF PDP'!BS53)-COUNTIF('CF PDP'!BP53:'CF PDP'!BS53,0)))</f>
        <v>57.914333333333332</v>
      </c>
      <c r="AA30" s="43">
        <f>+'CF PDP'!BT53/1000000</f>
        <v>9.5895039999999998</v>
      </c>
      <c r="AB30" s="43">
        <f>(+'CF PDP'!BU53)/1000000</f>
        <v>7.6207349999999998</v>
      </c>
      <c r="AC30" s="43">
        <f>(+'CF PDP'!CT53)/1000000</f>
        <v>0</v>
      </c>
      <c r="AD30" s="43">
        <f>(+'CF PDP'!DI53*('CF PDP'!DJ53/100)/1000000)</f>
        <v>0</v>
      </c>
      <c r="AE30" s="43">
        <f>(SUM('CF PDP'!DK53:DM53)/1000000)</f>
        <v>4.7650000000000001E-3</v>
      </c>
      <c r="AF30" s="43">
        <f>(+'CF PDP'!DO53)/1000000</f>
        <v>1.9640029999999999</v>
      </c>
      <c r="AG30" s="43">
        <f>(+'CF PDP'!DP53)/1000000</f>
        <v>0.37048399999999998</v>
      </c>
    </row>
    <row r="31" spans="1:33" x14ac:dyDescent="0.2">
      <c r="A31" s="41">
        <f>+'D-PDP'!C54</f>
        <v>2041</v>
      </c>
      <c r="B31" s="42">
        <f>+'CF PDP'!D54</f>
        <v>44</v>
      </c>
      <c r="C31" s="43">
        <f>+'CF PDP'!AB54/1000000</f>
        <v>9.6403000000000003E-2</v>
      </c>
      <c r="D31" s="43">
        <f>+'CF PDP'!AC54/1000000</f>
        <v>0</v>
      </c>
      <c r="E31" s="43">
        <f>+'CF PDP'!AD54/1000</f>
        <v>0</v>
      </c>
      <c r="F31" s="43">
        <f>+'CF PDP'!AE54/1000</f>
        <v>14.151468999999999</v>
      </c>
      <c r="G31" s="43">
        <f>SUM('CF PDP'!AF54:AI54)/1000000</f>
        <v>0</v>
      </c>
      <c r="H31" s="43">
        <f>+'CF PDP'!AM54/1000000</f>
        <v>7.7120000000000001E-3</v>
      </c>
      <c r="I31" s="43">
        <f>+'CF PDP'!AN54/1000</f>
        <v>0</v>
      </c>
      <c r="J31" s="43">
        <f>'CF PDP'!AO54/1000000</f>
        <v>0</v>
      </c>
      <c r="K31" s="43">
        <f>+'CF PDP'!AQ54/1000000</f>
        <v>9.6403000000000003E-2</v>
      </c>
      <c r="L31" s="43">
        <f>+'CF PDP'!AR54/1000000</f>
        <v>0</v>
      </c>
      <c r="M31" s="43">
        <f>+'CF PDP'!AS54/1000</f>
        <v>0</v>
      </c>
      <c r="N31" s="43">
        <f>+'CF PDP'!AT54/1000</f>
        <v>14.151468999999999</v>
      </c>
      <c r="O31" s="43">
        <f>SUM('CF PDP'!AU54:AX54)/1000000</f>
        <v>0</v>
      </c>
      <c r="P31" s="43">
        <f>+'CF PDP'!AY54/1000000</f>
        <v>7.7120000000000001E-3</v>
      </c>
      <c r="Q31" s="43">
        <f>+'CF PDP'!AZ54/1000</f>
        <v>0</v>
      </c>
      <c r="R31" s="43">
        <f>+'CF PDP'!BA54/1000000</f>
        <v>0</v>
      </c>
      <c r="S31" s="43">
        <f>+'CF PDP'!BB54/1000000</f>
        <v>8.8691000000000006E-2</v>
      </c>
      <c r="T31" s="43">
        <f>+'CF PDP'!BC54/1000000</f>
        <v>0</v>
      </c>
      <c r="U31" s="43">
        <f>+'CF PDP'!BD54/1000</f>
        <v>0</v>
      </c>
      <c r="V31" s="43">
        <f>+'CF PDP'!BE54/1000</f>
        <v>14.151468999999999</v>
      </c>
      <c r="W31" s="43">
        <f>SUM('CF PDP'!BF54:BI54)/1000000</f>
        <v>0</v>
      </c>
      <c r="X31" s="43">
        <f>+'CF PDP'!BJ54</f>
        <v>98.739000000000004</v>
      </c>
      <c r="Y31" s="43">
        <f>+'CF PDP'!BM54*'CF PDP'!BN54</f>
        <v>5.2927919999999995</v>
      </c>
      <c r="Z31" s="43">
        <f>IF((SUM('CF PDP'!BP54:'CF PDP'!BS54))=0,0,SUM('CF PDP'!BP54:'CF PDP'!BS54)/(COUNT('CF PDP'!BP54:'CF PDP'!BS54)-COUNTIF('CF PDP'!BP54:'CF PDP'!BS54,0)))</f>
        <v>57.914333333333332</v>
      </c>
      <c r="AA31" s="43">
        <f>+'CF PDP'!BT54/1000000</f>
        <v>8.7572899999999994</v>
      </c>
      <c r="AB31" s="43">
        <f>(+'CF PDP'!BU54)/1000000</f>
        <v>7.4775650000000002</v>
      </c>
      <c r="AC31" s="43">
        <f>(+'CF PDP'!CT54)/1000000</f>
        <v>0</v>
      </c>
      <c r="AD31" s="43">
        <f>(+'CF PDP'!DI54*('CF PDP'!DJ54/100)/1000000)</f>
        <v>0</v>
      </c>
      <c r="AE31" s="43">
        <f>(SUM('CF PDP'!DK54:DM54)/1000000)</f>
        <v>4.7990000000000003E-3</v>
      </c>
      <c r="AF31" s="43">
        <f>(+'CF PDP'!DO54)/1000000</f>
        <v>1.274926</v>
      </c>
      <c r="AG31" s="43">
        <f>(+'CF PDP'!DP54)/1000000</f>
        <v>0.218635</v>
      </c>
    </row>
    <row r="32" spans="1:33" x14ac:dyDescent="0.2">
      <c r="A32" s="41">
        <f>+'D-PDP'!C55</f>
        <v>2042</v>
      </c>
      <c r="B32" s="42">
        <f>+'CF PDP'!D55</f>
        <v>43</v>
      </c>
      <c r="C32" s="43">
        <f>+'CF PDP'!AB55/1000000</f>
        <v>8.8471999999999995E-2</v>
      </c>
      <c r="D32" s="43">
        <f>+'CF PDP'!AC55/1000000</f>
        <v>0</v>
      </c>
      <c r="E32" s="43">
        <f>+'CF PDP'!AD55/1000</f>
        <v>0</v>
      </c>
      <c r="F32" s="43">
        <f>+'CF PDP'!AE55/1000</f>
        <v>11.341386</v>
      </c>
      <c r="G32" s="43">
        <f>SUM('CF PDP'!AF55:AI55)/1000000</f>
        <v>0</v>
      </c>
      <c r="H32" s="43">
        <f>+'CF PDP'!AM55/1000000</f>
        <v>7.077E-3</v>
      </c>
      <c r="I32" s="43">
        <f>+'CF PDP'!AN55/1000</f>
        <v>0</v>
      </c>
      <c r="J32" s="43">
        <f>'CF PDP'!AO55/1000000</f>
        <v>0</v>
      </c>
      <c r="K32" s="43">
        <f>+'CF PDP'!AQ55/1000000</f>
        <v>8.8471999999999995E-2</v>
      </c>
      <c r="L32" s="43">
        <f>+'CF PDP'!AR55/1000000</f>
        <v>0</v>
      </c>
      <c r="M32" s="43">
        <f>+'CF PDP'!AS55/1000</f>
        <v>0</v>
      </c>
      <c r="N32" s="43">
        <f>+'CF PDP'!AT55/1000</f>
        <v>11.341386</v>
      </c>
      <c r="O32" s="43">
        <f>SUM('CF PDP'!AU55:AX55)/1000000</f>
        <v>0</v>
      </c>
      <c r="P32" s="43">
        <f>+'CF PDP'!AY55/1000000</f>
        <v>7.077E-3</v>
      </c>
      <c r="Q32" s="43">
        <f>+'CF PDP'!AZ55/1000</f>
        <v>0</v>
      </c>
      <c r="R32" s="43">
        <f>+'CF PDP'!BA55/1000000</f>
        <v>0</v>
      </c>
      <c r="S32" s="43">
        <f>+'CF PDP'!BB55/1000000</f>
        <v>8.1393999999999994E-2</v>
      </c>
      <c r="T32" s="43">
        <f>+'CF PDP'!BC55/1000000</f>
        <v>0</v>
      </c>
      <c r="U32" s="43">
        <f>+'CF PDP'!BD55/1000</f>
        <v>0</v>
      </c>
      <c r="V32" s="43">
        <f>+'CF PDP'!BE55/1000</f>
        <v>11.341386</v>
      </c>
      <c r="W32" s="43">
        <f>SUM('CF PDP'!BF55:BI55)/1000000</f>
        <v>0</v>
      </c>
      <c r="X32" s="43">
        <f>+'CF PDP'!BJ55</f>
        <v>98.739000000000004</v>
      </c>
      <c r="Y32" s="43">
        <f>+'CF PDP'!BM55*'CF PDP'!BN55</f>
        <v>5.2927919999999995</v>
      </c>
      <c r="Z32" s="43">
        <f>IF((SUM('CF PDP'!BP55:'CF PDP'!BS55))=0,0,SUM('CF PDP'!BP55:'CF PDP'!BS55)/(COUNT('CF PDP'!BP55:'CF PDP'!BS55)-COUNTIF('CF PDP'!BP55:'CF PDP'!BS55,0)))</f>
        <v>57.914333333333332</v>
      </c>
      <c r="AA32" s="43">
        <f>+'CF PDP'!BT55/1000000</f>
        <v>8.0368589999999998</v>
      </c>
      <c r="AB32" s="43">
        <f>(+'CF PDP'!BU55)/1000000</f>
        <v>7.3719099999999997</v>
      </c>
      <c r="AC32" s="43">
        <f>(+'CF PDP'!CT55)/1000000</f>
        <v>0</v>
      </c>
      <c r="AD32" s="43">
        <f>(+'CF PDP'!DI55*('CF PDP'!DJ55/100)/1000000)</f>
        <v>0</v>
      </c>
      <c r="AE32" s="43">
        <f>(SUM('CF PDP'!DK55:DM55)/1000000)</f>
        <v>4.8659999999999997E-3</v>
      </c>
      <c r="AF32" s="43">
        <f>(+'CF PDP'!DO55)/1000000</f>
        <v>0.66008299999999998</v>
      </c>
      <c r="AG32" s="43">
        <f>(+'CF PDP'!DP55)/1000000</f>
        <v>0.102906</v>
      </c>
    </row>
    <row r="33" spans="1:33" x14ac:dyDescent="0.2">
      <c r="A33" s="41">
        <f>+'D-PDP'!C56</f>
        <v>2043</v>
      </c>
      <c r="B33" s="42">
        <f>+'CF PDP'!D56</f>
        <v>42</v>
      </c>
      <c r="C33" s="43">
        <f>+'CF PDP'!AB56/1000000</f>
        <v>8.1675999999999999E-2</v>
      </c>
      <c r="D33" s="43">
        <f>+'CF PDP'!AC56/1000000</f>
        <v>0</v>
      </c>
      <c r="E33" s="43">
        <f>+'CF PDP'!AD56/1000</f>
        <v>0</v>
      </c>
      <c r="F33" s="43">
        <f>+'CF PDP'!AE56/1000</f>
        <v>8.8086859999999998</v>
      </c>
      <c r="G33" s="43">
        <f>SUM('CF PDP'!AF56:AI56)/1000000</f>
        <v>0</v>
      </c>
      <c r="H33" s="43">
        <f>+'CF PDP'!AM56/1000000</f>
        <v>6.5339999999999999E-3</v>
      </c>
      <c r="I33" s="43">
        <f>+'CF PDP'!AN56/1000</f>
        <v>0</v>
      </c>
      <c r="J33" s="43">
        <f>'CF PDP'!AO56/1000000</f>
        <v>0</v>
      </c>
      <c r="K33" s="43">
        <f>+'CF PDP'!AQ56/1000000</f>
        <v>8.1675999999999999E-2</v>
      </c>
      <c r="L33" s="43">
        <f>+'CF PDP'!AR56/1000000</f>
        <v>0</v>
      </c>
      <c r="M33" s="43">
        <f>+'CF PDP'!AS56/1000</f>
        <v>0</v>
      </c>
      <c r="N33" s="43">
        <f>+'CF PDP'!AT56/1000</f>
        <v>8.8086859999999998</v>
      </c>
      <c r="O33" s="43">
        <f>SUM('CF PDP'!AU56:AX56)/1000000</f>
        <v>0</v>
      </c>
      <c r="P33" s="43">
        <f>+'CF PDP'!AY56/1000000</f>
        <v>6.5339999999999999E-3</v>
      </c>
      <c r="Q33" s="43">
        <f>+'CF PDP'!AZ56/1000</f>
        <v>0</v>
      </c>
      <c r="R33" s="43">
        <f>+'CF PDP'!BA56/1000000</f>
        <v>0</v>
      </c>
      <c r="S33" s="43">
        <f>+'CF PDP'!BB56/1000000</f>
        <v>7.5142E-2</v>
      </c>
      <c r="T33" s="43">
        <f>+'CF PDP'!BC56/1000000</f>
        <v>0</v>
      </c>
      <c r="U33" s="43">
        <f>+'CF PDP'!BD56/1000</f>
        <v>0</v>
      </c>
      <c r="V33" s="43">
        <f>+'CF PDP'!BE56/1000</f>
        <v>8.8086859999999998</v>
      </c>
      <c r="W33" s="43">
        <f>SUM('CF PDP'!BF56:BI56)/1000000</f>
        <v>0</v>
      </c>
      <c r="X33" s="43">
        <f>+'CF PDP'!BJ56</f>
        <v>98.739000000000004</v>
      </c>
      <c r="Y33" s="43">
        <f>+'CF PDP'!BM56*'CF PDP'!BN56</f>
        <v>5.2927919999999995</v>
      </c>
      <c r="Z33" s="43">
        <f>IF((SUM('CF PDP'!BP56:'CF PDP'!BS56))=0,0,SUM('CF PDP'!BP56:'CF PDP'!BS56)/(COUNT('CF PDP'!BP56:'CF PDP'!BS56)-COUNTIF('CF PDP'!BP56:'CF PDP'!BS56,0)))</f>
        <v>57.914333333333332</v>
      </c>
      <c r="AA33" s="43">
        <f>+'CF PDP'!BT56/1000000</f>
        <v>7.4195029999999997</v>
      </c>
      <c r="AB33" s="43">
        <f>(+'CF PDP'!BU56)/1000000</f>
        <v>7.3384650000000002</v>
      </c>
      <c r="AC33" s="43">
        <f>(+'CF PDP'!CT56)/1000000</f>
        <v>0</v>
      </c>
      <c r="AD33" s="43">
        <f>(+'CF PDP'!DI56*('CF PDP'!DJ56/100)/1000000)</f>
        <v>0</v>
      </c>
      <c r="AE33" s="43">
        <f>(SUM('CF PDP'!DK56:DM56)/1000000)</f>
        <v>4.9610000000000001E-3</v>
      </c>
      <c r="AF33" s="43">
        <f>(+'CF PDP'!DO56)/1000000</f>
        <v>7.6077000000000006E-2</v>
      </c>
      <c r="AG33" s="43">
        <f>(+'CF PDP'!DP56)/1000000</f>
        <v>1.0782E-2</v>
      </c>
    </row>
    <row r="34" spans="1:33" x14ac:dyDescent="0.2">
      <c r="A34" s="41">
        <f>+'D-PDP'!C57</f>
        <v>2044</v>
      </c>
      <c r="B34" s="42">
        <f>+'CF PDP'!D57</f>
        <v>0</v>
      </c>
      <c r="C34" s="43">
        <f>+'CF PDP'!AB57/1000000</f>
        <v>0</v>
      </c>
      <c r="D34" s="43">
        <f>+'CF PDP'!AC57/1000000</f>
        <v>0</v>
      </c>
      <c r="E34" s="43">
        <f>+'CF PDP'!AD57/1000</f>
        <v>0</v>
      </c>
      <c r="F34" s="43">
        <f>+'CF PDP'!AE57/1000</f>
        <v>0</v>
      </c>
      <c r="G34" s="43">
        <f>SUM('CF PDP'!AF57:AI57)/1000000</f>
        <v>0</v>
      </c>
      <c r="H34" s="43">
        <f>+'CF PDP'!AM57/1000000</f>
        <v>0</v>
      </c>
      <c r="I34" s="43">
        <f>+'CF PDP'!AN57/1000</f>
        <v>0</v>
      </c>
      <c r="J34" s="43">
        <f>'CF PDP'!AO57/1000000</f>
        <v>0</v>
      </c>
      <c r="K34" s="43">
        <f>+'CF PDP'!AQ57/1000000</f>
        <v>0</v>
      </c>
      <c r="L34" s="43">
        <f>+'CF PDP'!AR57/1000000</f>
        <v>0</v>
      </c>
      <c r="M34" s="43">
        <f>+'CF PDP'!AS57/1000</f>
        <v>0</v>
      </c>
      <c r="N34" s="43">
        <f>+'CF PDP'!AT57/1000</f>
        <v>0</v>
      </c>
      <c r="O34" s="43">
        <f>SUM('CF PDP'!AU57:AX57)/1000000</f>
        <v>0</v>
      </c>
      <c r="P34" s="43">
        <f>+'CF PDP'!AY57/1000000</f>
        <v>0</v>
      </c>
      <c r="Q34" s="43">
        <f>+'CF PDP'!AZ57/1000</f>
        <v>0</v>
      </c>
      <c r="R34" s="43">
        <f>+'CF PDP'!BA57/1000000</f>
        <v>0</v>
      </c>
      <c r="S34" s="43">
        <f>+'CF PDP'!BB57/1000000</f>
        <v>0</v>
      </c>
      <c r="T34" s="43">
        <f>+'CF PDP'!BC57/1000000</f>
        <v>0</v>
      </c>
      <c r="U34" s="43">
        <f>+'CF PDP'!BD57/1000</f>
        <v>0</v>
      </c>
      <c r="V34" s="43">
        <f>+'CF PDP'!BE57/1000</f>
        <v>0</v>
      </c>
      <c r="W34" s="43">
        <f>SUM('CF PDP'!BF57:BI57)/1000000</f>
        <v>0</v>
      </c>
      <c r="X34" s="43">
        <f>+'CF PDP'!BJ57</f>
        <v>98.739000000000004</v>
      </c>
      <c r="Y34" s="43">
        <f>+'CF PDP'!BM57*'CF PDP'!BN57</f>
        <v>5.2927919999999995</v>
      </c>
      <c r="Z34" s="43">
        <f>IF((SUM('CF PDP'!BP57:'CF PDP'!BS57))=0,0,SUM('CF PDP'!BP57:'CF PDP'!BS57)/(COUNT('CF PDP'!BP57:'CF PDP'!BS57)-COUNTIF('CF PDP'!BP57:'CF PDP'!BS57,0)))</f>
        <v>57.914333333333332</v>
      </c>
      <c r="AA34" s="43">
        <f>+'CF PDP'!BT57/1000000</f>
        <v>0</v>
      </c>
      <c r="AB34" s="43">
        <f>(+'CF PDP'!BU57)/1000000</f>
        <v>0</v>
      </c>
      <c r="AC34" s="43">
        <f>(+'CF PDP'!CT57)/1000000</f>
        <v>0</v>
      </c>
      <c r="AD34" s="43">
        <f>(+'CF PDP'!DI57*('CF PDP'!DJ57/100)/1000000)</f>
        <v>29.744978</v>
      </c>
      <c r="AE34" s="43">
        <f>(SUM('CF PDP'!DK57:DM57)/1000000)</f>
        <v>0</v>
      </c>
      <c r="AF34" s="43">
        <f>(+'CF PDP'!DO57)/1000000</f>
        <v>-29.744978</v>
      </c>
      <c r="AG34" s="43">
        <f>(+'CF PDP'!DP57)/1000000</f>
        <v>-3.8323999999999998</v>
      </c>
    </row>
    <row r="35" spans="1:33" x14ac:dyDescent="0.2">
      <c r="A35" s="41">
        <f>+'D-PDP'!C58</f>
        <v>2045</v>
      </c>
      <c r="B35" s="42">
        <f>+'CF PDP'!D58</f>
        <v>0</v>
      </c>
      <c r="C35" s="43">
        <f>+'CF PDP'!AB58/1000000</f>
        <v>0</v>
      </c>
      <c r="D35" s="43">
        <f>+'CF PDP'!AC58/1000000</f>
        <v>0</v>
      </c>
      <c r="E35" s="43">
        <f>+'CF PDP'!AD58/1000</f>
        <v>0</v>
      </c>
      <c r="F35" s="43">
        <f>+'CF PDP'!AE58/1000</f>
        <v>0</v>
      </c>
      <c r="G35" s="43">
        <f>SUM('CF PDP'!AF58:AI58)/1000000</f>
        <v>0</v>
      </c>
      <c r="H35" s="43">
        <f>+'CF PDP'!AM58/1000000</f>
        <v>0</v>
      </c>
      <c r="I35" s="43">
        <f>+'CF PDP'!AN58/1000</f>
        <v>0</v>
      </c>
      <c r="J35" s="43">
        <f>'CF PDP'!AO58/1000000</f>
        <v>0</v>
      </c>
      <c r="K35" s="43">
        <f>+'CF PDP'!AQ58/1000000</f>
        <v>0</v>
      </c>
      <c r="L35" s="43">
        <f>+'CF PDP'!AR58/1000000</f>
        <v>0</v>
      </c>
      <c r="M35" s="43">
        <f>+'CF PDP'!AS58/1000</f>
        <v>0</v>
      </c>
      <c r="N35" s="43">
        <f>+'CF PDP'!AT58/1000</f>
        <v>0</v>
      </c>
      <c r="O35" s="43">
        <f>SUM('CF PDP'!AU58:AX58)/1000000</f>
        <v>0</v>
      </c>
      <c r="P35" s="43">
        <f>+'CF PDP'!AY58/1000000</f>
        <v>0</v>
      </c>
      <c r="Q35" s="43">
        <f>+'CF PDP'!AZ58/1000</f>
        <v>0</v>
      </c>
      <c r="R35" s="43">
        <f>+'CF PDP'!BA58/1000000</f>
        <v>0</v>
      </c>
      <c r="S35" s="43">
        <f>+'CF PDP'!BB58/1000000</f>
        <v>0</v>
      </c>
      <c r="T35" s="43">
        <f>+'CF PDP'!BC58/1000000</f>
        <v>0</v>
      </c>
      <c r="U35" s="43">
        <f>+'CF PDP'!BD58/1000</f>
        <v>0</v>
      </c>
      <c r="V35" s="43">
        <f>+'CF PDP'!BE58/1000</f>
        <v>0</v>
      </c>
      <c r="W35" s="43">
        <f>SUM('CF PDP'!BF58:BI58)/1000000</f>
        <v>0</v>
      </c>
      <c r="X35" s="43">
        <f>+'CF PDP'!BJ58</f>
        <v>98.739000000000004</v>
      </c>
      <c r="Y35" s="43">
        <f>+'CF PDP'!BM58*'CF PDP'!BN58</f>
        <v>5.2927919999999995</v>
      </c>
      <c r="Z35" s="43">
        <f>IF((SUM('CF PDP'!BP58:'CF PDP'!BS58))=0,0,SUM('CF PDP'!BP58:'CF PDP'!BS58)/(COUNT('CF PDP'!BP58:'CF PDP'!BS58)-COUNTIF('CF PDP'!BP58:'CF PDP'!BS58,0)))</f>
        <v>57.914333333333332</v>
      </c>
      <c r="AA35" s="43">
        <f>+'CF PDP'!BT58/1000000</f>
        <v>0</v>
      </c>
      <c r="AB35" s="43">
        <f>(+'CF PDP'!BU58)/1000000</f>
        <v>0</v>
      </c>
      <c r="AC35" s="43">
        <f>(+'CF PDP'!CT58)/1000000</f>
        <v>0</v>
      </c>
      <c r="AD35" s="43">
        <f>(+'CF PDP'!DI58*('CF PDP'!DJ58/100)/1000000)</f>
        <v>0</v>
      </c>
      <c r="AE35" s="43">
        <f>(SUM('CF PDP'!DK58:DM58)/1000000)</f>
        <v>0</v>
      </c>
      <c r="AF35" s="43">
        <f>(+'CF PDP'!DO58)/1000000</f>
        <v>0</v>
      </c>
      <c r="AG35" s="43">
        <f>(+'CF PDP'!DP58)/1000000</f>
        <v>0</v>
      </c>
    </row>
    <row r="36" spans="1:33" x14ac:dyDescent="0.2">
      <c r="A36" s="41">
        <f>+'D-PDP'!C59</f>
        <v>2046</v>
      </c>
      <c r="B36" s="42">
        <f>+'CF PDP'!D59</f>
        <v>0</v>
      </c>
      <c r="C36" s="43">
        <f>+'CF PDP'!AB59/1000000</f>
        <v>0</v>
      </c>
      <c r="D36" s="43">
        <f>+'CF PDP'!AC59/1000000</f>
        <v>0</v>
      </c>
      <c r="E36" s="43">
        <f>+'CF PDP'!AD59/1000</f>
        <v>0</v>
      </c>
      <c r="F36" s="43">
        <f>+'CF PDP'!AE59/1000</f>
        <v>0</v>
      </c>
      <c r="G36" s="43">
        <f>SUM('CF PDP'!AF59:AI59)/1000000</f>
        <v>0</v>
      </c>
      <c r="H36" s="43">
        <f>+'CF PDP'!AM59/1000000</f>
        <v>0</v>
      </c>
      <c r="I36" s="43">
        <f>+'CF PDP'!AN59/1000</f>
        <v>0</v>
      </c>
      <c r="J36" s="43">
        <f>'CF PDP'!AO59/1000000</f>
        <v>0</v>
      </c>
      <c r="K36" s="43">
        <f>+'CF PDP'!AQ59/1000000</f>
        <v>0</v>
      </c>
      <c r="L36" s="43">
        <f>+'CF PDP'!AR59/1000000</f>
        <v>0</v>
      </c>
      <c r="M36" s="43">
        <f>+'CF PDP'!AS59/1000</f>
        <v>0</v>
      </c>
      <c r="N36" s="43">
        <f>+'CF PDP'!AT59/1000</f>
        <v>0</v>
      </c>
      <c r="O36" s="43">
        <f>SUM('CF PDP'!AU59:AX59)/1000000</f>
        <v>0</v>
      </c>
      <c r="P36" s="43">
        <f>+'CF PDP'!AY59/1000000</f>
        <v>0</v>
      </c>
      <c r="Q36" s="43">
        <f>+'CF PDP'!AZ59/1000</f>
        <v>0</v>
      </c>
      <c r="R36" s="43">
        <f>+'CF PDP'!BA59/1000000</f>
        <v>0</v>
      </c>
      <c r="S36" s="43">
        <f>+'CF PDP'!BB59/1000000</f>
        <v>0</v>
      </c>
      <c r="T36" s="43">
        <f>+'CF PDP'!BC59/1000000</f>
        <v>0</v>
      </c>
      <c r="U36" s="43">
        <f>+'CF PDP'!BD59/1000</f>
        <v>0</v>
      </c>
      <c r="V36" s="43">
        <f>+'CF PDP'!BE59/1000</f>
        <v>0</v>
      </c>
      <c r="W36" s="43">
        <f>SUM('CF PDP'!BF59:BI59)/1000000</f>
        <v>0</v>
      </c>
      <c r="X36" s="43">
        <f>+'CF PDP'!BJ59</f>
        <v>98.739000000000004</v>
      </c>
      <c r="Y36" s="43">
        <f>+'CF PDP'!BM59*'CF PDP'!BN59</f>
        <v>5.2927919999999995</v>
      </c>
      <c r="Z36" s="43">
        <f>IF((SUM('CF PDP'!BP59:'CF PDP'!BS59))=0,0,SUM('CF PDP'!BP59:'CF PDP'!BS59)/(COUNT('CF PDP'!BP59:'CF PDP'!BS59)-COUNTIF('CF PDP'!BP59:'CF PDP'!BS59,0)))</f>
        <v>57.914333333333332</v>
      </c>
      <c r="AA36" s="43">
        <f>+'CF PDP'!BT59/1000000</f>
        <v>0</v>
      </c>
      <c r="AB36" s="43">
        <f>(+'CF PDP'!BU59)/1000000</f>
        <v>0</v>
      </c>
      <c r="AC36" s="43">
        <f>(+'CF PDP'!CT59)/1000000</f>
        <v>0</v>
      </c>
      <c r="AD36" s="43">
        <f>(+'CF PDP'!DI59*('CF PDP'!DJ59/100)/1000000)</f>
        <v>0</v>
      </c>
      <c r="AE36" s="43">
        <f>(SUM('CF PDP'!DK59:DM59)/1000000)</f>
        <v>0</v>
      </c>
      <c r="AF36" s="43">
        <f>(+'CF PDP'!DO59)/1000000</f>
        <v>0</v>
      </c>
      <c r="AG36" s="43">
        <f>(+'CF PDP'!DP59)/1000000</f>
        <v>0</v>
      </c>
    </row>
    <row r="37" spans="1:33" x14ac:dyDescent="0.2">
      <c r="A37" s="41">
        <f>+'D-PDP'!C60</f>
        <v>2047</v>
      </c>
      <c r="B37" s="42">
        <f>+'CF PDP'!D60</f>
        <v>0</v>
      </c>
      <c r="C37" s="43">
        <f>+'CF PDP'!AB60/1000000</f>
        <v>0</v>
      </c>
      <c r="D37" s="43">
        <f>+'CF PDP'!AC60/1000000</f>
        <v>0</v>
      </c>
      <c r="E37" s="43">
        <f>+'CF PDP'!AD60/1000</f>
        <v>0</v>
      </c>
      <c r="F37" s="43">
        <f>+'CF PDP'!AE60/1000</f>
        <v>0</v>
      </c>
      <c r="G37" s="43">
        <f>SUM('CF PDP'!AF60:AI60)/1000000</f>
        <v>0</v>
      </c>
      <c r="H37" s="43">
        <f>+'CF PDP'!AM60/1000000</f>
        <v>0</v>
      </c>
      <c r="I37" s="43">
        <f>+'CF PDP'!AN60/1000</f>
        <v>0</v>
      </c>
      <c r="J37" s="43">
        <f>'CF PDP'!AO60/1000000</f>
        <v>0</v>
      </c>
      <c r="K37" s="43">
        <f>+'CF PDP'!AQ60/1000000</f>
        <v>0</v>
      </c>
      <c r="L37" s="43">
        <f>+'CF PDP'!AR60/1000000</f>
        <v>0</v>
      </c>
      <c r="M37" s="43">
        <f>+'CF PDP'!AS60/1000</f>
        <v>0</v>
      </c>
      <c r="N37" s="43">
        <f>+'CF PDP'!AT60/1000</f>
        <v>0</v>
      </c>
      <c r="O37" s="43">
        <f>SUM('CF PDP'!AU60:AX60)/1000000</f>
        <v>0</v>
      </c>
      <c r="P37" s="43">
        <f>+'CF PDP'!AY60/1000000</f>
        <v>0</v>
      </c>
      <c r="Q37" s="43">
        <f>+'CF PDP'!AZ60/1000</f>
        <v>0</v>
      </c>
      <c r="R37" s="43">
        <f>+'CF PDP'!BA60/1000000</f>
        <v>0</v>
      </c>
      <c r="S37" s="43">
        <f>+'CF PDP'!BB60/1000000</f>
        <v>0</v>
      </c>
      <c r="T37" s="43">
        <f>+'CF PDP'!BC60/1000000</f>
        <v>0</v>
      </c>
      <c r="U37" s="43">
        <f>+'CF PDP'!BD60/1000</f>
        <v>0</v>
      </c>
      <c r="V37" s="43">
        <f>+'CF PDP'!BE60/1000</f>
        <v>0</v>
      </c>
      <c r="W37" s="43">
        <f>SUM('CF PDP'!BF60:BI60)/1000000</f>
        <v>0</v>
      </c>
      <c r="X37" s="43">
        <f>+'CF PDP'!BJ60</f>
        <v>98.739000000000004</v>
      </c>
      <c r="Y37" s="43">
        <f>+'CF PDP'!BM60*'CF PDP'!BN60</f>
        <v>5.2927919999999995</v>
      </c>
      <c r="Z37" s="43">
        <f>IF((SUM('CF PDP'!BP60:'CF PDP'!BS60))=0,0,SUM('CF PDP'!BP60:'CF PDP'!BS60)/(COUNT('CF PDP'!BP60:'CF PDP'!BS60)-COUNTIF('CF PDP'!BP60:'CF PDP'!BS60,0)))</f>
        <v>57.914333333333332</v>
      </c>
      <c r="AA37" s="43">
        <f>+'CF PDP'!BT60/1000000</f>
        <v>0</v>
      </c>
      <c r="AB37" s="43">
        <f>(+'CF PDP'!BU60)/1000000</f>
        <v>0</v>
      </c>
      <c r="AC37" s="43">
        <f>(+'CF PDP'!CT60)/1000000</f>
        <v>0</v>
      </c>
      <c r="AD37" s="43">
        <f>(+'CF PDP'!DI60*('CF PDP'!DJ60/100)/1000000)</f>
        <v>0</v>
      </c>
      <c r="AE37" s="43">
        <f>(SUM('CF PDP'!DK60:DM60)/1000000)</f>
        <v>0</v>
      </c>
      <c r="AF37" s="43">
        <f>(+'CF PDP'!DO60)/1000000</f>
        <v>0</v>
      </c>
      <c r="AG37" s="43">
        <f>(+'CF PDP'!DP60)/1000000</f>
        <v>0</v>
      </c>
    </row>
    <row r="38" spans="1:33" x14ac:dyDescent="0.2">
      <c r="A38" s="41">
        <f>+'D-PDP'!C61</f>
        <v>2048</v>
      </c>
      <c r="B38" s="42">
        <f>+'CF PDP'!D61</f>
        <v>0</v>
      </c>
      <c r="C38" s="43">
        <f>+'CF PDP'!AB61/1000000</f>
        <v>0</v>
      </c>
      <c r="D38" s="43">
        <f>+'CF PDP'!AC61/1000000</f>
        <v>0</v>
      </c>
      <c r="E38" s="43">
        <f>+'CF PDP'!AD61/1000</f>
        <v>0</v>
      </c>
      <c r="F38" s="43">
        <f>+'CF PDP'!AE61/1000</f>
        <v>0</v>
      </c>
      <c r="G38" s="43">
        <f>SUM('CF PDP'!AF61:AI61)/1000000</f>
        <v>0</v>
      </c>
      <c r="H38" s="43">
        <f>+'CF PDP'!AM61/1000000</f>
        <v>0</v>
      </c>
      <c r="I38" s="43">
        <f>+'CF PDP'!AN61/1000</f>
        <v>0</v>
      </c>
      <c r="J38" s="43">
        <f>'CF PDP'!AO61/1000000</f>
        <v>0</v>
      </c>
      <c r="K38" s="43">
        <f>+'CF PDP'!AQ61/1000000</f>
        <v>0</v>
      </c>
      <c r="L38" s="43">
        <f>+'CF PDP'!AR61/1000000</f>
        <v>0</v>
      </c>
      <c r="M38" s="43">
        <f>+'CF PDP'!AS61/1000</f>
        <v>0</v>
      </c>
      <c r="N38" s="43">
        <f>+'CF PDP'!AT61/1000</f>
        <v>0</v>
      </c>
      <c r="O38" s="43">
        <f>SUM('CF PDP'!AU61:AX61)/1000000</f>
        <v>0</v>
      </c>
      <c r="P38" s="43">
        <f>+'CF PDP'!AY61/1000000</f>
        <v>0</v>
      </c>
      <c r="Q38" s="43">
        <f>+'CF PDP'!AZ61/1000</f>
        <v>0</v>
      </c>
      <c r="R38" s="43">
        <f>+'CF PDP'!BA61/1000000</f>
        <v>0</v>
      </c>
      <c r="S38" s="43">
        <f>+'CF PDP'!BB61/1000000</f>
        <v>0</v>
      </c>
      <c r="T38" s="43">
        <f>+'CF PDP'!BC61/1000000</f>
        <v>0</v>
      </c>
      <c r="U38" s="43">
        <f>+'CF PDP'!BD61/1000</f>
        <v>0</v>
      </c>
      <c r="V38" s="43">
        <f>+'CF PDP'!BE61/1000</f>
        <v>0</v>
      </c>
      <c r="W38" s="43">
        <f>SUM('CF PDP'!BF61:BI61)/1000000</f>
        <v>0</v>
      </c>
      <c r="X38" s="43">
        <f>+'CF PDP'!BJ61</f>
        <v>98.739000000000004</v>
      </c>
      <c r="Y38" s="43">
        <f>+'CF PDP'!BM61*'CF PDP'!BN61</f>
        <v>5.2927919999999995</v>
      </c>
      <c r="Z38" s="43">
        <f>IF((SUM('CF PDP'!BP61:'CF PDP'!BS61))=0,0,SUM('CF PDP'!BP61:'CF PDP'!BS61)/(COUNT('CF PDP'!BP61:'CF PDP'!BS61)-COUNTIF('CF PDP'!BP61:'CF PDP'!BS61,0)))</f>
        <v>57.914333333333332</v>
      </c>
      <c r="AA38" s="43">
        <f>+'CF PDP'!BT61/1000000</f>
        <v>0</v>
      </c>
      <c r="AB38" s="43">
        <f>(+'CF PDP'!BU61)/1000000</f>
        <v>0</v>
      </c>
      <c r="AC38" s="43">
        <f>(+'CF PDP'!CT61)/1000000</f>
        <v>0</v>
      </c>
      <c r="AD38" s="43">
        <f>(+'CF PDP'!DI61*('CF PDP'!DJ61/100)/1000000)</f>
        <v>0</v>
      </c>
      <c r="AE38" s="43">
        <f>(SUM('CF PDP'!DK61:DM61)/1000000)</f>
        <v>0</v>
      </c>
      <c r="AF38" s="43">
        <f>(+'CF PDP'!DO61)/1000000</f>
        <v>0</v>
      </c>
      <c r="AG38" s="43">
        <f>(+'CF PDP'!DP61)/1000000</f>
        <v>0</v>
      </c>
    </row>
    <row r="39" spans="1:33" x14ac:dyDescent="0.2">
      <c r="A39" s="41">
        <f>+'D-PDP'!C62</f>
        <v>2049</v>
      </c>
      <c r="B39" s="42">
        <f>+'CF PDP'!D62</f>
        <v>0</v>
      </c>
      <c r="C39" s="43">
        <f>+'CF PDP'!AB62/1000000</f>
        <v>0</v>
      </c>
      <c r="D39" s="43">
        <f>+'CF PDP'!AC62/1000000</f>
        <v>0</v>
      </c>
      <c r="E39" s="43">
        <f>+'CF PDP'!AD62/1000</f>
        <v>0</v>
      </c>
      <c r="F39" s="43">
        <f>+'CF PDP'!AE62/1000</f>
        <v>0</v>
      </c>
      <c r="G39" s="43">
        <f>SUM('CF PDP'!AF62:AI62)/1000000</f>
        <v>0</v>
      </c>
      <c r="H39" s="43">
        <f>+'CF PDP'!AM62/1000000</f>
        <v>0</v>
      </c>
      <c r="I39" s="43">
        <f>+'CF PDP'!AN62/1000</f>
        <v>0</v>
      </c>
      <c r="J39" s="43">
        <f>'CF PDP'!AO62/1000000</f>
        <v>0</v>
      </c>
      <c r="K39" s="43">
        <f>+'CF PDP'!AQ62/1000000</f>
        <v>0</v>
      </c>
      <c r="L39" s="43">
        <f>+'CF PDP'!AR62/1000000</f>
        <v>0</v>
      </c>
      <c r="M39" s="43">
        <f>+'CF PDP'!AS62/1000</f>
        <v>0</v>
      </c>
      <c r="N39" s="43">
        <f>+'CF PDP'!AT62/1000</f>
        <v>0</v>
      </c>
      <c r="O39" s="43">
        <f>SUM('CF PDP'!AU62:AX62)/1000000</f>
        <v>0</v>
      </c>
      <c r="P39" s="43">
        <f>+'CF PDP'!AY62/1000000</f>
        <v>0</v>
      </c>
      <c r="Q39" s="43">
        <f>+'CF PDP'!AZ62/1000</f>
        <v>0</v>
      </c>
      <c r="R39" s="43">
        <f>+'CF PDP'!BA62/1000000</f>
        <v>0</v>
      </c>
      <c r="S39" s="43">
        <f>+'CF PDP'!BB62/1000000</f>
        <v>0</v>
      </c>
      <c r="T39" s="43">
        <f>+'CF PDP'!BC62/1000000</f>
        <v>0</v>
      </c>
      <c r="U39" s="43">
        <f>+'CF PDP'!BD62/1000</f>
        <v>0</v>
      </c>
      <c r="V39" s="43">
        <f>+'CF PDP'!BE62/1000</f>
        <v>0</v>
      </c>
      <c r="W39" s="43">
        <f>SUM('CF PDP'!BF62:BI62)/1000000</f>
        <v>0</v>
      </c>
      <c r="X39" s="43">
        <f>+'CF PDP'!BJ62</f>
        <v>98.739000000000004</v>
      </c>
      <c r="Y39" s="43">
        <f>+'CF PDP'!BM62*'CF PDP'!BN62</f>
        <v>5.2927919999999995</v>
      </c>
      <c r="Z39" s="43">
        <f>IF((SUM('CF PDP'!BP62:'CF PDP'!BS62))=0,0,SUM('CF PDP'!BP62:'CF PDP'!BS62)/(COUNT('CF PDP'!BP62:'CF PDP'!BS62)-COUNTIF('CF PDP'!BP62:'CF PDP'!BS62,0)))</f>
        <v>57.914333333333332</v>
      </c>
      <c r="AA39" s="43">
        <f>+'CF PDP'!BT62/1000000</f>
        <v>0</v>
      </c>
      <c r="AB39" s="43">
        <f>(+'CF PDP'!BU62)/1000000</f>
        <v>0</v>
      </c>
      <c r="AC39" s="43">
        <f>(+'CF PDP'!CT62)/1000000</f>
        <v>0</v>
      </c>
      <c r="AD39" s="43">
        <f>(+'CF PDP'!DI62*('CF PDP'!DJ62/100)/1000000)</f>
        <v>0</v>
      </c>
      <c r="AE39" s="43">
        <f>(SUM('CF PDP'!DK62:DM62)/1000000)</f>
        <v>0</v>
      </c>
      <c r="AF39" s="43">
        <f>(+'CF PDP'!DO62)/1000000</f>
        <v>0</v>
      </c>
      <c r="AG39" s="43">
        <f>(+'CF PDP'!DP62)/1000000</f>
        <v>0</v>
      </c>
    </row>
    <row r="40" spans="1:33" x14ac:dyDescent="0.2">
      <c r="A40" s="41">
        <f>+'D-PDP'!C63</f>
        <v>2050</v>
      </c>
      <c r="B40" s="42">
        <f>+'CF PDP'!D63</f>
        <v>0</v>
      </c>
      <c r="C40" s="43">
        <f>+'CF PDP'!AB63/1000000</f>
        <v>0</v>
      </c>
      <c r="D40" s="43">
        <f>+'CF PDP'!AC63/1000000</f>
        <v>0</v>
      </c>
      <c r="E40" s="43">
        <f>+'CF PDP'!AD63/1000</f>
        <v>0</v>
      </c>
      <c r="F40" s="43">
        <f>+'CF PDP'!AE63/1000</f>
        <v>0</v>
      </c>
      <c r="G40" s="43">
        <f>SUM('CF PDP'!AF63:AI63)/1000000</f>
        <v>0</v>
      </c>
      <c r="H40" s="43">
        <f>+'CF PDP'!AM63/1000000</f>
        <v>0</v>
      </c>
      <c r="I40" s="43">
        <f>+'CF PDP'!AN63/1000</f>
        <v>0</v>
      </c>
      <c r="J40" s="43">
        <f>'CF PDP'!AO63/1000000</f>
        <v>0</v>
      </c>
      <c r="K40" s="43">
        <f>+'CF PDP'!AQ63/1000000</f>
        <v>0</v>
      </c>
      <c r="L40" s="43">
        <f>+'CF PDP'!AR63/1000000</f>
        <v>0</v>
      </c>
      <c r="M40" s="43">
        <f>+'CF PDP'!AS63/1000</f>
        <v>0</v>
      </c>
      <c r="N40" s="43">
        <f>+'CF PDP'!AT63/1000</f>
        <v>0</v>
      </c>
      <c r="O40" s="43">
        <f>SUM('CF PDP'!AU63:AX63)/1000000</f>
        <v>0</v>
      </c>
      <c r="P40" s="43">
        <f>+'CF PDP'!AY63/1000000</f>
        <v>0</v>
      </c>
      <c r="Q40" s="43">
        <f>+'CF PDP'!AZ63/1000</f>
        <v>0</v>
      </c>
      <c r="R40" s="43">
        <f>+'CF PDP'!BA63/1000000</f>
        <v>0</v>
      </c>
      <c r="S40" s="43">
        <f>+'CF PDP'!BB63/1000000</f>
        <v>0</v>
      </c>
      <c r="T40" s="43">
        <f>+'CF PDP'!BC63/1000000</f>
        <v>0</v>
      </c>
      <c r="U40" s="43">
        <f>+'CF PDP'!BD63/1000</f>
        <v>0</v>
      </c>
      <c r="V40" s="43">
        <f>+'CF PDP'!BE63/1000</f>
        <v>0</v>
      </c>
      <c r="W40" s="43">
        <f>SUM('CF PDP'!BF63:BI63)/1000000</f>
        <v>0</v>
      </c>
      <c r="X40" s="43">
        <f>+'CF PDP'!BJ63</f>
        <v>98.739000000000004</v>
      </c>
      <c r="Y40" s="43">
        <f>+'CF PDP'!BM63*'CF PDP'!BN63</f>
        <v>5.2927919999999995</v>
      </c>
      <c r="Z40" s="43">
        <f>IF((SUM('CF PDP'!BP63:'CF PDP'!BS63))=0,0,SUM('CF PDP'!BP63:'CF PDP'!BS63)/(COUNT('CF PDP'!BP63:'CF PDP'!BS63)-COUNTIF('CF PDP'!BP63:'CF PDP'!BS63,0)))</f>
        <v>57.914333333333332</v>
      </c>
      <c r="AA40" s="43">
        <f>+'CF PDP'!BT63/1000000</f>
        <v>0</v>
      </c>
      <c r="AB40" s="43">
        <f>(+'CF PDP'!BU63)/1000000</f>
        <v>0</v>
      </c>
      <c r="AC40" s="43">
        <f>(+'CF PDP'!CT63)/1000000</f>
        <v>0</v>
      </c>
      <c r="AD40" s="43">
        <f>(+'CF PDP'!DI63*('CF PDP'!DJ63/100)/1000000)</f>
        <v>0</v>
      </c>
      <c r="AE40" s="43">
        <f>(SUM('CF PDP'!DK63:DM63)/1000000)</f>
        <v>0</v>
      </c>
      <c r="AF40" s="43">
        <f>(+'CF PDP'!DO63)/1000000</f>
        <v>0</v>
      </c>
      <c r="AG40" s="43">
        <f>(+'CF PDP'!DP63)/1000000</f>
        <v>0</v>
      </c>
    </row>
    <row r="41" spans="1:33" x14ac:dyDescent="0.2">
      <c r="A41" s="41">
        <f>+'D-PDP'!C64</f>
        <v>2051</v>
      </c>
      <c r="B41" s="42">
        <f>+'CF PDP'!D64</f>
        <v>0</v>
      </c>
      <c r="C41" s="43">
        <f>+'CF PDP'!AB64/1000000</f>
        <v>0</v>
      </c>
      <c r="D41" s="43">
        <f>+'CF PDP'!AC64/1000000</f>
        <v>0</v>
      </c>
      <c r="E41" s="43">
        <f>+'CF PDP'!AD64/1000</f>
        <v>0</v>
      </c>
      <c r="F41" s="43">
        <f>+'CF PDP'!AE64/1000</f>
        <v>0</v>
      </c>
      <c r="G41" s="43">
        <f>SUM('CF PDP'!AF64:AI64)/1000000</f>
        <v>0</v>
      </c>
      <c r="H41" s="43">
        <f>+'CF PDP'!AM64/1000000</f>
        <v>0</v>
      </c>
      <c r="I41" s="43">
        <f>+'CF PDP'!AN64/1000</f>
        <v>0</v>
      </c>
      <c r="J41" s="43">
        <f>'CF PDP'!AO64/1000000</f>
        <v>0</v>
      </c>
      <c r="K41" s="43">
        <f>+'CF PDP'!AQ64/1000000</f>
        <v>0</v>
      </c>
      <c r="L41" s="43">
        <f>+'CF PDP'!AR64/1000000</f>
        <v>0</v>
      </c>
      <c r="M41" s="43">
        <f>+'CF PDP'!AS64/1000</f>
        <v>0</v>
      </c>
      <c r="N41" s="43">
        <f>+'CF PDP'!AT64/1000</f>
        <v>0</v>
      </c>
      <c r="O41" s="43">
        <f>SUM('CF PDP'!AU64:AX64)/1000000</f>
        <v>0</v>
      </c>
      <c r="P41" s="43">
        <f>+'CF PDP'!AY64/1000000</f>
        <v>0</v>
      </c>
      <c r="Q41" s="43">
        <f>+'CF PDP'!AZ64/1000</f>
        <v>0</v>
      </c>
      <c r="R41" s="43">
        <f>+'CF PDP'!BA64/1000000</f>
        <v>0</v>
      </c>
      <c r="S41" s="43">
        <f>+'CF PDP'!BB64/1000000</f>
        <v>0</v>
      </c>
      <c r="T41" s="43">
        <f>+'CF PDP'!BC64/1000000</f>
        <v>0</v>
      </c>
      <c r="U41" s="43">
        <f>+'CF PDP'!BD64/1000</f>
        <v>0</v>
      </c>
      <c r="V41" s="43">
        <f>+'CF PDP'!BE64/1000</f>
        <v>0</v>
      </c>
      <c r="W41" s="43">
        <f>SUM('CF PDP'!BF64:BI64)/1000000</f>
        <v>0</v>
      </c>
      <c r="X41" s="43">
        <f>+'CF PDP'!BJ64</f>
        <v>98.739000000000004</v>
      </c>
      <c r="Y41" s="43">
        <f>+'CF PDP'!BM64*'CF PDP'!BN64</f>
        <v>5.2927919999999995</v>
      </c>
      <c r="Z41" s="43">
        <f>IF((SUM('CF PDP'!BP64:'CF PDP'!BS64))=0,0,SUM('CF PDP'!BP64:'CF PDP'!BS64)/(COUNT('CF PDP'!BP64:'CF PDP'!BS64)-COUNTIF('CF PDP'!BP64:'CF PDP'!BS64,0)))</f>
        <v>57.914333333333332</v>
      </c>
      <c r="AA41" s="43">
        <f>+'CF PDP'!BT64/1000000</f>
        <v>0</v>
      </c>
      <c r="AB41" s="43">
        <f>(+'CF PDP'!BU64)/1000000</f>
        <v>0</v>
      </c>
      <c r="AC41" s="43">
        <f>(+'CF PDP'!CT64)/1000000</f>
        <v>0</v>
      </c>
      <c r="AD41" s="43">
        <f>(+'CF PDP'!DI64*('CF PDP'!DJ64/100)/1000000)</f>
        <v>0</v>
      </c>
      <c r="AE41" s="43">
        <f>(SUM('CF PDP'!DK64:DM64)/1000000)</f>
        <v>0</v>
      </c>
      <c r="AF41" s="43">
        <f>(+'CF PDP'!DO64)/1000000</f>
        <v>0</v>
      </c>
      <c r="AG41" s="43">
        <f>(+'CF PDP'!DP64)/1000000</f>
        <v>0</v>
      </c>
    </row>
    <row r="42" spans="1:33" x14ac:dyDescent="0.2">
      <c r="A42" s="41">
        <f>+'D-PDP'!C65</f>
        <v>2052</v>
      </c>
      <c r="B42" s="42">
        <f>+'CF PDP'!D65</f>
        <v>0</v>
      </c>
      <c r="C42" s="43">
        <f>+'CF PDP'!AB65/1000000</f>
        <v>0</v>
      </c>
      <c r="D42" s="43">
        <f>+'CF PDP'!AC65/1000000</f>
        <v>0</v>
      </c>
      <c r="E42" s="43">
        <f>+'CF PDP'!AD65/1000</f>
        <v>0</v>
      </c>
      <c r="F42" s="43">
        <f>+'CF PDP'!AE65/1000</f>
        <v>0</v>
      </c>
      <c r="G42" s="43">
        <f>SUM('CF PDP'!AF65:AI65)/1000000</f>
        <v>0</v>
      </c>
      <c r="H42" s="43">
        <f>+'CF PDP'!AM65/1000000</f>
        <v>0</v>
      </c>
      <c r="I42" s="43">
        <f>+'CF PDP'!AN65/1000</f>
        <v>0</v>
      </c>
      <c r="J42" s="43">
        <f>'CF PDP'!AO65/1000000</f>
        <v>0</v>
      </c>
      <c r="K42" s="43">
        <f>+'CF PDP'!AQ65/1000000</f>
        <v>0</v>
      </c>
      <c r="L42" s="43">
        <f>+'CF PDP'!AR65/1000000</f>
        <v>0</v>
      </c>
      <c r="M42" s="43">
        <f>+'CF PDP'!AS65/1000</f>
        <v>0</v>
      </c>
      <c r="N42" s="43">
        <f>+'CF PDP'!AT65/1000</f>
        <v>0</v>
      </c>
      <c r="O42" s="43">
        <f>SUM('CF PDP'!AU65:AX65)/1000000</f>
        <v>0</v>
      </c>
      <c r="P42" s="43">
        <f>+'CF PDP'!AY65/1000000</f>
        <v>0</v>
      </c>
      <c r="Q42" s="43">
        <f>+'CF PDP'!AZ65/1000</f>
        <v>0</v>
      </c>
      <c r="R42" s="43">
        <f>+'CF PDP'!BA65/1000000</f>
        <v>0</v>
      </c>
      <c r="S42" s="43">
        <f>+'CF PDP'!BB65/1000000</f>
        <v>0</v>
      </c>
      <c r="T42" s="43">
        <f>+'CF PDP'!BC65/1000000</f>
        <v>0</v>
      </c>
      <c r="U42" s="43">
        <f>+'CF PDP'!BD65/1000</f>
        <v>0</v>
      </c>
      <c r="V42" s="43">
        <f>+'CF PDP'!BE65/1000</f>
        <v>0</v>
      </c>
      <c r="W42" s="43">
        <f>SUM('CF PDP'!BF65:BI65)/1000000</f>
        <v>0</v>
      </c>
      <c r="X42" s="43">
        <f>+'CF PDP'!BJ65</f>
        <v>98.739000000000004</v>
      </c>
      <c r="Y42" s="43">
        <f>+'CF PDP'!BM65*'CF PDP'!BN65</f>
        <v>5.2927919999999995</v>
      </c>
      <c r="Z42" s="43">
        <f>IF((SUM('CF PDP'!BP65:'CF PDP'!BS65))=0,0,SUM('CF PDP'!BP65:'CF PDP'!BS65)/(COUNT('CF PDP'!BP65:'CF PDP'!BS65)-COUNTIF('CF PDP'!BP65:'CF PDP'!BS65,0)))</f>
        <v>57.914333333333332</v>
      </c>
      <c r="AA42" s="43">
        <f>+'CF PDP'!BT65/1000000</f>
        <v>0</v>
      </c>
      <c r="AB42" s="43">
        <f>(+'CF PDP'!BU65)/1000000</f>
        <v>0</v>
      </c>
      <c r="AC42" s="43">
        <f>(+'CF PDP'!CT65)/1000000</f>
        <v>0</v>
      </c>
      <c r="AD42" s="43">
        <f>(+'CF PDP'!DI65*('CF PDP'!DJ65/100)/1000000)</f>
        <v>0</v>
      </c>
      <c r="AE42" s="43">
        <f>(SUM('CF PDP'!DK65:DM65)/1000000)</f>
        <v>0</v>
      </c>
      <c r="AF42" s="43">
        <f>(+'CF PDP'!DO65)/1000000</f>
        <v>0</v>
      </c>
      <c r="AG42" s="43">
        <f>(+'CF PDP'!DP65)/1000000</f>
        <v>0</v>
      </c>
    </row>
    <row r="43" spans="1:33" x14ac:dyDescent="0.2">
      <c r="A43" s="41">
        <f>+'D-PDP'!C66</f>
        <v>2053</v>
      </c>
      <c r="B43" s="42">
        <f>+'CF PDP'!D66</f>
        <v>0</v>
      </c>
      <c r="C43" s="43">
        <f>+'CF PDP'!AB66/1000000</f>
        <v>0</v>
      </c>
      <c r="D43" s="43">
        <f>+'CF PDP'!AC66/1000000</f>
        <v>0</v>
      </c>
      <c r="E43" s="43">
        <f>+'CF PDP'!AD66/1000</f>
        <v>0</v>
      </c>
      <c r="F43" s="43">
        <f>+'CF PDP'!AE66/1000</f>
        <v>0</v>
      </c>
      <c r="G43" s="43">
        <f>SUM('CF PDP'!AF66:AI66)/1000000</f>
        <v>0</v>
      </c>
      <c r="H43" s="43">
        <f>+'CF PDP'!AM66/1000000</f>
        <v>0</v>
      </c>
      <c r="I43" s="43">
        <f>+'CF PDP'!AN66/1000</f>
        <v>0</v>
      </c>
      <c r="J43" s="43">
        <f>'CF PDP'!AO66/1000000</f>
        <v>0</v>
      </c>
      <c r="K43" s="43">
        <f>+'CF PDP'!AQ66/1000000</f>
        <v>0</v>
      </c>
      <c r="L43" s="43">
        <f>+'CF PDP'!AR66/1000000</f>
        <v>0</v>
      </c>
      <c r="M43" s="43">
        <f>+'CF PDP'!AS66/1000</f>
        <v>0</v>
      </c>
      <c r="N43" s="43">
        <f>+'CF PDP'!AT66/1000</f>
        <v>0</v>
      </c>
      <c r="O43" s="43">
        <f>SUM('CF PDP'!AU66:AX66)/1000000</f>
        <v>0</v>
      </c>
      <c r="P43" s="43">
        <f>+'CF PDP'!AY66/1000000</f>
        <v>0</v>
      </c>
      <c r="Q43" s="43">
        <f>+'CF PDP'!AZ66/1000</f>
        <v>0</v>
      </c>
      <c r="R43" s="43">
        <f>+'CF PDP'!BA66/1000000</f>
        <v>0</v>
      </c>
      <c r="S43" s="43">
        <f>+'CF PDP'!BB66/1000000</f>
        <v>0</v>
      </c>
      <c r="T43" s="43">
        <f>+'CF PDP'!BC66/1000000</f>
        <v>0</v>
      </c>
      <c r="U43" s="43">
        <f>+'CF PDP'!BD66/1000</f>
        <v>0</v>
      </c>
      <c r="V43" s="43">
        <f>+'CF PDP'!BE66/1000</f>
        <v>0</v>
      </c>
      <c r="W43" s="43">
        <f>SUM('CF PDP'!BF66:BI66)/1000000</f>
        <v>0</v>
      </c>
      <c r="X43" s="43">
        <f>+'CF PDP'!BJ66</f>
        <v>98.739000000000004</v>
      </c>
      <c r="Y43" s="43">
        <f>+'CF PDP'!BM66*'CF PDP'!BN66</f>
        <v>5.2927919999999995</v>
      </c>
      <c r="Z43" s="43">
        <f>IF((SUM('CF PDP'!BP66:'CF PDP'!BS66))=0,0,SUM('CF PDP'!BP66:'CF PDP'!BS66)/(COUNT('CF PDP'!BP66:'CF PDP'!BS66)-COUNTIF('CF PDP'!BP66:'CF PDP'!BS66,0)))</f>
        <v>57.914333333333332</v>
      </c>
      <c r="AA43" s="43">
        <f>+'CF PDP'!BT66/1000000</f>
        <v>0</v>
      </c>
      <c r="AB43" s="43">
        <f>(+'CF PDP'!BU66)/1000000</f>
        <v>0</v>
      </c>
      <c r="AC43" s="43">
        <f>(+'CF PDP'!CT66)/1000000</f>
        <v>0</v>
      </c>
      <c r="AD43" s="43">
        <f>(+'CF PDP'!DI66*('CF PDP'!DJ66/100)/1000000)</f>
        <v>0</v>
      </c>
      <c r="AE43" s="43">
        <f>(SUM('CF PDP'!DK66:DM66)/1000000)</f>
        <v>0</v>
      </c>
      <c r="AF43" s="43">
        <f>(+'CF PDP'!DO66)/1000000</f>
        <v>0</v>
      </c>
      <c r="AG43" s="43">
        <f>(+'CF PDP'!DP66)/1000000</f>
        <v>0</v>
      </c>
    </row>
    <row r="44" spans="1:33" x14ac:dyDescent="0.2">
      <c r="A44" s="41">
        <f>+'D-PDP'!C67</f>
        <v>2054</v>
      </c>
      <c r="B44" s="42">
        <f>+'CF PDP'!D67</f>
        <v>0</v>
      </c>
      <c r="C44" s="43">
        <f>+'CF PDP'!AB67/1000000</f>
        <v>0</v>
      </c>
      <c r="D44" s="43">
        <f>+'CF PDP'!AC67/1000000</f>
        <v>0</v>
      </c>
      <c r="E44" s="43">
        <f>+'CF PDP'!AD67/1000</f>
        <v>0</v>
      </c>
      <c r="F44" s="43">
        <f>+'CF PDP'!AE67/1000</f>
        <v>0</v>
      </c>
      <c r="G44" s="43">
        <f>SUM('CF PDP'!AF67:AI67)/1000000</f>
        <v>0</v>
      </c>
      <c r="H44" s="43">
        <f>+'CF PDP'!AM67/1000000</f>
        <v>0</v>
      </c>
      <c r="I44" s="43">
        <f>+'CF PDP'!AN67/1000</f>
        <v>0</v>
      </c>
      <c r="J44" s="43">
        <f>'CF PDP'!AO67/1000000</f>
        <v>0</v>
      </c>
      <c r="K44" s="43">
        <f>+'CF PDP'!AQ67/1000000</f>
        <v>0</v>
      </c>
      <c r="L44" s="43">
        <f>+'CF PDP'!AR67/1000000</f>
        <v>0</v>
      </c>
      <c r="M44" s="43">
        <f>+'CF PDP'!AS67/1000</f>
        <v>0</v>
      </c>
      <c r="N44" s="43">
        <f>+'CF PDP'!AT67/1000</f>
        <v>0</v>
      </c>
      <c r="O44" s="43">
        <f>SUM('CF PDP'!AU67:AX67)/1000000</f>
        <v>0</v>
      </c>
      <c r="P44" s="43">
        <f>+'CF PDP'!AY67/1000000</f>
        <v>0</v>
      </c>
      <c r="Q44" s="43">
        <f>+'CF PDP'!AZ67/1000</f>
        <v>0</v>
      </c>
      <c r="R44" s="43">
        <f>+'CF PDP'!BA67/1000000</f>
        <v>0</v>
      </c>
      <c r="S44" s="43">
        <f>+'CF PDP'!BB67/1000000</f>
        <v>0</v>
      </c>
      <c r="T44" s="43">
        <f>+'CF PDP'!BC67/1000000</f>
        <v>0</v>
      </c>
      <c r="U44" s="43">
        <f>+'CF PDP'!BD67/1000</f>
        <v>0</v>
      </c>
      <c r="V44" s="43">
        <f>+'CF PDP'!BE67/1000</f>
        <v>0</v>
      </c>
      <c r="W44" s="43">
        <f>SUM('CF PDP'!BF67:BI67)/1000000</f>
        <v>0</v>
      </c>
      <c r="X44" s="43">
        <f>+'CF PDP'!BJ67</f>
        <v>98.739000000000004</v>
      </c>
      <c r="Y44" s="43">
        <f>+'CF PDP'!BM67*'CF PDP'!BN67</f>
        <v>5.2927919999999995</v>
      </c>
      <c r="Z44" s="43">
        <f>IF((SUM('CF PDP'!BP67:'CF PDP'!BS67))=0,0,SUM('CF PDP'!BP67:'CF PDP'!BS67)/(COUNT('CF PDP'!BP67:'CF PDP'!BS67)-COUNTIF('CF PDP'!BP67:'CF PDP'!BS67,0)))</f>
        <v>57.914333333333332</v>
      </c>
      <c r="AA44" s="43">
        <f>+'CF PDP'!BT67/1000000</f>
        <v>0</v>
      </c>
      <c r="AB44" s="43">
        <f>(+'CF PDP'!BU67)/1000000</f>
        <v>0</v>
      </c>
      <c r="AC44" s="43">
        <f>(+'CF PDP'!CT67)/1000000</f>
        <v>0</v>
      </c>
      <c r="AD44" s="43">
        <f>(+'CF PDP'!DI67*('CF PDP'!DJ67/100)/1000000)</f>
        <v>0</v>
      </c>
      <c r="AE44" s="43">
        <f>(SUM('CF PDP'!DK67:DM67)/1000000)</f>
        <v>0</v>
      </c>
      <c r="AF44" s="43">
        <f>(+'CF PDP'!DO67)/1000000</f>
        <v>0</v>
      </c>
      <c r="AG44" s="43">
        <f>(+'CF PDP'!DP67)/1000000</f>
        <v>0</v>
      </c>
    </row>
    <row r="45" spans="1:33" x14ac:dyDescent="0.2">
      <c r="A45" s="41">
        <f>+'D-PDP'!C68</f>
        <v>2055</v>
      </c>
      <c r="B45" s="42">
        <f>+'CF PDP'!D68</f>
        <v>0</v>
      </c>
      <c r="C45" s="43">
        <f>+'CF PDP'!AB68/1000000</f>
        <v>0</v>
      </c>
      <c r="D45" s="43">
        <f>+'CF PDP'!AC68/1000000</f>
        <v>0</v>
      </c>
      <c r="E45" s="43">
        <f>+'CF PDP'!AD68/1000</f>
        <v>0</v>
      </c>
      <c r="F45" s="43">
        <f>+'CF PDP'!AE68/1000</f>
        <v>0</v>
      </c>
      <c r="G45" s="43">
        <f>SUM('CF PDP'!AF68:AI68)/1000000</f>
        <v>0</v>
      </c>
      <c r="H45" s="43">
        <f>+'CF PDP'!AM68/1000000</f>
        <v>0</v>
      </c>
      <c r="I45" s="43">
        <f>+'CF PDP'!AN68/1000</f>
        <v>0</v>
      </c>
      <c r="J45" s="43">
        <f>'CF PDP'!AO68/1000000</f>
        <v>0</v>
      </c>
      <c r="K45" s="43">
        <f>+'CF PDP'!AQ68/1000000</f>
        <v>0</v>
      </c>
      <c r="L45" s="43">
        <f>+'CF PDP'!AR68/1000000</f>
        <v>0</v>
      </c>
      <c r="M45" s="43">
        <f>+'CF PDP'!AS68/1000</f>
        <v>0</v>
      </c>
      <c r="N45" s="43">
        <f>+'CF PDP'!AT68/1000</f>
        <v>0</v>
      </c>
      <c r="O45" s="43">
        <f>SUM('CF PDP'!AU68:AX68)/1000000</f>
        <v>0</v>
      </c>
      <c r="P45" s="43">
        <f>+'CF PDP'!AY68/1000000</f>
        <v>0</v>
      </c>
      <c r="Q45" s="43">
        <f>+'CF PDP'!AZ68/1000</f>
        <v>0</v>
      </c>
      <c r="R45" s="43">
        <f>+'CF PDP'!BA68/1000000</f>
        <v>0</v>
      </c>
      <c r="S45" s="43">
        <f>+'CF PDP'!BB68/1000000</f>
        <v>0</v>
      </c>
      <c r="T45" s="43">
        <f>+'CF PDP'!BC68/1000000</f>
        <v>0</v>
      </c>
      <c r="U45" s="43">
        <f>+'CF PDP'!BD68/1000</f>
        <v>0</v>
      </c>
      <c r="V45" s="43">
        <f>+'CF PDP'!BE68/1000</f>
        <v>0</v>
      </c>
      <c r="W45" s="43">
        <f>SUM('CF PDP'!BF68:BI68)/1000000</f>
        <v>0</v>
      </c>
      <c r="X45" s="43">
        <f>+'CF PDP'!BJ68</f>
        <v>98.739000000000004</v>
      </c>
      <c r="Y45" s="43">
        <f>+'CF PDP'!BM68*'CF PDP'!BN68</f>
        <v>5.2927919999999995</v>
      </c>
      <c r="Z45" s="43">
        <f>IF((SUM('CF PDP'!BP68:'CF PDP'!BS68))=0,0,SUM('CF PDP'!BP68:'CF PDP'!BS68)/(COUNT('CF PDP'!BP68:'CF PDP'!BS68)-COUNTIF('CF PDP'!BP68:'CF PDP'!BS68,0)))</f>
        <v>57.914333333333332</v>
      </c>
      <c r="AA45" s="43">
        <f>+'CF PDP'!BT68/1000000</f>
        <v>0</v>
      </c>
      <c r="AB45" s="43">
        <f>(+'CF PDP'!BU68)/1000000</f>
        <v>0</v>
      </c>
      <c r="AC45" s="43">
        <f>(+'CF PDP'!CT68)/1000000</f>
        <v>0</v>
      </c>
      <c r="AD45" s="43">
        <f>(+'CF PDP'!DI68*('CF PDP'!DJ68/100)/1000000)</f>
        <v>0</v>
      </c>
      <c r="AE45" s="43">
        <f>(SUM('CF PDP'!DK68:DM68)/1000000)</f>
        <v>0</v>
      </c>
      <c r="AF45" s="43">
        <f>(+'CF PDP'!DO68)/1000000</f>
        <v>0</v>
      </c>
      <c r="AG45" s="43">
        <f>(+'CF PDP'!DP68)/1000000</f>
        <v>0</v>
      </c>
    </row>
    <row r="46" spans="1:33" x14ac:dyDescent="0.2">
      <c r="A46" s="41">
        <f>+'D-PDP'!C69</f>
        <v>2056</v>
      </c>
      <c r="B46" s="42">
        <f>+'CF PDP'!D69</f>
        <v>0</v>
      </c>
      <c r="C46" s="43">
        <f>+'CF PDP'!AB69/1000000</f>
        <v>0</v>
      </c>
      <c r="D46" s="43">
        <f>+'CF PDP'!AC69/1000000</f>
        <v>0</v>
      </c>
      <c r="E46" s="43">
        <f>+'CF PDP'!AD69/1000</f>
        <v>0</v>
      </c>
      <c r="F46" s="43">
        <f>+'CF PDP'!AE69/1000</f>
        <v>0</v>
      </c>
      <c r="G46" s="43">
        <f>SUM('CF PDP'!AF69:AI69)/1000000</f>
        <v>0</v>
      </c>
      <c r="H46" s="43">
        <f>+'CF PDP'!AM69/1000000</f>
        <v>0</v>
      </c>
      <c r="I46" s="43">
        <f>+'CF PDP'!AN69/1000</f>
        <v>0</v>
      </c>
      <c r="J46" s="43">
        <f>'CF PDP'!AO69/1000000</f>
        <v>0</v>
      </c>
      <c r="K46" s="43">
        <f>+'CF PDP'!AQ69/1000000</f>
        <v>0</v>
      </c>
      <c r="L46" s="43">
        <f>+'CF PDP'!AR69/1000000</f>
        <v>0</v>
      </c>
      <c r="M46" s="43">
        <f>+'CF PDP'!AS69/1000</f>
        <v>0</v>
      </c>
      <c r="N46" s="43">
        <f>+'CF PDP'!AT69/1000</f>
        <v>0</v>
      </c>
      <c r="O46" s="43">
        <f>SUM('CF PDP'!AU69:AX69)/1000000</f>
        <v>0</v>
      </c>
      <c r="P46" s="43">
        <f>+'CF PDP'!AY69/1000000</f>
        <v>0</v>
      </c>
      <c r="Q46" s="43">
        <f>+'CF PDP'!AZ69/1000</f>
        <v>0</v>
      </c>
      <c r="R46" s="43">
        <f>+'CF PDP'!BA69/1000000</f>
        <v>0</v>
      </c>
      <c r="S46" s="43">
        <f>+'CF PDP'!BB69/1000000</f>
        <v>0</v>
      </c>
      <c r="T46" s="43">
        <f>+'CF PDP'!BC69/1000000</f>
        <v>0</v>
      </c>
      <c r="U46" s="43">
        <f>+'CF PDP'!BD69/1000</f>
        <v>0</v>
      </c>
      <c r="V46" s="43">
        <f>+'CF PDP'!BE69/1000</f>
        <v>0</v>
      </c>
      <c r="W46" s="43">
        <f>SUM('CF PDP'!BF69:BI69)/1000000</f>
        <v>0</v>
      </c>
      <c r="X46" s="43">
        <f>+'CF PDP'!BJ69</f>
        <v>98.739000000000004</v>
      </c>
      <c r="Y46" s="43">
        <f>+'CF PDP'!BM69*'CF PDP'!BN69</f>
        <v>5.2927919999999995</v>
      </c>
      <c r="Z46" s="43">
        <f>IF((SUM('CF PDP'!BP69:'CF PDP'!BS69))=0,0,SUM('CF PDP'!BP69:'CF PDP'!BS69)/(COUNT('CF PDP'!BP69:'CF PDP'!BS69)-COUNTIF('CF PDP'!BP69:'CF PDP'!BS69,0)))</f>
        <v>57.914333333333332</v>
      </c>
      <c r="AA46" s="43">
        <f>+'CF PDP'!BT69/1000000</f>
        <v>0</v>
      </c>
      <c r="AB46" s="43">
        <f>(+'CF PDP'!BU69)/1000000</f>
        <v>0</v>
      </c>
      <c r="AC46" s="43">
        <f>(+'CF PDP'!CT69)/1000000</f>
        <v>0</v>
      </c>
      <c r="AD46" s="43">
        <f>(+'CF PDP'!DI69*('CF PDP'!DJ69/100)/1000000)</f>
        <v>0</v>
      </c>
      <c r="AE46" s="43">
        <f>(SUM('CF PDP'!DK69:DM69)/1000000)</f>
        <v>0</v>
      </c>
      <c r="AF46" s="43">
        <f>(+'CF PDP'!DO69)/1000000</f>
        <v>0</v>
      </c>
      <c r="AG46" s="43">
        <f>(+'CF PDP'!DP69)/1000000</f>
        <v>0</v>
      </c>
    </row>
    <row r="47" spans="1:33" x14ac:dyDescent="0.2">
      <c r="A47" s="41">
        <f>+'D-PDP'!C70</f>
        <v>2057</v>
      </c>
      <c r="B47" s="42">
        <f>+'CF PDP'!D70</f>
        <v>0</v>
      </c>
      <c r="C47" s="43">
        <f>+'CF PDP'!AB70/1000000</f>
        <v>0</v>
      </c>
      <c r="D47" s="43">
        <f>+'CF PDP'!AC70/1000000</f>
        <v>0</v>
      </c>
      <c r="E47" s="43">
        <f>+'CF PDP'!AD70/1000</f>
        <v>0</v>
      </c>
      <c r="F47" s="43">
        <f>+'CF PDP'!AE70/1000</f>
        <v>0</v>
      </c>
      <c r="G47" s="43">
        <f>SUM('CF PDP'!AF70:AI70)/1000000</f>
        <v>0</v>
      </c>
      <c r="H47" s="43">
        <f>+'CF PDP'!AM70/1000000</f>
        <v>0</v>
      </c>
      <c r="I47" s="43">
        <f>+'CF PDP'!AN70/1000</f>
        <v>0</v>
      </c>
      <c r="J47" s="43">
        <f>'CF PDP'!AO70/1000000</f>
        <v>0</v>
      </c>
      <c r="K47" s="43">
        <f>+'CF PDP'!AQ70/1000000</f>
        <v>0</v>
      </c>
      <c r="L47" s="43">
        <f>+'CF PDP'!AR70/1000000</f>
        <v>0</v>
      </c>
      <c r="M47" s="43">
        <f>+'CF PDP'!AS70/1000</f>
        <v>0</v>
      </c>
      <c r="N47" s="43">
        <f>+'CF PDP'!AT70/1000</f>
        <v>0</v>
      </c>
      <c r="O47" s="43">
        <f>SUM('CF PDP'!AU70:AX70)/1000000</f>
        <v>0</v>
      </c>
      <c r="P47" s="43">
        <f>+'CF PDP'!AY70/1000000</f>
        <v>0</v>
      </c>
      <c r="Q47" s="43">
        <f>+'CF PDP'!AZ70/1000</f>
        <v>0</v>
      </c>
      <c r="R47" s="43">
        <f>+'CF PDP'!BA70/1000000</f>
        <v>0</v>
      </c>
      <c r="S47" s="43">
        <f>+'CF PDP'!BB70/1000000</f>
        <v>0</v>
      </c>
      <c r="T47" s="43">
        <f>+'CF PDP'!BC70/1000000</f>
        <v>0</v>
      </c>
      <c r="U47" s="43">
        <f>+'CF PDP'!BD70/1000</f>
        <v>0</v>
      </c>
      <c r="V47" s="43">
        <f>+'CF PDP'!BE70/1000</f>
        <v>0</v>
      </c>
      <c r="W47" s="43">
        <f>SUM('CF PDP'!BF70:BI70)/1000000</f>
        <v>0</v>
      </c>
      <c r="X47" s="43">
        <f>+'CF PDP'!BJ70</f>
        <v>98.739000000000004</v>
      </c>
      <c r="Y47" s="43">
        <f>+'CF PDP'!BM70*'CF PDP'!BN70</f>
        <v>5.2927919999999995</v>
      </c>
      <c r="Z47" s="43">
        <f>IF((SUM('CF PDP'!BP70:'CF PDP'!BS70))=0,0,SUM('CF PDP'!BP70:'CF PDP'!BS70)/(COUNT('CF PDP'!BP70:'CF PDP'!BS70)-COUNTIF('CF PDP'!BP70:'CF PDP'!BS70,0)))</f>
        <v>57.914333333333332</v>
      </c>
      <c r="AA47" s="43">
        <f>+'CF PDP'!BT70/1000000</f>
        <v>0</v>
      </c>
      <c r="AB47" s="43">
        <f>(+'CF PDP'!BU70)/1000000</f>
        <v>0</v>
      </c>
      <c r="AC47" s="43">
        <f>(+'CF PDP'!CT70)/1000000</f>
        <v>0</v>
      </c>
      <c r="AD47" s="43">
        <f>(+'CF PDP'!DI70*('CF PDP'!DJ70/100)/1000000)</f>
        <v>0</v>
      </c>
      <c r="AE47" s="43">
        <f>(SUM('CF PDP'!DK70:DM70)/1000000)</f>
        <v>0</v>
      </c>
      <c r="AF47" s="43">
        <f>(+'CF PDP'!DO70)/1000000</f>
        <v>0</v>
      </c>
      <c r="AG47" s="43">
        <f>(+'CF PDP'!DP70)/1000000</f>
        <v>0</v>
      </c>
    </row>
    <row r="48" spans="1:33" x14ac:dyDescent="0.2">
      <c r="A48" s="41">
        <f>+'D-PDP'!C71</f>
        <v>2058</v>
      </c>
      <c r="B48" s="42">
        <f>+'CF PDP'!D71</f>
        <v>0</v>
      </c>
      <c r="C48" s="43">
        <f>+'CF PDP'!AB71/1000000</f>
        <v>0</v>
      </c>
      <c r="D48" s="43">
        <f>+'CF PDP'!AC71/1000000</f>
        <v>0</v>
      </c>
      <c r="E48" s="43">
        <f>+'CF PDP'!AD71/1000</f>
        <v>0</v>
      </c>
      <c r="F48" s="43">
        <f>+'CF PDP'!AE71/1000</f>
        <v>0</v>
      </c>
      <c r="G48" s="43">
        <f>SUM('CF PDP'!AF71:AI71)/1000000</f>
        <v>0</v>
      </c>
      <c r="H48" s="43">
        <f>+'CF PDP'!AM71/1000000</f>
        <v>0</v>
      </c>
      <c r="I48" s="43">
        <f>+'CF PDP'!AN71/1000</f>
        <v>0</v>
      </c>
      <c r="J48" s="43">
        <f>'CF PDP'!AO72/1000000</f>
        <v>0</v>
      </c>
      <c r="K48" s="43">
        <f>+'CF PDP'!AQ71/1000000</f>
        <v>0</v>
      </c>
      <c r="L48" s="43">
        <f>+'CF PDP'!AR71/1000000</f>
        <v>0</v>
      </c>
      <c r="M48" s="43">
        <f>+'CF PDP'!AS71/1000</f>
        <v>0</v>
      </c>
      <c r="N48" s="43">
        <f>+'CF PDP'!AT71/1000</f>
        <v>0</v>
      </c>
      <c r="O48" s="43">
        <f>SUM('CF PDP'!AU71:AX71)/1000000</f>
        <v>0</v>
      </c>
      <c r="P48" s="43">
        <f>+'CF PDP'!AY71/1000000</f>
        <v>0</v>
      </c>
      <c r="Q48" s="43">
        <f>+'CF PDP'!AZ71/1000</f>
        <v>0</v>
      </c>
      <c r="R48" s="43">
        <f>+'CF PDP'!BA71/1000000</f>
        <v>0</v>
      </c>
      <c r="S48" s="43">
        <f>+'CF PDP'!BB71/1000000</f>
        <v>0</v>
      </c>
      <c r="T48" s="43">
        <f>+'CF PDP'!BC71/1000000</f>
        <v>0</v>
      </c>
      <c r="U48" s="43">
        <f>+'CF PDP'!BD71/1000</f>
        <v>0</v>
      </c>
      <c r="V48" s="43">
        <f>+'CF PDP'!BE71/1000</f>
        <v>0</v>
      </c>
      <c r="W48" s="43">
        <f>SUM('CF PDP'!BF71:BI71)/1000000</f>
        <v>0</v>
      </c>
      <c r="X48" s="43">
        <f>+'CF PDP'!BJ71</f>
        <v>98.739000000000004</v>
      </c>
      <c r="Y48" s="43">
        <f>+'CF PDP'!BM71*'CF PDP'!BN71</f>
        <v>5.2927919999999995</v>
      </c>
      <c r="Z48" s="43">
        <f>IF((SUM('CF PDP'!BP71:'CF PDP'!BS71))=0,0,SUM('CF PDP'!BP71:'CF PDP'!BS71)/(COUNT('CF PDP'!BP71:'CF PDP'!BS71)-COUNTIF('CF PDP'!BP71:'CF PDP'!BS71,0)))</f>
        <v>57.914333333333332</v>
      </c>
      <c r="AA48" s="43">
        <f>+'CF PDP'!BT71/1000000</f>
        <v>0</v>
      </c>
      <c r="AB48" s="43">
        <f>(+'CF PDP'!BU71)/1000000</f>
        <v>0</v>
      </c>
      <c r="AC48" s="43">
        <f>(+'CF PDP'!CT71)/1000000</f>
        <v>0</v>
      </c>
      <c r="AD48" s="43">
        <f>(+'CF PDP'!DI71*('CF PDP'!DJ71/100)/1000000)</f>
        <v>0</v>
      </c>
      <c r="AE48" s="43">
        <f>(SUM('CF PDP'!DK71:DM71)/1000000)</f>
        <v>0</v>
      </c>
      <c r="AF48" s="43">
        <f>(+'CF PDP'!DO71)/1000000</f>
        <v>0</v>
      </c>
      <c r="AG48" s="43">
        <f>(+'CF PDP'!DP71)/1000000</f>
        <v>0</v>
      </c>
    </row>
    <row r="49" spans="1:33" x14ac:dyDescent="0.2">
      <c r="A49" s="41">
        <f>+'D-PDP'!C72</f>
        <v>2059</v>
      </c>
      <c r="B49" s="42">
        <f>+'CF PDP'!D72</f>
        <v>0</v>
      </c>
      <c r="C49" s="43">
        <f>+'CF PDP'!AB72/1000000</f>
        <v>0</v>
      </c>
      <c r="D49" s="43">
        <f>+'CF PDP'!AC72/1000000</f>
        <v>0</v>
      </c>
      <c r="E49" s="43">
        <f>+'CF PDP'!AD72/1000</f>
        <v>0</v>
      </c>
      <c r="F49" s="43">
        <f>+'CF PDP'!AE72/1000</f>
        <v>0</v>
      </c>
      <c r="G49" s="43">
        <f>SUM('CF PDP'!AF72:AI72)/1000000</f>
        <v>0</v>
      </c>
      <c r="H49" s="43">
        <f>+'CF PDP'!AM72/1000000</f>
        <v>0</v>
      </c>
      <c r="I49" s="43">
        <f>+'CF PDP'!AN72/1000</f>
        <v>0</v>
      </c>
      <c r="J49" s="43">
        <f>+'CF PDP'!AO72/1000</f>
        <v>0</v>
      </c>
      <c r="K49" s="43">
        <f>+'CF PDP'!AQ72/1000000</f>
        <v>0</v>
      </c>
      <c r="L49" s="43">
        <f>+'CF PDP'!AR72/1000000</f>
        <v>0</v>
      </c>
      <c r="M49" s="43">
        <f>+'CF PDP'!AS72/1000</f>
        <v>0</v>
      </c>
      <c r="N49" s="43">
        <f>+'CF PDP'!AT72/1000</f>
        <v>0</v>
      </c>
      <c r="O49" s="43">
        <f>SUM('CF PDP'!AU72:AX72)/1000000</f>
        <v>0</v>
      </c>
      <c r="P49" s="43">
        <f>+'CF PDP'!AY72/1000000</f>
        <v>0</v>
      </c>
      <c r="Q49" s="43">
        <f>+'CF PDP'!AZ72/1000</f>
        <v>0</v>
      </c>
      <c r="R49" s="43">
        <f>+'CF PDP'!BA72/1000000</f>
        <v>0</v>
      </c>
      <c r="S49" s="43">
        <f>+'CF PDP'!BB72/1000000</f>
        <v>0</v>
      </c>
      <c r="T49" s="43">
        <f>+'CF PDP'!BC72/1000000</f>
        <v>0</v>
      </c>
      <c r="U49" s="43">
        <f>+'CF PDP'!BD72/1000</f>
        <v>0</v>
      </c>
      <c r="V49" s="43">
        <f>+'CF PDP'!BE72/1000</f>
        <v>0</v>
      </c>
      <c r="W49" s="43">
        <f>SUM('CF PDP'!BF72:BI72)/1000000</f>
        <v>0</v>
      </c>
      <c r="X49" s="43">
        <f>+'CF PDP'!BJ72</f>
        <v>98.739000000000004</v>
      </c>
      <c r="Y49" s="43">
        <f>+'CF PDP'!BM72*'CF PDP'!BN72</f>
        <v>5.2927919999999995</v>
      </c>
      <c r="Z49" s="43">
        <f>IF((SUM('CF PDP'!BP72:'CF PDP'!BS72))=0,0,SUM('CF PDP'!BP72:'CF PDP'!BS72)/(COUNT('CF PDP'!BP72:'CF PDP'!BS72)-COUNTIF('CF PDP'!BP72:'CF PDP'!BS72,0)))</f>
        <v>57.914333333333332</v>
      </c>
      <c r="AA49" s="43">
        <f>+'CF PDP'!BT72/1000000</f>
        <v>0</v>
      </c>
      <c r="AB49" s="43">
        <f>(+'CF PDP'!BU72)/1000000</f>
        <v>0</v>
      </c>
      <c r="AC49" s="43">
        <f>(+'CF PDP'!CT72)/1000000</f>
        <v>0</v>
      </c>
      <c r="AD49" s="43">
        <f>(+'CF PDP'!DI72*('CF PDP'!DJ72/100)/1000000)</f>
        <v>0</v>
      </c>
      <c r="AE49" s="43">
        <f>(SUM('CF PDP'!DK72:DM72)/1000000)</f>
        <v>0</v>
      </c>
      <c r="AF49" s="43">
        <f>(+'CF PDP'!DO72)/1000000</f>
        <v>0</v>
      </c>
      <c r="AG49" s="43">
        <f>(+'CF PDP'!DP72)/1000000</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85</v>
      </c>
      <c r="C51" s="47">
        <f t="shared" ref="C51:AG51" si="0">SUM(C13:C50)</f>
        <v>5.5372429999999992</v>
      </c>
      <c r="D51" s="47">
        <f t="shared" si="0"/>
        <v>0</v>
      </c>
      <c r="E51" s="47">
        <f t="shared" si="0"/>
        <v>357.78184400000004</v>
      </c>
      <c r="F51" s="47">
        <f t="shared" si="0"/>
        <v>1078.3236460000001</v>
      </c>
      <c r="G51" s="47">
        <f t="shared" si="0"/>
        <v>4.8687000000000008E-2</v>
      </c>
      <c r="H51" s="47">
        <f t="shared" si="0"/>
        <v>0.47947399999999996</v>
      </c>
      <c r="I51" s="47">
        <f t="shared" si="0"/>
        <v>36.779434000000002</v>
      </c>
      <c r="J51" s="47">
        <f t="shared" si="0"/>
        <v>0</v>
      </c>
      <c r="K51" s="47">
        <f t="shared" si="0"/>
        <v>5.3729449999999987</v>
      </c>
      <c r="L51" s="47">
        <f t="shared" si="0"/>
        <v>0</v>
      </c>
      <c r="M51" s="47">
        <f t="shared" si="0"/>
        <v>331.76302100000004</v>
      </c>
      <c r="N51" s="47">
        <f t="shared" si="0"/>
        <v>1056.683319</v>
      </c>
      <c r="O51" s="47">
        <f t="shared" si="0"/>
        <v>4.6153E-2</v>
      </c>
      <c r="P51" s="47">
        <f t="shared" si="0"/>
        <v>0.45810200000000001</v>
      </c>
      <c r="Q51" s="47">
        <f t="shared" si="0"/>
        <v>34.391587000000008</v>
      </c>
      <c r="R51" s="47">
        <f t="shared" si="0"/>
        <v>0</v>
      </c>
      <c r="S51" s="47">
        <f t="shared" si="0"/>
        <v>4.9148329999999998</v>
      </c>
      <c r="T51" s="47">
        <f t="shared" si="0"/>
        <v>0</v>
      </c>
      <c r="U51" s="47">
        <f t="shared" si="0"/>
        <v>331.76302100000004</v>
      </c>
      <c r="V51" s="47">
        <f t="shared" si="0"/>
        <v>1056.683319</v>
      </c>
      <c r="W51" s="47">
        <f t="shared" si="0"/>
        <v>4.6153E-2</v>
      </c>
      <c r="X51" s="47">
        <f>IF((SUM(X13:X49))=0,0,SUM(X13:X49)/(COUNT(X13:X49)-COUNTIF(X13:X49,0)))</f>
        <v>98.739000000000019</v>
      </c>
      <c r="Y51" s="47">
        <f>IF((SUM(Y13:Y49))=0,0,SUM(Y13:Y49)/(COUNT(Y13:Y49)-COUNTIF(Y13:Y49,0)))</f>
        <v>5.2927919999999986</v>
      </c>
      <c r="Z51" s="47"/>
      <c r="AA51" s="47">
        <f t="shared" si="0"/>
        <v>489.56405000000007</v>
      </c>
      <c r="AB51" s="47">
        <f t="shared" si="0"/>
        <v>177.28206099999997</v>
      </c>
      <c r="AC51" s="47">
        <f t="shared" si="0"/>
        <v>0.25540299999999999</v>
      </c>
      <c r="AD51" s="47">
        <f t="shared" si="0"/>
        <v>29.744978</v>
      </c>
      <c r="AE51" s="47">
        <f t="shared" si="0"/>
        <v>0.25724200000000003</v>
      </c>
      <c r="AF51" s="47">
        <f t="shared" si="0"/>
        <v>282.02433899999988</v>
      </c>
      <c r="AG51" s="47">
        <f t="shared" si="0"/>
        <v>200.50280100000001</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2:AG51"/>
  <sheetViews>
    <sheetView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143</v>
      </c>
    </row>
    <row r="7" spans="1:33" ht="12" customHeight="1" x14ac:dyDescent="0.2">
      <c r="K7" s="2" t="str">
        <f>+PDP!K7</f>
        <v>Limite E</v>
      </c>
      <c r="M7">
        <f>'CF PNP'!B8</f>
        <v>2043</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+'CF PNP'!D36</f>
        <v>7</v>
      </c>
      <c r="C13" s="43">
        <f>+'CF PNP'!AB36/1000000</f>
        <v>6.5115999999999993E-2</v>
      </c>
      <c r="D13" s="43">
        <f>+'CF PNP'!AC36/1000000</f>
        <v>0</v>
      </c>
      <c r="E13" s="43">
        <f>+'CF PNP'!AD36/1000</f>
        <v>14.554281000000001</v>
      </c>
      <c r="F13" s="43">
        <f>+'CF PNP'!AE36/1000</f>
        <v>12.240427</v>
      </c>
      <c r="G13" s="43">
        <f>SUM('CF PNP'!AF36:AI36)/1000000</f>
        <v>1.4250000000000001E-3</v>
      </c>
      <c r="H13" s="43">
        <f>+'CF PNP'!AM36/1000000</f>
        <v>5.2090000000000001E-3</v>
      </c>
      <c r="I13" s="43">
        <f>+'CF PNP'!AN36/1000</f>
        <v>1.3380380000000001</v>
      </c>
      <c r="J13" s="43">
        <f>'CF PNP'!AO36/1000000</f>
        <v>0</v>
      </c>
      <c r="K13" s="43">
        <f>+'CF PNP'!AQ36/1000000</f>
        <v>5.0438999999999998E-2</v>
      </c>
      <c r="L13" s="43">
        <f>+'CF PNP'!AR36/1000000</f>
        <v>0</v>
      </c>
      <c r="M13" s="43">
        <f>+'CF PNP'!AS36/1000</f>
        <v>11.273816</v>
      </c>
      <c r="N13" s="43">
        <f>+'CF PNP'!AT36/1000</f>
        <v>9.4814940000000014</v>
      </c>
      <c r="O13" s="43">
        <f>SUM('CF PNP'!AU36:AX36)/1000000</f>
        <v>1.103E-3</v>
      </c>
      <c r="P13" s="43">
        <f>+'CF PNP'!AY36/1000000</f>
        <v>4.0350000000000004E-3</v>
      </c>
      <c r="Q13" s="43">
        <f>+'CF PNP'!AZ36/1000</f>
        <v>1.036451</v>
      </c>
      <c r="R13" s="43">
        <f>+'CF PNP'!BA36/1000000</f>
        <v>0</v>
      </c>
      <c r="S13" s="43">
        <f>+'CF PNP'!BB36/1000000</f>
        <v>4.6404000000000001E-2</v>
      </c>
      <c r="T13" s="43">
        <f>+'CF PNP'!BC36/1000000</f>
        <v>0</v>
      </c>
      <c r="U13" s="43">
        <f>+'CF PNP'!BD36/1000</f>
        <v>11.273816</v>
      </c>
      <c r="V13" s="43">
        <f>+'CF PNP'!BE36/1000</f>
        <v>9.4814940000000014</v>
      </c>
      <c r="W13" s="43">
        <f>SUM('CF PNP'!BF36:BI36)/1000000</f>
        <v>1.103E-3</v>
      </c>
      <c r="X13" s="43">
        <f>+'CF PNP'!BJ36</f>
        <v>98.739000000000004</v>
      </c>
      <c r="Y13" s="43">
        <f>+'CF PNP'!BM36*'CF PNP'!BN36</f>
        <v>5.2927919999999995</v>
      </c>
      <c r="Z13" s="43">
        <f>IF((SUM('CF PNP'!BP36:'CF PNP'!BS36))=0,0,SUM('CF PNP'!BP36:'CF PNP'!BS36)/(COUNT('CF PNP'!BP36:'CF PNP'!BS36)-COUNTIF('CF PNP'!BP36:'CF PNP'!BS36,0)))</f>
        <v>57.914333333333332</v>
      </c>
      <c r="AA13" s="43">
        <f>+'CF PNP'!BT36/1000000</f>
        <v>4.7019419999999998</v>
      </c>
      <c r="AB13" s="43">
        <f>(+'CF PNP'!BU36)/1000000</f>
        <v>0.40258699999999997</v>
      </c>
      <c r="AC13" s="43">
        <f>(+'CF PNP'!CT36)/1000000</f>
        <v>0</v>
      </c>
      <c r="AD13" s="43">
        <f>(+'CF PNP'!DI36*('CF PNP'!DJ36/100))/1000000</f>
        <v>0</v>
      </c>
      <c r="AE13" s="43">
        <f>(SUM('CF PNP'!DK36:DM36)/1000000)</f>
        <v>5.561E-3</v>
      </c>
      <c r="AF13" s="43">
        <f>(+'CF PNP'!DO36)/1000000</f>
        <v>4.2937919999999998</v>
      </c>
      <c r="AG13" s="43">
        <f>(+'CF PNP'!DP36)/1000000</f>
        <v>4.0939699999999997</v>
      </c>
    </row>
    <row r="14" spans="1:33" x14ac:dyDescent="0.2">
      <c r="A14" s="41">
        <f>+'D-PDP'!C37</f>
        <v>2024</v>
      </c>
      <c r="B14" s="42">
        <f>+'CF PNP'!D37</f>
        <v>7</v>
      </c>
      <c r="C14" s="43">
        <f>+'CF PNP'!AB37/1000000</f>
        <v>7.0515999999999995E-2</v>
      </c>
      <c r="D14" s="43">
        <f>+'CF PNP'!AC37/1000000</f>
        <v>0</v>
      </c>
      <c r="E14" s="43">
        <f>+'CF PNP'!AD37/1000</f>
        <v>11.959155000000001</v>
      </c>
      <c r="F14" s="43">
        <f>+'CF PNP'!AE37/1000</f>
        <v>14.347554000000001</v>
      </c>
      <c r="G14" s="43">
        <f>SUM('CF PNP'!AF37:AI37)/1000000</f>
        <v>1.3190000000000001E-3</v>
      </c>
      <c r="H14" s="43">
        <f>+'CF PNP'!AM37/1000000</f>
        <v>5.6410000000000002E-3</v>
      </c>
      <c r="I14" s="43">
        <f>+'CF PNP'!AN37/1000</f>
        <v>1.141821</v>
      </c>
      <c r="J14" s="43">
        <f>'CF PNP'!AO37/1000000</f>
        <v>0</v>
      </c>
      <c r="K14" s="43">
        <f>+'CF PNP'!AQ37/1000000</f>
        <v>7.0515999999999995E-2</v>
      </c>
      <c r="L14" s="43">
        <f>+'CF PNP'!AR37/1000000</f>
        <v>0</v>
      </c>
      <c r="M14" s="43">
        <f>+'CF PNP'!AS37/1000</f>
        <v>11.959155000000001</v>
      </c>
      <c r="N14" s="43">
        <f>+'CF PNP'!AT37/1000</f>
        <v>14.347554000000001</v>
      </c>
      <c r="O14" s="43">
        <f>SUM('CF PNP'!AU37:AX37)/1000000</f>
        <v>1.3190000000000001E-3</v>
      </c>
      <c r="P14" s="43">
        <f>+'CF PNP'!AY37/1000000</f>
        <v>5.6410000000000002E-3</v>
      </c>
      <c r="Q14" s="43">
        <f>+'CF PNP'!AZ37/1000</f>
        <v>1.141821</v>
      </c>
      <c r="R14" s="43">
        <f>+'CF PNP'!BA37/1000000</f>
        <v>0</v>
      </c>
      <c r="S14" s="43">
        <f>+'CF PNP'!BB37/1000000</f>
        <v>6.4875000000000002E-2</v>
      </c>
      <c r="T14" s="43">
        <f>+'CF PNP'!BC37/1000000</f>
        <v>0</v>
      </c>
      <c r="U14" s="43">
        <f>+'CF PNP'!BD37/1000</f>
        <v>11.959155000000001</v>
      </c>
      <c r="V14" s="43">
        <f>+'CF PNP'!BE37/1000</f>
        <v>14.347554000000001</v>
      </c>
      <c r="W14" s="43">
        <f>SUM('CF PNP'!BF37:BI37)/1000000</f>
        <v>1.3190000000000001E-3</v>
      </c>
      <c r="X14" s="43">
        <f>+'CF PNP'!BJ37</f>
        <v>98.739000000000004</v>
      </c>
      <c r="Y14" s="43">
        <f>+'CF PNP'!BM37*'CF PNP'!BN37</f>
        <v>5.2927919999999995</v>
      </c>
      <c r="Z14" s="43">
        <f>IF((SUM('CF PNP'!BP37:'CF PNP'!BS37))=0,0,SUM('CF PNP'!BP37:'CF PNP'!BS37)/(COUNT('CF PNP'!BP37:'CF PNP'!BS37)-COUNTIF('CF PNP'!BP37:'CF PNP'!BS37,0)))</f>
        <v>57.914333333333332</v>
      </c>
      <c r="AA14" s="43">
        <f>+'CF PNP'!BT37/1000000</f>
        <v>6.541156</v>
      </c>
      <c r="AB14" s="43">
        <f>(+'CF PNP'!BU37)/1000000</f>
        <v>0.52241099999999996</v>
      </c>
      <c r="AC14" s="43">
        <f>(+'CF PNP'!CT37)/1000000</f>
        <v>0</v>
      </c>
      <c r="AD14" s="43">
        <f>(+'CF PNP'!DI37*('CF PNP'!DJ37/100))/1000000</f>
        <v>0</v>
      </c>
      <c r="AE14" s="43">
        <f>(SUM('CF PNP'!DK37:DM37)/1000000)</f>
        <v>6.2740000000000001E-3</v>
      </c>
      <c r="AF14" s="43">
        <f>(+'CF PNP'!DO37)/1000000</f>
        <v>6.0124700000000004</v>
      </c>
      <c r="AG14" s="43">
        <f>(+'CF PNP'!DP37)/1000000</f>
        <v>5.2115140000000002</v>
      </c>
    </row>
    <row r="15" spans="1:33" x14ac:dyDescent="0.2">
      <c r="A15" s="41">
        <f>+'D-PDP'!C38</f>
        <v>2025</v>
      </c>
      <c r="B15" s="42">
        <f>+'CF PNP'!D38</f>
        <v>6</v>
      </c>
      <c r="C15" s="43">
        <f>+'CF PNP'!AB38/1000000</f>
        <v>5.2689E-2</v>
      </c>
      <c r="D15" s="43">
        <f>+'CF PNP'!AC38/1000000</f>
        <v>0</v>
      </c>
      <c r="E15" s="43">
        <f>+'CF PNP'!AD38/1000</f>
        <v>7.9413649999999993</v>
      </c>
      <c r="F15" s="43">
        <f>+'CF PNP'!AE38/1000</f>
        <v>13.733111999999998</v>
      </c>
      <c r="G15" s="43">
        <f>SUM('CF PNP'!AF38:AI38)/1000000</f>
        <v>1.0219999999999999E-3</v>
      </c>
      <c r="H15" s="43">
        <f>+'CF PNP'!AM38/1000000</f>
        <v>4.215E-3</v>
      </c>
      <c r="I15" s="43">
        <f>+'CF PNP'!AN38/1000</f>
        <v>0.79988800000000004</v>
      </c>
      <c r="J15" s="43">
        <f>'CF PNP'!AO38/1000000</f>
        <v>0</v>
      </c>
      <c r="K15" s="43">
        <f>+'CF PNP'!AQ38/1000000</f>
        <v>5.2689E-2</v>
      </c>
      <c r="L15" s="43">
        <f>+'CF PNP'!AR38/1000000</f>
        <v>0</v>
      </c>
      <c r="M15" s="43">
        <f>+'CF PNP'!AS38/1000</f>
        <v>7.9413649999999993</v>
      </c>
      <c r="N15" s="43">
        <f>+'CF PNP'!AT38/1000</f>
        <v>13.733111999999998</v>
      </c>
      <c r="O15" s="43">
        <f>SUM('CF PNP'!AU38:AX38)/1000000</f>
        <v>1.0219999999999999E-3</v>
      </c>
      <c r="P15" s="43">
        <f>+'CF PNP'!AY38/1000000</f>
        <v>4.215E-3</v>
      </c>
      <c r="Q15" s="43">
        <f>+'CF PNP'!AZ38/1000</f>
        <v>0.79988800000000004</v>
      </c>
      <c r="R15" s="43">
        <f>+'CF PNP'!BA38/1000000</f>
        <v>0</v>
      </c>
      <c r="S15" s="43">
        <f>+'CF PNP'!BB38/1000000</f>
        <v>4.8474000000000003E-2</v>
      </c>
      <c r="T15" s="43">
        <f>+'CF PNP'!BC38/1000000</f>
        <v>0</v>
      </c>
      <c r="U15" s="43">
        <f>+'CF PNP'!BD38/1000</f>
        <v>7.9413649999999993</v>
      </c>
      <c r="V15" s="43">
        <f>+'CF PNP'!BE38/1000</f>
        <v>13.733111999999998</v>
      </c>
      <c r="W15" s="43">
        <f>SUM('CF PNP'!BF38:BI38)/1000000</f>
        <v>1.0219999999999999E-3</v>
      </c>
      <c r="X15" s="43">
        <f>+'CF PNP'!BJ38</f>
        <v>98.739000000000004</v>
      </c>
      <c r="Y15" s="43">
        <f>+'CF PNP'!BM38*'CF PNP'!BN38</f>
        <v>5.2927919999999995</v>
      </c>
      <c r="Z15" s="43">
        <f>IF((SUM('CF PNP'!BP38:'CF PNP'!BS38))=0,0,SUM('CF PNP'!BP38:'CF PNP'!BS38)/(COUNT('CF PNP'!BP38:'CF PNP'!BS38)-COUNTIF('CF PNP'!BP38:'CF PNP'!BS38,0)))</f>
        <v>57.914333333333332</v>
      </c>
      <c r="AA15" s="43">
        <f>+'CF PNP'!BT38/1000000</f>
        <v>4.8841910000000004</v>
      </c>
      <c r="AB15" s="43">
        <f>(+'CF PNP'!BU38)/1000000</f>
        <v>0.47280699999999998</v>
      </c>
      <c r="AC15" s="43">
        <f>(+'CF PNP'!CT38)/1000000</f>
        <v>0</v>
      </c>
      <c r="AD15" s="43">
        <f>(+'CF PNP'!DI38*('CF PNP'!DJ38/100))/1000000</f>
        <v>0</v>
      </c>
      <c r="AE15" s="43">
        <f>(SUM('CF PNP'!DK38:DM38)/1000000)</f>
        <v>4.6210000000000001E-3</v>
      </c>
      <c r="AF15" s="43">
        <f>(+'CF PNP'!DO38)/1000000</f>
        <v>4.4067610000000004</v>
      </c>
      <c r="AG15" s="43">
        <f>(+'CF PNP'!DP38)/1000000</f>
        <v>3.472464</v>
      </c>
    </row>
    <row r="16" spans="1:33" x14ac:dyDescent="0.2">
      <c r="A16" s="41">
        <f>+'D-PDP'!C39</f>
        <v>2026</v>
      </c>
      <c r="B16" s="42">
        <f>+'CF PNP'!D39</f>
        <v>6</v>
      </c>
      <c r="C16" s="43">
        <f>+'CF PNP'!AB39/1000000</f>
        <v>4.4607000000000001E-2</v>
      </c>
      <c r="D16" s="43">
        <f>+'CF PNP'!AC39/1000000</f>
        <v>0</v>
      </c>
      <c r="E16" s="43">
        <f>+'CF PNP'!AD39/1000</f>
        <v>5.2589620000000004</v>
      </c>
      <c r="F16" s="43">
        <f>+'CF PNP'!AE39/1000</f>
        <v>13.354942999999999</v>
      </c>
      <c r="G16" s="43">
        <f>SUM('CF PNP'!AF39:AI39)/1000000</f>
        <v>8.2200000000000003E-4</v>
      </c>
      <c r="H16" s="43">
        <f>+'CF PNP'!AM39/1000000</f>
        <v>3.568E-3</v>
      </c>
      <c r="I16" s="43">
        <f>+'CF PNP'!AN39/1000</f>
        <v>0.57125999999999999</v>
      </c>
      <c r="J16" s="43">
        <f>'CF PNP'!AO39/1000000</f>
        <v>0</v>
      </c>
      <c r="K16" s="43">
        <f>+'CF PNP'!AQ39/1000000</f>
        <v>4.4607000000000001E-2</v>
      </c>
      <c r="L16" s="43">
        <f>+'CF PNP'!AR39/1000000</f>
        <v>0</v>
      </c>
      <c r="M16" s="43">
        <f>+'CF PNP'!AS39/1000</f>
        <v>5.2589620000000004</v>
      </c>
      <c r="N16" s="43">
        <f>+'CF PNP'!AT39/1000</f>
        <v>13.354942999999999</v>
      </c>
      <c r="O16" s="43">
        <f>SUM('CF PNP'!AU39:AX39)/1000000</f>
        <v>8.2200000000000003E-4</v>
      </c>
      <c r="P16" s="43">
        <f>+'CF PNP'!AY39/1000000</f>
        <v>3.568E-3</v>
      </c>
      <c r="Q16" s="43">
        <f>+'CF PNP'!AZ39/1000</f>
        <v>0.57125999999999999</v>
      </c>
      <c r="R16" s="43">
        <f>+'CF PNP'!BA39/1000000</f>
        <v>0</v>
      </c>
      <c r="S16" s="43">
        <f>+'CF PNP'!BB39/1000000</f>
        <v>4.1037999999999998E-2</v>
      </c>
      <c r="T16" s="43">
        <f>+'CF PNP'!BC39/1000000</f>
        <v>0</v>
      </c>
      <c r="U16" s="43">
        <f>+'CF PNP'!BD39/1000</f>
        <v>5.2589620000000004</v>
      </c>
      <c r="V16" s="43">
        <f>+'CF PNP'!BE39/1000</f>
        <v>13.354942999999999</v>
      </c>
      <c r="W16" s="43">
        <f>SUM('CF PNP'!BF39:BI39)/1000000</f>
        <v>8.2200000000000003E-4</v>
      </c>
      <c r="X16" s="43">
        <f>+'CF PNP'!BJ39</f>
        <v>98.739000000000004</v>
      </c>
      <c r="Y16" s="43">
        <f>+'CF PNP'!BM39*'CF PNP'!BN39</f>
        <v>5.2927919999999995</v>
      </c>
      <c r="Z16" s="43">
        <f>IF((SUM('CF PNP'!BP39:'CF PNP'!BS39))=0,0,SUM('CF PNP'!BP39:'CF PNP'!BS39)/(COUNT('CF PNP'!BP39:'CF PNP'!BS39)-COUNTIF('CF PNP'!BP39:'CF PNP'!BS39,0)))</f>
        <v>57.914333333333332</v>
      </c>
      <c r="AA16" s="43">
        <f>+'CF PNP'!BT39/1000000</f>
        <v>4.1249399999999996</v>
      </c>
      <c r="AB16" s="43">
        <f>(+'CF PNP'!BU39)/1000000</f>
        <v>0.46122400000000002</v>
      </c>
      <c r="AC16" s="43">
        <f>(+'CF PNP'!CT39)/1000000</f>
        <v>0</v>
      </c>
      <c r="AD16" s="43">
        <f>(+'CF PNP'!DI39*('CF PNP'!DJ39/100))/1000000</f>
        <v>0</v>
      </c>
      <c r="AE16" s="43">
        <f>(SUM('CF PNP'!DK39:DM39)/1000000)</f>
        <v>3.47E-3</v>
      </c>
      <c r="AF16" s="43">
        <f>(+'CF PNP'!DO39)/1000000</f>
        <v>3.6602440000000001</v>
      </c>
      <c r="AG16" s="43">
        <f>(+'CF PNP'!DP39)/1000000</f>
        <v>2.6220180000000002</v>
      </c>
    </row>
    <row r="17" spans="1:33" x14ac:dyDescent="0.2">
      <c r="A17" s="41">
        <f>+'D-PDP'!C40</f>
        <v>2027</v>
      </c>
      <c r="B17" s="42">
        <f>+'CF PNP'!D40</f>
        <v>6</v>
      </c>
      <c r="C17" s="43">
        <f>+'CF PNP'!AB40/1000000</f>
        <v>3.9337999999999998E-2</v>
      </c>
      <c r="D17" s="43">
        <f>+'CF PNP'!AC40/1000000</f>
        <v>0</v>
      </c>
      <c r="E17" s="43">
        <f>+'CF PNP'!AD40/1000</f>
        <v>3.2495059999999998</v>
      </c>
      <c r="F17" s="43">
        <f>+'CF PNP'!AE40/1000</f>
        <v>13.029309</v>
      </c>
      <c r="G17" s="43">
        <f>SUM('CF PNP'!AF40:AI40)/1000000</f>
        <v>6.6500000000000001E-4</v>
      </c>
      <c r="H17" s="43">
        <f>+'CF PNP'!AM40/1000000</f>
        <v>3.1470000000000001E-3</v>
      </c>
      <c r="I17" s="43">
        <f>+'CF PNP'!AN40/1000</f>
        <v>0.39807799999999999</v>
      </c>
      <c r="J17" s="43">
        <f>'CF PNP'!AO40/1000000</f>
        <v>0</v>
      </c>
      <c r="K17" s="43">
        <f>+'CF PNP'!AQ40/1000000</f>
        <v>3.9337999999999998E-2</v>
      </c>
      <c r="L17" s="43">
        <f>+'CF PNP'!AR40/1000000</f>
        <v>0</v>
      </c>
      <c r="M17" s="43">
        <f>+'CF PNP'!AS40/1000</f>
        <v>3.2495059999999998</v>
      </c>
      <c r="N17" s="43">
        <f>+'CF PNP'!AT40/1000</f>
        <v>13.029309</v>
      </c>
      <c r="O17" s="43">
        <f>SUM('CF PNP'!AU40:AX40)/1000000</f>
        <v>6.6500000000000001E-4</v>
      </c>
      <c r="P17" s="43">
        <f>+'CF PNP'!AY40/1000000</f>
        <v>3.1470000000000001E-3</v>
      </c>
      <c r="Q17" s="43">
        <f>+'CF PNP'!AZ40/1000</f>
        <v>0.39807799999999999</v>
      </c>
      <c r="R17" s="43">
        <f>+'CF PNP'!BA40/1000000</f>
        <v>0</v>
      </c>
      <c r="S17" s="43">
        <f>+'CF PNP'!BB40/1000000</f>
        <v>3.6191000000000001E-2</v>
      </c>
      <c r="T17" s="43">
        <f>+'CF PNP'!BC40/1000000</f>
        <v>0</v>
      </c>
      <c r="U17" s="43">
        <f>+'CF PNP'!BD40/1000</f>
        <v>3.2495059999999998</v>
      </c>
      <c r="V17" s="43">
        <f>+'CF PNP'!BE40/1000</f>
        <v>13.029309</v>
      </c>
      <c r="W17" s="43">
        <f>SUM('CF PNP'!BF40:BI40)/1000000</f>
        <v>6.6500000000000001E-4</v>
      </c>
      <c r="X17" s="43">
        <f>+'CF PNP'!BJ40</f>
        <v>98.739000000000004</v>
      </c>
      <c r="Y17" s="43">
        <f>+'CF PNP'!BM40*'CF PNP'!BN40</f>
        <v>5.2927919999999995</v>
      </c>
      <c r="Z17" s="43">
        <f>IF((SUM('CF PNP'!BP40:'CF PNP'!BS40))=0,0,SUM('CF PNP'!BP40:'CF PNP'!BS40)/(COUNT('CF PNP'!BP40:'CF PNP'!BS40)-COUNTIF('CF PNP'!BP40:'CF PNP'!BS40,0)))</f>
        <v>57.914333333333332</v>
      </c>
      <c r="AA17" s="43">
        <f>+'CF PNP'!BT40/1000000</f>
        <v>3.6271620000000002</v>
      </c>
      <c r="AB17" s="43">
        <f>(+'CF PNP'!BU40)/1000000</f>
        <v>0.45921000000000001</v>
      </c>
      <c r="AC17" s="43">
        <f>(+'CF PNP'!CT40)/1000000</f>
        <v>0</v>
      </c>
      <c r="AD17" s="43">
        <f>(+'CF PNP'!DI40*('CF PNP'!DJ40/100))/1000000</f>
        <v>0</v>
      </c>
      <c r="AE17" s="43">
        <f>(SUM('CF PNP'!DK40:DM40)/1000000)</f>
        <v>2.5899999999999999E-3</v>
      </c>
      <c r="AF17" s="43">
        <f>(+'CF PNP'!DO40)/1000000</f>
        <v>3.1653609999999999</v>
      </c>
      <c r="AG17" s="43">
        <f>(+'CF PNP'!DP40)/1000000</f>
        <v>2.0613709999999998</v>
      </c>
    </row>
    <row r="18" spans="1:33" x14ac:dyDescent="0.2">
      <c r="A18" s="41">
        <f>+'D-PDP'!C41</f>
        <v>2028</v>
      </c>
      <c r="B18" s="42">
        <f>+'CF PNP'!D41</f>
        <v>5</v>
      </c>
      <c r="C18" s="43">
        <f>+'CF PNP'!AB41/1000000</f>
        <v>3.4944999999999997E-2</v>
      </c>
      <c r="D18" s="43">
        <f>+'CF PNP'!AC41/1000000</f>
        <v>0</v>
      </c>
      <c r="E18" s="43">
        <f>+'CF PNP'!AD41/1000</f>
        <v>2.1137420000000002</v>
      </c>
      <c r="F18" s="43">
        <f>+'CF PNP'!AE41/1000</f>
        <v>12.263282999999999</v>
      </c>
      <c r="G18" s="43">
        <f>SUM('CF PNP'!AF41:AI41)/1000000</f>
        <v>5.3600000000000002E-4</v>
      </c>
      <c r="H18" s="43">
        <f>+'CF PNP'!AM41/1000000</f>
        <v>2.7950000000000002E-3</v>
      </c>
      <c r="I18" s="43">
        <f>+'CF PNP'!AN41/1000</f>
        <v>0.28868700000000003</v>
      </c>
      <c r="J18" s="43">
        <f>'CF PNP'!AO41/1000000</f>
        <v>0</v>
      </c>
      <c r="K18" s="43">
        <f>+'CF PNP'!AQ41/1000000</f>
        <v>3.4944999999999997E-2</v>
      </c>
      <c r="L18" s="43">
        <f>+'CF PNP'!AR41/1000000</f>
        <v>0</v>
      </c>
      <c r="M18" s="43">
        <f>+'CF PNP'!AS41/1000</f>
        <v>2.1137420000000002</v>
      </c>
      <c r="N18" s="43">
        <f>+'CF PNP'!AT41/1000</f>
        <v>12.263282999999999</v>
      </c>
      <c r="O18" s="43">
        <f>SUM('CF PNP'!AU41:AX41)/1000000</f>
        <v>5.3600000000000002E-4</v>
      </c>
      <c r="P18" s="43">
        <f>+'CF PNP'!AY41/1000000</f>
        <v>2.7950000000000002E-3</v>
      </c>
      <c r="Q18" s="43">
        <f>+'CF PNP'!AZ41/1000</f>
        <v>0.28868700000000003</v>
      </c>
      <c r="R18" s="43">
        <f>+'CF PNP'!BA41/1000000</f>
        <v>0</v>
      </c>
      <c r="S18" s="43">
        <f>+'CF PNP'!BB41/1000000</f>
        <v>3.2149999999999998E-2</v>
      </c>
      <c r="T18" s="43">
        <f>+'CF PNP'!BC41/1000000</f>
        <v>0</v>
      </c>
      <c r="U18" s="43">
        <f>+'CF PNP'!BD41/1000</f>
        <v>2.1137420000000002</v>
      </c>
      <c r="V18" s="43">
        <f>+'CF PNP'!BE41/1000</f>
        <v>12.263282999999999</v>
      </c>
      <c r="W18" s="43">
        <f>SUM('CF PNP'!BF41:BI41)/1000000</f>
        <v>5.3600000000000002E-4</v>
      </c>
      <c r="X18" s="43">
        <f>+'CF PNP'!BJ41</f>
        <v>98.739000000000004</v>
      </c>
      <c r="Y18" s="43">
        <f>+'CF PNP'!BM41*'CF PNP'!BN41</f>
        <v>5.2927919999999995</v>
      </c>
      <c r="Z18" s="43">
        <f>IF((SUM('CF PNP'!BP41:'CF PNP'!BS41))=0,0,SUM('CF PNP'!BP41:'CF PNP'!BS41)/(COUNT('CF PNP'!BP41:'CF PNP'!BS41)-COUNTIF('CF PNP'!BP41:'CF PNP'!BS41,0)))</f>
        <v>57.914333333333332</v>
      </c>
      <c r="AA18" s="43">
        <f>+'CF PNP'!BT41/1000000</f>
        <v>3.2150400000000001</v>
      </c>
      <c r="AB18" s="43">
        <f>(+'CF PNP'!BU41)/1000000</f>
        <v>0.38242900000000002</v>
      </c>
      <c r="AC18" s="43">
        <f>(+'CF PNP'!CT41)/1000000</f>
        <v>0</v>
      </c>
      <c r="AD18" s="43">
        <f>(+'CF PNP'!DI41*('CF PNP'!DJ41/100))/1000000</f>
        <v>0</v>
      </c>
      <c r="AE18" s="43">
        <f>(SUM('CF PNP'!DK41:DM41)/1000000)</f>
        <v>2.042E-3</v>
      </c>
      <c r="AF18" s="43">
        <f>(+'CF PNP'!DO41)/1000000</f>
        <v>2.830568</v>
      </c>
      <c r="AG18" s="43">
        <f>(+'CF PNP'!DP41)/1000000</f>
        <v>1.675767</v>
      </c>
    </row>
    <row r="19" spans="1:33" x14ac:dyDescent="0.2">
      <c r="A19" s="41">
        <f>+'D-PDP'!C42</f>
        <v>2029</v>
      </c>
      <c r="B19" s="42">
        <f>+'CF PNP'!D42</f>
        <v>5</v>
      </c>
      <c r="C19" s="43">
        <f>+'CF PNP'!AB42/1000000</f>
        <v>3.1022000000000001E-2</v>
      </c>
      <c r="D19" s="43">
        <f>+'CF PNP'!AC42/1000000</f>
        <v>0</v>
      </c>
      <c r="E19" s="43">
        <f>+'CF PNP'!AD42/1000</f>
        <v>1.856657</v>
      </c>
      <c r="F19" s="43">
        <f>+'CF PNP'!AE42/1000</f>
        <v>10.876843999999998</v>
      </c>
      <c r="G19" s="43">
        <f>SUM('CF PNP'!AF42:AI42)/1000000</f>
        <v>4.2700000000000002E-4</v>
      </c>
      <c r="H19" s="43">
        <f>+'CF PNP'!AM42/1000000</f>
        <v>2.4810000000000001E-3</v>
      </c>
      <c r="I19" s="43">
        <f>+'CF PNP'!AN42/1000</f>
        <v>0.240624</v>
      </c>
      <c r="J19" s="43">
        <f>'CF PNP'!AO42/1000000</f>
        <v>0</v>
      </c>
      <c r="K19" s="43">
        <f>+'CF PNP'!AQ42/1000000</f>
        <v>3.1022000000000001E-2</v>
      </c>
      <c r="L19" s="43">
        <f>+'CF PNP'!AR42/1000000</f>
        <v>0</v>
      </c>
      <c r="M19" s="43">
        <f>+'CF PNP'!AS42/1000</f>
        <v>1.856657</v>
      </c>
      <c r="N19" s="43">
        <f>+'CF PNP'!AT42/1000</f>
        <v>10.876843999999998</v>
      </c>
      <c r="O19" s="43">
        <f>SUM('CF PNP'!AU42:AX42)/1000000</f>
        <v>4.2700000000000002E-4</v>
      </c>
      <c r="P19" s="43">
        <f>+'CF PNP'!AY42/1000000</f>
        <v>2.4810000000000001E-3</v>
      </c>
      <c r="Q19" s="43">
        <f>+'CF PNP'!AZ42/1000</f>
        <v>0.240624</v>
      </c>
      <c r="R19" s="43">
        <f>+'CF PNP'!BA42/1000000</f>
        <v>0</v>
      </c>
      <c r="S19" s="43">
        <f>+'CF PNP'!BB42/1000000</f>
        <v>2.8539999999999999E-2</v>
      </c>
      <c r="T19" s="43">
        <f>+'CF PNP'!BC42/1000000</f>
        <v>0</v>
      </c>
      <c r="U19" s="43">
        <f>+'CF PNP'!BD42/1000</f>
        <v>1.856657</v>
      </c>
      <c r="V19" s="43">
        <f>+'CF PNP'!BE42/1000</f>
        <v>10.876843999999998</v>
      </c>
      <c r="W19" s="43">
        <f>SUM('CF PNP'!BF42:BI42)/1000000</f>
        <v>4.2700000000000002E-4</v>
      </c>
      <c r="X19" s="43">
        <f>+'CF PNP'!BJ42</f>
        <v>98.739000000000004</v>
      </c>
      <c r="Y19" s="43">
        <f>+'CF PNP'!BM42*'CF PNP'!BN42</f>
        <v>5.2927919999999995</v>
      </c>
      <c r="Z19" s="43">
        <f>IF((SUM('CF PNP'!BP42:'CF PNP'!BS42))=0,0,SUM('CF PNP'!BP42:'CF PNP'!BS42)/(COUNT('CF PNP'!BP42:'CF PNP'!BS42)-COUNTIF('CF PNP'!BP42:'CF PNP'!BS42,0)))</f>
        <v>57.914333333333332</v>
      </c>
      <c r="AA19" s="43">
        <f>+'CF PNP'!BT42/1000000</f>
        <v>2.8512580000000001</v>
      </c>
      <c r="AB19" s="43">
        <f>(+'CF PNP'!BU42)/1000000</f>
        <v>0.36070200000000002</v>
      </c>
      <c r="AC19" s="43">
        <f>(+'CF PNP'!CT42)/1000000</f>
        <v>0</v>
      </c>
      <c r="AD19" s="43">
        <f>(+'CF PNP'!DI42*('CF PNP'!DJ42/100))/1000000</f>
        <v>0</v>
      </c>
      <c r="AE19" s="43">
        <f>(SUM('CF PNP'!DK42:DM42)/1000000)</f>
        <v>1.8129999999999999E-3</v>
      </c>
      <c r="AF19" s="43">
        <f>(+'CF PNP'!DO42)/1000000</f>
        <v>2.48874</v>
      </c>
      <c r="AG19" s="43">
        <f>(+'CF PNP'!DP42)/1000000</f>
        <v>1.3394520000000001</v>
      </c>
    </row>
    <row r="20" spans="1:33" x14ac:dyDescent="0.2">
      <c r="A20" s="41">
        <f>+'D-PDP'!C43</f>
        <v>2030</v>
      </c>
      <c r="B20" s="42">
        <f>+'CF PNP'!D43</f>
        <v>5</v>
      </c>
      <c r="C20" s="43">
        <f>+'CF PNP'!AB43/1000000</f>
        <v>2.7709000000000001E-2</v>
      </c>
      <c r="D20" s="43">
        <f>+'CF PNP'!AC43/1000000</f>
        <v>0</v>
      </c>
      <c r="E20" s="43">
        <f>+'CF PNP'!AD43/1000</f>
        <v>1.6113389999999999</v>
      </c>
      <c r="F20" s="43">
        <f>+'CF PNP'!AE43/1000</f>
        <v>9.7391269999999999</v>
      </c>
      <c r="G20" s="43">
        <f>SUM('CF PNP'!AF43:AI43)/1000000</f>
        <v>3.3199999999999999E-4</v>
      </c>
      <c r="H20" s="43">
        <f>+'CF PNP'!AM43/1000000</f>
        <v>2.2160000000000001E-3</v>
      </c>
      <c r="I20" s="43">
        <f>+'CF PNP'!AN43/1000</f>
        <v>0.198102</v>
      </c>
      <c r="J20" s="43">
        <f>'CF PNP'!AO43/1000000</f>
        <v>0</v>
      </c>
      <c r="K20" s="43">
        <f>+'CF PNP'!AQ43/1000000</f>
        <v>2.7709000000000001E-2</v>
      </c>
      <c r="L20" s="43">
        <f>+'CF PNP'!AR43/1000000</f>
        <v>0</v>
      </c>
      <c r="M20" s="43">
        <f>+'CF PNP'!AS43/1000</f>
        <v>1.6113389999999999</v>
      </c>
      <c r="N20" s="43">
        <f>+'CF PNP'!AT43/1000</f>
        <v>9.7391269999999999</v>
      </c>
      <c r="O20" s="43">
        <f>SUM('CF PNP'!AU43:AX43)/1000000</f>
        <v>3.3199999999999999E-4</v>
      </c>
      <c r="P20" s="43">
        <f>+'CF PNP'!AY43/1000000</f>
        <v>2.2160000000000001E-3</v>
      </c>
      <c r="Q20" s="43">
        <f>+'CF PNP'!AZ43/1000</f>
        <v>0.198102</v>
      </c>
      <c r="R20" s="43">
        <f>+'CF PNP'!BA43/1000000</f>
        <v>0</v>
      </c>
      <c r="S20" s="43">
        <f>+'CF PNP'!BB43/1000000</f>
        <v>2.5492000000000001E-2</v>
      </c>
      <c r="T20" s="43">
        <f>+'CF PNP'!BC43/1000000</f>
        <v>0</v>
      </c>
      <c r="U20" s="43">
        <f>+'CF PNP'!BD43/1000</f>
        <v>1.6113389999999999</v>
      </c>
      <c r="V20" s="43">
        <f>+'CF PNP'!BE43/1000</f>
        <v>9.7391269999999999</v>
      </c>
      <c r="W20" s="43">
        <f>SUM('CF PNP'!BF43:BI43)/1000000</f>
        <v>3.3199999999999999E-4</v>
      </c>
      <c r="X20" s="43">
        <f>+'CF PNP'!BJ43</f>
        <v>98.739000000000004</v>
      </c>
      <c r="Y20" s="43">
        <f>+'CF PNP'!BM43*'CF PNP'!BN43</f>
        <v>5.2927919999999995</v>
      </c>
      <c r="Z20" s="43">
        <f>IF((SUM('CF PNP'!BP43:'CF PNP'!BS43))=0,0,SUM('CF PNP'!BP43:'CF PNP'!BS43)/(COUNT('CF PNP'!BP43:'CF PNP'!BS43)-COUNTIF('CF PNP'!BP43:'CF PNP'!BS43,0)))</f>
        <v>57.914333333333332</v>
      </c>
      <c r="AA20" s="43">
        <f>+'CF PNP'!BT43/1000000</f>
        <v>2.5438420000000002</v>
      </c>
      <c r="AB20" s="43">
        <f>(+'CF PNP'!BU43)/1000000</f>
        <v>0.35950100000000001</v>
      </c>
      <c r="AC20" s="43">
        <f>(+'CF PNP'!CT43)/1000000</f>
        <v>0</v>
      </c>
      <c r="AD20" s="43">
        <f>(+'CF PNP'!DI43*('CF PNP'!DJ43/100))/1000000</f>
        <v>0</v>
      </c>
      <c r="AE20" s="43">
        <f>(SUM('CF PNP'!DK43:DM43)/1000000)</f>
        <v>1.611E-3</v>
      </c>
      <c r="AF20" s="43">
        <f>(+'CF PNP'!DO43)/1000000</f>
        <v>2.1827269999999999</v>
      </c>
      <c r="AG20" s="43">
        <f>(+'CF PNP'!DP43)/1000000</f>
        <v>1.067958</v>
      </c>
    </row>
    <row r="21" spans="1:33" x14ac:dyDescent="0.2">
      <c r="A21" s="41">
        <f>+'D-PDP'!C44</f>
        <v>2031</v>
      </c>
      <c r="B21" s="42">
        <f>+'CF PNP'!D44</f>
        <v>5</v>
      </c>
      <c r="C21" s="43">
        <f>+'CF PNP'!AB44/1000000</f>
        <v>2.4819999999999998E-2</v>
      </c>
      <c r="D21" s="43">
        <f>+'CF PNP'!AC44/1000000</f>
        <v>0</v>
      </c>
      <c r="E21" s="43">
        <f>+'CF PNP'!AD44/1000</f>
        <v>1.3469329999999999</v>
      </c>
      <c r="F21" s="43">
        <f>+'CF PNP'!AE44/1000</f>
        <v>8.7992369999999998</v>
      </c>
      <c r="G21" s="43">
        <f>SUM('CF PNP'!AF44:AI44)/1000000</f>
        <v>2.4800000000000001E-4</v>
      </c>
      <c r="H21" s="43">
        <f>+'CF PNP'!AM44/1000000</f>
        <v>1.9849999999999998E-3</v>
      </c>
      <c r="I21" s="43">
        <f>+'CF PNP'!AN44/1000</f>
        <v>0.157612</v>
      </c>
      <c r="J21" s="43">
        <f>'CF PNP'!AO44/1000000</f>
        <v>0</v>
      </c>
      <c r="K21" s="43">
        <f>+'CF PNP'!AQ44/1000000</f>
        <v>2.4819999999999998E-2</v>
      </c>
      <c r="L21" s="43">
        <f>+'CF PNP'!AR44/1000000</f>
        <v>0</v>
      </c>
      <c r="M21" s="43">
        <f>+'CF PNP'!AS44/1000</f>
        <v>1.3469329999999999</v>
      </c>
      <c r="N21" s="43">
        <f>+'CF PNP'!AT44/1000</f>
        <v>8.7992369999999998</v>
      </c>
      <c r="O21" s="43">
        <f>SUM('CF PNP'!AU44:AX44)/1000000</f>
        <v>2.4800000000000001E-4</v>
      </c>
      <c r="P21" s="43">
        <f>+'CF PNP'!AY44/1000000</f>
        <v>1.9849999999999998E-3</v>
      </c>
      <c r="Q21" s="43">
        <f>+'CF PNP'!AZ44/1000</f>
        <v>0.157612</v>
      </c>
      <c r="R21" s="43">
        <f>+'CF PNP'!BA44/1000000</f>
        <v>0</v>
      </c>
      <c r="S21" s="43">
        <f>+'CF PNP'!BB44/1000000</f>
        <v>2.2834E-2</v>
      </c>
      <c r="T21" s="43">
        <f>+'CF PNP'!BC44/1000000</f>
        <v>0</v>
      </c>
      <c r="U21" s="43">
        <f>+'CF PNP'!BD44/1000</f>
        <v>1.3469329999999999</v>
      </c>
      <c r="V21" s="43">
        <f>+'CF PNP'!BE44/1000</f>
        <v>8.7992369999999998</v>
      </c>
      <c r="W21" s="43">
        <f>SUM('CF PNP'!BF44:BI44)/1000000</f>
        <v>2.4800000000000001E-4</v>
      </c>
      <c r="X21" s="43">
        <f>+'CF PNP'!BJ44</f>
        <v>98.739000000000004</v>
      </c>
      <c r="Y21" s="43">
        <f>+'CF PNP'!BM44*'CF PNP'!BN44</f>
        <v>5.2927919999999995</v>
      </c>
      <c r="Z21" s="43">
        <f>IF((SUM('CF PNP'!BP44:'CF PNP'!BS44))=0,0,SUM('CF PNP'!BP44:'CF PNP'!BS44)/(COUNT('CF PNP'!BP44:'CF PNP'!BS44)-COUNTIF('CF PNP'!BP44:'CF PNP'!BS44,0)))</f>
        <v>57.914333333333332</v>
      </c>
      <c r="AA21" s="43">
        <f>+'CF PNP'!BT44/1000000</f>
        <v>2.2755040000000002</v>
      </c>
      <c r="AB21" s="43">
        <f>(+'CF PNP'!BU44)/1000000</f>
        <v>0.358458</v>
      </c>
      <c r="AC21" s="43">
        <f>(+'CF PNP'!CT44)/1000000</f>
        <v>0</v>
      </c>
      <c r="AD21" s="43">
        <f>(+'CF PNP'!DI44*('CF PNP'!DJ44/100))/1000000</f>
        <v>0</v>
      </c>
      <c r="AE21" s="43">
        <f>(SUM('CF PNP'!DK44:DM44)/1000000)</f>
        <v>1.4189999999999999E-3</v>
      </c>
      <c r="AF21" s="43">
        <f>(+'CF PNP'!DO44)/1000000</f>
        <v>1.9156260000000001</v>
      </c>
      <c r="AG21" s="43">
        <f>(+'CF PNP'!DP44)/1000000</f>
        <v>0.85206499999999996</v>
      </c>
    </row>
    <row r="22" spans="1:33" x14ac:dyDescent="0.2">
      <c r="A22" s="41">
        <f>+'D-PDP'!C45</f>
        <v>2032</v>
      </c>
      <c r="B22" s="42">
        <f>+'CF PNP'!D45</f>
        <v>5</v>
      </c>
      <c r="C22" s="43">
        <f>+'CF PNP'!AB45/1000000</f>
        <v>2.2349999999999998E-2</v>
      </c>
      <c r="D22" s="43">
        <f>+'CF PNP'!AC45/1000000</f>
        <v>0</v>
      </c>
      <c r="E22" s="43">
        <f>+'CF PNP'!AD45/1000</f>
        <v>1.0697829999999999</v>
      </c>
      <c r="F22" s="43">
        <f>+'CF PNP'!AE45/1000</f>
        <v>8.0472029999999997</v>
      </c>
      <c r="G22" s="43">
        <f>SUM('CF PNP'!AF45:AI45)/1000000</f>
        <v>1.7699999999999999E-4</v>
      </c>
      <c r="H22" s="43">
        <f>+'CF PNP'!AM45/1000000</f>
        <v>1.7880000000000001E-3</v>
      </c>
      <c r="I22" s="43">
        <f>+'CF PNP'!AN45/1000</f>
        <v>0.11949800000000001</v>
      </c>
      <c r="J22" s="43">
        <f>'CF PNP'!AO45/1000000</f>
        <v>0</v>
      </c>
      <c r="K22" s="43">
        <f>+'CF PNP'!AQ45/1000000</f>
        <v>2.2349999999999998E-2</v>
      </c>
      <c r="L22" s="43">
        <f>+'CF PNP'!AR45/1000000</f>
        <v>0</v>
      </c>
      <c r="M22" s="43">
        <f>+'CF PNP'!AS45/1000</f>
        <v>1.0697829999999999</v>
      </c>
      <c r="N22" s="43">
        <f>+'CF PNP'!AT45/1000</f>
        <v>8.0472029999999997</v>
      </c>
      <c r="O22" s="43">
        <f>SUM('CF PNP'!AU45:AX45)/1000000</f>
        <v>1.7699999999999999E-4</v>
      </c>
      <c r="P22" s="43">
        <f>+'CF PNP'!AY45/1000000</f>
        <v>1.7880000000000001E-3</v>
      </c>
      <c r="Q22" s="43">
        <f>+'CF PNP'!AZ45/1000</f>
        <v>0.11949800000000001</v>
      </c>
      <c r="R22" s="43">
        <f>+'CF PNP'!BA45/1000000</f>
        <v>0</v>
      </c>
      <c r="S22" s="43">
        <f>+'CF PNP'!BB45/1000000</f>
        <v>2.0562E-2</v>
      </c>
      <c r="T22" s="43">
        <f>+'CF PNP'!BC45/1000000</f>
        <v>0</v>
      </c>
      <c r="U22" s="43">
        <f>+'CF PNP'!BD45/1000</f>
        <v>1.0697829999999999</v>
      </c>
      <c r="V22" s="43">
        <f>+'CF PNP'!BE45/1000</f>
        <v>8.0472029999999997</v>
      </c>
      <c r="W22" s="43">
        <f>SUM('CF PNP'!BF45:BI45)/1000000</f>
        <v>1.7699999999999999E-4</v>
      </c>
      <c r="X22" s="43">
        <f>+'CF PNP'!BJ45</f>
        <v>98.739000000000004</v>
      </c>
      <c r="Y22" s="43">
        <f>+'CF PNP'!BM45*'CF PNP'!BN45</f>
        <v>5.2927919999999995</v>
      </c>
      <c r="Z22" s="43">
        <f>IF((SUM('CF PNP'!BP45:'CF PNP'!BS45))=0,0,SUM('CF PNP'!BP45:'CF PNP'!BS45)/(COUNT('CF PNP'!BP45:'CF PNP'!BS45)-COUNTIF('CF PNP'!BP45:'CF PNP'!BS45,0)))</f>
        <v>57.914333333333332</v>
      </c>
      <c r="AA22" s="43">
        <f>+'CF PNP'!BT45/1000000</f>
        <v>2.045725</v>
      </c>
      <c r="AB22" s="43">
        <f>(+'CF PNP'!BU45)/1000000</f>
        <v>0.357881</v>
      </c>
      <c r="AC22" s="43">
        <f>(+'CF PNP'!CT45)/1000000</f>
        <v>0</v>
      </c>
      <c r="AD22" s="43">
        <f>(+'CF PNP'!DI45*('CF PNP'!DJ45/100))/1000000</f>
        <v>0</v>
      </c>
      <c r="AE22" s="43">
        <f>(SUM('CF PNP'!DK45:DM45)/1000000)</f>
        <v>1.2359999999999999E-3</v>
      </c>
      <c r="AF22" s="43">
        <f>(+'CF PNP'!DO45)/1000000</f>
        <v>1.686607</v>
      </c>
      <c r="AG22" s="43">
        <f>(+'CF PNP'!DP45)/1000000</f>
        <v>0.68199799999999999</v>
      </c>
    </row>
    <row r="23" spans="1:33" x14ac:dyDescent="0.2">
      <c r="A23" s="41">
        <f>+'D-PDP'!C46</f>
        <v>2033</v>
      </c>
      <c r="B23" s="42">
        <f>+'CF PNP'!D46</f>
        <v>5</v>
      </c>
      <c r="C23" s="43">
        <f>+'CF PNP'!AB46/1000000</f>
        <v>2.0065E-2</v>
      </c>
      <c r="D23" s="43">
        <f>+'CF PNP'!AC46/1000000</f>
        <v>0</v>
      </c>
      <c r="E23" s="43">
        <f>+'CF PNP'!AD46/1000</f>
        <v>0.64191600000000004</v>
      </c>
      <c r="F23" s="43">
        <f>+'CF PNP'!AE46/1000</f>
        <v>6.6489279999999997</v>
      </c>
      <c r="G23" s="43">
        <f>SUM('CF PNP'!AF46:AI46)/1000000</f>
        <v>9.5000000000000005E-5</v>
      </c>
      <c r="H23" s="43">
        <f>+'CF PNP'!AM46/1000000</f>
        <v>1.6050000000000001E-3</v>
      </c>
      <c r="I23" s="43">
        <f>+'CF PNP'!AN46/1000</f>
        <v>6.8554000000000004E-2</v>
      </c>
      <c r="J23" s="43">
        <f>'CF PNP'!AO46/1000000</f>
        <v>0</v>
      </c>
      <c r="K23" s="43">
        <f>+'CF PNP'!AQ46/1000000</f>
        <v>2.0065E-2</v>
      </c>
      <c r="L23" s="43">
        <f>+'CF PNP'!AR46/1000000</f>
        <v>0</v>
      </c>
      <c r="M23" s="43">
        <f>+'CF PNP'!AS46/1000</f>
        <v>0.64191600000000004</v>
      </c>
      <c r="N23" s="43">
        <f>+'CF PNP'!AT46/1000</f>
        <v>6.6489279999999997</v>
      </c>
      <c r="O23" s="43">
        <f>SUM('CF PNP'!AU46:AX46)/1000000</f>
        <v>9.5000000000000005E-5</v>
      </c>
      <c r="P23" s="43">
        <f>+'CF PNP'!AY46/1000000</f>
        <v>1.6050000000000001E-3</v>
      </c>
      <c r="Q23" s="43">
        <f>+'CF PNP'!AZ46/1000</f>
        <v>6.8554000000000004E-2</v>
      </c>
      <c r="R23" s="43">
        <f>+'CF PNP'!BA46/1000000</f>
        <v>0</v>
      </c>
      <c r="S23" s="43">
        <f>+'CF PNP'!BB46/1000000</f>
        <v>1.8460000000000001E-2</v>
      </c>
      <c r="T23" s="43">
        <f>+'CF PNP'!BC46/1000000</f>
        <v>0</v>
      </c>
      <c r="U23" s="43">
        <f>+'CF PNP'!BD46/1000</f>
        <v>0.64191600000000004</v>
      </c>
      <c r="V23" s="43">
        <f>+'CF PNP'!BE46/1000</f>
        <v>6.6489279999999997</v>
      </c>
      <c r="W23" s="43">
        <f>SUM('CF PNP'!BF46:BI46)/1000000</f>
        <v>9.5000000000000005E-5</v>
      </c>
      <c r="X23" s="43">
        <f>+'CF PNP'!BJ46</f>
        <v>98.739000000000004</v>
      </c>
      <c r="Y23" s="43">
        <f>+'CF PNP'!BM46*'CF PNP'!BN46</f>
        <v>5.2927919999999995</v>
      </c>
      <c r="Z23" s="43">
        <f>IF((SUM('CF PNP'!BP46:'CF PNP'!BS46))=0,0,SUM('CF PNP'!BP46:'CF PNP'!BS46)/(COUNT('CF PNP'!BP46:'CF PNP'!BS46)-COUNTIF('CF PNP'!BP46:'CF PNP'!BS46,0)))</f>
        <v>57.914333333333332</v>
      </c>
      <c r="AA23" s="43">
        <f>+'CF PNP'!BT46/1000000</f>
        <v>1.831445</v>
      </c>
      <c r="AB23" s="43">
        <f>(+'CF PNP'!BU46)/1000000</f>
        <v>0.35674899999999998</v>
      </c>
      <c r="AC23" s="43">
        <f>(+'CF PNP'!CT46)/1000000</f>
        <v>0</v>
      </c>
      <c r="AD23" s="43">
        <f>(+'CF PNP'!DI46*('CF PNP'!DJ46/100))/1000000</f>
        <v>0</v>
      </c>
      <c r="AE23" s="43">
        <f>(SUM('CF PNP'!DK46:DM46)/1000000)</f>
        <v>8.92E-4</v>
      </c>
      <c r="AF23" s="43">
        <f>(+'CF PNP'!DO46)/1000000</f>
        <v>1.473803</v>
      </c>
      <c r="AG23" s="43">
        <f>(+'CF PNP'!DP46)/1000000</f>
        <v>0.541771</v>
      </c>
    </row>
    <row r="24" spans="1:33" x14ac:dyDescent="0.2">
      <c r="A24" s="41">
        <f>+'D-PDP'!C47</f>
        <v>2034</v>
      </c>
      <c r="B24" s="42">
        <f>+'CF PNP'!D47</f>
        <v>5</v>
      </c>
      <c r="C24" s="43">
        <f>+'CF PNP'!AB47/1000000</f>
        <v>1.8109E-2</v>
      </c>
      <c r="D24" s="43">
        <f>+'CF PNP'!AC47/1000000</f>
        <v>0</v>
      </c>
      <c r="E24" s="43">
        <f>+'CF PNP'!AD47/1000</f>
        <v>0</v>
      </c>
      <c r="F24" s="43">
        <f>+'CF PNP'!AE47/1000</f>
        <v>6.3961399999999999</v>
      </c>
      <c r="G24" s="43">
        <f>SUM('CF PNP'!AF47:AI47)/1000000</f>
        <v>4.0000000000000003E-5</v>
      </c>
      <c r="H24" s="43">
        <f>+'CF PNP'!AM47/1000000</f>
        <v>1.4480000000000001E-3</v>
      </c>
      <c r="I24" s="43">
        <f>+'CF PNP'!AN47/1000</f>
        <v>0</v>
      </c>
      <c r="J24" s="43">
        <f>'CF PNP'!AO47/1000000</f>
        <v>0</v>
      </c>
      <c r="K24" s="43">
        <f>+'CF PNP'!AQ47/1000000</f>
        <v>1.8109E-2</v>
      </c>
      <c r="L24" s="43">
        <f>+'CF PNP'!AR47/1000000</f>
        <v>0</v>
      </c>
      <c r="M24" s="43">
        <f>+'CF PNP'!AS47/1000</f>
        <v>0</v>
      </c>
      <c r="N24" s="43">
        <f>+'CF PNP'!AT47/1000</f>
        <v>6.3961399999999999</v>
      </c>
      <c r="O24" s="43">
        <f>SUM('CF PNP'!AU47:AX47)/1000000</f>
        <v>4.0000000000000003E-5</v>
      </c>
      <c r="P24" s="43">
        <f>+'CF PNP'!AY47/1000000</f>
        <v>1.4480000000000001E-3</v>
      </c>
      <c r="Q24" s="43">
        <f>+'CF PNP'!AZ47/1000</f>
        <v>1.1992000000000001E-2</v>
      </c>
      <c r="R24" s="43">
        <f>+'CF PNP'!BA47/1000000</f>
        <v>0</v>
      </c>
      <c r="S24" s="43">
        <f>+'CF PNP'!BB47/1000000</f>
        <v>1.6660000000000001E-2</v>
      </c>
      <c r="T24" s="43">
        <f>+'CF PNP'!BC47/1000000</f>
        <v>0</v>
      </c>
      <c r="U24" s="43">
        <f>+'CF PNP'!BD47/1000</f>
        <v>0</v>
      </c>
      <c r="V24" s="43">
        <f>+'CF PNP'!BE47/1000</f>
        <v>6.3961399999999999</v>
      </c>
      <c r="W24" s="43">
        <f>SUM('CF PNP'!BF47:BI47)/1000000</f>
        <v>4.0000000000000003E-5</v>
      </c>
      <c r="X24" s="43">
        <f>+'CF PNP'!BJ47</f>
        <v>98.739000000000004</v>
      </c>
      <c r="Y24" s="43">
        <f>+'CF PNP'!BM47*'CF PNP'!BN47</f>
        <v>5.2927919999999995</v>
      </c>
      <c r="Z24" s="43">
        <f>IF((SUM('CF PNP'!BP47:'CF PNP'!BS47))=0,0,SUM('CF PNP'!BP47:'CF PNP'!BS47)/(COUNT('CF PNP'!BP47:'CF PNP'!BS47)-COUNTIF('CF PNP'!BP47:'CF PNP'!BS47,0)))</f>
        <v>57.914333333333332</v>
      </c>
      <c r="AA24" s="43">
        <f>+'CF PNP'!BT47/1000000</f>
        <v>1.6473530000000001</v>
      </c>
      <c r="AB24" s="43">
        <f>(+'CF PNP'!BU47)/1000000</f>
        <v>0.35604999999999998</v>
      </c>
      <c r="AC24" s="43">
        <f>(+'CF PNP'!CT47)/1000000</f>
        <v>0</v>
      </c>
      <c r="AD24" s="43">
        <f>(+'CF PNP'!DI47*('CF PNP'!DJ47/100))/1000000</f>
        <v>0</v>
      </c>
      <c r="AE24" s="43">
        <f>(SUM('CF PNP'!DK47:DM47)/1000000)</f>
        <v>5.2899999999999996E-4</v>
      </c>
      <c r="AF24" s="43">
        <f>(+'CF PNP'!DO47)/1000000</f>
        <v>1.2907090000000001</v>
      </c>
      <c r="AG24" s="43">
        <f>(+'CF PNP'!DP47)/1000000</f>
        <v>0.43133199999999999</v>
      </c>
    </row>
    <row r="25" spans="1:33" x14ac:dyDescent="0.2">
      <c r="A25" s="41">
        <f>+'D-PDP'!C48</f>
        <v>2035</v>
      </c>
      <c r="B25" s="42">
        <f>+'CF PNP'!D48</f>
        <v>5</v>
      </c>
      <c r="C25" s="43">
        <f>+'CF PNP'!AB48/1000000</f>
        <v>1.6379000000000001E-2</v>
      </c>
      <c r="D25" s="43">
        <f>+'CF PNP'!AC48/1000000</f>
        <v>0</v>
      </c>
      <c r="E25" s="43">
        <f>+'CF PNP'!AD48/1000</f>
        <v>0</v>
      </c>
      <c r="F25" s="43">
        <f>+'CF PNP'!AE48/1000</f>
        <v>5.73712</v>
      </c>
      <c r="G25" s="43">
        <f>SUM('CF PNP'!AF48:AI48)/1000000</f>
        <v>3.9999999999999998E-6</v>
      </c>
      <c r="H25" s="43">
        <f>+'CF PNP'!AM48/1000000</f>
        <v>1.31E-3</v>
      </c>
      <c r="I25" s="43">
        <f>+'CF PNP'!AN48/1000</f>
        <v>0</v>
      </c>
      <c r="J25" s="43">
        <f>'CF PNP'!AO48/1000000</f>
        <v>0</v>
      </c>
      <c r="K25" s="43">
        <f>+'CF PNP'!AQ48/1000000</f>
        <v>1.6379000000000001E-2</v>
      </c>
      <c r="L25" s="43">
        <f>+'CF PNP'!AR48/1000000</f>
        <v>0</v>
      </c>
      <c r="M25" s="43">
        <f>+'CF PNP'!AS48/1000</f>
        <v>0</v>
      </c>
      <c r="N25" s="43">
        <f>+'CF PNP'!AT48/1000</f>
        <v>5.73712</v>
      </c>
      <c r="O25" s="43">
        <f>SUM('CF PNP'!AU48:AX48)/1000000</f>
        <v>3.9999999999999998E-6</v>
      </c>
      <c r="P25" s="43">
        <f>+'CF PNP'!AY48/1000000</f>
        <v>1.31E-3</v>
      </c>
      <c r="Q25" s="43">
        <f>+'CF PNP'!AZ48/1000</f>
        <v>1.408E-3</v>
      </c>
      <c r="R25" s="43">
        <f>+'CF PNP'!BA48/1000000</f>
        <v>0</v>
      </c>
      <c r="S25" s="43">
        <f>+'CF PNP'!BB48/1000000</f>
        <v>1.5069000000000001E-2</v>
      </c>
      <c r="T25" s="43">
        <f>+'CF PNP'!BC48/1000000</f>
        <v>0</v>
      </c>
      <c r="U25" s="43">
        <f>+'CF PNP'!BD48/1000</f>
        <v>0</v>
      </c>
      <c r="V25" s="43">
        <f>+'CF PNP'!BE48/1000</f>
        <v>5.73712</v>
      </c>
      <c r="W25" s="43">
        <f>SUM('CF PNP'!BF48:BI48)/1000000</f>
        <v>3.9999999999999998E-6</v>
      </c>
      <c r="X25" s="43">
        <f>+'CF PNP'!BJ48</f>
        <v>98.739000000000004</v>
      </c>
      <c r="Y25" s="43">
        <f>+'CF PNP'!BM48*'CF PNP'!BN48</f>
        <v>5.2927919999999995</v>
      </c>
      <c r="Z25" s="43">
        <f>IF((SUM('CF PNP'!BP48:'CF PNP'!BS48))=0,0,SUM('CF PNP'!BP48:'CF PNP'!BS48)/(COUNT('CF PNP'!BP48:'CF PNP'!BS48)-COUNTIF('CF PNP'!BP48:'CF PNP'!BS48,0)))</f>
        <v>57.914333333333332</v>
      </c>
      <c r="AA25" s="43">
        <f>+'CF PNP'!BT48/1000000</f>
        <v>1.488173</v>
      </c>
      <c r="AB25" s="43">
        <f>(+'CF PNP'!BU48)/1000000</f>
        <v>0.355435</v>
      </c>
      <c r="AC25" s="43">
        <f>(+'CF PNP'!CT48)/1000000</f>
        <v>0</v>
      </c>
      <c r="AD25" s="43">
        <f>(+'CF PNP'!DI48*('CF PNP'!DJ48/100))/1000000</f>
        <v>0</v>
      </c>
      <c r="AE25" s="43">
        <f>(SUM('CF PNP'!DK48:DM48)/1000000)</f>
        <v>5.44E-4</v>
      </c>
      <c r="AF25" s="43">
        <f>(+'CF PNP'!DO48)/1000000</f>
        <v>1.1321859999999999</v>
      </c>
      <c r="AG25" s="43">
        <f>(+'CF PNP'!DP48)/1000000</f>
        <v>0.34396100000000002</v>
      </c>
    </row>
    <row r="26" spans="1:33" x14ac:dyDescent="0.2">
      <c r="A26" s="41">
        <f>+'D-PDP'!C49</f>
        <v>2036</v>
      </c>
      <c r="B26" s="42">
        <f>+'CF PNP'!D49</f>
        <v>5</v>
      </c>
      <c r="C26" s="43">
        <f>+'CF PNP'!AB49/1000000</f>
        <v>1.4883E-2</v>
      </c>
      <c r="D26" s="43">
        <f>+'CF PNP'!AC49/1000000</f>
        <v>0</v>
      </c>
      <c r="E26" s="43">
        <f>+'CF PNP'!AD49/1000</f>
        <v>0</v>
      </c>
      <c r="F26" s="43">
        <f>+'CF PNP'!AE49/1000</f>
        <v>4.9498950000000006</v>
      </c>
      <c r="G26" s="43">
        <f>SUM('CF PNP'!AF49:AI49)/1000000</f>
        <v>0</v>
      </c>
      <c r="H26" s="43">
        <f>+'CF PNP'!AM49/1000000</f>
        <v>1.1900000000000001E-3</v>
      </c>
      <c r="I26" s="43">
        <f>+'CF PNP'!AN49/1000</f>
        <v>0</v>
      </c>
      <c r="J26" s="43">
        <f>'CF PNP'!AO49/1000000</f>
        <v>0</v>
      </c>
      <c r="K26" s="43">
        <f>+'CF PNP'!AQ49/1000000</f>
        <v>1.4883E-2</v>
      </c>
      <c r="L26" s="43">
        <f>+'CF PNP'!AR49/1000000</f>
        <v>0</v>
      </c>
      <c r="M26" s="43">
        <f>+'CF PNP'!AS49/1000</f>
        <v>0</v>
      </c>
      <c r="N26" s="43">
        <f>+'CF PNP'!AT49/1000</f>
        <v>4.9498950000000006</v>
      </c>
      <c r="O26" s="43">
        <f>SUM('CF PNP'!AU49:AX49)/1000000</f>
        <v>0</v>
      </c>
      <c r="P26" s="43">
        <f>+'CF PNP'!AY49/1000000</f>
        <v>1.1900000000000001E-3</v>
      </c>
      <c r="Q26" s="43">
        <f>+'CF PNP'!AZ49/1000</f>
        <v>0</v>
      </c>
      <c r="R26" s="43">
        <f>+'CF PNP'!BA49/1000000</f>
        <v>0</v>
      </c>
      <c r="S26" s="43">
        <f>+'CF PNP'!BB49/1000000</f>
        <v>1.3691999999999999E-2</v>
      </c>
      <c r="T26" s="43">
        <f>+'CF PNP'!BC49/1000000</f>
        <v>0</v>
      </c>
      <c r="U26" s="43">
        <f>+'CF PNP'!BD49/1000</f>
        <v>0</v>
      </c>
      <c r="V26" s="43">
        <f>+'CF PNP'!BE49/1000</f>
        <v>4.9498950000000006</v>
      </c>
      <c r="W26" s="43">
        <f>SUM('CF PNP'!BF49:BI49)/1000000</f>
        <v>0</v>
      </c>
      <c r="X26" s="43">
        <f>+'CF PNP'!BJ49</f>
        <v>98.739000000000004</v>
      </c>
      <c r="Y26" s="43">
        <f>+'CF PNP'!BM49*'CF PNP'!BN49</f>
        <v>5.2927919999999995</v>
      </c>
      <c r="Z26" s="43">
        <f>IF((SUM('CF PNP'!BP49:'CF PNP'!BS49))=0,0,SUM('CF PNP'!BP49:'CF PNP'!BS49)/(COUNT('CF PNP'!BP49:'CF PNP'!BS49)-COUNTIF('CF PNP'!BP49:'CF PNP'!BS49,0)))</f>
        <v>57.914333333333332</v>
      </c>
      <c r="AA26" s="43">
        <f>+'CF PNP'!BT49/1000000</f>
        <v>1.3520300000000001</v>
      </c>
      <c r="AB26" s="43">
        <f>(+'CF PNP'!BU49)/1000000</f>
        <v>0.355217</v>
      </c>
      <c r="AC26" s="43">
        <f>(+'CF PNP'!CT49)/1000000</f>
        <v>0</v>
      </c>
      <c r="AD26" s="43">
        <f>(+'CF PNP'!DI49*('CF PNP'!DJ49/100))/1000000</f>
        <v>0</v>
      </c>
      <c r="AE26" s="43">
        <f>(SUM('CF PNP'!DK49:DM49)/1000000)</f>
        <v>5.7600000000000001E-4</v>
      </c>
      <c r="AF26" s="43">
        <f>(+'CF PNP'!DO49)/1000000</f>
        <v>0.99623600000000001</v>
      </c>
      <c r="AG26" s="43">
        <f>(+'CF PNP'!DP49)/1000000</f>
        <v>0.275144</v>
      </c>
    </row>
    <row r="27" spans="1:33" x14ac:dyDescent="0.2">
      <c r="A27" s="41">
        <f>+'D-PDP'!C50</f>
        <v>2037</v>
      </c>
      <c r="B27" s="42">
        <f>+'CF PNP'!D50</f>
        <v>5</v>
      </c>
      <c r="C27" s="43">
        <f>+'CF PNP'!AB50/1000000</f>
        <v>1.3476E-2</v>
      </c>
      <c r="D27" s="43">
        <f>+'CF PNP'!AC50/1000000</f>
        <v>0</v>
      </c>
      <c r="E27" s="43">
        <f>+'CF PNP'!AD50/1000</f>
        <v>0</v>
      </c>
      <c r="F27" s="43">
        <f>+'CF PNP'!AE50/1000</f>
        <v>4.1912940000000001</v>
      </c>
      <c r="G27" s="43">
        <f>SUM('CF PNP'!AF50:AI50)/1000000</f>
        <v>0</v>
      </c>
      <c r="H27" s="43">
        <f>+'CF PNP'!AM50/1000000</f>
        <v>1.078E-3</v>
      </c>
      <c r="I27" s="43">
        <f>+'CF PNP'!AN50/1000</f>
        <v>0</v>
      </c>
      <c r="J27" s="43">
        <f>'CF PNP'!AO50/1000000</f>
        <v>0</v>
      </c>
      <c r="K27" s="43">
        <f>+'CF PNP'!AQ50/1000000</f>
        <v>1.3476E-2</v>
      </c>
      <c r="L27" s="43">
        <f>+'CF PNP'!AR50/1000000</f>
        <v>0</v>
      </c>
      <c r="M27" s="43">
        <f>+'CF PNP'!AS50/1000</f>
        <v>0</v>
      </c>
      <c r="N27" s="43">
        <f>+'CF PNP'!AT50/1000</f>
        <v>4.1912940000000001</v>
      </c>
      <c r="O27" s="43">
        <f>SUM('CF PNP'!AU50:AX50)/1000000</f>
        <v>0</v>
      </c>
      <c r="P27" s="43">
        <f>+'CF PNP'!AY50/1000000</f>
        <v>1.078E-3</v>
      </c>
      <c r="Q27" s="43">
        <f>+'CF PNP'!AZ50/1000</f>
        <v>0</v>
      </c>
      <c r="R27" s="43">
        <f>+'CF PNP'!BA50/1000000</f>
        <v>0</v>
      </c>
      <c r="S27" s="43">
        <f>+'CF PNP'!BB50/1000000</f>
        <v>1.2397999999999999E-2</v>
      </c>
      <c r="T27" s="43">
        <f>+'CF PNP'!BC50/1000000</f>
        <v>0</v>
      </c>
      <c r="U27" s="43">
        <f>+'CF PNP'!BD50/1000</f>
        <v>0</v>
      </c>
      <c r="V27" s="43">
        <f>+'CF PNP'!BE50/1000</f>
        <v>4.1912940000000001</v>
      </c>
      <c r="W27" s="43">
        <f>SUM('CF PNP'!BF50:BI50)/1000000</f>
        <v>0</v>
      </c>
      <c r="X27" s="43">
        <f>+'CF PNP'!BJ50</f>
        <v>98.739000000000004</v>
      </c>
      <c r="Y27" s="43">
        <f>+'CF PNP'!BM50*'CF PNP'!BN50</f>
        <v>5.2927919999999995</v>
      </c>
      <c r="Z27" s="43">
        <f>IF((SUM('CF PNP'!BP50:'CF PNP'!BS50))=0,0,SUM('CF PNP'!BP50:'CF PNP'!BS50)/(COUNT('CF PNP'!BP50:'CF PNP'!BS50)-COUNTIF('CF PNP'!BP50:'CF PNP'!BS50,0)))</f>
        <v>57.914333333333332</v>
      </c>
      <c r="AA27" s="43">
        <f>+'CF PNP'!BT50/1000000</f>
        <v>1.2241899999999999</v>
      </c>
      <c r="AB27" s="43">
        <f>(+'CF PNP'!BU50)/1000000</f>
        <v>0.354408</v>
      </c>
      <c r="AC27" s="43">
        <f>(+'CF PNP'!CT50)/1000000</f>
        <v>0</v>
      </c>
      <c r="AD27" s="43">
        <f>(+'CF PNP'!DI50*('CF PNP'!DJ50/100))/1000000</f>
        <v>0</v>
      </c>
      <c r="AE27" s="43">
        <f>(SUM('CF PNP'!DK50:DM50)/1000000)</f>
        <v>6.0499999999999996E-4</v>
      </c>
      <c r="AF27" s="43">
        <f>(+'CF PNP'!DO50)/1000000</f>
        <v>0.86917599999999995</v>
      </c>
      <c r="AG27" s="43">
        <f>(+'CF PNP'!DP50)/1000000</f>
        <v>0.21822900000000001</v>
      </c>
    </row>
    <row r="28" spans="1:33" x14ac:dyDescent="0.2">
      <c r="A28" s="41">
        <f>+'D-PDP'!C51</f>
        <v>2038</v>
      </c>
      <c r="B28" s="42">
        <f>+'CF PNP'!D51</f>
        <v>5</v>
      </c>
      <c r="C28" s="43">
        <f>+'CF PNP'!AB51/1000000</f>
        <v>1.2259000000000001E-2</v>
      </c>
      <c r="D28" s="43">
        <f>+'CF PNP'!AC51/1000000</f>
        <v>0</v>
      </c>
      <c r="E28" s="43">
        <f>+'CF PNP'!AD51/1000</f>
        <v>0</v>
      </c>
      <c r="F28" s="43">
        <f>+'CF PNP'!AE51/1000</f>
        <v>3.545906</v>
      </c>
      <c r="G28" s="43">
        <f>SUM('CF PNP'!AF51:AI51)/1000000</f>
        <v>0</v>
      </c>
      <c r="H28" s="43">
        <f>+'CF PNP'!AM51/1000000</f>
        <v>9.7999999999999997E-4</v>
      </c>
      <c r="I28" s="43">
        <f>+'CF PNP'!AN51/1000</f>
        <v>0</v>
      </c>
      <c r="J28" s="43">
        <f>'CF PNP'!AO51/1000000</f>
        <v>0</v>
      </c>
      <c r="K28" s="43">
        <f>+'CF PNP'!AQ51/1000000</f>
        <v>1.2259000000000001E-2</v>
      </c>
      <c r="L28" s="43">
        <f>+'CF PNP'!AR51/1000000</f>
        <v>0</v>
      </c>
      <c r="M28" s="43">
        <f>+'CF PNP'!AS51/1000</f>
        <v>0</v>
      </c>
      <c r="N28" s="43">
        <f>+'CF PNP'!AT51/1000</f>
        <v>3.545906</v>
      </c>
      <c r="O28" s="43">
        <f>SUM('CF PNP'!AU51:AX51)/1000000</f>
        <v>0</v>
      </c>
      <c r="P28" s="43">
        <f>+'CF PNP'!AY51/1000000</f>
        <v>9.7999999999999997E-4</v>
      </c>
      <c r="Q28" s="43">
        <f>+'CF PNP'!AZ51/1000</f>
        <v>0</v>
      </c>
      <c r="R28" s="43">
        <f>+'CF PNP'!BA51/1000000</f>
        <v>0</v>
      </c>
      <c r="S28" s="43">
        <f>+'CF PNP'!BB51/1000000</f>
        <v>1.1278E-2</v>
      </c>
      <c r="T28" s="43">
        <f>+'CF PNP'!BC51/1000000</f>
        <v>0</v>
      </c>
      <c r="U28" s="43">
        <f>+'CF PNP'!BD51/1000</f>
        <v>0</v>
      </c>
      <c r="V28" s="43">
        <f>+'CF PNP'!BE51/1000</f>
        <v>3.545906</v>
      </c>
      <c r="W28" s="43">
        <f>SUM('CF PNP'!BF51:BI51)/1000000</f>
        <v>0</v>
      </c>
      <c r="X28" s="43">
        <f>+'CF PNP'!BJ51</f>
        <v>98.739000000000004</v>
      </c>
      <c r="Y28" s="43">
        <f>+'CF PNP'!BM51*'CF PNP'!BN51</f>
        <v>5.2927919999999995</v>
      </c>
      <c r="Z28" s="43">
        <f>IF((SUM('CF PNP'!BP51:'CF PNP'!BS51))=0,0,SUM('CF PNP'!BP51:'CF PNP'!BS51)/(COUNT('CF PNP'!BP51:'CF PNP'!BS51)-COUNTIF('CF PNP'!BP51:'CF PNP'!BS51,0)))</f>
        <v>57.914333333333332</v>
      </c>
      <c r="AA28" s="43">
        <f>+'CF PNP'!BT51/1000000</f>
        <v>1.1136060000000001</v>
      </c>
      <c r="AB28" s="43">
        <f>(+'CF PNP'!BU51)/1000000</f>
        <v>0.35398000000000002</v>
      </c>
      <c r="AC28" s="43">
        <f>(+'CF PNP'!CT51)/1000000</f>
        <v>0</v>
      </c>
      <c r="AD28" s="43">
        <f>(+'CF PNP'!DI51*('CF PNP'!DJ51/100))/1000000</f>
        <v>0</v>
      </c>
      <c r="AE28" s="43">
        <f>(SUM('CF PNP'!DK51:DM51)/1000000)</f>
        <v>6.2799999999999998E-4</v>
      </c>
      <c r="AF28" s="43">
        <f>(+'CF PNP'!DO51)/1000000</f>
        <v>0.75899799999999995</v>
      </c>
      <c r="AG28" s="43">
        <f>(+'CF PNP'!DP51)/1000000</f>
        <v>0.17324200000000001</v>
      </c>
    </row>
    <row r="29" spans="1:33" x14ac:dyDescent="0.2">
      <c r="A29" s="41">
        <f>+'D-PDP'!C52</f>
        <v>2039</v>
      </c>
      <c r="B29" s="42">
        <f>+'CF PNP'!D52</f>
        <v>5</v>
      </c>
      <c r="C29" s="43">
        <f>+'CF PNP'!AB52/1000000</f>
        <v>1.1169999999999999E-2</v>
      </c>
      <c r="D29" s="43">
        <f>+'CF PNP'!AC52/1000000</f>
        <v>0</v>
      </c>
      <c r="E29" s="43">
        <f>+'CF PNP'!AD52/1000</f>
        <v>0</v>
      </c>
      <c r="F29" s="43">
        <f>+'CF PNP'!AE52/1000</f>
        <v>2.9539749999999998</v>
      </c>
      <c r="G29" s="43">
        <f>SUM('CF PNP'!AF52:AI52)/1000000</f>
        <v>0</v>
      </c>
      <c r="H29" s="43">
        <f>+'CF PNP'!AM52/1000000</f>
        <v>8.9300000000000002E-4</v>
      </c>
      <c r="I29" s="43">
        <f>+'CF PNP'!AN52/1000</f>
        <v>0</v>
      </c>
      <c r="J29" s="43">
        <f>'CF PNP'!AO52/1000000</f>
        <v>0</v>
      </c>
      <c r="K29" s="43">
        <f>+'CF PNP'!AQ52/1000000</f>
        <v>1.1169999999999999E-2</v>
      </c>
      <c r="L29" s="43">
        <f>+'CF PNP'!AR52/1000000</f>
        <v>0</v>
      </c>
      <c r="M29" s="43">
        <f>+'CF PNP'!AS52/1000</f>
        <v>0</v>
      </c>
      <c r="N29" s="43">
        <f>+'CF PNP'!AT52/1000</f>
        <v>2.9539749999999998</v>
      </c>
      <c r="O29" s="43">
        <f>SUM('CF PNP'!AU52:AX52)/1000000</f>
        <v>0</v>
      </c>
      <c r="P29" s="43">
        <f>+'CF PNP'!AY52/1000000</f>
        <v>8.9300000000000002E-4</v>
      </c>
      <c r="Q29" s="43">
        <f>+'CF PNP'!AZ52/1000</f>
        <v>0</v>
      </c>
      <c r="R29" s="43">
        <f>+'CF PNP'!BA52/1000000</f>
        <v>0</v>
      </c>
      <c r="S29" s="43">
        <f>+'CF PNP'!BB52/1000000</f>
        <v>1.0276E-2</v>
      </c>
      <c r="T29" s="43">
        <f>+'CF PNP'!BC52/1000000</f>
        <v>0</v>
      </c>
      <c r="U29" s="43">
        <f>+'CF PNP'!BD52/1000</f>
        <v>0</v>
      </c>
      <c r="V29" s="43">
        <f>+'CF PNP'!BE52/1000</f>
        <v>2.9539749999999998</v>
      </c>
      <c r="W29" s="43">
        <f>SUM('CF PNP'!BF52:BI52)/1000000</f>
        <v>0</v>
      </c>
      <c r="X29" s="43">
        <f>+'CF PNP'!BJ52</f>
        <v>98.739000000000004</v>
      </c>
      <c r="Y29" s="43">
        <f>+'CF PNP'!BM52*'CF PNP'!BN52</f>
        <v>5.2927919999999995</v>
      </c>
      <c r="Z29" s="43">
        <f>IF((SUM('CF PNP'!BP52:'CF PNP'!BS52))=0,0,SUM('CF PNP'!BP52:'CF PNP'!BS52)/(COUNT('CF PNP'!BP52:'CF PNP'!BS52)-COUNTIF('CF PNP'!BP52:'CF PNP'!BS52,0)))</f>
        <v>57.914333333333332</v>
      </c>
      <c r="AA29" s="43">
        <f>+'CF PNP'!BT52/1000000</f>
        <v>1.014696</v>
      </c>
      <c r="AB29" s="43">
        <f>(+'CF PNP'!BU52)/1000000</f>
        <v>0.353599</v>
      </c>
      <c r="AC29" s="43">
        <f>(+'CF PNP'!CT52)/1000000</f>
        <v>0</v>
      </c>
      <c r="AD29" s="43">
        <f>(+'CF PNP'!DI52*('CF PNP'!DJ52/100))/1000000</f>
        <v>0</v>
      </c>
      <c r="AE29" s="43">
        <f>(SUM('CF PNP'!DK52:DM52)/1000000)</f>
        <v>6.5399999999999996E-4</v>
      </c>
      <c r="AF29" s="43">
        <f>(+'CF PNP'!DO52)/1000000</f>
        <v>0.66044199999999997</v>
      </c>
      <c r="AG29" s="43">
        <f>(+'CF PNP'!DP52)/1000000</f>
        <v>0.137042</v>
      </c>
    </row>
    <row r="30" spans="1:33" x14ac:dyDescent="0.2">
      <c r="A30" s="41">
        <f>+'D-PDP'!C53</f>
        <v>2040</v>
      </c>
      <c r="B30" s="42">
        <f>+'CF PNP'!D53</f>
        <v>5</v>
      </c>
      <c r="C30" s="43">
        <f>+'CF PNP'!AB53/1000000</f>
        <v>1.022E-2</v>
      </c>
      <c r="D30" s="43">
        <f>+'CF PNP'!AC53/1000000</f>
        <v>0</v>
      </c>
      <c r="E30" s="43">
        <f>+'CF PNP'!AD53/1000</f>
        <v>0</v>
      </c>
      <c r="F30" s="43">
        <f>+'CF PNP'!AE53/1000</f>
        <v>2.456518</v>
      </c>
      <c r="G30" s="43">
        <f>SUM('CF PNP'!AF53:AI53)/1000000</f>
        <v>0</v>
      </c>
      <c r="H30" s="43">
        <f>+'CF PNP'!AM53/1000000</f>
        <v>8.1700000000000002E-4</v>
      </c>
      <c r="I30" s="43">
        <f>+'CF PNP'!AN53/1000</f>
        <v>0</v>
      </c>
      <c r="J30" s="43">
        <f>'CF PNP'!AO53/1000000</f>
        <v>0</v>
      </c>
      <c r="K30" s="43">
        <f>+'CF PNP'!AQ53/1000000</f>
        <v>1.022E-2</v>
      </c>
      <c r="L30" s="43">
        <f>+'CF PNP'!AR53/1000000</f>
        <v>0</v>
      </c>
      <c r="M30" s="43">
        <f>+'CF PNP'!AS53/1000</f>
        <v>0</v>
      </c>
      <c r="N30" s="43">
        <f>+'CF PNP'!AT53/1000</f>
        <v>2.456518</v>
      </c>
      <c r="O30" s="43">
        <f>SUM('CF PNP'!AU53:AX53)/1000000</f>
        <v>0</v>
      </c>
      <c r="P30" s="43">
        <f>+'CF PNP'!AY53/1000000</f>
        <v>8.1700000000000002E-4</v>
      </c>
      <c r="Q30" s="43">
        <f>+'CF PNP'!AZ53/1000</f>
        <v>0</v>
      </c>
      <c r="R30" s="43">
        <f>+'CF PNP'!BA53/1000000</f>
        <v>0</v>
      </c>
      <c r="S30" s="43">
        <f>+'CF PNP'!BB53/1000000</f>
        <v>9.4020000000000006E-3</v>
      </c>
      <c r="T30" s="43">
        <f>+'CF PNP'!BC53/1000000</f>
        <v>0</v>
      </c>
      <c r="U30" s="43">
        <f>+'CF PNP'!BD53/1000</f>
        <v>0</v>
      </c>
      <c r="V30" s="43">
        <f>+'CF PNP'!BE53/1000</f>
        <v>2.456518</v>
      </c>
      <c r="W30" s="43">
        <f>SUM('CF PNP'!BF53:BI53)/1000000</f>
        <v>0</v>
      </c>
      <c r="X30" s="43">
        <f>+'CF PNP'!BJ53</f>
        <v>98.739000000000004</v>
      </c>
      <c r="Y30" s="43">
        <f>+'CF PNP'!BM53*'CF PNP'!BN53</f>
        <v>5.2927919999999995</v>
      </c>
      <c r="Z30" s="43">
        <f>IF((SUM('CF PNP'!BP53:'CF PNP'!BS53))=0,0,SUM('CF PNP'!BP53:'CF PNP'!BS53)/(COUNT('CF PNP'!BP53:'CF PNP'!BS53)-COUNTIF('CF PNP'!BP53:'CF PNP'!BS53,0)))</f>
        <v>57.914333333333332</v>
      </c>
      <c r="AA30" s="43">
        <f>+'CF PNP'!BT53/1000000</f>
        <v>0.92843100000000001</v>
      </c>
      <c r="AB30" s="43">
        <f>(+'CF PNP'!BU53)/1000000</f>
        <v>0.35358000000000001</v>
      </c>
      <c r="AC30" s="43">
        <f>(+'CF PNP'!CT53)/1000000</f>
        <v>0</v>
      </c>
      <c r="AD30" s="43">
        <f>(+'CF PNP'!DI53*('CF PNP'!DJ53/100))/1000000</f>
        <v>0</v>
      </c>
      <c r="AE30" s="43">
        <f>(SUM('CF PNP'!DK53:DM53)/1000000)</f>
        <v>6.7199999999999996E-4</v>
      </c>
      <c r="AF30" s="43">
        <f>(+'CF PNP'!DO53)/1000000</f>
        <v>0.57417799999999997</v>
      </c>
      <c r="AG30" s="43">
        <f>(+'CF PNP'!DP53)/1000000</f>
        <v>0.108311</v>
      </c>
    </row>
    <row r="31" spans="1:33" x14ac:dyDescent="0.2">
      <c r="A31" s="41">
        <f>+'D-PDP'!C54</f>
        <v>2041</v>
      </c>
      <c r="B31" s="42">
        <f>+'CF PNP'!D54</f>
        <v>5</v>
      </c>
      <c r="C31" s="43">
        <f>+'CF PNP'!AB54/1000000</f>
        <v>9.3139999999999994E-3</v>
      </c>
      <c r="D31" s="43">
        <f>+'CF PNP'!AC54/1000000</f>
        <v>0</v>
      </c>
      <c r="E31" s="43">
        <f>+'CF PNP'!AD54/1000</f>
        <v>0</v>
      </c>
      <c r="F31" s="43">
        <f>+'CF PNP'!AE54/1000</f>
        <v>2.0155540000000003</v>
      </c>
      <c r="G31" s="43">
        <f>SUM('CF PNP'!AF54:AI54)/1000000</f>
        <v>0</v>
      </c>
      <c r="H31" s="43">
        <f>+'CF PNP'!AM54/1000000</f>
        <v>7.45E-4</v>
      </c>
      <c r="I31" s="43">
        <f>+'CF PNP'!AN54/1000</f>
        <v>0</v>
      </c>
      <c r="J31" s="43">
        <f>'CF PNP'!AO54/1000000</f>
        <v>0</v>
      </c>
      <c r="K31" s="43">
        <f>+'CF PNP'!AQ54/1000000</f>
        <v>9.3139999999999994E-3</v>
      </c>
      <c r="L31" s="43">
        <f>+'CF PNP'!AR54/1000000</f>
        <v>0</v>
      </c>
      <c r="M31" s="43">
        <f>+'CF PNP'!AS54/1000</f>
        <v>0</v>
      </c>
      <c r="N31" s="43">
        <f>+'CF PNP'!AT54/1000</f>
        <v>2.0155540000000003</v>
      </c>
      <c r="O31" s="43">
        <f>SUM('CF PNP'!AU54:AX54)/1000000</f>
        <v>0</v>
      </c>
      <c r="P31" s="43">
        <f>+'CF PNP'!AY54/1000000</f>
        <v>7.45E-4</v>
      </c>
      <c r="Q31" s="43">
        <f>+'CF PNP'!AZ54/1000</f>
        <v>0</v>
      </c>
      <c r="R31" s="43">
        <f>+'CF PNP'!BA54/1000000</f>
        <v>0</v>
      </c>
      <c r="S31" s="43">
        <f>+'CF PNP'!BB54/1000000</f>
        <v>8.5679999999999992E-3</v>
      </c>
      <c r="T31" s="43">
        <f>+'CF PNP'!BC54/1000000</f>
        <v>0</v>
      </c>
      <c r="U31" s="43">
        <f>+'CF PNP'!BD54/1000</f>
        <v>0</v>
      </c>
      <c r="V31" s="43">
        <f>+'CF PNP'!BE54/1000</f>
        <v>2.0155540000000003</v>
      </c>
      <c r="W31" s="43">
        <f>SUM('CF PNP'!BF54:BI54)/1000000</f>
        <v>0</v>
      </c>
      <c r="X31" s="43">
        <f>+'CF PNP'!BJ54</f>
        <v>98.739000000000004</v>
      </c>
      <c r="Y31" s="43">
        <f>+'CF PNP'!BM54*'CF PNP'!BN54</f>
        <v>5.2927919999999995</v>
      </c>
      <c r="Z31" s="43">
        <f>IF((SUM('CF PNP'!BP54:'CF PNP'!BS54))=0,0,SUM('CF PNP'!BP54:'CF PNP'!BS54)/(COUNT('CF PNP'!BP54:'CF PNP'!BS54)-COUNTIF('CF PNP'!BP54:'CF PNP'!BS54,0)))</f>
        <v>57.914333333333332</v>
      </c>
      <c r="AA31" s="43">
        <f>+'CF PNP'!BT54/1000000</f>
        <v>0.84609000000000001</v>
      </c>
      <c r="AB31" s="43">
        <f>(+'CF PNP'!BU54)/1000000</f>
        <v>0.35295300000000002</v>
      </c>
      <c r="AC31" s="43">
        <f>(+'CF PNP'!CT54)/1000000</f>
        <v>0</v>
      </c>
      <c r="AD31" s="43">
        <f>(+'CF PNP'!DI54*('CF PNP'!DJ54/100))/1000000</f>
        <v>0</v>
      </c>
      <c r="AE31" s="43">
        <f>(SUM('CF PNP'!DK54:DM54)/1000000)</f>
        <v>6.78E-4</v>
      </c>
      <c r="AF31" s="43">
        <f>(+'CF PNP'!DO54)/1000000</f>
        <v>0.49245699999999998</v>
      </c>
      <c r="AG31" s="43">
        <f>(+'CF PNP'!DP54)/1000000</f>
        <v>8.4449999999999997E-2</v>
      </c>
    </row>
    <row r="32" spans="1:33" x14ac:dyDescent="0.2">
      <c r="A32" s="41">
        <f>+'D-PDP'!C55</f>
        <v>2042</v>
      </c>
      <c r="B32" s="42">
        <f>+'CF PNP'!D55</f>
        <v>4</v>
      </c>
      <c r="C32" s="43">
        <f>+'CF PNP'!AB55/1000000</f>
        <v>8.5030000000000001E-3</v>
      </c>
      <c r="D32" s="43">
        <f>+'CF PNP'!AC55/1000000</f>
        <v>0</v>
      </c>
      <c r="E32" s="43">
        <f>+'CF PNP'!AD55/1000</f>
        <v>0</v>
      </c>
      <c r="F32" s="43">
        <f>+'CF PNP'!AE55/1000</f>
        <v>1.6136220000000001</v>
      </c>
      <c r="G32" s="43">
        <f>SUM('CF PNP'!AF55:AI55)/1000000</f>
        <v>0</v>
      </c>
      <c r="H32" s="43">
        <f>+'CF PNP'!AM55/1000000</f>
        <v>6.8000000000000005E-4</v>
      </c>
      <c r="I32" s="43">
        <f>+'CF PNP'!AN55/1000</f>
        <v>0</v>
      </c>
      <c r="J32" s="43">
        <f>'CF PNP'!AO55/1000000</f>
        <v>0</v>
      </c>
      <c r="K32" s="43">
        <f>+'CF PNP'!AQ55/1000000</f>
        <v>8.5030000000000001E-3</v>
      </c>
      <c r="L32" s="43">
        <f>+'CF PNP'!AR55/1000000</f>
        <v>0</v>
      </c>
      <c r="M32" s="43">
        <f>+'CF PNP'!AS55/1000</f>
        <v>0</v>
      </c>
      <c r="N32" s="43">
        <f>+'CF PNP'!AT55/1000</f>
        <v>1.6136220000000001</v>
      </c>
      <c r="O32" s="43">
        <f>SUM('CF PNP'!AU55:AX55)/1000000</f>
        <v>0</v>
      </c>
      <c r="P32" s="43">
        <f>+'CF PNP'!AY55/1000000</f>
        <v>6.8000000000000005E-4</v>
      </c>
      <c r="Q32" s="43">
        <f>+'CF PNP'!AZ55/1000</f>
        <v>0</v>
      </c>
      <c r="R32" s="43">
        <f>+'CF PNP'!BA55/1000000</f>
        <v>0</v>
      </c>
      <c r="S32" s="43">
        <f>+'CF PNP'!BB55/1000000</f>
        <v>7.8230000000000001E-3</v>
      </c>
      <c r="T32" s="43">
        <f>+'CF PNP'!BC55/1000000</f>
        <v>0</v>
      </c>
      <c r="U32" s="43">
        <f>+'CF PNP'!BD55/1000</f>
        <v>0</v>
      </c>
      <c r="V32" s="43">
        <f>+'CF PNP'!BE55/1000</f>
        <v>1.6136220000000001</v>
      </c>
      <c r="W32" s="43">
        <f>SUM('CF PNP'!BF55:BI55)/1000000</f>
        <v>0</v>
      </c>
      <c r="X32" s="43">
        <f>+'CF PNP'!BJ55</f>
        <v>98.739000000000004</v>
      </c>
      <c r="Y32" s="43">
        <f>+'CF PNP'!BM55*'CF PNP'!BN55</f>
        <v>5.2927919999999995</v>
      </c>
      <c r="Z32" s="43">
        <f>IF((SUM('CF PNP'!BP55:'CF PNP'!BS55))=0,0,SUM('CF PNP'!BP55:'CF PNP'!BS55)/(COUNT('CF PNP'!BP55:'CF PNP'!BS55)-COUNTIF('CF PNP'!BP55:'CF PNP'!BS55,0)))</f>
        <v>57.914333333333332</v>
      </c>
      <c r="AA32" s="43">
        <f>+'CF PNP'!BT55/1000000</f>
        <v>0.77248700000000003</v>
      </c>
      <c r="AB32" s="43">
        <f>(+'CF PNP'!BU55)/1000000</f>
        <v>0.31234099999999998</v>
      </c>
      <c r="AC32" s="43">
        <f>(+'CF PNP'!CT55)/1000000</f>
        <v>0</v>
      </c>
      <c r="AD32" s="43">
        <f>(+'CF PNP'!DI55*('CF PNP'!DJ55/100))/1000000</f>
        <v>0</v>
      </c>
      <c r="AE32" s="43">
        <f>(SUM('CF PNP'!DK55:DM55)/1000000)</f>
        <v>6.8800000000000003E-4</v>
      </c>
      <c r="AF32" s="43">
        <f>(+'CF PNP'!DO55)/1000000</f>
        <v>0.459457</v>
      </c>
      <c r="AG32" s="43">
        <f>(+'CF PNP'!DP55)/1000000</f>
        <v>7.1627999999999997E-2</v>
      </c>
    </row>
    <row r="33" spans="1:33" x14ac:dyDescent="0.2">
      <c r="A33" s="41">
        <f>+'D-PDP'!C56</f>
        <v>2043</v>
      </c>
      <c r="B33" s="42">
        <f>+'CF PNP'!D56</f>
        <v>4</v>
      </c>
      <c r="C33" s="43">
        <f>+'CF PNP'!AB56/1000000</f>
        <v>7.783E-3</v>
      </c>
      <c r="D33" s="43">
        <f>+'CF PNP'!AC56/1000000</f>
        <v>0</v>
      </c>
      <c r="E33" s="43">
        <f>+'CF PNP'!AD56/1000</f>
        <v>0</v>
      </c>
      <c r="F33" s="43">
        <f>+'CF PNP'!AE56/1000</f>
        <v>1.248427</v>
      </c>
      <c r="G33" s="43">
        <f>SUM('CF PNP'!AF56:AI56)/1000000</f>
        <v>0</v>
      </c>
      <c r="H33" s="43">
        <f>+'CF PNP'!AM56/1000000</f>
        <v>6.2200000000000005E-4</v>
      </c>
      <c r="I33" s="43">
        <f>+'CF PNP'!AN56/1000</f>
        <v>0</v>
      </c>
      <c r="J33" s="43">
        <f>'CF PNP'!AO56/1000000</f>
        <v>0</v>
      </c>
      <c r="K33" s="43">
        <f>+'CF PNP'!AQ56/1000000</f>
        <v>7.783E-3</v>
      </c>
      <c r="L33" s="43">
        <f>+'CF PNP'!AR56/1000000</f>
        <v>0</v>
      </c>
      <c r="M33" s="43">
        <f>+'CF PNP'!AS56/1000</f>
        <v>0</v>
      </c>
      <c r="N33" s="43">
        <f>+'CF PNP'!AT56/1000</f>
        <v>1.248427</v>
      </c>
      <c r="O33" s="43">
        <f>SUM('CF PNP'!AU56:AX56)/1000000</f>
        <v>0</v>
      </c>
      <c r="P33" s="43">
        <f>+'CF PNP'!AY56/1000000</f>
        <v>6.2200000000000005E-4</v>
      </c>
      <c r="Q33" s="43">
        <f>+'CF PNP'!AZ56/1000</f>
        <v>0</v>
      </c>
      <c r="R33" s="43">
        <f>+'CF PNP'!BA56/1000000</f>
        <v>0</v>
      </c>
      <c r="S33" s="43">
        <f>+'CF PNP'!BB56/1000000</f>
        <v>7.1599999999999997E-3</v>
      </c>
      <c r="T33" s="43">
        <f>+'CF PNP'!BC56/1000000</f>
        <v>0</v>
      </c>
      <c r="U33" s="43">
        <f>+'CF PNP'!BD56/1000</f>
        <v>0</v>
      </c>
      <c r="V33" s="43">
        <f>+'CF PNP'!BE56/1000</f>
        <v>1.248427</v>
      </c>
      <c r="W33" s="43">
        <f>SUM('CF PNP'!BF56:BI56)/1000000</f>
        <v>0</v>
      </c>
      <c r="X33" s="43">
        <f>+'CF PNP'!BJ56</f>
        <v>98.739000000000004</v>
      </c>
      <c r="Y33" s="43">
        <f>+'CF PNP'!BM56*'CF PNP'!BN56</f>
        <v>5.2927919999999995</v>
      </c>
      <c r="Z33" s="43">
        <f>IF((SUM('CF PNP'!BP56:'CF PNP'!BS56))=0,0,SUM('CF PNP'!BP56:'CF PNP'!BS56)/(COUNT('CF PNP'!BP56:'CF PNP'!BS56)-COUNTIF('CF PNP'!BP56:'CF PNP'!BS56,0)))</f>
        <v>57.914333333333332</v>
      </c>
      <c r="AA33" s="43">
        <f>+'CF PNP'!BT56/1000000</f>
        <v>0.70705700000000005</v>
      </c>
      <c r="AB33" s="43">
        <f>(+'CF PNP'!BU56)/1000000</f>
        <v>0.28379900000000002</v>
      </c>
      <c r="AC33" s="43">
        <f>(+'CF PNP'!CT56)/1000000</f>
        <v>0</v>
      </c>
      <c r="AD33" s="43">
        <f>(+'CF PNP'!DI56*('CF PNP'!DJ56/100))/1000000</f>
        <v>0</v>
      </c>
      <c r="AE33" s="43">
        <f>(SUM('CF PNP'!DK56:DM56)/1000000)</f>
        <v>6.9899999999999997E-4</v>
      </c>
      <c r="AF33" s="43">
        <f>(+'CF PNP'!DO56)/1000000</f>
        <v>0.42255799999999999</v>
      </c>
      <c r="AG33" s="43">
        <f>(+'CF PNP'!DP56)/1000000</f>
        <v>5.9887000000000003E-2</v>
      </c>
    </row>
    <row r="34" spans="1:33" x14ac:dyDescent="0.2">
      <c r="A34" s="41">
        <f>+'D-PDP'!C57</f>
        <v>2044</v>
      </c>
      <c r="B34" s="42">
        <f>+'CF PNP'!D57</f>
        <v>0</v>
      </c>
      <c r="C34" s="43">
        <f>+'CF PNP'!AB57/1000000</f>
        <v>0</v>
      </c>
      <c r="D34" s="43">
        <f>+'CF PNP'!AC57/1000000</f>
        <v>0</v>
      </c>
      <c r="E34" s="43">
        <f>+'CF PNP'!AD57/1000</f>
        <v>0</v>
      </c>
      <c r="F34" s="43">
        <f>+'CF PNP'!AE57/1000</f>
        <v>0</v>
      </c>
      <c r="G34" s="43">
        <f>SUM('CF PNP'!AF57:AI57)/1000000</f>
        <v>0</v>
      </c>
      <c r="H34" s="43">
        <f>+'CF PNP'!AM57/1000000</f>
        <v>0</v>
      </c>
      <c r="I34" s="43">
        <f>+'CF PNP'!AN57/1000</f>
        <v>0</v>
      </c>
      <c r="J34" s="43">
        <f>'CF PNP'!AO57/1000000</f>
        <v>0</v>
      </c>
      <c r="K34" s="43">
        <f>+'CF PNP'!AQ57/1000000</f>
        <v>0</v>
      </c>
      <c r="L34" s="43">
        <f>+'CF PNP'!AR57/1000000</f>
        <v>0</v>
      </c>
      <c r="M34" s="43">
        <f>+'CF PNP'!AS57/1000</f>
        <v>0</v>
      </c>
      <c r="N34" s="43">
        <f>+'CF PNP'!AT57/1000</f>
        <v>0</v>
      </c>
      <c r="O34" s="43">
        <f>SUM('CF PNP'!AU57:AX57)/1000000</f>
        <v>0</v>
      </c>
      <c r="P34" s="43">
        <f>+'CF PNP'!AY57/1000000</f>
        <v>0</v>
      </c>
      <c r="Q34" s="43">
        <f>+'CF PNP'!AZ57/1000</f>
        <v>0</v>
      </c>
      <c r="R34" s="43">
        <f>+'CF PNP'!BA57/1000000</f>
        <v>0</v>
      </c>
      <c r="S34" s="43">
        <f>+'CF PNP'!BB57/1000000</f>
        <v>0</v>
      </c>
      <c r="T34" s="43">
        <f>+'CF PNP'!BC57/1000000</f>
        <v>0</v>
      </c>
      <c r="U34" s="43">
        <f>+'CF PNP'!BD57/1000</f>
        <v>0</v>
      </c>
      <c r="V34" s="43">
        <f>+'CF PNP'!BE57/1000</f>
        <v>0</v>
      </c>
      <c r="W34" s="43">
        <f>SUM('CF PNP'!BF57:BI57)/1000000</f>
        <v>0</v>
      </c>
      <c r="X34" s="43">
        <f>+'CF PNP'!BJ57</f>
        <v>98.739000000000004</v>
      </c>
      <c r="Y34" s="43">
        <f>+'CF PNP'!BM57*'CF PNP'!BN57</f>
        <v>5.2927919999999995</v>
      </c>
      <c r="Z34" s="43">
        <f>IF((SUM('CF PNP'!BP57:'CF PNP'!BS57))=0,0,SUM('CF PNP'!BP57:'CF PNP'!BS57)/(COUNT('CF PNP'!BP57:'CF PNP'!BS57)-COUNTIF('CF PNP'!BP57:'CF PNP'!BS57,0)))</f>
        <v>57.914333333333332</v>
      </c>
      <c r="AA34" s="43">
        <f>+'CF PNP'!BT57/1000000</f>
        <v>0</v>
      </c>
      <c r="AB34" s="43">
        <f>(+'CF PNP'!BU57)/1000000</f>
        <v>0</v>
      </c>
      <c r="AC34" s="43">
        <f>(+'CF PNP'!CT57)/1000000</f>
        <v>0</v>
      </c>
      <c r="AD34" s="43">
        <f>(+'CF PNP'!DI57*('CF PNP'!DJ57/100))/1000000</f>
        <v>0</v>
      </c>
      <c r="AE34" s="43">
        <f>(SUM('CF PNP'!DK57:DM57)/1000000)</f>
        <v>0</v>
      </c>
      <c r="AF34" s="43">
        <f>(+'CF PNP'!DO57)/1000000</f>
        <v>0</v>
      </c>
      <c r="AG34" s="43">
        <f>(+'CF PNP'!DP57)/1000000</f>
        <v>0</v>
      </c>
    </row>
    <row r="35" spans="1:33" x14ac:dyDescent="0.2">
      <c r="A35" s="41">
        <f>+'D-PDP'!C58</f>
        <v>2045</v>
      </c>
      <c r="B35" s="42">
        <f>+'CF PNP'!D58</f>
        <v>0</v>
      </c>
      <c r="C35" s="43">
        <f>+'CF PNP'!AB58/1000000</f>
        <v>0</v>
      </c>
      <c r="D35" s="43">
        <f>+'CF PNP'!AC58/1000000</f>
        <v>0</v>
      </c>
      <c r="E35" s="43">
        <f>+'CF PNP'!AD58/1000</f>
        <v>0</v>
      </c>
      <c r="F35" s="43">
        <f>+'CF PNP'!AE58/1000</f>
        <v>0</v>
      </c>
      <c r="G35" s="43">
        <f>SUM('CF PNP'!AF58:AI58)/1000000</f>
        <v>0</v>
      </c>
      <c r="H35" s="43">
        <f>+'CF PNP'!AM58/1000000</f>
        <v>0</v>
      </c>
      <c r="I35" s="43">
        <f>+'CF PNP'!AN58/1000</f>
        <v>0</v>
      </c>
      <c r="J35" s="43">
        <f>'CF PNP'!AO58/1000000</f>
        <v>0</v>
      </c>
      <c r="K35" s="43">
        <f>+'CF PNP'!AQ58/1000000</f>
        <v>0</v>
      </c>
      <c r="L35" s="43">
        <f>+'CF PNP'!AR58/1000000</f>
        <v>0</v>
      </c>
      <c r="M35" s="43">
        <f>+'CF PNP'!AS58/1000</f>
        <v>0</v>
      </c>
      <c r="N35" s="43">
        <f>+'CF PNP'!AT58/1000</f>
        <v>0</v>
      </c>
      <c r="O35" s="43">
        <f>SUM('CF PNP'!AU58:AX58)/1000000</f>
        <v>0</v>
      </c>
      <c r="P35" s="43">
        <f>+'CF PNP'!AY58/1000000</f>
        <v>0</v>
      </c>
      <c r="Q35" s="43">
        <f>+'CF PNP'!AZ58/1000</f>
        <v>0</v>
      </c>
      <c r="R35" s="43">
        <f>+'CF PNP'!BA58/1000000</f>
        <v>0</v>
      </c>
      <c r="S35" s="43">
        <f>+'CF PNP'!BB58/1000000</f>
        <v>0</v>
      </c>
      <c r="T35" s="43">
        <f>+'CF PNP'!BC58/1000000</f>
        <v>0</v>
      </c>
      <c r="U35" s="43">
        <f>+'CF PNP'!BD58/1000</f>
        <v>0</v>
      </c>
      <c r="V35" s="43">
        <f>+'CF PNP'!BE58/1000</f>
        <v>0</v>
      </c>
      <c r="W35" s="43">
        <f>SUM('CF PNP'!BF58:BI58)/1000000</f>
        <v>0</v>
      </c>
      <c r="X35" s="43">
        <f>+'CF PNP'!BJ58</f>
        <v>98.739000000000004</v>
      </c>
      <c r="Y35" s="43">
        <f>+'CF PNP'!BM58*'CF PNP'!BN58</f>
        <v>5.2927919999999995</v>
      </c>
      <c r="Z35" s="43">
        <f>IF((SUM('CF PNP'!BP58:'CF PNP'!BS58))=0,0,SUM('CF PNP'!BP58:'CF PNP'!BS58)/(COUNT('CF PNP'!BP58:'CF PNP'!BS58)-COUNTIF('CF PNP'!BP58:'CF PNP'!BS58,0)))</f>
        <v>57.914333333333332</v>
      </c>
      <c r="AA35" s="43">
        <f>+'CF PNP'!BT58/1000000</f>
        <v>0</v>
      </c>
      <c r="AB35" s="43">
        <f>(+'CF PNP'!BU58)/1000000</f>
        <v>0</v>
      </c>
      <c r="AC35" s="43">
        <f>(+'CF PNP'!CT58)/1000000</f>
        <v>0</v>
      </c>
      <c r="AD35" s="43">
        <f>(+'CF PNP'!DI58*('CF PNP'!DJ58/100))/1000000</f>
        <v>0</v>
      </c>
      <c r="AE35" s="43">
        <f>(SUM('CF PNP'!DK58:DM58)/1000000)</f>
        <v>0</v>
      </c>
      <c r="AF35" s="43">
        <f>(+'CF PNP'!DO58)/1000000</f>
        <v>0</v>
      </c>
      <c r="AG35" s="43">
        <f>(+'CF PNP'!DP58)/1000000</f>
        <v>0</v>
      </c>
    </row>
    <row r="36" spans="1:33" x14ac:dyDescent="0.2">
      <c r="A36" s="41">
        <f>+'D-PDP'!C59</f>
        <v>2046</v>
      </c>
      <c r="B36" s="42">
        <f>+'CF PNP'!D59</f>
        <v>0</v>
      </c>
      <c r="C36" s="43">
        <f>+'CF PNP'!AB59/1000000</f>
        <v>0</v>
      </c>
      <c r="D36" s="43">
        <f>+'CF PNP'!AC59/1000000</f>
        <v>0</v>
      </c>
      <c r="E36" s="43">
        <f>+'CF PNP'!AD59/1000</f>
        <v>0</v>
      </c>
      <c r="F36" s="43">
        <f>+'CF PNP'!AE59/1000</f>
        <v>0</v>
      </c>
      <c r="G36" s="43">
        <f>SUM('CF PNP'!AF59:AI59)/1000000</f>
        <v>0</v>
      </c>
      <c r="H36" s="43">
        <f>+'CF PNP'!AM59/1000000</f>
        <v>0</v>
      </c>
      <c r="I36" s="43">
        <f>+'CF PNP'!AN59/1000</f>
        <v>0</v>
      </c>
      <c r="J36" s="43">
        <f>'CF PNP'!AO59/1000000</f>
        <v>0</v>
      </c>
      <c r="K36" s="43">
        <f>+'CF PNP'!AQ59/1000000</f>
        <v>0</v>
      </c>
      <c r="L36" s="43">
        <f>+'CF PNP'!AR59/1000000</f>
        <v>0</v>
      </c>
      <c r="M36" s="43">
        <f>+'CF PNP'!AS59/1000</f>
        <v>0</v>
      </c>
      <c r="N36" s="43">
        <f>+'CF PNP'!AT59/1000</f>
        <v>0</v>
      </c>
      <c r="O36" s="43">
        <f>SUM('CF PNP'!AU59:AX59)/1000000</f>
        <v>0</v>
      </c>
      <c r="P36" s="43">
        <f>+'CF PNP'!AY59/1000000</f>
        <v>0</v>
      </c>
      <c r="Q36" s="43">
        <f>+'CF PNP'!AZ59/1000</f>
        <v>0</v>
      </c>
      <c r="R36" s="43">
        <f>+'CF PNP'!BA59/1000000</f>
        <v>0</v>
      </c>
      <c r="S36" s="43">
        <f>+'CF PNP'!BB59/1000000</f>
        <v>0</v>
      </c>
      <c r="T36" s="43">
        <f>+'CF PNP'!BC59/1000000</f>
        <v>0</v>
      </c>
      <c r="U36" s="43">
        <f>+'CF PNP'!BD59/1000</f>
        <v>0</v>
      </c>
      <c r="V36" s="43">
        <f>+'CF PNP'!BE59/1000</f>
        <v>0</v>
      </c>
      <c r="W36" s="43">
        <f>SUM('CF PNP'!BF59:BI59)/1000000</f>
        <v>0</v>
      </c>
      <c r="X36" s="43">
        <f>+'CF PNP'!BJ59</f>
        <v>98.739000000000004</v>
      </c>
      <c r="Y36" s="43">
        <f>+'CF PNP'!BM59*'CF PNP'!BN59</f>
        <v>5.2927919999999995</v>
      </c>
      <c r="Z36" s="43">
        <f>IF((SUM('CF PNP'!BP59:'CF PNP'!BS59))=0,0,SUM('CF PNP'!BP59:'CF PNP'!BS59)/(COUNT('CF PNP'!BP59:'CF PNP'!BS59)-COUNTIF('CF PNP'!BP59:'CF PNP'!BS59,0)))</f>
        <v>57.914333333333332</v>
      </c>
      <c r="AA36" s="43">
        <f>+'CF PNP'!BT59/1000000</f>
        <v>0</v>
      </c>
      <c r="AB36" s="43">
        <f>(+'CF PNP'!BU59)/1000000</f>
        <v>0</v>
      </c>
      <c r="AC36" s="43">
        <f>(+'CF PNP'!CT59)/1000000</f>
        <v>0</v>
      </c>
      <c r="AD36" s="43">
        <f>(+'CF PNP'!DI59*('CF PNP'!DJ59/100))/1000000</f>
        <v>0</v>
      </c>
      <c r="AE36" s="43">
        <f>(SUM('CF PNP'!DK59:DM59)/1000000)</f>
        <v>0</v>
      </c>
      <c r="AF36" s="43">
        <f>(+'CF PNP'!DO59)/1000000</f>
        <v>0</v>
      </c>
      <c r="AG36" s="43">
        <f>(+'CF PNP'!DP59)/1000000</f>
        <v>0</v>
      </c>
    </row>
    <row r="37" spans="1:33" x14ac:dyDescent="0.2">
      <c r="A37" s="41">
        <f>+'D-PDP'!C60</f>
        <v>2047</v>
      </c>
      <c r="B37" s="42">
        <f>+'CF PNP'!D60</f>
        <v>0</v>
      </c>
      <c r="C37" s="43">
        <f>+'CF PNP'!AB60/1000000</f>
        <v>0</v>
      </c>
      <c r="D37" s="43">
        <f>+'CF PNP'!AC60/1000000</f>
        <v>0</v>
      </c>
      <c r="E37" s="43">
        <f>+'CF PNP'!AD60/1000</f>
        <v>0</v>
      </c>
      <c r="F37" s="43">
        <f>+'CF PNP'!AE60/1000</f>
        <v>0</v>
      </c>
      <c r="G37" s="43">
        <f>SUM('CF PNP'!AF60:AI60)/1000000</f>
        <v>0</v>
      </c>
      <c r="H37" s="43">
        <f>+'CF PNP'!AM60/1000000</f>
        <v>0</v>
      </c>
      <c r="I37" s="43">
        <f>+'CF PNP'!AN60/1000</f>
        <v>0</v>
      </c>
      <c r="J37" s="43">
        <f>'CF PNP'!AO60/1000000</f>
        <v>0</v>
      </c>
      <c r="K37" s="43">
        <f>+'CF PNP'!AQ60/1000000</f>
        <v>0</v>
      </c>
      <c r="L37" s="43">
        <f>+'CF PNP'!AR60/1000000</f>
        <v>0</v>
      </c>
      <c r="M37" s="43">
        <f>+'CF PNP'!AS60/1000</f>
        <v>0</v>
      </c>
      <c r="N37" s="43">
        <f>+'CF PNP'!AT60/1000</f>
        <v>0</v>
      </c>
      <c r="O37" s="43">
        <f>SUM('CF PNP'!AU60:AX60)/1000000</f>
        <v>0</v>
      </c>
      <c r="P37" s="43">
        <f>+'CF PNP'!AY60/1000000</f>
        <v>0</v>
      </c>
      <c r="Q37" s="43">
        <f>+'CF PNP'!AZ60/1000</f>
        <v>0</v>
      </c>
      <c r="R37" s="43">
        <f>+'CF PNP'!BA60/1000000</f>
        <v>0</v>
      </c>
      <c r="S37" s="43">
        <f>+'CF PNP'!BB60/1000000</f>
        <v>0</v>
      </c>
      <c r="T37" s="43">
        <f>+'CF PNP'!BC60/1000000</f>
        <v>0</v>
      </c>
      <c r="U37" s="43">
        <f>+'CF PNP'!BD60/1000</f>
        <v>0</v>
      </c>
      <c r="V37" s="43">
        <f>+'CF PNP'!BE60/1000</f>
        <v>0</v>
      </c>
      <c r="W37" s="43">
        <f>SUM('CF PNP'!BF60:BI60)/1000000</f>
        <v>0</v>
      </c>
      <c r="X37" s="43">
        <f>+'CF PNP'!BJ60</f>
        <v>98.739000000000004</v>
      </c>
      <c r="Y37" s="43">
        <f>+'CF PNP'!BM60*'CF PNP'!BN60</f>
        <v>5.2927919999999995</v>
      </c>
      <c r="Z37" s="43">
        <f>IF((SUM('CF PNP'!BP60:'CF PNP'!BS60))=0,0,SUM('CF PNP'!BP60:'CF PNP'!BS60)/(COUNT('CF PNP'!BP60:'CF PNP'!BS60)-COUNTIF('CF PNP'!BP60:'CF PNP'!BS60,0)))</f>
        <v>57.914333333333332</v>
      </c>
      <c r="AA37" s="43">
        <f>+'CF PNP'!BT60/1000000</f>
        <v>0</v>
      </c>
      <c r="AB37" s="43">
        <f>(+'CF PNP'!BU60)/1000000</f>
        <v>0</v>
      </c>
      <c r="AC37" s="43">
        <f>(+'CF PNP'!CT60)/1000000</f>
        <v>0</v>
      </c>
      <c r="AD37" s="43">
        <f>(+'CF PNP'!DI60*('CF PNP'!DJ60/100))/1000000</f>
        <v>0</v>
      </c>
      <c r="AE37" s="43">
        <f>(SUM('CF PNP'!DK60:DM60)/1000000)</f>
        <v>0</v>
      </c>
      <c r="AF37" s="43">
        <f>(+'CF PNP'!DO60)/1000000</f>
        <v>0</v>
      </c>
      <c r="AG37" s="43">
        <f>(+'CF PNP'!DP60)/1000000</f>
        <v>0</v>
      </c>
    </row>
    <row r="38" spans="1:33" x14ac:dyDescent="0.2">
      <c r="A38" s="41">
        <f>+'D-PDP'!C61</f>
        <v>2048</v>
      </c>
      <c r="B38" s="42">
        <f>+'CF PNP'!D61</f>
        <v>0</v>
      </c>
      <c r="C38" s="43">
        <f>+'CF PNP'!AB61/1000000</f>
        <v>0</v>
      </c>
      <c r="D38" s="43">
        <f>+'CF PNP'!AC61/1000000</f>
        <v>0</v>
      </c>
      <c r="E38" s="43">
        <f>+'CF PNP'!AD61/1000</f>
        <v>0</v>
      </c>
      <c r="F38" s="43">
        <f>+'CF PNP'!AE61/1000</f>
        <v>0</v>
      </c>
      <c r="G38" s="43">
        <f>SUM('CF PNP'!AF61:AI61)/1000000</f>
        <v>0</v>
      </c>
      <c r="H38" s="43">
        <f>+'CF PNP'!AM61/1000000</f>
        <v>0</v>
      </c>
      <c r="I38" s="43">
        <f>+'CF PNP'!AN61/1000</f>
        <v>0</v>
      </c>
      <c r="J38" s="43">
        <f>'CF PNP'!AO61/1000000</f>
        <v>0</v>
      </c>
      <c r="K38" s="43">
        <f>+'CF PNP'!AQ61/1000000</f>
        <v>0</v>
      </c>
      <c r="L38" s="43">
        <f>+'CF PNP'!AR61/1000000</f>
        <v>0</v>
      </c>
      <c r="M38" s="43">
        <f>+'CF PNP'!AS61/1000</f>
        <v>0</v>
      </c>
      <c r="N38" s="43">
        <f>+'CF PNP'!AT61/1000</f>
        <v>0</v>
      </c>
      <c r="O38" s="43">
        <f>SUM('CF PNP'!AU61:AX61)/1000000</f>
        <v>0</v>
      </c>
      <c r="P38" s="43">
        <f>+'CF PNP'!AY61/1000000</f>
        <v>0</v>
      </c>
      <c r="Q38" s="43">
        <f>+'CF PNP'!AZ61/1000</f>
        <v>0</v>
      </c>
      <c r="R38" s="43">
        <f>+'CF PNP'!BA61/1000000</f>
        <v>0</v>
      </c>
      <c r="S38" s="43">
        <f>+'CF PNP'!BB61/1000000</f>
        <v>0</v>
      </c>
      <c r="T38" s="43">
        <f>+'CF PNP'!BC61/1000000</f>
        <v>0</v>
      </c>
      <c r="U38" s="43">
        <f>+'CF PNP'!BD61/1000</f>
        <v>0</v>
      </c>
      <c r="V38" s="43">
        <f>+'CF PNP'!BE61/1000</f>
        <v>0</v>
      </c>
      <c r="W38" s="43">
        <f>SUM('CF PNP'!BF61:BI61)/1000000</f>
        <v>0</v>
      </c>
      <c r="X38" s="43">
        <f>+'CF PNP'!BJ61</f>
        <v>98.739000000000004</v>
      </c>
      <c r="Y38" s="43">
        <f>+'CF PNP'!BM61*'CF PNP'!BN61</f>
        <v>5.2927919999999995</v>
      </c>
      <c r="Z38" s="43">
        <f>IF((SUM('CF PNP'!BP61:'CF PNP'!BS61))=0,0,SUM('CF PNP'!BP61:'CF PNP'!BS61)/(COUNT('CF PNP'!BP61:'CF PNP'!BS61)-COUNTIF('CF PNP'!BP61:'CF PNP'!BS61,0)))</f>
        <v>57.914333333333332</v>
      </c>
      <c r="AA38" s="43">
        <f>+'CF PNP'!BT61/1000000</f>
        <v>0</v>
      </c>
      <c r="AB38" s="43">
        <f>(+'CF PNP'!BU61)/1000000</f>
        <v>0</v>
      </c>
      <c r="AC38" s="43">
        <f>(+'CF PNP'!CT61)/1000000</f>
        <v>0</v>
      </c>
      <c r="AD38" s="43">
        <f>(+'CF PNP'!DI61*('CF PNP'!DJ61/100))/1000000</f>
        <v>0</v>
      </c>
      <c r="AE38" s="43">
        <f>(SUM('CF PNP'!DK61:DM61)/1000000)</f>
        <v>0</v>
      </c>
      <c r="AF38" s="43">
        <f>(+'CF PNP'!DO61)/1000000</f>
        <v>0</v>
      </c>
      <c r="AG38" s="43">
        <f>(+'CF PNP'!DP61)/1000000</f>
        <v>0</v>
      </c>
    </row>
    <row r="39" spans="1:33" x14ac:dyDescent="0.2">
      <c r="A39" s="41">
        <f>+'D-PDP'!C62</f>
        <v>2049</v>
      </c>
      <c r="B39" s="42">
        <f>+'CF PNP'!D62</f>
        <v>0</v>
      </c>
      <c r="C39" s="43">
        <f>+'CF PNP'!AB62/1000000</f>
        <v>0</v>
      </c>
      <c r="D39" s="43">
        <f>+'CF PNP'!AC62/1000000</f>
        <v>0</v>
      </c>
      <c r="E39" s="43">
        <f>+'CF PNP'!AD62/1000</f>
        <v>0</v>
      </c>
      <c r="F39" s="43">
        <f>+'CF PNP'!AE62/1000</f>
        <v>0</v>
      </c>
      <c r="G39" s="43">
        <f>SUM('CF PNP'!AF62:AI62)/1000000</f>
        <v>0</v>
      </c>
      <c r="H39" s="43">
        <f>+'CF PNP'!AM62/1000000</f>
        <v>0</v>
      </c>
      <c r="I39" s="43">
        <f>+'CF PNP'!AN62/1000</f>
        <v>0</v>
      </c>
      <c r="J39" s="43">
        <f>'CF PNP'!AO62/1000000</f>
        <v>0</v>
      </c>
      <c r="K39" s="43">
        <f>+'CF PNP'!AQ62/1000000</f>
        <v>0</v>
      </c>
      <c r="L39" s="43">
        <f>+'CF PNP'!AR62/1000000</f>
        <v>0</v>
      </c>
      <c r="M39" s="43">
        <f>+'CF PNP'!AS62/1000</f>
        <v>0</v>
      </c>
      <c r="N39" s="43">
        <f>+'CF PNP'!AT62/1000</f>
        <v>0</v>
      </c>
      <c r="O39" s="43">
        <f>SUM('CF PNP'!AU62:AX62)/1000000</f>
        <v>0</v>
      </c>
      <c r="P39" s="43">
        <f>+'CF PNP'!AY62/1000000</f>
        <v>0</v>
      </c>
      <c r="Q39" s="43">
        <f>+'CF PNP'!AZ62/1000</f>
        <v>0</v>
      </c>
      <c r="R39" s="43">
        <f>+'CF PNP'!BA62/1000000</f>
        <v>0</v>
      </c>
      <c r="S39" s="43">
        <f>+'CF PNP'!BB62/1000000</f>
        <v>0</v>
      </c>
      <c r="T39" s="43">
        <f>+'CF PNP'!BC62/1000000</f>
        <v>0</v>
      </c>
      <c r="U39" s="43">
        <f>+'CF PNP'!BD62/1000</f>
        <v>0</v>
      </c>
      <c r="V39" s="43">
        <f>+'CF PNP'!BE62/1000</f>
        <v>0</v>
      </c>
      <c r="W39" s="43">
        <f>SUM('CF PNP'!BF62:BI62)/1000000</f>
        <v>0</v>
      </c>
      <c r="X39" s="43">
        <f>+'CF PNP'!BJ62</f>
        <v>98.739000000000004</v>
      </c>
      <c r="Y39" s="43">
        <f>+'CF PNP'!BM62*'CF PNP'!BN62</f>
        <v>5.2927919999999995</v>
      </c>
      <c r="Z39" s="43">
        <f>IF((SUM('CF PNP'!BP62:'CF PNP'!BS62))=0,0,SUM('CF PNP'!BP62:'CF PNP'!BS62)/(COUNT('CF PNP'!BP62:'CF PNP'!BS62)-COUNTIF('CF PNP'!BP62:'CF PNP'!BS62,0)))</f>
        <v>57.914333333333332</v>
      </c>
      <c r="AA39" s="43">
        <f>+'CF PNP'!BT62/1000000</f>
        <v>0</v>
      </c>
      <c r="AB39" s="43">
        <f>(+'CF PNP'!BU62)/1000000</f>
        <v>0</v>
      </c>
      <c r="AC39" s="43">
        <f>(+'CF PNP'!CT62)/1000000</f>
        <v>0</v>
      </c>
      <c r="AD39" s="43">
        <f>(+'CF PNP'!DI62*('CF PNP'!DJ62/100))/1000000</f>
        <v>0</v>
      </c>
      <c r="AE39" s="43">
        <f>(SUM('CF PNP'!DK62:DM62)/1000000)</f>
        <v>0</v>
      </c>
      <c r="AF39" s="43">
        <f>(+'CF PNP'!DO62)/1000000</f>
        <v>0</v>
      </c>
      <c r="AG39" s="43">
        <f>(+'CF PNP'!DP62)/1000000</f>
        <v>0</v>
      </c>
    </row>
    <row r="40" spans="1:33" x14ac:dyDescent="0.2">
      <c r="A40" s="41">
        <f>+'D-PDP'!C63</f>
        <v>2050</v>
      </c>
      <c r="B40" s="42">
        <f>+'CF PNP'!D63</f>
        <v>0</v>
      </c>
      <c r="C40" s="43">
        <f>+'CF PNP'!AB63/1000000</f>
        <v>0</v>
      </c>
      <c r="D40" s="43">
        <f>+'CF PNP'!AC63/1000000</f>
        <v>0</v>
      </c>
      <c r="E40" s="43">
        <f>+'CF PNP'!AD63/1000</f>
        <v>0</v>
      </c>
      <c r="F40" s="43">
        <f>+'CF PNP'!AE63/1000</f>
        <v>0</v>
      </c>
      <c r="G40" s="43">
        <f>SUM('CF PNP'!AF63:AI63)/1000000</f>
        <v>0</v>
      </c>
      <c r="H40" s="43">
        <f>+'CF PNP'!AM63/1000000</f>
        <v>0</v>
      </c>
      <c r="I40" s="43">
        <f>+'CF PNP'!AN63/1000</f>
        <v>0</v>
      </c>
      <c r="J40" s="43">
        <f>'CF PNP'!AO63/1000000</f>
        <v>0</v>
      </c>
      <c r="K40" s="43">
        <f>+'CF PNP'!AQ63/1000000</f>
        <v>0</v>
      </c>
      <c r="L40" s="43">
        <f>+'CF PNP'!AR63/1000000</f>
        <v>0</v>
      </c>
      <c r="M40" s="43">
        <f>+'CF PNP'!AS63/1000</f>
        <v>0</v>
      </c>
      <c r="N40" s="43">
        <f>+'CF PNP'!AT63/1000</f>
        <v>0</v>
      </c>
      <c r="O40" s="43">
        <f>SUM('CF PNP'!AU63:AX63)/1000000</f>
        <v>0</v>
      </c>
      <c r="P40" s="43">
        <f>+'CF PNP'!AY63/1000000</f>
        <v>0</v>
      </c>
      <c r="Q40" s="43">
        <f>+'CF PNP'!AZ63/1000</f>
        <v>0</v>
      </c>
      <c r="R40" s="43">
        <f>+'CF PNP'!BA63/1000000</f>
        <v>0</v>
      </c>
      <c r="S40" s="43">
        <f>+'CF PNP'!BB63/1000000</f>
        <v>0</v>
      </c>
      <c r="T40" s="43">
        <f>+'CF PNP'!BC63/1000000</f>
        <v>0</v>
      </c>
      <c r="U40" s="43">
        <f>+'CF PNP'!BD63/1000</f>
        <v>0</v>
      </c>
      <c r="V40" s="43">
        <f>+'CF PNP'!BE63/1000</f>
        <v>0</v>
      </c>
      <c r="W40" s="43">
        <f>SUM('CF PNP'!BF63:BI63)/1000000</f>
        <v>0</v>
      </c>
      <c r="X40" s="43">
        <f>+'CF PNP'!BJ63</f>
        <v>98.739000000000004</v>
      </c>
      <c r="Y40" s="43">
        <f>+'CF PNP'!BM63*'CF PNP'!BN63</f>
        <v>5.2927919999999995</v>
      </c>
      <c r="Z40" s="43">
        <f>IF((SUM('CF PNP'!BP63:'CF PNP'!BS63))=0,0,SUM('CF PNP'!BP63:'CF PNP'!BS63)/(COUNT('CF PNP'!BP63:'CF PNP'!BS63)-COUNTIF('CF PNP'!BP63:'CF PNP'!BS63,0)))</f>
        <v>57.914333333333332</v>
      </c>
      <c r="AA40" s="43">
        <f>+'CF PNP'!BT63/1000000</f>
        <v>0</v>
      </c>
      <c r="AB40" s="43">
        <f>(+'CF PNP'!BU63)/1000000</f>
        <v>0</v>
      </c>
      <c r="AC40" s="43">
        <f>(+'CF PNP'!CT63)/1000000</f>
        <v>0</v>
      </c>
      <c r="AD40" s="43">
        <f>(+'CF PNP'!DI63*('CF PNP'!DJ63/100))/1000000</f>
        <v>0</v>
      </c>
      <c r="AE40" s="43">
        <f>(SUM('CF PNP'!DK63:DM63)/1000000)</f>
        <v>0</v>
      </c>
      <c r="AF40" s="43">
        <f>(+'CF PNP'!DO63)/1000000</f>
        <v>0</v>
      </c>
      <c r="AG40" s="43">
        <f>(+'CF PNP'!DP63)/1000000</f>
        <v>0</v>
      </c>
    </row>
    <row r="41" spans="1:33" x14ac:dyDescent="0.2">
      <c r="A41" s="41">
        <f>+'D-PDP'!C64</f>
        <v>2051</v>
      </c>
      <c r="B41" s="42">
        <f>+'CF PNP'!D64</f>
        <v>0</v>
      </c>
      <c r="C41" s="43">
        <f>+'CF PNP'!AB64/1000000</f>
        <v>0</v>
      </c>
      <c r="D41" s="43">
        <f>+'CF PNP'!AC64/1000000</f>
        <v>0</v>
      </c>
      <c r="E41" s="43">
        <f>+'CF PNP'!AD64/1000</f>
        <v>0</v>
      </c>
      <c r="F41" s="43">
        <f>+'CF PNP'!AE64/1000</f>
        <v>0</v>
      </c>
      <c r="G41" s="43">
        <f>SUM('CF PNP'!AF64:AI64)/1000000</f>
        <v>0</v>
      </c>
      <c r="H41" s="43">
        <f>+'CF PNP'!AM64/1000000</f>
        <v>0</v>
      </c>
      <c r="I41" s="43">
        <f>+'CF PNP'!AN64/1000</f>
        <v>0</v>
      </c>
      <c r="J41" s="43">
        <f>'CF PNP'!AO64/1000000</f>
        <v>0</v>
      </c>
      <c r="K41" s="43">
        <f>+'CF PNP'!AQ64/1000000</f>
        <v>0</v>
      </c>
      <c r="L41" s="43">
        <f>+'CF PNP'!AR64/1000000</f>
        <v>0</v>
      </c>
      <c r="M41" s="43">
        <f>+'CF PNP'!AS64/1000</f>
        <v>0</v>
      </c>
      <c r="N41" s="43">
        <f>+'CF PNP'!AT64/1000</f>
        <v>0</v>
      </c>
      <c r="O41" s="43">
        <f>SUM('CF PNP'!AU64:AX64)/1000000</f>
        <v>0</v>
      </c>
      <c r="P41" s="43">
        <f>+'CF PNP'!AY64/1000000</f>
        <v>0</v>
      </c>
      <c r="Q41" s="43">
        <f>+'CF PNP'!AZ64/1000</f>
        <v>0</v>
      </c>
      <c r="R41" s="43">
        <f>+'CF PNP'!BA64/1000000</f>
        <v>0</v>
      </c>
      <c r="S41" s="43">
        <f>+'CF PNP'!BB64/1000000</f>
        <v>0</v>
      </c>
      <c r="T41" s="43">
        <f>+'CF PNP'!BC64/1000000</f>
        <v>0</v>
      </c>
      <c r="U41" s="43">
        <f>+'CF PNP'!BD64/1000</f>
        <v>0</v>
      </c>
      <c r="V41" s="43">
        <f>+'CF PNP'!BE64/1000</f>
        <v>0</v>
      </c>
      <c r="W41" s="43">
        <f>SUM('CF PNP'!BF64:BI64)/1000000</f>
        <v>0</v>
      </c>
      <c r="X41" s="43">
        <f>+'CF PNP'!BJ64</f>
        <v>98.739000000000004</v>
      </c>
      <c r="Y41" s="43">
        <f>+'CF PNP'!BM64*'CF PNP'!BN64</f>
        <v>5.2927919999999995</v>
      </c>
      <c r="Z41" s="43">
        <f>IF((SUM('CF PNP'!BP64:'CF PNP'!BS64))=0,0,SUM('CF PNP'!BP64:'CF PNP'!BS64)/(COUNT('CF PNP'!BP64:'CF PNP'!BS64)-COUNTIF('CF PNP'!BP64:'CF PNP'!BS64,0)))</f>
        <v>57.914333333333332</v>
      </c>
      <c r="AA41" s="43">
        <f>+'CF PNP'!BT64/1000000</f>
        <v>0</v>
      </c>
      <c r="AB41" s="43">
        <f>(+'CF PNP'!BU64)/1000000</f>
        <v>0</v>
      </c>
      <c r="AC41" s="43">
        <f>(+'CF PNP'!CT64)/1000000</f>
        <v>0</v>
      </c>
      <c r="AD41" s="43">
        <f>(+'CF PNP'!DI64*('CF PNP'!DJ64/100))/1000000</f>
        <v>0</v>
      </c>
      <c r="AE41" s="43">
        <f>(SUM('CF PNP'!DK64:DM64)/1000000)</f>
        <v>0</v>
      </c>
      <c r="AF41" s="43">
        <f>(+'CF PNP'!DO64)/1000000</f>
        <v>0</v>
      </c>
      <c r="AG41" s="43">
        <f>(+'CF PNP'!DP64)/1000000</f>
        <v>0</v>
      </c>
    </row>
    <row r="42" spans="1:33" x14ac:dyDescent="0.2">
      <c r="A42" s="41">
        <f>+'D-PDP'!C65</f>
        <v>2052</v>
      </c>
      <c r="B42" s="42">
        <f>+'CF PNP'!D65</f>
        <v>0</v>
      </c>
      <c r="C42" s="43">
        <f>+'CF PNP'!AB65/1000000</f>
        <v>0</v>
      </c>
      <c r="D42" s="43">
        <f>+'CF PNP'!AC65/1000000</f>
        <v>0</v>
      </c>
      <c r="E42" s="43">
        <f>+'CF PNP'!AD65/1000</f>
        <v>0</v>
      </c>
      <c r="F42" s="43">
        <f>+'CF PNP'!AE65/1000</f>
        <v>0</v>
      </c>
      <c r="G42" s="43">
        <f>SUM('CF PNP'!AF65:AI65)/1000000</f>
        <v>0</v>
      </c>
      <c r="H42" s="43">
        <f>+'CF PNP'!AM65/1000000</f>
        <v>0</v>
      </c>
      <c r="I42" s="43">
        <f>+'CF PNP'!AN65/1000</f>
        <v>0</v>
      </c>
      <c r="J42" s="43">
        <f>'CF PNP'!AO65/1000000</f>
        <v>0</v>
      </c>
      <c r="K42" s="43">
        <f>+'CF PNP'!AQ65/1000000</f>
        <v>0</v>
      </c>
      <c r="L42" s="43">
        <f>+'CF PNP'!AR65/1000000</f>
        <v>0</v>
      </c>
      <c r="M42" s="43">
        <f>+'CF PNP'!AS65/1000</f>
        <v>0</v>
      </c>
      <c r="N42" s="43">
        <f>+'CF PNP'!AT65/1000</f>
        <v>0</v>
      </c>
      <c r="O42" s="43">
        <f>SUM('CF PNP'!AU65:AX65)/1000000</f>
        <v>0</v>
      </c>
      <c r="P42" s="43">
        <f>+'CF PNP'!AY65/1000000</f>
        <v>0</v>
      </c>
      <c r="Q42" s="43">
        <f>+'CF PNP'!AZ65/1000</f>
        <v>0</v>
      </c>
      <c r="R42" s="43">
        <f>+'CF PNP'!BA65/1000000</f>
        <v>0</v>
      </c>
      <c r="S42" s="43">
        <f>+'CF PNP'!BB65/1000000</f>
        <v>0</v>
      </c>
      <c r="T42" s="43">
        <f>+'CF PNP'!BC65/1000000</f>
        <v>0</v>
      </c>
      <c r="U42" s="43">
        <f>+'CF PNP'!BD65/1000</f>
        <v>0</v>
      </c>
      <c r="V42" s="43">
        <f>+'CF PNP'!BE65/1000</f>
        <v>0</v>
      </c>
      <c r="W42" s="43">
        <f>SUM('CF PNP'!BF65:BI65)/1000000</f>
        <v>0</v>
      </c>
      <c r="X42" s="43">
        <f>+'CF PNP'!BJ65</f>
        <v>98.739000000000004</v>
      </c>
      <c r="Y42" s="43">
        <f>+'CF PNP'!BM65*'CF PNP'!BN65</f>
        <v>5.2927919999999995</v>
      </c>
      <c r="Z42" s="43">
        <f>IF((SUM('CF PNP'!BP65:'CF PNP'!BS65))=0,0,SUM('CF PNP'!BP65:'CF PNP'!BS65)/(COUNT('CF PNP'!BP65:'CF PNP'!BS65)-COUNTIF('CF PNP'!BP65:'CF PNP'!BS65,0)))</f>
        <v>57.914333333333332</v>
      </c>
      <c r="AA42" s="43">
        <f>+'CF PNP'!BT65/1000000</f>
        <v>0</v>
      </c>
      <c r="AB42" s="43">
        <f>(+'CF PNP'!BU65)/1000000</f>
        <v>0</v>
      </c>
      <c r="AC42" s="43">
        <f>(+'CF PNP'!CT65)/1000000</f>
        <v>0</v>
      </c>
      <c r="AD42" s="43">
        <f>(+'CF PNP'!DI65*('CF PNP'!DJ65/100))/1000000</f>
        <v>0</v>
      </c>
      <c r="AE42" s="43">
        <f>(SUM('CF PNP'!DK65:DM65)/1000000)</f>
        <v>0</v>
      </c>
      <c r="AF42" s="43">
        <f>(+'CF PNP'!DO65)/1000000</f>
        <v>0</v>
      </c>
      <c r="AG42" s="43">
        <f>(+'CF PNP'!DP65)/1000000</f>
        <v>0</v>
      </c>
    </row>
    <row r="43" spans="1:33" x14ac:dyDescent="0.2">
      <c r="A43" s="41">
        <f>+'D-PDP'!C66</f>
        <v>2053</v>
      </c>
      <c r="B43" s="42">
        <f>+'CF PNP'!D66</f>
        <v>0</v>
      </c>
      <c r="C43" s="43">
        <f>+'CF PNP'!AB66/1000000</f>
        <v>0</v>
      </c>
      <c r="D43" s="43">
        <f>+'CF PNP'!AC66/1000000</f>
        <v>0</v>
      </c>
      <c r="E43" s="43">
        <f>+'CF PNP'!AD66/1000</f>
        <v>0</v>
      </c>
      <c r="F43" s="43">
        <f>+'CF PNP'!AE66/1000</f>
        <v>0</v>
      </c>
      <c r="G43" s="43">
        <f>SUM('CF PNP'!AF66:AI66)/1000000</f>
        <v>0</v>
      </c>
      <c r="H43" s="43">
        <f>+'CF PNP'!AM66/1000000</f>
        <v>0</v>
      </c>
      <c r="I43" s="43">
        <f>+'CF PNP'!AN66/1000</f>
        <v>0</v>
      </c>
      <c r="J43" s="43">
        <f>'CF PNP'!AO66/1000000</f>
        <v>0</v>
      </c>
      <c r="K43" s="43">
        <f>+'CF PNP'!AQ66/1000000</f>
        <v>0</v>
      </c>
      <c r="L43" s="43">
        <f>+'CF PNP'!AR66/1000000</f>
        <v>0</v>
      </c>
      <c r="M43" s="43">
        <f>+'CF PNP'!AS66/1000</f>
        <v>0</v>
      </c>
      <c r="N43" s="43">
        <f>+'CF PNP'!AT66/1000</f>
        <v>0</v>
      </c>
      <c r="O43" s="43">
        <f>SUM('CF PNP'!AU66:AX66)/1000000</f>
        <v>0</v>
      </c>
      <c r="P43" s="43">
        <f>+'CF PNP'!AY66/1000000</f>
        <v>0</v>
      </c>
      <c r="Q43" s="43">
        <f>+'CF PNP'!AZ66/1000</f>
        <v>0</v>
      </c>
      <c r="R43" s="43">
        <f>+'CF PNP'!BA66/1000000</f>
        <v>0</v>
      </c>
      <c r="S43" s="43">
        <f>+'CF PNP'!BB66/1000000</f>
        <v>0</v>
      </c>
      <c r="T43" s="43">
        <f>+'CF PNP'!BC66/1000000</f>
        <v>0</v>
      </c>
      <c r="U43" s="43">
        <f>+'CF PNP'!BD66/1000</f>
        <v>0</v>
      </c>
      <c r="V43" s="43">
        <f>+'CF PNP'!BE66/1000</f>
        <v>0</v>
      </c>
      <c r="W43" s="43">
        <f>SUM('CF PNP'!BF66:BI66)/1000000</f>
        <v>0</v>
      </c>
      <c r="X43" s="43">
        <f>+'CF PNP'!BJ66</f>
        <v>98.739000000000004</v>
      </c>
      <c r="Y43" s="43">
        <f>+'CF PNP'!BM66*'CF PNP'!BN66</f>
        <v>5.2927919999999995</v>
      </c>
      <c r="Z43" s="43">
        <f>IF((SUM('CF PNP'!BP66:'CF PNP'!BS66))=0,0,SUM('CF PNP'!BP66:'CF PNP'!BS66)/(COUNT('CF PNP'!BP66:'CF PNP'!BS66)-COUNTIF('CF PNP'!BP66:'CF PNP'!BS66,0)))</f>
        <v>57.914333333333332</v>
      </c>
      <c r="AA43" s="43">
        <f>+'CF PNP'!BT66/1000000</f>
        <v>0</v>
      </c>
      <c r="AB43" s="43">
        <f>(+'CF PNP'!BU66)/1000000</f>
        <v>0</v>
      </c>
      <c r="AC43" s="43">
        <f>(+'CF PNP'!CT66)/1000000</f>
        <v>0</v>
      </c>
      <c r="AD43" s="43">
        <f>(+'CF PNP'!DI66*('CF PNP'!DJ66/100))/1000000</f>
        <v>0</v>
      </c>
      <c r="AE43" s="43">
        <f>(SUM('CF PNP'!DK66:DM66)/1000000)</f>
        <v>0</v>
      </c>
      <c r="AF43" s="43">
        <f>(+'CF PNP'!DO66)/1000000</f>
        <v>0</v>
      </c>
      <c r="AG43" s="43">
        <f>(+'CF PNP'!DP66)/1000000</f>
        <v>0</v>
      </c>
    </row>
    <row r="44" spans="1:33" x14ac:dyDescent="0.2">
      <c r="A44" s="41">
        <f>+'D-PDP'!C67</f>
        <v>2054</v>
      </c>
      <c r="B44" s="42">
        <f>+'CF PNP'!D67</f>
        <v>0</v>
      </c>
      <c r="C44" s="43">
        <f>+'CF PNP'!AB67/1000000</f>
        <v>0</v>
      </c>
      <c r="D44" s="43">
        <f>+'CF PNP'!AC67/1000000</f>
        <v>0</v>
      </c>
      <c r="E44" s="43">
        <f>+'CF PNP'!AD67/1000</f>
        <v>0</v>
      </c>
      <c r="F44" s="43">
        <f>+'CF PNP'!AE67/1000</f>
        <v>0</v>
      </c>
      <c r="G44" s="43">
        <f>SUM('CF PNP'!AF67:AI67)/1000000</f>
        <v>0</v>
      </c>
      <c r="H44" s="43">
        <f>+'CF PNP'!AM67/1000000</f>
        <v>0</v>
      </c>
      <c r="I44" s="43">
        <f>+'CF PNP'!AN67/1000</f>
        <v>0</v>
      </c>
      <c r="J44" s="43">
        <f>'CF PNP'!AO67/1000000</f>
        <v>0</v>
      </c>
      <c r="K44" s="43">
        <f>+'CF PNP'!AQ67/1000000</f>
        <v>0</v>
      </c>
      <c r="L44" s="43">
        <f>+'CF PNP'!AR67/1000000</f>
        <v>0</v>
      </c>
      <c r="M44" s="43">
        <f>+'CF PNP'!AS67/1000</f>
        <v>0</v>
      </c>
      <c r="N44" s="43">
        <f>+'CF PNP'!AT67/1000</f>
        <v>0</v>
      </c>
      <c r="O44" s="43">
        <f>SUM('CF PNP'!AU67:AX67)/1000000</f>
        <v>0</v>
      </c>
      <c r="P44" s="43">
        <f>+'CF PNP'!AY67/1000000</f>
        <v>0</v>
      </c>
      <c r="Q44" s="43">
        <f>+'CF PNP'!AZ67/1000</f>
        <v>0</v>
      </c>
      <c r="R44" s="43">
        <f>+'CF PNP'!BA67/1000000</f>
        <v>0</v>
      </c>
      <c r="S44" s="43">
        <f>+'CF PNP'!BB67/1000000</f>
        <v>0</v>
      </c>
      <c r="T44" s="43">
        <f>+'CF PNP'!BC67/1000000</f>
        <v>0</v>
      </c>
      <c r="U44" s="43">
        <f>+'CF PNP'!BD67/1000</f>
        <v>0</v>
      </c>
      <c r="V44" s="43">
        <f>+'CF PNP'!BE67/1000</f>
        <v>0</v>
      </c>
      <c r="W44" s="43">
        <f>SUM('CF PNP'!BF67:BI67)/1000000</f>
        <v>0</v>
      </c>
      <c r="X44" s="43">
        <f>+'CF PNP'!BJ67</f>
        <v>98.739000000000004</v>
      </c>
      <c r="Y44" s="43">
        <f>+'CF PNP'!BM67*'CF PNP'!BN67</f>
        <v>5.2927919999999995</v>
      </c>
      <c r="Z44" s="43">
        <f>IF((SUM('CF PNP'!BP67:'CF PNP'!BS67))=0,0,SUM('CF PNP'!BP67:'CF PNP'!BS67)/(COUNT('CF PNP'!BP67:'CF PNP'!BS67)-COUNTIF('CF PNP'!BP67:'CF PNP'!BS67,0)))</f>
        <v>57.914333333333332</v>
      </c>
      <c r="AA44" s="43">
        <f>+'CF PNP'!BT67/1000000</f>
        <v>0</v>
      </c>
      <c r="AB44" s="43">
        <f>(+'CF PNP'!BU67)/1000000</f>
        <v>0</v>
      </c>
      <c r="AC44" s="43">
        <f>(+'CF PNP'!CT67)/1000000</f>
        <v>0</v>
      </c>
      <c r="AD44" s="43">
        <f>(+'CF PNP'!DI67*('CF PNP'!DJ67/100))/1000000</f>
        <v>0</v>
      </c>
      <c r="AE44" s="43">
        <f>(SUM('CF PNP'!DK67:DM67)/1000000)</f>
        <v>0</v>
      </c>
      <c r="AF44" s="43">
        <f>(+'CF PNP'!DO67)/1000000</f>
        <v>0</v>
      </c>
      <c r="AG44" s="43">
        <f>(+'CF PNP'!DP67)/1000000</f>
        <v>0</v>
      </c>
    </row>
    <row r="45" spans="1:33" x14ac:dyDescent="0.2">
      <c r="A45" s="41">
        <f>+'D-PDP'!C68</f>
        <v>2055</v>
      </c>
      <c r="B45" s="42">
        <f>+'CF PNP'!D68</f>
        <v>0</v>
      </c>
      <c r="C45" s="43">
        <f>+'CF PNP'!AB68/1000000</f>
        <v>0</v>
      </c>
      <c r="D45" s="43">
        <f>+'CF PNP'!AC68/1000000</f>
        <v>0</v>
      </c>
      <c r="E45" s="43">
        <f>+'CF PNP'!AD68/1000</f>
        <v>0</v>
      </c>
      <c r="F45" s="43">
        <f>+'CF PNP'!AE68/1000</f>
        <v>0</v>
      </c>
      <c r="G45" s="43">
        <f>SUM('CF PNP'!AF68:AI68)/1000000</f>
        <v>0</v>
      </c>
      <c r="H45" s="43">
        <f>+'CF PNP'!AM68/1000000</f>
        <v>0</v>
      </c>
      <c r="I45" s="43">
        <f>+'CF PNP'!AN68/1000</f>
        <v>0</v>
      </c>
      <c r="J45" s="43">
        <f>'CF PNP'!AO68/1000000</f>
        <v>0</v>
      </c>
      <c r="K45" s="43">
        <f>+'CF PNP'!AQ68/1000000</f>
        <v>0</v>
      </c>
      <c r="L45" s="43">
        <f>+'CF PNP'!AR68/1000000</f>
        <v>0</v>
      </c>
      <c r="M45" s="43">
        <f>+'CF PNP'!AS68/1000</f>
        <v>0</v>
      </c>
      <c r="N45" s="43">
        <f>+'CF PNP'!AT68/1000</f>
        <v>0</v>
      </c>
      <c r="O45" s="43">
        <f>SUM('CF PNP'!AU68:AX68)/1000000</f>
        <v>0</v>
      </c>
      <c r="P45" s="43">
        <f>+'CF PNP'!AY68/1000000</f>
        <v>0</v>
      </c>
      <c r="Q45" s="43">
        <f>+'CF PNP'!AZ68/1000</f>
        <v>0</v>
      </c>
      <c r="R45" s="43">
        <f>+'CF PNP'!BA68/1000000</f>
        <v>0</v>
      </c>
      <c r="S45" s="43">
        <f>+'CF PNP'!BB68/1000000</f>
        <v>0</v>
      </c>
      <c r="T45" s="43">
        <f>+'CF PNP'!BC68/1000000</f>
        <v>0</v>
      </c>
      <c r="U45" s="43">
        <f>+'CF PNP'!BD68/1000</f>
        <v>0</v>
      </c>
      <c r="V45" s="43">
        <f>+'CF PNP'!BE68/1000</f>
        <v>0</v>
      </c>
      <c r="W45" s="43">
        <f>SUM('CF PNP'!BF68:BI68)/1000000</f>
        <v>0</v>
      </c>
      <c r="X45" s="43">
        <f>+'CF PNP'!BJ68</f>
        <v>98.739000000000004</v>
      </c>
      <c r="Y45" s="43">
        <f>+'CF PNP'!BM68*'CF PNP'!BN68</f>
        <v>5.2927919999999995</v>
      </c>
      <c r="Z45" s="43">
        <f>IF((SUM('CF PNP'!BP68:'CF PNP'!BS68))=0,0,SUM('CF PNP'!BP68:'CF PNP'!BS68)/(COUNT('CF PNP'!BP68:'CF PNP'!BS68)-COUNTIF('CF PNP'!BP68:'CF PNP'!BS68,0)))</f>
        <v>57.914333333333332</v>
      </c>
      <c r="AA45" s="43">
        <f>+'CF PNP'!BT68/1000000</f>
        <v>0</v>
      </c>
      <c r="AB45" s="43">
        <f>(+'CF PNP'!BU68)/1000000</f>
        <v>0</v>
      </c>
      <c r="AC45" s="43">
        <f>(+'CF PNP'!CT68)/1000000</f>
        <v>0</v>
      </c>
      <c r="AD45" s="43">
        <f>(+'CF PNP'!DI68*('CF PNP'!DJ68/100))/1000000</f>
        <v>0</v>
      </c>
      <c r="AE45" s="43">
        <f>(SUM('CF PNP'!DK68:DM68)/1000000)</f>
        <v>0</v>
      </c>
      <c r="AF45" s="43">
        <f>(+'CF PNP'!DO68)/1000000</f>
        <v>0</v>
      </c>
      <c r="AG45" s="43">
        <f>(+'CF PNP'!DP68)/1000000</f>
        <v>0</v>
      </c>
    </row>
    <row r="46" spans="1:33" x14ac:dyDescent="0.2">
      <c r="A46" s="41">
        <f>+'D-PDP'!C69</f>
        <v>2056</v>
      </c>
      <c r="B46" s="42">
        <f>+'CF PNP'!D69</f>
        <v>0</v>
      </c>
      <c r="C46" s="43">
        <f>+'CF PNP'!AB69/1000000</f>
        <v>0</v>
      </c>
      <c r="D46" s="43">
        <f>+'CF PNP'!AC69/1000000</f>
        <v>0</v>
      </c>
      <c r="E46" s="43">
        <f>+'CF PNP'!AD69/1000</f>
        <v>0</v>
      </c>
      <c r="F46" s="43">
        <f>+'CF PNP'!AE69/1000</f>
        <v>0</v>
      </c>
      <c r="G46" s="43">
        <f>SUM('CF PNP'!AF69:AI69)/1000000</f>
        <v>0</v>
      </c>
      <c r="H46" s="43">
        <f>+'CF PNP'!AM69/1000000</f>
        <v>0</v>
      </c>
      <c r="I46" s="43">
        <f>+'CF PNP'!AN69/1000</f>
        <v>0</v>
      </c>
      <c r="J46" s="43">
        <f>'CF PNP'!AO69/1000000</f>
        <v>0</v>
      </c>
      <c r="K46" s="43">
        <f>+'CF PNP'!AQ69/1000000</f>
        <v>0</v>
      </c>
      <c r="L46" s="43">
        <f>+'CF PNP'!AR69/1000000</f>
        <v>0</v>
      </c>
      <c r="M46" s="43">
        <f>+'CF PNP'!AS69/1000</f>
        <v>0</v>
      </c>
      <c r="N46" s="43">
        <f>+'CF PNP'!AT69/1000</f>
        <v>0</v>
      </c>
      <c r="O46" s="43">
        <f>SUM('CF PNP'!AU69:AX69)/1000000</f>
        <v>0</v>
      </c>
      <c r="P46" s="43">
        <f>+'CF PNP'!AY69/1000000</f>
        <v>0</v>
      </c>
      <c r="Q46" s="43">
        <f>+'CF PNP'!AZ69/1000</f>
        <v>0</v>
      </c>
      <c r="R46" s="43">
        <f>+'CF PNP'!BA69/1000000</f>
        <v>0</v>
      </c>
      <c r="S46" s="43">
        <f>+'CF PNP'!BB69/1000000</f>
        <v>0</v>
      </c>
      <c r="T46" s="43">
        <f>+'CF PNP'!BC69/1000000</f>
        <v>0</v>
      </c>
      <c r="U46" s="43">
        <f>+'CF PNP'!BD69/1000</f>
        <v>0</v>
      </c>
      <c r="V46" s="43">
        <f>+'CF PNP'!BE69/1000</f>
        <v>0</v>
      </c>
      <c r="W46" s="43">
        <f>SUM('CF PNP'!BF69:BI69)/1000000</f>
        <v>0</v>
      </c>
      <c r="X46" s="43">
        <f>+'CF PNP'!BJ69</f>
        <v>98.739000000000004</v>
      </c>
      <c r="Y46" s="43">
        <f>+'CF PNP'!BM69*'CF PNP'!BN69</f>
        <v>5.2927919999999995</v>
      </c>
      <c r="Z46" s="43">
        <f>IF((SUM('CF PNP'!BP69:'CF PNP'!BS69))=0,0,SUM('CF PNP'!BP69:'CF PNP'!BS69)/(COUNT('CF PNP'!BP69:'CF PNP'!BS69)-COUNTIF('CF PNP'!BP69:'CF PNP'!BS69,0)))</f>
        <v>57.914333333333332</v>
      </c>
      <c r="AA46" s="43">
        <f>+'CF PNP'!BT69/1000000</f>
        <v>0</v>
      </c>
      <c r="AB46" s="43">
        <f>(+'CF PNP'!BU69)/1000000</f>
        <v>0</v>
      </c>
      <c r="AC46" s="43">
        <f>(+'CF PNP'!CT69)/1000000</f>
        <v>0</v>
      </c>
      <c r="AD46" s="43">
        <f>(+'CF PNP'!DI69*('CF PNP'!DJ69/100))/1000000</f>
        <v>0</v>
      </c>
      <c r="AE46" s="43">
        <f>(SUM('CF PNP'!DK69:DM69)/1000000)</f>
        <v>0</v>
      </c>
      <c r="AF46" s="43">
        <f>(+'CF PNP'!DO69)/1000000</f>
        <v>0</v>
      </c>
      <c r="AG46" s="43">
        <f>(+'CF PNP'!DP69)/1000000</f>
        <v>0</v>
      </c>
    </row>
    <row r="47" spans="1:33" x14ac:dyDescent="0.2">
      <c r="A47" s="41">
        <f>+'D-PDP'!C70</f>
        <v>2057</v>
      </c>
      <c r="B47" s="42">
        <f>+'CF PNP'!D70</f>
        <v>0</v>
      </c>
      <c r="C47" s="43">
        <f>+'CF PNP'!AB70/1000000</f>
        <v>0</v>
      </c>
      <c r="D47" s="43">
        <f>+'CF PNP'!AC70/1000000</f>
        <v>0</v>
      </c>
      <c r="E47" s="43">
        <f>+'CF PNP'!AD70/1000</f>
        <v>0</v>
      </c>
      <c r="F47" s="43">
        <f>+'CF PNP'!AE70/1000</f>
        <v>0</v>
      </c>
      <c r="G47" s="43">
        <f>SUM('CF PNP'!AF70:AI70)/1000000</f>
        <v>0</v>
      </c>
      <c r="H47" s="43">
        <f>+'CF PNP'!AM70/1000000</f>
        <v>0</v>
      </c>
      <c r="I47" s="43">
        <f>+'CF PNP'!AN70/1000</f>
        <v>0</v>
      </c>
      <c r="J47" s="43">
        <f>'CF PNP'!AO70/1000000</f>
        <v>0</v>
      </c>
      <c r="K47" s="43">
        <f>+'CF PNP'!AQ70/1000000</f>
        <v>0</v>
      </c>
      <c r="L47" s="43">
        <f>+'CF PNP'!AR70/1000000</f>
        <v>0</v>
      </c>
      <c r="M47" s="43">
        <f>+'CF PNP'!AS70/1000</f>
        <v>0</v>
      </c>
      <c r="N47" s="43">
        <f>+'CF PNP'!AT70/1000</f>
        <v>0</v>
      </c>
      <c r="O47" s="43">
        <f>SUM('CF PNP'!AU70:AX70)/1000000</f>
        <v>0</v>
      </c>
      <c r="P47" s="43">
        <f>+'CF PNP'!AY70/1000000</f>
        <v>0</v>
      </c>
      <c r="Q47" s="43">
        <f>+'CF PNP'!AZ70/1000</f>
        <v>0</v>
      </c>
      <c r="R47" s="43">
        <f>+'CF PNP'!BA70/1000000</f>
        <v>0</v>
      </c>
      <c r="S47" s="43">
        <f>+'CF PNP'!BB70/1000000</f>
        <v>0</v>
      </c>
      <c r="T47" s="43">
        <f>+'CF PNP'!BC70/1000000</f>
        <v>0</v>
      </c>
      <c r="U47" s="43">
        <f>+'CF PNP'!BD70/1000</f>
        <v>0</v>
      </c>
      <c r="V47" s="43">
        <f>+'CF PNP'!BE70/1000</f>
        <v>0</v>
      </c>
      <c r="W47" s="43">
        <f>SUM('CF PNP'!BF70:BI70)/1000000</f>
        <v>0</v>
      </c>
      <c r="X47" s="43">
        <f>+'CF PNP'!BJ70</f>
        <v>98.739000000000004</v>
      </c>
      <c r="Y47" s="43">
        <f>+'CF PNP'!BM70*'CF PNP'!BN70</f>
        <v>5.2927919999999995</v>
      </c>
      <c r="Z47" s="43">
        <f>IF((SUM('CF PNP'!BP70:'CF PNP'!BS70))=0,0,SUM('CF PNP'!BP70:'CF PNP'!BS70)/(COUNT('CF PNP'!BP70:'CF PNP'!BS70)-COUNTIF('CF PNP'!BP70:'CF PNP'!BS70,0)))</f>
        <v>57.914333333333332</v>
      </c>
      <c r="AA47" s="43">
        <f>+'CF PNP'!BT70/1000000</f>
        <v>0</v>
      </c>
      <c r="AB47" s="43">
        <f>(+'CF PNP'!BU70)/1000000</f>
        <v>0</v>
      </c>
      <c r="AC47" s="43">
        <f>(+'CF PNP'!CT70)/1000000</f>
        <v>0</v>
      </c>
      <c r="AD47" s="43">
        <f>(+'CF PNP'!DI70*('CF PNP'!DJ70/100))/1000000</f>
        <v>0</v>
      </c>
      <c r="AE47" s="43">
        <f>(SUM('CF PNP'!DK70:DM70)/1000000)</f>
        <v>0</v>
      </c>
      <c r="AF47" s="43">
        <f>(+'CF PNP'!DO70)/1000000</f>
        <v>0</v>
      </c>
      <c r="AG47" s="43">
        <f>(+'CF PNP'!DP70)/1000000</f>
        <v>0</v>
      </c>
    </row>
    <row r="48" spans="1:33" x14ac:dyDescent="0.2">
      <c r="A48" s="41">
        <f>+'D-PDP'!C71</f>
        <v>2058</v>
      </c>
      <c r="B48" s="42">
        <f>+'CF PNP'!D71</f>
        <v>0</v>
      </c>
      <c r="C48" s="43">
        <f>+'CF PNP'!AB71/1000000</f>
        <v>0</v>
      </c>
      <c r="D48" s="43">
        <f>+'CF PNP'!AC71/1000000</f>
        <v>0</v>
      </c>
      <c r="E48" s="43">
        <f>+'CF PNP'!AD71/1000</f>
        <v>0</v>
      </c>
      <c r="F48" s="43">
        <f>+'CF PNP'!AE71/1000</f>
        <v>0</v>
      </c>
      <c r="G48" s="43">
        <f>SUM('CF PNP'!AF71:AI71)/1000000</f>
        <v>0</v>
      </c>
      <c r="H48" s="43">
        <f>+'CF PNP'!AM71/1000000</f>
        <v>0</v>
      </c>
      <c r="I48" s="43">
        <f>+'CF PNP'!AN71/1000</f>
        <v>0</v>
      </c>
      <c r="J48" s="43">
        <f>'CF PNP'!AO72/1000000</f>
        <v>0</v>
      </c>
      <c r="K48" s="43">
        <f>+'CF PNP'!AQ71/1000000</f>
        <v>0</v>
      </c>
      <c r="L48" s="43">
        <f>+'CF PNP'!AR71/1000000</f>
        <v>0</v>
      </c>
      <c r="M48" s="43">
        <f>+'CF PNP'!AS71/1000</f>
        <v>0</v>
      </c>
      <c r="N48" s="43">
        <f>+'CF PNP'!AT71/1000</f>
        <v>0</v>
      </c>
      <c r="O48" s="43">
        <f>SUM('CF PNP'!AU71:AX71)/1000000</f>
        <v>0</v>
      </c>
      <c r="P48" s="43">
        <f>+'CF PNP'!AY71/1000000</f>
        <v>0</v>
      </c>
      <c r="Q48" s="43">
        <f>+'CF PNP'!AZ71/1000</f>
        <v>0</v>
      </c>
      <c r="R48" s="43">
        <f>+'CF PNP'!BA71/1000000</f>
        <v>0</v>
      </c>
      <c r="S48" s="43">
        <f>+'CF PNP'!BB71/1000000</f>
        <v>0</v>
      </c>
      <c r="T48" s="43">
        <f>+'CF PNP'!BC71/1000000</f>
        <v>0</v>
      </c>
      <c r="U48" s="43">
        <f>+'CF PNP'!BD71/1000</f>
        <v>0</v>
      </c>
      <c r="V48" s="43">
        <f>+'CF PNP'!BE71/1000</f>
        <v>0</v>
      </c>
      <c r="W48" s="43">
        <f>SUM('CF PNP'!BF71:BI71)/1000000</f>
        <v>0</v>
      </c>
      <c r="X48" s="43">
        <f>+'CF PNP'!BJ71</f>
        <v>98.739000000000004</v>
      </c>
      <c r="Y48" s="43">
        <f>+'CF PNP'!BM71*'CF PNP'!BN71</f>
        <v>5.2927919999999995</v>
      </c>
      <c r="Z48" s="43">
        <f>IF((SUM('CF PNP'!BP71:'CF PNP'!BS71))=0,0,SUM('CF PNP'!BP71:'CF PNP'!BS71)/(COUNT('CF PNP'!BP71:'CF PNP'!BS71)-COUNTIF('CF PNP'!BP71:'CF PNP'!BS71,0)))</f>
        <v>57.914333333333332</v>
      </c>
      <c r="AA48" s="43">
        <f>+'CF PNP'!BT71/1000000</f>
        <v>0</v>
      </c>
      <c r="AB48" s="43">
        <f>(+'CF PNP'!BU71)/1000000</f>
        <v>0</v>
      </c>
      <c r="AC48" s="43">
        <f>(+'CF PNP'!CT71)/1000000</f>
        <v>0</v>
      </c>
      <c r="AD48" s="43">
        <f>(+'CF PNP'!DI71*('CF PNP'!DJ71/100))/1000000</f>
        <v>0</v>
      </c>
      <c r="AE48" s="43">
        <f>(SUM('CF PNP'!DK71:DM71)/1000000)</f>
        <v>0</v>
      </c>
      <c r="AF48" s="43">
        <f>(+'CF PNP'!DO71)/1000000</f>
        <v>0</v>
      </c>
      <c r="AG48" s="43">
        <f>(+'CF PNP'!DP71)/1000000</f>
        <v>0</v>
      </c>
    </row>
    <row r="49" spans="1:33" x14ac:dyDescent="0.2">
      <c r="A49" s="41">
        <f>+'D-PDP'!C72</f>
        <v>2059</v>
      </c>
      <c r="B49" s="42">
        <f>+'CF PNP'!D72</f>
        <v>0</v>
      </c>
      <c r="C49" s="43">
        <f>+'CF PNP'!AB72/1000000</f>
        <v>0</v>
      </c>
      <c r="D49" s="43">
        <f>+'CF PNP'!AC72/1000000</f>
        <v>0</v>
      </c>
      <c r="E49" s="43">
        <f>+'CF PNP'!AD72/1000</f>
        <v>0</v>
      </c>
      <c r="F49" s="43">
        <f>+'CF PNP'!AE72/1000</f>
        <v>0</v>
      </c>
      <c r="G49" s="43">
        <f>SUM('CF PNP'!AF72:AI72)/1000000</f>
        <v>0</v>
      </c>
      <c r="H49" s="43">
        <f>+'CF PNP'!AM72/1000000</f>
        <v>0</v>
      </c>
      <c r="I49" s="43">
        <f>+'CF PNP'!AN72/1000</f>
        <v>0</v>
      </c>
      <c r="J49" s="43">
        <f>+'CF PNP'!AO72/1000</f>
        <v>0</v>
      </c>
      <c r="K49" s="43">
        <f>+'CF PNP'!AQ72/1000000</f>
        <v>0</v>
      </c>
      <c r="L49" s="43">
        <f>+'CF PNP'!AR72/1000000</f>
        <v>0</v>
      </c>
      <c r="M49" s="43">
        <f>+'CF PNP'!AS72/1000</f>
        <v>0</v>
      </c>
      <c r="N49" s="43">
        <f>+'CF PNP'!AT72/1000</f>
        <v>0</v>
      </c>
      <c r="O49" s="43">
        <f>SUM('CF PNP'!AU72:AX72)/1000000</f>
        <v>0</v>
      </c>
      <c r="P49" s="43">
        <f>+'CF PNP'!AY72/1000000</f>
        <v>0</v>
      </c>
      <c r="Q49" s="43">
        <f>+'CF PNP'!AZ72/1000</f>
        <v>0</v>
      </c>
      <c r="R49" s="43">
        <f>+'CF PNP'!BA72/1000000</f>
        <v>0</v>
      </c>
      <c r="S49" s="43">
        <f>+'CF PNP'!BB72/1000000</f>
        <v>0</v>
      </c>
      <c r="T49" s="43">
        <f>+'CF PNP'!BC72/1000000</f>
        <v>0</v>
      </c>
      <c r="U49" s="43">
        <f>+'CF PNP'!BD72/1000</f>
        <v>0</v>
      </c>
      <c r="V49" s="43">
        <f>+'CF PNP'!BE72/1000</f>
        <v>0</v>
      </c>
      <c r="W49" s="43">
        <f>SUM('CF PNP'!BF72:BI72)/1000000</f>
        <v>0</v>
      </c>
      <c r="X49" s="43">
        <f>+'CF PNP'!BJ72</f>
        <v>98.739000000000004</v>
      </c>
      <c r="Y49" s="43">
        <f>+'CF PNP'!BM72*'CF PNP'!BN72</f>
        <v>5.2927919999999995</v>
      </c>
      <c r="Z49" s="43">
        <f>IF((SUM('CF PNP'!BP72:'CF PNP'!BS72))=0,0,SUM('CF PNP'!BP72:'CF PNP'!BS72)/(COUNT('CF PNP'!BP72:'CF PNP'!BS72)-COUNTIF('CF PNP'!BP72:'CF PNP'!BS72,0)))</f>
        <v>57.914333333333332</v>
      </c>
      <c r="AA49" s="43">
        <f>+'CF PNP'!BT72/1000000</f>
        <v>0</v>
      </c>
      <c r="AB49" s="43">
        <f>(+'CF PNP'!BU72)/1000000</f>
        <v>0</v>
      </c>
      <c r="AC49" s="43">
        <f>(+'CF PNP'!CT72)/1000000</f>
        <v>0</v>
      </c>
      <c r="AD49" s="43">
        <f>(+'CF PNP'!DI72*('CF PNP'!DJ72/100))/1000000</f>
        <v>0</v>
      </c>
      <c r="AE49" s="43">
        <f>(SUM('CF PNP'!DK72:DM72)/1000000)</f>
        <v>0</v>
      </c>
      <c r="AF49" s="43">
        <f>(+'CF PNP'!DO72)/1000000</f>
        <v>0</v>
      </c>
      <c r="AG49" s="43">
        <f>(+'CF PNP'!DP72)/1000000</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7</v>
      </c>
      <c r="C51" s="47">
        <f t="shared" ref="C51:AG51" si="0">SUM(C13:C50)</f>
        <v>0.55527299999999991</v>
      </c>
      <c r="D51" s="47">
        <f t="shared" si="0"/>
        <v>0</v>
      </c>
      <c r="E51" s="47">
        <f t="shared" si="0"/>
        <v>51.603639000000001</v>
      </c>
      <c r="F51" s="47">
        <f t="shared" si="0"/>
        <v>158.18841799999996</v>
      </c>
      <c r="G51" s="47">
        <f t="shared" si="0"/>
        <v>7.1119999999999994E-3</v>
      </c>
      <c r="H51" s="47">
        <f t="shared" si="0"/>
        <v>4.4412999999999994E-2</v>
      </c>
      <c r="I51" s="47">
        <f t="shared" si="0"/>
        <v>5.3221620000000014</v>
      </c>
      <c r="J51" s="47">
        <f t="shared" si="0"/>
        <v>0</v>
      </c>
      <c r="K51" s="47">
        <f t="shared" si="0"/>
        <v>0.54059599999999997</v>
      </c>
      <c r="L51" s="47">
        <f t="shared" si="0"/>
        <v>0</v>
      </c>
      <c r="M51" s="47">
        <f t="shared" si="0"/>
        <v>48.323173999999995</v>
      </c>
      <c r="N51" s="47">
        <f t="shared" si="0"/>
        <v>155.42948499999994</v>
      </c>
      <c r="O51" s="47">
        <f t="shared" si="0"/>
        <v>6.7899999999999992E-3</v>
      </c>
      <c r="P51" s="47">
        <f t="shared" si="0"/>
        <v>4.3239E-2</v>
      </c>
      <c r="Q51" s="47">
        <f t="shared" si="0"/>
        <v>5.0339749999999999</v>
      </c>
      <c r="R51" s="47">
        <f t="shared" si="0"/>
        <v>0</v>
      </c>
      <c r="S51" s="47">
        <f t="shared" si="0"/>
        <v>0.49734600000000012</v>
      </c>
      <c r="T51" s="47">
        <f t="shared" si="0"/>
        <v>0</v>
      </c>
      <c r="U51" s="47">
        <f t="shared" si="0"/>
        <v>48.323173999999995</v>
      </c>
      <c r="V51" s="47">
        <f t="shared" si="0"/>
        <v>155.42948499999994</v>
      </c>
      <c r="W51" s="47">
        <f t="shared" si="0"/>
        <v>6.7899999999999992E-3</v>
      </c>
      <c r="X51" s="47">
        <f>IF((SUM(X13:X49))=0,0,SUM(X13:X49)/(COUNT(X13:X49)-COUNTIF(X13:X49,0)))</f>
        <v>98.739000000000019</v>
      </c>
      <c r="Y51" s="47">
        <f>IF((SUM(Y13:Y49))=0,0,SUM(Y13:Y49)/(COUNT(Y13:Y49)-COUNTIF(Y13:Y49,0)))</f>
        <v>5.2927919999999986</v>
      </c>
      <c r="Z51" s="47"/>
      <c r="AA51" s="47">
        <f t="shared" si="0"/>
        <v>49.736317999999997</v>
      </c>
      <c r="AB51" s="47">
        <f t="shared" si="0"/>
        <v>7.9253210000000003</v>
      </c>
      <c r="AC51" s="47">
        <f t="shared" si="0"/>
        <v>0</v>
      </c>
      <c r="AD51" s="47">
        <f t="shared" si="0"/>
        <v>0</v>
      </c>
      <c r="AE51" s="47">
        <f t="shared" si="0"/>
        <v>3.7801999999999995E-2</v>
      </c>
      <c r="AF51" s="47">
        <f t="shared" si="0"/>
        <v>41.77309600000001</v>
      </c>
      <c r="AG51" s="47">
        <f t="shared" si="0"/>
        <v>25.523574000000007</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2:AG51"/>
  <sheetViews>
    <sheetView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144</v>
      </c>
    </row>
    <row r="7" spans="1:33" ht="12" customHeight="1" x14ac:dyDescent="0.2">
      <c r="K7" s="2" t="str">
        <f>+PDP!K7</f>
        <v>Limite E</v>
      </c>
      <c r="M7">
        <f>'CF PND'!B8</f>
        <v>2040</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+'CF PND'!D36</f>
        <v>0</v>
      </c>
      <c r="C13" s="43">
        <f>+'CF PND'!AB36/1000000</f>
        <v>0</v>
      </c>
      <c r="D13" s="43">
        <f>+'CF PND'!AC36/1000000</f>
        <v>0</v>
      </c>
      <c r="E13" s="43">
        <f>+'CF PND'!AD36/1000</f>
        <v>0</v>
      </c>
      <c r="F13" s="43">
        <f>+'CF PND'!AE36/1000</f>
        <v>0</v>
      </c>
      <c r="G13" s="43">
        <f>SUM('CF PND'!AF36:AI36)/1000000</f>
        <v>0</v>
      </c>
      <c r="H13" s="43">
        <f>+'CF PND'!AM36/1000000</f>
        <v>0</v>
      </c>
      <c r="I13" s="43">
        <f>+'CF PND'!AN36/1000</f>
        <v>0</v>
      </c>
      <c r="J13" s="43">
        <f>'CF PND'!AO36/1000000</f>
        <v>0</v>
      </c>
      <c r="K13" s="43">
        <f>+'CF PND'!AQ36/1000000</f>
        <v>0</v>
      </c>
      <c r="L13" s="43">
        <f>+'CF PND'!AR36/1000000</f>
        <v>0</v>
      </c>
      <c r="M13" s="43">
        <f>+'CF PND'!AS36/1000</f>
        <v>0</v>
      </c>
      <c r="N13" s="43">
        <f>+'CF PND'!AT36/1000</f>
        <v>0</v>
      </c>
      <c r="O13" s="43">
        <f>SUM('CF PND'!AU36:AX36)/1000000</f>
        <v>0</v>
      </c>
      <c r="P13" s="43">
        <f>+'CF PND'!AY36/1000000</f>
        <v>0</v>
      </c>
      <c r="Q13" s="43">
        <f>+'CF PND'!AZ36/1000</f>
        <v>0</v>
      </c>
      <c r="R13" s="43">
        <f>+'CF PND'!BA36/1000000</f>
        <v>0</v>
      </c>
      <c r="S13" s="43">
        <f>+'CF PND'!BB36/1000000</f>
        <v>0</v>
      </c>
      <c r="T13" s="43">
        <f>+'CF PND'!BC36/1000000</f>
        <v>0</v>
      </c>
      <c r="U13" s="43">
        <f>+'CF PND'!BD36/1000</f>
        <v>0</v>
      </c>
      <c r="V13" s="43">
        <f>+'CF PND'!BE36/1000</f>
        <v>0</v>
      </c>
      <c r="W13" s="43">
        <f>SUM('CF PND'!BF36:BI36)/1000000</f>
        <v>0</v>
      </c>
      <c r="X13" s="43">
        <f>+'CF PND'!BJ36</f>
        <v>98.739000000000004</v>
      </c>
      <c r="Y13" s="43">
        <f>+'CF PND'!BM36*'CF PND'!BN36</f>
        <v>5.2927919999999995</v>
      </c>
      <c r="Z13" s="43">
        <f>IF((SUM('CF PND'!BP36:'CF PND'!BS36))=0,0,SUM('CF PND'!BP36:'CF PND'!BS36)/(COUNT('CF PND'!BP36:'CF PND'!BS36)-COUNTIF('CF PND'!BP36:'CF PND'!BS36,0)))</f>
        <v>57.914333333333332</v>
      </c>
      <c r="AA13" s="43">
        <f>+'CF PND'!BT36/1000000</f>
        <v>0</v>
      </c>
      <c r="AB13" s="43">
        <f>(+'CF PND'!BU36)/1000000</f>
        <v>0</v>
      </c>
      <c r="AC13" s="43">
        <f>(+'CF PND'!CT36)/1000000</f>
        <v>3.4257930000000001</v>
      </c>
      <c r="AD13" s="43">
        <f>(+'CF PND'!DI36*('CF PND'!DJ36/100)/1000000)</f>
        <v>0</v>
      </c>
      <c r="AE13" s="43">
        <f>(SUM('CF PND'!DK36:DM36)/1000000)</f>
        <v>0</v>
      </c>
      <c r="AF13" s="43">
        <f>(+'CF PND'!DO36)/1000000</f>
        <v>-3.4257930000000001</v>
      </c>
      <c r="AG13" s="43">
        <f>(+'CF PND'!DP36)/1000000</f>
        <v>-3.2663660000000001</v>
      </c>
    </row>
    <row r="14" spans="1:33" x14ac:dyDescent="0.2">
      <c r="A14" s="41">
        <f>+'D-PDP'!C37</f>
        <v>2024</v>
      </c>
      <c r="B14" s="42">
        <f>+'CF PND'!D37</f>
        <v>0</v>
      </c>
      <c r="C14" s="43">
        <f>+'CF PND'!AB37/1000000</f>
        <v>0</v>
      </c>
      <c r="D14" s="43">
        <f>+'CF PND'!AC37/1000000</f>
        <v>0</v>
      </c>
      <c r="E14" s="43">
        <f>+'CF PND'!AD37/1000</f>
        <v>0</v>
      </c>
      <c r="F14" s="43">
        <f>+'CF PND'!AE37/1000</f>
        <v>0</v>
      </c>
      <c r="G14" s="43">
        <f>SUM('CF PND'!AF37:AI37)/1000000</f>
        <v>0</v>
      </c>
      <c r="H14" s="43">
        <f>+'CF PND'!AM37/1000000</f>
        <v>0</v>
      </c>
      <c r="I14" s="43">
        <f>+'CF PND'!AN37/1000</f>
        <v>0</v>
      </c>
      <c r="J14" s="43">
        <f>'CF PND'!AO37/1000000</f>
        <v>0</v>
      </c>
      <c r="K14" s="43">
        <f>+'CF PND'!AQ37/1000000</f>
        <v>0</v>
      </c>
      <c r="L14" s="43">
        <f>+'CF PND'!AR37/1000000</f>
        <v>0</v>
      </c>
      <c r="M14" s="43">
        <f>+'CF PND'!AS37/1000</f>
        <v>0</v>
      </c>
      <c r="N14" s="43">
        <f>+'CF PND'!AT37/1000</f>
        <v>0</v>
      </c>
      <c r="O14" s="43">
        <f>SUM('CF PND'!AU37:AX37)/1000000</f>
        <v>0</v>
      </c>
      <c r="P14" s="43">
        <f>+'CF PND'!AY37/1000000</f>
        <v>0</v>
      </c>
      <c r="Q14" s="43">
        <f>+'CF PND'!AZ37/1000</f>
        <v>0</v>
      </c>
      <c r="R14" s="43">
        <f>+'CF PND'!BA37/1000000</f>
        <v>0</v>
      </c>
      <c r="S14" s="43">
        <f>+'CF PND'!BB37/1000000</f>
        <v>0</v>
      </c>
      <c r="T14" s="43">
        <f>+'CF PND'!BC37/1000000</f>
        <v>0</v>
      </c>
      <c r="U14" s="43">
        <f>+'CF PND'!BD37/1000</f>
        <v>0</v>
      </c>
      <c r="V14" s="43">
        <f>+'CF PND'!BE37/1000</f>
        <v>0</v>
      </c>
      <c r="W14" s="43">
        <f>SUM('CF PND'!BF37:BI37)/1000000</f>
        <v>0</v>
      </c>
      <c r="X14" s="43">
        <f>+'CF PND'!BJ37</f>
        <v>98.739000000000004</v>
      </c>
      <c r="Y14" s="43">
        <f>+'CF PND'!BM37*'CF PND'!BN37</f>
        <v>5.2927919999999995</v>
      </c>
      <c r="Z14" s="43">
        <f>IF((SUM('CF PND'!BP37:'CF PND'!BS37))=0,0,SUM('CF PND'!BP37:'CF PND'!BS37)/(COUNT('CF PND'!BP37:'CF PND'!BS37)-COUNTIF('CF PND'!BP37:'CF PND'!BS37,0)))</f>
        <v>57.914333333333332</v>
      </c>
      <c r="AA14" s="43">
        <f>+'CF PND'!BT37/1000000</f>
        <v>0</v>
      </c>
      <c r="AB14" s="43">
        <f>(+'CF PND'!BU37)/1000000</f>
        <v>5.0010000000000002E-3</v>
      </c>
      <c r="AC14" s="43">
        <f>(+'CF PND'!CT37)/1000000</f>
        <v>3.7028189999999999</v>
      </c>
      <c r="AD14" s="43">
        <f>(+'CF PND'!DI37*('CF PND'!DJ37/100)/1000000)</f>
        <v>0</v>
      </c>
      <c r="AE14" s="43">
        <f>(SUM('CF PND'!DK37:DM37)/1000000)</f>
        <v>0</v>
      </c>
      <c r="AF14" s="43">
        <f>(+'CF PND'!DO37)/1000000</f>
        <v>-3.707821</v>
      </c>
      <c r="AG14" s="43">
        <f>(+'CF PND'!DP37)/1000000</f>
        <v>-3.2138800000000001</v>
      </c>
    </row>
    <row r="15" spans="1:33" x14ac:dyDescent="0.2">
      <c r="A15" s="41">
        <f>+'D-PDP'!C38</f>
        <v>2025</v>
      </c>
      <c r="B15" s="42">
        <f>+'CF PND'!D38</f>
        <v>24</v>
      </c>
      <c r="C15" s="43">
        <f>+'CF PND'!AB38/1000000</f>
        <v>8.1342999999999999E-2</v>
      </c>
      <c r="D15" s="43">
        <f>+'CF PND'!AC38/1000000</f>
        <v>0</v>
      </c>
      <c r="E15" s="43">
        <f>+'CF PND'!AD38/1000</f>
        <v>0</v>
      </c>
      <c r="F15" s="43">
        <f>+'CF PND'!AE38/1000</f>
        <v>38.997447999999999</v>
      </c>
      <c r="G15" s="43">
        <f>SUM('CF PND'!AF38:AI38)/1000000</f>
        <v>0</v>
      </c>
      <c r="H15" s="43">
        <f>+'CF PND'!AM38/1000000</f>
        <v>6.5069999999999998E-3</v>
      </c>
      <c r="I15" s="43">
        <f>+'CF PND'!AN38/1000</f>
        <v>0</v>
      </c>
      <c r="J15" s="43">
        <f>'CF PND'!AO38/1000000</f>
        <v>0</v>
      </c>
      <c r="K15" s="43">
        <f>+'CF PND'!AQ38/1000000</f>
        <v>8.1342999999999999E-2</v>
      </c>
      <c r="L15" s="43">
        <f>+'CF PND'!AR38/1000000</f>
        <v>0</v>
      </c>
      <c r="M15" s="43">
        <f>+'CF PND'!AS38/1000</f>
        <v>0</v>
      </c>
      <c r="N15" s="43">
        <f>+'CF PND'!AT38/1000</f>
        <v>38.997447999999999</v>
      </c>
      <c r="O15" s="43">
        <f>SUM('CF PND'!AU38:AX38)/1000000</f>
        <v>0</v>
      </c>
      <c r="P15" s="43">
        <f>+'CF PND'!AY38/1000000</f>
        <v>6.5069999999999998E-3</v>
      </c>
      <c r="Q15" s="43">
        <f>+'CF PND'!AZ38/1000</f>
        <v>0</v>
      </c>
      <c r="R15" s="43">
        <f>+'CF PND'!BA38/1000000</f>
        <v>0</v>
      </c>
      <c r="S15" s="43">
        <f>+'CF PND'!BB38/1000000</f>
        <v>7.4836E-2</v>
      </c>
      <c r="T15" s="43">
        <f>+'CF PND'!BC38/1000000</f>
        <v>0</v>
      </c>
      <c r="U15" s="43">
        <f>+'CF PND'!BD38/1000</f>
        <v>0</v>
      </c>
      <c r="V15" s="43">
        <f>+'CF PND'!BE38/1000</f>
        <v>38.997447999999999</v>
      </c>
      <c r="W15" s="43">
        <f>SUM('CF PND'!BF38:BI38)/1000000</f>
        <v>0</v>
      </c>
      <c r="X15" s="43">
        <f>+'CF PND'!BJ38</f>
        <v>98.739000000000004</v>
      </c>
      <c r="Y15" s="43">
        <f>+'CF PND'!BM38*'CF PND'!BN38</f>
        <v>5.2927919999999995</v>
      </c>
      <c r="Z15" s="43">
        <f>IF((SUM('CF PND'!BP38:'CF PND'!BS38))=0,0,SUM('CF PND'!BP38:'CF PND'!BS38)/(COUNT('CF PND'!BP38:'CF PND'!BS38)-COUNTIF('CF PND'!BP38:'CF PND'!BS38,0)))</f>
        <v>57.914333333333332</v>
      </c>
      <c r="AA15" s="43">
        <f>+'CF PND'!BT38/1000000</f>
        <v>7.3892730000000002</v>
      </c>
      <c r="AB15" s="43">
        <f>(+'CF PND'!BU38)/1000000</f>
        <v>1.3578300000000001</v>
      </c>
      <c r="AC15" s="43">
        <f>(+'CF PND'!CT38)/1000000</f>
        <v>64.015125999999995</v>
      </c>
      <c r="AD15" s="43">
        <f>(+'CF PND'!DI38*('CF PND'!DJ38/100)/1000000)</f>
        <v>0</v>
      </c>
      <c r="AE15" s="43">
        <f>(SUM('CF PND'!DK38:DM38)/1000000)</f>
        <v>0</v>
      </c>
      <c r="AF15" s="43">
        <f>(+'CF PND'!DO38)/1000000</f>
        <v>-57.983682999999999</v>
      </c>
      <c r="AG15" s="43">
        <f>(+'CF PND'!DP38)/1000000</f>
        <v>-45.690308000000002</v>
      </c>
    </row>
    <row r="16" spans="1:33" x14ac:dyDescent="0.2">
      <c r="A16" s="41">
        <f>+'D-PDP'!C39</f>
        <v>2026</v>
      </c>
      <c r="B16" s="42">
        <f>+'CF PND'!D39</f>
        <v>44</v>
      </c>
      <c r="C16" s="43">
        <f>+'CF PND'!AB39/1000000</f>
        <v>0.27433000000000002</v>
      </c>
      <c r="D16" s="43">
        <f>+'CF PND'!AC39/1000000</f>
        <v>0</v>
      </c>
      <c r="E16" s="43">
        <f>+'CF PND'!AD39/1000</f>
        <v>0</v>
      </c>
      <c r="F16" s="43">
        <f>+'CF PND'!AE39/1000</f>
        <v>209.75280300000003</v>
      </c>
      <c r="G16" s="43">
        <f>SUM('CF PND'!AF39:AI39)/1000000</f>
        <v>0</v>
      </c>
      <c r="H16" s="43">
        <f>+'CF PND'!AM39/1000000</f>
        <v>2.1946E-2</v>
      </c>
      <c r="I16" s="43">
        <f>+'CF PND'!AN39/1000</f>
        <v>0</v>
      </c>
      <c r="J16" s="43">
        <f>'CF PND'!AO39/1000000</f>
        <v>0</v>
      </c>
      <c r="K16" s="43">
        <f>+'CF PND'!AQ39/1000000</f>
        <v>0.27433000000000002</v>
      </c>
      <c r="L16" s="43">
        <f>+'CF PND'!AR39/1000000</f>
        <v>0</v>
      </c>
      <c r="M16" s="43">
        <f>+'CF PND'!AS39/1000</f>
        <v>0</v>
      </c>
      <c r="N16" s="43">
        <f>+'CF PND'!AT39/1000</f>
        <v>209.75280300000003</v>
      </c>
      <c r="O16" s="43">
        <f>SUM('CF PND'!AU39:AX39)/1000000</f>
        <v>0</v>
      </c>
      <c r="P16" s="43">
        <f>+'CF PND'!AY39/1000000</f>
        <v>2.1946E-2</v>
      </c>
      <c r="Q16" s="43">
        <f>+'CF PND'!AZ39/1000</f>
        <v>0</v>
      </c>
      <c r="R16" s="43">
        <f>+'CF PND'!BA39/1000000</f>
        <v>0</v>
      </c>
      <c r="S16" s="43">
        <f>+'CF PND'!BB39/1000000</f>
        <v>0.25238300000000002</v>
      </c>
      <c r="T16" s="43">
        <f>+'CF PND'!BC39/1000000</f>
        <v>0</v>
      </c>
      <c r="U16" s="43">
        <f>+'CF PND'!BD39/1000</f>
        <v>0</v>
      </c>
      <c r="V16" s="43">
        <f>+'CF PND'!BE39/1000</f>
        <v>209.75280300000003</v>
      </c>
      <c r="W16" s="43">
        <f>SUM('CF PND'!BF39:BI39)/1000000</f>
        <v>0</v>
      </c>
      <c r="X16" s="43">
        <f>+'CF PND'!BJ39</f>
        <v>98.739000000000004</v>
      </c>
      <c r="Y16" s="43">
        <f>+'CF PND'!BM39*'CF PND'!BN39</f>
        <v>5.2927919999999995</v>
      </c>
      <c r="Z16" s="43">
        <f>IF((SUM('CF PND'!BP39:'CF PND'!BS39))=0,0,SUM('CF PND'!BP39:'CF PND'!BS39)/(COUNT('CF PND'!BP39:'CF PND'!BS39)-COUNTIF('CF PND'!BP39:'CF PND'!BS39,0)))</f>
        <v>57.914333333333332</v>
      </c>
      <c r="AA16" s="43">
        <f>+'CF PND'!BT39/1000000</f>
        <v>24.920144000000001</v>
      </c>
      <c r="AB16" s="43">
        <f>(+'CF PND'!BU39)/1000000</f>
        <v>2.4507270000000001</v>
      </c>
      <c r="AC16" s="43">
        <f>(+'CF PND'!CT39)/1000000</f>
        <v>39.394742000000001</v>
      </c>
      <c r="AD16" s="43">
        <f>(+'CF PND'!DI39*('CF PND'!DJ39/100)/1000000)</f>
        <v>0</v>
      </c>
      <c r="AE16" s="43">
        <f>(SUM('CF PND'!DK39:DM39)/1000000)</f>
        <v>0</v>
      </c>
      <c r="AF16" s="43">
        <f>(+'CF PND'!DO39)/1000000</f>
        <v>-16.925324</v>
      </c>
      <c r="AG16" s="43">
        <f>(+'CF PND'!DP39)/1000000</f>
        <v>-12.124465000000001</v>
      </c>
    </row>
    <row r="17" spans="1:33" x14ac:dyDescent="0.2">
      <c r="A17" s="41">
        <f>+'D-PDP'!C40</f>
        <v>2027</v>
      </c>
      <c r="B17" s="42">
        <f>+'CF PND'!D40</f>
        <v>44</v>
      </c>
      <c r="C17" s="43">
        <f>+'CF PND'!AB40/1000000</f>
        <v>0.59818800000000005</v>
      </c>
      <c r="D17" s="43">
        <f>+'CF PND'!AC40/1000000</f>
        <v>0</v>
      </c>
      <c r="E17" s="43">
        <f>+'CF PND'!AD40/1000</f>
        <v>0</v>
      </c>
      <c r="F17" s="43">
        <f>+'CF PND'!AE40/1000</f>
        <v>184.75622700000002</v>
      </c>
      <c r="G17" s="43">
        <f>SUM('CF PND'!AF40:AI40)/1000000</f>
        <v>0</v>
      </c>
      <c r="H17" s="43">
        <f>+'CF PND'!AM40/1000000</f>
        <v>4.7855000000000002E-2</v>
      </c>
      <c r="I17" s="43">
        <f>+'CF PND'!AN40/1000</f>
        <v>0</v>
      </c>
      <c r="J17" s="43">
        <f>'CF PND'!AO40/1000000</f>
        <v>0</v>
      </c>
      <c r="K17" s="43">
        <f>+'CF PND'!AQ40/1000000</f>
        <v>0.59818800000000005</v>
      </c>
      <c r="L17" s="43">
        <f>+'CF PND'!AR40/1000000</f>
        <v>0</v>
      </c>
      <c r="M17" s="43">
        <f>+'CF PND'!AS40/1000</f>
        <v>0</v>
      </c>
      <c r="N17" s="43">
        <f>+'CF PND'!AT40/1000</f>
        <v>184.75622700000002</v>
      </c>
      <c r="O17" s="43">
        <f>SUM('CF PND'!AU40:AX40)/1000000</f>
        <v>0</v>
      </c>
      <c r="P17" s="43">
        <f>+'CF PND'!AY40/1000000</f>
        <v>4.7855000000000002E-2</v>
      </c>
      <c r="Q17" s="43">
        <f>+'CF PND'!AZ40/1000</f>
        <v>0</v>
      </c>
      <c r="R17" s="43">
        <f>+'CF PND'!BA40/1000000</f>
        <v>0</v>
      </c>
      <c r="S17" s="43">
        <f>+'CF PND'!BB40/1000000</f>
        <v>0.55033299999999996</v>
      </c>
      <c r="T17" s="43">
        <f>+'CF PND'!BC40/1000000</f>
        <v>0</v>
      </c>
      <c r="U17" s="43">
        <f>+'CF PND'!BD40/1000</f>
        <v>0</v>
      </c>
      <c r="V17" s="43">
        <f>+'CF PND'!BE40/1000</f>
        <v>184.75622700000002</v>
      </c>
      <c r="W17" s="43">
        <f>SUM('CF PND'!BF40:BI40)/1000000</f>
        <v>0</v>
      </c>
      <c r="X17" s="43">
        <f>+'CF PND'!BJ40</f>
        <v>98.739000000000004</v>
      </c>
      <c r="Y17" s="43">
        <f>+'CF PND'!BM40*'CF PND'!BN40</f>
        <v>5.2927919999999995</v>
      </c>
      <c r="Z17" s="43">
        <f>IF((SUM('CF PND'!BP40:'CF PND'!BS40))=0,0,SUM('CF PND'!BP40:'CF PND'!BS40)/(COUNT('CF PND'!BP40:'CF PND'!BS40)-COUNTIF('CF PND'!BP40:'CF PND'!BS40,0)))</f>
        <v>57.914333333333332</v>
      </c>
      <c r="AA17" s="43">
        <f>+'CF PND'!BT40/1000000</f>
        <v>54.339413</v>
      </c>
      <c r="AB17" s="43">
        <f>(+'CF PND'!BU40)/1000000</f>
        <v>2.8642889999999999</v>
      </c>
      <c r="AC17" s="43">
        <f>(+'CF PND'!CT40)/1000000</f>
        <v>27.657931000000001</v>
      </c>
      <c r="AD17" s="43">
        <f>(+'CF PND'!DI40*('CF PND'!DJ40/100)/1000000)</f>
        <v>0</v>
      </c>
      <c r="AE17" s="43">
        <f>(SUM('CF PND'!DK40:DM40)/1000000)</f>
        <v>0</v>
      </c>
      <c r="AF17" s="43">
        <f>(+'CF PND'!DO40)/1000000</f>
        <v>23.817191999999999</v>
      </c>
      <c r="AG17" s="43">
        <f>(+'CF PND'!DP40)/1000000</f>
        <v>15.510417</v>
      </c>
    </row>
    <row r="18" spans="1:33" x14ac:dyDescent="0.2">
      <c r="A18" s="41">
        <f>+'D-PDP'!C41</f>
        <v>2028</v>
      </c>
      <c r="B18" s="42">
        <f>+'CF PND'!D41</f>
        <v>44</v>
      </c>
      <c r="C18" s="43">
        <f>+'CF PND'!AB41/1000000</f>
        <v>0.69847099999999995</v>
      </c>
      <c r="D18" s="43">
        <f>+'CF PND'!AC41/1000000</f>
        <v>0</v>
      </c>
      <c r="E18" s="43">
        <f>+'CF PND'!AD41/1000</f>
        <v>0</v>
      </c>
      <c r="F18" s="43">
        <f>+'CF PND'!AE41/1000</f>
        <v>169.97464499999998</v>
      </c>
      <c r="G18" s="43">
        <f>SUM('CF PND'!AF41:AI41)/1000000</f>
        <v>0</v>
      </c>
      <c r="H18" s="43">
        <f>+'CF PND'!AM41/1000000</f>
        <v>5.5877000000000003E-2</v>
      </c>
      <c r="I18" s="43">
        <f>+'CF PND'!AN41/1000</f>
        <v>0</v>
      </c>
      <c r="J18" s="43">
        <f>'CF PND'!AO41/1000000</f>
        <v>0</v>
      </c>
      <c r="K18" s="43">
        <f>+'CF PND'!AQ41/1000000</f>
        <v>0.69847099999999995</v>
      </c>
      <c r="L18" s="43">
        <f>+'CF PND'!AR41/1000000</f>
        <v>0</v>
      </c>
      <c r="M18" s="43">
        <f>+'CF PND'!AS41/1000</f>
        <v>0</v>
      </c>
      <c r="N18" s="43">
        <f>+'CF PND'!AT41/1000</f>
        <v>169.97464499999998</v>
      </c>
      <c r="O18" s="43">
        <f>SUM('CF PND'!AU41:AX41)/1000000</f>
        <v>0</v>
      </c>
      <c r="P18" s="43">
        <f>+'CF PND'!AY41/1000000</f>
        <v>5.5877000000000003E-2</v>
      </c>
      <c r="Q18" s="43">
        <f>+'CF PND'!AZ41/1000</f>
        <v>0</v>
      </c>
      <c r="R18" s="43">
        <f>+'CF PND'!BA41/1000000</f>
        <v>0</v>
      </c>
      <c r="S18" s="43">
        <f>+'CF PND'!BB41/1000000</f>
        <v>0.64259299999999997</v>
      </c>
      <c r="T18" s="43">
        <f>+'CF PND'!BC41/1000000</f>
        <v>0</v>
      </c>
      <c r="U18" s="43">
        <f>+'CF PND'!BD41/1000</f>
        <v>0</v>
      </c>
      <c r="V18" s="43">
        <f>+'CF PND'!BE41/1000</f>
        <v>169.97464499999998</v>
      </c>
      <c r="W18" s="43">
        <f>SUM('CF PND'!BF41:BI41)/1000000</f>
        <v>0</v>
      </c>
      <c r="X18" s="43">
        <f>+'CF PND'!BJ41</f>
        <v>98.739000000000004</v>
      </c>
      <c r="Y18" s="43">
        <f>+'CF PND'!BM41*'CF PND'!BN41</f>
        <v>5.2927919999999995</v>
      </c>
      <c r="Z18" s="43">
        <f>IF((SUM('CF PND'!BP41:'CF PND'!BS41))=0,0,SUM('CF PND'!BP41:'CF PND'!BS41)/(COUNT('CF PND'!BP41:'CF PND'!BS41)-COUNTIF('CF PND'!BP41:'CF PND'!BS41,0)))</f>
        <v>57.914333333333332</v>
      </c>
      <c r="AA18" s="43">
        <f>+'CF PND'!BT41/1000000</f>
        <v>63.449069999999999</v>
      </c>
      <c r="AB18" s="43">
        <f>(+'CF PND'!BU41)/1000000</f>
        <v>3.1768649999999998</v>
      </c>
      <c r="AC18" s="43">
        <f>(+'CF PND'!CT41)/1000000</f>
        <v>18.406887999999999</v>
      </c>
      <c r="AD18" s="43">
        <f>(+'CF PND'!DI41*('CF PND'!DJ41/100)/1000000)</f>
        <v>0</v>
      </c>
      <c r="AE18" s="43">
        <f>(SUM('CF PND'!DK41:DM41)/1000000)</f>
        <v>0</v>
      </c>
      <c r="AF18" s="43">
        <f>(+'CF PND'!DO41)/1000000</f>
        <v>41.865315000000002</v>
      </c>
      <c r="AG18" s="43">
        <f>(+'CF PND'!DP41)/1000000</f>
        <v>24.785323999999999</v>
      </c>
    </row>
    <row r="19" spans="1:33" x14ac:dyDescent="0.2">
      <c r="A19" s="41">
        <f>+'D-PDP'!C42</f>
        <v>2029</v>
      </c>
      <c r="B19" s="42">
        <f>+'CF PND'!D42</f>
        <v>37</v>
      </c>
      <c r="C19" s="43">
        <f>+'CF PND'!AB42/1000000</f>
        <v>0.53636399999999995</v>
      </c>
      <c r="D19" s="43">
        <f>+'CF PND'!AC42/1000000</f>
        <v>0</v>
      </c>
      <c r="E19" s="43">
        <f>+'CF PND'!AD42/1000</f>
        <v>0</v>
      </c>
      <c r="F19" s="43">
        <f>+'CF PND'!AE42/1000</f>
        <v>124.193614</v>
      </c>
      <c r="G19" s="43">
        <f>SUM('CF PND'!AF42:AI42)/1000000</f>
        <v>0</v>
      </c>
      <c r="H19" s="43">
        <f>+'CF PND'!AM42/1000000</f>
        <v>4.2909000000000003E-2</v>
      </c>
      <c r="I19" s="43">
        <f>+'CF PND'!AN42/1000</f>
        <v>0</v>
      </c>
      <c r="J19" s="43">
        <f>'CF PND'!AO42/1000000</f>
        <v>0</v>
      </c>
      <c r="K19" s="43">
        <f>+'CF PND'!AQ42/1000000</f>
        <v>0.53636399999999995</v>
      </c>
      <c r="L19" s="43">
        <f>+'CF PND'!AR42/1000000</f>
        <v>0</v>
      </c>
      <c r="M19" s="43">
        <f>+'CF PND'!AS42/1000</f>
        <v>0</v>
      </c>
      <c r="N19" s="43">
        <f>+'CF PND'!AT42/1000</f>
        <v>124.193614</v>
      </c>
      <c r="O19" s="43">
        <f>SUM('CF PND'!AU42:AX42)/1000000</f>
        <v>0</v>
      </c>
      <c r="P19" s="43">
        <f>+'CF PND'!AY42/1000000</f>
        <v>4.2909000000000003E-2</v>
      </c>
      <c r="Q19" s="43">
        <f>+'CF PND'!AZ42/1000</f>
        <v>0</v>
      </c>
      <c r="R19" s="43">
        <f>+'CF PND'!BA42/1000000</f>
        <v>0</v>
      </c>
      <c r="S19" s="43">
        <f>+'CF PND'!BB42/1000000</f>
        <v>0.493454</v>
      </c>
      <c r="T19" s="43">
        <f>+'CF PND'!BC42/1000000</f>
        <v>0</v>
      </c>
      <c r="U19" s="43">
        <f>+'CF PND'!BD42/1000</f>
        <v>0</v>
      </c>
      <c r="V19" s="43">
        <f>+'CF PND'!BE42/1000</f>
        <v>124.193614</v>
      </c>
      <c r="W19" s="43">
        <f>SUM('CF PND'!BF42:BI42)/1000000</f>
        <v>0</v>
      </c>
      <c r="X19" s="43">
        <f>+'CF PND'!BJ42</f>
        <v>98.739000000000004</v>
      </c>
      <c r="Y19" s="43">
        <f>+'CF PND'!BM42*'CF PND'!BN42</f>
        <v>5.2927919999999995</v>
      </c>
      <c r="Z19" s="43">
        <f>IF((SUM('CF PND'!BP42:'CF PND'!BS42))=0,0,SUM('CF PND'!BP42:'CF PND'!BS42)/(COUNT('CF PND'!BP42:'CF PND'!BS42)-COUNTIF('CF PND'!BP42:'CF PND'!BS42,0)))</f>
        <v>57.914333333333332</v>
      </c>
      <c r="AA19" s="43">
        <f>+'CF PND'!BT42/1000000</f>
        <v>48.723269000000002</v>
      </c>
      <c r="AB19" s="43">
        <f>(+'CF PND'!BU42)/1000000</f>
        <v>2.8246600000000002</v>
      </c>
      <c r="AC19" s="43">
        <f>(+'CF PND'!CT42)/1000000</f>
        <v>9.4916920000000005</v>
      </c>
      <c r="AD19" s="43">
        <f>(+'CF PND'!DI42*('CF PND'!DJ42/100)/1000000)</f>
        <v>0</v>
      </c>
      <c r="AE19" s="43">
        <f>(SUM('CF PND'!DK42:DM42)/1000000)</f>
        <v>0</v>
      </c>
      <c r="AF19" s="43">
        <f>(+'CF PND'!DO42)/1000000</f>
        <v>36.406916000000002</v>
      </c>
      <c r="AG19" s="43">
        <f>(+'CF PND'!DP42)/1000000</f>
        <v>19.594376</v>
      </c>
    </row>
    <row r="20" spans="1:33" x14ac:dyDescent="0.2">
      <c r="A20" s="41">
        <f>+'D-PDP'!C43</f>
        <v>2030</v>
      </c>
      <c r="B20" s="42">
        <f>+'CF PND'!D43</f>
        <v>32</v>
      </c>
      <c r="C20" s="43">
        <f>+'CF PND'!AB43/1000000</f>
        <v>0.38304199999999999</v>
      </c>
      <c r="D20" s="43">
        <f>+'CF PND'!AC43/1000000</f>
        <v>0</v>
      </c>
      <c r="E20" s="43">
        <f>+'CF PND'!AD43/1000</f>
        <v>0</v>
      </c>
      <c r="F20" s="43">
        <f>+'CF PND'!AE43/1000</f>
        <v>88.337998000000013</v>
      </c>
      <c r="G20" s="43">
        <f>SUM('CF PND'!AF43:AI43)/1000000</f>
        <v>0</v>
      </c>
      <c r="H20" s="43">
        <f>+'CF PND'!AM43/1000000</f>
        <v>3.0643E-2</v>
      </c>
      <c r="I20" s="43">
        <f>+'CF PND'!AN43/1000</f>
        <v>0</v>
      </c>
      <c r="J20" s="43">
        <f>'CF PND'!AO43/1000000</f>
        <v>0</v>
      </c>
      <c r="K20" s="43">
        <f>+'CF PND'!AQ43/1000000</f>
        <v>0.38304199999999999</v>
      </c>
      <c r="L20" s="43">
        <f>+'CF PND'!AR43/1000000</f>
        <v>0</v>
      </c>
      <c r="M20" s="43">
        <f>+'CF PND'!AS43/1000</f>
        <v>0</v>
      </c>
      <c r="N20" s="43">
        <f>+'CF PND'!AT43/1000</f>
        <v>88.337998000000013</v>
      </c>
      <c r="O20" s="43">
        <f>SUM('CF PND'!AU43:AX43)/1000000</f>
        <v>0</v>
      </c>
      <c r="P20" s="43">
        <f>+'CF PND'!AY43/1000000</f>
        <v>3.0643E-2</v>
      </c>
      <c r="Q20" s="43">
        <f>+'CF PND'!AZ43/1000</f>
        <v>0</v>
      </c>
      <c r="R20" s="43">
        <f>+'CF PND'!BA43/1000000</f>
        <v>0</v>
      </c>
      <c r="S20" s="43">
        <f>+'CF PND'!BB43/1000000</f>
        <v>0.35239900000000002</v>
      </c>
      <c r="T20" s="43">
        <f>+'CF PND'!BC43/1000000</f>
        <v>0</v>
      </c>
      <c r="U20" s="43">
        <f>+'CF PND'!BD43/1000</f>
        <v>0</v>
      </c>
      <c r="V20" s="43">
        <f>+'CF PND'!BE43/1000</f>
        <v>88.337998000000013</v>
      </c>
      <c r="W20" s="43">
        <f>SUM('CF PND'!BF43:BI43)/1000000</f>
        <v>0</v>
      </c>
      <c r="X20" s="43">
        <f>+'CF PND'!BJ43</f>
        <v>98.739000000000004</v>
      </c>
      <c r="Y20" s="43">
        <f>+'CF PND'!BM43*'CF PND'!BN43</f>
        <v>5.2927919999999995</v>
      </c>
      <c r="Z20" s="43">
        <f>IF((SUM('CF PND'!BP43:'CF PND'!BS43))=0,0,SUM('CF PND'!BP43:'CF PND'!BS43)/(COUNT('CF PND'!BP43:'CF PND'!BS43)-COUNTIF('CF PND'!BP43:'CF PND'!BS43,0)))</f>
        <v>57.914333333333332</v>
      </c>
      <c r="AA20" s="43">
        <f>+'CF PND'!BT43/1000000</f>
        <v>34.795594000000001</v>
      </c>
      <c r="AB20" s="43">
        <f>(+'CF PND'!BU43)/1000000</f>
        <v>2.5244089999999999</v>
      </c>
      <c r="AC20" s="43">
        <f>(+'CF PND'!CT43)/1000000</f>
        <v>2.3841950000000001</v>
      </c>
      <c r="AD20" s="43">
        <f>(+'CF PND'!DI43*('CF PND'!DJ43/100)/1000000)</f>
        <v>0</v>
      </c>
      <c r="AE20" s="43">
        <f>(SUM('CF PND'!DK43:DM43)/1000000)</f>
        <v>0</v>
      </c>
      <c r="AF20" s="43">
        <f>(+'CF PND'!DO43)/1000000</f>
        <v>29.886989</v>
      </c>
      <c r="AG20" s="43">
        <f>(+'CF PND'!DP43)/1000000</f>
        <v>14.623018</v>
      </c>
    </row>
    <row r="21" spans="1:33" x14ac:dyDescent="0.2">
      <c r="A21" s="41">
        <f>+'D-PDP'!C44</f>
        <v>2031</v>
      </c>
      <c r="B21" s="42">
        <f>+'CF PND'!D44</f>
        <v>32</v>
      </c>
      <c r="C21" s="43">
        <f>+'CF PND'!AB44/1000000</f>
        <v>0.28185399999999999</v>
      </c>
      <c r="D21" s="43">
        <f>+'CF PND'!AC44/1000000</f>
        <v>0</v>
      </c>
      <c r="E21" s="43">
        <f>+'CF PND'!AD44/1000</f>
        <v>0</v>
      </c>
      <c r="F21" s="43">
        <f>+'CF PND'!AE44/1000</f>
        <v>61.773785000000004</v>
      </c>
      <c r="G21" s="43">
        <f>SUM('CF PND'!AF44:AI44)/1000000</f>
        <v>0</v>
      </c>
      <c r="H21" s="43">
        <f>+'CF PND'!AM44/1000000</f>
        <v>2.2547999999999999E-2</v>
      </c>
      <c r="I21" s="43">
        <f>+'CF PND'!AN44/1000</f>
        <v>0</v>
      </c>
      <c r="J21" s="43">
        <f>'CF PND'!AO44/1000000</f>
        <v>0</v>
      </c>
      <c r="K21" s="43">
        <f>+'CF PND'!AQ44/1000000</f>
        <v>0.28185399999999999</v>
      </c>
      <c r="L21" s="43">
        <f>+'CF PND'!AR44/1000000</f>
        <v>0</v>
      </c>
      <c r="M21" s="43">
        <f>+'CF PND'!AS44/1000</f>
        <v>0</v>
      </c>
      <c r="N21" s="43">
        <f>+'CF PND'!AT44/1000</f>
        <v>61.773785000000004</v>
      </c>
      <c r="O21" s="43">
        <f>SUM('CF PND'!AU44:AX44)/1000000</f>
        <v>0</v>
      </c>
      <c r="P21" s="43">
        <f>+'CF PND'!AY44/1000000</f>
        <v>2.2547999999999999E-2</v>
      </c>
      <c r="Q21" s="43">
        <f>+'CF PND'!AZ44/1000</f>
        <v>0</v>
      </c>
      <c r="R21" s="43">
        <f>+'CF PND'!BA44/1000000</f>
        <v>0</v>
      </c>
      <c r="S21" s="43">
        <f>+'CF PND'!BB44/1000000</f>
        <v>0.25930599999999998</v>
      </c>
      <c r="T21" s="43">
        <f>+'CF PND'!BC44/1000000</f>
        <v>0</v>
      </c>
      <c r="U21" s="43">
        <f>+'CF PND'!BD44/1000</f>
        <v>0</v>
      </c>
      <c r="V21" s="43">
        <f>+'CF PND'!BE44/1000</f>
        <v>61.773785000000004</v>
      </c>
      <c r="W21" s="43">
        <f>SUM('CF PND'!BF44:BI44)/1000000</f>
        <v>0</v>
      </c>
      <c r="X21" s="43">
        <f>+'CF PND'!BJ44</f>
        <v>98.739000000000004</v>
      </c>
      <c r="Y21" s="43">
        <f>+'CF PND'!BM44*'CF PND'!BN44</f>
        <v>5.2927919999999995</v>
      </c>
      <c r="Z21" s="43">
        <f>IF((SUM('CF PND'!BP44:'CF PND'!BS44))=0,0,SUM('CF PND'!BP44:'CF PND'!BS44)/(COUNT('CF PND'!BP44:'CF PND'!BS44)-COUNTIF('CF PND'!BP44:'CF PND'!BS44,0)))</f>
        <v>57.914333333333332</v>
      </c>
      <c r="AA21" s="43">
        <f>+'CF PND'!BT44/1000000</f>
        <v>25.603646000000001</v>
      </c>
      <c r="AB21" s="43">
        <f>(+'CF PND'!BU44)/1000000</f>
        <v>2.473652</v>
      </c>
      <c r="AC21" s="43">
        <f>(+'CF PND'!CT44)/1000000</f>
        <v>0.105554</v>
      </c>
      <c r="AD21" s="43">
        <f>(+'CF PND'!DI44*('CF PND'!DJ44/100)/1000000)</f>
        <v>0</v>
      </c>
      <c r="AE21" s="43">
        <f>(SUM('CF PND'!DK44:DM44)/1000000)</f>
        <v>0</v>
      </c>
      <c r="AF21" s="43">
        <f>(+'CF PND'!DO44)/1000000</f>
        <v>23.024439000000001</v>
      </c>
      <c r="AG21" s="43">
        <f>(+'CF PND'!DP44)/1000000</f>
        <v>10.241209</v>
      </c>
    </row>
    <row r="22" spans="1:33" x14ac:dyDescent="0.2">
      <c r="A22" s="41">
        <f>+'D-PDP'!C45</f>
        <v>2032</v>
      </c>
      <c r="B22" s="42">
        <f>+'CF PND'!D45</f>
        <v>31</v>
      </c>
      <c r="C22" s="43">
        <f>+'CF PND'!AB45/1000000</f>
        <v>0.20963399999999999</v>
      </c>
      <c r="D22" s="43">
        <f>+'CF PND'!AC45/1000000</f>
        <v>0</v>
      </c>
      <c r="E22" s="43">
        <f>+'CF PND'!AD45/1000</f>
        <v>0</v>
      </c>
      <c r="F22" s="43">
        <f>+'CF PND'!AE45/1000</f>
        <v>43.701619000000001</v>
      </c>
      <c r="G22" s="43">
        <f>SUM('CF PND'!AF45:AI45)/1000000</f>
        <v>0</v>
      </c>
      <c r="H22" s="43">
        <f>+'CF PND'!AM45/1000000</f>
        <v>1.677E-2</v>
      </c>
      <c r="I22" s="43">
        <f>+'CF PND'!AN45/1000</f>
        <v>0</v>
      </c>
      <c r="J22" s="43">
        <f>'CF PND'!AO45/1000000</f>
        <v>0</v>
      </c>
      <c r="K22" s="43">
        <f>+'CF PND'!AQ45/1000000</f>
        <v>0.20963399999999999</v>
      </c>
      <c r="L22" s="43">
        <f>+'CF PND'!AR45/1000000</f>
        <v>0</v>
      </c>
      <c r="M22" s="43">
        <f>+'CF PND'!AS45/1000</f>
        <v>0</v>
      </c>
      <c r="N22" s="43">
        <f>+'CF PND'!AT45/1000</f>
        <v>43.701619000000001</v>
      </c>
      <c r="O22" s="43">
        <f>SUM('CF PND'!AU45:AX45)/1000000</f>
        <v>0</v>
      </c>
      <c r="P22" s="43">
        <f>+'CF PND'!AY45/1000000</f>
        <v>1.677E-2</v>
      </c>
      <c r="Q22" s="43">
        <f>+'CF PND'!AZ45/1000</f>
        <v>0</v>
      </c>
      <c r="R22" s="43">
        <f>+'CF PND'!BA45/1000000</f>
        <v>0</v>
      </c>
      <c r="S22" s="43">
        <f>+'CF PND'!BB45/1000000</f>
        <v>0.19286300000000001</v>
      </c>
      <c r="T22" s="43">
        <f>+'CF PND'!BC45/1000000</f>
        <v>0</v>
      </c>
      <c r="U22" s="43">
        <f>+'CF PND'!BD45/1000</f>
        <v>0</v>
      </c>
      <c r="V22" s="43">
        <f>+'CF PND'!BE45/1000</f>
        <v>43.701619000000001</v>
      </c>
      <c r="W22" s="43">
        <f>SUM('CF PND'!BF45:BI45)/1000000</f>
        <v>0</v>
      </c>
      <c r="X22" s="43">
        <f>+'CF PND'!BJ45</f>
        <v>98.739000000000004</v>
      </c>
      <c r="Y22" s="43">
        <f>+'CF PND'!BM45*'CF PND'!BN45</f>
        <v>5.2927919999999995</v>
      </c>
      <c r="Z22" s="43">
        <f>IF((SUM('CF PND'!BP45:'CF PND'!BS45))=0,0,SUM('CF PND'!BP45:'CF PND'!BS45)/(COUNT('CF PND'!BP45:'CF PND'!BS45)-COUNTIF('CF PND'!BP45:'CF PND'!BS45,0)))</f>
        <v>57.914333333333332</v>
      </c>
      <c r="AA22" s="43">
        <f>+'CF PND'!BT45/1000000</f>
        <v>19.043205</v>
      </c>
      <c r="AB22" s="43">
        <f>(+'CF PND'!BU45)/1000000</f>
        <v>2.4192520000000002</v>
      </c>
      <c r="AC22" s="43">
        <f>(+'CF PND'!CT45)/1000000</f>
        <v>0</v>
      </c>
      <c r="AD22" s="43">
        <f>(+'CF PND'!DI45*('CF PND'!DJ45/100)/1000000)</f>
        <v>0</v>
      </c>
      <c r="AE22" s="43">
        <f>(SUM('CF PND'!DK45:DM45)/1000000)</f>
        <v>0</v>
      </c>
      <c r="AF22" s="43">
        <f>(+'CF PND'!DO45)/1000000</f>
        <v>16.623953</v>
      </c>
      <c r="AG22" s="43">
        <f>(+'CF PND'!DP45)/1000000</f>
        <v>6.7220810000000002</v>
      </c>
    </row>
    <row r="23" spans="1:33" x14ac:dyDescent="0.2">
      <c r="A23" s="41">
        <f>+'D-PDP'!C46</f>
        <v>2033</v>
      </c>
      <c r="B23" s="42">
        <f>+'CF PND'!D46</f>
        <v>31</v>
      </c>
      <c r="C23" s="43">
        <f>+'CF PND'!AB46/1000000</f>
        <v>0.15762499999999999</v>
      </c>
      <c r="D23" s="43">
        <f>+'CF PND'!AC46/1000000</f>
        <v>0</v>
      </c>
      <c r="E23" s="43">
        <f>+'CF PND'!AD46/1000</f>
        <v>0</v>
      </c>
      <c r="F23" s="43">
        <f>+'CF PND'!AE46/1000</f>
        <v>33.621315000000003</v>
      </c>
      <c r="G23" s="43">
        <f>SUM('CF PND'!AF46:AI46)/1000000</f>
        <v>0</v>
      </c>
      <c r="H23" s="43">
        <f>+'CF PND'!AM46/1000000</f>
        <v>1.261E-2</v>
      </c>
      <c r="I23" s="43">
        <f>+'CF PND'!AN46/1000</f>
        <v>0</v>
      </c>
      <c r="J23" s="43">
        <f>'CF PND'!AO46/1000000</f>
        <v>0</v>
      </c>
      <c r="K23" s="43">
        <f>+'CF PND'!AQ46/1000000</f>
        <v>0.15762499999999999</v>
      </c>
      <c r="L23" s="43">
        <f>+'CF PND'!AR46/1000000</f>
        <v>0</v>
      </c>
      <c r="M23" s="43">
        <f>+'CF PND'!AS46/1000</f>
        <v>0</v>
      </c>
      <c r="N23" s="43">
        <f>+'CF PND'!AT46/1000</f>
        <v>33.621315000000003</v>
      </c>
      <c r="O23" s="43">
        <f>SUM('CF PND'!AU46:AX46)/1000000</f>
        <v>0</v>
      </c>
      <c r="P23" s="43">
        <f>+'CF PND'!AY46/1000000</f>
        <v>1.261E-2</v>
      </c>
      <c r="Q23" s="43">
        <f>+'CF PND'!AZ46/1000</f>
        <v>0</v>
      </c>
      <c r="R23" s="43">
        <f>+'CF PND'!BA46/1000000</f>
        <v>0</v>
      </c>
      <c r="S23" s="43">
        <f>+'CF PND'!BB46/1000000</f>
        <v>0.14501500000000001</v>
      </c>
      <c r="T23" s="43">
        <f>+'CF PND'!BC46/1000000</f>
        <v>0</v>
      </c>
      <c r="U23" s="43">
        <f>+'CF PND'!BD46/1000</f>
        <v>0</v>
      </c>
      <c r="V23" s="43">
        <f>+'CF PND'!BE46/1000</f>
        <v>33.621315000000003</v>
      </c>
      <c r="W23" s="43">
        <f>SUM('CF PND'!BF46:BI46)/1000000</f>
        <v>0</v>
      </c>
      <c r="X23" s="43">
        <f>+'CF PND'!BJ46</f>
        <v>98.739000000000004</v>
      </c>
      <c r="Y23" s="43">
        <f>+'CF PND'!BM46*'CF PND'!BN46</f>
        <v>5.2927919999999995</v>
      </c>
      <c r="Z23" s="43">
        <f>IF((SUM('CF PND'!BP46:'CF PND'!BS46))=0,0,SUM('CF PND'!BP46:'CF PND'!BS46)/(COUNT('CF PND'!BP46:'CF PND'!BS46)-COUNTIF('CF PND'!BP46:'CF PND'!BS46,0)))</f>
        <v>57.914333333333332</v>
      </c>
      <c r="AA23" s="43">
        <f>+'CF PND'!BT46/1000000</f>
        <v>14.318706000000001</v>
      </c>
      <c r="AB23" s="43">
        <f>(+'CF PND'!BU46)/1000000</f>
        <v>2.4028659999999999</v>
      </c>
      <c r="AC23" s="43">
        <f>(+'CF PND'!CT46)/1000000</f>
        <v>0</v>
      </c>
      <c r="AD23" s="43">
        <f>(+'CF PND'!DI46*('CF PND'!DJ46/100)/1000000)</f>
        <v>0</v>
      </c>
      <c r="AE23" s="43">
        <f>(SUM('CF PND'!DK46:DM46)/1000000)</f>
        <v>0</v>
      </c>
      <c r="AF23" s="43">
        <f>(+'CF PND'!DO46)/1000000</f>
        <v>11.915839999999999</v>
      </c>
      <c r="AG23" s="43">
        <f>(+'CF PND'!DP46)/1000000</f>
        <v>4.3802760000000003</v>
      </c>
    </row>
    <row r="24" spans="1:33" x14ac:dyDescent="0.2">
      <c r="A24" s="41">
        <f>+'D-PDP'!C47</f>
        <v>2034</v>
      </c>
      <c r="B24" s="42">
        <f>+'CF PND'!D47</f>
        <v>31</v>
      </c>
      <c r="C24" s="43">
        <f>+'CF PND'!AB47/1000000</f>
        <v>0.11959500000000001</v>
      </c>
      <c r="D24" s="43">
        <f>+'CF PND'!AC47/1000000</f>
        <v>0</v>
      </c>
      <c r="E24" s="43">
        <f>+'CF PND'!AD47/1000</f>
        <v>0</v>
      </c>
      <c r="F24" s="43">
        <f>+'CF PND'!AE47/1000</f>
        <v>25.889320999999999</v>
      </c>
      <c r="G24" s="43">
        <f>SUM('CF PND'!AF47:AI47)/1000000</f>
        <v>0</v>
      </c>
      <c r="H24" s="43">
        <f>+'CF PND'!AM47/1000000</f>
        <v>9.5670000000000009E-3</v>
      </c>
      <c r="I24" s="43">
        <f>+'CF PND'!AN47/1000</f>
        <v>0</v>
      </c>
      <c r="J24" s="43">
        <f>'CF PND'!AO47/1000000</f>
        <v>0</v>
      </c>
      <c r="K24" s="43">
        <f>+'CF PND'!AQ47/1000000</f>
        <v>0.11959500000000001</v>
      </c>
      <c r="L24" s="43">
        <f>+'CF PND'!AR47/1000000</f>
        <v>0</v>
      </c>
      <c r="M24" s="43">
        <f>+'CF PND'!AS47/1000</f>
        <v>0</v>
      </c>
      <c r="N24" s="43">
        <f>+'CF PND'!AT47/1000</f>
        <v>25.889320999999999</v>
      </c>
      <c r="O24" s="43">
        <f>SUM('CF PND'!AU47:AX47)/1000000</f>
        <v>0</v>
      </c>
      <c r="P24" s="43">
        <f>+'CF PND'!AY47/1000000</f>
        <v>9.5670000000000009E-3</v>
      </c>
      <c r="Q24" s="43">
        <f>+'CF PND'!AZ47/1000</f>
        <v>0</v>
      </c>
      <c r="R24" s="43">
        <f>+'CF PND'!BA47/1000000</f>
        <v>0</v>
      </c>
      <c r="S24" s="43">
        <f>+'CF PND'!BB47/1000000</f>
        <v>0.110028</v>
      </c>
      <c r="T24" s="43">
        <f>+'CF PND'!BC47/1000000</f>
        <v>0</v>
      </c>
      <c r="U24" s="43">
        <f>+'CF PND'!BD47/1000</f>
        <v>0</v>
      </c>
      <c r="V24" s="43">
        <f>+'CF PND'!BE47/1000</f>
        <v>25.889320999999999</v>
      </c>
      <c r="W24" s="43">
        <f>SUM('CF PND'!BF47:BI47)/1000000</f>
        <v>0</v>
      </c>
      <c r="X24" s="43">
        <f>+'CF PND'!BJ47</f>
        <v>98.739000000000004</v>
      </c>
      <c r="Y24" s="43">
        <f>+'CF PND'!BM47*'CF PND'!BN47</f>
        <v>5.2927919999999995</v>
      </c>
      <c r="Z24" s="43">
        <f>IF((SUM('CF PND'!BP47:'CF PND'!BS47))=0,0,SUM('CF PND'!BP47:'CF PND'!BS47)/(COUNT('CF PND'!BP47:'CF PND'!BS47)-COUNTIF('CF PND'!BP47:'CF PND'!BS47,0)))</f>
        <v>57.914333333333332</v>
      </c>
      <c r="AA24" s="43">
        <f>+'CF PND'!BT47/1000000</f>
        <v>10.864074</v>
      </c>
      <c r="AB24" s="43">
        <f>(+'CF PND'!BU47)/1000000</f>
        <v>2.3888769999999999</v>
      </c>
      <c r="AC24" s="43">
        <f>(+'CF PND'!CT47)/1000000</f>
        <v>0</v>
      </c>
      <c r="AD24" s="43">
        <f>(+'CF PND'!DI47*('CF PND'!DJ47/100)/1000000)</f>
        <v>0</v>
      </c>
      <c r="AE24" s="43">
        <f>(SUM('CF PND'!DK47:DM47)/1000000)</f>
        <v>0</v>
      </c>
      <c r="AF24" s="43">
        <f>(+'CF PND'!DO47)/1000000</f>
        <v>8.4751969999999996</v>
      </c>
      <c r="AG24" s="43">
        <f>(+'CF PND'!DP47)/1000000</f>
        <v>2.832265</v>
      </c>
    </row>
    <row r="25" spans="1:33" x14ac:dyDescent="0.2">
      <c r="A25" s="41">
        <f>+'D-PDP'!C48</f>
        <v>2035</v>
      </c>
      <c r="B25" s="42">
        <f>+'CF PND'!D48</f>
        <v>31</v>
      </c>
      <c r="C25" s="43">
        <f>+'CF PND'!AB48/1000000</f>
        <v>9.1589000000000004E-2</v>
      </c>
      <c r="D25" s="43">
        <f>+'CF PND'!AC48/1000000</f>
        <v>0</v>
      </c>
      <c r="E25" s="43">
        <f>+'CF PND'!AD48/1000</f>
        <v>0</v>
      </c>
      <c r="F25" s="43">
        <f>+'CF PND'!AE48/1000</f>
        <v>20.169819</v>
      </c>
      <c r="G25" s="43">
        <f>SUM('CF PND'!AF48:AI48)/1000000</f>
        <v>0</v>
      </c>
      <c r="H25" s="43">
        <f>+'CF PND'!AM48/1000000</f>
        <v>7.3270000000000002E-3</v>
      </c>
      <c r="I25" s="43">
        <f>+'CF PND'!AN48/1000</f>
        <v>0</v>
      </c>
      <c r="J25" s="43">
        <f>'CF PND'!AO48/1000000</f>
        <v>0</v>
      </c>
      <c r="K25" s="43">
        <f>+'CF PND'!AQ48/1000000</f>
        <v>9.1589000000000004E-2</v>
      </c>
      <c r="L25" s="43">
        <f>+'CF PND'!AR48/1000000</f>
        <v>0</v>
      </c>
      <c r="M25" s="43">
        <f>+'CF PND'!AS48/1000</f>
        <v>0</v>
      </c>
      <c r="N25" s="43">
        <f>+'CF PND'!AT48/1000</f>
        <v>20.169819</v>
      </c>
      <c r="O25" s="43">
        <f>SUM('CF PND'!AU48:AX48)/1000000</f>
        <v>0</v>
      </c>
      <c r="P25" s="43">
        <f>+'CF PND'!AY48/1000000</f>
        <v>7.3270000000000002E-3</v>
      </c>
      <c r="Q25" s="43">
        <f>+'CF PND'!AZ48/1000</f>
        <v>0</v>
      </c>
      <c r="R25" s="43">
        <f>+'CF PND'!BA48/1000000</f>
        <v>0</v>
      </c>
      <c r="S25" s="43">
        <f>+'CF PND'!BB48/1000000</f>
        <v>8.4262000000000004E-2</v>
      </c>
      <c r="T25" s="43">
        <f>+'CF PND'!BC48/1000000</f>
        <v>0</v>
      </c>
      <c r="U25" s="43">
        <f>+'CF PND'!BD48/1000</f>
        <v>0</v>
      </c>
      <c r="V25" s="43">
        <f>+'CF PND'!BE48/1000</f>
        <v>20.169819</v>
      </c>
      <c r="W25" s="43">
        <f>SUM('CF PND'!BF48:BI48)/1000000</f>
        <v>0</v>
      </c>
      <c r="X25" s="43">
        <f>+'CF PND'!BJ48</f>
        <v>98.739000000000004</v>
      </c>
      <c r="Y25" s="43">
        <f>+'CF PND'!BM48*'CF PND'!BN48</f>
        <v>5.2927919999999995</v>
      </c>
      <c r="Z25" s="43">
        <f>IF((SUM('CF PND'!BP48:'CF PND'!BS48))=0,0,SUM('CF PND'!BP48:'CF PND'!BS48)/(COUNT('CF PND'!BP48:'CF PND'!BS48)-COUNTIF('CF PND'!BP48:'CF PND'!BS48,0)))</f>
        <v>57.914333333333332</v>
      </c>
      <c r="AA25" s="43">
        <f>+'CF PND'!BT48/1000000</f>
        <v>8.3200050000000001</v>
      </c>
      <c r="AB25" s="43">
        <f>(+'CF PND'!BU48)/1000000</f>
        <v>2.3774250000000001</v>
      </c>
      <c r="AC25" s="43">
        <f>(+'CF PND'!CT48)/1000000</f>
        <v>0</v>
      </c>
      <c r="AD25" s="43">
        <f>(+'CF PND'!DI48*('CF PND'!DJ48/100)/1000000)</f>
        <v>0</v>
      </c>
      <c r="AE25" s="43">
        <f>(SUM('CF PND'!DK48:DM48)/1000000)</f>
        <v>0</v>
      </c>
      <c r="AF25" s="43">
        <f>(+'CF PND'!DO48)/1000000</f>
        <v>5.9425790000000003</v>
      </c>
      <c r="AG25" s="43">
        <f>(+'CF PND'!DP48)/1000000</f>
        <v>1.8053699999999999</v>
      </c>
    </row>
    <row r="26" spans="1:33" x14ac:dyDescent="0.2">
      <c r="A26" s="41">
        <f>+'D-PDP'!C49</f>
        <v>2036</v>
      </c>
      <c r="B26" s="42">
        <f>+'CF PND'!D49</f>
        <v>30</v>
      </c>
      <c r="C26" s="43">
        <f>+'CF PND'!AB49/1000000</f>
        <v>7.0236000000000007E-2</v>
      </c>
      <c r="D26" s="43">
        <f>+'CF PND'!AC49/1000000</f>
        <v>0</v>
      </c>
      <c r="E26" s="43">
        <f>+'CF PND'!AD49/1000</f>
        <v>0</v>
      </c>
      <c r="F26" s="43">
        <f>+'CF PND'!AE49/1000</f>
        <v>15.977075999999999</v>
      </c>
      <c r="G26" s="43">
        <f>SUM('CF PND'!AF49:AI49)/1000000</f>
        <v>0</v>
      </c>
      <c r="H26" s="43">
        <f>+'CF PND'!AM49/1000000</f>
        <v>5.6179999999999997E-3</v>
      </c>
      <c r="I26" s="43">
        <f>+'CF PND'!AN49/1000</f>
        <v>0</v>
      </c>
      <c r="J26" s="43">
        <f>'CF PND'!AO49/1000000</f>
        <v>0</v>
      </c>
      <c r="K26" s="43">
        <f>+'CF PND'!AQ49/1000000</f>
        <v>7.0236000000000007E-2</v>
      </c>
      <c r="L26" s="43">
        <f>+'CF PND'!AR49/1000000</f>
        <v>0</v>
      </c>
      <c r="M26" s="43">
        <f>+'CF PND'!AS49/1000</f>
        <v>0</v>
      </c>
      <c r="N26" s="43">
        <f>+'CF PND'!AT49/1000</f>
        <v>15.977075999999999</v>
      </c>
      <c r="O26" s="43">
        <f>SUM('CF PND'!AU49:AX49)/1000000</f>
        <v>0</v>
      </c>
      <c r="P26" s="43">
        <f>+'CF PND'!AY49/1000000</f>
        <v>5.6179999999999997E-3</v>
      </c>
      <c r="Q26" s="43">
        <f>+'CF PND'!AZ49/1000</f>
        <v>0</v>
      </c>
      <c r="R26" s="43">
        <f>+'CF PND'!BA49/1000000</f>
        <v>0</v>
      </c>
      <c r="S26" s="43">
        <f>+'CF PND'!BB49/1000000</f>
        <v>6.4616999999999994E-2</v>
      </c>
      <c r="T26" s="43">
        <f>+'CF PND'!BC49/1000000</f>
        <v>0</v>
      </c>
      <c r="U26" s="43">
        <f>+'CF PND'!BD49/1000</f>
        <v>0</v>
      </c>
      <c r="V26" s="43">
        <f>+'CF PND'!BE49/1000</f>
        <v>15.977075999999999</v>
      </c>
      <c r="W26" s="43">
        <f>SUM('CF PND'!BF49:BI49)/1000000</f>
        <v>0</v>
      </c>
      <c r="X26" s="43">
        <f>+'CF PND'!BJ49</f>
        <v>98.739000000000004</v>
      </c>
      <c r="Y26" s="43">
        <f>+'CF PND'!BM49*'CF PND'!BN49</f>
        <v>5.2927919999999995</v>
      </c>
      <c r="Z26" s="43">
        <f>IF((SUM('CF PND'!BP49:'CF PND'!BS49))=0,0,SUM('CF PND'!BP49:'CF PND'!BS49)/(COUNT('CF PND'!BP49:'CF PND'!BS49)-COUNTIF('CF PND'!BP49:'CF PND'!BS49,0)))</f>
        <v>57.914333333333332</v>
      </c>
      <c r="AA26" s="43">
        <f>+'CF PND'!BT49/1000000</f>
        <v>6.380242</v>
      </c>
      <c r="AB26" s="43">
        <f>(+'CF PND'!BU49)/1000000</f>
        <v>2.3317809999999999</v>
      </c>
      <c r="AC26" s="43">
        <f>(+'CF PND'!CT49)/1000000</f>
        <v>0</v>
      </c>
      <c r="AD26" s="43">
        <f>(+'CF PND'!DI49*('CF PND'!DJ49/100)/1000000)</f>
        <v>0</v>
      </c>
      <c r="AE26" s="43">
        <f>(SUM('CF PND'!DK49:DM49)/1000000)</f>
        <v>0</v>
      </c>
      <c r="AF26" s="43">
        <f>(+'CF PND'!DO49)/1000000</f>
        <v>4.0484609999999996</v>
      </c>
      <c r="AG26" s="43">
        <f>(+'CF PND'!DP49)/1000000</f>
        <v>1.11812</v>
      </c>
    </row>
    <row r="27" spans="1:33" x14ac:dyDescent="0.2">
      <c r="A27" s="41">
        <f>+'D-PDP'!C50</f>
        <v>2037</v>
      </c>
      <c r="B27" s="42">
        <f>+'CF PND'!D50</f>
        <v>30</v>
      </c>
      <c r="C27" s="43">
        <f>+'CF PND'!AB50/1000000</f>
        <v>5.4584000000000001E-2</v>
      </c>
      <c r="D27" s="43">
        <f>+'CF PND'!AC50/1000000</f>
        <v>0</v>
      </c>
      <c r="E27" s="43">
        <f>+'CF PND'!AD50/1000</f>
        <v>0</v>
      </c>
      <c r="F27" s="43">
        <f>+'CF PND'!AE50/1000</f>
        <v>12.725494000000001</v>
      </c>
      <c r="G27" s="43">
        <f>SUM('CF PND'!AF50:AI50)/1000000</f>
        <v>0</v>
      </c>
      <c r="H27" s="43">
        <f>+'CF PND'!AM50/1000000</f>
        <v>4.3660000000000001E-3</v>
      </c>
      <c r="I27" s="43">
        <f>+'CF PND'!AN50/1000</f>
        <v>0</v>
      </c>
      <c r="J27" s="43">
        <f>'CF PND'!AO50/1000000</f>
        <v>0</v>
      </c>
      <c r="K27" s="43">
        <f>+'CF PND'!AQ50/1000000</f>
        <v>5.4584000000000001E-2</v>
      </c>
      <c r="L27" s="43">
        <f>+'CF PND'!AR50/1000000</f>
        <v>0</v>
      </c>
      <c r="M27" s="43">
        <f>+'CF PND'!AS50/1000</f>
        <v>0</v>
      </c>
      <c r="N27" s="43">
        <f>+'CF PND'!AT50/1000</f>
        <v>12.725494000000001</v>
      </c>
      <c r="O27" s="43">
        <f>SUM('CF PND'!AU50:AX50)/1000000</f>
        <v>0</v>
      </c>
      <c r="P27" s="43">
        <f>+'CF PND'!AY50/1000000</f>
        <v>4.3660000000000001E-3</v>
      </c>
      <c r="Q27" s="43">
        <f>+'CF PND'!AZ50/1000</f>
        <v>0</v>
      </c>
      <c r="R27" s="43">
        <f>+'CF PND'!BA50/1000000</f>
        <v>0</v>
      </c>
      <c r="S27" s="43">
        <f>+'CF PND'!BB50/1000000</f>
        <v>5.0217999999999999E-2</v>
      </c>
      <c r="T27" s="43">
        <f>+'CF PND'!BC50/1000000</f>
        <v>0</v>
      </c>
      <c r="U27" s="43">
        <f>+'CF PND'!BD50/1000</f>
        <v>0</v>
      </c>
      <c r="V27" s="43">
        <f>+'CF PND'!BE50/1000</f>
        <v>12.725494000000001</v>
      </c>
      <c r="W27" s="43">
        <f>SUM('CF PND'!BF50:BI50)/1000000</f>
        <v>0</v>
      </c>
      <c r="X27" s="43">
        <f>+'CF PND'!BJ50</f>
        <v>98.739000000000004</v>
      </c>
      <c r="Y27" s="43">
        <f>+'CF PND'!BM50*'CF PND'!BN50</f>
        <v>5.2927919999999995</v>
      </c>
      <c r="Z27" s="43">
        <f>IF((SUM('CF PND'!BP50:'CF PND'!BS50))=0,0,SUM('CF PND'!BP50:'CF PND'!BS50)/(COUNT('CF PND'!BP50:'CF PND'!BS50)-COUNTIF('CF PND'!BP50:'CF PND'!BS50,0)))</f>
        <v>57.914333333333332</v>
      </c>
      <c r="AA27" s="43">
        <f>+'CF PND'!BT50/1000000</f>
        <v>4.9584910000000004</v>
      </c>
      <c r="AB27" s="43">
        <f>(+'CF PND'!BU50)/1000000</f>
        <v>2.3261889999999998</v>
      </c>
      <c r="AC27" s="43">
        <f>(+'CF PND'!CT50)/1000000</f>
        <v>0</v>
      </c>
      <c r="AD27" s="43">
        <f>(+'CF PND'!DI50*('CF PND'!DJ50/100)/1000000)</f>
        <v>0</v>
      </c>
      <c r="AE27" s="43">
        <f>(SUM('CF PND'!DK50:DM50)/1000000)</f>
        <v>0</v>
      </c>
      <c r="AF27" s="43">
        <f>(+'CF PND'!DO50)/1000000</f>
        <v>2.6323020000000001</v>
      </c>
      <c r="AG27" s="43">
        <f>(+'CF PND'!DP50)/1000000</f>
        <v>0.66090899999999997</v>
      </c>
    </row>
    <row r="28" spans="1:33" x14ac:dyDescent="0.2">
      <c r="A28" s="41">
        <f>+'D-PDP'!C51</f>
        <v>2038</v>
      </c>
      <c r="B28" s="42">
        <f>+'CF PND'!D51</f>
        <v>29</v>
      </c>
      <c r="C28" s="43">
        <f>+'CF PND'!AB51/1000000</f>
        <v>4.2502999999999999E-2</v>
      </c>
      <c r="D28" s="43">
        <f>+'CF PND'!AC51/1000000</f>
        <v>0</v>
      </c>
      <c r="E28" s="43">
        <f>+'CF PND'!AD51/1000</f>
        <v>0</v>
      </c>
      <c r="F28" s="43">
        <f>+'CF PND'!AE51/1000</f>
        <v>10.124062</v>
      </c>
      <c r="G28" s="43">
        <f>SUM('CF PND'!AF51:AI51)/1000000</f>
        <v>0</v>
      </c>
      <c r="H28" s="43">
        <f>+'CF PND'!AM51/1000000</f>
        <v>3.3999999999999998E-3</v>
      </c>
      <c r="I28" s="43">
        <f>+'CF PND'!AN51/1000</f>
        <v>0</v>
      </c>
      <c r="J28" s="43">
        <f>'CF PND'!AO51/1000000</f>
        <v>0</v>
      </c>
      <c r="K28" s="43">
        <f>+'CF PND'!AQ51/1000000</f>
        <v>4.2502999999999999E-2</v>
      </c>
      <c r="L28" s="43">
        <f>+'CF PND'!AR51/1000000</f>
        <v>0</v>
      </c>
      <c r="M28" s="43">
        <f>+'CF PND'!AS51/1000</f>
        <v>0</v>
      </c>
      <c r="N28" s="43">
        <f>+'CF PND'!AT51/1000</f>
        <v>10.124062</v>
      </c>
      <c r="O28" s="43">
        <f>SUM('CF PND'!AU51:AX51)/1000000</f>
        <v>0</v>
      </c>
      <c r="P28" s="43">
        <f>+'CF PND'!AY51/1000000</f>
        <v>3.3999999999999998E-3</v>
      </c>
      <c r="Q28" s="43">
        <f>+'CF PND'!AZ51/1000</f>
        <v>0</v>
      </c>
      <c r="R28" s="43">
        <f>+'CF PND'!BA51/1000000</f>
        <v>0</v>
      </c>
      <c r="S28" s="43">
        <f>+'CF PND'!BB51/1000000</f>
        <v>3.9102999999999999E-2</v>
      </c>
      <c r="T28" s="43">
        <f>+'CF PND'!BC51/1000000</f>
        <v>0</v>
      </c>
      <c r="U28" s="43">
        <f>+'CF PND'!BD51/1000</f>
        <v>0</v>
      </c>
      <c r="V28" s="43">
        <f>+'CF PND'!BE51/1000</f>
        <v>10.124062</v>
      </c>
      <c r="W28" s="43">
        <f>SUM('CF PND'!BF51:BI51)/1000000</f>
        <v>0</v>
      </c>
      <c r="X28" s="43">
        <f>+'CF PND'!BJ51</f>
        <v>98.739000000000004</v>
      </c>
      <c r="Y28" s="43">
        <f>+'CF PND'!BM51*'CF PND'!BN51</f>
        <v>5.2927919999999995</v>
      </c>
      <c r="Z28" s="43">
        <f>IF((SUM('CF PND'!BP51:'CF PND'!BS51))=0,0,SUM('CF PND'!BP51:'CF PND'!BS51)/(COUNT('CF PND'!BP51:'CF PND'!BS51)-COUNTIF('CF PND'!BP51:'CF PND'!BS51,0)))</f>
        <v>57.914333333333332</v>
      </c>
      <c r="AA28" s="43">
        <f>+'CF PND'!BT51/1000000</f>
        <v>3.8610099999999998</v>
      </c>
      <c r="AB28" s="43">
        <f>(+'CF PND'!BU51)/1000000</f>
        <v>2.2835899999999998</v>
      </c>
      <c r="AC28" s="43">
        <f>(+'CF PND'!CT51)/1000000</f>
        <v>0</v>
      </c>
      <c r="AD28" s="43">
        <f>(+'CF PND'!DI51*('CF PND'!DJ51/100)/1000000)</f>
        <v>0</v>
      </c>
      <c r="AE28" s="43">
        <f>(SUM('CF PND'!DK51:DM51)/1000000)</f>
        <v>0</v>
      </c>
      <c r="AF28" s="43">
        <f>(+'CF PND'!DO51)/1000000</f>
        <v>1.5774189999999999</v>
      </c>
      <c r="AG28" s="43">
        <f>(+'CF PND'!DP51)/1000000</f>
        <v>0.36004799999999998</v>
      </c>
    </row>
    <row r="29" spans="1:33" x14ac:dyDescent="0.2">
      <c r="A29" s="41">
        <f>+'D-PDP'!C52</f>
        <v>2039</v>
      </c>
      <c r="B29" s="42">
        <f>+'CF PND'!D52</f>
        <v>29</v>
      </c>
      <c r="C29" s="43">
        <f>+'CF PND'!AB52/1000000</f>
        <v>3.3426999999999998E-2</v>
      </c>
      <c r="D29" s="43">
        <f>+'CF PND'!AC52/1000000</f>
        <v>0</v>
      </c>
      <c r="E29" s="43">
        <f>+'CF PND'!AD52/1000</f>
        <v>0</v>
      </c>
      <c r="F29" s="43">
        <f>+'CF PND'!AE52/1000</f>
        <v>8.0040949999999995</v>
      </c>
      <c r="G29" s="43">
        <f>SUM('CF PND'!AF52:AI52)/1000000</f>
        <v>0</v>
      </c>
      <c r="H29" s="43">
        <f>+'CF PND'!AM52/1000000</f>
        <v>2.6740000000000002E-3</v>
      </c>
      <c r="I29" s="43">
        <f>+'CF PND'!AN52/1000</f>
        <v>0</v>
      </c>
      <c r="J29" s="43">
        <f>'CF PND'!AO52/1000000</f>
        <v>0</v>
      </c>
      <c r="K29" s="43">
        <f>+'CF PND'!AQ52/1000000</f>
        <v>3.3426999999999998E-2</v>
      </c>
      <c r="L29" s="43">
        <f>+'CF PND'!AR52/1000000</f>
        <v>0</v>
      </c>
      <c r="M29" s="43">
        <f>+'CF PND'!AS52/1000</f>
        <v>0</v>
      </c>
      <c r="N29" s="43">
        <f>+'CF PND'!AT52/1000</f>
        <v>8.0040949999999995</v>
      </c>
      <c r="O29" s="43">
        <f>SUM('CF PND'!AU52:AX52)/1000000</f>
        <v>0</v>
      </c>
      <c r="P29" s="43">
        <f>+'CF PND'!AY52/1000000</f>
        <v>2.6740000000000002E-3</v>
      </c>
      <c r="Q29" s="43">
        <f>+'CF PND'!AZ52/1000</f>
        <v>0</v>
      </c>
      <c r="R29" s="43">
        <f>+'CF PND'!BA52/1000000</f>
        <v>0</v>
      </c>
      <c r="S29" s="43">
        <f>+'CF PND'!BB52/1000000</f>
        <v>3.0752999999999999E-2</v>
      </c>
      <c r="T29" s="43">
        <f>+'CF PND'!BC52/1000000</f>
        <v>0</v>
      </c>
      <c r="U29" s="43">
        <f>+'CF PND'!BD52/1000</f>
        <v>0</v>
      </c>
      <c r="V29" s="43">
        <f>+'CF PND'!BE52/1000</f>
        <v>8.0040949999999995</v>
      </c>
      <c r="W29" s="43">
        <f>SUM('CF PND'!BF52:BI52)/1000000</f>
        <v>0</v>
      </c>
      <c r="X29" s="43">
        <f>+'CF PND'!BJ52</f>
        <v>98.739000000000004</v>
      </c>
      <c r="Y29" s="43">
        <f>+'CF PND'!BM52*'CF PND'!BN52</f>
        <v>5.2927919999999995</v>
      </c>
      <c r="Z29" s="43">
        <f>IF((SUM('CF PND'!BP52:'CF PND'!BS52))=0,0,SUM('CF PND'!BP52:'CF PND'!BS52)/(COUNT('CF PND'!BP52:'CF PND'!BS52)-COUNTIF('CF PND'!BP52:'CF PND'!BS52,0)))</f>
        <v>57.914333333333332</v>
      </c>
      <c r="AA29" s="43">
        <f>+'CF PND'!BT52/1000000</f>
        <v>3.036575</v>
      </c>
      <c r="AB29" s="43">
        <f>(+'CF PND'!BU52)/1000000</f>
        <v>2.2750789999999999</v>
      </c>
      <c r="AC29" s="43">
        <f>(+'CF PND'!CT52)/1000000</f>
        <v>0</v>
      </c>
      <c r="AD29" s="43">
        <f>(+'CF PND'!DI52*('CF PND'!DJ52/100)/1000000)</f>
        <v>0</v>
      </c>
      <c r="AE29" s="43">
        <f>(SUM('CF PND'!DK52:DM52)/1000000)</f>
        <v>0</v>
      </c>
      <c r="AF29" s="43">
        <f>(+'CF PND'!DO52)/1000000</f>
        <v>0.76149500000000003</v>
      </c>
      <c r="AG29" s="43">
        <f>(+'CF PND'!DP52)/1000000</f>
        <v>0.15801100000000001</v>
      </c>
    </row>
    <row r="30" spans="1:33" x14ac:dyDescent="0.2">
      <c r="A30" s="41">
        <f>+'D-PDP'!C53</f>
        <v>2040</v>
      </c>
      <c r="B30" s="42">
        <f>+'CF PND'!D53</f>
        <v>25</v>
      </c>
      <c r="C30" s="43">
        <f>+'CF PND'!AB53/1000000</f>
        <v>2.4184000000000001E-2</v>
      </c>
      <c r="D30" s="43">
        <f>+'CF PND'!AC53/1000000</f>
        <v>0</v>
      </c>
      <c r="E30" s="43">
        <f>+'CF PND'!AD53/1000</f>
        <v>0</v>
      </c>
      <c r="F30" s="43">
        <f>+'CF PND'!AE53/1000</f>
        <v>6.0358939999999999</v>
      </c>
      <c r="G30" s="43">
        <f>SUM('CF PND'!AF53:AI53)/1000000</f>
        <v>0</v>
      </c>
      <c r="H30" s="43">
        <f>+'CF PND'!AM53/1000000</f>
        <v>1.934E-3</v>
      </c>
      <c r="I30" s="43">
        <f>+'CF PND'!AN53/1000</f>
        <v>0</v>
      </c>
      <c r="J30" s="43">
        <f>'CF PND'!AO53/1000000</f>
        <v>0</v>
      </c>
      <c r="K30" s="43">
        <f>+'CF PND'!AQ53/1000000</f>
        <v>2.4184000000000001E-2</v>
      </c>
      <c r="L30" s="43">
        <f>+'CF PND'!AR53/1000000</f>
        <v>0</v>
      </c>
      <c r="M30" s="43">
        <f>+'CF PND'!AS53/1000</f>
        <v>0</v>
      </c>
      <c r="N30" s="43">
        <f>+'CF PND'!AT53/1000</f>
        <v>6.0358939999999999</v>
      </c>
      <c r="O30" s="43">
        <f>SUM('CF PND'!AU53:AX53)/1000000</f>
        <v>0</v>
      </c>
      <c r="P30" s="43">
        <f>+'CF PND'!AY53/1000000</f>
        <v>1.934E-3</v>
      </c>
      <c r="Q30" s="43">
        <f>+'CF PND'!AZ53/1000</f>
        <v>0</v>
      </c>
      <c r="R30" s="43">
        <f>+'CF PND'!BA53/1000000</f>
        <v>0</v>
      </c>
      <c r="S30" s="43">
        <f>+'CF PND'!BB53/1000000</f>
        <v>2.2249000000000001E-2</v>
      </c>
      <c r="T30" s="43">
        <f>+'CF PND'!BC53/1000000</f>
        <v>0</v>
      </c>
      <c r="U30" s="43">
        <f>+'CF PND'!BD53/1000</f>
        <v>0</v>
      </c>
      <c r="V30" s="43">
        <f>+'CF PND'!BE53/1000</f>
        <v>6.0358939999999999</v>
      </c>
      <c r="W30" s="43">
        <f>SUM('CF PND'!BF53:BI53)/1000000</f>
        <v>0</v>
      </c>
      <c r="X30" s="43">
        <f>+'CF PND'!BJ53</f>
        <v>98.739000000000004</v>
      </c>
      <c r="Y30" s="43">
        <f>+'CF PND'!BM53*'CF PND'!BN53</f>
        <v>5.2927919999999995</v>
      </c>
      <c r="Z30" s="43">
        <f>IF((SUM('CF PND'!BP53:'CF PND'!BS53))=0,0,SUM('CF PND'!BP53:'CF PND'!BS53)/(COUNT('CF PND'!BP53:'CF PND'!BS53)-COUNTIF('CF PND'!BP53:'CF PND'!BS53,0)))</f>
        <v>57.914333333333332</v>
      </c>
      <c r="AA30" s="43">
        <f>+'CF PND'!BT53/1000000</f>
        <v>2.196895</v>
      </c>
      <c r="AB30" s="43">
        <f>(+'CF PND'!BU53)/1000000</f>
        <v>2.076794</v>
      </c>
      <c r="AC30" s="43">
        <f>(+'CF PND'!CT53)/1000000</f>
        <v>0</v>
      </c>
      <c r="AD30" s="43">
        <f>(+'CF PND'!DI53*('CF PND'!DJ53/100)/1000000)</f>
        <v>0</v>
      </c>
      <c r="AE30" s="43">
        <f>(SUM('CF PND'!DK53:DM53)/1000000)</f>
        <v>0</v>
      </c>
      <c r="AF30" s="43">
        <f>(+'CF PND'!DO53)/1000000</f>
        <v>0.120101</v>
      </c>
      <c r="AG30" s="43">
        <f>(+'CF PND'!DP53)/1000000</f>
        <v>2.2655000000000002E-2</v>
      </c>
    </row>
    <row r="31" spans="1:33" x14ac:dyDescent="0.2">
      <c r="A31" s="41">
        <f>+'D-PDP'!C54</f>
        <v>2041</v>
      </c>
      <c r="B31" s="42">
        <f>+'CF PND'!D54</f>
        <v>0</v>
      </c>
      <c r="C31" s="43">
        <f>+'CF PND'!AB54/1000000</f>
        <v>0</v>
      </c>
      <c r="D31" s="43">
        <f>+'CF PND'!AC54/1000000</f>
        <v>0</v>
      </c>
      <c r="E31" s="43">
        <f>+'CF PND'!AD54/1000</f>
        <v>0</v>
      </c>
      <c r="F31" s="43">
        <f>+'CF PND'!AE54/1000</f>
        <v>0</v>
      </c>
      <c r="G31" s="43">
        <f>SUM('CF PND'!AF54:AI54)/1000000</f>
        <v>0</v>
      </c>
      <c r="H31" s="43">
        <f>+'CF PND'!AM54/1000000</f>
        <v>0</v>
      </c>
      <c r="I31" s="43">
        <f>+'CF PND'!AN54/1000</f>
        <v>0</v>
      </c>
      <c r="J31" s="43">
        <f>'CF PND'!AO54/1000000</f>
        <v>0</v>
      </c>
      <c r="K31" s="43">
        <f>+'CF PND'!AQ54/1000000</f>
        <v>0</v>
      </c>
      <c r="L31" s="43">
        <f>+'CF PND'!AR54/1000000</f>
        <v>0</v>
      </c>
      <c r="M31" s="43">
        <f>+'CF PND'!AS54/1000</f>
        <v>0</v>
      </c>
      <c r="N31" s="43">
        <f>+'CF PND'!AT54/1000</f>
        <v>0</v>
      </c>
      <c r="O31" s="43">
        <f>SUM('CF PND'!AU54:AX54)/1000000</f>
        <v>0</v>
      </c>
      <c r="P31" s="43">
        <f>+'CF PND'!AY54/1000000</f>
        <v>0</v>
      </c>
      <c r="Q31" s="43">
        <f>+'CF PND'!AZ54/1000</f>
        <v>0</v>
      </c>
      <c r="R31" s="43">
        <f>+'CF PND'!BA54/1000000</f>
        <v>0</v>
      </c>
      <c r="S31" s="43">
        <f>+'CF PND'!BB54/1000000</f>
        <v>0</v>
      </c>
      <c r="T31" s="43">
        <f>+'CF PND'!BC54/1000000</f>
        <v>0</v>
      </c>
      <c r="U31" s="43">
        <f>+'CF PND'!BD54/1000</f>
        <v>0</v>
      </c>
      <c r="V31" s="43">
        <f>+'CF PND'!BE54/1000</f>
        <v>0</v>
      </c>
      <c r="W31" s="43">
        <f>SUM('CF PND'!BF54:BI54)/1000000</f>
        <v>0</v>
      </c>
      <c r="X31" s="43">
        <f>+'CF PND'!BJ54</f>
        <v>98.739000000000004</v>
      </c>
      <c r="Y31" s="43">
        <f>+'CF PND'!BM54*'CF PND'!BN54</f>
        <v>5.2927919999999995</v>
      </c>
      <c r="Z31" s="43">
        <f>IF((SUM('CF PND'!BP54:'CF PND'!BS54))=0,0,SUM('CF PND'!BP54:'CF PND'!BS54)/(COUNT('CF PND'!BP54:'CF PND'!BS54)-COUNTIF('CF PND'!BP54:'CF PND'!BS54,0)))</f>
        <v>57.914333333333332</v>
      </c>
      <c r="AA31" s="43">
        <f>+'CF PND'!BT54/1000000</f>
        <v>0</v>
      </c>
      <c r="AB31" s="43">
        <f>(+'CF PND'!BU54)/1000000</f>
        <v>0</v>
      </c>
      <c r="AC31" s="43">
        <f>(+'CF PND'!CT54)/1000000</f>
        <v>0</v>
      </c>
      <c r="AD31" s="43">
        <f>(+'CF PND'!DI54*('CF PND'!DJ54/100)/1000000)</f>
        <v>2.3207339999999999</v>
      </c>
      <c r="AE31" s="43">
        <f>(SUM('CF PND'!DK54:DM54)/1000000)</f>
        <v>0</v>
      </c>
      <c r="AF31" s="43">
        <f>(+'CF PND'!DO54)/1000000</f>
        <v>-2.3207339999999999</v>
      </c>
      <c r="AG31" s="43">
        <f>(+'CF PND'!DP54)/1000000</f>
        <v>-0.39797900000000003</v>
      </c>
    </row>
    <row r="32" spans="1:33" x14ac:dyDescent="0.2">
      <c r="A32" s="41">
        <f>+'D-PDP'!C55</f>
        <v>2042</v>
      </c>
      <c r="B32" s="42">
        <f>+'CF PND'!D55</f>
        <v>0</v>
      </c>
      <c r="C32" s="43">
        <f>+'CF PND'!AB55/1000000</f>
        <v>0</v>
      </c>
      <c r="D32" s="43">
        <f>+'CF PND'!AC55/1000000</f>
        <v>0</v>
      </c>
      <c r="E32" s="43">
        <f>+'CF PND'!AD55/1000</f>
        <v>0</v>
      </c>
      <c r="F32" s="43">
        <f>+'CF PND'!AE55/1000</f>
        <v>0</v>
      </c>
      <c r="G32" s="43">
        <f>SUM('CF PND'!AF55:AI55)/1000000</f>
        <v>0</v>
      </c>
      <c r="H32" s="43">
        <f>+'CF PND'!AM55/1000000</f>
        <v>0</v>
      </c>
      <c r="I32" s="43">
        <f>+'CF PND'!AN55/1000</f>
        <v>0</v>
      </c>
      <c r="J32" s="43">
        <f>'CF PND'!AO55/1000000</f>
        <v>0</v>
      </c>
      <c r="K32" s="43">
        <f>+'CF PND'!AQ55/1000000</f>
        <v>0</v>
      </c>
      <c r="L32" s="43">
        <f>+'CF PND'!AR55/1000000</f>
        <v>0</v>
      </c>
      <c r="M32" s="43">
        <f>+'CF PND'!AS55/1000</f>
        <v>0</v>
      </c>
      <c r="N32" s="43">
        <f>+'CF PND'!AT55/1000</f>
        <v>0</v>
      </c>
      <c r="O32" s="43">
        <f>SUM('CF PND'!AU55:AX55)/1000000</f>
        <v>0</v>
      </c>
      <c r="P32" s="43">
        <f>+'CF PND'!AY55/1000000</f>
        <v>0</v>
      </c>
      <c r="Q32" s="43">
        <f>+'CF PND'!AZ55/1000</f>
        <v>0</v>
      </c>
      <c r="R32" s="43">
        <f>+'CF PND'!BA55/1000000</f>
        <v>0</v>
      </c>
      <c r="S32" s="43">
        <f>+'CF PND'!BB55/1000000</f>
        <v>0</v>
      </c>
      <c r="T32" s="43">
        <f>+'CF PND'!BC55/1000000</f>
        <v>0</v>
      </c>
      <c r="U32" s="43">
        <f>+'CF PND'!BD55/1000</f>
        <v>0</v>
      </c>
      <c r="V32" s="43">
        <f>+'CF PND'!BE55/1000</f>
        <v>0</v>
      </c>
      <c r="W32" s="43">
        <f>SUM('CF PND'!BF55:BI55)/1000000</f>
        <v>0</v>
      </c>
      <c r="X32" s="43">
        <f>+'CF PND'!BJ55</f>
        <v>98.739000000000004</v>
      </c>
      <c r="Y32" s="43">
        <f>+'CF PND'!BM55*'CF PND'!BN55</f>
        <v>5.2927919999999995</v>
      </c>
      <c r="Z32" s="43">
        <f>IF((SUM('CF PND'!BP55:'CF PND'!BS55))=0,0,SUM('CF PND'!BP55:'CF PND'!BS55)/(COUNT('CF PND'!BP55:'CF PND'!BS55)-COUNTIF('CF PND'!BP55:'CF PND'!BS55,0)))</f>
        <v>57.914333333333332</v>
      </c>
      <c r="AA32" s="43">
        <f>+'CF PND'!BT55/1000000</f>
        <v>0</v>
      </c>
      <c r="AB32" s="43">
        <f>(+'CF PND'!BU55)/1000000</f>
        <v>0</v>
      </c>
      <c r="AC32" s="43">
        <f>(+'CF PND'!CT55)/1000000</f>
        <v>0</v>
      </c>
      <c r="AD32" s="43">
        <f>(+'CF PND'!DI55*('CF PND'!DJ55/100)/1000000)</f>
        <v>0</v>
      </c>
      <c r="AE32" s="43">
        <f>(SUM('CF PND'!DK55:DM55)/1000000)</f>
        <v>0</v>
      </c>
      <c r="AF32" s="43">
        <f>(+'CF PND'!DO55)/1000000</f>
        <v>0</v>
      </c>
      <c r="AG32" s="43">
        <f>(+'CF PND'!DP55)/1000000</f>
        <v>0</v>
      </c>
    </row>
    <row r="33" spans="1:33" x14ac:dyDescent="0.2">
      <c r="A33" s="41">
        <f>+'D-PDP'!C56</f>
        <v>2043</v>
      </c>
      <c r="B33" s="42">
        <f>+'CF PND'!D56</f>
        <v>0</v>
      </c>
      <c r="C33" s="43">
        <f>+'CF PND'!AB56/1000000</f>
        <v>0</v>
      </c>
      <c r="D33" s="43">
        <f>+'CF PND'!AC56/1000000</f>
        <v>0</v>
      </c>
      <c r="E33" s="43">
        <f>+'CF PND'!AD56/1000</f>
        <v>0</v>
      </c>
      <c r="F33" s="43">
        <f>+'CF PND'!AE56/1000</f>
        <v>0</v>
      </c>
      <c r="G33" s="43">
        <f>SUM('CF PND'!AF56:AI56)/1000000</f>
        <v>0</v>
      </c>
      <c r="H33" s="43">
        <f>+'CF PND'!AM56/1000000</f>
        <v>0</v>
      </c>
      <c r="I33" s="43">
        <f>+'CF PND'!AN56/1000</f>
        <v>0</v>
      </c>
      <c r="J33" s="43">
        <f>'CF PND'!AO56/1000000</f>
        <v>0</v>
      </c>
      <c r="K33" s="43">
        <f>+'CF PND'!AQ56/1000000</f>
        <v>0</v>
      </c>
      <c r="L33" s="43">
        <f>+'CF PND'!AR56/1000000</f>
        <v>0</v>
      </c>
      <c r="M33" s="43">
        <f>+'CF PND'!AS56/1000</f>
        <v>0</v>
      </c>
      <c r="N33" s="43">
        <f>+'CF PND'!AT56/1000</f>
        <v>0</v>
      </c>
      <c r="O33" s="43">
        <f>SUM('CF PND'!AU56:AX56)/1000000</f>
        <v>0</v>
      </c>
      <c r="P33" s="43">
        <f>+'CF PND'!AY56/1000000</f>
        <v>0</v>
      </c>
      <c r="Q33" s="43">
        <f>+'CF PND'!AZ56/1000</f>
        <v>0</v>
      </c>
      <c r="R33" s="43">
        <f>+'CF PND'!BA56/1000000</f>
        <v>0</v>
      </c>
      <c r="S33" s="43">
        <f>+'CF PND'!BB56/1000000</f>
        <v>0</v>
      </c>
      <c r="T33" s="43">
        <f>+'CF PND'!BC56/1000000</f>
        <v>0</v>
      </c>
      <c r="U33" s="43">
        <f>+'CF PND'!BD56/1000</f>
        <v>0</v>
      </c>
      <c r="V33" s="43">
        <f>+'CF PND'!BE56/1000</f>
        <v>0</v>
      </c>
      <c r="W33" s="43">
        <f>SUM('CF PND'!BF56:BI56)/1000000</f>
        <v>0</v>
      </c>
      <c r="X33" s="43">
        <f>+'CF PND'!BJ56</f>
        <v>98.739000000000004</v>
      </c>
      <c r="Y33" s="43">
        <f>+'CF PND'!BM56*'CF PND'!BN56</f>
        <v>5.2927919999999995</v>
      </c>
      <c r="Z33" s="43">
        <f>IF((SUM('CF PND'!BP56:'CF PND'!BS56))=0,0,SUM('CF PND'!BP56:'CF PND'!BS56)/(COUNT('CF PND'!BP56:'CF PND'!BS56)-COUNTIF('CF PND'!BP56:'CF PND'!BS56,0)))</f>
        <v>57.914333333333332</v>
      </c>
      <c r="AA33" s="43">
        <f>+'CF PND'!BT56/1000000</f>
        <v>0</v>
      </c>
      <c r="AB33" s="43">
        <f>(+'CF PND'!BU56)/1000000</f>
        <v>0</v>
      </c>
      <c r="AC33" s="43">
        <f>(+'CF PND'!CT56)/1000000</f>
        <v>0</v>
      </c>
      <c r="AD33" s="43">
        <f>(+'CF PND'!DI56*('CF PND'!DJ56/100)/1000000)</f>
        <v>0</v>
      </c>
      <c r="AE33" s="43">
        <f>(SUM('CF PND'!DK56:DM56)/1000000)</f>
        <v>0</v>
      </c>
      <c r="AF33" s="43">
        <f>(+'CF PND'!DO56)/1000000</f>
        <v>0</v>
      </c>
      <c r="AG33" s="43">
        <f>(+'CF PND'!DP56)/1000000</f>
        <v>0</v>
      </c>
    </row>
    <row r="34" spans="1:33" x14ac:dyDescent="0.2">
      <c r="A34" s="41">
        <f>+'D-PDP'!C57</f>
        <v>2044</v>
      </c>
      <c r="B34" s="42">
        <f>+'CF PND'!D57</f>
        <v>0</v>
      </c>
      <c r="C34" s="43">
        <f>+'CF PND'!AB57/1000000</f>
        <v>0</v>
      </c>
      <c r="D34" s="43">
        <f>+'CF PND'!AC57/1000000</f>
        <v>0</v>
      </c>
      <c r="E34" s="43">
        <f>+'CF PND'!AD57/1000</f>
        <v>0</v>
      </c>
      <c r="F34" s="43">
        <f>+'CF PND'!AE57/1000</f>
        <v>0</v>
      </c>
      <c r="G34" s="43">
        <f>SUM('CF PND'!AF57:AI57)/1000000</f>
        <v>0</v>
      </c>
      <c r="H34" s="43">
        <f>+'CF PND'!AM57/1000000</f>
        <v>0</v>
      </c>
      <c r="I34" s="43">
        <f>+'CF PND'!AN57/1000</f>
        <v>0</v>
      </c>
      <c r="J34" s="43">
        <f>'CF PND'!AO57/1000000</f>
        <v>0</v>
      </c>
      <c r="K34" s="43">
        <f>+'CF PND'!AQ57/1000000</f>
        <v>0</v>
      </c>
      <c r="L34" s="43">
        <f>+'CF PND'!AR57/1000000</f>
        <v>0</v>
      </c>
      <c r="M34" s="43">
        <f>+'CF PND'!AS57/1000</f>
        <v>0</v>
      </c>
      <c r="N34" s="43">
        <f>+'CF PND'!AT57/1000</f>
        <v>0</v>
      </c>
      <c r="O34" s="43">
        <f>SUM('CF PND'!AU57:AX57)/1000000</f>
        <v>0</v>
      </c>
      <c r="P34" s="43">
        <f>+'CF PND'!AY57/1000000</f>
        <v>0</v>
      </c>
      <c r="Q34" s="43">
        <f>+'CF PND'!AZ57/1000</f>
        <v>0</v>
      </c>
      <c r="R34" s="43">
        <f>+'CF PND'!BA57/1000000</f>
        <v>0</v>
      </c>
      <c r="S34" s="43">
        <f>+'CF PND'!BB57/1000000</f>
        <v>0</v>
      </c>
      <c r="T34" s="43">
        <f>+'CF PND'!BC57/1000000</f>
        <v>0</v>
      </c>
      <c r="U34" s="43">
        <f>+'CF PND'!BD57/1000</f>
        <v>0</v>
      </c>
      <c r="V34" s="43">
        <f>+'CF PND'!BE57/1000</f>
        <v>0</v>
      </c>
      <c r="W34" s="43">
        <f>SUM('CF PND'!BF57:BI57)/1000000</f>
        <v>0</v>
      </c>
      <c r="X34" s="43">
        <f>+'CF PND'!BJ57</f>
        <v>98.739000000000004</v>
      </c>
      <c r="Y34" s="43">
        <f>+'CF PND'!BM57*'CF PND'!BN57</f>
        <v>5.2927919999999995</v>
      </c>
      <c r="Z34" s="43">
        <f>IF((SUM('CF PND'!BP57:'CF PND'!BS57))=0,0,SUM('CF PND'!BP57:'CF PND'!BS57)/(COUNT('CF PND'!BP57:'CF PND'!BS57)-COUNTIF('CF PND'!BP57:'CF PND'!BS57,0)))</f>
        <v>57.914333333333332</v>
      </c>
      <c r="AA34" s="43">
        <f>+'CF PND'!BT57/1000000</f>
        <v>0</v>
      </c>
      <c r="AB34" s="43">
        <f>(+'CF PND'!BU57)/1000000</f>
        <v>0</v>
      </c>
      <c r="AC34" s="43">
        <f>(+'CF PND'!CT57)/1000000</f>
        <v>0</v>
      </c>
      <c r="AD34" s="43">
        <f>(+'CF PND'!DI57*('CF PND'!DJ57/100)/1000000)</f>
        <v>0</v>
      </c>
      <c r="AE34" s="43">
        <f>(SUM('CF PND'!DK57:DM57)/1000000)</f>
        <v>0</v>
      </c>
      <c r="AF34" s="43">
        <f>(+'CF PND'!DO57)/1000000</f>
        <v>0</v>
      </c>
      <c r="AG34" s="43">
        <f>(+'CF PND'!DP57)/1000000</f>
        <v>0</v>
      </c>
    </row>
    <row r="35" spans="1:33" x14ac:dyDescent="0.2">
      <c r="A35" s="41">
        <f>+'D-PDP'!C58</f>
        <v>2045</v>
      </c>
      <c r="B35" s="42">
        <f>+'CF PND'!D58</f>
        <v>0</v>
      </c>
      <c r="C35" s="43">
        <f>+'CF PND'!AB58/1000000</f>
        <v>0</v>
      </c>
      <c r="D35" s="43">
        <f>+'CF PND'!AC58/1000000</f>
        <v>0</v>
      </c>
      <c r="E35" s="43">
        <f>+'CF PND'!AD58/1000</f>
        <v>0</v>
      </c>
      <c r="F35" s="43">
        <f>+'CF PND'!AE58/1000</f>
        <v>0</v>
      </c>
      <c r="G35" s="43">
        <f>SUM('CF PND'!AF58:AI58)/1000000</f>
        <v>0</v>
      </c>
      <c r="H35" s="43">
        <f>+'CF PND'!AM58/1000000</f>
        <v>0</v>
      </c>
      <c r="I35" s="43">
        <f>+'CF PND'!AN58/1000</f>
        <v>0</v>
      </c>
      <c r="J35" s="43">
        <f>'CF PND'!AO58/1000000</f>
        <v>0</v>
      </c>
      <c r="K35" s="43">
        <f>+'CF PND'!AQ58/1000000</f>
        <v>0</v>
      </c>
      <c r="L35" s="43">
        <f>+'CF PND'!AR58/1000000</f>
        <v>0</v>
      </c>
      <c r="M35" s="43">
        <f>+'CF PND'!AS58/1000</f>
        <v>0</v>
      </c>
      <c r="N35" s="43">
        <f>+'CF PND'!AT58/1000</f>
        <v>0</v>
      </c>
      <c r="O35" s="43">
        <f>SUM('CF PND'!AU58:AX58)/1000000</f>
        <v>0</v>
      </c>
      <c r="P35" s="43">
        <f>+'CF PND'!AY58/1000000</f>
        <v>0</v>
      </c>
      <c r="Q35" s="43">
        <f>+'CF PND'!AZ58/1000</f>
        <v>0</v>
      </c>
      <c r="R35" s="43">
        <f>+'CF PND'!BA58/1000000</f>
        <v>0</v>
      </c>
      <c r="S35" s="43">
        <f>+'CF PND'!BB58/1000000</f>
        <v>0</v>
      </c>
      <c r="T35" s="43">
        <f>+'CF PND'!BC58/1000000</f>
        <v>0</v>
      </c>
      <c r="U35" s="43">
        <f>+'CF PND'!BD58/1000</f>
        <v>0</v>
      </c>
      <c r="V35" s="43">
        <f>+'CF PND'!BE58/1000</f>
        <v>0</v>
      </c>
      <c r="W35" s="43">
        <f>SUM('CF PND'!BF58:BI58)/1000000</f>
        <v>0</v>
      </c>
      <c r="X35" s="43">
        <f>+'CF PND'!BJ58</f>
        <v>98.739000000000004</v>
      </c>
      <c r="Y35" s="43">
        <f>+'CF PND'!BM58*'CF PND'!BN58</f>
        <v>5.2927919999999995</v>
      </c>
      <c r="Z35" s="43">
        <f>IF((SUM('CF PND'!BP58:'CF PND'!BS58))=0,0,SUM('CF PND'!BP58:'CF PND'!BS58)/(COUNT('CF PND'!BP58:'CF PND'!BS58)-COUNTIF('CF PND'!BP58:'CF PND'!BS58,0)))</f>
        <v>57.914333333333332</v>
      </c>
      <c r="AA35" s="43">
        <f>+'CF PND'!BT58/1000000</f>
        <v>0</v>
      </c>
      <c r="AB35" s="43">
        <f>(+'CF PND'!BU58)/1000000</f>
        <v>0</v>
      </c>
      <c r="AC35" s="43">
        <f>(+'CF PND'!CT58)/1000000</f>
        <v>0</v>
      </c>
      <c r="AD35" s="43">
        <f>(+'CF PND'!DI58*('CF PND'!DJ58/100)/1000000)</f>
        <v>0</v>
      </c>
      <c r="AE35" s="43">
        <f>(SUM('CF PND'!DK58:DM58)/1000000)</f>
        <v>0</v>
      </c>
      <c r="AF35" s="43">
        <f>(+'CF PND'!DO58)/1000000</f>
        <v>0</v>
      </c>
      <c r="AG35" s="43">
        <f>(+'CF PND'!DP58)/1000000</f>
        <v>0</v>
      </c>
    </row>
    <row r="36" spans="1:33" x14ac:dyDescent="0.2">
      <c r="A36" s="41">
        <f>+'D-PDP'!C59</f>
        <v>2046</v>
      </c>
      <c r="B36" s="42">
        <f>+'CF PND'!D59</f>
        <v>0</v>
      </c>
      <c r="C36" s="43">
        <f>+'CF PND'!AB59/1000000</f>
        <v>0</v>
      </c>
      <c r="D36" s="43">
        <f>+'CF PND'!AC59/1000000</f>
        <v>0</v>
      </c>
      <c r="E36" s="43">
        <f>+'CF PND'!AD59/1000</f>
        <v>0</v>
      </c>
      <c r="F36" s="43">
        <f>+'CF PND'!AE59/1000</f>
        <v>0</v>
      </c>
      <c r="G36" s="43">
        <f>SUM('CF PND'!AF59:AI59)/1000000</f>
        <v>0</v>
      </c>
      <c r="H36" s="43">
        <f>+'CF PND'!AM59/1000000</f>
        <v>0</v>
      </c>
      <c r="I36" s="43">
        <f>+'CF PND'!AN59/1000</f>
        <v>0</v>
      </c>
      <c r="J36" s="43">
        <f>'CF PND'!AO59/1000000</f>
        <v>0</v>
      </c>
      <c r="K36" s="43">
        <f>+'CF PND'!AQ59/1000000</f>
        <v>0</v>
      </c>
      <c r="L36" s="43">
        <f>+'CF PND'!AR59/1000000</f>
        <v>0</v>
      </c>
      <c r="M36" s="43">
        <f>+'CF PND'!AS59/1000</f>
        <v>0</v>
      </c>
      <c r="N36" s="43">
        <f>+'CF PND'!AT59/1000</f>
        <v>0</v>
      </c>
      <c r="O36" s="43">
        <f>SUM('CF PND'!AU59:AX59)/1000000</f>
        <v>0</v>
      </c>
      <c r="P36" s="43">
        <f>+'CF PND'!AY59/1000000</f>
        <v>0</v>
      </c>
      <c r="Q36" s="43">
        <f>+'CF PND'!AZ59/1000</f>
        <v>0</v>
      </c>
      <c r="R36" s="43">
        <f>+'CF PND'!BA59/1000000</f>
        <v>0</v>
      </c>
      <c r="S36" s="43">
        <f>+'CF PND'!BB59/1000000</f>
        <v>0</v>
      </c>
      <c r="T36" s="43">
        <f>+'CF PND'!BC59/1000000</f>
        <v>0</v>
      </c>
      <c r="U36" s="43">
        <f>+'CF PND'!BD59/1000</f>
        <v>0</v>
      </c>
      <c r="V36" s="43">
        <f>+'CF PND'!BE59/1000</f>
        <v>0</v>
      </c>
      <c r="W36" s="43">
        <f>SUM('CF PND'!BF59:BI59)/1000000</f>
        <v>0</v>
      </c>
      <c r="X36" s="43">
        <f>+'CF PND'!BJ59</f>
        <v>98.739000000000004</v>
      </c>
      <c r="Y36" s="43">
        <f>+'CF PND'!BM59*'CF PND'!BN59</f>
        <v>5.2927919999999995</v>
      </c>
      <c r="Z36" s="43">
        <f>IF((SUM('CF PND'!BP59:'CF PND'!BS59))=0,0,SUM('CF PND'!BP59:'CF PND'!BS59)/(COUNT('CF PND'!BP59:'CF PND'!BS59)-COUNTIF('CF PND'!BP59:'CF PND'!BS59,0)))</f>
        <v>57.914333333333332</v>
      </c>
      <c r="AA36" s="43">
        <f>+'CF PND'!BT59/1000000</f>
        <v>0</v>
      </c>
      <c r="AB36" s="43">
        <f>(+'CF PND'!BU59)/1000000</f>
        <v>0</v>
      </c>
      <c r="AC36" s="43">
        <f>(+'CF PND'!CT59)/1000000</f>
        <v>0</v>
      </c>
      <c r="AD36" s="43">
        <f>(+'CF PND'!DI59*('CF PND'!DJ59/100)/1000000)</f>
        <v>0</v>
      </c>
      <c r="AE36" s="43">
        <f>(SUM('CF PND'!DK59:DM59)/1000000)</f>
        <v>0</v>
      </c>
      <c r="AF36" s="43">
        <f>(+'CF PND'!DO59)/1000000</f>
        <v>0</v>
      </c>
      <c r="AG36" s="43">
        <f>(+'CF PND'!DP59)/1000000</f>
        <v>0</v>
      </c>
    </row>
    <row r="37" spans="1:33" x14ac:dyDescent="0.2">
      <c r="A37" s="41">
        <f>+'D-PDP'!C60</f>
        <v>2047</v>
      </c>
      <c r="B37" s="42">
        <f>+'CF PND'!D60</f>
        <v>0</v>
      </c>
      <c r="C37" s="43">
        <f>+'CF PND'!AB60/1000000</f>
        <v>0</v>
      </c>
      <c r="D37" s="43">
        <f>+'CF PND'!AC60/1000000</f>
        <v>0</v>
      </c>
      <c r="E37" s="43">
        <f>+'CF PND'!AD60/1000</f>
        <v>0</v>
      </c>
      <c r="F37" s="43">
        <f>+'CF PND'!AE60/1000</f>
        <v>0</v>
      </c>
      <c r="G37" s="43">
        <f>SUM('CF PND'!AF60:AI60)/1000000</f>
        <v>0</v>
      </c>
      <c r="H37" s="43">
        <f>+'CF PND'!AM60/1000000</f>
        <v>0</v>
      </c>
      <c r="I37" s="43">
        <f>+'CF PND'!AN60/1000</f>
        <v>0</v>
      </c>
      <c r="J37" s="43">
        <f>'CF PND'!AO60/1000000</f>
        <v>0</v>
      </c>
      <c r="K37" s="43">
        <f>+'CF PND'!AQ60/1000000</f>
        <v>0</v>
      </c>
      <c r="L37" s="43">
        <f>+'CF PND'!AR60/1000000</f>
        <v>0</v>
      </c>
      <c r="M37" s="43">
        <f>+'CF PND'!AS60/1000</f>
        <v>0</v>
      </c>
      <c r="N37" s="43">
        <f>+'CF PND'!AT60/1000</f>
        <v>0</v>
      </c>
      <c r="O37" s="43">
        <f>SUM('CF PND'!AU60:AX60)/1000000</f>
        <v>0</v>
      </c>
      <c r="P37" s="43">
        <f>+'CF PND'!AY60/1000000</f>
        <v>0</v>
      </c>
      <c r="Q37" s="43">
        <f>+'CF PND'!AZ60/1000</f>
        <v>0</v>
      </c>
      <c r="R37" s="43">
        <f>+'CF PND'!BA60/1000000</f>
        <v>0</v>
      </c>
      <c r="S37" s="43">
        <f>+'CF PND'!BB60/1000000</f>
        <v>0</v>
      </c>
      <c r="T37" s="43">
        <f>+'CF PND'!BC60/1000000</f>
        <v>0</v>
      </c>
      <c r="U37" s="43">
        <f>+'CF PND'!BD60/1000</f>
        <v>0</v>
      </c>
      <c r="V37" s="43">
        <f>+'CF PND'!BE60/1000</f>
        <v>0</v>
      </c>
      <c r="W37" s="43">
        <f>SUM('CF PND'!BF60:BI60)/1000000</f>
        <v>0</v>
      </c>
      <c r="X37" s="43">
        <f>+'CF PND'!BJ60</f>
        <v>98.739000000000004</v>
      </c>
      <c r="Y37" s="43">
        <f>+'CF PND'!BM60*'CF PND'!BN60</f>
        <v>5.2927919999999995</v>
      </c>
      <c r="Z37" s="43">
        <f>IF((SUM('CF PND'!BP60:'CF PND'!BS60))=0,0,SUM('CF PND'!BP60:'CF PND'!BS60)/(COUNT('CF PND'!BP60:'CF PND'!BS60)-COUNTIF('CF PND'!BP60:'CF PND'!BS60,0)))</f>
        <v>57.914333333333332</v>
      </c>
      <c r="AA37" s="43">
        <f>+'CF PND'!BT60/1000000</f>
        <v>0</v>
      </c>
      <c r="AB37" s="43">
        <f>(+'CF PND'!BU60)/1000000</f>
        <v>0</v>
      </c>
      <c r="AC37" s="43">
        <f>(+'CF PND'!CT60)/1000000</f>
        <v>0</v>
      </c>
      <c r="AD37" s="43">
        <f>(+'CF PND'!DI60*('CF PND'!DJ60/100)/1000000)</f>
        <v>0</v>
      </c>
      <c r="AE37" s="43">
        <f>(SUM('CF PND'!DK60:DM60)/1000000)</f>
        <v>0</v>
      </c>
      <c r="AF37" s="43">
        <f>(+'CF PND'!DO60)/1000000</f>
        <v>0</v>
      </c>
      <c r="AG37" s="43">
        <f>(+'CF PND'!DP60)/1000000</f>
        <v>0</v>
      </c>
    </row>
    <row r="38" spans="1:33" x14ac:dyDescent="0.2">
      <c r="A38" s="41">
        <f>+'D-PDP'!C61</f>
        <v>2048</v>
      </c>
      <c r="B38" s="42">
        <f>+'CF PND'!D61</f>
        <v>0</v>
      </c>
      <c r="C38" s="43">
        <f>+'CF PND'!AB61/1000000</f>
        <v>0</v>
      </c>
      <c r="D38" s="43">
        <f>+'CF PND'!AC61/1000000</f>
        <v>0</v>
      </c>
      <c r="E38" s="43">
        <f>+'CF PND'!AD61/1000</f>
        <v>0</v>
      </c>
      <c r="F38" s="43">
        <f>+'CF PND'!AE61/1000</f>
        <v>0</v>
      </c>
      <c r="G38" s="43">
        <f>SUM('CF PND'!AF61:AI61)/1000000</f>
        <v>0</v>
      </c>
      <c r="H38" s="43">
        <f>+'CF PND'!AM61/1000000</f>
        <v>0</v>
      </c>
      <c r="I38" s="43">
        <f>+'CF PND'!AN61/1000</f>
        <v>0</v>
      </c>
      <c r="J38" s="43">
        <f>'CF PND'!AO61/1000000</f>
        <v>0</v>
      </c>
      <c r="K38" s="43">
        <f>+'CF PND'!AQ61/1000000</f>
        <v>0</v>
      </c>
      <c r="L38" s="43">
        <f>+'CF PND'!AR61/1000000</f>
        <v>0</v>
      </c>
      <c r="M38" s="43">
        <f>+'CF PND'!AS61/1000</f>
        <v>0</v>
      </c>
      <c r="N38" s="43">
        <f>+'CF PND'!AT61/1000</f>
        <v>0</v>
      </c>
      <c r="O38" s="43">
        <f>SUM('CF PND'!AU61:AX61)/1000000</f>
        <v>0</v>
      </c>
      <c r="P38" s="43">
        <f>+'CF PND'!AY61/1000000</f>
        <v>0</v>
      </c>
      <c r="Q38" s="43">
        <f>+'CF PND'!AZ61/1000</f>
        <v>0</v>
      </c>
      <c r="R38" s="43">
        <f>+'CF PND'!BA61/1000000</f>
        <v>0</v>
      </c>
      <c r="S38" s="43">
        <f>+'CF PND'!BB61/1000000</f>
        <v>0</v>
      </c>
      <c r="T38" s="43">
        <f>+'CF PND'!BC61/1000000</f>
        <v>0</v>
      </c>
      <c r="U38" s="43">
        <f>+'CF PND'!BD61/1000</f>
        <v>0</v>
      </c>
      <c r="V38" s="43">
        <f>+'CF PND'!BE61/1000</f>
        <v>0</v>
      </c>
      <c r="W38" s="43">
        <f>SUM('CF PND'!BF61:BI61)/1000000</f>
        <v>0</v>
      </c>
      <c r="X38" s="43">
        <f>+'CF PND'!BJ61</f>
        <v>98.739000000000004</v>
      </c>
      <c r="Y38" s="43">
        <f>+'CF PND'!BM61*'CF PND'!BN61</f>
        <v>5.2927919999999995</v>
      </c>
      <c r="Z38" s="43">
        <f>IF((SUM('CF PND'!BP61:'CF PND'!BS61))=0,0,SUM('CF PND'!BP61:'CF PND'!BS61)/(COUNT('CF PND'!BP61:'CF PND'!BS61)-COUNTIF('CF PND'!BP61:'CF PND'!BS61,0)))</f>
        <v>57.914333333333332</v>
      </c>
      <c r="AA38" s="43">
        <f>+'CF PND'!BT61/1000000</f>
        <v>0</v>
      </c>
      <c r="AB38" s="43">
        <f>(+'CF PND'!BU61)/1000000</f>
        <v>0</v>
      </c>
      <c r="AC38" s="43">
        <f>(+'CF PND'!CT61)/1000000</f>
        <v>0</v>
      </c>
      <c r="AD38" s="43">
        <f>(+'CF PND'!DI61*('CF PND'!DJ61/100)/1000000)</f>
        <v>0</v>
      </c>
      <c r="AE38" s="43">
        <f>(SUM('CF PND'!DK61:DM61)/1000000)</f>
        <v>0</v>
      </c>
      <c r="AF38" s="43">
        <f>(+'CF PND'!DO61)/1000000</f>
        <v>0</v>
      </c>
      <c r="AG38" s="43">
        <f>(+'CF PND'!DP61)/1000000</f>
        <v>0</v>
      </c>
    </row>
    <row r="39" spans="1:33" x14ac:dyDescent="0.2">
      <c r="A39" s="41">
        <f>+'D-PDP'!C62</f>
        <v>2049</v>
      </c>
      <c r="B39" s="42">
        <f>+'CF PND'!D62</f>
        <v>0</v>
      </c>
      <c r="C39" s="43">
        <f>+'CF PND'!AB62/1000000</f>
        <v>0</v>
      </c>
      <c r="D39" s="43">
        <f>+'CF PND'!AC62/1000000</f>
        <v>0</v>
      </c>
      <c r="E39" s="43">
        <f>+'CF PND'!AD62/1000</f>
        <v>0</v>
      </c>
      <c r="F39" s="43">
        <f>+'CF PND'!AE62/1000</f>
        <v>0</v>
      </c>
      <c r="G39" s="43">
        <f>SUM('CF PND'!AF62:AI62)/1000000</f>
        <v>0</v>
      </c>
      <c r="H39" s="43">
        <f>+'CF PND'!AM62/1000000</f>
        <v>0</v>
      </c>
      <c r="I39" s="43">
        <f>+'CF PND'!AN62/1000</f>
        <v>0</v>
      </c>
      <c r="J39" s="43">
        <f>'CF PND'!AO62/1000000</f>
        <v>0</v>
      </c>
      <c r="K39" s="43">
        <f>+'CF PND'!AQ62/1000000</f>
        <v>0</v>
      </c>
      <c r="L39" s="43">
        <f>+'CF PND'!AR62/1000000</f>
        <v>0</v>
      </c>
      <c r="M39" s="43">
        <f>+'CF PND'!AS62/1000</f>
        <v>0</v>
      </c>
      <c r="N39" s="43">
        <f>+'CF PND'!AT62/1000</f>
        <v>0</v>
      </c>
      <c r="O39" s="43">
        <f>SUM('CF PND'!AU62:AX62)/1000000</f>
        <v>0</v>
      </c>
      <c r="P39" s="43">
        <f>+'CF PND'!AY62/1000000</f>
        <v>0</v>
      </c>
      <c r="Q39" s="43">
        <f>+'CF PND'!AZ62/1000</f>
        <v>0</v>
      </c>
      <c r="R39" s="43">
        <f>+'CF PND'!BA62/1000000</f>
        <v>0</v>
      </c>
      <c r="S39" s="43">
        <f>+'CF PND'!BB62/1000000</f>
        <v>0</v>
      </c>
      <c r="T39" s="43">
        <f>+'CF PND'!BC62/1000000</f>
        <v>0</v>
      </c>
      <c r="U39" s="43">
        <f>+'CF PND'!BD62/1000</f>
        <v>0</v>
      </c>
      <c r="V39" s="43">
        <f>+'CF PND'!BE62/1000</f>
        <v>0</v>
      </c>
      <c r="W39" s="43">
        <f>SUM('CF PND'!BF62:BI62)/1000000</f>
        <v>0</v>
      </c>
      <c r="X39" s="43">
        <f>+'CF PND'!BJ62</f>
        <v>98.739000000000004</v>
      </c>
      <c r="Y39" s="43">
        <f>+'CF PND'!BM62*'CF PND'!BN62</f>
        <v>5.2927919999999995</v>
      </c>
      <c r="Z39" s="43">
        <f>IF((SUM('CF PND'!BP62:'CF PND'!BS62))=0,0,SUM('CF PND'!BP62:'CF PND'!BS62)/(COUNT('CF PND'!BP62:'CF PND'!BS62)-COUNTIF('CF PND'!BP62:'CF PND'!BS62,0)))</f>
        <v>57.914333333333332</v>
      </c>
      <c r="AA39" s="43">
        <f>+'CF PND'!BT62/1000000</f>
        <v>0</v>
      </c>
      <c r="AB39" s="43">
        <f>(+'CF PND'!BU62)/1000000</f>
        <v>0</v>
      </c>
      <c r="AC39" s="43">
        <f>(+'CF PND'!CT62)/1000000</f>
        <v>0</v>
      </c>
      <c r="AD39" s="43">
        <f>(+'CF PND'!DI62*('CF PND'!DJ62/100)/1000000)</f>
        <v>0</v>
      </c>
      <c r="AE39" s="43">
        <f>(SUM('CF PND'!DK62:DM62)/1000000)</f>
        <v>0</v>
      </c>
      <c r="AF39" s="43">
        <f>(+'CF PND'!DO62)/1000000</f>
        <v>0</v>
      </c>
      <c r="AG39" s="43">
        <f>(+'CF PND'!DP62)/1000000</f>
        <v>0</v>
      </c>
    </row>
    <row r="40" spans="1:33" x14ac:dyDescent="0.2">
      <c r="A40" s="41">
        <f>+'D-PDP'!C63</f>
        <v>2050</v>
      </c>
      <c r="B40" s="42">
        <f>+'CF PND'!D63</f>
        <v>0</v>
      </c>
      <c r="C40" s="43">
        <f>+'CF PND'!AB63/1000000</f>
        <v>0</v>
      </c>
      <c r="D40" s="43">
        <f>+'CF PND'!AC63/1000000</f>
        <v>0</v>
      </c>
      <c r="E40" s="43">
        <f>+'CF PND'!AD63/1000</f>
        <v>0</v>
      </c>
      <c r="F40" s="43">
        <f>+'CF PND'!AE63/1000</f>
        <v>0</v>
      </c>
      <c r="G40" s="43">
        <f>SUM('CF PND'!AF63:AI63)/1000000</f>
        <v>0</v>
      </c>
      <c r="H40" s="43">
        <f>+'CF PND'!AM63/1000000</f>
        <v>0</v>
      </c>
      <c r="I40" s="43">
        <f>+'CF PND'!AN63/1000</f>
        <v>0</v>
      </c>
      <c r="J40" s="43">
        <f>'CF PND'!AO63/1000000</f>
        <v>0</v>
      </c>
      <c r="K40" s="43">
        <f>+'CF PND'!AQ63/1000000</f>
        <v>0</v>
      </c>
      <c r="L40" s="43">
        <f>+'CF PND'!AR63/1000000</f>
        <v>0</v>
      </c>
      <c r="M40" s="43">
        <f>+'CF PND'!AS63/1000</f>
        <v>0</v>
      </c>
      <c r="N40" s="43">
        <f>+'CF PND'!AT63/1000</f>
        <v>0</v>
      </c>
      <c r="O40" s="43">
        <f>SUM('CF PND'!AU63:AX63)/1000000</f>
        <v>0</v>
      </c>
      <c r="P40" s="43">
        <f>+'CF PND'!AY63/1000000</f>
        <v>0</v>
      </c>
      <c r="Q40" s="43">
        <f>+'CF PND'!AZ63/1000</f>
        <v>0</v>
      </c>
      <c r="R40" s="43">
        <f>+'CF PND'!BA63/1000000</f>
        <v>0</v>
      </c>
      <c r="S40" s="43">
        <f>+'CF PND'!BB63/1000000</f>
        <v>0</v>
      </c>
      <c r="T40" s="43">
        <f>+'CF PND'!BC63/1000000</f>
        <v>0</v>
      </c>
      <c r="U40" s="43">
        <f>+'CF PND'!BD63/1000</f>
        <v>0</v>
      </c>
      <c r="V40" s="43">
        <f>+'CF PND'!BE63/1000</f>
        <v>0</v>
      </c>
      <c r="W40" s="43">
        <f>SUM('CF PND'!BF63:BI63)/1000000</f>
        <v>0</v>
      </c>
      <c r="X40" s="43">
        <f>+'CF PND'!BJ63</f>
        <v>98.739000000000004</v>
      </c>
      <c r="Y40" s="43">
        <f>+'CF PND'!BM63*'CF PND'!BN63</f>
        <v>5.2927919999999995</v>
      </c>
      <c r="Z40" s="43">
        <f>IF((SUM('CF PND'!BP63:'CF PND'!BS63))=0,0,SUM('CF PND'!BP63:'CF PND'!BS63)/(COUNT('CF PND'!BP63:'CF PND'!BS63)-COUNTIF('CF PND'!BP63:'CF PND'!BS63,0)))</f>
        <v>57.914333333333332</v>
      </c>
      <c r="AA40" s="43">
        <f>+'CF PND'!BT63/1000000</f>
        <v>0</v>
      </c>
      <c r="AB40" s="43">
        <f>(+'CF PND'!BU63)/1000000</f>
        <v>0</v>
      </c>
      <c r="AC40" s="43">
        <f>(+'CF PND'!CT63)/1000000</f>
        <v>0</v>
      </c>
      <c r="AD40" s="43">
        <f>(+'CF PND'!DI63*('CF PND'!DJ63/100)/1000000)</f>
        <v>0</v>
      </c>
      <c r="AE40" s="43">
        <f>(SUM('CF PND'!DK63:DM63)/1000000)</f>
        <v>0</v>
      </c>
      <c r="AF40" s="43">
        <f>(+'CF PND'!DO63)/1000000</f>
        <v>0</v>
      </c>
      <c r="AG40" s="43">
        <f>(+'CF PND'!DP63)/1000000</f>
        <v>0</v>
      </c>
    </row>
    <row r="41" spans="1:33" x14ac:dyDescent="0.2">
      <c r="A41" s="41">
        <f>+'D-PDP'!C64</f>
        <v>2051</v>
      </c>
      <c r="B41" s="42">
        <f>+'CF PND'!D64</f>
        <v>0</v>
      </c>
      <c r="C41" s="43">
        <f>+'CF PND'!AB64/1000000</f>
        <v>0</v>
      </c>
      <c r="D41" s="43">
        <f>+'CF PND'!AC64/1000000</f>
        <v>0</v>
      </c>
      <c r="E41" s="43">
        <f>+'CF PND'!AD64/1000</f>
        <v>0</v>
      </c>
      <c r="F41" s="43">
        <f>+'CF PND'!AE64/1000</f>
        <v>0</v>
      </c>
      <c r="G41" s="43">
        <f>SUM('CF PND'!AF64:AI64)/1000000</f>
        <v>0</v>
      </c>
      <c r="H41" s="43">
        <f>+'CF PND'!AM64/1000000</f>
        <v>0</v>
      </c>
      <c r="I41" s="43">
        <f>+'CF PND'!AN64/1000</f>
        <v>0</v>
      </c>
      <c r="J41" s="43">
        <f>'CF PND'!AO64/1000000</f>
        <v>0</v>
      </c>
      <c r="K41" s="43">
        <f>+'CF PND'!AQ64/1000000</f>
        <v>0</v>
      </c>
      <c r="L41" s="43">
        <f>+'CF PND'!AR64/1000000</f>
        <v>0</v>
      </c>
      <c r="M41" s="43">
        <f>+'CF PND'!AS64/1000</f>
        <v>0</v>
      </c>
      <c r="N41" s="43">
        <f>+'CF PND'!AT64/1000</f>
        <v>0</v>
      </c>
      <c r="O41" s="43">
        <f>SUM('CF PND'!AU64:AX64)/1000000</f>
        <v>0</v>
      </c>
      <c r="P41" s="43">
        <f>+'CF PND'!AY64/1000000</f>
        <v>0</v>
      </c>
      <c r="Q41" s="43">
        <f>+'CF PND'!AZ64/1000</f>
        <v>0</v>
      </c>
      <c r="R41" s="43">
        <f>+'CF PND'!BA64/1000000</f>
        <v>0</v>
      </c>
      <c r="S41" s="43">
        <f>+'CF PND'!BB64/1000000</f>
        <v>0</v>
      </c>
      <c r="T41" s="43">
        <f>+'CF PND'!BC64/1000000</f>
        <v>0</v>
      </c>
      <c r="U41" s="43">
        <f>+'CF PND'!BD64/1000</f>
        <v>0</v>
      </c>
      <c r="V41" s="43">
        <f>+'CF PND'!BE64/1000</f>
        <v>0</v>
      </c>
      <c r="W41" s="43">
        <f>SUM('CF PND'!BF64:BI64)/1000000</f>
        <v>0</v>
      </c>
      <c r="X41" s="43">
        <f>+'CF PND'!BJ64</f>
        <v>98.739000000000004</v>
      </c>
      <c r="Y41" s="43">
        <f>+'CF PND'!BM64*'CF PND'!BN64</f>
        <v>5.2927919999999995</v>
      </c>
      <c r="Z41" s="43">
        <f>IF((SUM('CF PND'!BP64:'CF PND'!BS64))=0,0,SUM('CF PND'!BP64:'CF PND'!BS64)/(COUNT('CF PND'!BP64:'CF PND'!BS64)-COUNTIF('CF PND'!BP64:'CF PND'!BS64,0)))</f>
        <v>57.914333333333332</v>
      </c>
      <c r="AA41" s="43">
        <f>+'CF PND'!BT64/1000000</f>
        <v>0</v>
      </c>
      <c r="AB41" s="43">
        <f>(+'CF PND'!BU64)/1000000</f>
        <v>0</v>
      </c>
      <c r="AC41" s="43">
        <f>(+'CF PND'!CT64)/1000000</f>
        <v>0</v>
      </c>
      <c r="AD41" s="43">
        <f>(+'CF PND'!DI64*('CF PND'!DJ64/100)/1000000)</f>
        <v>0</v>
      </c>
      <c r="AE41" s="43">
        <f>(SUM('CF PND'!DK64:DM64)/1000000)</f>
        <v>0</v>
      </c>
      <c r="AF41" s="43">
        <f>(+'CF PND'!DO64)/1000000</f>
        <v>0</v>
      </c>
      <c r="AG41" s="43">
        <f>(+'CF PND'!DP64)/1000000</f>
        <v>0</v>
      </c>
    </row>
    <row r="42" spans="1:33" x14ac:dyDescent="0.2">
      <c r="A42" s="41">
        <f>+'D-PDP'!C65</f>
        <v>2052</v>
      </c>
      <c r="B42" s="42">
        <f>+'CF PND'!D65</f>
        <v>0</v>
      </c>
      <c r="C42" s="43">
        <f>+'CF PND'!AB65/1000000</f>
        <v>0</v>
      </c>
      <c r="D42" s="43">
        <f>+'CF PND'!AC65/1000000</f>
        <v>0</v>
      </c>
      <c r="E42" s="43">
        <f>+'CF PND'!AD65/1000</f>
        <v>0</v>
      </c>
      <c r="F42" s="43">
        <f>+'CF PND'!AE65/1000</f>
        <v>0</v>
      </c>
      <c r="G42" s="43">
        <f>SUM('CF PND'!AF65:AI65)/1000000</f>
        <v>0</v>
      </c>
      <c r="H42" s="43">
        <f>+'CF PND'!AM65/1000000</f>
        <v>0</v>
      </c>
      <c r="I42" s="43">
        <f>+'CF PND'!AN65/1000</f>
        <v>0</v>
      </c>
      <c r="J42" s="43">
        <f>'CF PND'!AO65/1000000</f>
        <v>0</v>
      </c>
      <c r="K42" s="43">
        <f>+'CF PND'!AQ65/1000000</f>
        <v>0</v>
      </c>
      <c r="L42" s="43">
        <f>+'CF PND'!AR65/1000000</f>
        <v>0</v>
      </c>
      <c r="M42" s="43">
        <f>+'CF PND'!AS65/1000</f>
        <v>0</v>
      </c>
      <c r="N42" s="43">
        <f>+'CF PND'!AT65/1000</f>
        <v>0</v>
      </c>
      <c r="O42" s="43">
        <f>SUM('CF PND'!AU65:AX65)/1000000</f>
        <v>0</v>
      </c>
      <c r="P42" s="43">
        <f>+'CF PND'!AY65/1000000</f>
        <v>0</v>
      </c>
      <c r="Q42" s="43">
        <f>+'CF PND'!AZ65/1000</f>
        <v>0</v>
      </c>
      <c r="R42" s="43">
        <f>+'CF PND'!BA65/1000000</f>
        <v>0</v>
      </c>
      <c r="S42" s="43">
        <f>+'CF PND'!BB65/1000000</f>
        <v>0</v>
      </c>
      <c r="T42" s="43">
        <f>+'CF PND'!BC65/1000000</f>
        <v>0</v>
      </c>
      <c r="U42" s="43">
        <f>+'CF PND'!BD65/1000</f>
        <v>0</v>
      </c>
      <c r="V42" s="43">
        <f>+'CF PND'!BE65/1000</f>
        <v>0</v>
      </c>
      <c r="W42" s="43">
        <f>SUM('CF PND'!BF65:BI65)/1000000</f>
        <v>0</v>
      </c>
      <c r="X42" s="43">
        <f>+'CF PND'!BJ65</f>
        <v>98.739000000000004</v>
      </c>
      <c r="Y42" s="43">
        <f>+'CF PND'!BM65*'CF PND'!BN65</f>
        <v>5.2927919999999995</v>
      </c>
      <c r="Z42" s="43">
        <f>IF((SUM('CF PND'!BP65:'CF PND'!BS65))=0,0,SUM('CF PND'!BP65:'CF PND'!BS65)/(COUNT('CF PND'!BP65:'CF PND'!BS65)-COUNTIF('CF PND'!BP65:'CF PND'!BS65,0)))</f>
        <v>57.914333333333332</v>
      </c>
      <c r="AA42" s="43">
        <f>+'CF PND'!BT65/1000000</f>
        <v>0</v>
      </c>
      <c r="AB42" s="43">
        <f>(+'CF PND'!BU65)/1000000</f>
        <v>0</v>
      </c>
      <c r="AC42" s="43">
        <f>(+'CF PND'!CT65)/1000000</f>
        <v>0</v>
      </c>
      <c r="AD42" s="43">
        <f>(+'CF PND'!DI65*('CF PND'!DJ65/100)/1000000)</f>
        <v>0</v>
      </c>
      <c r="AE42" s="43">
        <f>(SUM('CF PND'!DK65:DM65)/1000000)</f>
        <v>0</v>
      </c>
      <c r="AF42" s="43">
        <f>(+'CF PND'!DO65)/1000000</f>
        <v>0</v>
      </c>
      <c r="AG42" s="43">
        <f>(+'CF PND'!DP65)/1000000</f>
        <v>0</v>
      </c>
    </row>
    <row r="43" spans="1:33" x14ac:dyDescent="0.2">
      <c r="A43" s="41">
        <f>+'D-PDP'!C66</f>
        <v>2053</v>
      </c>
      <c r="B43" s="42">
        <f>+'CF PND'!D66</f>
        <v>0</v>
      </c>
      <c r="C43" s="43">
        <f>+'CF PND'!AB66/1000000</f>
        <v>0</v>
      </c>
      <c r="D43" s="43">
        <f>+'CF PND'!AC66/1000000</f>
        <v>0</v>
      </c>
      <c r="E43" s="43">
        <f>+'CF PND'!AD66/1000</f>
        <v>0</v>
      </c>
      <c r="F43" s="43">
        <f>+'CF PND'!AE66/1000</f>
        <v>0</v>
      </c>
      <c r="G43" s="43">
        <f>SUM('CF PND'!AF66:AI66)/1000000</f>
        <v>0</v>
      </c>
      <c r="H43" s="43">
        <f>+'CF PND'!AM66/1000000</f>
        <v>0</v>
      </c>
      <c r="I43" s="43">
        <f>+'CF PND'!AN66/1000</f>
        <v>0</v>
      </c>
      <c r="J43" s="43">
        <f>'CF PND'!AO66/1000000</f>
        <v>0</v>
      </c>
      <c r="K43" s="43">
        <f>+'CF PND'!AQ66/1000000</f>
        <v>0</v>
      </c>
      <c r="L43" s="43">
        <f>+'CF PND'!AR66/1000000</f>
        <v>0</v>
      </c>
      <c r="M43" s="43">
        <f>+'CF PND'!AS66/1000</f>
        <v>0</v>
      </c>
      <c r="N43" s="43">
        <f>+'CF PND'!AT66/1000</f>
        <v>0</v>
      </c>
      <c r="O43" s="43">
        <f>SUM('CF PND'!AU66:AX66)/1000000</f>
        <v>0</v>
      </c>
      <c r="P43" s="43">
        <f>+'CF PND'!AY66/1000000</f>
        <v>0</v>
      </c>
      <c r="Q43" s="43">
        <f>+'CF PND'!AZ66/1000</f>
        <v>0</v>
      </c>
      <c r="R43" s="43">
        <f>+'CF PND'!BA66/1000000</f>
        <v>0</v>
      </c>
      <c r="S43" s="43">
        <f>+'CF PND'!BB66/1000000</f>
        <v>0</v>
      </c>
      <c r="T43" s="43">
        <f>+'CF PND'!BC66/1000000</f>
        <v>0</v>
      </c>
      <c r="U43" s="43">
        <f>+'CF PND'!BD66/1000</f>
        <v>0</v>
      </c>
      <c r="V43" s="43">
        <f>+'CF PND'!BE66/1000</f>
        <v>0</v>
      </c>
      <c r="W43" s="43">
        <f>SUM('CF PND'!BF66:BI66)/1000000</f>
        <v>0</v>
      </c>
      <c r="X43" s="43">
        <f>+'CF PND'!BJ66</f>
        <v>98.739000000000004</v>
      </c>
      <c r="Y43" s="43">
        <f>+'CF PND'!BM66*'CF PND'!BN66</f>
        <v>5.2927919999999995</v>
      </c>
      <c r="Z43" s="43">
        <f>IF((SUM('CF PND'!BP66:'CF PND'!BS66))=0,0,SUM('CF PND'!BP66:'CF PND'!BS66)/(COUNT('CF PND'!BP66:'CF PND'!BS66)-COUNTIF('CF PND'!BP66:'CF PND'!BS66,0)))</f>
        <v>57.914333333333332</v>
      </c>
      <c r="AA43" s="43">
        <f>+'CF PND'!BT66/1000000</f>
        <v>0</v>
      </c>
      <c r="AB43" s="43">
        <f>(+'CF PND'!BU66)/1000000</f>
        <v>0</v>
      </c>
      <c r="AC43" s="43">
        <f>(+'CF PND'!CT66)/1000000</f>
        <v>0</v>
      </c>
      <c r="AD43" s="43">
        <f>(+'CF PND'!DI66*('CF PND'!DJ66/100)/1000000)</f>
        <v>0</v>
      </c>
      <c r="AE43" s="43">
        <f>(SUM('CF PND'!DK66:DM66)/1000000)</f>
        <v>0</v>
      </c>
      <c r="AF43" s="43">
        <f>(+'CF PND'!DO66)/1000000</f>
        <v>0</v>
      </c>
      <c r="AG43" s="43">
        <f>(+'CF PND'!DP66)/1000000</f>
        <v>0</v>
      </c>
    </row>
    <row r="44" spans="1:33" x14ac:dyDescent="0.2">
      <c r="A44" s="41">
        <f>+'D-PDP'!C67</f>
        <v>2054</v>
      </c>
      <c r="B44" s="42">
        <f>+'CF PND'!D67</f>
        <v>0</v>
      </c>
      <c r="C44" s="43">
        <f>+'CF PND'!AB67/1000000</f>
        <v>0</v>
      </c>
      <c r="D44" s="43">
        <f>+'CF PND'!AC67/1000000</f>
        <v>0</v>
      </c>
      <c r="E44" s="43">
        <f>+'CF PND'!AD67/1000</f>
        <v>0</v>
      </c>
      <c r="F44" s="43">
        <f>+'CF PND'!AE67/1000</f>
        <v>0</v>
      </c>
      <c r="G44" s="43">
        <f>SUM('CF PND'!AF67:AI67)/1000000</f>
        <v>0</v>
      </c>
      <c r="H44" s="43">
        <f>+'CF PND'!AM67/1000000</f>
        <v>0</v>
      </c>
      <c r="I44" s="43">
        <f>+'CF PND'!AN67/1000</f>
        <v>0</v>
      </c>
      <c r="J44" s="43">
        <f>'CF PND'!AO67/1000000</f>
        <v>0</v>
      </c>
      <c r="K44" s="43">
        <f>+'CF PND'!AQ67/1000000</f>
        <v>0</v>
      </c>
      <c r="L44" s="43">
        <f>+'CF PND'!AR67/1000000</f>
        <v>0</v>
      </c>
      <c r="M44" s="43">
        <f>+'CF PND'!AS67/1000</f>
        <v>0</v>
      </c>
      <c r="N44" s="43">
        <f>+'CF PND'!AT67/1000</f>
        <v>0</v>
      </c>
      <c r="O44" s="43">
        <f>SUM('CF PND'!AU67:AX67)/1000000</f>
        <v>0</v>
      </c>
      <c r="P44" s="43">
        <f>+'CF PND'!AY67/1000000</f>
        <v>0</v>
      </c>
      <c r="Q44" s="43">
        <f>+'CF PND'!AZ67/1000</f>
        <v>0</v>
      </c>
      <c r="R44" s="43">
        <f>+'CF PND'!BA67/1000000</f>
        <v>0</v>
      </c>
      <c r="S44" s="43">
        <f>+'CF PND'!BB67/1000000</f>
        <v>0</v>
      </c>
      <c r="T44" s="43">
        <f>+'CF PND'!BC67/1000000</f>
        <v>0</v>
      </c>
      <c r="U44" s="43">
        <f>+'CF PND'!BD67/1000</f>
        <v>0</v>
      </c>
      <c r="V44" s="43">
        <f>+'CF PND'!BE67/1000</f>
        <v>0</v>
      </c>
      <c r="W44" s="43">
        <f>SUM('CF PND'!BF67:BI67)/1000000</f>
        <v>0</v>
      </c>
      <c r="X44" s="43">
        <f>+'CF PND'!BJ67</f>
        <v>98.739000000000004</v>
      </c>
      <c r="Y44" s="43">
        <f>+'CF PND'!BM67*'CF PND'!BN67</f>
        <v>5.2927919999999995</v>
      </c>
      <c r="Z44" s="43">
        <f>IF((SUM('CF PND'!BP67:'CF PND'!BS67))=0,0,SUM('CF PND'!BP67:'CF PND'!BS67)/(COUNT('CF PND'!BP67:'CF PND'!BS67)-COUNTIF('CF PND'!BP67:'CF PND'!BS67,0)))</f>
        <v>57.914333333333332</v>
      </c>
      <c r="AA44" s="43">
        <f>+'CF PND'!BT67/1000000</f>
        <v>0</v>
      </c>
      <c r="AB44" s="43">
        <f>(+'CF PND'!BU67)/1000000</f>
        <v>0</v>
      </c>
      <c r="AC44" s="43">
        <f>(+'CF PND'!CT67)/1000000</f>
        <v>0</v>
      </c>
      <c r="AD44" s="43">
        <f>(+'CF PND'!DI67*('CF PND'!DJ67/100)/1000000)</f>
        <v>0</v>
      </c>
      <c r="AE44" s="43">
        <f>(SUM('CF PND'!DK67:DM67)/1000000)</f>
        <v>0</v>
      </c>
      <c r="AF44" s="43">
        <f>(+'CF PND'!DO67)/1000000</f>
        <v>0</v>
      </c>
      <c r="AG44" s="43">
        <f>(+'CF PND'!DP67)/1000000</f>
        <v>0</v>
      </c>
    </row>
    <row r="45" spans="1:33" x14ac:dyDescent="0.2">
      <c r="A45" s="41">
        <f>+'D-PDP'!C68</f>
        <v>2055</v>
      </c>
      <c r="B45" s="42">
        <f>+'CF PND'!D68</f>
        <v>0</v>
      </c>
      <c r="C45" s="43">
        <f>+'CF PND'!AB68/1000000</f>
        <v>0</v>
      </c>
      <c r="D45" s="43">
        <f>+'CF PND'!AC68/1000000</f>
        <v>0</v>
      </c>
      <c r="E45" s="43">
        <f>+'CF PND'!AD68/1000</f>
        <v>0</v>
      </c>
      <c r="F45" s="43">
        <f>+'CF PND'!AE68/1000</f>
        <v>0</v>
      </c>
      <c r="G45" s="43">
        <f>SUM('CF PND'!AF68:AI68)/1000000</f>
        <v>0</v>
      </c>
      <c r="H45" s="43">
        <f>+'CF PND'!AM68/1000000</f>
        <v>0</v>
      </c>
      <c r="I45" s="43">
        <f>+'CF PND'!AN68/1000</f>
        <v>0</v>
      </c>
      <c r="J45" s="43">
        <f>'CF PND'!AO68/1000000</f>
        <v>0</v>
      </c>
      <c r="K45" s="43">
        <f>+'CF PND'!AQ68/1000000</f>
        <v>0</v>
      </c>
      <c r="L45" s="43">
        <f>+'CF PND'!AR68/1000000</f>
        <v>0</v>
      </c>
      <c r="M45" s="43">
        <f>+'CF PND'!AS68/1000</f>
        <v>0</v>
      </c>
      <c r="N45" s="43">
        <f>+'CF PND'!AT68/1000</f>
        <v>0</v>
      </c>
      <c r="O45" s="43">
        <f>SUM('CF PND'!AU68:AX68)/1000000</f>
        <v>0</v>
      </c>
      <c r="P45" s="43">
        <f>+'CF PND'!AY68/1000000</f>
        <v>0</v>
      </c>
      <c r="Q45" s="43">
        <f>+'CF PND'!AZ68/1000</f>
        <v>0</v>
      </c>
      <c r="R45" s="43">
        <f>+'CF PND'!BA68/1000000</f>
        <v>0</v>
      </c>
      <c r="S45" s="43">
        <f>+'CF PND'!BB68/1000000</f>
        <v>0</v>
      </c>
      <c r="T45" s="43">
        <f>+'CF PND'!BC68/1000000</f>
        <v>0</v>
      </c>
      <c r="U45" s="43">
        <f>+'CF PND'!BD68/1000</f>
        <v>0</v>
      </c>
      <c r="V45" s="43">
        <f>+'CF PND'!BE68/1000</f>
        <v>0</v>
      </c>
      <c r="W45" s="43">
        <f>SUM('CF PND'!BF68:BI68)/1000000</f>
        <v>0</v>
      </c>
      <c r="X45" s="43">
        <f>+'CF PND'!BJ68</f>
        <v>98.739000000000004</v>
      </c>
      <c r="Y45" s="43">
        <f>+'CF PND'!BM68*'CF PND'!BN68</f>
        <v>5.2927919999999995</v>
      </c>
      <c r="Z45" s="43">
        <f>IF((SUM('CF PND'!BP68:'CF PND'!BS68))=0,0,SUM('CF PND'!BP68:'CF PND'!BS68)/(COUNT('CF PND'!BP68:'CF PND'!BS68)-COUNTIF('CF PND'!BP68:'CF PND'!BS68,0)))</f>
        <v>57.914333333333332</v>
      </c>
      <c r="AA45" s="43">
        <f>+'CF PND'!BT68/1000000</f>
        <v>0</v>
      </c>
      <c r="AB45" s="43">
        <f>(+'CF PND'!BU68)/1000000</f>
        <v>0</v>
      </c>
      <c r="AC45" s="43">
        <f>(+'CF PND'!CT68)/1000000</f>
        <v>0</v>
      </c>
      <c r="AD45" s="43">
        <f>(+'CF PND'!DI68*('CF PND'!DJ68/100)/1000000)</f>
        <v>0</v>
      </c>
      <c r="AE45" s="43">
        <f>(SUM('CF PND'!DK68:DM68)/1000000)</f>
        <v>0</v>
      </c>
      <c r="AF45" s="43">
        <f>(+'CF PND'!DO68)/1000000</f>
        <v>0</v>
      </c>
      <c r="AG45" s="43">
        <f>(+'CF PND'!DP68)/1000000</f>
        <v>0</v>
      </c>
    </row>
    <row r="46" spans="1:33" x14ac:dyDescent="0.2">
      <c r="A46" s="41">
        <f>+'D-PDP'!C69</f>
        <v>2056</v>
      </c>
      <c r="B46" s="42">
        <f>+'CF PND'!D69</f>
        <v>0</v>
      </c>
      <c r="C46" s="43">
        <f>+'CF PND'!AB69/1000000</f>
        <v>0</v>
      </c>
      <c r="D46" s="43">
        <f>+'CF PND'!AC69/1000000</f>
        <v>0</v>
      </c>
      <c r="E46" s="43">
        <f>+'CF PND'!AD69/1000</f>
        <v>0</v>
      </c>
      <c r="F46" s="43">
        <f>+'CF PND'!AE69/1000</f>
        <v>0</v>
      </c>
      <c r="G46" s="43">
        <f>SUM('CF PND'!AF69:AI69)/1000000</f>
        <v>0</v>
      </c>
      <c r="H46" s="43">
        <f>+'CF PND'!AM69/1000000</f>
        <v>0</v>
      </c>
      <c r="I46" s="43">
        <f>+'CF PND'!AN69/1000</f>
        <v>0</v>
      </c>
      <c r="J46" s="43">
        <f>'CF PND'!AO69/1000000</f>
        <v>0</v>
      </c>
      <c r="K46" s="43">
        <f>+'CF PND'!AQ69/1000000</f>
        <v>0</v>
      </c>
      <c r="L46" s="43">
        <f>+'CF PND'!AR69/1000000</f>
        <v>0</v>
      </c>
      <c r="M46" s="43">
        <f>+'CF PND'!AS69/1000</f>
        <v>0</v>
      </c>
      <c r="N46" s="43">
        <f>+'CF PND'!AT69/1000</f>
        <v>0</v>
      </c>
      <c r="O46" s="43">
        <f>SUM('CF PND'!AU69:AX69)/1000000</f>
        <v>0</v>
      </c>
      <c r="P46" s="43">
        <f>+'CF PND'!AY69/1000000</f>
        <v>0</v>
      </c>
      <c r="Q46" s="43">
        <f>+'CF PND'!AZ69/1000</f>
        <v>0</v>
      </c>
      <c r="R46" s="43">
        <f>+'CF PND'!BA69/1000000</f>
        <v>0</v>
      </c>
      <c r="S46" s="43">
        <f>+'CF PND'!BB69/1000000</f>
        <v>0</v>
      </c>
      <c r="T46" s="43">
        <f>+'CF PND'!BC69/1000000</f>
        <v>0</v>
      </c>
      <c r="U46" s="43">
        <f>+'CF PND'!BD69/1000</f>
        <v>0</v>
      </c>
      <c r="V46" s="43">
        <f>+'CF PND'!BE69/1000</f>
        <v>0</v>
      </c>
      <c r="W46" s="43">
        <f>SUM('CF PND'!BF69:BI69)/1000000</f>
        <v>0</v>
      </c>
      <c r="X46" s="43">
        <f>+'CF PND'!BJ69</f>
        <v>98.739000000000004</v>
      </c>
      <c r="Y46" s="43">
        <f>+'CF PND'!BM69*'CF PND'!BN69</f>
        <v>5.2927919999999995</v>
      </c>
      <c r="Z46" s="43">
        <f>IF((SUM('CF PND'!BP69:'CF PND'!BS69))=0,0,SUM('CF PND'!BP69:'CF PND'!BS69)/(COUNT('CF PND'!BP69:'CF PND'!BS69)-COUNTIF('CF PND'!BP69:'CF PND'!BS69,0)))</f>
        <v>57.914333333333332</v>
      </c>
      <c r="AA46" s="43">
        <f>+'CF PND'!BT69/1000000</f>
        <v>0</v>
      </c>
      <c r="AB46" s="43">
        <f>(+'CF PND'!BU69)/1000000</f>
        <v>0</v>
      </c>
      <c r="AC46" s="43">
        <f>(+'CF PND'!CT69)/1000000</f>
        <v>0</v>
      </c>
      <c r="AD46" s="43">
        <f>(+'CF PND'!DI69*('CF PND'!DJ69/100)/1000000)</f>
        <v>0</v>
      </c>
      <c r="AE46" s="43">
        <f>(SUM('CF PND'!DK69:DM69)/1000000)</f>
        <v>0</v>
      </c>
      <c r="AF46" s="43">
        <f>(+'CF PND'!DO69)/1000000</f>
        <v>0</v>
      </c>
      <c r="AG46" s="43">
        <f>(+'CF PND'!DP69)/1000000</f>
        <v>0</v>
      </c>
    </row>
    <row r="47" spans="1:33" x14ac:dyDescent="0.2">
      <c r="A47" s="41">
        <f>+'D-PDP'!C70</f>
        <v>2057</v>
      </c>
      <c r="B47" s="42">
        <f>+'CF PND'!D70</f>
        <v>0</v>
      </c>
      <c r="C47" s="43">
        <f>+'CF PND'!AB70/1000000</f>
        <v>0</v>
      </c>
      <c r="D47" s="43">
        <f>+'CF PND'!AC70/1000000</f>
        <v>0</v>
      </c>
      <c r="E47" s="43">
        <f>+'CF PND'!AD70/1000</f>
        <v>0</v>
      </c>
      <c r="F47" s="43">
        <f>+'CF PND'!AE70/1000</f>
        <v>0</v>
      </c>
      <c r="G47" s="43">
        <f>SUM('CF PND'!AF70:AI70)/1000000</f>
        <v>0</v>
      </c>
      <c r="H47" s="43">
        <f>+'CF PND'!AM70/1000000</f>
        <v>0</v>
      </c>
      <c r="I47" s="43">
        <f>+'CF PND'!AN70/1000</f>
        <v>0</v>
      </c>
      <c r="J47" s="43">
        <f>'CF PND'!AO70/1000000</f>
        <v>0</v>
      </c>
      <c r="K47" s="43">
        <f>+'CF PND'!AQ70/1000000</f>
        <v>0</v>
      </c>
      <c r="L47" s="43">
        <f>+'CF PND'!AR70/1000000</f>
        <v>0</v>
      </c>
      <c r="M47" s="43">
        <f>+'CF PND'!AS70/1000</f>
        <v>0</v>
      </c>
      <c r="N47" s="43">
        <f>+'CF PND'!AT70/1000</f>
        <v>0</v>
      </c>
      <c r="O47" s="43">
        <f>SUM('CF PND'!AU70:AX70)/1000000</f>
        <v>0</v>
      </c>
      <c r="P47" s="43">
        <f>+'CF PND'!AY70/1000000</f>
        <v>0</v>
      </c>
      <c r="Q47" s="43">
        <f>+'CF PND'!AZ70/1000</f>
        <v>0</v>
      </c>
      <c r="R47" s="43">
        <f>+'CF PND'!BA70/1000000</f>
        <v>0</v>
      </c>
      <c r="S47" s="43">
        <f>+'CF PND'!BB70/1000000</f>
        <v>0</v>
      </c>
      <c r="T47" s="43">
        <f>+'CF PND'!BC70/1000000</f>
        <v>0</v>
      </c>
      <c r="U47" s="43">
        <f>+'CF PND'!BD70/1000</f>
        <v>0</v>
      </c>
      <c r="V47" s="43">
        <f>+'CF PND'!BE70/1000</f>
        <v>0</v>
      </c>
      <c r="W47" s="43">
        <f>SUM('CF PND'!BF70:BI70)/1000000</f>
        <v>0</v>
      </c>
      <c r="X47" s="43">
        <f>+'CF PND'!BJ70</f>
        <v>98.739000000000004</v>
      </c>
      <c r="Y47" s="43">
        <f>+'CF PND'!BM70*'CF PND'!BN70</f>
        <v>5.2927919999999995</v>
      </c>
      <c r="Z47" s="43">
        <f>IF((SUM('CF PND'!BP70:'CF PND'!BS70))=0,0,SUM('CF PND'!BP70:'CF PND'!BS70)/(COUNT('CF PND'!BP70:'CF PND'!BS70)-COUNTIF('CF PND'!BP70:'CF PND'!BS70,0)))</f>
        <v>57.914333333333332</v>
      </c>
      <c r="AA47" s="43">
        <f>+'CF PND'!BT70/1000000</f>
        <v>0</v>
      </c>
      <c r="AB47" s="43">
        <f>(+'CF PND'!BU70)/1000000</f>
        <v>0</v>
      </c>
      <c r="AC47" s="43">
        <f>(+'CF PND'!CT70)/1000000</f>
        <v>0</v>
      </c>
      <c r="AD47" s="43">
        <f>(+'CF PND'!DI70*('CF PND'!DJ70/100)/1000000)</f>
        <v>0</v>
      </c>
      <c r="AE47" s="43">
        <f>(SUM('CF PND'!DK70:DM70)/1000000)</f>
        <v>0</v>
      </c>
      <c r="AF47" s="43">
        <f>(+'CF PND'!DO70)/1000000</f>
        <v>0</v>
      </c>
      <c r="AG47" s="43">
        <f>(+'CF PND'!DP70)/1000000</f>
        <v>0</v>
      </c>
    </row>
    <row r="48" spans="1:33" x14ac:dyDescent="0.2">
      <c r="A48" s="41">
        <f>+'D-PDP'!C71</f>
        <v>2058</v>
      </c>
      <c r="B48" s="42">
        <f>+'CF PND'!D71</f>
        <v>0</v>
      </c>
      <c r="C48" s="43">
        <f>+'CF PND'!AB71/1000000</f>
        <v>0</v>
      </c>
      <c r="D48" s="43">
        <f>+'CF PND'!AC71/1000000</f>
        <v>0</v>
      </c>
      <c r="E48" s="43">
        <f>+'CF PND'!AD71/1000</f>
        <v>0</v>
      </c>
      <c r="F48" s="43">
        <f>+'CF PND'!AE71/1000</f>
        <v>0</v>
      </c>
      <c r="G48" s="43">
        <f>SUM('CF PND'!AF71:AI71)/1000000</f>
        <v>0</v>
      </c>
      <c r="H48" s="43">
        <f>+'CF PND'!AM71/1000000</f>
        <v>0</v>
      </c>
      <c r="I48" s="43">
        <f>+'CF PND'!AN71/1000</f>
        <v>0</v>
      </c>
      <c r="J48" s="43">
        <f>'CF PND'!AO72/1000000</f>
        <v>0</v>
      </c>
      <c r="K48" s="43">
        <f>+'CF PND'!AQ71/1000000</f>
        <v>0</v>
      </c>
      <c r="L48" s="43">
        <f>+'CF PND'!AR71/1000000</f>
        <v>0</v>
      </c>
      <c r="M48" s="43">
        <f>+'CF PND'!AS71/1000</f>
        <v>0</v>
      </c>
      <c r="N48" s="43">
        <f>+'CF PND'!AT71/1000</f>
        <v>0</v>
      </c>
      <c r="O48" s="43">
        <f>SUM('CF PND'!AU71:AX71)/1000000</f>
        <v>0</v>
      </c>
      <c r="P48" s="43">
        <f>+'CF PND'!AY71/1000000</f>
        <v>0</v>
      </c>
      <c r="Q48" s="43">
        <f>+'CF PND'!AZ71/1000</f>
        <v>0</v>
      </c>
      <c r="R48" s="43">
        <f>+'CF PND'!BA71/1000000</f>
        <v>0</v>
      </c>
      <c r="S48" s="43">
        <f>+'CF PND'!BB71/1000000</f>
        <v>0</v>
      </c>
      <c r="T48" s="43">
        <f>+'CF PND'!BC71/1000000</f>
        <v>0</v>
      </c>
      <c r="U48" s="43">
        <f>+'CF PND'!BD71/1000</f>
        <v>0</v>
      </c>
      <c r="V48" s="43">
        <f>+'CF PND'!BE71/1000</f>
        <v>0</v>
      </c>
      <c r="W48" s="43">
        <f>SUM('CF PND'!BF71:BI71)/1000000</f>
        <v>0</v>
      </c>
      <c r="X48" s="43">
        <f>+'CF PND'!BJ71</f>
        <v>98.739000000000004</v>
      </c>
      <c r="Y48" s="43">
        <f>+'CF PND'!BM71*'CF PND'!BN71</f>
        <v>5.2927919999999995</v>
      </c>
      <c r="Z48" s="43">
        <f>IF((SUM('CF PND'!BP71:'CF PND'!BS71))=0,0,SUM('CF PND'!BP71:'CF PND'!BS71)/(COUNT('CF PND'!BP71:'CF PND'!BS71)-COUNTIF('CF PND'!BP71:'CF PND'!BS71,0)))</f>
        <v>57.914333333333332</v>
      </c>
      <c r="AA48" s="43">
        <f>+'CF PND'!BT71/1000000</f>
        <v>0</v>
      </c>
      <c r="AB48" s="43">
        <f>(+'CF PND'!BU71)/1000000</f>
        <v>0</v>
      </c>
      <c r="AC48" s="43">
        <f>(+'CF PND'!CT71)/1000000</f>
        <v>0</v>
      </c>
      <c r="AD48" s="43">
        <f>(+'CF PND'!DI71*('CF PND'!DJ71/100)/1000000)</f>
        <v>0</v>
      </c>
      <c r="AE48" s="43">
        <f>(SUM('CF PND'!DK71:DM71)/1000000)</f>
        <v>0</v>
      </c>
      <c r="AF48" s="43">
        <f>(+'CF PND'!DO71)/1000000</f>
        <v>0</v>
      </c>
      <c r="AG48" s="43">
        <f>(+'CF PND'!DP71)/1000000</f>
        <v>0</v>
      </c>
    </row>
    <row r="49" spans="1:33" x14ac:dyDescent="0.2">
      <c r="A49" s="41">
        <f>+'D-PDP'!C72</f>
        <v>2059</v>
      </c>
      <c r="B49" s="42">
        <f>+'CF PND'!D72</f>
        <v>0</v>
      </c>
      <c r="C49" s="43">
        <f>+'CF PND'!AB72/1000000</f>
        <v>0</v>
      </c>
      <c r="D49" s="43">
        <f>+'CF PND'!AC72/1000000</f>
        <v>0</v>
      </c>
      <c r="E49" s="43">
        <f>+'CF PND'!AD72/1000</f>
        <v>0</v>
      </c>
      <c r="F49" s="43">
        <f>+'CF PND'!AE72/1000</f>
        <v>0</v>
      </c>
      <c r="G49" s="43">
        <f>SUM('CF PND'!AF72:AI72)/1000000</f>
        <v>0</v>
      </c>
      <c r="H49" s="43">
        <f>+'CF PND'!AM72/1000000</f>
        <v>0</v>
      </c>
      <c r="I49" s="43">
        <f>+'CF PND'!AN72/1000</f>
        <v>0</v>
      </c>
      <c r="J49" s="43">
        <f>+'CF PND'!AO72/1000</f>
        <v>0</v>
      </c>
      <c r="K49" s="43">
        <f>+'CF PND'!AQ72/1000000</f>
        <v>0</v>
      </c>
      <c r="L49" s="43">
        <f>+'CF PND'!AR72/1000000</f>
        <v>0</v>
      </c>
      <c r="M49" s="43">
        <f>+'CF PND'!AS72/1000</f>
        <v>0</v>
      </c>
      <c r="N49" s="43">
        <f>+'CF PND'!AT72/1000</f>
        <v>0</v>
      </c>
      <c r="O49" s="43">
        <f>SUM('CF PND'!AU72:AX72)/1000000</f>
        <v>0</v>
      </c>
      <c r="P49" s="43">
        <f>+'CF PND'!AY72/1000000</f>
        <v>0</v>
      </c>
      <c r="Q49" s="43">
        <f>+'CF PND'!AZ72/1000</f>
        <v>0</v>
      </c>
      <c r="R49" s="43">
        <f>+'CF PND'!BA72/1000000</f>
        <v>0</v>
      </c>
      <c r="S49" s="43">
        <f>+'CF PND'!BB72/1000000</f>
        <v>0</v>
      </c>
      <c r="T49" s="43">
        <f>+'CF PND'!BC72/1000000</f>
        <v>0</v>
      </c>
      <c r="U49" s="43">
        <f>+'CF PND'!BD72/1000</f>
        <v>0</v>
      </c>
      <c r="V49" s="43">
        <f>+'CF PND'!BE72/1000</f>
        <v>0</v>
      </c>
      <c r="W49" s="43">
        <f>SUM('CF PND'!BF72:BI72)/1000000</f>
        <v>0</v>
      </c>
      <c r="X49" s="43">
        <f>+'CF PND'!BJ72</f>
        <v>98.739000000000004</v>
      </c>
      <c r="Y49" s="43">
        <f>+'CF PND'!BM72*'CF PND'!BN72</f>
        <v>5.2927919999999995</v>
      </c>
      <c r="Z49" s="43">
        <f>IF((SUM('CF PND'!BP72:'CF PND'!BS72))=0,0,SUM('CF PND'!BP72:'CF PND'!BS72)/(COUNT('CF PND'!BP72:'CF PND'!BS72)-COUNTIF('CF PND'!BP72:'CF PND'!BS72,0)))</f>
        <v>57.914333333333332</v>
      </c>
      <c r="AA49" s="43">
        <f>+'CF PND'!BT72/1000000</f>
        <v>0</v>
      </c>
      <c r="AB49" s="43">
        <f>(+'CF PND'!BU72)/1000000</f>
        <v>0</v>
      </c>
      <c r="AC49" s="43">
        <f>(+'CF PND'!CT72)/1000000</f>
        <v>0</v>
      </c>
      <c r="AD49" s="43">
        <f>(+'CF PND'!DI72*('CF PND'!DJ72/100)/1000000)</f>
        <v>0</v>
      </c>
      <c r="AE49" s="43">
        <f>(SUM('CF PND'!DK72:DM72)/1000000)</f>
        <v>0</v>
      </c>
      <c r="AF49" s="43">
        <f>(+'CF PND'!DO72)/1000000</f>
        <v>0</v>
      </c>
      <c r="AG49" s="43">
        <f>(+'CF PND'!DP72)/1000000</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44</v>
      </c>
      <c r="C51" s="47">
        <f t="shared" ref="C51:AG51" si="0">SUM(C13:C50)</f>
        <v>3.6569689999999997</v>
      </c>
      <c r="D51" s="47">
        <f t="shared" si="0"/>
        <v>0</v>
      </c>
      <c r="E51" s="47">
        <f t="shared" si="0"/>
        <v>0</v>
      </c>
      <c r="F51" s="47">
        <f t="shared" si="0"/>
        <v>1054.0352150000001</v>
      </c>
      <c r="G51" s="47">
        <f t="shared" si="0"/>
        <v>0</v>
      </c>
      <c r="H51" s="47">
        <f t="shared" si="0"/>
        <v>0.29255100000000001</v>
      </c>
      <c r="I51" s="47">
        <f t="shared" si="0"/>
        <v>0</v>
      </c>
      <c r="J51" s="47">
        <f t="shared" si="0"/>
        <v>0</v>
      </c>
      <c r="K51" s="47">
        <f t="shared" si="0"/>
        <v>3.6569689999999997</v>
      </c>
      <c r="L51" s="47">
        <f t="shared" si="0"/>
        <v>0</v>
      </c>
      <c r="M51" s="47">
        <f t="shared" si="0"/>
        <v>0</v>
      </c>
      <c r="N51" s="47">
        <f t="shared" si="0"/>
        <v>1054.0352150000001</v>
      </c>
      <c r="O51" s="47">
        <f t="shared" si="0"/>
        <v>0</v>
      </c>
      <c r="P51" s="47">
        <f t="shared" si="0"/>
        <v>0.29255100000000001</v>
      </c>
      <c r="Q51" s="47">
        <f t="shared" si="0"/>
        <v>0</v>
      </c>
      <c r="R51" s="47">
        <f t="shared" si="0"/>
        <v>0</v>
      </c>
      <c r="S51" s="47">
        <f t="shared" si="0"/>
        <v>3.3644119999999993</v>
      </c>
      <c r="T51" s="47">
        <f t="shared" si="0"/>
        <v>0</v>
      </c>
      <c r="U51" s="47">
        <f t="shared" si="0"/>
        <v>0</v>
      </c>
      <c r="V51" s="47">
        <f t="shared" si="0"/>
        <v>1054.0352150000001</v>
      </c>
      <c r="W51" s="47">
        <f t="shared" si="0"/>
        <v>0</v>
      </c>
      <c r="X51" s="47">
        <f>IF((SUM(X13:X49))=0,0,SUM(X13:X49)/(COUNT(X13:X49)-COUNTIF(X13:X49,0)))</f>
        <v>98.739000000000019</v>
      </c>
      <c r="Y51" s="47">
        <f>IF((SUM(Y13:Y49))=0,0,SUM(Y13:Y49)/(COUNT(Y13:Y49)-COUNTIF(Y13:Y49,0)))</f>
        <v>5.2927919999999986</v>
      </c>
      <c r="Z51" s="47"/>
      <c r="AA51" s="47">
        <f t="shared" si="0"/>
        <v>332.19961200000006</v>
      </c>
      <c r="AB51" s="47">
        <f t="shared" si="0"/>
        <v>38.559285999999993</v>
      </c>
      <c r="AC51" s="47">
        <f t="shared" si="0"/>
        <v>168.58474000000001</v>
      </c>
      <c r="AD51" s="47">
        <f t="shared" si="0"/>
        <v>2.3207339999999999</v>
      </c>
      <c r="AE51" s="47">
        <f t="shared" si="0"/>
        <v>0</v>
      </c>
      <c r="AF51" s="47">
        <f t="shared" si="0"/>
        <v>122.73484300000001</v>
      </c>
      <c r="AG51" s="47">
        <f t="shared" si="0"/>
        <v>38.121081000000004</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2:AG51"/>
  <sheetViews>
    <sheetView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155</v>
      </c>
    </row>
    <row r="7" spans="1:33" ht="12" customHeight="1" x14ac:dyDescent="0.2">
      <c r="K7" s="2" t="str">
        <f>+PDP!K7</f>
        <v>Limite E</v>
      </c>
      <c r="M7">
        <f>'CF PRB'!B8</f>
        <v>2042</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+'CF PRB'!D36</f>
        <v>0</v>
      </c>
      <c r="C13" s="43">
        <f>+'CF PRB'!AB36/1000000</f>
        <v>0</v>
      </c>
      <c r="D13" s="43">
        <f>+'CF PRB'!AC36/1000000</f>
        <v>0</v>
      </c>
      <c r="E13" s="43">
        <f>+'CF PRB'!AD36/1000</f>
        <v>0</v>
      </c>
      <c r="F13" s="43">
        <f>+'CF PRB'!AE36/1000</f>
        <v>0</v>
      </c>
      <c r="G13" s="43">
        <f>SUM('CF PRB'!AF36:AI36)/1000000</f>
        <v>0</v>
      </c>
      <c r="H13" s="43">
        <f>+'CF PRB'!AM36/1000000</f>
        <v>0</v>
      </c>
      <c r="I13" s="43">
        <f>+'CF PRB'!AN36/1000</f>
        <v>0</v>
      </c>
      <c r="J13" s="43">
        <f>'CF PRB'!AO36/1000000</f>
        <v>0</v>
      </c>
      <c r="K13" s="43">
        <f>+'CF PRB'!AQ36/1000000</f>
        <v>0</v>
      </c>
      <c r="L13" s="43">
        <f>+'CF PRB'!AR36/1000000</f>
        <v>0</v>
      </c>
      <c r="M13" s="43">
        <f>+'CF PRB'!AS36/1000</f>
        <v>0</v>
      </c>
      <c r="N13" s="43">
        <f>+'CF PRB'!AT36/1000</f>
        <v>0</v>
      </c>
      <c r="O13" s="43">
        <f>SUM('CF PRB'!AU36:AX36)/1000000</f>
        <v>0</v>
      </c>
      <c r="P13" s="43">
        <f>+'CF PRB'!AY36/1000000</f>
        <v>0</v>
      </c>
      <c r="Q13" s="43">
        <f>+'CF PRB'!AZ36/1000</f>
        <v>0</v>
      </c>
      <c r="R13" s="43">
        <f>+'CF PRB'!BA36/1000000</f>
        <v>0</v>
      </c>
      <c r="S13" s="43">
        <f>+'CF PRB'!BB36/1000000</f>
        <v>0</v>
      </c>
      <c r="T13" s="43">
        <f>+'CF PRB'!BC36/1000000</f>
        <v>0</v>
      </c>
      <c r="U13" s="43">
        <f>+'CF PRB'!BD36/1000</f>
        <v>0</v>
      </c>
      <c r="V13" s="43">
        <f>+'CF PRB'!BE36/1000</f>
        <v>0</v>
      </c>
      <c r="W13" s="43">
        <f>SUM('CF PRB'!BF36:BI36)/1000000</f>
        <v>0</v>
      </c>
      <c r="X13" s="43">
        <f>+'CF PRB'!BJ36</f>
        <v>98.739000000000004</v>
      </c>
      <c r="Y13" s="43">
        <f>+'CF PRB'!BM36*'CF PRB'!BN36</f>
        <v>5.2927919999999995</v>
      </c>
      <c r="Z13" s="43">
        <f>IF((SUM('CF PRB'!BP36:'CF PRB'!BS36))=0,0,SUM('CF PRB'!BP36:'CF PRB'!BS36)/(COUNT('CF PRB'!BP36:'CF PRB'!BS36)-COUNTIF('CF PRB'!BP36:'CF PRB'!BS36,0)))</f>
        <v>57.914333333333332</v>
      </c>
      <c r="AA13" s="43">
        <f>+'CF PRB'!BT36/1000000</f>
        <v>0</v>
      </c>
      <c r="AB13" s="43">
        <f>(+'CF PRB'!BU36)/1000000</f>
        <v>0</v>
      </c>
      <c r="AC13" s="43">
        <f>(+'CF PRB'!CT36)/1000000</f>
        <v>0.66305599999999998</v>
      </c>
      <c r="AD13" s="43">
        <f>(+'CF PRB'!DI36*('CF PRB'!DJ36/100))/1000000</f>
        <v>0</v>
      </c>
      <c r="AE13" s="43">
        <f>(SUM('CF PRB'!DK36:DM36)/1000000)</f>
        <v>0</v>
      </c>
      <c r="AF13" s="43">
        <f>(+'CF PRB'!DO36)/1000000</f>
        <v>-0.66305599999999998</v>
      </c>
      <c r="AG13" s="43">
        <f>(+'CF PRB'!DP36)/1000000</f>
        <v>-0.63219899999999996</v>
      </c>
    </row>
    <row r="14" spans="1:33" x14ac:dyDescent="0.2">
      <c r="A14" s="41">
        <f>+'D-PDP'!C37</f>
        <v>2024</v>
      </c>
      <c r="B14" s="42">
        <f>+'CF PRB'!D37</f>
        <v>1</v>
      </c>
      <c r="C14" s="43">
        <f>+'CF PRB'!AB37/1000000</f>
        <v>0</v>
      </c>
      <c r="D14" s="43">
        <f>+'CF PRB'!AC37/1000000</f>
        <v>0</v>
      </c>
      <c r="E14" s="43">
        <f>+'CF PRB'!AD37/1000</f>
        <v>0</v>
      </c>
      <c r="F14" s="43">
        <f>+'CF PRB'!AE37/1000</f>
        <v>0</v>
      </c>
      <c r="G14" s="43">
        <f>SUM('CF PRB'!AF37:AI37)/1000000</f>
        <v>0</v>
      </c>
      <c r="H14" s="43">
        <f>+'CF PRB'!AM37/1000000</f>
        <v>0</v>
      </c>
      <c r="I14" s="43">
        <f>+'CF PRB'!AN37/1000</f>
        <v>0</v>
      </c>
      <c r="J14" s="43">
        <f>'CF PRB'!AO37/1000000</f>
        <v>0</v>
      </c>
      <c r="K14" s="43">
        <f>+'CF PRB'!AQ37/1000000</f>
        <v>0</v>
      </c>
      <c r="L14" s="43">
        <f>+'CF PRB'!AR37/1000000</f>
        <v>0</v>
      </c>
      <c r="M14" s="43">
        <f>+'CF PRB'!AS37/1000</f>
        <v>0</v>
      </c>
      <c r="N14" s="43">
        <f>+'CF PRB'!AT37/1000</f>
        <v>0</v>
      </c>
      <c r="O14" s="43">
        <f>SUM('CF PRB'!AU37:AX37)/1000000</f>
        <v>0</v>
      </c>
      <c r="P14" s="43">
        <f>+'CF PRB'!AY37/1000000</f>
        <v>0</v>
      </c>
      <c r="Q14" s="43">
        <f>+'CF PRB'!AZ37/1000</f>
        <v>0</v>
      </c>
      <c r="R14" s="43">
        <f>+'CF PRB'!BA37/1000000</f>
        <v>0</v>
      </c>
      <c r="S14" s="43">
        <f>+'CF PRB'!BB37/1000000</f>
        <v>0</v>
      </c>
      <c r="T14" s="43">
        <f>+'CF PRB'!BC37/1000000</f>
        <v>0</v>
      </c>
      <c r="U14" s="43">
        <f>+'CF PRB'!BD37/1000</f>
        <v>0</v>
      </c>
      <c r="V14" s="43">
        <f>+'CF PRB'!BE37/1000</f>
        <v>0</v>
      </c>
      <c r="W14" s="43">
        <f>SUM('CF PRB'!BF37:BI37)/1000000</f>
        <v>0</v>
      </c>
      <c r="X14" s="43">
        <f>+'CF PRB'!BJ37</f>
        <v>98.739000000000004</v>
      </c>
      <c r="Y14" s="43">
        <f>+'CF PRB'!BM37*'CF PRB'!BN37</f>
        <v>5.2927919999999995</v>
      </c>
      <c r="Z14" s="43">
        <f>IF((SUM('CF PRB'!BP37:'CF PRB'!BS37))=0,0,SUM('CF PRB'!BP37:'CF PRB'!BS37)/(COUNT('CF PRB'!BP37:'CF PRB'!BS37)-COUNTIF('CF PRB'!BP37:'CF PRB'!BS37,0)))</f>
        <v>57.914333333333332</v>
      </c>
      <c r="AA14" s="43">
        <f>+'CF PRB'!BT37/1000000</f>
        <v>0</v>
      </c>
      <c r="AB14" s="43">
        <f>(+'CF PRB'!BU37)/1000000</f>
        <v>2.0140999999999999E-2</v>
      </c>
      <c r="AC14" s="43">
        <f>(+'CF PRB'!CT37)/1000000</f>
        <v>1.945497</v>
      </c>
      <c r="AD14" s="43">
        <f>(+'CF PRB'!DI37*('CF PRB'!DJ37/100))/1000000</f>
        <v>0</v>
      </c>
      <c r="AE14" s="43">
        <f>(SUM('CF PRB'!DK37:DM37)/1000000)</f>
        <v>0</v>
      </c>
      <c r="AF14" s="43">
        <f>(+'CF PRB'!DO37)/1000000</f>
        <v>-1.9656389999999999</v>
      </c>
      <c r="AG14" s="43">
        <f>(+'CF PRB'!DP37)/1000000</f>
        <v>-1.703784</v>
      </c>
    </row>
    <row r="15" spans="1:33" x14ac:dyDescent="0.2">
      <c r="A15" s="41">
        <f>+'D-PDP'!C38</f>
        <v>2025</v>
      </c>
      <c r="B15" s="42">
        <f>+'CF PRB'!D38</f>
        <v>7</v>
      </c>
      <c r="C15" s="43">
        <f>+'CF PRB'!AB38/1000000</f>
        <v>4.2373000000000001E-2</v>
      </c>
      <c r="D15" s="43">
        <f>+'CF PRB'!AC38/1000000</f>
        <v>0</v>
      </c>
      <c r="E15" s="43">
        <f>+'CF PRB'!AD38/1000</f>
        <v>0</v>
      </c>
      <c r="F15" s="43">
        <f>+'CF PRB'!AE38/1000</f>
        <v>7.8936919999999997</v>
      </c>
      <c r="G15" s="43">
        <f>SUM('CF PRB'!AF38:AI38)/1000000</f>
        <v>0</v>
      </c>
      <c r="H15" s="43">
        <f>+'CF PRB'!AM38/1000000</f>
        <v>3.3890000000000001E-3</v>
      </c>
      <c r="I15" s="43">
        <f>+'CF PRB'!AN38/1000</f>
        <v>0</v>
      </c>
      <c r="J15" s="43">
        <f>'CF PRB'!AO38/1000000</f>
        <v>0</v>
      </c>
      <c r="K15" s="43">
        <f>+'CF PRB'!AQ38/1000000</f>
        <v>4.2373000000000001E-2</v>
      </c>
      <c r="L15" s="43">
        <f>+'CF PRB'!AR38/1000000</f>
        <v>0</v>
      </c>
      <c r="M15" s="43">
        <f>+'CF PRB'!AS38/1000</f>
        <v>0</v>
      </c>
      <c r="N15" s="43">
        <f>+'CF PRB'!AT38/1000</f>
        <v>7.8936919999999997</v>
      </c>
      <c r="O15" s="43">
        <f>SUM('CF PRB'!AU38:AX38)/1000000</f>
        <v>0</v>
      </c>
      <c r="P15" s="43">
        <f>+'CF PRB'!AY38/1000000</f>
        <v>3.3890000000000001E-3</v>
      </c>
      <c r="Q15" s="43">
        <f>+'CF PRB'!AZ38/1000</f>
        <v>0</v>
      </c>
      <c r="R15" s="43">
        <f>+'CF PRB'!BA38/1000000</f>
        <v>0</v>
      </c>
      <c r="S15" s="43">
        <f>+'CF PRB'!BB38/1000000</f>
        <v>3.8982999999999997E-2</v>
      </c>
      <c r="T15" s="43">
        <f>+'CF PRB'!BC38/1000000</f>
        <v>0</v>
      </c>
      <c r="U15" s="43">
        <f>+'CF PRB'!BD38/1000</f>
        <v>0</v>
      </c>
      <c r="V15" s="43">
        <f>+'CF PRB'!BE38/1000</f>
        <v>7.8936919999999997</v>
      </c>
      <c r="W15" s="43">
        <f>SUM('CF PRB'!BF38:BI38)/1000000</f>
        <v>0</v>
      </c>
      <c r="X15" s="43">
        <f>+'CF PRB'!BJ38</f>
        <v>98.739000000000004</v>
      </c>
      <c r="Y15" s="43">
        <f>+'CF PRB'!BM38*'CF PRB'!BN38</f>
        <v>5.2927919999999995</v>
      </c>
      <c r="Z15" s="43">
        <f>IF((SUM('CF PRB'!BP38:'CF PRB'!BS38))=0,0,SUM('CF PRB'!BP38:'CF PRB'!BS38)/(COUNT('CF PRB'!BP38:'CF PRB'!BS38)-COUNTIF('CF PRB'!BP38:'CF PRB'!BS38,0)))</f>
        <v>57.914333333333332</v>
      </c>
      <c r="AA15" s="43">
        <f>+'CF PRB'!BT38/1000000</f>
        <v>3.8491960000000001</v>
      </c>
      <c r="AB15" s="43">
        <f>(+'CF PRB'!BU38)/1000000</f>
        <v>0.50305</v>
      </c>
      <c r="AC15" s="43">
        <f>(+'CF PRB'!CT38)/1000000</f>
        <v>3.7544309999999999</v>
      </c>
      <c r="AD15" s="43">
        <f>(+'CF PRB'!DI38*('CF PRB'!DJ38/100))/1000000</f>
        <v>0</v>
      </c>
      <c r="AE15" s="43">
        <f>(SUM('CF PRB'!DK38:DM38)/1000000)</f>
        <v>0</v>
      </c>
      <c r="AF15" s="43">
        <f>(+'CF PRB'!DO38)/1000000</f>
        <v>-0.40828500000000001</v>
      </c>
      <c r="AG15" s="43">
        <f>(+'CF PRB'!DP38)/1000000</f>
        <v>-0.32172200000000001</v>
      </c>
    </row>
    <row r="16" spans="1:33" x14ac:dyDescent="0.2">
      <c r="A16" s="41">
        <f>+'D-PDP'!C39</f>
        <v>2026</v>
      </c>
      <c r="B16" s="42">
        <f>+'CF PRB'!D39</f>
        <v>11</v>
      </c>
      <c r="C16" s="43">
        <f>+'CF PRB'!AB39/1000000</f>
        <v>0.155362</v>
      </c>
      <c r="D16" s="43">
        <f>+'CF PRB'!AC39/1000000</f>
        <v>0</v>
      </c>
      <c r="E16" s="43">
        <f>+'CF PRB'!AD39/1000</f>
        <v>0</v>
      </c>
      <c r="F16" s="43">
        <f>+'CF PRB'!AE39/1000</f>
        <v>11.406803999999999</v>
      </c>
      <c r="G16" s="43">
        <f>SUM('CF PRB'!AF39:AI39)/1000000</f>
        <v>0</v>
      </c>
      <c r="H16" s="43">
        <f>+'CF PRB'!AM39/1000000</f>
        <v>1.2428E-2</v>
      </c>
      <c r="I16" s="43">
        <f>+'CF PRB'!AN39/1000</f>
        <v>0</v>
      </c>
      <c r="J16" s="43">
        <f>'CF PRB'!AO39/1000000</f>
        <v>0</v>
      </c>
      <c r="K16" s="43">
        <f>+'CF PRB'!AQ39/1000000</f>
        <v>0.155362</v>
      </c>
      <c r="L16" s="43">
        <f>+'CF PRB'!AR39/1000000</f>
        <v>0</v>
      </c>
      <c r="M16" s="43">
        <f>+'CF PRB'!AS39/1000</f>
        <v>0</v>
      </c>
      <c r="N16" s="43">
        <f>+'CF PRB'!AT39/1000</f>
        <v>11.406803999999999</v>
      </c>
      <c r="O16" s="43">
        <f>SUM('CF PRB'!AU39:AX39)/1000000</f>
        <v>0</v>
      </c>
      <c r="P16" s="43">
        <f>+'CF PRB'!AY39/1000000</f>
        <v>1.2428E-2</v>
      </c>
      <c r="Q16" s="43">
        <f>+'CF PRB'!AZ39/1000</f>
        <v>0</v>
      </c>
      <c r="R16" s="43">
        <f>+'CF PRB'!BA39/1000000</f>
        <v>0</v>
      </c>
      <c r="S16" s="43">
        <f>+'CF PRB'!BB39/1000000</f>
        <v>0.142933</v>
      </c>
      <c r="T16" s="43">
        <f>+'CF PRB'!BC39/1000000</f>
        <v>0</v>
      </c>
      <c r="U16" s="43">
        <f>+'CF PRB'!BD39/1000</f>
        <v>0</v>
      </c>
      <c r="V16" s="43">
        <f>+'CF PRB'!BE39/1000</f>
        <v>11.406803999999999</v>
      </c>
      <c r="W16" s="43">
        <f>SUM('CF PRB'!BF39:BI39)/1000000</f>
        <v>0</v>
      </c>
      <c r="X16" s="43">
        <f>+'CF PRB'!BJ39</f>
        <v>98.739000000000004</v>
      </c>
      <c r="Y16" s="43">
        <f>+'CF PRB'!BM39*'CF PRB'!BN39</f>
        <v>5.2927919999999995</v>
      </c>
      <c r="Z16" s="43">
        <f>IF((SUM('CF PRB'!BP39:'CF PRB'!BS39))=0,0,SUM('CF PRB'!BP39:'CF PRB'!BS39)/(COUNT('CF PRB'!BP39:'CF PRB'!BS39)-COUNTIF('CF PRB'!BP39:'CF PRB'!BS39,0)))</f>
        <v>57.914333333333332</v>
      </c>
      <c r="AA16" s="43">
        <f>+'CF PRB'!BT39/1000000</f>
        <v>14.113098000000001</v>
      </c>
      <c r="AB16" s="43">
        <f>(+'CF PRB'!BU39)/1000000</f>
        <v>0.85626599999999997</v>
      </c>
      <c r="AC16" s="43">
        <f>(+'CF PRB'!CT39)/1000000</f>
        <v>14.632524999999999</v>
      </c>
      <c r="AD16" s="43">
        <f>(+'CF PRB'!DI39*('CF PRB'!DJ39/100))/1000000</f>
        <v>0</v>
      </c>
      <c r="AE16" s="43">
        <f>(SUM('CF PRB'!DK39:DM39)/1000000)</f>
        <v>0</v>
      </c>
      <c r="AF16" s="43">
        <f>(+'CF PRB'!DO39)/1000000</f>
        <v>-1.3756919999999999</v>
      </c>
      <c r="AG16" s="43">
        <f>(+'CF PRB'!DP39)/1000000</f>
        <v>-0.98547799999999997</v>
      </c>
    </row>
    <row r="17" spans="1:33" x14ac:dyDescent="0.2">
      <c r="A17" s="41">
        <f>+'D-PDP'!C40</f>
        <v>2027</v>
      </c>
      <c r="B17" s="42">
        <f>+'CF PRB'!D40</f>
        <v>13</v>
      </c>
      <c r="C17" s="43">
        <f>+'CF PRB'!AB40/1000000</f>
        <v>0.298709</v>
      </c>
      <c r="D17" s="43">
        <f>+'CF PRB'!AC40/1000000</f>
        <v>0</v>
      </c>
      <c r="E17" s="43">
        <f>+'CF PRB'!AD40/1000</f>
        <v>0</v>
      </c>
      <c r="F17" s="43">
        <f>+'CF PRB'!AE40/1000</f>
        <v>10.38772</v>
      </c>
      <c r="G17" s="43">
        <f>SUM('CF PRB'!AF40:AI40)/1000000</f>
        <v>0</v>
      </c>
      <c r="H17" s="43">
        <f>+'CF PRB'!AM40/1000000</f>
        <v>2.3896000000000001E-2</v>
      </c>
      <c r="I17" s="43">
        <f>+'CF PRB'!AN40/1000</f>
        <v>0</v>
      </c>
      <c r="J17" s="43">
        <f>'CF PRB'!AO40/1000000</f>
        <v>0</v>
      </c>
      <c r="K17" s="43">
        <f>+'CF PRB'!AQ40/1000000</f>
        <v>0.298709</v>
      </c>
      <c r="L17" s="43">
        <f>+'CF PRB'!AR40/1000000</f>
        <v>0</v>
      </c>
      <c r="M17" s="43">
        <f>+'CF PRB'!AS40/1000</f>
        <v>0</v>
      </c>
      <c r="N17" s="43">
        <f>+'CF PRB'!AT40/1000</f>
        <v>10.38772</v>
      </c>
      <c r="O17" s="43">
        <f>SUM('CF PRB'!AU40:AX40)/1000000</f>
        <v>0</v>
      </c>
      <c r="P17" s="43">
        <f>+'CF PRB'!AY40/1000000</f>
        <v>2.3896000000000001E-2</v>
      </c>
      <c r="Q17" s="43">
        <f>+'CF PRB'!AZ40/1000</f>
        <v>0</v>
      </c>
      <c r="R17" s="43">
        <f>+'CF PRB'!BA40/1000000</f>
        <v>0</v>
      </c>
      <c r="S17" s="43">
        <f>+'CF PRB'!BB40/1000000</f>
        <v>0.274812</v>
      </c>
      <c r="T17" s="43">
        <f>+'CF PRB'!BC40/1000000</f>
        <v>0</v>
      </c>
      <c r="U17" s="43">
        <f>+'CF PRB'!BD40/1000</f>
        <v>0</v>
      </c>
      <c r="V17" s="43">
        <f>+'CF PRB'!BE40/1000</f>
        <v>10.38772</v>
      </c>
      <c r="W17" s="43">
        <f>SUM('CF PRB'!BF40:BI40)/1000000</f>
        <v>0</v>
      </c>
      <c r="X17" s="43">
        <f>+'CF PRB'!BJ40</f>
        <v>98.739000000000004</v>
      </c>
      <c r="Y17" s="43">
        <f>+'CF PRB'!BM40*'CF PRB'!BN40</f>
        <v>5.2927919999999995</v>
      </c>
      <c r="Z17" s="43">
        <f>IF((SUM('CF PRB'!BP40:'CF PRB'!BS40))=0,0,SUM('CF PRB'!BP40:'CF PRB'!BS40)/(COUNT('CF PRB'!BP40:'CF PRB'!BS40)-COUNTIF('CF PRB'!BP40:'CF PRB'!BS40,0)))</f>
        <v>57.914333333333332</v>
      </c>
      <c r="AA17" s="43">
        <f>+'CF PRB'!BT40/1000000</f>
        <v>27.134730999999999</v>
      </c>
      <c r="AB17" s="43">
        <f>(+'CF PRB'!BU40)/1000000</f>
        <v>1.186528</v>
      </c>
      <c r="AC17" s="43">
        <f>(+'CF PRB'!CT40)/1000000</f>
        <v>2.6720100000000002</v>
      </c>
      <c r="AD17" s="43">
        <f>(+'CF PRB'!DI40*('CF PRB'!DJ40/100))/1000000</f>
        <v>0</v>
      </c>
      <c r="AE17" s="43">
        <f>(SUM('CF PRB'!DK40:DM40)/1000000)</f>
        <v>0</v>
      </c>
      <c r="AF17" s="43">
        <f>(+'CF PRB'!DO40)/1000000</f>
        <v>23.276192000000002</v>
      </c>
      <c r="AG17" s="43">
        <f>(+'CF PRB'!DP40)/1000000</f>
        <v>15.158102</v>
      </c>
    </row>
    <row r="18" spans="1:33" x14ac:dyDescent="0.2">
      <c r="A18" s="41">
        <f>+'D-PDP'!C41</f>
        <v>2028</v>
      </c>
      <c r="B18" s="42">
        <f>+'CF PRB'!D41</f>
        <v>13</v>
      </c>
      <c r="C18" s="43">
        <f>+'CF PRB'!AB41/1000000</f>
        <v>0.36471599999999998</v>
      </c>
      <c r="D18" s="43">
        <f>+'CF PRB'!AC41/1000000</f>
        <v>0</v>
      </c>
      <c r="E18" s="43">
        <f>+'CF PRB'!AD41/1000</f>
        <v>0</v>
      </c>
      <c r="F18" s="43">
        <f>+'CF PRB'!AE41/1000</f>
        <v>9.3721309999999995</v>
      </c>
      <c r="G18" s="43">
        <f>SUM('CF PRB'!AF41:AI41)/1000000</f>
        <v>0</v>
      </c>
      <c r="H18" s="43">
        <f>+'CF PRB'!AM41/1000000</f>
        <v>2.9177000000000002E-2</v>
      </c>
      <c r="I18" s="43">
        <f>+'CF PRB'!AN41/1000</f>
        <v>0</v>
      </c>
      <c r="J18" s="43">
        <f>'CF PRB'!AO41/1000000</f>
        <v>0</v>
      </c>
      <c r="K18" s="43">
        <f>+'CF PRB'!AQ41/1000000</f>
        <v>0.36471599999999998</v>
      </c>
      <c r="L18" s="43">
        <f>+'CF PRB'!AR41/1000000</f>
        <v>0</v>
      </c>
      <c r="M18" s="43">
        <f>+'CF PRB'!AS41/1000</f>
        <v>0</v>
      </c>
      <c r="N18" s="43">
        <f>+'CF PRB'!AT41/1000</f>
        <v>9.3721309999999995</v>
      </c>
      <c r="O18" s="43">
        <f>SUM('CF PRB'!AU41:AX41)/1000000</f>
        <v>0</v>
      </c>
      <c r="P18" s="43">
        <f>+'CF PRB'!AY41/1000000</f>
        <v>2.9177000000000002E-2</v>
      </c>
      <c r="Q18" s="43">
        <f>+'CF PRB'!AZ41/1000</f>
        <v>0</v>
      </c>
      <c r="R18" s="43">
        <f>+'CF PRB'!BA41/1000000</f>
        <v>0</v>
      </c>
      <c r="S18" s="43">
        <f>+'CF PRB'!BB41/1000000</f>
        <v>0.33553899999999998</v>
      </c>
      <c r="T18" s="43">
        <f>+'CF PRB'!BC41/1000000</f>
        <v>0</v>
      </c>
      <c r="U18" s="43">
        <f>+'CF PRB'!BD41/1000</f>
        <v>0</v>
      </c>
      <c r="V18" s="43">
        <f>+'CF PRB'!BE41/1000</f>
        <v>9.3721309999999995</v>
      </c>
      <c r="W18" s="43">
        <f>SUM('CF PRB'!BF41:BI41)/1000000</f>
        <v>0</v>
      </c>
      <c r="X18" s="43">
        <f>+'CF PRB'!BJ41</f>
        <v>98.739000000000004</v>
      </c>
      <c r="Y18" s="43">
        <f>+'CF PRB'!BM41*'CF PRB'!BN41</f>
        <v>5.2927919999999995</v>
      </c>
      <c r="Z18" s="43">
        <f>IF((SUM('CF PRB'!BP41:'CF PRB'!BS41))=0,0,SUM('CF PRB'!BP41:'CF PRB'!BS41)/(COUNT('CF PRB'!BP41:'CF PRB'!BS41)-COUNTIF('CF PRB'!BP41:'CF PRB'!BS41,0)))</f>
        <v>57.914333333333332</v>
      </c>
      <c r="AA18" s="43">
        <f>+'CF PRB'!BT41/1000000</f>
        <v>33.130813000000003</v>
      </c>
      <c r="AB18" s="43">
        <f>(+'CF PRB'!BU41)/1000000</f>
        <v>1.4078679999999999</v>
      </c>
      <c r="AC18" s="43">
        <f>(+'CF PRB'!CT41)/1000000</f>
        <v>1.551272</v>
      </c>
      <c r="AD18" s="43">
        <f>(+'CF PRB'!DI41*('CF PRB'!DJ41/100))/1000000</f>
        <v>0</v>
      </c>
      <c r="AE18" s="43">
        <f>(SUM('CF PRB'!DK41:DM41)/1000000)</f>
        <v>0</v>
      </c>
      <c r="AF18" s="43">
        <f>(+'CF PRB'!DO41)/1000000</f>
        <v>30.171672000000001</v>
      </c>
      <c r="AG18" s="43">
        <f>(+'CF PRB'!DP41)/1000000</f>
        <v>17.862390999999999</v>
      </c>
    </row>
    <row r="19" spans="1:33" x14ac:dyDescent="0.2">
      <c r="A19" s="41">
        <f>+'D-PDP'!C42</f>
        <v>2029</v>
      </c>
      <c r="B19" s="42">
        <f>+'CF PRB'!D42</f>
        <v>13</v>
      </c>
      <c r="C19" s="43">
        <f>+'CF PRB'!AB42/1000000</f>
        <v>0.37903399999999998</v>
      </c>
      <c r="D19" s="43">
        <f>+'CF PRB'!AC42/1000000</f>
        <v>0</v>
      </c>
      <c r="E19" s="43">
        <f>+'CF PRB'!AD42/1000</f>
        <v>0</v>
      </c>
      <c r="F19" s="43">
        <f>+'CF PRB'!AE42/1000</f>
        <v>9.6099509999999988</v>
      </c>
      <c r="G19" s="43">
        <f>SUM('CF PRB'!AF42:AI42)/1000000</f>
        <v>0</v>
      </c>
      <c r="H19" s="43">
        <f>+'CF PRB'!AM42/1000000</f>
        <v>3.0322000000000002E-2</v>
      </c>
      <c r="I19" s="43">
        <f>+'CF PRB'!AN42/1000</f>
        <v>0</v>
      </c>
      <c r="J19" s="43">
        <f>'CF PRB'!AO42/1000000</f>
        <v>0</v>
      </c>
      <c r="K19" s="43">
        <f>+'CF PRB'!AQ42/1000000</f>
        <v>0.37903399999999998</v>
      </c>
      <c r="L19" s="43">
        <f>+'CF PRB'!AR42/1000000</f>
        <v>0</v>
      </c>
      <c r="M19" s="43">
        <f>+'CF PRB'!AS42/1000</f>
        <v>0</v>
      </c>
      <c r="N19" s="43">
        <f>+'CF PRB'!AT42/1000</f>
        <v>9.6099509999999988</v>
      </c>
      <c r="O19" s="43">
        <f>SUM('CF PRB'!AU42:AX42)/1000000</f>
        <v>0</v>
      </c>
      <c r="P19" s="43">
        <f>+'CF PRB'!AY42/1000000</f>
        <v>3.0322000000000002E-2</v>
      </c>
      <c r="Q19" s="43">
        <f>+'CF PRB'!AZ42/1000</f>
        <v>0</v>
      </c>
      <c r="R19" s="43">
        <f>+'CF PRB'!BA42/1000000</f>
        <v>0</v>
      </c>
      <c r="S19" s="43">
        <f>+'CF PRB'!BB42/1000000</f>
        <v>0.34871099999999999</v>
      </c>
      <c r="T19" s="43">
        <f>+'CF PRB'!BC42/1000000</f>
        <v>0</v>
      </c>
      <c r="U19" s="43">
        <f>+'CF PRB'!BD42/1000</f>
        <v>0</v>
      </c>
      <c r="V19" s="43">
        <f>+'CF PRB'!BE42/1000</f>
        <v>9.6099509999999988</v>
      </c>
      <c r="W19" s="43">
        <f>SUM('CF PRB'!BF42:BI42)/1000000</f>
        <v>0</v>
      </c>
      <c r="X19" s="43">
        <f>+'CF PRB'!BJ42</f>
        <v>98.739000000000004</v>
      </c>
      <c r="Y19" s="43">
        <f>+'CF PRB'!BM42*'CF PRB'!BN42</f>
        <v>5.2927919999999995</v>
      </c>
      <c r="Z19" s="43">
        <f>IF((SUM('CF PRB'!BP42:'CF PRB'!BS42))=0,0,SUM('CF PRB'!BP42:'CF PRB'!BS42)/(COUNT('CF PRB'!BP42:'CF PRB'!BS42)-COUNTIF('CF PRB'!BP42:'CF PRB'!BS42,0)))</f>
        <v>57.914333333333332</v>
      </c>
      <c r="AA19" s="43">
        <f>+'CF PRB'!BT42/1000000</f>
        <v>34.431435999999998</v>
      </c>
      <c r="AB19" s="43">
        <f>(+'CF PRB'!BU42)/1000000</f>
        <v>1.5116050000000001</v>
      </c>
      <c r="AC19" s="43">
        <f>(+'CF PRB'!CT42)/1000000</f>
        <v>1.2679180000000001</v>
      </c>
      <c r="AD19" s="43">
        <f>(+'CF PRB'!DI42*('CF PRB'!DJ42/100))/1000000</f>
        <v>0</v>
      </c>
      <c r="AE19" s="43">
        <f>(SUM('CF PRB'!DK42:DM42)/1000000)</f>
        <v>0</v>
      </c>
      <c r="AF19" s="43">
        <f>(+'CF PRB'!DO42)/1000000</f>
        <v>31.651911999999999</v>
      </c>
      <c r="AG19" s="43">
        <f>(+'CF PRB'!DP42)/1000000</f>
        <v>17.035209999999999</v>
      </c>
    </row>
    <row r="20" spans="1:33" x14ac:dyDescent="0.2">
      <c r="A20" s="41">
        <f>+'D-PDP'!C43</f>
        <v>2030</v>
      </c>
      <c r="B20" s="42">
        <f>+'CF PRB'!D43</f>
        <v>13</v>
      </c>
      <c r="C20" s="43">
        <f>+'CF PRB'!AB43/1000000</f>
        <v>0.33405600000000002</v>
      </c>
      <c r="D20" s="43">
        <f>+'CF PRB'!AC43/1000000</f>
        <v>0</v>
      </c>
      <c r="E20" s="43">
        <f>+'CF PRB'!AD43/1000</f>
        <v>0</v>
      </c>
      <c r="F20" s="43">
        <f>+'CF PRB'!AE43/1000</f>
        <v>9.3929240000000007</v>
      </c>
      <c r="G20" s="43">
        <f>SUM('CF PRB'!AF43:AI43)/1000000</f>
        <v>0</v>
      </c>
      <c r="H20" s="43">
        <f>+'CF PRB'!AM43/1000000</f>
        <v>2.6724000000000001E-2</v>
      </c>
      <c r="I20" s="43">
        <f>+'CF PRB'!AN43/1000</f>
        <v>0</v>
      </c>
      <c r="J20" s="43">
        <f>'CF PRB'!AO43/1000000</f>
        <v>0</v>
      </c>
      <c r="K20" s="43">
        <f>+'CF PRB'!AQ43/1000000</f>
        <v>0.33405600000000002</v>
      </c>
      <c r="L20" s="43">
        <f>+'CF PRB'!AR43/1000000</f>
        <v>0</v>
      </c>
      <c r="M20" s="43">
        <f>+'CF PRB'!AS43/1000</f>
        <v>0</v>
      </c>
      <c r="N20" s="43">
        <f>+'CF PRB'!AT43/1000</f>
        <v>9.3929240000000007</v>
      </c>
      <c r="O20" s="43">
        <f>SUM('CF PRB'!AU43:AX43)/1000000</f>
        <v>0</v>
      </c>
      <c r="P20" s="43">
        <f>+'CF PRB'!AY43/1000000</f>
        <v>2.6724000000000001E-2</v>
      </c>
      <c r="Q20" s="43">
        <f>+'CF PRB'!AZ43/1000</f>
        <v>0</v>
      </c>
      <c r="R20" s="43">
        <f>+'CF PRB'!BA43/1000000</f>
        <v>0</v>
      </c>
      <c r="S20" s="43">
        <f>+'CF PRB'!BB43/1000000</f>
        <v>0.30733100000000002</v>
      </c>
      <c r="T20" s="43">
        <f>+'CF PRB'!BC43/1000000</f>
        <v>0</v>
      </c>
      <c r="U20" s="43">
        <f>+'CF PRB'!BD43/1000</f>
        <v>0</v>
      </c>
      <c r="V20" s="43">
        <f>+'CF PRB'!BE43/1000</f>
        <v>9.3929240000000007</v>
      </c>
      <c r="W20" s="43">
        <f>SUM('CF PRB'!BF43:BI43)/1000000</f>
        <v>0</v>
      </c>
      <c r="X20" s="43">
        <f>+'CF PRB'!BJ43</f>
        <v>98.739000000000004</v>
      </c>
      <c r="Y20" s="43">
        <f>+'CF PRB'!BM43*'CF PRB'!BN43</f>
        <v>5.2927919999999995</v>
      </c>
      <c r="Z20" s="43">
        <f>IF((SUM('CF PRB'!BP43:'CF PRB'!BS43))=0,0,SUM('CF PRB'!BP43:'CF PRB'!BS43)/(COUNT('CF PRB'!BP43:'CF PRB'!BS43)-COUNTIF('CF PRB'!BP43:'CF PRB'!BS43,0)))</f>
        <v>57.914333333333332</v>
      </c>
      <c r="AA20" s="43">
        <f>+'CF PRB'!BT43/1000000</f>
        <v>30.345628000000001</v>
      </c>
      <c r="AB20" s="43">
        <f>(+'CF PRB'!BU43)/1000000</f>
        <v>1.524605</v>
      </c>
      <c r="AC20" s="43">
        <f>(+'CF PRB'!CT43)/1000000</f>
        <v>0.46145700000000001</v>
      </c>
      <c r="AD20" s="43">
        <f>(+'CF PRB'!DI43*('CF PRB'!DJ43/100))/1000000</f>
        <v>0</v>
      </c>
      <c r="AE20" s="43">
        <f>(SUM('CF PRB'!DK43:DM43)/1000000)</f>
        <v>0</v>
      </c>
      <c r="AF20" s="43">
        <f>(+'CF PRB'!DO43)/1000000</f>
        <v>28.359565</v>
      </c>
      <c r="AG20" s="43">
        <f>(+'CF PRB'!DP43)/1000000</f>
        <v>13.875685000000001</v>
      </c>
    </row>
    <row r="21" spans="1:33" x14ac:dyDescent="0.2">
      <c r="A21" s="41">
        <f>+'D-PDP'!C44</f>
        <v>2031</v>
      </c>
      <c r="B21" s="42">
        <f>+'CF PRB'!D44</f>
        <v>13</v>
      </c>
      <c r="C21" s="43">
        <f>+'CF PRB'!AB44/1000000</f>
        <v>0.26890500000000001</v>
      </c>
      <c r="D21" s="43">
        <f>+'CF PRB'!AC44/1000000</f>
        <v>0</v>
      </c>
      <c r="E21" s="43">
        <f>+'CF PRB'!AD44/1000</f>
        <v>0</v>
      </c>
      <c r="F21" s="43">
        <f>+'CF PRB'!AE44/1000</f>
        <v>8.301067999999999</v>
      </c>
      <c r="G21" s="43">
        <f>SUM('CF PRB'!AF44:AI44)/1000000</f>
        <v>0</v>
      </c>
      <c r="H21" s="43">
        <f>+'CF PRB'!AM44/1000000</f>
        <v>2.1512E-2</v>
      </c>
      <c r="I21" s="43">
        <f>+'CF PRB'!AN44/1000</f>
        <v>0</v>
      </c>
      <c r="J21" s="43">
        <f>'CF PRB'!AO44/1000000</f>
        <v>0</v>
      </c>
      <c r="K21" s="43">
        <f>+'CF PRB'!AQ44/1000000</f>
        <v>0.26890500000000001</v>
      </c>
      <c r="L21" s="43">
        <f>+'CF PRB'!AR44/1000000</f>
        <v>0</v>
      </c>
      <c r="M21" s="43">
        <f>+'CF PRB'!AS44/1000</f>
        <v>0</v>
      </c>
      <c r="N21" s="43">
        <f>+'CF PRB'!AT44/1000</f>
        <v>8.301067999999999</v>
      </c>
      <c r="O21" s="43">
        <f>SUM('CF PRB'!AU44:AX44)/1000000</f>
        <v>0</v>
      </c>
      <c r="P21" s="43">
        <f>+'CF PRB'!AY44/1000000</f>
        <v>2.1512E-2</v>
      </c>
      <c r="Q21" s="43">
        <f>+'CF PRB'!AZ44/1000</f>
        <v>0</v>
      </c>
      <c r="R21" s="43">
        <f>+'CF PRB'!BA44/1000000</f>
        <v>0</v>
      </c>
      <c r="S21" s="43">
        <f>+'CF PRB'!BB44/1000000</f>
        <v>0.247392</v>
      </c>
      <c r="T21" s="43">
        <f>+'CF PRB'!BC44/1000000</f>
        <v>0</v>
      </c>
      <c r="U21" s="43">
        <f>+'CF PRB'!BD44/1000</f>
        <v>0</v>
      </c>
      <c r="V21" s="43">
        <f>+'CF PRB'!BE44/1000</f>
        <v>8.301067999999999</v>
      </c>
      <c r="W21" s="43">
        <f>SUM('CF PRB'!BF44:BI44)/1000000</f>
        <v>0</v>
      </c>
      <c r="X21" s="43">
        <f>+'CF PRB'!BJ44</f>
        <v>98.739000000000004</v>
      </c>
      <c r="Y21" s="43">
        <f>+'CF PRB'!BM44*'CF PRB'!BN44</f>
        <v>5.2927919999999995</v>
      </c>
      <c r="Z21" s="43">
        <f>IF((SUM('CF PRB'!BP44:'CF PRB'!BS44))=0,0,SUM('CF PRB'!BP44:'CF PRB'!BS44)/(COUNT('CF PRB'!BP44:'CF PRB'!BS44)-COUNTIF('CF PRB'!BP44:'CF PRB'!BS44,0)))</f>
        <v>57.914333333333332</v>
      </c>
      <c r="AA21" s="43">
        <f>+'CF PRB'!BT44/1000000</f>
        <v>24.427340000000001</v>
      </c>
      <c r="AB21" s="43">
        <f>(+'CF PRB'!BU44)/1000000</f>
        <v>1.5115700000000001</v>
      </c>
      <c r="AC21" s="43">
        <f>(+'CF PRB'!CT44)/1000000</f>
        <v>2.0428999999999999E-2</v>
      </c>
      <c r="AD21" s="43">
        <f>(+'CF PRB'!DI44*('CF PRB'!DJ44/100))/1000000</f>
        <v>0</v>
      </c>
      <c r="AE21" s="43">
        <f>(SUM('CF PRB'!DK44:DM44)/1000000)</f>
        <v>0</v>
      </c>
      <c r="AF21" s="43">
        <f>(+'CF PRB'!DO44)/1000000</f>
        <v>22.895340000000001</v>
      </c>
      <c r="AG21" s="43">
        <f>(+'CF PRB'!DP44)/1000000</f>
        <v>10.183786</v>
      </c>
    </row>
    <row r="22" spans="1:33" x14ac:dyDescent="0.2">
      <c r="A22" s="41">
        <f>+'D-PDP'!C45</f>
        <v>2032</v>
      </c>
      <c r="B22" s="42">
        <f>+'CF PRB'!D45</f>
        <v>12</v>
      </c>
      <c r="C22" s="43">
        <f>+'CF PRB'!AB45/1000000</f>
        <v>0.21337600000000001</v>
      </c>
      <c r="D22" s="43">
        <f>+'CF PRB'!AC45/1000000</f>
        <v>0</v>
      </c>
      <c r="E22" s="43">
        <f>+'CF PRB'!AD45/1000</f>
        <v>0</v>
      </c>
      <c r="F22" s="43">
        <f>+'CF PRB'!AE45/1000</f>
        <v>6.8085519999999997</v>
      </c>
      <c r="G22" s="43">
        <f>SUM('CF PRB'!AF45:AI45)/1000000</f>
        <v>0</v>
      </c>
      <c r="H22" s="43">
        <f>+'CF PRB'!AM45/1000000</f>
        <v>1.7069999999999998E-2</v>
      </c>
      <c r="I22" s="43">
        <f>+'CF PRB'!AN45/1000</f>
        <v>0</v>
      </c>
      <c r="J22" s="43">
        <f>'CF PRB'!AO45/1000000</f>
        <v>0</v>
      </c>
      <c r="K22" s="43">
        <f>+'CF PRB'!AQ45/1000000</f>
        <v>0.21337600000000001</v>
      </c>
      <c r="L22" s="43">
        <f>+'CF PRB'!AR45/1000000</f>
        <v>0</v>
      </c>
      <c r="M22" s="43">
        <f>+'CF PRB'!AS45/1000</f>
        <v>0</v>
      </c>
      <c r="N22" s="43">
        <f>+'CF PRB'!AT45/1000</f>
        <v>6.8085519999999997</v>
      </c>
      <c r="O22" s="43">
        <f>SUM('CF PRB'!AU45:AX45)/1000000</f>
        <v>0</v>
      </c>
      <c r="P22" s="43">
        <f>+'CF PRB'!AY45/1000000</f>
        <v>1.7069999999999998E-2</v>
      </c>
      <c r="Q22" s="43">
        <f>+'CF PRB'!AZ45/1000</f>
        <v>0</v>
      </c>
      <c r="R22" s="43">
        <f>+'CF PRB'!BA45/1000000</f>
        <v>0</v>
      </c>
      <c r="S22" s="43">
        <f>+'CF PRB'!BB45/1000000</f>
        <v>0.19630600000000001</v>
      </c>
      <c r="T22" s="43">
        <f>+'CF PRB'!BC45/1000000</f>
        <v>0</v>
      </c>
      <c r="U22" s="43">
        <f>+'CF PRB'!BD45/1000</f>
        <v>0</v>
      </c>
      <c r="V22" s="43">
        <f>+'CF PRB'!BE45/1000</f>
        <v>6.8085519999999997</v>
      </c>
      <c r="W22" s="43">
        <f>SUM('CF PRB'!BF45:BI45)/1000000</f>
        <v>0</v>
      </c>
      <c r="X22" s="43">
        <f>+'CF PRB'!BJ45</f>
        <v>98.739000000000004</v>
      </c>
      <c r="Y22" s="43">
        <f>+'CF PRB'!BM45*'CF PRB'!BN45</f>
        <v>5.2927919999999995</v>
      </c>
      <c r="Z22" s="43">
        <f>IF((SUM('CF PRB'!BP45:'CF PRB'!BS45))=0,0,SUM('CF PRB'!BP45:'CF PRB'!BS45)/(COUNT('CF PRB'!BP45:'CF PRB'!BS45)-COUNTIF('CF PRB'!BP45:'CF PRB'!BS45,0)))</f>
        <v>57.914333333333332</v>
      </c>
      <c r="AA22" s="43">
        <f>+'CF PRB'!BT45/1000000</f>
        <v>19.383147000000001</v>
      </c>
      <c r="AB22" s="43">
        <f>(+'CF PRB'!BU45)/1000000</f>
        <v>1.4782169999999999</v>
      </c>
      <c r="AC22" s="43">
        <f>(+'CF PRB'!CT45)/1000000</f>
        <v>0</v>
      </c>
      <c r="AD22" s="43">
        <f>(+'CF PRB'!DI45*('CF PRB'!DJ45/100))/1000000</f>
        <v>0</v>
      </c>
      <c r="AE22" s="43">
        <f>(SUM('CF PRB'!DK45:DM45)/1000000)</f>
        <v>0</v>
      </c>
      <c r="AF22" s="43">
        <f>(+'CF PRB'!DO45)/1000000</f>
        <v>17.90493</v>
      </c>
      <c r="AG22" s="43">
        <f>(+'CF PRB'!DP45)/1000000</f>
        <v>7.2400589999999996</v>
      </c>
    </row>
    <row r="23" spans="1:33" x14ac:dyDescent="0.2">
      <c r="A23" s="41">
        <f>+'D-PDP'!C46</f>
        <v>2033</v>
      </c>
      <c r="B23" s="42">
        <f>+'CF PRB'!D46</f>
        <v>11</v>
      </c>
      <c r="C23" s="43">
        <f>+'CF PRB'!AB46/1000000</f>
        <v>0.15601999999999999</v>
      </c>
      <c r="D23" s="43">
        <f>+'CF PRB'!AC46/1000000</f>
        <v>0</v>
      </c>
      <c r="E23" s="43">
        <f>+'CF PRB'!AD46/1000</f>
        <v>0</v>
      </c>
      <c r="F23" s="43">
        <f>+'CF PRB'!AE46/1000</f>
        <v>2.9604679999999997</v>
      </c>
      <c r="G23" s="43">
        <f>SUM('CF PRB'!AF46:AI46)/1000000</f>
        <v>0</v>
      </c>
      <c r="H23" s="43">
        <f>+'CF PRB'!AM46/1000000</f>
        <v>1.2481000000000001E-2</v>
      </c>
      <c r="I23" s="43">
        <f>+'CF PRB'!AN46/1000</f>
        <v>0</v>
      </c>
      <c r="J23" s="43">
        <f>'CF PRB'!AO46/1000000</f>
        <v>0</v>
      </c>
      <c r="K23" s="43">
        <f>+'CF PRB'!AQ46/1000000</f>
        <v>0.15601999999999999</v>
      </c>
      <c r="L23" s="43">
        <f>+'CF PRB'!AR46/1000000</f>
        <v>0</v>
      </c>
      <c r="M23" s="43">
        <f>+'CF PRB'!AS46/1000</f>
        <v>0</v>
      </c>
      <c r="N23" s="43">
        <f>+'CF PRB'!AT46/1000</f>
        <v>2.9604679999999997</v>
      </c>
      <c r="O23" s="43">
        <f>SUM('CF PRB'!AU46:AX46)/1000000</f>
        <v>0</v>
      </c>
      <c r="P23" s="43">
        <f>+'CF PRB'!AY46/1000000</f>
        <v>1.2481000000000001E-2</v>
      </c>
      <c r="Q23" s="43">
        <f>+'CF PRB'!AZ46/1000</f>
        <v>0</v>
      </c>
      <c r="R23" s="43">
        <f>+'CF PRB'!BA46/1000000</f>
        <v>0</v>
      </c>
      <c r="S23" s="43">
        <f>+'CF PRB'!BB46/1000000</f>
        <v>0.143539</v>
      </c>
      <c r="T23" s="43">
        <f>+'CF PRB'!BC46/1000000</f>
        <v>0</v>
      </c>
      <c r="U23" s="43">
        <f>+'CF PRB'!BD46/1000</f>
        <v>0</v>
      </c>
      <c r="V23" s="43">
        <f>+'CF PRB'!BE46/1000</f>
        <v>2.9604679999999997</v>
      </c>
      <c r="W23" s="43">
        <f>SUM('CF PRB'!BF46:BI46)/1000000</f>
        <v>0</v>
      </c>
      <c r="X23" s="43">
        <f>+'CF PRB'!BJ46</f>
        <v>98.739000000000004</v>
      </c>
      <c r="Y23" s="43">
        <f>+'CF PRB'!BM46*'CF PRB'!BN46</f>
        <v>5.2927919999999995</v>
      </c>
      <c r="Z23" s="43">
        <f>IF((SUM('CF PRB'!BP46:'CF PRB'!BS46))=0,0,SUM('CF PRB'!BP46:'CF PRB'!BS46)/(COUNT('CF PRB'!BP46:'CF PRB'!BS46)-COUNTIF('CF PRB'!BP46:'CF PRB'!BS46,0)))</f>
        <v>57.914333333333332</v>
      </c>
      <c r="AA23" s="43">
        <f>+'CF PRB'!BT46/1000000</f>
        <v>14.172904000000001</v>
      </c>
      <c r="AB23" s="43">
        <f>(+'CF PRB'!BU46)/1000000</f>
        <v>1.361103</v>
      </c>
      <c r="AC23" s="43">
        <f>(+'CF PRB'!CT46)/1000000</f>
        <v>0</v>
      </c>
      <c r="AD23" s="43">
        <f>(+'CF PRB'!DI46*('CF PRB'!DJ46/100))/1000000</f>
        <v>0</v>
      </c>
      <c r="AE23" s="43">
        <f>(SUM('CF PRB'!DK46:DM46)/1000000)</f>
        <v>0</v>
      </c>
      <c r="AF23" s="43">
        <f>(+'CF PRB'!DO46)/1000000</f>
        <v>12.8118</v>
      </c>
      <c r="AG23" s="43">
        <f>(+'CF PRB'!DP46)/1000000</f>
        <v>4.709632</v>
      </c>
    </row>
    <row r="24" spans="1:33" x14ac:dyDescent="0.2">
      <c r="A24" s="41">
        <f>+'D-PDP'!C47</f>
        <v>2034</v>
      </c>
      <c r="B24" s="42">
        <f>+'CF PRB'!D47</f>
        <v>11</v>
      </c>
      <c r="C24" s="43">
        <f>+'CF PRB'!AB47/1000000</f>
        <v>0.124806</v>
      </c>
      <c r="D24" s="43">
        <f>+'CF PRB'!AC47/1000000</f>
        <v>0</v>
      </c>
      <c r="E24" s="43">
        <f>+'CF PRB'!AD47/1000</f>
        <v>0</v>
      </c>
      <c r="F24" s="43">
        <f>+'CF PRB'!AE47/1000</f>
        <v>2.5685470000000001</v>
      </c>
      <c r="G24" s="43">
        <f>SUM('CF PRB'!AF47:AI47)/1000000</f>
        <v>0</v>
      </c>
      <c r="H24" s="43">
        <f>+'CF PRB'!AM47/1000000</f>
        <v>9.9839999999999998E-3</v>
      </c>
      <c r="I24" s="43">
        <f>+'CF PRB'!AN47/1000</f>
        <v>0</v>
      </c>
      <c r="J24" s="43">
        <f>'CF PRB'!AO47/1000000</f>
        <v>0</v>
      </c>
      <c r="K24" s="43">
        <f>+'CF PRB'!AQ47/1000000</f>
        <v>0.124806</v>
      </c>
      <c r="L24" s="43">
        <f>+'CF PRB'!AR47/1000000</f>
        <v>0</v>
      </c>
      <c r="M24" s="43">
        <f>+'CF PRB'!AS47/1000</f>
        <v>0</v>
      </c>
      <c r="N24" s="43">
        <f>+'CF PRB'!AT47/1000</f>
        <v>2.5685470000000001</v>
      </c>
      <c r="O24" s="43">
        <f>SUM('CF PRB'!AU47:AX47)/1000000</f>
        <v>0</v>
      </c>
      <c r="P24" s="43">
        <f>+'CF PRB'!AY47/1000000</f>
        <v>9.9839999999999998E-3</v>
      </c>
      <c r="Q24" s="43">
        <f>+'CF PRB'!AZ47/1000</f>
        <v>0</v>
      </c>
      <c r="R24" s="43">
        <f>+'CF PRB'!BA47/1000000</f>
        <v>0</v>
      </c>
      <c r="S24" s="43">
        <f>+'CF PRB'!BB47/1000000</f>
        <v>0.11482199999999999</v>
      </c>
      <c r="T24" s="43">
        <f>+'CF PRB'!BC47/1000000</f>
        <v>0</v>
      </c>
      <c r="U24" s="43">
        <f>+'CF PRB'!BD47/1000</f>
        <v>0</v>
      </c>
      <c r="V24" s="43">
        <f>+'CF PRB'!BE47/1000</f>
        <v>2.5685470000000001</v>
      </c>
      <c r="W24" s="43">
        <f>SUM('CF PRB'!BF47:BI47)/1000000</f>
        <v>0</v>
      </c>
      <c r="X24" s="43">
        <f>+'CF PRB'!BJ47</f>
        <v>98.739000000000004</v>
      </c>
      <c r="Y24" s="43">
        <f>+'CF PRB'!BM47*'CF PRB'!BN47</f>
        <v>5.2927919999999995</v>
      </c>
      <c r="Z24" s="43">
        <f>IF((SUM('CF PRB'!BP47:'CF PRB'!BS47))=0,0,SUM('CF PRB'!BP47:'CF PRB'!BS47)/(COUNT('CF PRB'!BP47:'CF PRB'!BS47)-COUNTIF('CF PRB'!BP47:'CF PRB'!BS47,0)))</f>
        <v>57.914333333333332</v>
      </c>
      <c r="AA24" s="43">
        <f>+'CF PRB'!BT47/1000000</f>
        <v>11.337432</v>
      </c>
      <c r="AB24" s="43">
        <f>(+'CF PRB'!BU47)/1000000</f>
        <v>1.3542080000000001</v>
      </c>
      <c r="AC24" s="43">
        <f>(+'CF PRB'!CT47)/1000000</f>
        <v>0</v>
      </c>
      <c r="AD24" s="43">
        <f>(+'CF PRB'!DI47*('CF PRB'!DJ47/100))/1000000</f>
        <v>0</v>
      </c>
      <c r="AE24" s="43">
        <f>(SUM('CF PRB'!DK47:DM47)/1000000)</f>
        <v>0</v>
      </c>
      <c r="AF24" s="43">
        <f>(+'CF PRB'!DO47)/1000000</f>
        <v>9.9832230000000006</v>
      </c>
      <c r="AG24" s="43">
        <f>(+'CF PRB'!DP47)/1000000</f>
        <v>3.3362210000000001</v>
      </c>
    </row>
    <row r="25" spans="1:33" x14ac:dyDescent="0.2">
      <c r="A25" s="41">
        <f>+'D-PDP'!C48</f>
        <v>2035</v>
      </c>
      <c r="B25" s="42">
        <f>+'CF PRB'!D48</f>
        <v>11</v>
      </c>
      <c r="C25" s="43">
        <f>+'CF PRB'!AB48/1000000</f>
        <v>0.10091700000000001</v>
      </c>
      <c r="D25" s="43">
        <f>+'CF PRB'!AC48/1000000</f>
        <v>0</v>
      </c>
      <c r="E25" s="43">
        <f>+'CF PRB'!AD48/1000</f>
        <v>0</v>
      </c>
      <c r="F25" s="43">
        <f>+'CF PRB'!AE48/1000</f>
        <v>2.283347</v>
      </c>
      <c r="G25" s="43">
        <f>SUM('CF PRB'!AF48:AI48)/1000000</f>
        <v>0</v>
      </c>
      <c r="H25" s="43">
        <f>+'CF PRB'!AM48/1000000</f>
        <v>8.0730000000000003E-3</v>
      </c>
      <c r="I25" s="43">
        <f>+'CF PRB'!AN48/1000</f>
        <v>0</v>
      </c>
      <c r="J25" s="43">
        <f>'CF PRB'!AO48/1000000</f>
        <v>0</v>
      </c>
      <c r="K25" s="43">
        <f>+'CF PRB'!AQ48/1000000</f>
        <v>0.10091700000000001</v>
      </c>
      <c r="L25" s="43">
        <f>+'CF PRB'!AR48/1000000</f>
        <v>0</v>
      </c>
      <c r="M25" s="43">
        <f>+'CF PRB'!AS48/1000</f>
        <v>0</v>
      </c>
      <c r="N25" s="43">
        <f>+'CF PRB'!AT48/1000</f>
        <v>2.283347</v>
      </c>
      <c r="O25" s="43">
        <f>SUM('CF PRB'!AU48:AX48)/1000000</f>
        <v>0</v>
      </c>
      <c r="P25" s="43">
        <f>+'CF PRB'!AY48/1000000</f>
        <v>8.0730000000000003E-3</v>
      </c>
      <c r="Q25" s="43">
        <f>+'CF PRB'!AZ48/1000</f>
        <v>0</v>
      </c>
      <c r="R25" s="43">
        <f>+'CF PRB'!BA48/1000000</f>
        <v>0</v>
      </c>
      <c r="S25" s="43">
        <f>+'CF PRB'!BB48/1000000</f>
        <v>9.2843999999999996E-2</v>
      </c>
      <c r="T25" s="43">
        <f>+'CF PRB'!BC48/1000000</f>
        <v>0</v>
      </c>
      <c r="U25" s="43">
        <f>+'CF PRB'!BD48/1000</f>
        <v>0</v>
      </c>
      <c r="V25" s="43">
        <f>+'CF PRB'!BE48/1000</f>
        <v>2.283347</v>
      </c>
      <c r="W25" s="43">
        <f>SUM('CF PRB'!BF48:BI48)/1000000</f>
        <v>0</v>
      </c>
      <c r="X25" s="43">
        <f>+'CF PRB'!BJ48</f>
        <v>98.739000000000004</v>
      </c>
      <c r="Y25" s="43">
        <f>+'CF PRB'!BM48*'CF PRB'!BN48</f>
        <v>5.2927919999999995</v>
      </c>
      <c r="Z25" s="43">
        <f>IF((SUM('CF PRB'!BP48:'CF PRB'!BS48))=0,0,SUM('CF PRB'!BP48:'CF PRB'!BS48)/(COUNT('CF PRB'!BP48:'CF PRB'!BS48)-COUNTIF('CF PRB'!BP48:'CF PRB'!BS48,0)))</f>
        <v>57.914333333333332</v>
      </c>
      <c r="AA25" s="43">
        <f>+'CF PRB'!BT48/1000000</f>
        <v>9.1673740000000006</v>
      </c>
      <c r="AB25" s="43">
        <f>(+'CF PRB'!BU48)/1000000</f>
        <v>1.351086</v>
      </c>
      <c r="AC25" s="43">
        <f>(+'CF PRB'!CT48)/1000000</f>
        <v>0</v>
      </c>
      <c r="AD25" s="43">
        <f>(+'CF PRB'!DI48*('CF PRB'!DJ48/100))/1000000</f>
        <v>0</v>
      </c>
      <c r="AE25" s="43">
        <f>(SUM('CF PRB'!DK48:DM48)/1000000)</f>
        <v>0</v>
      </c>
      <c r="AF25" s="43">
        <f>(+'CF PRB'!DO48)/1000000</f>
        <v>7.816287</v>
      </c>
      <c r="AG25" s="43">
        <f>(+'CF PRB'!DP48)/1000000</f>
        <v>2.3746079999999998</v>
      </c>
    </row>
    <row r="26" spans="1:33" x14ac:dyDescent="0.2">
      <c r="A26" s="41">
        <f>+'D-PDP'!C49</f>
        <v>2036</v>
      </c>
      <c r="B26" s="42">
        <f>+'CF PRB'!D49</f>
        <v>11</v>
      </c>
      <c r="C26" s="43">
        <f>+'CF PRB'!AB49/1000000</f>
        <v>8.2498000000000002E-2</v>
      </c>
      <c r="D26" s="43">
        <f>+'CF PRB'!AC49/1000000</f>
        <v>0</v>
      </c>
      <c r="E26" s="43">
        <f>+'CF PRB'!AD49/1000</f>
        <v>0</v>
      </c>
      <c r="F26" s="43">
        <f>+'CF PRB'!AE49/1000</f>
        <v>1.957943</v>
      </c>
      <c r="G26" s="43">
        <f>SUM('CF PRB'!AF49:AI49)/1000000</f>
        <v>0</v>
      </c>
      <c r="H26" s="43">
        <f>+'CF PRB'!AM49/1000000</f>
        <v>6.5989999999999998E-3</v>
      </c>
      <c r="I26" s="43">
        <f>+'CF PRB'!AN49/1000</f>
        <v>0</v>
      </c>
      <c r="J26" s="43">
        <f>'CF PRB'!AO49/1000000</f>
        <v>0</v>
      </c>
      <c r="K26" s="43">
        <f>+'CF PRB'!AQ49/1000000</f>
        <v>8.2498000000000002E-2</v>
      </c>
      <c r="L26" s="43">
        <f>+'CF PRB'!AR49/1000000</f>
        <v>0</v>
      </c>
      <c r="M26" s="43">
        <f>+'CF PRB'!AS49/1000</f>
        <v>0</v>
      </c>
      <c r="N26" s="43">
        <f>+'CF PRB'!AT49/1000</f>
        <v>1.957943</v>
      </c>
      <c r="O26" s="43">
        <f>SUM('CF PRB'!AU49:AX49)/1000000</f>
        <v>0</v>
      </c>
      <c r="P26" s="43">
        <f>+'CF PRB'!AY49/1000000</f>
        <v>6.5989999999999998E-3</v>
      </c>
      <c r="Q26" s="43">
        <f>+'CF PRB'!AZ49/1000</f>
        <v>0</v>
      </c>
      <c r="R26" s="43">
        <f>+'CF PRB'!BA49/1000000</f>
        <v>0</v>
      </c>
      <c r="S26" s="43">
        <f>+'CF PRB'!BB49/1000000</f>
        <v>7.5897999999999993E-2</v>
      </c>
      <c r="T26" s="43">
        <f>+'CF PRB'!BC49/1000000</f>
        <v>0</v>
      </c>
      <c r="U26" s="43">
        <f>+'CF PRB'!BD49/1000</f>
        <v>0</v>
      </c>
      <c r="V26" s="43">
        <f>+'CF PRB'!BE49/1000</f>
        <v>1.957943</v>
      </c>
      <c r="W26" s="43">
        <f>SUM('CF PRB'!BF49:BI49)/1000000</f>
        <v>0</v>
      </c>
      <c r="X26" s="43">
        <f>+'CF PRB'!BJ49</f>
        <v>98.739000000000004</v>
      </c>
      <c r="Y26" s="43">
        <f>+'CF PRB'!BM49*'CF PRB'!BN49</f>
        <v>5.2927919999999995</v>
      </c>
      <c r="Z26" s="43">
        <f>IF((SUM('CF PRB'!BP49:'CF PRB'!BS49))=0,0,SUM('CF PRB'!BP49:'CF PRB'!BS49)/(COUNT('CF PRB'!BP49:'CF PRB'!BS49)-COUNTIF('CF PRB'!BP49:'CF PRB'!BS49,0)))</f>
        <v>57.914333333333332</v>
      </c>
      <c r="AA26" s="43">
        <f>+'CF PRB'!BT49/1000000</f>
        <v>7.4941620000000002</v>
      </c>
      <c r="AB26" s="43">
        <f>(+'CF PRB'!BU49)/1000000</f>
        <v>1.347655</v>
      </c>
      <c r="AC26" s="43">
        <f>(+'CF PRB'!CT49)/1000000</f>
        <v>0</v>
      </c>
      <c r="AD26" s="43">
        <f>(+'CF PRB'!DI49*('CF PRB'!DJ49/100))/1000000</f>
        <v>0</v>
      </c>
      <c r="AE26" s="43">
        <f>(SUM('CF PRB'!DK49:DM49)/1000000)</f>
        <v>0</v>
      </c>
      <c r="AF26" s="43">
        <f>(+'CF PRB'!DO49)/1000000</f>
        <v>6.1465059999999996</v>
      </c>
      <c r="AG26" s="43">
        <f>(+'CF PRB'!DP49)/1000000</f>
        <v>1.697567</v>
      </c>
    </row>
    <row r="27" spans="1:33" x14ac:dyDescent="0.2">
      <c r="A27" s="41">
        <f>+'D-PDP'!C50</f>
        <v>2037</v>
      </c>
      <c r="B27" s="42">
        <f>+'CF PRB'!D50</f>
        <v>11</v>
      </c>
      <c r="C27" s="43">
        <f>+'CF PRB'!AB50/1000000</f>
        <v>6.7212999999999995E-2</v>
      </c>
      <c r="D27" s="43">
        <f>+'CF PRB'!AC50/1000000</f>
        <v>0</v>
      </c>
      <c r="E27" s="43">
        <f>+'CF PRB'!AD50/1000</f>
        <v>0</v>
      </c>
      <c r="F27" s="43">
        <f>+'CF PRB'!AE50/1000</f>
        <v>1.7695270000000001</v>
      </c>
      <c r="G27" s="43">
        <f>SUM('CF PRB'!AF50:AI50)/1000000</f>
        <v>0</v>
      </c>
      <c r="H27" s="43">
        <f>+'CF PRB'!AM50/1000000</f>
        <v>5.3769999999999998E-3</v>
      </c>
      <c r="I27" s="43">
        <f>+'CF PRB'!AN50/1000</f>
        <v>0</v>
      </c>
      <c r="J27" s="43">
        <f>'CF PRB'!AO50/1000000</f>
        <v>0</v>
      </c>
      <c r="K27" s="43">
        <f>+'CF PRB'!AQ50/1000000</f>
        <v>6.7212999999999995E-2</v>
      </c>
      <c r="L27" s="43">
        <f>+'CF PRB'!AR50/1000000</f>
        <v>0</v>
      </c>
      <c r="M27" s="43">
        <f>+'CF PRB'!AS50/1000</f>
        <v>0</v>
      </c>
      <c r="N27" s="43">
        <f>+'CF PRB'!AT50/1000</f>
        <v>1.7695270000000001</v>
      </c>
      <c r="O27" s="43">
        <f>SUM('CF PRB'!AU50:AX50)/1000000</f>
        <v>0</v>
      </c>
      <c r="P27" s="43">
        <f>+'CF PRB'!AY50/1000000</f>
        <v>5.3769999999999998E-3</v>
      </c>
      <c r="Q27" s="43">
        <f>+'CF PRB'!AZ50/1000</f>
        <v>0</v>
      </c>
      <c r="R27" s="43">
        <f>+'CF PRB'!BA50/1000000</f>
        <v>0</v>
      </c>
      <c r="S27" s="43">
        <f>+'CF PRB'!BB50/1000000</f>
        <v>6.1836000000000002E-2</v>
      </c>
      <c r="T27" s="43">
        <f>+'CF PRB'!BC50/1000000</f>
        <v>0</v>
      </c>
      <c r="U27" s="43">
        <f>+'CF PRB'!BD50/1000</f>
        <v>0</v>
      </c>
      <c r="V27" s="43">
        <f>+'CF PRB'!BE50/1000</f>
        <v>1.7695270000000001</v>
      </c>
      <c r="W27" s="43">
        <f>SUM('CF PRB'!BF50:BI50)/1000000</f>
        <v>0</v>
      </c>
      <c r="X27" s="43">
        <f>+'CF PRB'!BJ50</f>
        <v>98.739000000000004</v>
      </c>
      <c r="Y27" s="43">
        <f>+'CF PRB'!BM50*'CF PRB'!BN50</f>
        <v>5.2927919999999995</v>
      </c>
      <c r="Z27" s="43">
        <f>IF((SUM('CF PRB'!BP50:'CF PRB'!BS50))=0,0,SUM('CF PRB'!BP50:'CF PRB'!BS50)/(COUNT('CF PRB'!BP50:'CF PRB'!BS50)-COUNTIF('CF PRB'!BP50:'CF PRB'!BS50,0)))</f>
        <v>57.914333333333332</v>
      </c>
      <c r="AA27" s="43">
        <f>+'CF PRB'!BT50/1000000</f>
        <v>6.105696</v>
      </c>
      <c r="AB27" s="43">
        <f>(+'CF PRB'!BU50)/1000000</f>
        <v>1.3447750000000001</v>
      </c>
      <c r="AC27" s="43">
        <f>(+'CF PRB'!CT50)/1000000</f>
        <v>0</v>
      </c>
      <c r="AD27" s="43">
        <f>(+'CF PRB'!DI50*('CF PRB'!DJ50/100))/1000000</f>
        <v>0</v>
      </c>
      <c r="AE27" s="43">
        <f>(SUM('CF PRB'!DK50:DM50)/1000000)</f>
        <v>0</v>
      </c>
      <c r="AF27" s="43">
        <f>(+'CF PRB'!DO50)/1000000</f>
        <v>4.7609209999999997</v>
      </c>
      <c r="AG27" s="43">
        <f>(+'CF PRB'!DP50)/1000000</f>
        <v>1.1953549999999999</v>
      </c>
    </row>
    <row r="28" spans="1:33" x14ac:dyDescent="0.2">
      <c r="A28" s="41">
        <f>+'D-PDP'!C51</f>
        <v>2038</v>
      </c>
      <c r="B28" s="42">
        <f>+'CF PRB'!D51</f>
        <v>11</v>
      </c>
      <c r="C28" s="43">
        <f>+'CF PRB'!AB51/1000000</f>
        <v>5.4993E-2</v>
      </c>
      <c r="D28" s="43">
        <f>+'CF PRB'!AC51/1000000</f>
        <v>0</v>
      </c>
      <c r="E28" s="43">
        <f>+'CF PRB'!AD51/1000</f>
        <v>0</v>
      </c>
      <c r="F28" s="43">
        <f>+'CF PRB'!AE51/1000</f>
        <v>1.517263</v>
      </c>
      <c r="G28" s="43">
        <f>SUM('CF PRB'!AF51:AI51)/1000000</f>
        <v>0</v>
      </c>
      <c r="H28" s="43">
        <f>+'CF PRB'!AM51/1000000</f>
        <v>4.3990000000000001E-3</v>
      </c>
      <c r="I28" s="43">
        <f>+'CF PRB'!AN51/1000</f>
        <v>0</v>
      </c>
      <c r="J28" s="43">
        <f>'CF PRB'!AO51/1000000</f>
        <v>0</v>
      </c>
      <c r="K28" s="43">
        <f>+'CF PRB'!AQ51/1000000</f>
        <v>5.4993E-2</v>
      </c>
      <c r="L28" s="43">
        <f>+'CF PRB'!AR51/1000000</f>
        <v>0</v>
      </c>
      <c r="M28" s="43">
        <f>+'CF PRB'!AS51/1000</f>
        <v>0</v>
      </c>
      <c r="N28" s="43">
        <f>+'CF PRB'!AT51/1000</f>
        <v>1.517263</v>
      </c>
      <c r="O28" s="43">
        <f>SUM('CF PRB'!AU51:AX51)/1000000</f>
        <v>0</v>
      </c>
      <c r="P28" s="43">
        <f>+'CF PRB'!AY51/1000000</f>
        <v>4.3990000000000001E-3</v>
      </c>
      <c r="Q28" s="43">
        <f>+'CF PRB'!AZ51/1000</f>
        <v>0</v>
      </c>
      <c r="R28" s="43">
        <f>+'CF PRB'!BA51/1000000</f>
        <v>0</v>
      </c>
      <c r="S28" s="43">
        <f>+'CF PRB'!BB51/1000000</f>
        <v>5.0594E-2</v>
      </c>
      <c r="T28" s="43">
        <f>+'CF PRB'!BC51/1000000</f>
        <v>0</v>
      </c>
      <c r="U28" s="43">
        <f>+'CF PRB'!BD51/1000</f>
        <v>0</v>
      </c>
      <c r="V28" s="43">
        <f>+'CF PRB'!BE51/1000</f>
        <v>1.517263</v>
      </c>
      <c r="W28" s="43">
        <f>SUM('CF PRB'!BF51:BI51)/1000000</f>
        <v>0</v>
      </c>
      <c r="X28" s="43">
        <f>+'CF PRB'!BJ51</f>
        <v>98.739000000000004</v>
      </c>
      <c r="Y28" s="43">
        <f>+'CF PRB'!BM51*'CF PRB'!BN51</f>
        <v>5.2927919999999995</v>
      </c>
      <c r="Z28" s="43">
        <f>IF((SUM('CF PRB'!BP51:'CF PRB'!BS51))=0,0,SUM('CF PRB'!BP51:'CF PRB'!BS51)/(COUNT('CF PRB'!BP51:'CF PRB'!BS51)-COUNTIF('CF PRB'!BP51:'CF PRB'!BS51,0)))</f>
        <v>57.914333333333332</v>
      </c>
      <c r="AA28" s="43">
        <f>+'CF PRB'!BT51/1000000</f>
        <v>4.9956240000000003</v>
      </c>
      <c r="AB28" s="43">
        <f>(+'CF PRB'!BU51)/1000000</f>
        <v>1.3419380000000001</v>
      </c>
      <c r="AC28" s="43">
        <f>(+'CF PRB'!CT51)/1000000</f>
        <v>0</v>
      </c>
      <c r="AD28" s="43">
        <f>(+'CF PRB'!DI51*('CF PRB'!DJ51/100))/1000000</f>
        <v>0</v>
      </c>
      <c r="AE28" s="43">
        <f>(SUM('CF PRB'!DK51:DM51)/1000000)</f>
        <v>0</v>
      </c>
      <c r="AF28" s="43">
        <f>(+'CF PRB'!DO51)/1000000</f>
        <v>3.653686</v>
      </c>
      <c r="AG28" s="43">
        <f>(+'CF PRB'!DP51)/1000000</f>
        <v>0.83395799999999998</v>
      </c>
    </row>
    <row r="29" spans="1:33" x14ac:dyDescent="0.2">
      <c r="A29" s="41">
        <f>+'D-PDP'!C52</f>
        <v>2039</v>
      </c>
      <c r="B29" s="42">
        <f>+'CF PRB'!D52</f>
        <v>11</v>
      </c>
      <c r="C29" s="43">
        <f>+'CF PRB'!AB52/1000000</f>
        <v>4.5106E-2</v>
      </c>
      <c r="D29" s="43">
        <f>+'CF PRB'!AC52/1000000</f>
        <v>0</v>
      </c>
      <c r="E29" s="43">
        <f>+'CF PRB'!AD52/1000</f>
        <v>0</v>
      </c>
      <c r="F29" s="43">
        <f>+'CF PRB'!AE52/1000</f>
        <v>1.3212109999999999</v>
      </c>
      <c r="G29" s="43">
        <f>SUM('CF PRB'!AF52:AI52)/1000000</f>
        <v>0</v>
      </c>
      <c r="H29" s="43">
        <f>+'CF PRB'!AM52/1000000</f>
        <v>3.6080000000000001E-3</v>
      </c>
      <c r="I29" s="43">
        <f>+'CF PRB'!AN52/1000</f>
        <v>0</v>
      </c>
      <c r="J29" s="43">
        <f>'CF PRB'!AO52/1000000</f>
        <v>0</v>
      </c>
      <c r="K29" s="43">
        <f>+'CF PRB'!AQ52/1000000</f>
        <v>4.5106E-2</v>
      </c>
      <c r="L29" s="43">
        <f>+'CF PRB'!AR52/1000000</f>
        <v>0</v>
      </c>
      <c r="M29" s="43">
        <f>+'CF PRB'!AS52/1000</f>
        <v>0</v>
      </c>
      <c r="N29" s="43">
        <f>+'CF PRB'!AT52/1000</f>
        <v>1.3212109999999999</v>
      </c>
      <c r="O29" s="43">
        <f>SUM('CF PRB'!AU52:AX52)/1000000</f>
        <v>0</v>
      </c>
      <c r="P29" s="43">
        <f>+'CF PRB'!AY52/1000000</f>
        <v>3.6080000000000001E-3</v>
      </c>
      <c r="Q29" s="43">
        <f>+'CF PRB'!AZ52/1000</f>
        <v>0</v>
      </c>
      <c r="R29" s="43">
        <f>+'CF PRB'!BA52/1000000</f>
        <v>0</v>
      </c>
      <c r="S29" s="43">
        <f>+'CF PRB'!BB52/1000000</f>
        <v>4.1496999999999999E-2</v>
      </c>
      <c r="T29" s="43">
        <f>+'CF PRB'!BC52/1000000</f>
        <v>0</v>
      </c>
      <c r="U29" s="43">
        <f>+'CF PRB'!BD52/1000</f>
        <v>0</v>
      </c>
      <c r="V29" s="43">
        <f>+'CF PRB'!BE52/1000</f>
        <v>1.3212109999999999</v>
      </c>
      <c r="W29" s="43">
        <f>SUM('CF PRB'!BF52:BI52)/1000000</f>
        <v>0</v>
      </c>
      <c r="X29" s="43">
        <f>+'CF PRB'!BJ52</f>
        <v>98.739000000000004</v>
      </c>
      <c r="Y29" s="43">
        <f>+'CF PRB'!BM52*'CF PRB'!BN52</f>
        <v>5.2927919999999995</v>
      </c>
      <c r="Z29" s="43">
        <f>IF((SUM('CF PRB'!BP52:'CF PRB'!BS52))=0,0,SUM('CF PRB'!BP52:'CF PRB'!BS52)/(COUNT('CF PRB'!BP52:'CF PRB'!BS52)-COUNTIF('CF PRB'!BP52:'CF PRB'!BS52,0)))</f>
        <v>57.914333333333332</v>
      </c>
      <c r="AA29" s="43">
        <f>+'CF PRB'!BT52/1000000</f>
        <v>4.0974579999999996</v>
      </c>
      <c r="AB29" s="43">
        <f>(+'CF PRB'!BU52)/1000000</f>
        <v>1.341701</v>
      </c>
      <c r="AC29" s="43">
        <f>(+'CF PRB'!CT52)/1000000</f>
        <v>0</v>
      </c>
      <c r="AD29" s="43">
        <f>(+'CF PRB'!DI52*('CF PRB'!DJ52/100))/1000000</f>
        <v>0</v>
      </c>
      <c r="AE29" s="43">
        <f>(SUM('CF PRB'!DK52:DM52)/1000000)</f>
        <v>0</v>
      </c>
      <c r="AF29" s="43">
        <f>(+'CF PRB'!DO52)/1000000</f>
        <v>2.7557559999999999</v>
      </c>
      <c r="AG29" s="43">
        <f>(+'CF PRB'!DP52)/1000000</f>
        <v>0.57182200000000005</v>
      </c>
    </row>
    <row r="30" spans="1:33" x14ac:dyDescent="0.2">
      <c r="A30" s="41">
        <f>+'D-PDP'!C53</f>
        <v>2040</v>
      </c>
      <c r="B30" s="42">
        <f>+'CF PRB'!D53</f>
        <v>11</v>
      </c>
      <c r="C30" s="43">
        <f>+'CF PRB'!AB53/1000000</f>
        <v>3.8903E-2</v>
      </c>
      <c r="D30" s="43">
        <f>+'CF PRB'!AC53/1000000</f>
        <v>0</v>
      </c>
      <c r="E30" s="43">
        <f>+'CF PRB'!AD53/1000</f>
        <v>0</v>
      </c>
      <c r="F30" s="43">
        <f>+'CF PRB'!AE53/1000</f>
        <v>1.5065</v>
      </c>
      <c r="G30" s="43">
        <f>SUM('CF PRB'!AF53:AI53)/1000000</f>
        <v>0</v>
      </c>
      <c r="H30" s="43">
        <f>+'CF PRB'!AM53/1000000</f>
        <v>3.1120000000000002E-3</v>
      </c>
      <c r="I30" s="43">
        <f>+'CF PRB'!AN53/1000</f>
        <v>0</v>
      </c>
      <c r="J30" s="43">
        <f>'CF PRB'!AO53/1000000</f>
        <v>0</v>
      </c>
      <c r="K30" s="43">
        <f>+'CF PRB'!AQ53/1000000</f>
        <v>3.8903E-2</v>
      </c>
      <c r="L30" s="43">
        <f>+'CF PRB'!AR53/1000000</f>
        <v>0</v>
      </c>
      <c r="M30" s="43">
        <f>+'CF PRB'!AS53/1000</f>
        <v>0</v>
      </c>
      <c r="N30" s="43">
        <f>+'CF PRB'!AT53/1000</f>
        <v>1.5065</v>
      </c>
      <c r="O30" s="43">
        <f>SUM('CF PRB'!AU53:AX53)/1000000</f>
        <v>0</v>
      </c>
      <c r="P30" s="43">
        <f>+'CF PRB'!AY53/1000000</f>
        <v>3.1120000000000002E-3</v>
      </c>
      <c r="Q30" s="43">
        <f>+'CF PRB'!AZ53/1000</f>
        <v>0</v>
      </c>
      <c r="R30" s="43">
        <f>+'CF PRB'!BA53/1000000</f>
        <v>0</v>
      </c>
      <c r="S30" s="43">
        <f>+'CF PRB'!BB53/1000000</f>
        <v>3.5790000000000002E-2</v>
      </c>
      <c r="T30" s="43">
        <f>+'CF PRB'!BC53/1000000</f>
        <v>0</v>
      </c>
      <c r="U30" s="43">
        <f>+'CF PRB'!BD53/1000</f>
        <v>0</v>
      </c>
      <c r="V30" s="43">
        <f>+'CF PRB'!BE53/1000</f>
        <v>1.5065</v>
      </c>
      <c r="W30" s="43">
        <f>SUM('CF PRB'!BF53:BI53)/1000000</f>
        <v>0</v>
      </c>
      <c r="X30" s="43">
        <f>+'CF PRB'!BJ53</f>
        <v>98.739000000000004</v>
      </c>
      <c r="Y30" s="43">
        <f>+'CF PRB'!BM53*'CF PRB'!BN53</f>
        <v>5.2927919999999995</v>
      </c>
      <c r="Z30" s="43">
        <f>IF((SUM('CF PRB'!BP53:'CF PRB'!BS53))=0,0,SUM('CF PRB'!BP53:'CF PRB'!BS53)/(COUNT('CF PRB'!BP53:'CF PRB'!BS53)-COUNTIF('CF PRB'!BP53:'CF PRB'!BS53,0)))</f>
        <v>57.914333333333332</v>
      </c>
      <c r="AA30" s="43">
        <f>+'CF PRB'!BT53/1000000</f>
        <v>3.5339649999999998</v>
      </c>
      <c r="AB30" s="43">
        <f>(+'CF PRB'!BU53)/1000000</f>
        <v>1.3583229999999999</v>
      </c>
      <c r="AC30" s="43">
        <f>(+'CF PRB'!CT53)/1000000</f>
        <v>0</v>
      </c>
      <c r="AD30" s="43">
        <f>(+'CF PRB'!DI53*('CF PRB'!DJ53/100))/1000000</f>
        <v>0</v>
      </c>
      <c r="AE30" s="43">
        <f>(SUM('CF PRB'!DK53:DM53)/1000000)</f>
        <v>0</v>
      </c>
      <c r="AF30" s="43">
        <f>(+'CF PRB'!DO53)/1000000</f>
        <v>2.1756410000000002</v>
      </c>
      <c r="AG30" s="43">
        <f>(+'CF PRB'!DP53)/1000000</f>
        <v>0.41040700000000002</v>
      </c>
    </row>
    <row r="31" spans="1:33" x14ac:dyDescent="0.2">
      <c r="A31" s="41">
        <f>+'D-PDP'!C54</f>
        <v>2041</v>
      </c>
      <c r="B31" s="42">
        <f>+'CF PRB'!D54</f>
        <v>34</v>
      </c>
      <c r="C31" s="43">
        <f>+'CF PRB'!AB54/1000000</f>
        <v>5.0585999999999999E-2</v>
      </c>
      <c r="D31" s="43">
        <f>+'CF PRB'!AC54/1000000</f>
        <v>0</v>
      </c>
      <c r="E31" s="43">
        <f>+'CF PRB'!AD54/1000</f>
        <v>0</v>
      </c>
      <c r="F31" s="43">
        <f>+'CF PRB'!AE54/1000</f>
        <v>6.1507340000000008</v>
      </c>
      <c r="G31" s="43">
        <f>SUM('CF PRB'!AF54:AI54)/1000000</f>
        <v>0</v>
      </c>
      <c r="H31" s="43">
        <f>+'CF PRB'!AM54/1000000</f>
        <v>4.0460000000000001E-3</v>
      </c>
      <c r="I31" s="43">
        <f>+'CF PRB'!AN54/1000</f>
        <v>0</v>
      </c>
      <c r="J31" s="43">
        <f>'CF PRB'!AO54/1000000</f>
        <v>0</v>
      </c>
      <c r="K31" s="43">
        <f>+'CF PRB'!AQ54/1000000</f>
        <v>5.0585999999999999E-2</v>
      </c>
      <c r="L31" s="43">
        <f>+'CF PRB'!AR54/1000000</f>
        <v>0</v>
      </c>
      <c r="M31" s="43">
        <f>+'CF PRB'!AS54/1000</f>
        <v>0</v>
      </c>
      <c r="N31" s="43">
        <f>+'CF PRB'!AT54/1000</f>
        <v>6.1507340000000008</v>
      </c>
      <c r="O31" s="43">
        <f>SUM('CF PRB'!AU54:AX54)/1000000</f>
        <v>0</v>
      </c>
      <c r="P31" s="43">
        <f>+'CF PRB'!AY54/1000000</f>
        <v>4.0460000000000001E-3</v>
      </c>
      <c r="Q31" s="43">
        <f>+'CF PRB'!AZ54/1000</f>
        <v>0</v>
      </c>
      <c r="R31" s="43">
        <f>+'CF PRB'!BA54/1000000</f>
        <v>0</v>
      </c>
      <c r="S31" s="43">
        <f>+'CF PRB'!BB54/1000000</f>
        <v>4.6538999999999997E-2</v>
      </c>
      <c r="T31" s="43">
        <f>+'CF PRB'!BC54/1000000</f>
        <v>0</v>
      </c>
      <c r="U31" s="43">
        <f>+'CF PRB'!BD54/1000</f>
        <v>0</v>
      </c>
      <c r="V31" s="43">
        <f>+'CF PRB'!BE54/1000</f>
        <v>6.1507340000000008</v>
      </c>
      <c r="W31" s="43">
        <f>SUM('CF PRB'!BF54:BI54)/1000000</f>
        <v>0</v>
      </c>
      <c r="X31" s="43">
        <f>+'CF PRB'!BJ54</f>
        <v>98.739000000000004</v>
      </c>
      <c r="Y31" s="43">
        <f>+'CF PRB'!BM54*'CF PRB'!BN54</f>
        <v>5.2927919999999995</v>
      </c>
      <c r="Z31" s="43">
        <f>IF((SUM('CF PRB'!BP54:'CF PRB'!BS54))=0,0,SUM('CF PRB'!BP54:'CF PRB'!BS54)/(COUNT('CF PRB'!BP54:'CF PRB'!BS54)-COUNTIF('CF PRB'!BP54:'CF PRB'!BS54,0)))</f>
        <v>57.914333333333332</v>
      </c>
      <c r="AA31" s="43">
        <f>+'CF PRB'!BT54/1000000</f>
        <v>4.5952739999999999</v>
      </c>
      <c r="AB31" s="43">
        <f>(+'CF PRB'!BU54)/1000000</f>
        <v>3.3340869999999998</v>
      </c>
      <c r="AC31" s="43">
        <f>(+'CF PRB'!CT54)/1000000</f>
        <v>0</v>
      </c>
      <c r="AD31" s="43">
        <f>(+'CF PRB'!DI54*('CF PRB'!DJ54/100))/1000000</f>
        <v>0</v>
      </c>
      <c r="AE31" s="43">
        <f>(SUM('CF PRB'!DK54:DM54)/1000000)</f>
        <v>0</v>
      </c>
      <c r="AF31" s="43">
        <f>(+'CF PRB'!DO54)/1000000</f>
        <v>1.2611859999999999</v>
      </c>
      <c r="AG31" s="43">
        <f>(+'CF PRB'!DP54)/1000000</f>
        <v>0.216279</v>
      </c>
    </row>
    <row r="32" spans="1:33" x14ac:dyDescent="0.2">
      <c r="A32" s="41">
        <f>+'D-PDP'!C55</f>
        <v>2042</v>
      </c>
      <c r="B32" s="42">
        <f>+'CF PRB'!D55</f>
        <v>33</v>
      </c>
      <c r="C32" s="43">
        <f>+'CF PRB'!AB55/1000000</f>
        <v>4.0554E-2</v>
      </c>
      <c r="D32" s="43">
        <f>+'CF PRB'!AC55/1000000</f>
        <v>0</v>
      </c>
      <c r="E32" s="43">
        <f>+'CF PRB'!AD55/1000</f>
        <v>0</v>
      </c>
      <c r="F32" s="43">
        <f>+'CF PRB'!AE55/1000</f>
        <v>4.8215429999999992</v>
      </c>
      <c r="G32" s="43">
        <f>SUM('CF PRB'!AF55:AI55)/1000000</f>
        <v>0</v>
      </c>
      <c r="H32" s="43">
        <f>+'CF PRB'!AM55/1000000</f>
        <v>3.2439999999999999E-3</v>
      </c>
      <c r="I32" s="43">
        <f>+'CF PRB'!AN55/1000</f>
        <v>0</v>
      </c>
      <c r="J32" s="43">
        <f>'CF PRB'!AO55/1000000</f>
        <v>0</v>
      </c>
      <c r="K32" s="43">
        <f>+'CF PRB'!AQ55/1000000</f>
        <v>4.0554E-2</v>
      </c>
      <c r="L32" s="43">
        <f>+'CF PRB'!AR55/1000000</f>
        <v>0</v>
      </c>
      <c r="M32" s="43">
        <f>+'CF PRB'!AS55/1000</f>
        <v>0</v>
      </c>
      <c r="N32" s="43">
        <f>+'CF PRB'!AT55/1000</f>
        <v>4.8215429999999992</v>
      </c>
      <c r="O32" s="43">
        <f>SUM('CF PRB'!AU55:AX55)/1000000</f>
        <v>0</v>
      </c>
      <c r="P32" s="43">
        <f>+'CF PRB'!AY55/1000000</f>
        <v>3.2439999999999999E-3</v>
      </c>
      <c r="Q32" s="43">
        <f>+'CF PRB'!AZ55/1000</f>
        <v>0</v>
      </c>
      <c r="R32" s="43">
        <f>+'CF PRB'!BA55/1000000</f>
        <v>0</v>
      </c>
      <c r="S32" s="43">
        <f>+'CF PRB'!BB55/1000000</f>
        <v>3.7309000000000002E-2</v>
      </c>
      <c r="T32" s="43">
        <f>+'CF PRB'!BC55/1000000</f>
        <v>0</v>
      </c>
      <c r="U32" s="43">
        <f>+'CF PRB'!BD55/1000</f>
        <v>0</v>
      </c>
      <c r="V32" s="43">
        <f>+'CF PRB'!BE55/1000</f>
        <v>4.8215429999999992</v>
      </c>
      <c r="W32" s="43">
        <f>SUM('CF PRB'!BF55:BI55)/1000000</f>
        <v>0</v>
      </c>
      <c r="X32" s="43">
        <f>+'CF PRB'!BJ55</f>
        <v>98.739000000000004</v>
      </c>
      <c r="Y32" s="43">
        <f>+'CF PRB'!BM55*'CF PRB'!BN55</f>
        <v>5.2927919999999995</v>
      </c>
      <c r="Z32" s="43">
        <f>IF((SUM('CF PRB'!BP55:'CF PRB'!BS55))=0,0,SUM('CF PRB'!BP55:'CF PRB'!BS55)/(COUNT('CF PRB'!BP55:'CF PRB'!BS55)-COUNTIF('CF PRB'!BP55:'CF PRB'!BS55,0)))</f>
        <v>57.914333333333332</v>
      </c>
      <c r="AA32" s="43">
        <f>+'CF PRB'!BT55/1000000</f>
        <v>3.683932</v>
      </c>
      <c r="AB32" s="43">
        <f>(+'CF PRB'!BU55)/1000000</f>
        <v>3.3105359999999999</v>
      </c>
      <c r="AC32" s="43">
        <f>(+'CF PRB'!CT55)/1000000</f>
        <v>0</v>
      </c>
      <c r="AD32" s="43">
        <f>(+'CF PRB'!DI55*('CF PRB'!DJ55/100))/1000000</f>
        <v>0</v>
      </c>
      <c r="AE32" s="43">
        <f>(SUM('CF PRB'!DK55:DM55)/1000000)</f>
        <v>0</v>
      </c>
      <c r="AF32" s="43">
        <f>(+'CF PRB'!DO55)/1000000</f>
        <v>0.37339600000000001</v>
      </c>
      <c r="AG32" s="43">
        <f>(+'CF PRB'!DP55)/1000000</f>
        <v>5.8212E-2</v>
      </c>
    </row>
    <row r="33" spans="1:33" x14ac:dyDescent="0.2">
      <c r="A33" s="41">
        <f>+'D-PDP'!C56</f>
        <v>2043</v>
      </c>
      <c r="B33" s="42">
        <f>+'CF PRB'!D56</f>
        <v>0</v>
      </c>
      <c r="C33" s="43">
        <f>+'CF PRB'!AB56/1000000</f>
        <v>0</v>
      </c>
      <c r="D33" s="43">
        <f>+'CF PRB'!AC56/1000000</f>
        <v>0</v>
      </c>
      <c r="E33" s="43">
        <f>+'CF PRB'!AD56/1000</f>
        <v>0</v>
      </c>
      <c r="F33" s="43">
        <f>+'CF PRB'!AE56/1000</f>
        <v>0</v>
      </c>
      <c r="G33" s="43">
        <f>SUM('CF PRB'!AF56:AI56)/1000000</f>
        <v>0</v>
      </c>
      <c r="H33" s="43">
        <f>+'CF PRB'!AM56/1000000</f>
        <v>0</v>
      </c>
      <c r="I33" s="43">
        <f>+'CF PRB'!AN56/1000</f>
        <v>0</v>
      </c>
      <c r="J33" s="43">
        <f>'CF PRB'!AO56/1000000</f>
        <v>0</v>
      </c>
      <c r="K33" s="43">
        <f>+'CF PRB'!AQ56/1000000</f>
        <v>0</v>
      </c>
      <c r="L33" s="43">
        <f>+'CF PRB'!AR56/1000000</f>
        <v>0</v>
      </c>
      <c r="M33" s="43">
        <f>+'CF PRB'!AS56/1000</f>
        <v>0</v>
      </c>
      <c r="N33" s="43">
        <f>+'CF PRB'!AT56/1000</f>
        <v>0</v>
      </c>
      <c r="O33" s="43">
        <f>SUM('CF PRB'!AU56:AX56)/1000000</f>
        <v>0</v>
      </c>
      <c r="P33" s="43">
        <f>+'CF PRB'!AY56/1000000</f>
        <v>0</v>
      </c>
      <c r="Q33" s="43">
        <f>+'CF PRB'!AZ56/1000</f>
        <v>0</v>
      </c>
      <c r="R33" s="43">
        <f>+'CF PRB'!BA56/1000000</f>
        <v>0</v>
      </c>
      <c r="S33" s="43">
        <f>+'CF PRB'!BB56/1000000</f>
        <v>0</v>
      </c>
      <c r="T33" s="43">
        <f>+'CF PRB'!BC56/1000000</f>
        <v>0</v>
      </c>
      <c r="U33" s="43">
        <f>+'CF PRB'!BD56/1000</f>
        <v>0</v>
      </c>
      <c r="V33" s="43">
        <f>+'CF PRB'!BE56/1000</f>
        <v>0</v>
      </c>
      <c r="W33" s="43">
        <f>SUM('CF PRB'!BF56:BI56)/1000000</f>
        <v>0</v>
      </c>
      <c r="X33" s="43">
        <f>+'CF PRB'!BJ56</f>
        <v>98.739000000000004</v>
      </c>
      <c r="Y33" s="43">
        <f>+'CF PRB'!BM56*'CF PRB'!BN56</f>
        <v>5.2927919999999995</v>
      </c>
      <c r="Z33" s="43">
        <f>IF((SUM('CF PRB'!BP56:'CF PRB'!BS56))=0,0,SUM('CF PRB'!BP56:'CF PRB'!BS56)/(COUNT('CF PRB'!BP56:'CF PRB'!BS56)-COUNTIF('CF PRB'!BP56:'CF PRB'!BS56,0)))</f>
        <v>57.914333333333332</v>
      </c>
      <c r="AA33" s="43">
        <f>+'CF PRB'!BT56/1000000</f>
        <v>0</v>
      </c>
      <c r="AB33" s="43">
        <f>(+'CF PRB'!BU56)/1000000</f>
        <v>0</v>
      </c>
      <c r="AC33" s="43">
        <f>(+'CF PRB'!CT56)/1000000</f>
        <v>0</v>
      </c>
      <c r="AD33" s="43">
        <f>(+'CF PRB'!DI56*('CF PRB'!DJ56/100))/1000000</f>
        <v>0.96697200000000005</v>
      </c>
      <c r="AE33" s="43">
        <f>(SUM('CF PRB'!DK56:DM56)/1000000)</f>
        <v>0</v>
      </c>
      <c r="AF33" s="43">
        <f>(+'CF PRB'!DO56)/1000000</f>
        <v>-0.96697200000000005</v>
      </c>
      <c r="AG33" s="43">
        <f>(+'CF PRB'!DP56)/1000000</f>
        <v>-0.137045</v>
      </c>
    </row>
    <row r="34" spans="1:33" x14ac:dyDescent="0.2">
      <c r="A34" s="41">
        <f>+'D-PDP'!C57</f>
        <v>2044</v>
      </c>
      <c r="B34" s="42">
        <f>+'CF PRB'!D57</f>
        <v>0</v>
      </c>
      <c r="C34" s="43">
        <f>+'CF PRB'!AB57/1000000</f>
        <v>0</v>
      </c>
      <c r="D34" s="43">
        <f>+'CF PRB'!AC57/1000000</f>
        <v>0</v>
      </c>
      <c r="E34" s="43">
        <f>+'CF PRB'!AD57/1000</f>
        <v>0</v>
      </c>
      <c r="F34" s="43">
        <f>+'CF PRB'!AE57/1000</f>
        <v>0</v>
      </c>
      <c r="G34" s="43">
        <f>SUM('CF PRB'!AF57:AI57)/1000000</f>
        <v>0</v>
      </c>
      <c r="H34" s="43">
        <f>+'CF PRB'!AM57/1000000</f>
        <v>0</v>
      </c>
      <c r="I34" s="43">
        <f>+'CF PRB'!AN57/1000</f>
        <v>0</v>
      </c>
      <c r="J34" s="43">
        <f>'CF PRB'!AO57/1000000</f>
        <v>0</v>
      </c>
      <c r="K34" s="43">
        <f>+'CF PRB'!AQ57/1000000</f>
        <v>0</v>
      </c>
      <c r="L34" s="43">
        <f>+'CF PRB'!AR57/1000000</f>
        <v>0</v>
      </c>
      <c r="M34" s="43">
        <f>+'CF PRB'!AS57/1000</f>
        <v>0</v>
      </c>
      <c r="N34" s="43">
        <f>+'CF PRB'!AT57/1000</f>
        <v>0</v>
      </c>
      <c r="O34" s="43">
        <f>SUM('CF PRB'!AU57:AX57)/1000000</f>
        <v>0</v>
      </c>
      <c r="P34" s="43">
        <f>+'CF PRB'!AY57/1000000</f>
        <v>0</v>
      </c>
      <c r="Q34" s="43">
        <f>+'CF PRB'!AZ57/1000</f>
        <v>0</v>
      </c>
      <c r="R34" s="43">
        <f>+'CF PRB'!BA57/1000000</f>
        <v>0</v>
      </c>
      <c r="S34" s="43">
        <f>+'CF PRB'!BB57/1000000</f>
        <v>0</v>
      </c>
      <c r="T34" s="43">
        <f>+'CF PRB'!BC57/1000000</f>
        <v>0</v>
      </c>
      <c r="U34" s="43">
        <f>+'CF PRB'!BD57/1000</f>
        <v>0</v>
      </c>
      <c r="V34" s="43">
        <f>+'CF PRB'!BE57/1000</f>
        <v>0</v>
      </c>
      <c r="W34" s="43">
        <f>SUM('CF PRB'!BF57:BI57)/1000000</f>
        <v>0</v>
      </c>
      <c r="X34" s="43">
        <f>+'CF PRB'!BJ57</f>
        <v>98.739000000000004</v>
      </c>
      <c r="Y34" s="43">
        <f>+'CF PRB'!BM57*'CF PRB'!BN57</f>
        <v>5.2927919999999995</v>
      </c>
      <c r="Z34" s="43">
        <f>IF((SUM('CF PRB'!BP57:'CF PRB'!BS57))=0,0,SUM('CF PRB'!BP57:'CF PRB'!BS57)/(COUNT('CF PRB'!BP57:'CF PRB'!BS57)-COUNTIF('CF PRB'!BP57:'CF PRB'!BS57,0)))</f>
        <v>57.914333333333332</v>
      </c>
      <c r="AA34" s="43">
        <f>+'CF PRB'!BT57/1000000</f>
        <v>0</v>
      </c>
      <c r="AB34" s="43">
        <f>(+'CF PRB'!BU57)/1000000</f>
        <v>0</v>
      </c>
      <c r="AC34" s="43">
        <f>(+'CF PRB'!CT57)/1000000</f>
        <v>0</v>
      </c>
      <c r="AD34" s="43">
        <f>(+'CF PRB'!DI57*('CF PRB'!DJ57/100))/1000000</f>
        <v>0</v>
      </c>
      <c r="AE34" s="43">
        <f>(SUM('CF PRB'!DK57:DM57)/1000000)</f>
        <v>0</v>
      </c>
      <c r="AF34" s="43">
        <f>(+'CF PRB'!DO57)/1000000</f>
        <v>0</v>
      </c>
      <c r="AG34" s="43">
        <f>(+'CF PRB'!DP57)/1000000</f>
        <v>0</v>
      </c>
    </row>
    <row r="35" spans="1:33" x14ac:dyDescent="0.2">
      <c r="A35" s="41">
        <f>+'D-PDP'!C58</f>
        <v>2045</v>
      </c>
      <c r="B35" s="42">
        <f>+'CF PRB'!D58</f>
        <v>0</v>
      </c>
      <c r="C35" s="43">
        <f>+'CF PRB'!AB58/1000000</f>
        <v>0</v>
      </c>
      <c r="D35" s="43">
        <f>+'CF PRB'!AC58/1000000</f>
        <v>0</v>
      </c>
      <c r="E35" s="43">
        <f>+'CF PRB'!AD58/1000</f>
        <v>0</v>
      </c>
      <c r="F35" s="43">
        <f>+'CF PRB'!AE58/1000</f>
        <v>0</v>
      </c>
      <c r="G35" s="43">
        <f>SUM('CF PRB'!AF58:AI58)/1000000</f>
        <v>0</v>
      </c>
      <c r="H35" s="43">
        <f>+'CF PRB'!AM58/1000000</f>
        <v>0</v>
      </c>
      <c r="I35" s="43">
        <f>+'CF PRB'!AN58/1000</f>
        <v>0</v>
      </c>
      <c r="J35" s="43">
        <f>'CF PRB'!AO58/1000000</f>
        <v>0</v>
      </c>
      <c r="K35" s="43">
        <f>+'CF PRB'!AQ58/1000000</f>
        <v>0</v>
      </c>
      <c r="L35" s="43">
        <f>+'CF PRB'!AR58/1000000</f>
        <v>0</v>
      </c>
      <c r="M35" s="43">
        <f>+'CF PRB'!AS58/1000</f>
        <v>0</v>
      </c>
      <c r="N35" s="43">
        <f>+'CF PRB'!AT58/1000</f>
        <v>0</v>
      </c>
      <c r="O35" s="43">
        <f>SUM('CF PRB'!AU58:AX58)/1000000</f>
        <v>0</v>
      </c>
      <c r="P35" s="43">
        <f>+'CF PRB'!AY58/1000000</f>
        <v>0</v>
      </c>
      <c r="Q35" s="43">
        <f>+'CF PRB'!AZ58/1000</f>
        <v>0</v>
      </c>
      <c r="R35" s="43">
        <f>+'CF PRB'!BA58/1000000</f>
        <v>0</v>
      </c>
      <c r="S35" s="43">
        <f>+'CF PRB'!BB58/1000000</f>
        <v>0</v>
      </c>
      <c r="T35" s="43">
        <f>+'CF PRB'!BC58/1000000</f>
        <v>0</v>
      </c>
      <c r="U35" s="43">
        <f>+'CF PRB'!BD58/1000</f>
        <v>0</v>
      </c>
      <c r="V35" s="43">
        <f>+'CF PRB'!BE58/1000</f>
        <v>0</v>
      </c>
      <c r="W35" s="43">
        <f>SUM('CF PRB'!BF58:BI58)/1000000</f>
        <v>0</v>
      </c>
      <c r="X35" s="43">
        <f>+'CF PRB'!BJ58</f>
        <v>98.739000000000004</v>
      </c>
      <c r="Y35" s="43">
        <f>+'CF PRB'!BM58*'CF PRB'!BN58</f>
        <v>5.2927919999999995</v>
      </c>
      <c r="Z35" s="43">
        <f>IF((SUM('CF PRB'!BP58:'CF PRB'!BS58))=0,0,SUM('CF PRB'!BP58:'CF PRB'!BS58)/(COUNT('CF PRB'!BP58:'CF PRB'!BS58)-COUNTIF('CF PRB'!BP58:'CF PRB'!BS58,0)))</f>
        <v>57.914333333333332</v>
      </c>
      <c r="AA35" s="43">
        <f>+'CF PRB'!BT58/1000000</f>
        <v>0</v>
      </c>
      <c r="AB35" s="43">
        <f>(+'CF PRB'!BU58)/1000000</f>
        <v>0</v>
      </c>
      <c r="AC35" s="43">
        <f>(+'CF PRB'!CT58)/1000000</f>
        <v>0</v>
      </c>
      <c r="AD35" s="43">
        <f>(+'CF PRB'!DI58*('CF PRB'!DJ58/100))/1000000</f>
        <v>0</v>
      </c>
      <c r="AE35" s="43">
        <f>(SUM('CF PRB'!DK58:DM58)/1000000)</f>
        <v>0</v>
      </c>
      <c r="AF35" s="43">
        <f>(+'CF PRB'!DO58)/1000000</f>
        <v>0</v>
      </c>
      <c r="AG35" s="43">
        <f>(+'CF PRB'!DP58)/1000000</f>
        <v>0</v>
      </c>
    </row>
    <row r="36" spans="1:33" x14ac:dyDescent="0.2">
      <c r="A36" s="41">
        <f>+'D-PDP'!C59</f>
        <v>2046</v>
      </c>
      <c r="B36" s="42">
        <f>+'CF PRB'!D59</f>
        <v>0</v>
      </c>
      <c r="C36" s="43">
        <f>+'CF PRB'!AB59/1000000</f>
        <v>0</v>
      </c>
      <c r="D36" s="43">
        <f>+'CF PRB'!AC59/1000000</f>
        <v>0</v>
      </c>
      <c r="E36" s="43">
        <f>+'CF PRB'!AD59/1000</f>
        <v>0</v>
      </c>
      <c r="F36" s="43">
        <f>+'CF PRB'!AE59/1000</f>
        <v>0</v>
      </c>
      <c r="G36" s="43">
        <f>SUM('CF PRB'!AF59:AI59)/1000000</f>
        <v>0</v>
      </c>
      <c r="H36" s="43">
        <f>+'CF PRB'!AM59/1000000</f>
        <v>0</v>
      </c>
      <c r="I36" s="43">
        <f>+'CF PRB'!AN59/1000</f>
        <v>0</v>
      </c>
      <c r="J36" s="43">
        <f>'CF PRB'!AO59/1000000</f>
        <v>0</v>
      </c>
      <c r="K36" s="43">
        <f>+'CF PRB'!AQ59/1000000</f>
        <v>0</v>
      </c>
      <c r="L36" s="43">
        <f>+'CF PRB'!AR59/1000000</f>
        <v>0</v>
      </c>
      <c r="M36" s="43">
        <f>+'CF PRB'!AS59/1000</f>
        <v>0</v>
      </c>
      <c r="N36" s="43">
        <f>+'CF PRB'!AT59/1000</f>
        <v>0</v>
      </c>
      <c r="O36" s="43">
        <f>SUM('CF PRB'!AU59:AX59)/1000000</f>
        <v>0</v>
      </c>
      <c r="P36" s="43">
        <f>+'CF PRB'!AY59/1000000</f>
        <v>0</v>
      </c>
      <c r="Q36" s="43">
        <f>+'CF PRB'!AZ59/1000</f>
        <v>0</v>
      </c>
      <c r="R36" s="43">
        <f>+'CF PRB'!BA59/1000000</f>
        <v>0</v>
      </c>
      <c r="S36" s="43">
        <f>+'CF PRB'!BB59/1000000</f>
        <v>0</v>
      </c>
      <c r="T36" s="43">
        <f>+'CF PRB'!BC59/1000000</f>
        <v>0</v>
      </c>
      <c r="U36" s="43">
        <f>+'CF PRB'!BD59/1000</f>
        <v>0</v>
      </c>
      <c r="V36" s="43">
        <f>+'CF PRB'!BE59/1000</f>
        <v>0</v>
      </c>
      <c r="W36" s="43">
        <f>SUM('CF PRB'!BF59:BI59)/1000000</f>
        <v>0</v>
      </c>
      <c r="X36" s="43">
        <f>+'CF PRB'!BJ59</f>
        <v>98.739000000000004</v>
      </c>
      <c r="Y36" s="43">
        <f>+'CF PRB'!BM59*'CF PRB'!BN59</f>
        <v>5.2927919999999995</v>
      </c>
      <c r="Z36" s="43">
        <f>IF((SUM('CF PRB'!BP59:'CF PRB'!BS59))=0,0,SUM('CF PRB'!BP59:'CF PRB'!BS59)/(COUNT('CF PRB'!BP59:'CF PRB'!BS59)-COUNTIF('CF PRB'!BP59:'CF PRB'!BS59,0)))</f>
        <v>57.914333333333332</v>
      </c>
      <c r="AA36" s="43">
        <f>+'CF PRB'!BT59/1000000</f>
        <v>0</v>
      </c>
      <c r="AB36" s="43">
        <f>(+'CF PRB'!BU59)/1000000</f>
        <v>0</v>
      </c>
      <c r="AC36" s="43">
        <f>(+'CF PRB'!CT59)/1000000</f>
        <v>0</v>
      </c>
      <c r="AD36" s="43">
        <f>(+'CF PRB'!DI59*('CF PRB'!DJ59/100))/1000000</f>
        <v>0</v>
      </c>
      <c r="AE36" s="43">
        <f>(SUM('CF PRB'!DK59:DM59)/1000000)</f>
        <v>0</v>
      </c>
      <c r="AF36" s="43">
        <f>(+'CF PRB'!DO59)/1000000</f>
        <v>0</v>
      </c>
      <c r="AG36" s="43">
        <f>(+'CF PRB'!DP59)/1000000</f>
        <v>0</v>
      </c>
    </row>
    <row r="37" spans="1:33" x14ac:dyDescent="0.2">
      <c r="A37" s="41">
        <f>+'D-PDP'!C60</f>
        <v>2047</v>
      </c>
      <c r="B37" s="42">
        <f>+'CF PRB'!D60</f>
        <v>0</v>
      </c>
      <c r="C37" s="43">
        <f>+'CF PRB'!AB60/1000000</f>
        <v>0</v>
      </c>
      <c r="D37" s="43">
        <f>+'CF PRB'!AC60/1000000</f>
        <v>0</v>
      </c>
      <c r="E37" s="43">
        <f>+'CF PRB'!AD60/1000</f>
        <v>0</v>
      </c>
      <c r="F37" s="43">
        <f>+'CF PRB'!AE60/1000</f>
        <v>0</v>
      </c>
      <c r="G37" s="43">
        <f>SUM('CF PRB'!AF60:AI60)/1000000</f>
        <v>0</v>
      </c>
      <c r="H37" s="43">
        <f>+'CF PRB'!AM60/1000000</f>
        <v>0</v>
      </c>
      <c r="I37" s="43">
        <f>+'CF PRB'!AN60/1000</f>
        <v>0</v>
      </c>
      <c r="J37" s="43">
        <f>'CF PRB'!AO60/1000000</f>
        <v>0</v>
      </c>
      <c r="K37" s="43">
        <f>+'CF PRB'!AQ60/1000000</f>
        <v>0</v>
      </c>
      <c r="L37" s="43">
        <f>+'CF PRB'!AR60/1000000</f>
        <v>0</v>
      </c>
      <c r="M37" s="43">
        <f>+'CF PRB'!AS60/1000</f>
        <v>0</v>
      </c>
      <c r="N37" s="43">
        <f>+'CF PRB'!AT60/1000</f>
        <v>0</v>
      </c>
      <c r="O37" s="43">
        <f>SUM('CF PRB'!AU60:AX60)/1000000</f>
        <v>0</v>
      </c>
      <c r="P37" s="43">
        <f>+'CF PRB'!AY60/1000000</f>
        <v>0</v>
      </c>
      <c r="Q37" s="43">
        <f>+'CF PRB'!AZ60/1000</f>
        <v>0</v>
      </c>
      <c r="R37" s="43">
        <f>+'CF PRB'!BA60/1000000</f>
        <v>0</v>
      </c>
      <c r="S37" s="43">
        <f>+'CF PRB'!BB60/1000000</f>
        <v>0</v>
      </c>
      <c r="T37" s="43">
        <f>+'CF PRB'!BC60/1000000</f>
        <v>0</v>
      </c>
      <c r="U37" s="43">
        <f>+'CF PRB'!BD60/1000</f>
        <v>0</v>
      </c>
      <c r="V37" s="43">
        <f>+'CF PRB'!BE60/1000</f>
        <v>0</v>
      </c>
      <c r="W37" s="43">
        <f>SUM('CF PRB'!BF60:BI60)/1000000</f>
        <v>0</v>
      </c>
      <c r="X37" s="43">
        <f>+'CF PRB'!BJ60</f>
        <v>98.739000000000004</v>
      </c>
      <c r="Y37" s="43">
        <f>+'CF PRB'!BM60*'CF PRB'!BN60</f>
        <v>5.2927919999999995</v>
      </c>
      <c r="Z37" s="43">
        <f>IF((SUM('CF PRB'!BP60:'CF PRB'!BS60))=0,0,SUM('CF PRB'!BP60:'CF PRB'!BS60)/(COUNT('CF PRB'!BP60:'CF PRB'!BS60)-COUNTIF('CF PRB'!BP60:'CF PRB'!BS60,0)))</f>
        <v>57.914333333333332</v>
      </c>
      <c r="AA37" s="43">
        <f>+'CF PRB'!BT60/1000000</f>
        <v>0</v>
      </c>
      <c r="AB37" s="43">
        <f>(+'CF PRB'!BU60)/1000000</f>
        <v>0</v>
      </c>
      <c r="AC37" s="43">
        <f>(+'CF PRB'!CT60)/1000000</f>
        <v>0</v>
      </c>
      <c r="AD37" s="43">
        <f>(+'CF PRB'!DI60*('CF PRB'!DJ60/100))/1000000</f>
        <v>0</v>
      </c>
      <c r="AE37" s="43">
        <f>(SUM('CF PRB'!DK60:DM60)/1000000)</f>
        <v>0</v>
      </c>
      <c r="AF37" s="43">
        <f>(+'CF PRB'!DO60)/1000000</f>
        <v>0</v>
      </c>
      <c r="AG37" s="43">
        <f>(+'CF PRB'!DP60)/1000000</f>
        <v>0</v>
      </c>
    </row>
    <row r="38" spans="1:33" x14ac:dyDescent="0.2">
      <c r="A38" s="41">
        <f>+'D-PDP'!C61</f>
        <v>2048</v>
      </c>
      <c r="B38" s="42">
        <f>+'CF PRB'!D61</f>
        <v>0</v>
      </c>
      <c r="C38" s="43">
        <f>+'CF PRB'!AB61/1000000</f>
        <v>0</v>
      </c>
      <c r="D38" s="43">
        <f>+'CF PRB'!AC61/1000000</f>
        <v>0</v>
      </c>
      <c r="E38" s="43">
        <f>+'CF PRB'!AD61/1000</f>
        <v>0</v>
      </c>
      <c r="F38" s="43">
        <f>+'CF PRB'!AE61/1000</f>
        <v>0</v>
      </c>
      <c r="G38" s="43">
        <f>SUM('CF PRB'!AF61:AI61)/1000000</f>
        <v>0</v>
      </c>
      <c r="H38" s="43">
        <f>+'CF PRB'!AM61/1000000</f>
        <v>0</v>
      </c>
      <c r="I38" s="43">
        <f>+'CF PRB'!AN61/1000</f>
        <v>0</v>
      </c>
      <c r="J38" s="43">
        <f>'CF PRB'!AO61/1000000</f>
        <v>0</v>
      </c>
      <c r="K38" s="43">
        <f>+'CF PRB'!AQ61/1000000</f>
        <v>0</v>
      </c>
      <c r="L38" s="43">
        <f>+'CF PRB'!AR61/1000000</f>
        <v>0</v>
      </c>
      <c r="M38" s="43">
        <f>+'CF PRB'!AS61/1000</f>
        <v>0</v>
      </c>
      <c r="N38" s="43">
        <f>+'CF PRB'!AT61/1000</f>
        <v>0</v>
      </c>
      <c r="O38" s="43">
        <f>SUM('CF PRB'!AU61:AX61)/1000000</f>
        <v>0</v>
      </c>
      <c r="P38" s="43">
        <f>+'CF PRB'!AY61/1000000</f>
        <v>0</v>
      </c>
      <c r="Q38" s="43">
        <f>+'CF PRB'!AZ61/1000</f>
        <v>0</v>
      </c>
      <c r="R38" s="43">
        <f>+'CF PRB'!BA61/1000000</f>
        <v>0</v>
      </c>
      <c r="S38" s="43">
        <f>+'CF PRB'!BB61/1000000</f>
        <v>0</v>
      </c>
      <c r="T38" s="43">
        <f>+'CF PRB'!BC61/1000000</f>
        <v>0</v>
      </c>
      <c r="U38" s="43">
        <f>+'CF PRB'!BD61/1000</f>
        <v>0</v>
      </c>
      <c r="V38" s="43">
        <f>+'CF PRB'!BE61/1000</f>
        <v>0</v>
      </c>
      <c r="W38" s="43">
        <f>SUM('CF PRB'!BF61:BI61)/1000000</f>
        <v>0</v>
      </c>
      <c r="X38" s="43">
        <f>+'CF PRB'!BJ61</f>
        <v>98.739000000000004</v>
      </c>
      <c r="Y38" s="43">
        <f>+'CF PRB'!BM61*'CF PRB'!BN61</f>
        <v>5.2927919999999995</v>
      </c>
      <c r="Z38" s="43">
        <f>IF((SUM('CF PRB'!BP61:'CF PRB'!BS61))=0,0,SUM('CF PRB'!BP61:'CF PRB'!BS61)/(COUNT('CF PRB'!BP61:'CF PRB'!BS61)-COUNTIF('CF PRB'!BP61:'CF PRB'!BS61,0)))</f>
        <v>57.914333333333332</v>
      </c>
      <c r="AA38" s="43">
        <f>+'CF PRB'!BT61/1000000</f>
        <v>0</v>
      </c>
      <c r="AB38" s="43">
        <f>(+'CF PRB'!BU61)/1000000</f>
        <v>0</v>
      </c>
      <c r="AC38" s="43">
        <f>(+'CF PRB'!CT61)/1000000</f>
        <v>0</v>
      </c>
      <c r="AD38" s="43">
        <f>(+'CF PRB'!DI61*('CF PRB'!DJ61/100))/1000000</f>
        <v>0</v>
      </c>
      <c r="AE38" s="43">
        <f>(SUM('CF PRB'!DK61:DM61)/1000000)</f>
        <v>0</v>
      </c>
      <c r="AF38" s="43">
        <f>(+'CF PRB'!DO61)/1000000</f>
        <v>0</v>
      </c>
      <c r="AG38" s="43">
        <f>(+'CF PRB'!DP61)/1000000</f>
        <v>0</v>
      </c>
    </row>
    <row r="39" spans="1:33" x14ac:dyDescent="0.2">
      <c r="A39" s="41">
        <f>+'D-PDP'!C62</f>
        <v>2049</v>
      </c>
      <c r="B39" s="42">
        <f>+'CF PRB'!D62</f>
        <v>0</v>
      </c>
      <c r="C39" s="43">
        <f>+'CF PRB'!AB62/1000000</f>
        <v>0</v>
      </c>
      <c r="D39" s="43">
        <f>+'CF PRB'!AC62/1000000</f>
        <v>0</v>
      </c>
      <c r="E39" s="43">
        <f>+'CF PRB'!AD62/1000</f>
        <v>0</v>
      </c>
      <c r="F39" s="43">
        <f>+'CF PRB'!AE62/1000</f>
        <v>0</v>
      </c>
      <c r="G39" s="43">
        <f>SUM('CF PRB'!AF62:AI62)/1000000</f>
        <v>0</v>
      </c>
      <c r="H39" s="43">
        <f>+'CF PRB'!AM62/1000000</f>
        <v>0</v>
      </c>
      <c r="I39" s="43">
        <f>+'CF PRB'!AN62/1000</f>
        <v>0</v>
      </c>
      <c r="J39" s="43">
        <f>'CF PRB'!AO62/1000000</f>
        <v>0</v>
      </c>
      <c r="K39" s="43">
        <f>+'CF PRB'!AQ62/1000000</f>
        <v>0</v>
      </c>
      <c r="L39" s="43">
        <f>+'CF PRB'!AR62/1000000</f>
        <v>0</v>
      </c>
      <c r="M39" s="43">
        <f>+'CF PRB'!AS62/1000</f>
        <v>0</v>
      </c>
      <c r="N39" s="43">
        <f>+'CF PRB'!AT62/1000</f>
        <v>0</v>
      </c>
      <c r="O39" s="43">
        <f>SUM('CF PRB'!AU62:AX62)/1000000</f>
        <v>0</v>
      </c>
      <c r="P39" s="43">
        <f>+'CF PRB'!AY62/1000000</f>
        <v>0</v>
      </c>
      <c r="Q39" s="43">
        <f>+'CF PRB'!AZ62/1000</f>
        <v>0</v>
      </c>
      <c r="R39" s="43">
        <f>+'CF PRB'!BA62/1000000</f>
        <v>0</v>
      </c>
      <c r="S39" s="43">
        <f>+'CF PRB'!BB62/1000000</f>
        <v>0</v>
      </c>
      <c r="T39" s="43">
        <f>+'CF PRB'!BC62/1000000</f>
        <v>0</v>
      </c>
      <c r="U39" s="43">
        <f>+'CF PRB'!BD62/1000</f>
        <v>0</v>
      </c>
      <c r="V39" s="43">
        <f>+'CF PRB'!BE62/1000</f>
        <v>0</v>
      </c>
      <c r="W39" s="43">
        <f>SUM('CF PRB'!BF62:BI62)/1000000</f>
        <v>0</v>
      </c>
      <c r="X39" s="43">
        <f>+'CF PRB'!BJ62</f>
        <v>98.739000000000004</v>
      </c>
      <c r="Y39" s="43">
        <f>+'CF PRB'!BM62*'CF PRB'!BN62</f>
        <v>5.2927919999999995</v>
      </c>
      <c r="Z39" s="43">
        <f>IF((SUM('CF PRB'!BP62:'CF PRB'!BS62))=0,0,SUM('CF PRB'!BP62:'CF PRB'!BS62)/(COUNT('CF PRB'!BP62:'CF PRB'!BS62)-COUNTIF('CF PRB'!BP62:'CF PRB'!BS62,0)))</f>
        <v>57.914333333333332</v>
      </c>
      <c r="AA39" s="43">
        <f>+'CF PRB'!BT62/1000000</f>
        <v>0</v>
      </c>
      <c r="AB39" s="43">
        <f>(+'CF PRB'!BU62)/1000000</f>
        <v>0</v>
      </c>
      <c r="AC39" s="43">
        <f>(+'CF PRB'!CT62)/1000000</f>
        <v>0</v>
      </c>
      <c r="AD39" s="43">
        <f>(+'CF PRB'!DI62*('CF PRB'!DJ62/100))/1000000</f>
        <v>0</v>
      </c>
      <c r="AE39" s="43">
        <f>(SUM('CF PRB'!DK62:DM62)/1000000)</f>
        <v>0</v>
      </c>
      <c r="AF39" s="43">
        <f>(+'CF PRB'!DO62)/1000000</f>
        <v>0</v>
      </c>
      <c r="AG39" s="43">
        <f>(+'CF PRB'!DP62)/1000000</f>
        <v>0</v>
      </c>
    </row>
    <row r="40" spans="1:33" x14ac:dyDescent="0.2">
      <c r="A40" s="41">
        <f>+'D-PDP'!C63</f>
        <v>2050</v>
      </c>
      <c r="B40" s="42">
        <f>+'CF PRB'!D63</f>
        <v>0</v>
      </c>
      <c r="C40" s="43">
        <f>+'CF PRB'!AB63/1000000</f>
        <v>0</v>
      </c>
      <c r="D40" s="43">
        <f>+'CF PRB'!AC63/1000000</f>
        <v>0</v>
      </c>
      <c r="E40" s="43">
        <f>+'CF PRB'!AD63/1000</f>
        <v>0</v>
      </c>
      <c r="F40" s="43">
        <f>+'CF PRB'!AE63/1000</f>
        <v>0</v>
      </c>
      <c r="G40" s="43">
        <f>SUM('CF PRB'!AF63:AI63)/1000000</f>
        <v>0</v>
      </c>
      <c r="H40" s="43">
        <f>+'CF PRB'!AM63/1000000</f>
        <v>0</v>
      </c>
      <c r="I40" s="43">
        <f>+'CF PRB'!AN63/1000</f>
        <v>0</v>
      </c>
      <c r="J40" s="43">
        <f>'CF PRB'!AO63/1000000</f>
        <v>0</v>
      </c>
      <c r="K40" s="43">
        <f>+'CF PRB'!AQ63/1000000</f>
        <v>0</v>
      </c>
      <c r="L40" s="43">
        <f>+'CF PRB'!AR63/1000000</f>
        <v>0</v>
      </c>
      <c r="M40" s="43">
        <f>+'CF PRB'!AS63/1000</f>
        <v>0</v>
      </c>
      <c r="N40" s="43">
        <f>+'CF PRB'!AT63/1000</f>
        <v>0</v>
      </c>
      <c r="O40" s="43">
        <f>SUM('CF PRB'!AU63:AX63)/1000000</f>
        <v>0</v>
      </c>
      <c r="P40" s="43">
        <f>+'CF PRB'!AY63/1000000</f>
        <v>0</v>
      </c>
      <c r="Q40" s="43">
        <f>+'CF PRB'!AZ63/1000</f>
        <v>0</v>
      </c>
      <c r="R40" s="43">
        <f>+'CF PRB'!BA63/1000000</f>
        <v>0</v>
      </c>
      <c r="S40" s="43">
        <f>+'CF PRB'!BB63/1000000</f>
        <v>0</v>
      </c>
      <c r="T40" s="43">
        <f>+'CF PRB'!BC63/1000000</f>
        <v>0</v>
      </c>
      <c r="U40" s="43">
        <f>+'CF PRB'!BD63/1000</f>
        <v>0</v>
      </c>
      <c r="V40" s="43">
        <f>+'CF PRB'!BE63/1000</f>
        <v>0</v>
      </c>
      <c r="W40" s="43">
        <f>SUM('CF PRB'!BF63:BI63)/1000000</f>
        <v>0</v>
      </c>
      <c r="X40" s="43">
        <f>+'CF PRB'!BJ63</f>
        <v>98.739000000000004</v>
      </c>
      <c r="Y40" s="43">
        <f>+'CF PRB'!BM63*'CF PRB'!BN63</f>
        <v>5.2927919999999995</v>
      </c>
      <c r="Z40" s="43">
        <f>IF((SUM('CF PRB'!BP63:'CF PRB'!BS63))=0,0,SUM('CF PRB'!BP63:'CF PRB'!BS63)/(COUNT('CF PRB'!BP63:'CF PRB'!BS63)-COUNTIF('CF PRB'!BP63:'CF PRB'!BS63,0)))</f>
        <v>57.914333333333332</v>
      </c>
      <c r="AA40" s="43">
        <f>+'CF PRB'!BT63/1000000</f>
        <v>0</v>
      </c>
      <c r="AB40" s="43">
        <f>(+'CF PRB'!BU63)/1000000</f>
        <v>0</v>
      </c>
      <c r="AC40" s="43">
        <f>(+'CF PRB'!CT63)/1000000</f>
        <v>0</v>
      </c>
      <c r="AD40" s="43">
        <f>(+'CF PRB'!DI63*('CF PRB'!DJ63/100))/1000000</f>
        <v>0</v>
      </c>
      <c r="AE40" s="43">
        <f>(SUM('CF PRB'!DK63:DM63)/1000000)</f>
        <v>0</v>
      </c>
      <c r="AF40" s="43">
        <f>(+'CF PRB'!DO63)/1000000</f>
        <v>0</v>
      </c>
      <c r="AG40" s="43">
        <f>(+'CF PRB'!DP63)/1000000</f>
        <v>0</v>
      </c>
    </row>
    <row r="41" spans="1:33" x14ac:dyDescent="0.2">
      <c r="A41" s="41">
        <f>+'D-PDP'!C64</f>
        <v>2051</v>
      </c>
      <c r="B41" s="42">
        <f>+'CF PRB'!D64</f>
        <v>0</v>
      </c>
      <c r="C41" s="43">
        <f>+'CF PRB'!AB64/1000000</f>
        <v>0</v>
      </c>
      <c r="D41" s="43">
        <f>+'CF PRB'!AC64/1000000</f>
        <v>0</v>
      </c>
      <c r="E41" s="43">
        <f>+'CF PRB'!AD64/1000</f>
        <v>0</v>
      </c>
      <c r="F41" s="43">
        <f>+'CF PRB'!AE64/1000</f>
        <v>0</v>
      </c>
      <c r="G41" s="43">
        <f>SUM('CF PRB'!AF64:AI64)/1000000</f>
        <v>0</v>
      </c>
      <c r="H41" s="43">
        <f>+'CF PRB'!AM64/1000000</f>
        <v>0</v>
      </c>
      <c r="I41" s="43">
        <f>+'CF PRB'!AN64/1000</f>
        <v>0</v>
      </c>
      <c r="J41" s="43">
        <f>'CF PRB'!AO64/1000000</f>
        <v>0</v>
      </c>
      <c r="K41" s="43">
        <f>+'CF PRB'!AQ64/1000000</f>
        <v>0</v>
      </c>
      <c r="L41" s="43">
        <f>+'CF PRB'!AR64/1000000</f>
        <v>0</v>
      </c>
      <c r="M41" s="43">
        <f>+'CF PRB'!AS64/1000</f>
        <v>0</v>
      </c>
      <c r="N41" s="43">
        <f>+'CF PRB'!AT64/1000</f>
        <v>0</v>
      </c>
      <c r="O41" s="43">
        <f>SUM('CF PRB'!AU64:AX64)/1000000</f>
        <v>0</v>
      </c>
      <c r="P41" s="43">
        <f>+'CF PRB'!AY64/1000000</f>
        <v>0</v>
      </c>
      <c r="Q41" s="43">
        <f>+'CF PRB'!AZ64/1000</f>
        <v>0</v>
      </c>
      <c r="R41" s="43">
        <f>+'CF PRB'!BA64/1000000</f>
        <v>0</v>
      </c>
      <c r="S41" s="43">
        <f>+'CF PRB'!BB64/1000000</f>
        <v>0</v>
      </c>
      <c r="T41" s="43">
        <f>+'CF PRB'!BC64/1000000</f>
        <v>0</v>
      </c>
      <c r="U41" s="43">
        <f>+'CF PRB'!BD64/1000</f>
        <v>0</v>
      </c>
      <c r="V41" s="43">
        <f>+'CF PRB'!BE64/1000</f>
        <v>0</v>
      </c>
      <c r="W41" s="43">
        <f>SUM('CF PRB'!BF64:BI64)/1000000</f>
        <v>0</v>
      </c>
      <c r="X41" s="43">
        <f>+'CF PRB'!BJ64</f>
        <v>98.739000000000004</v>
      </c>
      <c r="Y41" s="43">
        <f>+'CF PRB'!BM64*'CF PRB'!BN64</f>
        <v>5.2927919999999995</v>
      </c>
      <c r="Z41" s="43">
        <f>IF((SUM('CF PRB'!BP64:'CF PRB'!BS64))=0,0,SUM('CF PRB'!BP64:'CF PRB'!BS64)/(COUNT('CF PRB'!BP64:'CF PRB'!BS64)-COUNTIF('CF PRB'!BP64:'CF PRB'!BS64,0)))</f>
        <v>57.914333333333332</v>
      </c>
      <c r="AA41" s="43">
        <f>+'CF PRB'!BT64/1000000</f>
        <v>0</v>
      </c>
      <c r="AB41" s="43">
        <f>(+'CF PRB'!BU64)/1000000</f>
        <v>0</v>
      </c>
      <c r="AC41" s="43">
        <f>(+'CF PRB'!CT64)/1000000</f>
        <v>0</v>
      </c>
      <c r="AD41" s="43">
        <f>(+'CF PRB'!DI64*('CF PRB'!DJ64/100))/1000000</f>
        <v>0</v>
      </c>
      <c r="AE41" s="43">
        <f>(SUM('CF PRB'!DK64:DM64)/1000000)</f>
        <v>0</v>
      </c>
      <c r="AF41" s="43">
        <f>(+'CF PRB'!DO64)/1000000</f>
        <v>0</v>
      </c>
      <c r="AG41" s="43">
        <f>(+'CF PRB'!DP64)/1000000</f>
        <v>0</v>
      </c>
    </row>
    <row r="42" spans="1:33" x14ac:dyDescent="0.2">
      <c r="A42" s="41">
        <f>+'D-PDP'!C65</f>
        <v>2052</v>
      </c>
      <c r="B42" s="42">
        <f>+'CF PRB'!D65</f>
        <v>0</v>
      </c>
      <c r="C42" s="43">
        <f>+'CF PRB'!AB65/1000000</f>
        <v>0</v>
      </c>
      <c r="D42" s="43">
        <f>+'CF PRB'!AC65/1000000</f>
        <v>0</v>
      </c>
      <c r="E42" s="43">
        <f>+'CF PRB'!AD65/1000</f>
        <v>0</v>
      </c>
      <c r="F42" s="43">
        <f>+'CF PRB'!AE65/1000</f>
        <v>0</v>
      </c>
      <c r="G42" s="43">
        <f>SUM('CF PRB'!AF65:AI65)/1000000</f>
        <v>0</v>
      </c>
      <c r="H42" s="43">
        <f>+'CF PRB'!AM65/1000000</f>
        <v>0</v>
      </c>
      <c r="I42" s="43">
        <f>+'CF PRB'!AN65/1000</f>
        <v>0</v>
      </c>
      <c r="J42" s="43">
        <f>'CF PRB'!AO65/1000000</f>
        <v>0</v>
      </c>
      <c r="K42" s="43">
        <f>+'CF PRB'!AQ65/1000000</f>
        <v>0</v>
      </c>
      <c r="L42" s="43">
        <f>+'CF PRB'!AR65/1000000</f>
        <v>0</v>
      </c>
      <c r="M42" s="43">
        <f>+'CF PRB'!AS65/1000</f>
        <v>0</v>
      </c>
      <c r="N42" s="43">
        <f>+'CF PRB'!AT65/1000</f>
        <v>0</v>
      </c>
      <c r="O42" s="43">
        <f>SUM('CF PRB'!AU65:AX65)/1000000</f>
        <v>0</v>
      </c>
      <c r="P42" s="43">
        <f>+'CF PRB'!AY65/1000000</f>
        <v>0</v>
      </c>
      <c r="Q42" s="43">
        <f>+'CF PRB'!AZ65/1000</f>
        <v>0</v>
      </c>
      <c r="R42" s="43">
        <f>+'CF PRB'!BA65/1000000</f>
        <v>0</v>
      </c>
      <c r="S42" s="43">
        <f>+'CF PRB'!BB65/1000000</f>
        <v>0</v>
      </c>
      <c r="T42" s="43">
        <f>+'CF PRB'!BC65/1000000</f>
        <v>0</v>
      </c>
      <c r="U42" s="43">
        <f>+'CF PRB'!BD65/1000</f>
        <v>0</v>
      </c>
      <c r="V42" s="43">
        <f>+'CF PRB'!BE65/1000</f>
        <v>0</v>
      </c>
      <c r="W42" s="43">
        <f>SUM('CF PRB'!BF65:BI65)/1000000</f>
        <v>0</v>
      </c>
      <c r="X42" s="43">
        <f>+'CF PRB'!BJ65</f>
        <v>98.739000000000004</v>
      </c>
      <c r="Y42" s="43">
        <f>+'CF PRB'!BM65*'CF PRB'!BN65</f>
        <v>5.2927919999999995</v>
      </c>
      <c r="Z42" s="43">
        <f>IF((SUM('CF PRB'!BP65:'CF PRB'!BS65))=0,0,SUM('CF PRB'!BP65:'CF PRB'!BS65)/(COUNT('CF PRB'!BP65:'CF PRB'!BS65)-COUNTIF('CF PRB'!BP65:'CF PRB'!BS65,0)))</f>
        <v>57.914333333333332</v>
      </c>
      <c r="AA42" s="43">
        <f>+'CF PRB'!BT65/1000000</f>
        <v>0</v>
      </c>
      <c r="AB42" s="43">
        <f>(+'CF PRB'!BU65)/1000000</f>
        <v>0</v>
      </c>
      <c r="AC42" s="43">
        <f>(+'CF PRB'!CT65)/1000000</f>
        <v>0</v>
      </c>
      <c r="AD42" s="43">
        <f>(+'CF PRB'!DI65*('CF PRB'!DJ65/100))/1000000</f>
        <v>0</v>
      </c>
      <c r="AE42" s="43">
        <f>(SUM('CF PRB'!DK65:DM65)/1000000)</f>
        <v>0</v>
      </c>
      <c r="AF42" s="43">
        <f>(+'CF PRB'!DO65)/1000000</f>
        <v>0</v>
      </c>
      <c r="AG42" s="43">
        <f>(+'CF PRB'!DP65)/1000000</f>
        <v>0</v>
      </c>
    </row>
    <row r="43" spans="1:33" x14ac:dyDescent="0.2">
      <c r="A43" s="41">
        <f>+'D-PDP'!C66</f>
        <v>2053</v>
      </c>
      <c r="B43" s="42">
        <f>+'CF PRB'!D66</f>
        <v>0</v>
      </c>
      <c r="C43" s="43">
        <f>+'CF PRB'!AB66/1000000</f>
        <v>0</v>
      </c>
      <c r="D43" s="43">
        <f>+'CF PRB'!AC66/1000000</f>
        <v>0</v>
      </c>
      <c r="E43" s="43">
        <f>+'CF PRB'!AD66/1000</f>
        <v>0</v>
      </c>
      <c r="F43" s="43">
        <f>+'CF PRB'!AE66/1000</f>
        <v>0</v>
      </c>
      <c r="G43" s="43">
        <f>SUM('CF PRB'!AF66:AI66)/1000000</f>
        <v>0</v>
      </c>
      <c r="H43" s="43">
        <f>+'CF PRB'!AM66/1000000</f>
        <v>0</v>
      </c>
      <c r="I43" s="43">
        <f>+'CF PRB'!AN66/1000</f>
        <v>0</v>
      </c>
      <c r="J43" s="43">
        <f>'CF PRB'!AO66/1000000</f>
        <v>0</v>
      </c>
      <c r="K43" s="43">
        <f>+'CF PRB'!AQ66/1000000</f>
        <v>0</v>
      </c>
      <c r="L43" s="43">
        <f>+'CF PRB'!AR66/1000000</f>
        <v>0</v>
      </c>
      <c r="M43" s="43">
        <f>+'CF PRB'!AS66/1000</f>
        <v>0</v>
      </c>
      <c r="N43" s="43">
        <f>+'CF PRB'!AT66/1000</f>
        <v>0</v>
      </c>
      <c r="O43" s="43">
        <f>SUM('CF PRB'!AU66:AX66)/1000000</f>
        <v>0</v>
      </c>
      <c r="P43" s="43">
        <f>+'CF PRB'!AY66/1000000</f>
        <v>0</v>
      </c>
      <c r="Q43" s="43">
        <f>+'CF PRB'!AZ66/1000</f>
        <v>0</v>
      </c>
      <c r="R43" s="43">
        <f>+'CF PRB'!BA66/1000000</f>
        <v>0</v>
      </c>
      <c r="S43" s="43">
        <f>+'CF PRB'!BB66/1000000</f>
        <v>0</v>
      </c>
      <c r="T43" s="43">
        <f>+'CF PRB'!BC66/1000000</f>
        <v>0</v>
      </c>
      <c r="U43" s="43">
        <f>+'CF PRB'!BD66/1000</f>
        <v>0</v>
      </c>
      <c r="V43" s="43">
        <f>+'CF PRB'!BE66/1000</f>
        <v>0</v>
      </c>
      <c r="W43" s="43">
        <f>SUM('CF PRB'!BF66:BI66)/1000000</f>
        <v>0</v>
      </c>
      <c r="X43" s="43">
        <f>+'CF PRB'!BJ66</f>
        <v>98.739000000000004</v>
      </c>
      <c r="Y43" s="43">
        <f>+'CF PRB'!BM66*'CF PRB'!BN66</f>
        <v>5.2927919999999995</v>
      </c>
      <c r="Z43" s="43">
        <f>IF((SUM('CF PRB'!BP66:'CF PRB'!BS66))=0,0,SUM('CF PRB'!BP66:'CF PRB'!BS66)/(COUNT('CF PRB'!BP66:'CF PRB'!BS66)-COUNTIF('CF PRB'!BP66:'CF PRB'!BS66,0)))</f>
        <v>57.914333333333332</v>
      </c>
      <c r="AA43" s="43">
        <f>+'CF PRB'!BT66/1000000</f>
        <v>0</v>
      </c>
      <c r="AB43" s="43">
        <f>(+'CF PRB'!BU66)/1000000</f>
        <v>0</v>
      </c>
      <c r="AC43" s="43">
        <f>(+'CF PRB'!CT66)/1000000</f>
        <v>0</v>
      </c>
      <c r="AD43" s="43">
        <f>(+'CF PRB'!DI66*('CF PRB'!DJ66/100))/1000000</f>
        <v>0</v>
      </c>
      <c r="AE43" s="43">
        <f>(SUM('CF PRB'!DK66:DM66)/1000000)</f>
        <v>0</v>
      </c>
      <c r="AF43" s="43">
        <f>(+'CF PRB'!DO66)/1000000</f>
        <v>0</v>
      </c>
      <c r="AG43" s="43">
        <f>(+'CF PRB'!DP66)/1000000</f>
        <v>0</v>
      </c>
    </row>
    <row r="44" spans="1:33" x14ac:dyDescent="0.2">
      <c r="A44" s="41">
        <f>+'D-PDP'!C67</f>
        <v>2054</v>
      </c>
      <c r="B44" s="42">
        <f>+'CF PRB'!D67</f>
        <v>0</v>
      </c>
      <c r="C44" s="43">
        <f>+'CF PRB'!AB67/1000000</f>
        <v>0</v>
      </c>
      <c r="D44" s="43">
        <f>+'CF PRB'!AC67/1000000</f>
        <v>0</v>
      </c>
      <c r="E44" s="43">
        <f>+'CF PRB'!AD67/1000</f>
        <v>0</v>
      </c>
      <c r="F44" s="43">
        <f>+'CF PRB'!AE67/1000</f>
        <v>0</v>
      </c>
      <c r="G44" s="43">
        <f>SUM('CF PRB'!AF67:AI67)/1000000</f>
        <v>0</v>
      </c>
      <c r="H44" s="43">
        <f>+'CF PRB'!AM67/1000000</f>
        <v>0</v>
      </c>
      <c r="I44" s="43">
        <f>+'CF PRB'!AN67/1000</f>
        <v>0</v>
      </c>
      <c r="J44" s="43">
        <f>'CF PRB'!AO67/1000000</f>
        <v>0</v>
      </c>
      <c r="K44" s="43">
        <f>+'CF PRB'!AQ67/1000000</f>
        <v>0</v>
      </c>
      <c r="L44" s="43">
        <f>+'CF PRB'!AR67/1000000</f>
        <v>0</v>
      </c>
      <c r="M44" s="43">
        <f>+'CF PRB'!AS67/1000</f>
        <v>0</v>
      </c>
      <c r="N44" s="43">
        <f>+'CF PRB'!AT67/1000</f>
        <v>0</v>
      </c>
      <c r="O44" s="43">
        <f>SUM('CF PRB'!AU67:AX67)/1000000</f>
        <v>0</v>
      </c>
      <c r="P44" s="43">
        <f>+'CF PRB'!AY67/1000000</f>
        <v>0</v>
      </c>
      <c r="Q44" s="43">
        <f>+'CF PRB'!AZ67/1000</f>
        <v>0</v>
      </c>
      <c r="R44" s="43">
        <f>+'CF PRB'!BA67/1000000</f>
        <v>0</v>
      </c>
      <c r="S44" s="43">
        <f>+'CF PRB'!BB67/1000000</f>
        <v>0</v>
      </c>
      <c r="T44" s="43">
        <f>+'CF PRB'!BC67/1000000</f>
        <v>0</v>
      </c>
      <c r="U44" s="43">
        <f>+'CF PRB'!BD67/1000</f>
        <v>0</v>
      </c>
      <c r="V44" s="43">
        <f>+'CF PRB'!BE67/1000</f>
        <v>0</v>
      </c>
      <c r="W44" s="43">
        <f>SUM('CF PRB'!BF67:BI67)/1000000</f>
        <v>0</v>
      </c>
      <c r="X44" s="43">
        <f>+'CF PRB'!BJ67</f>
        <v>98.739000000000004</v>
      </c>
      <c r="Y44" s="43">
        <f>+'CF PRB'!BM67*'CF PRB'!BN67</f>
        <v>5.2927919999999995</v>
      </c>
      <c r="Z44" s="43">
        <f>IF((SUM('CF PRB'!BP67:'CF PRB'!BS67))=0,0,SUM('CF PRB'!BP67:'CF PRB'!BS67)/(COUNT('CF PRB'!BP67:'CF PRB'!BS67)-COUNTIF('CF PRB'!BP67:'CF PRB'!BS67,0)))</f>
        <v>57.914333333333332</v>
      </c>
      <c r="AA44" s="43">
        <f>+'CF PRB'!BT67/1000000</f>
        <v>0</v>
      </c>
      <c r="AB44" s="43">
        <f>(+'CF PRB'!BU67)/1000000</f>
        <v>0</v>
      </c>
      <c r="AC44" s="43">
        <f>(+'CF PRB'!CT67)/1000000</f>
        <v>0</v>
      </c>
      <c r="AD44" s="43">
        <f>(+'CF PRB'!DI67*('CF PRB'!DJ67/100))/1000000</f>
        <v>0</v>
      </c>
      <c r="AE44" s="43">
        <f>(SUM('CF PRB'!DK67:DM67)/1000000)</f>
        <v>0</v>
      </c>
      <c r="AF44" s="43">
        <f>(+'CF PRB'!DO67)/1000000</f>
        <v>0</v>
      </c>
      <c r="AG44" s="43">
        <f>(+'CF PRB'!DP67)/1000000</f>
        <v>0</v>
      </c>
    </row>
    <row r="45" spans="1:33" x14ac:dyDescent="0.2">
      <c r="A45" s="41">
        <f>+'D-PDP'!C68</f>
        <v>2055</v>
      </c>
      <c r="B45" s="42">
        <f>+'CF PRB'!D68</f>
        <v>0</v>
      </c>
      <c r="C45" s="43">
        <f>+'CF PRB'!AB68/1000000</f>
        <v>0</v>
      </c>
      <c r="D45" s="43">
        <f>+'CF PRB'!AC68/1000000</f>
        <v>0</v>
      </c>
      <c r="E45" s="43">
        <f>+'CF PRB'!AD68/1000</f>
        <v>0</v>
      </c>
      <c r="F45" s="43">
        <f>+'CF PRB'!AE68/1000</f>
        <v>0</v>
      </c>
      <c r="G45" s="43">
        <f>SUM('CF PRB'!AF68:AI68)/1000000</f>
        <v>0</v>
      </c>
      <c r="H45" s="43">
        <f>+'CF PRB'!AM68/1000000</f>
        <v>0</v>
      </c>
      <c r="I45" s="43">
        <f>+'CF PRB'!AN68/1000</f>
        <v>0</v>
      </c>
      <c r="J45" s="43">
        <f>'CF PRB'!AO68/1000000</f>
        <v>0</v>
      </c>
      <c r="K45" s="43">
        <f>+'CF PRB'!AQ68/1000000</f>
        <v>0</v>
      </c>
      <c r="L45" s="43">
        <f>+'CF PRB'!AR68/1000000</f>
        <v>0</v>
      </c>
      <c r="M45" s="43">
        <f>+'CF PRB'!AS68/1000</f>
        <v>0</v>
      </c>
      <c r="N45" s="43">
        <f>+'CF PRB'!AT68/1000</f>
        <v>0</v>
      </c>
      <c r="O45" s="43">
        <f>SUM('CF PRB'!AU68:AX68)/1000000</f>
        <v>0</v>
      </c>
      <c r="P45" s="43">
        <f>+'CF PRB'!AY68/1000000</f>
        <v>0</v>
      </c>
      <c r="Q45" s="43">
        <f>+'CF PRB'!AZ68/1000</f>
        <v>0</v>
      </c>
      <c r="R45" s="43">
        <f>+'CF PRB'!BA68/1000000</f>
        <v>0</v>
      </c>
      <c r="S45" s="43">
        <f>+'CF PRB'!BB68/1000000</f>
        <v>0</v>
      </c>
      <c r="T45" s="43">
        <f>+'CF PRB'!BC68/1000000</f>
        <v>0</v>
      </c>
      <c r="U45" s="43">
        <f>+'CF PRB'!BD68/1000</f>
        <v>0</v>
      </c>
      <c r="V45" s="43">
        <f>+'CF PRB'!BE68/1000</f>
        <v>0</v>
      </c>
      <c r="W45" s="43">
        <f>SUM('CF PRB'!BF68:BI68)/1000000</f>
        <v>0</v>
      </c>
      <c r="X45" s="43">
        <f>+'CF PRB'!BJ68</f>
        <v>98.739000000000004</v>
      </c>
      <c r="Y45" s="43">
        <f>+'CF PRB'!BM68*'CF PRB'!BN68</f>
        <v>5.2927919999999995</v>
      </c>
      <c r="Z45" s="43">
        <f>IF((SUM('CF PRB'!BP68:'CF PRB'!BS68))=0,0,SUM('CF PRB'!BP68:'CF PRB'!BS68)/(COUNT('CF PRB'!BP68:'CF PRB'!BS68)-COUNTIF('CF PRB'!BP68:'CF PRB'!BS68,0)))</f>
        <v>57.914333333333332</v>
      </c>
      <c r="AA45" s="43">
        <f>+'CF PRB'!BT68/1000000</f>
        <v>0</v>
      </c>
      <c r="AB45" s="43">
        <f>(+'CF PRB'!BU68)/1000000</f>
        <v>0</v>
      </c>
      <c r="AC45" s="43">
        <f>(+'CF PRB'!CT68)/1000000</f>
        <v>0</v>
      </c>
      <c r="AD45" s="43">
        <f>(+'CF PRB'!DI68*('CF PRB'!DJ68/100))/1000000</f>
        <v>0</v>
      </c>
      <c r="AE45" s="43">
        <f>(SUM('CF PRB'!DK68:DM68)/1000000)</f>
        <v>0</v>
      </c>
      <c r="AF45" s="43">
        <f>(+'CF PRB'!DO68)/1000000</f>
        <v>0</v>
      </c>
      <c r="AG45" s="43">
        <f>(+'CF PRB'!DP68)/1000000</f>
        <v>0</v>
      </c>
    </row>
    <row r="46" spans="1:33" x14ac:dyDescent="0.2">
      <c r="A46" s="41">
        <f>+'D-PDP'!C69</f>
        <v>2056</v>
      </c>
      <c r="B46" s="42">
        <f>+'CF PRB'!D69</f>
        <v>0</v>
      </c>
      <c r="C46" s="43">
        <f>+'CF PRB'!AB69/1000000</f>
        <v>0</v>
      </c>
      <c r="D46" s="43">
        <f>+'CF PRB'!AC69/1000000</f>
        <v>0</v>
      </c>
      <c r="E46" s="43">
        <f>+'CF PRB'!AD69/1000</f>
        <v>0</v>
      </c>
      <c r="F46" s="43">
        <f>+'CF PRB'!AE69/1000</f>
        <v>0</v>
      </c>
      <c r="G46" s="43">
        <f>SUM('CF PRB'!AF69:AI69)/1000000</f>
        <v>0</v>
      </c>
      <c r="H46" s="43">
        <f>+'CF PRB'!AM69/1000000</f>
        <v>0</v>
      </c>
      <c r="I46" s="43">
        <f>+'CF PRB'!AN69/1000</f>
        <v>0</v>
      </c>
      <c r="J46" s="43">
        <f>'CF PRB'!AO69/1000000</f>
        <v>0</v>
      </c>
      <c r="K46" s="43">
        <f>+'CF PRB'!AQ69/1000000</f>
        <v>0</v>
      </c>
      <c r="L46" s="43">
        <f>+'CF PRB'!AR69/1000000</f>
        <v>0</v>
      </c>
      <c r="M46" s="43">
        <f>+'CF PRB'!AS69/1000</f>
        <v>0</v>
      </c>
      <c r="N46" s="43">
        <f>+'CF PRB'!AT69/1000</f>
        <v>0</v>
      </c>
      <c r="O46" s="43">
        <f>SUM('CF PRB'!AU69:AX69)/1000000</f>
        <v>0</v>
      </c>
      <c r="P46" s="43">
        <f>+'CF PRB'!AY69/1000000</f>
        <v>0</v>
      </c>
      <c r="Q46" s="43">
        <f>+'CF PRB'!AZ69/1000</f>
        <v>0</v>
      </c>
      <c r="R46" s="43">
        <f>+'CF PRB'!BA69/1000000</f>
        <v>0</v>
      </c>
      <c r="S46" s="43">
        <f>+'CF PRB'!BB69/1000000</f>
        <v>0</v>
      </c>
      <c r="T46" s="43">
        <f>+'CF PRB'!BC69/1000000</f>
        <v>0</v>
      </c>
      <c r="U46" s="43">
        <f>+'CF PRB'!BD69/1000</f>
        <v>0</v>
      </c>
      <c r="V46" s="43">
        <f>+'CF PRB'!BE69/1000</f>
        <v>0</v>
      </c>
      <c r="W46" s="43">
        <f>SUM('CF PRB'!BF69:BI69)/1000000</f>
        <v>0</v>
      </c>
      <c r="X46" s="43">
        <f>+'CF PRB'!BJ69</f>
        <v>98.739000000000004</v>
      </c>
      <c r="Y46" s="43">
        <f>+'CF PRB'!BM69*'CF PRB'!BN69</f>
        <v>5.2927919999999995</v>
      </c>
      <c r="Z46" s="43">
        <f>IF((SUM('CF PRB'!BP69:'CF PRB'!BS69))=0,0,SUM('CF PRB'!BP69:'CF PRB'!BS69)/(COUNT('CF PRB'!BP69:'CF PRB'!BS69)-COUNTIF('CF PRB'!BP69:'CF PRB'!BS69,0)))</f>
        <v>57.914333333333332</v>
      </c>
      <c r="AA46" s="43">
        <f>+'CF PRB'!BT69/1000000</f>
        <v>0</v>
      </c>
      <c r="AB46" s="43">
        <f>(+'CF PRB'!BU69)/1000000</f>
        <v>0</v>
      </c>
      <c r="AC46" s="43">
        <f>(+'CF PRB'!CT69)/1000000</f>
        <v>0</v>
      </c>
      <c r="AD46" s="43">
        <f>(+'CF PRB'!DI69*('CF PRB'!DJ69/100))/1000000</f>
        <v>0</v>
      </c>
      <c r="AE46" s="43">
        <f>(SUM('CF PRB'!DK69:DM69)/1000000)</f>
        <v>0</v>
      </c>
      <c r="AF46" s="43">
        <f>(+'CF PRB'!DO69)/1000000</f>
        <v>0</v>
      </c>
      <c r="AG46" s="43">
        <f>(+'CF PRB'!DP69)/1000000</f>
        <v>0</v>
      </c>
    </row>
    <row r="47" spans="1:33" x14ac:dyDescent="0.2">
      <c r="A47" s="41">
        <f>+'D-PDP'!C70</f>
        <v>2057</v>
      </c>
      <c r="B47" s="42">
        <f>+'CF PRB'!D70</f>
        <v>0</v>
      </c>
      <c r="C47" s="43">
        <f>+'CF PRB'!AB70/1000000</f>
        <v>0</v>
      </c>
      <c r="D47" s="43">
        <f>+'CF PRB'!AC70/1000000</f>
        <v>0</v>
      </c>
      <c r="E47" s="43">
        <f>+'CF PRB'!AD70/1000</f>
        <v>0</v>
      </c>
      <c r="F47" s="43">
        <f>+'CF PRB'!AE70/1000</f>
        <v>0</v>
      </c>
      <c r="G47" s="43">
        <f>SUM('CF PRB'!AF70:AI70)/1000000</f>
        <v>0</v>
      </c>
      <c r="H47" s="43">
        <f>+'CF PRB'!AM70/1000000</f>
        <v>0</v>
      </c>
      <c r="I47" s="43">
        <f>+'CF PRB'!AN70/1000</f>
        <v>0</v>
      </c>
      <c r="J47" s="43">
        <f>'CF PRB'!AO70/1000000</f>
        <v>0</v>
      </c>
      <c r="K47" s="43">
        <f>+'CF PRB'!AQ70/1000000</f>
        <v>0</v>
      </c>
      <c r="L47" s="43">
        <f>+'CF PRB'!AR70/1000000</f>
        <v>0</v>
      </c>
      <c r="M47" s="43">
        <f>+'CF PRB'!AS70/1000</f>
        <v>0</v>
      </c>
      <c r="N47" s="43">
        <f>+'CF PRB'!AT70/1000</f>
        <v>0</v>
      </c>
      <c r="O47" s="43">
        <f>SUM('CF PRB'!AU70:AX70)/1000000</f>
        <v>0</v>
      </c>
      <c r="P47" s="43">
        <f>+'CF PRB'!AY70/1000000</f>
        <v>0</v>
      </c>
      <c r="Q47" s="43">
        <f>+'CF PRB'!AZ70/1000</f>
        <v>0</v>
      </c>
      <c r="R47" s="43">
        <f>+'CF PRB'!BA70/1000000</f>
        <v>0</v>
      </c>
      <c r="S47" s="43">
        <f>+'CF PRB'!BB70/1000000</f>
        <v>0</v>
      </c>
      <c r="T47" s="43">
        <f>+'CF PRB'!BC70/1000000</f>
        <v>0</v>
      </c>
      <c r="U47" s="43">
        <f>+'CF PRB'!BD70/1000</f>
        <v>0</v>
      </c>
      <c r="V47" s="43">
        <f>+'CF PRB'!BE70/1000</f>
        <v>0</v>
      </c>
      <c r="W47" s="43">
        <f>SUM('CF PRB'!BF70:BI70)/1000000</f>
        <v>0</v>
      </c>
      <c r="X47" s="43">
        <f>+'CF PRB'!BJ70</f>
        <v>98.739000000000004</v>
      </c>
      <c r="Y47" s="43">
        <f>+'CF PRB'!BM70*'CF PRB'!BN70</f>
        <v>5.2927919999999995</v>
      </c>
      <c r="Z47" s="43">
        <f>IF((SUM('CF PRB'!BP70:'CF PRB'!BS70))=0,0,SUM('CF PRB'!BP70:'CF PRB'!BS70)/(COUNT('CF PRB'!BP70:'CF PRB'!BS70)-COUNTIF('CF PRB'!BP70:'CF PRB'!BS70,0)))</f>
        <v>57.914333333333332</v>
      </c>
      <c r="AA47" s="43">
        <f>+'CF PRB'!BT70/1000000</f>
        <v>0</v>
      </c>
      <c r="AB47" s="43">
        <f>(+'CF PRB'!BU70)/1000000</f>
        <v>0</v>
      </c>
      <c r="AC47" s="43">
        <f>(+'CF PRB'!CT70)/1000000</f>
        <v>0</v>
      </c>
      <c r="AD47" s="43">
        <f>(+'CF PRB'!DI70*('CF PRB'!DJ70/100))/1000000</f>
        <v>0</v>
      </c>
      <c r="AE47" s="43">
        <f>(SUM('CF PRB'!DK70:DM70)/1000000)</f>
        <v>0</v>
      </c>
      <c r="AF47" s="43">
        <f>(+'CF PRB'!DO70)/1000000</f>
        <v>0</v>
      </c>
      <c r="AG47" s="43">
        <f>(+'CF PRB'!DP70)/1000000</f>
        <v>0</v>
      </c>
    </row>
    <row r="48" spans="1:33" x14ac:dyDescent="0.2">
      <c r="A48" s="41">
        <f>+'D-PDP'!C71</f>
        <v>2058</v>
      </c>
      <c r="B48" s="42">
        <f>+'CF PRB'!D71</f>
        <v>0</v>
      </c>
      <c r="C48" s="43">
        <f>+'CF PRB'!AB71/1000000</f>
        <v>0</v>
      </c>
      <c r="D48" s="43">
        <f>+'CF PRB'!AC71/1000000</f>
        <v>0</v>
      </c>
      <c r="E48" s="43">
        <f>+'CF PRB'!AD71/1000</f>
        <v>0</v>
      </c>
      <c r="F48" s="43">
        <f>+'CF PRB'!AE71/1000</f>
        <v>0</v>
      </c>
      <c r="G48" s="43">
        <f>SUM('CF PRB'!AF71:AI71)/1000000</f>
        <v>0</v>
      </c>
      <c r="H48" s="43">
        <f>+'CF PRB'!AM71/1000000</f>
        <v>0</v>
      </c>
      <c r="I48" s="43">
        <f>+'CF PRB'!AN71/1000</f>
        <v>0</v>
      </c>
      <c r="J48" s="43">
        <f>'CF PRB'!AO72/1000000</f>
        <v>0</v>
      </c>
      <c r="K48" s="43">
        <f>+'CF PRB'!AQ71/1000000</f>
        <v>0</v>
      </c>
      <c r="L48" s="43">
        <f>+'CF PRB'!AR71/1000000</f>
        <v>0</v>
      </c>
      <c r="M48" s="43">
        <f>+'CF PRB'!AS71/1000</f>
        <v>0</v>
      </c>
      <c r="N48" s="43">
        <f>+'CF PRB'!AT71/1000</f>
        <v>0</v>
      </c>
      <c r="O48" s="43">
        <f>SUM('CF PRB'!AU71:AX71)/1000000</f>
        <v>0</v>
      </c>
      <c r="P48" s="43">
        <f>+'CF PRB'!AY71/1000000</f>
        <v>0</v>
      </c>
      <c r="Q48" s="43">
        <f>+'CF PRB'!AZ71/1000</f>
        <v>0</v>
      </c>
      <c r="R48" s="43">
        <f>+'CF PRB'!BA71/1000000</f>
        <v>0</v>
      </c>
      <c r="S48" s="43">
        <f>+'CF PRB'!BB71/1000000</f>
        <v>0</v>
      </c>
      <c r="T48" s="43">
        <f>+'CF PRB'!BC71/1000000</f>
        <v>0</v>
      </c>
      <c r="U48" s="43">
        <f>+'CF PRB'!BD71/1000</f>
        <v>0</v>
      </c>
      <c r="V48" s="43">
        <f>+'CF PRB'!BE71/1000</f>
        <v>0</v>
      </c>
      <c r="W48" s="43">
        <f>SUM('CF PRB'!BF71:BI71)/1000000</f>
        <v>0</v>
      </c>
      <c r="X48" s="43">
        <f>+'CF PRB'!BJ71</f>
        <v>98.739000000000004</v>
      </c>
      <c r="Y48" s="43">
        <f>+'CF PRB'!BM71*'CF PRB'!BN71</f>
        <v>5.2927919999999995</v>
      </c>
      <c r="Z48" s="43">
        <f>IF((SUM('CF PRB'!BP71:'CF PRB'!BS71))=0,0,SUM('CF PRB'!BP71:'CF PRB'!BS71)/(COUNT('CF PRB'!BP71:'CF PRB'!BS71)-COUNTIF('CF PRB'!BP71:'CF PRB'!BS71,0)))</f>
        <v>57.914333333333332</v>
      </c>
      <c r="AA48" s="43">
        <f>+'CF PRB'!BT71/1000000</f>
        <v>0</v>
      </c>
      <c r="AB48" s="43">
        <f>(+'CF PRB'!BU71)/1000000</f>
        <v>0</v>
      </c>
      <c r="AC48" s="43">
        <f>(+'CF PRB'!CT71)/1000000</f>
        <v>0</v>
      </c>
      <c r="AD48" s="43">
        <f>(+'CF PRB'!DI71*('CF PRB'!DJ71/100))/1000000</f>
        <v>0</v>
      </c>
      <c r="AE48" s="43">
        <f>(SUM('CF PRB'!DK71:DM71)/1000000)</f>
        <v>0</v>
      </c>
      <c r="AF48" s="43">
        <f>(+'CF PRB'!DO71)/1000000</f>
        <v>0</v>
      </c>
      <c r="AG48" s="43">
        <f>(+'CF PRB'!DP71)/1000000</f>
        <v>0</v>
      </c>
    </row>
    <row r="49" spans="1:33" x14ac:dyDescent="0.2">
      <c r="A49" s="41">
        <f>+'D-PDP'!C72</f>
        <v>2059</v>
      </c>
      <c r="B49" s="42">
        <f>+'CF PRB'!D72</f>
        <v>0</v>
      </c>
      <c r="C49" s="43">
        <f>+'CF PRB'!AB72/1000000</f>
        <v>0</v>
      </c>
      <c r="D49" s="43">
        <f>+'CF PRB'!AC72/1000000</f>
        <v>0</v>
      </c>
      <c r="E49" s="43">
        <f>+'CF PRB'!AD72/1000</f>
        <v>0</v>
      </c>
      <c r="F49" s="43">
        <f>+'CF PRB'!AE72/1000</f>
        <v>0</v>
      </c>
      <c r="G49" s="43">
        <f>SUM('CF PRB'!AF72:AI72)/1000000</f>
        <v>0</v>
      </c>
      <c r="H49" s="43">
        <f>+'CF PRB'!AM72/1000000</f>
        <v>0</v>
      </c>
      <c r="I49" s="43">
        <f>+'CF PRB'!AN72/1000</f>
        <v>0</v>
      </c>
      <c r="J49" s="43">
        <f>+'CF PRB'!AO72/1000</f>
        <v>0</v>
      </c>
      <c r="K49" s="43">
        <f>+'CF PRB'!AQ72/1000000</f>
        <v>0</v>
      </c>
      <c r="L49" s="43">
        <f>+'CF PRB'!AR72/1000000</f>
        <v>0</v>
      </c>
      <c r="M49" s="43">
        <f>+'CF PRB'!AS72/1000</f>
        <v>0</v>
      </c>
      <c r="N49" s="43">
        <f>+'CF PRB'!AT72/1000</f>
        <v>0</v>
      </c>
      <c r="O49" s="43">
        <f>SUM('CF PRB'!AU72:AX72)/1000000</f>
        <v>0</v>
      </c>
      <c r="P49" s="43">
        <f>+'CF PRB'!AY72/1000000</f>
        <v>0</v>
      </c>
      <c r="Q49" s="43">
        <f>+'CF PRB'!AZ72/1000</f>
        <v>0</v>
      </c>
      <c r="R49" s="43">
        <f>+'CF PRB'!BA72/1000000</f>
        <v>0</v>
      </c>
      <c r="S49" s="43">
        <f>+'CF PRB'!BB72/1000000</f>
        <v>0</v>
      </c>
      <c r="T49" s="43">
        <f>+'CF PRB'!BC72/1000000</f>
        <v>0</v>
      </c>
      <c r="U49" s="43">
        <f>+'CF PRB'!BD72/1000</f>
        <v>0</v>
      </c>
      <c r="V49" s="43">
        <f>+'CF PRB'!BE72/1000</f>
        <v>0</v>
      </c>
      <c r="W49" s="43">
        <f>SUM('CF PRB'!BF72:BI72)/1000000</f>
        <v>0</v>
      </c>
      <c r="X49" s="43">
        <f>+'CF PRB'!BJ72</f>
        <v>98.739000000000004</v>
      </c>
      <c r="Y49" s="43">
        <f>+'CF PRB'!BM72*'CF PRB'!BN72</f>
        <v>5.2927919999999995</v>
      </c>
      <c r="Z49" s="43">
        <f>IF((SUM('CF PRB'!BP72:'CF PRB'!BS72))=0,0,SUM('CF PRB'!BP72:'CF PRB'!BS72)/(COUNT('CF PRB'!BP72:'CF PRB'!BS72)-COUNTIF('CF PRB'!BP72:'CF PRB'!BS72,0)))</f>
        <v>57.914333333333332</v>
      </c>
      <c r="AA49" s="43">
        <f>+'CF PRB'!BT72/1000000</f>
        <v>0</v>
      </c>
      <c r="AB49" s="43">
        <f>(+'CF PRB'!BU72)/1000000</f>
        <v>0</v>
      </c>
      <c r="AC49" s="43">
        <f>(+'CF PRB'!CT72)/1000000</f>
        <v>0</v>
      </c>
      <c r="AD49" s="43">
        <f>(+'CF PRB'!DI72*('CF PRB'!DJ72/100))/1000000</f>
        <v>0</v>
      </c>
      <c r="AE49" s="43">
        <f>(SUM('CF PRB'!DK72:DM72)/1000000)</f>
        <v>0</v>
      </c>
      <c r="AF49" s="43">
        <f>(+'CF PRB'!DO72)/1000000</f>
        <v>0</v>
      </c>
      <c r="AG49" s="43">
        <f>(+'CF PRB'!DP72)/1000000</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34</v>
      </c>
      <c r="C51" s="47">
        <f t="shared" ref="C51:AG51" si="0">SUM(C13:C50)</f>
        <v>2.818127</v>
      </c>
      <c r="D51" s="47">
        <f t="shared" si="0"/>
        <v>0</v>
      </c>
      <c r="E51" s="47">
        <f t="shared" si="0"/>
        <v>0</v>
      </c>
      <c r="F51" s="47">
        <f t="shared" si="0"/>
        <v>100.02992500000001</v>
      </c>
      <c r="G51" s="47">
        <f t="shared" si="0"/>
        <v>0</v>
      </c>
      <c r="H51" s="47">
        <f t="shared" si="0"/>
        <v>0.22544099999999997</v>
      </c>
      <c r="I51" s="47">
        <f t="shared" si="0"/>
        <v>0</v>
      </c>
      <c r="J51" s="47">
        <f t="shared" si="0"/>
        <v>0</v>
      </c>
      <c r="K51" s="47">
        <f t="shared" si="0"/>
        <v>2.818127</v>
      </c>
      <c r="L51" s="47">
        <f t="shared" si="0"/>
        <v>0</v>
      </c>
      <c r="M51" s="47">
        <f t="shared" si="0"/>
        <v>0</v>
      </c>
      <c r="N51" s="47">
        <f t="shared" si="0"/>
        <v>100.02992500000001</v>
      </c>
      <c r="O51" s="47">
        <f t="shared" si="0"/>
        <v>0</v>
      </c>
      <c r="P51" s="47">
        <f t="shared" si="0"/>
        <v>0.22544099999999997</v>
      </c>
      <c r="Q51" s="47">
        <f t="shared" si="0"/>
        <v>0</v>
      </c>
      <c r="R51" s="47">
        <f t="shared" si="0"/>
        <v>0</v>
      </c>
      <c r="S51" s="47">
        <f t="shared" si="0"/>
        <v>2.5926750000000003</v>
      </c>
      <c r="T51" s="47">
        <f t="shared" si="0"/>
        <v>0</v>
      </c>
      <c r="U51" s="47">
        <f t="shared" si="0"/>
        <v>0</v>
      </c>
      <c r="V51" s="47">
        <f t="shared" si="0"/>
        <v>100.02992500000001</v>
      </c>
      <c r="W51" s="47">
        <f t="shared" si="0"/>
        <v>0</v>
      </c>
      <c r="X51" s="47">
        <f>IF((SUM(X13:X49))=0,0,SUM(X13:X49)/(COUNT(X13:X49)-COUNTIF(X13:X49,0)))</f>
        <v>98.739000000000019</v>
      </c>
      <c r="Y51" s="47">
        <f>IF((SUM(Y13:Y49))=0,0,SUM(Y13:Y49)/(COUNT(Y13:Y49)-COUNTIF(Y13:Y49,0)))</f>
        <v>5.2927919999999986</v>
      </c>
      <c r="Z51" s="47"/>
      <c r="AA51" s="47">
        <f t="shared" si="0"/>
        <v>255.99920999999998</v>
      </c>
      <c r="AB51" s="47">
        <f t="shared" si="0"/>
        <v>27.445262</v>
      </c>
      <c r="AC51" s="47">
        <f t="shared" si="0"/>
        <v>26.968595000000001</v>
      </c>
      <c r="AD51" s="47">
        <f t="shared" si="0"/>
        <v>0.96697200000000005</v>
      </c>
      <c r="AE51" s="47">
        <f t="shared" si="0"/>
        <v>0</v>
      </c>
      <c r="AF51" s="47">
        <f t="shared" si="0"/>
        <v>200.61836900000003</v>
      </c>
      <c r="AG51" s="47">
        <f t="shared" si="0"/>
        <v>92.979066000000003</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2:AG51"/>
  <sheetViews>
    <sheetView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169</v>
      </c>
    </row>
    <row r="7" spans="1:33" ht="12" customHeight="1" x14ac:dyDescent="0.2">
      <c r="K7" s="2" t="str">
        <f>+PDP!K7</f>
        <v>Limite E</v>
      </c>
      <c r="M7">
        <f>'CF PS'!B8</f>
        <v>2046</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+'CF PS'!D36</f>
        <v>0</v>
      </c>
      <c r="C13" s="43">
        <f>+'CF PS'!AB36/1000000</f>
        <v>0</v>
      </c>
      <c r="D13" s="43">
        <f>+'CF PS'!AC36/1000000</f>
        <v>0</v>
      </c>
      <c r="E13" s="43">
        <f>+'CF PS'!AD36/1000</f>
        <v>0</v>
      </c>
      <c r="F13" s="43">
        <f>+'CF PS'!AE36/1000</f>
        <v>0</v>
      </c>
      <c r="G13" s="43">
        <f>SUM('CF PS'!AF36:AI36)/1000000</f>
        <v>0</v>
      </c>
      <c r="H13" s="43">
        <f>+'CF PS'!AM36/1000000</f>
        <v>0</v>
      </c>
      <c r="I13" s="43">
        <f>+'CF PS'!AN36/1000</f>
        <v>0</v>
      </c>
      <c r="J13" s="43">
        <f>'CF PS'!AO36/1000000</f>
        <v>0</v>
      </c>
      <c r="K13" s="43">
        <f>+'CF PS'!AQ36/1000000</f>
        <v>0</v>
      </c>
      <c r="L13" s="43">
        <f>+'CF PS'!AR36/1000000</f>
        <v>0</v>
      </c>
      <c r="M13" s="43">
        <f>+'CF PS'!AS36/1000</f>
        <v>0</v>
      </c>
      <c r="N13" s="43">
        <f>+'CF PS'!AT36/1000</f>
        <v>0</v>
      </c>
      <c r="O13" s="43">
        <f>SUM('CF PS'!AU36:AX36)/1000000</f>
        <v>0</v>
      </c>
      <c r="P13" s="43">
        <f>+'CF PS'!AY36/1000000</f>
        <v>0</v>
      </c>
      <c r="Q13" s="43">
        <f>+'CF PS'!AZ36/1000</f>
        <v>0</v>
      </c>
      <c r="R13" s="43">
        <f>+'CF PS'!BA36/1000000</f>
        <v>0</v>
      </c>
      <c r="S13" s="43">
        <f>+'CF PS'!BB36/1000000</f>
        <v>0</v>
      </c>
      <c r="T13" s="43">
        <f>+'CF PS'!BC36/1000000</f>
        <v>0</v>
      </c>
      <c r="U13" s="43">
        <f>+'CF PS'!BD36/1000</f>
        <v>0</v>
      </c>
      <c r="V13" s="43">
        <f>+'CF PS'!BE36/1000</f>
        <v>0</v>
      </c>
      <c r="W13" s="43">
        <f>SUM('CF PS'!BF36:BI36)/1000000</f>
        <v>0</v>
      </c>
      <c r="X13" s="43">
        <f>+'CF PS'!BJ36</f>
        <v>98.739000000000004</v>
      </c>
      <c r="Y13" s="43">
        <f>+'CF PS'!BM36*'CF PS'!BN36</f>
        <v>5.2927919999999995</v>
      </c>
      <c r="Z13" s="43">
        <f>IF((SUM('CF PS'!BP36:'CF PS'!BS36))=0,0,SUM('CF PS'!BP36:'CF PS'!BS36)/(COUNT('CF PS'!BP36:'CF PS'!BS36)-COUNTIF('CF PS'!BP36:'CF PS'!BS36,0)))</f>
        <v>57.914333333333332</v>
      </c>
      <c r="AA13" s="43">
        <f>+'CF PS'!BT36/1000000</f>
        <v>0</v>
      </c>
      <c r="AB13" s="43">
        <f>(+'CF PS'!BU36)/1000000</f>
        <v>0</v>
      </c>
      <c r="AC13" s="43">
        <f>(+'CF PS'!CT36)/1000000</f>
        <v>0.147345</v>
      </c>
      <c r="AD13" s="43">
        <f>(+'CF PS'!DI36*('CF PS'!DJ36/100))/1000000</f>
        <v>0</v>
      </c>
      <c r="AE13" s="43">
        <f>(SUM('CF PS'!DK36:DM36)/1000000)</f>
        <v>0</v>
      </c>
      <c r="AF13" s="43">
        <f>(+'CF PS'!DO36)/1000000</f>
        <v>-0.147345</v>
      </c>
      <c r="AG13" s="43">
        <f>(+'CF PS'!DP36)/1000000</f>
        <v>-0.140488</v>
      </c>
    </row>
    <row r="14" spans="1:33" x14ac:dyDescent="0.2">
      <c r="A14" s="41">
        <f>+'D-PDP'!C37</f>
        <v>2024</v>
      </c>
      <c r="B14" s="42">
        <f>+'CF PS'!D37</f>
        <v>0</v>
      </c>
      <c r="C14" s="43">
        <f>+'CF PS'!AB37/1000000</f>
        <v>0</v>
      </c>
      <c r="D14" s="43">
        <f>+'CF PS'!AC37/1000000</f>
        <v>0</v>
      </c>
      <c r="E14" s="43">
        <f>+'CF PS'!AD37/1000</f>
        <v>0</v>
      </c>
      <c r="F14" s="43">
        <f>+'CF PS'!AE37/1000</f>
        <v>0</v>
      </c>
      <c r="G14" s="43">
        <f>SUM('CF PS'!AF37:AI37)/1000000</f>
        <v>0</v>
      </c>
      <c r="H14" s="43">
        <f>+'CF PS'!AM37/1000000</f>
        <v>0</v>
      </c>
      <c r="I14" s="43">
        <f>+'CF PS'!AN37/1000</f>
        <v>0</v>
      </c>
      <c r="J14" s="43">
        <f>'CF PS'!AO37/1000000</f>
        <v>0</v>
      </c>
      <c r="K14" s="43">
        <f>+'CF PS'!AQ37/1000000</f>
        <v>0</v>
      </c>
      <c r="L14" s="43">
        <f>+'CF PS'!AR37/1000000</f>
        <v>0</v>
      </c>
      <c r="M14" s="43">
        <f>+'CF PS'!AS37/1000</f>
        <v>0</v>
      </c>
      <c r="N14" s="43">
        <f>+'CF PS'!AT37/1000</f>
        <v>0</v>
      </c>
      <c r="O14" s="43">
        <f>SUM('CF PS'!AU37:AX37)/1000000</f>
        <v>0</v>
      </c>
      <c r="P14" s="43">
        <f>+'CF PS'!AY37/1000000</f>
        <v>0</v>
      </c>
      <c r="Q14" s="43">
        <f>+'CF PS'!AZ37/1000</f>
        <v>0</v>
      </c>
      <c r="R14" s="43">
        <f>+'CF PS'!BA37/1000000</f>
        <v>0</v>
      </c>
      <c r="S14" s="43">
        <f>+'CF PS'!BB37/1000000</f>
        <v>0</v>
      </c>
      <c r="T14" s="43">
        <f>+'CF PS'!BC37/1000000</f>
        <v>0</v>
      </c>
      <c r="U14" s="43">
        <f>+'CF PS'!BD37/1000</f>
        <v>0</v>
      </c>
      <c r="V14" s="43">
        <f>+'CF PS'!BE37/1000</f>
        <v>0</v>
      </c>
      <c r="W14" s="43">
        <f>SUM('CF PS'!BF37:BI37)/1000000</f>
        <v>0</v>
      </c>
      <c r="X14" s="43">
        <f>+'CF PS'!BJ37</f>
        <v>98.739000000000004</v>
      </c>
      <c r="Y14" s="43">
        <f>+'CF PS'!BM37*'CF PS'!BN37</f>
        <v>5.2927919999999995</v>
      </c>
      <c r="Z14" s="43">
        <f>IF((SUM('CF PS'!BP37:'CF PS'!BS37))=0,0,SUM('CF PS'!BP37:'CF PS'!BS37)/(COUNT('CF PS'!BP37:'CF PS'!BS37)-COUNTIF('CF PS'!BP37:'CF PS'!BS37,0)))</f>
        <v>57.914333333333332</v>
      </c>
      <c r="AA14" s="43">
        <f>+'CF PS'!BT37/1000000</f>
        <v>0</v>
      </c>
      <c r="AB14" s="43">
        <f>(+'CF PS'!BU37)/1000000</f>
        <v>1.792E-3</v>
      </c>
      <c r="AC14" s="43">
        <f>(+'CF PS'!CT37)/1000000</f>
        <v>0.106096</v>
      </c>
      <c r="AD14" s="43">
        <f>(+'CF PS'!DI37*('CF PS'!DJ37/100))/1000000</f>
        <v>0</v>
      </c>
      <c r="AE14" s="43">
        <f>(SUM('CF PS'!DK37:DM37)/1000000)</f>
        <v>0</v>
      </c>
      <c r="AF14" s="43">
        <f>(+'CF PS'!DO37)/1000000</f>
        <v>-0.107889</v>
      </c>
      <c r="AG14" s="43">
        <f>(+'CF PS'!DP37)/1000000</f>
        <v>-9.3516000000000002E-2</v>
      </c>
    </row>
    <row r="15" spans="1:33" x14ac:dyDescent="0.2">
      <c r="A15" s="41">
        <f>+'D-PDP'!C38</f>
        <v>2025</v>
      </c>
      <c r="B15" s="42">
        <f>+'CF PS'!D38</f>
        <v>1</v>
      </c>
      <c r="C15" s="43">
        <f>+'CF PS'!AB38/1000000</f>
        <v>4.6039999999999998E-2</v>
      </c>
      <c r="D15" s="43">
        <f>+'CF PS'!AC38/1000000</f>
        <v>0</v>
      </c>
      <c r="E15" s="43">
        <f>+'CF PS'!AD38/1000</f>
        <v>0</v>
      </c>
      <c r="F15" s="43">
        <f>+'CF PS'!AE38/1000</f>
        <v>17.648726999999997</v>
      </c>
      <c r="G15" s="43">
        <f>SUM('CF PS'!AF38:AI38)/1000000</f>
        <v>0</v>
      </c>
      <c r="H15" s="43">
        <f>+'CF PS'!AM38/1000000</f>
        <v>3.6830000000000001E-3</v>
      </c>
      <c r="I15" s="43">
        <f>+'CF PS'!AN38/1000</f>
        <v>0</v>
      </c>
      <c r="J15" s="43">
        <f>'CF PS'!AO38/1000000</f>
        <v>0</v>
      </c>
      <c r="K15" s="43">
        <f>+'CF PS'!AQ38/1000000</f>
        <v>4.6039999999999998E-2</v>
      </c>
      <c r="L15" s="43">
        <f>+'CF PS'!AR38/1000000</f>
        <v>0</v>
      </c>
      <c r="M15" s="43">
        <f>+'CF PS'!AS38/1000</f>
        <v>0</v>
      </c>
      <c r="N15" s="43">
        <f>+'CF PS'!AT38/1000</f>
        <v>17.648726999999997</v>
      </c>
      <c r="O15" s="43">
        <f>SUM('CF PS'!AU38:AX38)/1000000</f>
        <v>0</v>
      </c>
      <c r="P15" s="43">
        <f>+'CF PS'!AY38/1000000</f>
        <v>3.6830000000000001E-3</v>
      </c>
      <c r="Q15" s="43">
        <f>+'CF PS'!AZ38/1000</f>
        <v>0</v>
      </c>
      <c r="R15" s="43">
        <f>+'CF PS'!BA38/1000000</f>
        <v>0</v>
      </c>
      <c r="S15" s="43">
        <f>+'CF PS'!BB38/1000000</f>
        <v>4.2355999999999998E-2</v>
      </c>
      <c r="T15" s="43">
        <f>+'CF PS'!BC38/1000000</f>
        <v>0</v>
      </c>
      <c r="U15" s="43">
        <f>+'CF PS'!BD38/1000</f>
        <v>0</v>
      </c>
      <c r="V15" s="43">
        <f>+'CF PS'!BE38/1000</f>
        <v>17.648726999999997</v>
      </c>
      <c r="W15" s="43">
        <f>SUM('CF PS'!BF38:BI38)/1000000</f>
        <v>0</v>
      </c>
      <c r="X15" s="43">
        <f>+'CF PS'!BJ38</f>
        <v>98.739000000000004</v>
      </c>
      <c r="Y15" s="43">
        <f>+'CF PS'!BM38*'CF PS'!BN38</f>
        <v>5.2927919999999995</v>
      </c>
      <c r="Z15" s="43">
        <f>IF((SUM('CF PS'!BP38:'CF PS'!BS38))=0,0,SUM('CF PS'!BP38:'CF PS'!BS38)/(COUNT('CF PS'!BP38:'CF PS'!BS38)-COUNTIF('CF PS'!BP38:'CF PS'!BS38,0)))</f>
        <v>57.914333333333332</v>
      </c>
      <c r="AA15" s="43">
        <f>+'CF PS'!BT38/1000000</f>
        <v>4.1822869999999996</v>
      </c>
      <c r="AB15" s="43">
        <f>(+'CF PS'!BU38)/1000000</f>
        <v>0.28559299999999999</v>
      </c>
      <c r="AC15" s="43">
        <f>(+'CF PS'!CT38)/1000000</f>
        <v>5.2370570000000001</v>
      </c>
      <c r="AD15" s="43">
        <f>(+'CF PS'!DI38*('CF PS'!DJ38/100))/1000000</f>
        <v>0</v>
      </c>
      <c r="AE15" s="43">
        <f>(SUM('CF PS'!DK38:DM38)/1000000)</f>
        <v>0</v>
      </c>
      <c r="AF15" s="43">
        <f>(+'CF PS'!DO38)/1000000</f>
        <v>-1.340363</v>
      </c>
      <c r="AG15" s="43">
        <f>(+'CF PS'!DP38)/1000000</f>
        <v>-1.056187</v>
      </c>
    </row>
    <row r="16" spans="1:33" x14ac:dyDescent="0.2">
      <c r="A16" s="41">
        <f>+'D-PDP'!C39</f>
        <v>2026</v>
      </c>
      <c r="B16" s="42">
        <f>+'CF PS'!D39</f>
        <v>4</v>
      </c>
      <c r="C16" s="43">
        <f>+'CF PS'!AB39/1000000</f>
        <v>7.4725E-2</v>
      </c>
      <c r="D16" s="43">
        <f>+'CF PS'!AC39/1000000</f>
        <v>0</v>
      </c>
      <c r="E16" s="43">
        <f>+'CF PS'!AD39/1000</f>
        <v>0</v>
      </c>
      <c r="F16" s="43">
        <f>+'CF PS'!AE39/1000</f>
        <v>29.635099999999998</v>
      </c>
      <c r="G16" s="43">
        <f>SUM('CF PS'!AF39:AI39)/1000000</f>
        <v>0</v>
      </c>
      <c r="H16" s="43">
        <f>+'CF PS'!AM39/1000000</f>
        <v>5.9779999999999998E-3</v>
      </c>
      <c r="I16" s="43">
        <f>+'CF PS'!AN39/1000</f>
        <v>0</v>
      </c>
      <c r="J16" s="43">
        <f>'CF PS'!AO39/1000000</f>
        <v>0</v>
      </c>
      <c r="K16" s="43">
        <f>+'CF PS'!AQ39/1000000</f>
        <v>7.4725E-2</v>
      </c>
      <c r="L16" s="43">
        <f>+'CF PS'!AR39/1000000</f>
        <v>0</v>
      </c>
      <c r="M16" s="43">
        <f>+'CF PS'!AS39/1000</f>
        <v>0</v>
      </c>
      <c r="N16" s="43">
        <f>+'CF PS'!AT39/1000</f>
        <v>29.635099999999998</v>
      </c>
      <c r="O16" s="43">
        <f>SUM('CF PS'!AU39:AX39)/1000000</f>
        <v>0</v>
      </c>
      <c r="P16" s="43">
        <f>+'CF PS'!AY39/1000000</f>
        <v>5.9779999999999998E-3</v>
      </c>
      <c r="Q16" s="43">
        <f>+'CF PS'!AZ39/1000</f>
        <v>0</v>
      </c>
      <c r="R16" s="43">
        <f>+'CF PS'!BA39/1000000</f>
        <v>0</v>
      </c>
      <c r="S16" s="43">
        <f>+'CF PS'!BB39/1000000</f>
        <v>6.8747000000000003E-2</v>
      </c>
      <c r="T16" s="43">
        <f>+'CF PS'!BC39/1000000</f>
        <v>0</v>
      </c>
      <c r="U16" s="43">
        <f>+'CF PS'!BD39/1000</f>
        <v>0</v>
      </c>
      <c r="V16" s="43">
        <f>+'CF PS'!BE39/1000</f>
        <v>29.635099999999998</v>
      </c>
      <c r="W16" s="43">
        <f>SUM('CF PS'!BF39:BI39)/1000000</f>
        <v>0</v>
      </c>
      <c r="X16" s="43">
        <f>+'CF PS'!BJ39</f>
        <v>98.739000000000004</v>
      </c>
      <c r="Y16" s="43">
        <f>+'CF PS'!BM39*'CF PS'!BN39</f>
        <v>5.2927919999999995</v>
      </c>
      <c r="Z16" s="43">
        <f>IF((SUM('CF PS'!BP39:'CF PS'!BS39))=0,0,SUM('CF PS'!BP39:'CF PS'!BS39)/(COUNT('CF PS'!BP39:'CF PS'!BS39)-COUNTIF('CF PS'!BP39:'CF PS'!BS39,0)))</f>
        <v>57.914333333333332</v>
      </c>
      <c r="AA16" s="43">
        <f>+'CF PS'!BT39/1000000</f>
        <v>6.7880589999999996</v>
      </c>
      <c r="AB16" s="43">
        <f>(+'CF PS'!BU39)/1000000</f>
        <v>0.60204999999999997</v>
      </c>
      <c r="AC16" s="43">
        <f>(+'CF PS'!CT39)/1000000</f>
        <v>5.6960379999999997</v>
      </c>
      <c r="AD16" s="43">
        <f>(+'CF PS'!DI39*('CF PS'!DJ39/100))/1000000</f>
        <v>0</v>
      </c>
      <c r="AE16" s="43">
        <f>(SUM('CF PS'!DK39:DM39)/1000000)</f>
        <v>0</v>
      </c>
      <c r="AF16" s="43">
        <f>(+'CF PS'!DO39)/1000000</f>
        <v>0.48997000000000002</v>
      </c>
      <c r="AG16" s="43">
        <f>(+'CF PS'!DP39)/1000000</f>
        <v>0.35099000000000002</v>
      </c>
    </row>
    <row r="17" spans="1:33" x14ac:dyDescent="0.2">
      <c r="A17" s="41">
        <f>+'D-PDP'!C40</f>
        <v>2027</v>
      </c>
      <c r="B17" s="42">
        <f>+'CF PS'!D40</f>
        <v>4</v>
      </c>
      <c r="C17" s="43">
        <f>+'CF PS'!AB40/1000000</f>
        <v>0.13670199999999999</v>
      </c>
      <c r="D17" s="43">
        <f>+'CF PS'!AC40/1000000</f>
        <v>0</v>
      </c>
      <c r="E17" s="43">
        <f>+'CF PS'!AD40/1000</f>
        <v>0</v>
      </c>
      <c r="F17" s="43">
        <f>+'CF PS'!AE40/1000</f>
        <v>52.714874000000002</v>
      </c>
      <c r="G17" s="43">
        <f>SUM('CF PS'!AF40:AI40)/1000000</f>
        <v>0</v>
      </c>
      <c r="H17" s="43">
        <f>+'CF PS'!AM40/1000000</f>
        <v>1.0936E-2</v>
      </c>
      <c r="I17" s="43">
        <f>+'CF PS'!AN40/1000</f>
        <v>0</v>
      </c>
      <c r="J17" s="43">
        <f>'CF PS'!AO40/1000000</f>
        <v>0</v>
      </c>
      <c r="K17" s="43">
        <f>+'CF PS'!AQ40/1000000</f>
        <v>0.13670199999999999</v>
      </c>
      <c r="L17" s="43">
        <f>+'CF PS'!AR40/1000000</f>
        <v>0</v>
      </c>
      <c r="M17" s="43">
        <f>+'CF PS'!AS40/1000</f>
        <v>0</v>
      </c>
      <c r="N17" s="43">
        <f>+'CF PS'!AT40/1000</f>
        <v>52.714874000000002</v>
      </c>
      <c r="O17" s="43">
        <f>SUM('CF PS'!AU40:AX40)/1000000</f>
        <v>0</v>
      </c>
      <c r="P17" s="43">
        <f>+'CF PS'!AY40/1000000</f>
        <v>1.0936E-2</v>
      </c>
      <c r="Q17" s="43">
        <f>+'CF PS'!AZ40/1000</f>
        <v>0</v>
      </c>
      <c r="R17" s="43">
        <f>+'CF PS'!BA40/1000000</f>
        <v>0</v>
      </c>
      <c r="S17" s="43">
        <f>+'CF PS'!BB40/1000000</f>
        <v>0.12576599999999999</v>
      </c>
      <c r="T17" s="43">
        <f>+'CF PS'!BC40/1000000</f>
        <v>0</v>
      </c>
      <c r="U17" s="43">
        <f>+'CF PS'!BD40/1000</f>
        <v>0</v>
      </c>
      <c r="V17" s="43">
        <f>+'CF PS'!BE40/1000</f>
        <v>52.714874000000002</v>
      </c>
      <c r="W17" s="43">
        <f>SUM('CF PS'!BF40:BI40)/1000000</f>
        <v>0</v>
      </c>
      <c r="X17" s="43">
        <f>+'CF PS'!BJ40</f>
        <v>98.739000000000004</v>
      </c>
      <c r="Y17" s="43">
        <f>+'CF PS'!BM40*'CF PS'!BN40</f>
        <v>5.2927919999999995</v>
      </c>
      <c r="Z17" s="43">
        <f>IF((SUM('CF PS'!BP40:'CF PS'!BS40))=0,0,SUM('CF PS'!BP40:'CF PS'!BS40)/(COUNT('CF PS'!BP40:'CF PS'!BS40)-COUNTIF('CF PS'!BP40:'CF PS'!BS40,0)))</f>
        <v>57.914333333333332</v>
      </c>
      <c r="AA17" s="43">
        <f>+'CF PS'!BT40/1000000</f>
        <v>12.418048000000001</v>
      </c>
      <c r="AB17" s="43">
        <f>(+'CF PS'!BU40)/1000000</f>
        <v>0.86240799999999995</v>
      </c>
      <c r="AC17" s="43">
        <f>(+'CF PS'!CT40)/1000000</f>
        <v>0.59377999999999997</v>
      </c>
      <c r="AD17" s="43">
        <f>(+'CF PS'!DI40*('CF PS'!DJ40/100))/1000000</f>
        <v>0</v>
      </c>
      <c r="AE17" s="43">
        <f>(SUM('CF PS'!DK40:DM40)/1000000)</f>
        <v>0</v>
      </c>
      <c r="AF17" s="43">
        <f>(+'CF PS'!DO40)/1000000</f>
        <v>10.961859</v>
      </c>
      <c r="AG17" s="43">
        <f>(+'CF PS'!DP40)/1000000</f>
        <v>7.1386669999999999</v>
      </c>
    </row>
    <row r="18" spans="1:33" x14ac:dyDescent="0.2">
      <c r="A18" s="41">
        <f>+'D-PDP'!C41</f>
        <v>2028</v>
      </c>
      <c r="B18" s="42">
        <f>+'CF PS'!D41</f>
        <v>4</v>
      </c>
      <c r="C18" s="43">
        <f>+'CF PS'!AB41/1000000</f>
        <v>0.24776500000000001</v>
      </c>
      <c r="D18" s="43">
        <f>+'CF PS'!AC41/1000000</f>
        <v>0</v>
      </c>
      <c r="E18" s="43">
        <f>+'CF PS'!AD41/1000</f>
        <v>0</v>
      </c>
      <c r="F18" s="43">
        <f>+'CF PS'!AE41/1000</f>
        <v>82.115482</v>
      </c>
      <c r="G18" s="43">
        <f>SUM('CF PS'!AF41:AI41)/1000000</f>
        <v>0</v>
      </c>
      <c r="H18" s="43">
        <f>+'CF PS'!AM41/1000000</f>
        <v>1.9820999999999998E-2</v>
      </c>
      <c r="I18" s="43">
        <f>+'CF PS'!AN41/1000</f>
        <v>0</v>
      </c>
      <c r="J18" s="43">
        <f>'CF PS'!AO41/1000000</f>
        <v>0</v>
      </c>
      <c r="K18" s="43">
        <f>+'CF PS'!AQ41/1000000</f>
        <v>0.24776500000000001</v>
      </c>
      <c r="L18" s="43">
        <f>+'CF PS'!AR41/1000000</f>
        <v>0</v>
      </c>
      <c r="M18" s="43">
        <f>+'CF PS'!AS41/1000</f>
        <v>0</v>
      </c>
      <c r="N18" s="43">
        <f>+'CF PS'!AT41/1000</f>
        <v>82.115482</v>
      </c>
      <c r="O18" s="43">
        <f>SUM('CF PS'!AU41:AX41)/1000000</f>
        <v>0</v>
      </c>
      <c r="P18" s="43">
        <f>+'CF PS'!AY41/1000000</f>
        <v>1.9820999999999998E-2</v>
      </c>
      <c r="Q18" s="43">
        <f>+'CF PS'!AZ41/1000</f>
        <v>0</v>
      </c>
      <c r="R18" s="43">
        <f>+'CF PS'!BA41/1000000</f>
        <v>0</v>
      </c>
      <c r="S18" s="43">
        <f>+'CF PS'!BB41/1000000</f>
        <v>0.22794400000000001</v>
      </c>
      <c r="T18" s="43">
        <f>+'CF PS'!BC41/1000000</f>
        <v>0</v>
      </c>
      <c r="U18" s="43">
        <f>+'CF PS'!BD41/1000</f>
        <v>0</v>
      </c>
      <c r="V18" s="43">
        <f>+'CF PS'!BE41/1000</f>
        <v>82.115482</v>
      </c>
      <c r="W18" s="43">
        <f>SUM('CF PS'!BF41:BI41)/1000000</f>
        <v>0</v>
      </c>
      <c r="X18" s="43">
        <f>+'CF PS'!BJ41</f>
        <v>98.739000000000004</v>
      </c>
      <c r="Y18" s="43">
        <f>+'CF PS'!BM41*'CF PS'!BN41</f>
        <v>5.2927919999999995</v>
      </c>
      <c r="Z18" s="43">
        <f>IF((SUM('CF PS'!BP41:'CF PS'!BS41))=0,0,SUM('CF PS'!BP41:'CF PS'!BS41)/(COUNT('CF PS'!BP41:'CF PS'!BS41)-COUNTIF('CF PS'!BP41:'CF PS'!BS41,0)))</f>
        <v>57.914333333333332</v>
      </c>
      <c r="AA18" s="43">
        <f>+'CF PS'!BT41/1000000</f>
        <v>22.50704</v>
      </c>
      <c r="AB18" s="43">
        <f>(+'CF PS'!BU41)/1000000</f>
        <v>1.1030260000000001</v>
      </c>
      <c r="AC18" s="43">
        <f>(+'CF PS'!CT41)/1000000</f>
        <v>0.34472700000000001</v>
      </c>
      <c r="AD18" s="43">
        <f>(+'CF PS'!DI41*('CF PS'!DJ41/100))/1000000</f>
        <v>0</v>
      </c>
      <c r="AE18" s="43">
        <f>(SUM('CF PS'!DK41:DM41)/1000000)</f>
        <v>0</v>
      </c>
      <c r="AF18" s="43">
        <f>(+'CF PS'!DO41)/1000000</f>
        <v>21.059287000000001</v>
      </c>
      <c r="AG18" s="43">
        <f>(+'CF PS'!DP41)/1000000</f>
        <v>12.46763</v>
      </c>
    </row>
    <row r="19" spans="1:33" x14ac:dyDescent="0.2">
      <c r="A19" s="41">
        <f>+'D-PDP'!C42</f>
        <v>2029</v>
      </c>
      <c r="B19" s="42">
        <f>+'CF PS'!D42</f>
        <v>4</v>
      </c>
      <c r="C19" s="43">
        <f>+'CF PS'!AB42/1000000</f>
        <v>0.28569499999999998</v>
      </c>
      <c r="D19" s="43">
        <f>+'CF PS'!AC42/1000000</f>
        <v>0</v>
      </c>
      <c r="E19" s="43">
        <f>+'CF PS'!AD42/1000</f>
        <v>0</v>
      </c>
      <c r="F19" s="43">
        <f>+'CF PS'!AE42/1000</f>
        <v>88.381634000000005</v>
      </c>
      <c r="G19" s="43">
        <f>SUM('CF PS'!AF42:AI42)/1000000</f>
        <v>0</v>
      </c>
      <c r="H19" s="43">
        <f>+'CF PS'!AM42/1000000</f>
        <v>2.2855E-2</v>
      </c>
      <c r="I19" s="43">
        <f>+'CF PS'!AN42/1000</f>
        <v>0</v>
      </c>
      <c r="J19" s="43">
        <f>'CF PS'!AO42/1000000</f>
        <v>0</v>
      </c>
      <c r="K19" s="43">
        <f>+'CF PS'!AQ42/1000000</f>
        <v>0.28569499999999998</v>
      </c>
      <c r="L19" s="43">
        <f>+'CF PS'!AR42/1000000</f>
        <v>0</v>
      </c>
      <c r="M19" s="43">
        <f>+'CF PS'!AS42/1000</f>
        <v>0</v>
      </c>
      <c r="N19" s="43">
        <f>+'CF PS'!AT42/1000</f>
        <v>88.381634000000005</v>
      </c>
      <c r="O19" s="43">
        <f>SUM('CF PS'!AU42:AX42)/1000000</f>
        <v>0</v>
      </c>
      <c r="P19" s="43">
        <f>+'CF PS'!AY42/1000000</f>
        <v>2.2855E-2</v>
      </c>
      <c r="Q19" s="43">
        <f>+'CF PS'!AZ42/1000</f>
        <v>0</v>
      </c>
      <c r="R19" s="43">
        <f>+'CF PS'!BA42/1000000</f>
        <v>0</v>
      </c>
      <c r="S19" s="43">
        <f>+'CF PS'!BB42/1000000</f>
        <v>0.26283899999999999</v>
      </c>
      <c r="T19" s="43">
        <f>+'CF PS'!BC42/1000000</f>
        <v>0</v>
      </c>
      <c r="U19" s="43">
        <f>+'CF PS'!BD42/1000</f>
        <v>0</v>
      </c>
      <c r="V19" s="43">
        <f>+'CF PS'!BE42/1000</f>
        <v>88.381634000000005</v>
      </c>
      <c r="W19" s="43">
        <f>SUM('CF PS'!BF42:BI42)/1000000</f>
        <v>0</v>
      </c>
      <c r="X19" s="43">
        <f>+'CF PS'!BJ42</f>
        <v>98.739000000000004</v>
      </c>
      <c r="Y19" s="43">
        <f>+'CF PS'!BM42*'CF PS'!BN42</f>
        <v>5.2927919999999995</v>
      </c>
      <c r="Z19" s="43">
        <f>IF((SUM('CF PS'!BP42:'CF PS'!BS42))=0,0,SUM('CF PS'!BP42:'CF PS'!BS42)/(COUNT('CF PS'!BP42:'CF PS'!BS42)-COUNTIF('CF PS'!BP42:'CF PS'!BS42,0)))</f>
        <v>57.914333333333332</v>
      </c>
      <c r="AA19" s="43">
        <f>+'CF PS'!BT42/1000000</f>
        <v>25.95252</v>
      </c>
      <c r="AB19" s="43">
        <f>(+'CF PS'!BU42)/1000000</f>
        <v>1.1725570000000001</v>
      </c>
      <c r="AC19" s="43">
        <f>(+'CF PS'!CT42)/1000000</f>
        <v>0.28175899999999998</v>
      </c>
      <c r="AD19" s="43">
        <f>(+'CF PS'!DI42*('CF PS'!DJ42/100))/1000000</f>
        <v>0</v>
      </c>
      <c r="AE19" s="43">
        <f>(SUM('CF PS'!DK42:DM42)/1000000)</f>
        <v>0</v>
      </c>
      <c r="AF19" s="43">
        <f>(+'CF PS'!DO42)/1000000</f>
        <v>24.498203</v>
      </c>
      <c r="AG19" s="43">
        <f>(+'CF PS'!DP42)/1000000</f>
        <v>13.18505</v>
      </c>
    </row>
    <row r="20" spans="1:33" x14ac:dyDescent="0.2">
      <c r="A20" s="41">
        <f>+'D-PDP'!C43</f>
        <v>2030</v>
      </c>
      <c r="B20" s="42">
        <f>+'CF PS'!D43</f>
        <v>4</v>
      </c>
      <c r="C20" s="43">
        <f>+'CF PS'!AB43/1000000</f>
        <v>0.28369800000000001</v>
      </c>
      <c r="D20" s="43">
        <f>+'CF PS'!AC43/1000000</f>
        <v>0</v>
      </c>
      <c r="E20" s="43">
        <f>+'CF PS'!AD43/1000</f>
        <v>0</v>
      </c>
      <c r="F20" s="43">
        <f>+'CF PS'!AE43/1000</f>
        <v>84.240217999999999</v>
      </c>
      <c r="G20" s="43">
        <f>SUM('CF PS'!AF43:AI43)/1000000</f>
        <v>0</v>
      </c>
      <c r="H20" s="43">
        <f>+'CF PS'!AM43/1000000</f>
        <v>2.2695E-2</v>
      </c>
      <c r="I20" s="43">
        <f>+'CF PS'!AN43/1000</f>
        <v>0</v>
      </c>
      <c r="J20" s="43">
        <f>'CF PS'!AO43/1000000</f>
        <v>0</v>
      </c>
      <c r="K20" s="43">
        <f>+'CF PS'!AQ43/1000000</f>
        <v>0.28369800000000001</v>
      </c>
      <c r="L20" s="43">
        <f>+'CF PS'!AR43/1000000</f>
        <v>0</v>
      </c>
      <c r="M20" s="43">
        <f>+'CF PS'!AS43/1000</f>
        <v>0</v>
      </c>
      <c r="N20" s="43">
        <f>+'CF PS'!AT43/1000</f>
        <v>84.240217999999999</v>
      </c>
      <c r="O20" s="43">
        <f>SUM('CF PS'!AU43:AX43)/1000000</f>
        <v>0</v>
      </c>
      <c r="P20" s="43">
        <f>+'CF PS'!AY43/1000000</f>
        <v>2.2695E-2</v>
      </c>
      <c r="Q20" s="43">
        <f>+'CF PS'!AZ43/1000</f>
        <v>0</v>
      </c>
      <c r="R20" s="43">
        <f>+'CF PS'!BA43/1000000</f>
        <v>0</v>
      </c>
      <c r="S20" s="43">
        <f>+'CF PS'!BB43/1000000</f>
        <v>0.26100200000000001</v>
      </c>
      <c r="T20" s="43">
        <f>+'CF PS'!BC43/1000000</f>
        <v>0</v>
      </c>
      <c r="U20" s="43">
        <f>+'CF PS'!BD43/1000</f>
        <v>0</v>
      </c>
      <c r="V20" s="43">
        <f>+'CF PS'!BE43/1000</f>
        <v>84.240217999999999</v>
      </c>
      <c r="W20" s="43">
        <f>SUM('CF PS'!BF43:BI43)/1000000</f>
        <v>0</v>
      </c>
      <c r="X20" s="43">
        <f>+'CF PS'!BJ43</f>
        <v>98.739000000000004</v>
      </c>
      <c r="Y20" s="43">
        <f>+'CF PS'!BM43*'CF PS'!BN43</f>
        <v>5.2927919999999995</v>
      </c>
      <c r="Z20" s="43">
        <f>IF((SUM('CF PS'!BP43:'CF PS'!BS43))=0,0,SUM('CF PS'!BP43:'CF PS'!BS43)/(COUNT('CF PS'!BP43:'CF PS'!BS43)-COUNTIF('CF PS'!BP43:'CF PS'!BS43,0)))</f>
        <v>57.914333333333332</v>
      </c>
      <c r="AA20" s="43">
        <f>+'CF PS'!BT43/1000000</f>
        <v>25.771106</v>
      </c>
      <c r="AB20" s="43">
        <f>(+'CF PS'!BU43)/1000000</f>
        <v>1.1772450000000001</v>
      </c>
      <c r="AC20" s="43">
        <f>(+'CF PS'!CT43)/1000000</f>
        <v>0.102546</v>
      </c>
      <c r="AD20" s="43">
        <f>(+'CF PS'!DI43*('CF PS'!DJ43/100))/1000000</f>
        <v>0</v>
      </c>
      <c r="AE20" s="43">
        <f>(SUM('CF PS'!DK43:DM43)/1000000)</f>
        <v>0</v>
      </c>
      <c r="AF20" s="43">
        <f>(+'CF PS'!DO43)/1000000</f>
        <v>24.491313999999999</v>
      </c>
      <c r="AG20" s="43">
        <f>(+'CF PS'!DP43)/1000000</f>
        <v>11.983038000000001</v>
      </c>
    </row>
    <row r="21" spans="1:33" x14ac:dyDescent="0.2">
      <c r="A21" s="41">
        <f>+'D-PDP'!C44</f>
        <v>2031</v>
      </c>
      <c r="B21" s="42">
        <f>+'CF PS'!D44</f>
        <v>4</v>
      </c>
      <c r="C21" s="43">
        <f>+'CF PS'!AB44/1000000</f>
        <v>0.27004899999999998</v>
      </c>
      <c r="D21" s="43">
        <f>+'CF PS'!AC44/1000000</f>
        <v>0</v>
      </c>
      <c r="E21" s="43">
        <f>+'CF PS'!AD44/1000</f>
        <v>0</v>
      </c>
      <c r="F21" s="43">
        <f>+'CF PS'!AE44/1000</f>
        <v>78.275176999999999</v>
      </c>
      <c r="G21" s="43">
        <f>SUM('CF PS'!AF44:AI44)/1000000</f>
        <v>0</v>
      </c>
      <c r="H21" s="43">
        <f>+'CF PS'!AM44/1000000</f>
        <v>2.1603000000000001E-2</v>
      </c>
      <c r="I21" s="43">
        <f>+'CF PS'!AN44/1000</f>
        <v>0</v>
      </c>
      <c r="J21" s="43">
        <f>'CF PS'!AO44/1000000</f>
        <v>0</v>
      </c>
      <c r="K21" s="43">
        <f>+'CF PS'!AQ44/1000000</f>
        <v>0.27004899999999998</v>
      </c>
      <c r="L21" s="43">
        <f>+'CF PS'!AR44/1000000</f>
        <v>0</v>
      </c>
      <c r="M21" s="43">
        <f>+'CF PS'!AS44/1000</f>
        <v>0</v>
      </c>
      <c r="N21" s="43">
        <f>+'CF PS'!AT44/1000</f>
        <v>78.275176999999999</v>
      </c>
      <c r="O21" s="43">
        <f>SUM('CF PS'!AU44:AX44)/1000000</f>
        <v>0</v>
      </c>
      <c r="P21" s="43">
        <f>+'CF PS'!AY44/1000000</f>
        <v>2.1603000000000001E-2</v>
      </c>
      <c r="Q21" s="43">
        <f>+'CF PS'!AZ44/1000</f>
        <v>0</v>
      </c>
      <c r="R21" s="43">
        <f>+'CF PS'!BA44/1000000</f>
        <v>0</v>
      </c>
      <c r="S21" s="43">
        <f>+'CF PS'!BB44/1000000</f>
        <v>0.248445</v>
      </c>
      <c r="T21" s="43">
        <f>+'CF PS'!BC44/1000000</f>
        <v>0</v>
      </c>
      <c r="U21" s="43">
        <f>+'CF PS'!BD44/1000</f>
        <v>0</v>
      </c>
      <c r="V21" s="43">
        <f>+'CF PS'!BE44/1000</f>
        <v>78.275176999999999</v>
      </c>
      <c r="W21" s="43">
        <f>SUM('CF PS'!BF44:BI44)/1000000</f>
        <v>0</v>
      </c>
      <c r="X21" s="43">
        <f>+'CF PS'!BJ44</f>
        <v>98.739000000000004</v>
      </c>
      <c r="Y21" s="43">
        <f>+'CF PS'!BM44*'CF PS'!BN44</f>
        <v>5.2927919999999995</v>
      </c>
      <c r="Z21" s="43">
        <f>IF((SUM('CF PS'!BP44:'CF PS'!BS44))=0,0,SUM('CF PS'!BP44:'CF PS'!BS44)/(COUNT('CF PS'!BP44:'CF PS'!BS44)-COUNTIF('CF PS'!BP44:'CF PS'!BS44,0)))</f>
        <v>57.914333333333332</v>
      </c>
      <c r="AA21" s="43">
        <f>+'CF PS'!BT44/1000000</f>
        <v>24.531320000000001</v>
      </c>
      <c r="AB21" s="43">
        <f>(+'CF PS'!BU44)/1000000</f>
        <v>1.1726099999999999</v>
      </c>
      <c r="AC21" s="43">
        <f>(+'CF PS'!CT44)/1000000</f>
        <v>4.5389999999999996E-3</v>
      </c>
      <c r="AD21" s="43">
        <f>(+'CF PS'!DI44*('CF PS'!DJ44/100))/1000000</f>
        <v>0</v>
      </c>
      <c r="AE21" s="43">
        <f>(SUM('CF PS'!DK44:DM44)/1000000)</f>
        <v>0</v>
      </c>
      <c r="AF21" s="43">
        <f>(+'CF PS'!DO44)/1000000</f>
        <v>23.354168999999999</v>
      </c>
      <c r="AG21" s="43">
        <f>(+'CF PS'!DP44)/1000000</f>
        <v>10.387872</v>
      </c>
    </row>
    <row r="22" spans="1:33" x14ac:dyDescent="0.2">
      <c r="A22" s="41">
        <f>+'D-PDP'!C45</f>
        <v>2032</v>
      </c>
      <c r="B22" s="42">
        <f>+'CF PS'!D45</f>
        <v>4</v>
      </c>
      <c r="C22" s="43">
        <f>+'CF PS'!AB45/1000000</f>
        <v>0.25427899999999998</v>
      </c>
      <c r="D22" s="43">
        <f>+'CF PS'!AC45/1000000</f>
        <v>0</v>
      </c>
      <c r="E22" s="43">
        <f>+'CF PS'!AD45/1000</f>
        <v>0</v>
      </c>
      <c r="F22" s="43">
        <f>+'CF PS'!AE45/1000</f>
        <v>72.453237999999999</v>
      </c>
      <c r="G22" s="43">
        <f>SUM('CF PS'!AF45:AI45)/1000000</f>
        <v>0</v>
      </c>
      <c r="H22" s="43">
        <f>+'CF PS'!AM45/1000000</f>
        <v>2.0341999999999999E-2</v>
      </c>
      <c r="I22" s="43">
        <f>+'CF PS'!AN45/1000</f>
        <v>0</v>
      </c>
      <c r="J22" s="43">
        <f>'CF PS'!AO45/1000000</f>
        <v>0</v>
      </c>
      <c r="K22" s="43">
        <f>+'CF PS'!AQ45/1000000</f>
        <v>0.25427899999999998</v>
      </c>
      <c r="L22" s="43">
        <f>+'CF PS'!AR45/1000000</f>
        <v>0</v>
      </c>
      <c r="M22" s="43">
        <f>+'CF PS'!AS45/1000</f>
        <v>0</v>
      </c>
      <c r="N22" s="43">
        <f>+'CF PS'!AT45/1000</f>
        <v>72.453237999999999</v>
      </c>
      <c r="O22" s="43">
        <f>SUM('CF PS'!AU45:AX45)/1000000</f>
        <v>0</v>
      </c>
      <c r="P22" s="43">
        <f>+'CF PS'!AY45/1000000</f>
        <v>2.0341999999999999E-2</v>
      </c>
      <c r="Q22" s="43">
        <f>+'CF PS'!AZ45/1000</f>
        <v>0</v>
      </c>
      <c r="R22" s="43">
        <f>+'CF PS'!BA45/1000000</f>
        <v>0</v>
      </c>
      <c r="S22" s="43">
        <f>+'CF PS'!BB45/1000000</f>
        <v>0.23393700000000001</v>
      </c>
      <c r="T22" s="43">
        <f>+'CF PS'!BC45/1000000</f>
        <v>0</v>
      </c>
      <c r="U22" s="43">
        <f>+'CF PS'!BD45/1000</f>
        <v>0</v>
      </c>
      <c r="V22" s="43">
        <f>+'CF PS'!BE45/1000</f>
        <v>72.453237999999999</v>
      </c>
      <c r="W22" s="43">
        <f>SUM('CF PS'!BF45:BI45)/1000000</f>
        <v>0</v>
      </c>
      <c r="X22" s="43">
        <f>+'CF PS'!BJ45</f>
        <v>98.739000000000004</v>
      </c>
      <c r="Y22" s="43">
        <f>+'CF PS'!BM45*'CF PS'!BN45</f>
        <v>5.2927919999999995</v>
      </c>
      <c r="Z22" s="43">
        <f>IF((SUM('CF PS'!BP45:'CF PS'!BS45))=0,0,SUM('CF PS'!BP45:'CF PS'!BS45)/(COUNT('CF PS'!BP45:'CF PS'!BS45)-COUNTIF('CF PS'!BP45:'CF PS'!BS45,0)))</f>
        <v>57.914333333333332</v>
      </c>
      <c r="AA22" s="43">
        <f>+'CF PS'!BT45/1000000</f>
        <v>23.098731000000001</v>
      </c>
      <c r="AB22" s="43">
        <f>(+'CF PS'!BU45)/1000000</f>
        <v>1.170172</v>
      </c>
      <c r="AC22" s="43">
        <f>(+'CF PS'!CT45)/1000000</f>
        <v>0</v>
      </c>
      <c r="AD22" s="43">
        <f>(+'CF PS'!DI45*('CF PS'!DJ45/100))/1000000</f>
        <v>0</v>
      </c>
      <c r="AE22" s="43">
        <f>(SUM('CF PS'!DK45:DM45)/1000000)</f>
        <v>0</v>
      </c>
      <c r="AF22" s="43">
        <f>(+'CF PS'!DO45)/1000000</f>
        <v>21.928559</v>
      </c>
      <c r="AG22" s="43">
        <f>(+'CF PS'!DP45)/1000000</f>
        <v>8.8670580000000001</v>
      </c>
    </row>
    <row r="23" spans="1:33" x14ac:dyDescent="0.2">
      <c r="A23" s="41">
        <f>+'D-PDP'!C46</f>
        <v>2033</v>
      </c>
      <c r="B23" s="42">
        <f>+'CF PS'!D46</f>
        <v>4</v>
      </c>
      <c r="C23" s="43">
        <f>+'CF PS'!AB46/1000000</f>
        <v>0.244454</v>
      </c>
      <c r="D23" s="43">
        <f>+'CF PS'!AC46/1000000</f>
        <v>0</v>
      </c>
      <c r="E23" s="43">
        <f>+'CF PS'!AD46/1000</f>
        <v>0</v>
      </c>
      <c r="F23" s="43">
        <f>+'CF PS'!AE46/1000</f>
        <v>69.319604999999996</v>
      </c>
      <c r="G23" s="43">
        <f>SUM('CF PS'!AF46:AI46)/1000000</f>
        <v>0</v>
      </c>
      <c r="H23" s="43">
        <f>+'CF PS'!AM46/1000000</f>
        <v>1.9556E-2</v>
      </c>
      <c r="I23" s="43">
        <f>+'CF PS'!AN46/1000</f>
        <v>0</v>
      </c>
      <c r="J23" s="43">
        <f>'CF PS'!AO46/1000000</f>
        <v>0</v>
      </c>
      <c r="K23" s="43">
        <f>+'CF PS'!AQ46/1000000</f>
        <v>0.244454</v>
      </c>
      <c r="L23" s="43">
        <f>+'CF PS'!AR46/1000000</f>
        <v>0</v>
      </c>
      <c r="M23" s="43">
        <f>+'CF PS'!AS46/1000</f>
        <v>0</v>
      </c>
      <c r="N23" s="43">
        <f>+'CF PS'!AT46/1000</f>
        <v>69.319604999999996</v>
      </c>
      <c r="O23" s="43">
        <f>SUM('CF PS'!AU46:AX46)/1000000</f>
        <v>0</v>
      </c>
      <c r="P23" s="43">
        <f>+'CF PS'!AY46/1000000</f>
        <v>1.9556E-2</v>
      </c>
      <c r="Q23" s="43">
        <f>+'CF PS'!AZ46/1000</f>
        <v>0</v>
      </c>
      <c r="R23" s="43">
        <f>+'CF PS'!BA46/1000000</f>
        <v>0</v>
      </c>
      <c r="S23" s="43">
        <f>+'CF PS'!BB46/1000000</f>
        <v>0.22489799999999999</v>
      </c>
      <c r="T23" s="43">
        <f>+'CF PS'!BC46/1000000</f>
        <v>0</v>
      </c>
      <c r="U23" s="43">
        <f>+'CF PS'!BD46/1000</f>
        <v>0</v>
      </c>
      <c r="V23" s="43">
        <f>+'CF PS'!BE46/1000</f>
        <v>69.319604999999996</v>
      </c>
      <c r="W23" s="43">
        <f>SUM('CF PS'!BF46:BI46)/1000000</f>
        <v>0</v>
      </c>
      <c r="X23" s="43">
        <f>+'CF PS'!BJ46</f>
        <v>98.739000000000004</v>
      </c>
      <c r="Y23" s="43">
        <f>+'CF PS'!BM46*'CF PS'!BN46</f>
        <v>5.2927919999999995</v>
      </c>
      <c r="Z23" s="43">
        <f>IF((SUM('CF PS'!BP46:'CF PS'!BS46))=0,0,SUM('CF PS'!BP46:'CF PS'!BS46)/(COUNT('CF PS'!BP46:'CF PS'!BS46)-COUNTIF('CF PS'!BP46:'CF PS'!BS46,0)))</f>
        <v>57.914333333333332</v>
      </c>
      <c r="AA23" s="43">
        <f>+'CF PS'!BT46/1000000</f>
        <v>22.20627</v>
      </c>
      <c r="AB23" s="43">
        <f>(+'CF PS'!BU46)/1000000</f>
        <v>1.1805369999999999</v>
      </c>
      <c r="AC23" s="43">
        <f>(+'CF PS'!CT46)/1000000</f>
        <v>0</v>
      </c>
      <c r="AD23" s="43">
        <f>(+'CF PS'!DI46*('CF PS'!DJ46/100))/1000000</f>
        <v>0</v>
      </c>
      <c r="AE23" s="43">
        <f>(SUM('CF PS'!DK46:DM46)/1000000)</f>
        <v>0</v>
      </c>
      <c r="AF23" s="43">
        <f>(+'CF PS'!DO46)/1000000</f>
        <v>21.025732000000001</v>
      </c>
      <c r="AG23" s="43">
        <f>(+'CF PS'!DP46)/1000000</f>
        <v>7.729082</v>
      </c>
    </row>
    <row r="24" spans="1:33" x14ac:dyDescent="0.2">
      <c r="A24" s="41">
        <f>+'D-PDP'!C47</f>
        <v>2034</v>
      </c>
      <c r="B24" s="42">
        <f>+'CF PS'!D47</f>
        <v>4</v>
      </c>
      <c r="C24" s="43">
        <f>+'CF PS'!AB47/1000000</f>
        <v>0.223413</v>
      </c>
      <c r="D24" s="43">
        <f>+'CF PS'!AC47/1000000</f>
        <v>0</v>
      </c>
      <c r="E24" s="43">
        <f>+'CF PS'!AD47/1000</f>
        <v>0</v>
      </c>
      <c r="F24" s="43">
        <f>+'CF PS'!AE47/1000</f>
        <v>62.923989999999996</v>
      </c>
      <c r="G24" s="43">
        <f>SUM('CF PS'!AF47:AI47)/1000000</f>
        <v>0</v>
      </c>
      <c r="H24" s="43">
        <f>+'CF PS'!AM47/1000000</f>
        <v>1.7873E-2</v>
      </c>
      <c r="I24" s="43">
        <f>+'CF PS'!AN47/1000</f>
        <v>0</v>
      </c>
      <c r="J24" s="43">
        <f>'CF PS'!AO47/1000000</f>
        <v>0</v>
      </c>
      <c r="K24" s="43">
        <f>+'CF PS'!AQ47/1000000</f>
        <v>0.223413</v>
      </c>
      <c r="L24" s="43">
        <f>+'CF PS'!AR47/1000000</f>
        <v>0</v>
      </c>
      <c r="M24" s="43">
        <f>+'CF PS'!AS47/1000</f>
        <v>0</v>
      </c>
      <c r="N24" s="43">
        <f>+'CF PS'!AT47/1000</f>
        <v>62.923989999999996</v>
      </c>
      <c r="O24" s="43">
        <f>SUM('CF PS'!AU47:AX47)/1000000</f>
        <v>0</v>
      </c>
      <c r="P24" s="43">
        <f>+'CF PS'!AY47/1000000</f>
        <v>1.7873E-2</v>
      </c>
      <c r="Q24" s="43">
        <f>+'CF PS'!AZ47/1000</f>
        <v>0</v>
      </c>
      <c r="R24" s="43">
        <f>+'CF PS'!BA47/1000000</f>
        <v>0</v>
      </c>
      <c r="S24" s="43">
        <f>+'CF PS'!BB47/1000000</f>
        <v>0.20554</v>
      </c>
      <c r="T24" s="43">
        <f>+'CF PS'!BC47/1000000</f>
        <v>0</v>
      </c>
      <c r="U24" s="43">
        <f>+'CF PS'!BD47/1000</f>
        <v>0</v>
      </c>
      <c r="V24" s="43">
        <f>+'CF PS'!BE47/1000</f>
        <v>62.923989999999996</v>
      </c>
      <c r="W24" s="43">
        <f>SUM('CF PS'!BF47:BI47)/1000000</f>
        <v>0</v>
      </c>
      <c r="X24" s="43">
        <f>+'CF PS'!BJ47</f>
        <v>98.739000000000004</v>
      </c>
      <c r="Y24" s="43">
        <f>+'CF PS'!BM47*'CF PS'!BN47</f>
        <v>5.2927919999999995</v>
      </c>
      <c r="Z24" s="43">
        <f>IF((SUM('CF PS'!BP47:'CF PS'!BS47))=0,0,SUM('CF PS'!BP47:'CF PS'!BS47)/(COUNT('CF PS'!BP47:'CF PS'!BS47)-COUNTIF('CF PS'!BP47:'CF PS'!BS47,0)))</f>
        <v>57.914333333333332</v>
      </c>
      <c r="AA24" s="43">
        <f>+'CF PS'!BT47/1000000</f>
        <v>20.294899999999998</v>
      </c>
      <c r="AB24" s="43">
        <f>(+'CF PS'!BU47)/1000000</f>
        <v>1.172533</v>
      </c>
      <c r="AC24" s="43">
        <f>(+'CF PS'!CT47)/1000000</f>
        <v>0</v>
      </c>
      <c r="AD24" s="43">
        <f>(+'CF PS'!DI47*('CF PS'!DJ47/100))/1000000</f>
        <v>0</v>
      </c>
      <c r="AE24" s="43">
        <f>(SUM('CF PS'!DK47:DM47)/1000000)</f>
        <v>0</v>
      </c>
      <c r="AF24" s="43">
        <f>(+'CF PS'!DO47)/1000000</f>
        <v>19.122367000000001</v>
      </c>
      <c r="AG24" s="43">
        <f>(+'CF PS'!DP47)/1000000</f>
        <v>6.3903660000000002</v>
      </c>
    </row>
    <row r="25" spans="1:33" x14ac:dyDescent="0.2">
      <c r="A25" s="41">
        <f>+'D-PDP'!C48</f>
        <v>2035</v>
      </c>
      <c r="B25" s="42">
        <f>+'CF PS'!D48</f>
        <v>4</v>
      </c>
      <c r="C25" s="43">
        <f>+'CF PS'!AB48/1000000</f>
        <v>0.2024</v>
      </c>
      <c r="D25" s="43">
        <f>+'CF PS'!AC48/1000000</f>
        <v>0</v>
      </c>
      <c r="E25" s="43">
        <f>+'CF PS'!AD48/1000</f>
        <v>0</v>
      </c>
      <c r="F25" s="43">
        <f>+'CF PS'!AE48/1000</f>
        <v>56.88006</v>
      </c>
      <c r="G25" s="43">
        <f>SUM('CF PS'!AF48:AI48)/1000000</f>
        <v>0</v>
      </c>
      <c r="H25" s="43">
        <f>+'CF PS'!AM48/1000000</f>
        <v>1.6192000000000002E-2</v>
      </c>
      <c r="I25" s="43">
        <f>+'CF PS'!AN48/1000</f>
        <v>0</v>
      </c>
      <c r="J25" s="43">
        <f>'CF PS'!AO48/1000000</f>
        <v>0</v>
      </c>
      <c r="K25" s="43">
        <f>+'CF PS'!AQ48/1000000</f>
        <v>0.2024</v>
      </c>
      <c r="L25" s="43">
        <f>+'CF PS'!AR48/1000000</f>
        <v>0</v>
      </c>
      <c r="M25" s="43">
        <f>+'CF PS'!AS48/1000</f>
        <v>0</v>
      </c>
      <c r="N25" s="43">
        <f>+'CF PS'!AT48/1000</f>
        <v>56.88006</v>
      </c>
      <c r="O25" s="43">
        <f>SUM('CF PS'!AU48:AX48)/1000000</f>
        <v>0</v>
      </c>
      <c r="P25" s="43">
        <f>+'CF PS'!AY48/1000000</f>
        <v>1.6192000000000002E-2</v>
      </c>
      <c r="Q25" s="43">
        <f>+'CF PS'!AZ48/1000</f>
        <v>0</v>
      </c>
      <c r="R25" s="43">
        <f>+'CF PS'!BA48/1000000</f>
        <v>0</v>
      </c>
      <c r="S25" s="43">
        <f>+'CF PS'!BB48/1000000</f>
        <v>0.18620800000000001</v>
      </c>
      <c r="T25" s="43">
        <f>+'CF PS'!BC48/1000000</f>
        <v>0</v>
      </c>
      <c r="U25" s="43">
        <f>+'CF PS'!BD48/1000</f>
        <v>0</v>
      </c>
      <c r="V25" s="43">
        <f>+'CF PS'!BE48/1000</f>
        <v>56.88006</v>
      </c>
      <c r="W25" s="43">
        <f>SUM('CF PS'!BF48:BI48)/1000000</f>
        <v>0</v>
      </c>
      <c r="X25" s="43">
        <f>+'CF PS'!BJ48</f>
        <v>98.739000000000004</v>
      </c>
      <c r="Y25" s="43">
        <f>+'CF PS'!BM48*'CF PS'!BN48</f>
        <v>5.2927919999999995</v>
      </c>
      <c r="Z25" s="43">
        <f>IF((SUM('CF PS'!BP48:'CF PS'!BS48))=0,0,SUM('CF PS'!BP48:'CF PS'!BS48)/(COUNT('CF PS'!BP48:'CF PS'!BS48)-COUNTIF('CF PS'!BP48:'CF PS'!BS48,0)))</f>
        <v>57.914333333333332</v>
      </c>
      <c r="AA25" s="43">
        <f>+'CF PS'!BT48/1000000</f>
        <v>18.386078999999999</v>
      </c>
      <c r="AB25" s="43">
        <f>(+'CF PS'!BU48)/1000000</f>
        <v>1.164668</v>
      </c>
      <c r="AC25" s="43">
        <f>(+'CF PS'!CT48)/1000000</f>
        <v>0</v>
      </c>
      <c r="AD25" s="43">
        <f>(+'CF PS'!DI48*('CF PS'!DJ48/100))/1000000</f>
        <v>0</v>
      </c>
      <c r="AE25" s="43">
        <f>(SUM('CF PS'!DK48:DM48)/1000000)</f>
        <v>0</v>
      </c>
      <c r="AF25" s="43">
        <f>(+'CF PS'!DO48)/1000000</f>
        <v>17.221409999999999</v>
      </c>
      <c r="AG25" s="43">
        <f>(+'CF PS'!DP48)/1000000</f>
        <v>5.2319079999999998</v>
      </c>
    </row>
    <row r="26" spans="1:33" x14ac:dyDescent="0.2">
      <c r="A26" s="41">
        <f>+'D-PDP'!C49</f>
        <v>2036</v>
      </c>
      <c r="B26" s="42">
        <f>+'CF PS'!D49</f>
        <v>4</v>
      </c>
      <c r="C26" s="43">
        <f>+'CF PS'!AB49/1000000</f>
        <v>0.182842</v>
      </c>
      <c r="D26" s="43">
        <f>+'CF PS'!AC49/1000000</f>
        <v>0</v>
      </c>
      <c r="E26" s="43">
        <f>+'CF PS'!AD49/1000</f>
        <v>0</v>
      </c>
      <c r="F26" s="43">
        <f>+'CF PS'!AE49/1000</f>
        <v>51.198143999999999</v>
      </c>
      <c r="G26" s="43">
        <f>SUM('CF PS'!AF49:AI49)/1000000</f>
        <v>0</v>
      </c>
      <c r="H26" s="43">
        <f>+'CF PS'!AM49/1000000</f>
        <v>1.4626999999999999E-2</v>
      </c>
      <c r="I26" s="43">
        <f>+'CF PS'!AN49/1000</f>
        <v>0</v>
      </c>
      <c r="J26" s="43">
        <f>'CF PS'!AO49/1000000</f>
        <v>0</v>
      </c>
      <c r="K26" s="43">
        <f>+'CF PS'!AQ49/1000000</f>
        <v>0.182842</v>
      </c>
      <c r="L26" s="43">
        <f>+'CF PS'!AR49/1000000</f>
        <v>0</v>
      </c>
      <c r="M26" s="43">
        <f>+'CF PS'!AS49/1000</f>
        <v>0</v>
      </c>
      <c r="N26" s="43">
        <f>+'CF PS'!AT49/1000</f>
        <v>51.198143999999999</v>
      </c>
      <c r="O26" s="43">
        <f>SUM('CF PS'!AU49:AX49)/1000000</f>
        <v>0</v>
      </c>
      <c r="P26" s="43">
        <f>+'CF PS'!AY49/1000000</f>
        <v>1.4626999999999999E-2</v>
      </c>
      <c r="Q26" s="43">
        <f>+'CF PS'!AZ49/1000</f>
        <v>0</v>
      </c>
      <c r="R26" s="43">
        <f>+'CF PS'!BA49/1000000</f>
        <v>0</v>
      </c>
      <c r="S26" s="43">
        <f>+'CF PS'!BB49/1000000</f>
        <v>0.168214</v>
      </c>
      <c r="T26" s="43">
        <f>+'CF PS'!BC49/1000000</f>
        <v>0</v>
      </c>
      <c r="U26" s="43">
        <f>+'CF PS'!BD49/1000</f>
        <v>0</v>
      </c>
      <c r="V26" s="43">
        <f>+'CF PS'!BE49/1000</f>
        <v>51.198143999999999</v>
      </c>
      <c r="W26" s="43">
        <f>SUM('CF PS'!BF49:BI49)/1000000</f>
        <v>0</v>
      </c>
      <c r="X26" s="43">
        <f>+'CF PS'!BJ49</f>
        <v>98.739000000000004</v>
      </c>
      <c r="Y26" s="43">
        <f>+'CF PS'!BM49*'CF PS'!BN49</f>
        <v>5.2927919999999995</v>
      </c>
      <c r="Z26" s="43">
        <f>IF((SUM('CF PS'!BP49:'CF PS'!BS49))=0,0,SUM('CF PS'!BP49:'CF PS'!BS49)/(COUNT('CF PS'!BP49:'CF PS'!BS49)-COUNTIF('CF PS'!BP49:'CF PS'!BS49,0)))</f>
        <v>57.914333333333332</v>
      </c>
      <c r="AA26" s="43">
        <f>+'CF PS'!BT49/1000000</f>
        <v>16.609369000000001</v>
      </c>
      <c r="AB26" s="43">
        <f>(+'CF PS'!BU49)/1000000</f>
        <v>1.158153</v>
      </c>
      <c r="AC26" s="43">
        <f>(+'CF PS'!CT49)/1000000</f>
        <v>0</v>
      </c>
      <c r="AD26" s="43">
        <f>(+'CF PS'!DI49*('CF PS'!DJ49/100))/1000000</f>
        <v>0</v>
      </c>
      <c r="AE26" s="43">
        <f>(SUM('CF PS'!DK49:DM49)/1000000)</f>
        <v>0</v>
      </c>
      <c r="AF26" s="43">
        <f>(+'CF PS'!DO49)/1000000</f>
        <v>15.451214999999999</v>
      </c>
      <c r="AG26" s="43">
        <f>(+'CF PS'!DP49)/1000000</f>
        <v>4.2673800000000002</v>
      </c>
    </row>
    <row r="27" spans="1:33" x14ac:dyDescent="0.2">
      <c r="A27" s="41">
        <f>+'D-PDP'!C50</f>
        <v>2037</v>
      </c>
      <c r="B27" s="42">
        <f>+'CF PS'!D50</f>
        <v>4</v>
      </c>
      <c r="C27" s="43">
        <f>+'CF PS'!AB50/1000000</f>
        <v>0.16438700000000001</v>
      </c>
      <c r="D27" s="43">
        <f>+'CF PS'!AC50/1000000</f>
        <v>0</v>
      </c>
      <c r="E27" s="43">
        <f>+'CF PS'!AD50/1000</f>
        <v>0</v>
      </c>
      <c r="F27" s="43">
        <f>+'CF PS'!AE50/1000</f>
        <v>46.069741</v>
      </c>
      <c r="G27" s="43">
        <f>SUM('CF PS'!AF50:AI50)/1000000</f>
        <v>0</v>
      </c>
      <c r="H27" s="43">
        <f>+'CF PS'!AM50/1000000</f>
        <v>1.315E-2</v>
      </c>
      <c r="I27" s="43">
        <f>+'CF PS'!AN50/1000</f>
        <v>0</v>
      </c>
      <c r="J27" s="43">
        <f>'CF PS'!AO50/1000000</f>
        <v>0</v>
      </c>
      <c r="K27" s="43">
        <f>+'CF PS'!AQ50/1000000</f>
        <v>0.16438700000000001</v>
      </c>
      <c r="L27" s="43">
        <f>+'CF PS'!AR50/1000000</f>
        <v>0</v>
      </c>
      <c r="M27" s="43">
        <f>+'CF PS'!AS50/1000</f>
        <v>0</v>
      </c>
      <c r="N27" s="43">
        <f>+'CF PS'!AT50/1000</f>
        <v>46.069741</v>
      </c>
      <c r="O27" s="43">
        <f>SUM('CF PS'!AU50:AX50)/1000000</f>
        <v>0</v>
      </c>
      <c r="P27" s="43">
        <f>+'CF PS'!AY50/1000000</f>
        <v>1.315E-2</v>
      </c>
      <c r="Q27" s="43">
        <f>+'CF PS'!AZ50/1000</f>
        <v>0</v>
      </c>
      <c r="R27" s="43">
        <f>+'CF PS'!BA50/1000000</f>
        <v>0</v>
      </c>
      <c r="S27" s="43">
        <f>+'CF PS'!BB50/1000000</f>
        <v>0.15123600000000001</v>
      </c>
      <c r="T27" s="43">
        <f>+'CF PS'!BC50/1000000</f>
        <v>0</v>
      </c>
      <c r="U27" s="43">
        <f>+'CF PS'!BD50/1000</f>
        <v>0</v>
      </c>
      <c r="V27" s="43">
        <f>+'CF PS'!BE50/1000</f>
        <v>46.069741</v>
      </c>
      <c r="W27" s="43">
        <f>SUM('CF PS'!BF50:BI50)/1000000</f>
        <v>0</v>
      </c>
      <c r="X27" s="43">
        <f>+'CF PS'!BJ50</f>
        <v>98.739000000000004</v>
      </c>
      <c r="Y27" s="43">
        <f>+'CF PS'!BM50*'CF PS'!BN50</f>
        <v>5.2927919999999995</v>
      </c>
      <c r="Z27" s="43">
        <f>IF((SUM('CF PS'!BP50:'CF PS'!BS50))=0,0,SUM('CF PS'!BP50:'CF PS'!BS50)/(COUNT('CF PS'!BP50:'CF PS'!BS50)-COUNTIF('CF PS'!BP50:'CF PS'!BS50,0)))</f>
        <v>57.914333333333332</v>
      </c>
      <c r="AA27" s="43">
        <f>+'CF PS'!BT50/1000000</f>
        <v>14.932937000000001</v>
      </c>
      <c r="AB27" s="43">
        <f>(+'CF PS'!BU50)/1000000</f>
        <v>1.150639</v>
      </c>
      <c r="AC27" s="43">
        <f>(+'CF PS'!CT50)/1000000</f>
        <v>0</v>
      </c>
      <c r="AD27" s="43">
        <f>(+'CF PS'!DI50*('CF PS'!DJ50/100))/1000000</f>
        <v>0</v>
      </c>
      <c r="AE27" s="43">
        <f>(SUM('CF PS'!DK50:DM50)/1000000)</f>
        <v>0</v>
      </c>
      <c r="AF27" s="43">
        <f>(+'CF PS'!DO50)/1000000</f>
        <v>13.782298000000001</v>
      </c>
      <c r="AG27" s="43">
        <f>(+'CF PS'!DP50)/1000000</f>
        <v>3.4604110000000001</v>
      </c>
    </row>
    <row r="28" spans="1:33" x14ac:dyDescent="0.2">
      <c r="A28" s="41">
        <f>+'D-PDP'!C51</f>
        <v>2038</v>
      </c>
      <c r="B28" s="42">
        <f>+'CF PS'!D51</f>
        <v>4</v>
      </c>
      <c r="C28" s="43">
        <f>+'CF PS'!AB51/1000000</f>
        <v>0.140213</v>
      </c>
      <c r="D28" s="43">
        <f>+'CF PS'!AC51/1000000</f>
        <v>0</v>
      </c>
      <c r="E28" s="43">
        <f>+'CF PS'!AD51/1000</f>
        <v>0</v>
      </c>
      <c r="F28" s="43">
        <f>+'CF PS'!AE51/1000</f>
        <v>38.399413000000003</v>
      </c>
      <c r="G28" s="43">
        <f>SUM('CF PS'!AF51:AI51)/1000000</f>
        <v>0</v>
      </c>
      <c r="H28" s="43">
        <f>+'CF PS'!AM51/1000000</f>
        <v>1.1217E-2</v>
      </c>
      <c r="I28" s="43">
        <f>+'CF PS'!AN51/1000</f>
        <v>0</v>
      </c>
      <c r="J28" s="43">
        <f>'CF PS'!AO51/1000000</f>
        <v>0</v>
      </c>
      <c r="K28" s="43">
        <f>+'CF PS'!AQ51/1000000</f>
        <v>0.140213</v>
      </c>
      <c r="L28" s="43">
        <f>+'CF PS'!AR51/1000000</f>
        <v>0</v>
      </c>
      <c r="M28" s="43">
        <f>+'CF PS'!AS51/1000</f>
        <v>0</v>
      </c>
      <c r="N28" s="43">
        <f>+'CF PS'!AT51/1000</f>
        <v>38.399413000000003</v>
      </c>
      <c r="O28" s="43">
        <f>SUM('CF PS'!AU51:AX51)/1000000</f>
        <v>0</v>
      </c>
      <c r="P28" s="43">
        <f>+'CF PS'!AY51/1000000</f>
        <v>1.1217E-2</v>
      </c>
      <c r="Q28" s="43">
        <f>+'CF PS'!AZ51/1000</f>
        <v>0</v>
      </c>
      <c r="R28" s="43">
        <f>+'CF PS'!BA51/1000000</f>
        <v>0</v>
      </c>
      <c r="S28" s="43">
        <f>+'CF PS'!BB51/1000000</f>
        <v>0.128996</v>
      </c>
      <c r="T28" s="43">
        <f>+'CF PS'!BC51/1000000</f>
        <v>0</v>
      </c>
      <c r="U28" s="43">
        <f>+'CF PS'!BD51/1000</f>
        <v>0</v>
      </c>
      <c r="V28" s="43">
        <f>+'CF PS'!BE51/1000</f>
        <v>38.399413000000003</v>
      </c>
      <c r="W28" s="43">
        <f>SUM('CF PS'!BF51:BI51)/1000000</f>
        <v>0</v>
      </c>
      <c r="X28" s="43">
        <f>+'CF PS'!BJ51</f>
        <v>98.739000000000004</v>
      </c>
      <c r="Y28" s="43">
        <f>+'CF PS'!BM51*'CF PS'!BN51</f>
        <v>5.2927919999999995</v>
      </c>
      <c r="Z28" s="43">
        <f>IF((SUM('CF PS'!BP51:'CF PS'!BS51))=0,0,SUM('CF PS'!BP51:'CF PS'!BS51)/(COUNT('CF PS'!BP51:'CF PS'!BS51)-COUNTIF('CF PS'!BP51:'CF PS'!BS51,0)))</f>
        <v>57.914333333333332</v>
      </c>
      <c r="AA28" s="43">
        <f>+'CF PS'!BT51/1000000</f>
        <v>12.736965</v>
      </c>
      <c r="AB28" s="43">
        <f>(+'CF PS'!BU51)/1000000</f>
        <v>1.1258779999999999</v>
      </c>
      <c r="AC28" s="43">
        <f>(+'CF PS'!CT51)/1000000</f>
        <v>0</v>
      </c>
      <c r="AD28" s="43">
        <f>(+'CF PS'!DI51*('CF PS'!DJ51/100))/1000000</f>
        <v>0</v>
      </c>
      <c r="AE28" s="43">
        <f>(SUM('CF PS'!DK51:DM51)/1000000)</f>
        <v>0</v>
      </c>
      <c r="AF28" s="43">
        <f>(+'CF PS'!DO51)/1000000</f>
        <v>11.611086</v>
      </c>
      <c r="AG28" s="43">
        <f>(+'CF PS'!DP51)/1000000</f>
        <v>2.6502460000000001</v>
      </c>
    </row>
    <row r="29" spans="1:33" x14ac:dyDescent="0.2">
      <c r="A29" s="41">
        <f>+'D-PDP'!C52</f>
        <v>2039</v>
      </c>
      <c r="B29" s="42">
        <f>+'CF PS'!D52</f>
        <v>4</v>
      </c>
      <c r="C29" s="43">
        <f>+'CF PS'!AB52/1000000</f>
        <v>0.11225599999999999</v>
      </c>
      <c r="D29" s="43">
        <f>+'CF PS'!AC52/1000000</f>
        <v>0</v>
      </c>
      <c r="E29" s="43">
        <f>+'CF PS'!AD52/1000</f>
        <v>0</v>
      </c>
      <c r="F29" s="43">
        <f>+'CF PS'!AE52/1000</f>
        <v>29.023021</v>
      </c>
      <c r="G29" s="43">
        <f>SUM('CF PS'!AF52:AI52)/1000000</f>
        <v>0</v>
      </c>
      <c r="H29" s="43">
        <f>+'CF PS'!AM52/1000000</f>
        <v>8.9800000000000001E-3</v>
      </c>
      <c r="I29" s="43">
        <f>+'CF PS'!AN52/1000</f>
        <v>0</v>
      </c>
      <c r="J29" s="43">
        <f>'CF PS'!AO52/1000000</f>
        <v>0</v>
      </c>
      <c r="K29" s="43">
        <f>+'CF PS'!AQ52/1000000</f>
        <v>0.11225599999999999</v>
      </c>
      <c r="L29" s="43">
        <f>+'CF PS'!AR52/1000000</f>
        <v>0</v>
      </c>
      <c r="M29" s="43">
        <f>+'CF PS'!AS52/1000</f>
        <v>0</v>
      </c>
      <c r="N29" s="43">
        <f>+'CF PS'!AT52/1000</f>
        <v>29.023021</v>
      </c>
      <c r="O29" s="43">
        <f>SUM('CF PS'!AU52:AX52)/1000000</f>
        <v>0</v>
      </c>
      <c r="P29" s="43">
        <f>+'CF PS'!AY52/1000000</f>
        <v>8.9800000000000001E-3</v>
      </c>
      <c r="Q29" s="43">
        <f>+'CF PS'!AZ52/1000</f>
        <v>0</v>
      </c>
      <c r="R29" s="43">
        <f>+'CF PS'!BA52/1000000</f>
        <v>0</v>
      </c>
      <c r="S29" s="43">
        <f>+'CF PS'!BB52/1000000</f>
        <v>0.10327500000000001</v>
      </c>
      <c r="T29" s="43">
        <f>+'CF PS'!BC52/1000000</f>
        <v>0</v>
      </c>
      <c r="U29" s="43">
        <f>+'CF PS'!BD52/1000</f>
        <v>0</v>
      </c>
      <c r="V29" s="43">
        <f>+'CF PS'!BE52/1000</f>
        <v>29.023021</v>
      </c>
      <c r="W29" s="43">
        <f>SUM('CF PS'!BF52:BI52)/1000000</f>
        <v>0</v>
      </c>
      <c r="X29" s="43">
        <f>+'CF PS'!BJ52</f>
        <v>98.739000000000004</v>
      </c>
      <c r="Y29" s="43">
        <f>+'CF PS'!BM52*'CF PS'!BN52</f>
        <v>5.2927919999999995</v>
      </c>
      <c r="Z29" s="43">
        <f>IF((SUM('CF PS'!BP52:'CF PS'!BS52))=0,0,SUM('CF PS'!BP52:'CF PS'!BS52)/(COUNT('CF PS'!BP52:'CF PS'!BS52)-COUNTIF('CF PS'!BP52:'CF PS'!BS52,0)))</f>
        <v>57.914333333333332</v>
      </c>
      <c r="AA29" s="43">
        <f>+'CF PS'!BT52/1000000</f>
        <v>10.197368000000001</v>
      </c>
      <c r="AB29" s="43">
        <f>(+'CF PS'!BU52)/1000000</f>
        <v>1.087175</v>
      </c>
      <c r="AC29" s="43">
        <f>(+'CF PS'!CT52)/1000000</f>
        <v>0</v>
      </c>
      <c r="AD29" s="43">
        <f>(+'CF PS'!DI52*('CF PS'!DJ52/100))/1000000</f>
        <v>0</v>
      </c>
      <c r="AE29" s="43">
        <f>(SUM('CF PS'!DK52:DM52)/1000000)</f>
        <v>0</v>
      </c>
      <c r="AF29" s="43">
        <f>(+'CF PS'!DO52)/1000000</f>
        <v>9.1101919999999996</v>
      </c>
      <c r="AG29" s="43">
        <f>(+'CF PS'!DP52)/1000000</f>
        <v>1.8903760000000001</v>
      </c>
    </row>
    <row r="30" spans="1:33" x14ac:dyDescent="0.2">
      <c r="A30" s="41">
        <f>+'D-PDP'!C53</f>
        <v>2040</v>
      </c>
      <c r="B30" s="42">
        <f>+'CF PS'!D53</f>
        <v>4</v>
      </c>
      <c r="C30" s="43">
        <f>+'CF PS'!AB53/1000000</f>
        <v>0.10095800000000001</v>
      </c>
      <c r="D30" s="43">
        <f>+'CF PS'!AC53/1000000</f>
        <v>0</v>
      </c>
      <c r="E30" s="43">
        <f>+'CF PS'!AD53/1000</f>
        <v>0</v>
      </c>
      <c r="F30" s="43">
        <f>+'CF PS'!AE53/1000</f>
        <v>25.852777</v>
      </c>
      <c r="G30" s="43">
        <f>SUM('CF PS'!AF53:AI53)/1000000</f>
        <v>0</v>
      </c>
      <c r="H30" s="43">
        <f>+'CF PS'!AM53/1000000</f>
        <v>8.0759999999999998E-3</v>
      </c>
      <c r="I30" s="43">
        <f>+'CF PS'!AN53/1000</f>
        <v>0</v>
      </c>
      <c r="J30" s="43">
        <f>'CF PS'!AO53/1000000</f>
        <v>0</v>
      </c>
      <c r="K30" s="43">
        <f>+'CF PS'!AQ53/1000000</f>
        <v>0.10095800000000001</v>
      </c>
      <c r="L30" s="43">
        <f>+'CF PS'!AR53/1000000</f>
        <v>0</v>
      </c>
      <c r="M30" s="43">
        <f>+'CF PS'!AS53/1000</f>
        <v>0</v>
      </c>
      <c r="N30" s="43">
        <f>+'CF PS'!AT53/1000</f>
        <v>25.852777</v>
      </c>
      <c r="O30" s="43">
        <f>SUM('CF PS'!AU53:AX53)/1000000</f>
        <v>0</v>
      </c>
      <c r="P30" s="43">
        <f>+'CF PS'!AY53/1000000</f>
        <v>8.0759999999999998E-3</v>
      </c>
      <c r="Q30" s="43">
        <f>+'CF PS'!AZ53/1000</f>
        <v>0</v>
      </c>
      <c r="R30" s="43">
        <f>+'CF PS'!BA53/1000000</f>
        <v>0</v>
      </c>
      <c r="S30" s="43">
        <f>+'CF PS'!BB53/1000000</f>
        <v>9.2882000000000006E-2</v>
      </c>
      <c r="T30" s="43">
        <f>+'CF PS'!BC53/1000000</f>
        <v>0</v>
      </c>
      <c r="U30" s="43">
        <f>+'CF PS'!BD53/1000</f>
        <v>0</v>
      </c>
      <c r="V30" s="43">
        <f>+'CF PS'!BE53/1000</f>
        <v>25.852777</v>
      </c>
      <c r="W30" s="43">
        <f>SUM('CF PS'!BF53:BI53)/1000000</f>
        <v>0</v>
      </c>
      <c r="X30" s="43">
        <f>+'CF PS'!BJ53</f>
        <v>98.739000000000004</v>
      </c>
      <c r="Y30" s="43">
        <f>+'CF PS'!BM53*'CF PS'!BN53</f>
        <v>5.2927919999999995</v>
      </c>
      <c r="Z30" s="43">
        <f>IF((SUM('CF PS'!BP53:'CF PS'!BS53))=0,0,SUM('CF PS'!BP53:'CF PS'!BS53)/(COUNT('CF PS'!BP53:'CF PS'!BS53)-COUNTIF('CF PS'!BP53:'CF PS'!BS53,0)))</f>
        <v>57.914333333333332</v>
      </c>
      <c r="AA30" s="43">
        <f>+'CF PS'!BT53/1000000</f>
        <v>9.1710879999999992</v>
      </c>
      <c r="AB30" s="43">
        <f>(+'CF PS'!BU53)/1000000</f>
        <v>1.0879319999999999</v>
      </c>
      <c r="AC30" s="43">
        <f>(+'CF PS'!CT53)/1000000</f>
        <v>0</v>
      </c>
      <c r="AD30" s="43">
        <f>(+'CF PS'!DI53*('CF PS'!DJ53/100))/1000000</f>
        <v>0</v>
      </c>
      <c r="AE30" s="43">
        <f>(SUM('CF PS'!DK53:DM53)/1000000)</f>
        <v>0</v>
      </c>
      <c r="AF30" s="43">
        <f>(+'CF PS'!DO53)/1000000</f>
        <v>8.0831549999999996</v>
      </c>
      <c r="AG30" s="43">
        <f>(+'CF PS'!DP53)/1000000</f>
        <v>1.524786</v>
      </c>
    </row>
    <row r="31" spans="1:33" x14ac:dyDescent="0.2">
      <c r="A31" s="41">
        <f>+'D-PDP'!C54</f>
        <v>2041</v>
      </c>
      <c r="B31" s="42">
        <f>+'CF PS'!D54</f>
        <v>4</v>
      </c>
      <c r="C31" s="43">
        <f>+'CF PS'!AB54/1000000</f>
        <v>9.0397000000000005E-2</v>
      </c>
      <c r="D31" s="43">
        <f>+'CF PS'!AC54/1000000</f>
        <v>0</v>
      </c>
      <c r="E31" s="43">
        <f>+'CF PS'!AD54/1000</f>
        <v>0</v>
      </c>
      <c r="F31" s="43">
        <f>+'CF PS'!AE54/1000</f>
        <v>22.791319999999999</v>
      </c>
      <c r="G31" s="43">
        <f>SUM('CF PS'!AF54:AI54)/1000000</f>
        <v>0</v>
      </c>
      <c r="H31" s="43">
        <f>+'CF PS'!AM54/1000000</f>
        <v>7.2309999999999996E-3</v>
      </c>
      <c r="I31" s="43">
        <f>+'CF PS'!AN54/1000</f>
        <v>0</v>
      </c>
      <c r="J31" s="43">
        <f>'CF PS'!AO54/1000000</f>
        <v>0</v>
      </c>
      <c r="K31" s="43">
        <f>+'CF PS'!AQ54/1000000</f>
        <v>9.0397000000000005E-2</v>
      </c>
      <c r="L31" s="43">
        <f>+'CF PS'!AR54/1000000</f>
        <v>0</v>
      </c>
      <c r="M31" s="43">
        <f>+'CF PS'!AS54/1000</f>
        <v>0</v>
      </c>
      <c r="N31" s="43">
        <f>+'CF PS'!AT54/1000</f>
        <v>22.791319999999999</v>
      </c>
      <c r="O31" s="43">
        <f>SUM('CF PS'!AU54:AX54)/1000000</f>
        <v>0</v>
      </c>
      <c r="P31" s="43">
        <f>+'CF PS'!AY54/1000000</f>
        <v>7.2309999999999996E-3</v>
      </c>
      <c r="Q31" s="43">
        <f>+'CF PS'!AZ54/1000</f>
        <v>0</v>
      </c>
      <c r="R31" s="43">
        <f>+'CF PS'!BA54/1000000</f>
        <v>0</v>
      </c>
      <c r="S31" s="43">
        <f>+'CF PS'!BB54/1000000</f>
        <v>8.3165000000000003E-2</v>
      </c>
      <c r="T31" s="43">
        <f>+'CF PS'!BC54/1000000</f>
        <v>0</v>
      </c>
      <c r="U31" s="43">
        <f>+'CF PS'!BD54/1000</f>
        <v>0</v>
      </c>
      <c r="V31" s="43">
        <f>+'CF PS'!BE54/1000</f>
        <v>22.791319999999999</v>
      </c>
      <c r="W31" s="43">
        <f>SUM('CF PS'!BF54:BI54)/1000000</f>
        <v>0</v>
      </c>
      <c r="X31" s="43">
        <f>+'CF PS'!BJ54</f>
        <v>98.739000000000004</v>
      </c>
      <c r="Y31" s="43">
        <f>+'CF PS'!BM54*'CF PS'!BN54</f>
        <v>5.2927919999999995</v>
      </c>
      <c r="Z31" s="43">
        <f>IF((SUM('CF PS'!BP54:'CF PS'!BS54))=0,0,SUM('CF PS'!BP54:'CF PS'!BS54)/(COUNT('CF PS'!BP54:'CF PS'!BS54)-COUNTIF('CF PS'!BP54:'CF PS'!BS54,0)))</f>
        <v>57.914333333333332</v>
      </c>
      <c r="AA31" s="43">
        <f>+'CF PS'!BT54/1000000</f>
        <v>8.2117129999999996</v>
      </c>
      <c r="AB31" s="43">
        <f>(+'CF PS'!BU54)/1000000</f>
        <v>1.0848640000000001</v>
      </c>
      <c r="AC31" s="43">
        <f>(+'CF PS'!CT54)/1000000</f>
        <v>0</v>
      </c>
      <c r="AD31" s="43">
        <f>(+'CF PS'!DI54*('CF PS'!DJ54/100))/1000000</f>
        <v>0</v>
      </c>
      <c r="AE31" s="43">
        <f>(SUM('CF PS'!DK54:DM54)/1000000)</f>
        <v>0</v>
      </c>
      <c r="AF31" s="43">
        <f>(+'CF PS'!DO54)/1000000</f>
        <v>7.1268479999999998</v>
      </c>
      <c r="AG31" s="43">
        <f>(+'CF PS'!DP54)/1000000</f>
        <v>1.222173</v>
      </c>
    </row>
    <row r="32" spans="1:33" x14ac:dyDescent="0.2">
      <c r="A32" s="41">
        <f>+'D-PDP'!C55</f>
        <v>2042</v>
      </c>
      <c r="B32" s="42">
        <f>+'CF PS'!D55</f>
        <v>2</v>
      </c>
      <c r="C32" s="43">
        <f>+'CF PS'!AB55/1000000</f>
        <v>8.0435000000000006E-2</v>
      </c>
      <c r="D32" s="43">
        <f>+'CF PS'!AC55/1000000</f>
        <v>0</v>
      </c>
      <c r="E32" s="43">
        <f>+'CF PS'!AD55/1000</f>
        <v>0</v>
      </c>
      <c r="F32" s="43">
        <f>+'CF PS'!AE55/1000</f>
        <v>20.403959999999998</v>
      </c>
      <c r="G32" s="43">
        <f>SUM('CF PS'!AF55:AI55)/1000000</f>
        <v>0</v>
      </c>
      <c r="H32" s="43">
        <f>+'CF PS'!AM55/1000000</f>
        <v>6.4339999999999996E-3</v>
      </c>
      <c r="I32" s="43">
        <f>+'CF PS'!AN55/1000</f>
        <v>0</v>
      </c>
      <c r="J32" s="43">
        <f>'CF PS'!AO55/1000000</f>
        <v>0</v>
      </c>
      <c r="K32" s="43">
        <f>+'CF PS'!AQ55/1000000</f>
        <v>8.0435000000000006E-2</v>
      </c>
      <c r="L32" s="43">
        <f>+'CF PS'!AR55/1000000</f>
        <v>0</v>
      </c>
      <c r="M32" s="43">
        <f>+'CF PS'!AS55/1000</f>
        <v>0</v>
      </c>
      <c r="N32" s="43">
        <f>+'CF PS'!AT55/1000</f>
        <v>20.403959999999998</v>
      </c>
      <c r="O32" s="43">
        <f>SUM('CF PS'!AU55:AX55)/1000000</f>
        <v>0</v>
      </c>
      <c r="P32" s="43">
        <f>+'CF PS'!AY55/1000000</f>
        <v>6.4339999999999996E-3</v>
      </c>
      <c r="Q32" s="43">
        <f>+'CF PS'!AZ55/1000</f>
        <v>0</v>
      </c>
      <c r="R32" s="43">
        <f>+'CF PS'!BA55/1000000</f>
        <v>0</v>
      </c>
      <c r="S32" s="43">
        <f>+'CF PS'!BB55/1000000</f>
        <v>7.3999999999999996E-2</v>
      </c>
      <c r="T32" s="43">
        <f>+'CF PS'!BC55/1000000</f>
        <v>0</v>
      </c>
      <c r="U32" s="43">
        <f>+'CF PS'!BD55/1000</f>
        <v>0</v>
      </c>
      <c r="V32" s="43">
        <f>+'CF PS'!BE55/1000</f>
        <v>20.403959999999998</v>
      </c>
      <c r="W32" s="43">
        <f>SUM('CF PS'!BF55:BI55)/1000000</f>
        <v>0</v>
      </c>
      <c r="X32" s="43">
        <f>+'CF PS'!BJ55</f>
        <v>98.739000000000004</v>
      </c>
      <c r="Y32" s="43">
        <f>+'CF PS'!BM55*'CF PS'!BN55</f>
        <v>5.2927919999999995</v>
      </c>
      <c r="Z32" s="43">
        <f>IF((SUM('CF PS'!BP55:'CF PS'!BS55))=0,0,SUM('CF PS'!BP55:'CF PS'!BS55)/(COUNT('CF PS'!BP55:'CF PS'!BS55)-COUNTIF('CF PS'!BP55:'CF PS'!BS55,0)))</f>
        <v>57.914333333333332</v>
      </c>
      <c r="AA32" s="43">
        <f>+'CF PS'!BT55/1000000</f>
        <v>7.3067799999999998</v>
      </c>
      <c r="AB32" s="43">
        <f>(+'CF PS'!BU55)/1000000</f>
        <v>0.99927600000000005</v>
      </c>
      <c r="AC32" s="43">
        <f>(+'CF PS'!CT55)/1000000</f>
        <v>0</v>
      </c>
      <c r="AD32" s="43">
        <f>(+'CF PS'!DI55*('CF PS'!DJ55/100))/1000000</f>
        <v>0</v>
      </c>
      <c r="AE32" s="43">
        <f>(SUM('CF PS'!DK55:DM55)/1000000)</f>
        <v>0</v>
      </c>
      <c r="AF32" s="43">
        <f>(+'CF PS'!DO55)/1000000</f>
        <v>6.3075039999999998</v>
      </c>
      <c r="AG32" s="43">
        <f>(+'CF PS'!DP55)/1000000</f>
        <v>0.98333199999999998</v>
      </c>
    </row>
    <row r="33" spans="1:33" x14ac:dyDescent="0.2">
      <c r="A33" s="41">
        <f>+'D-PDP'!C56</f>
        <v>2043</v>
      </c>
      <c r="B33" s="42">
        <f>+'CF PS'!D56</f>
        <v>33</v>
      </c>
      <c r="C33" s="43">
        <f>+'CF PS'!AB56/1000000</f>
        <v>0.10347000000000001</v>
      </c>
      <c r="D33" s="43">
        <f>+'CF PS'!AC56/1000000</f>
        <v>0</v>
      </c>
      <c r="E33" s="43">
        <f>+'CF PS'!AD56/1000</f>
        <v>0</v>
      </c>
      <c r="F33" s="43">
        <f>+'CF PS'!AE56/1000</f>
        <v>21.929504000000001</v>
      </c>
      <c r="G33" s="43">
        <f>SUM('CF PS'!AF56:AI56)/1000000</f>
        <v>0</v>
      </c>
      <c r="H33" s="43">
        <f>+'CF PS'!AM56/1000000</f>
        <v>8.2769999999999996E-3</v>
      </c>
      <c r="I33" s="43">
        <f>+'CF PS'!AN56/1000</f>
        <v>0</v>
      </c>
      <c r="J33" s="43">
        <f>'CF PS'!AO56/1000000</f>
        <v>0</v>
      </c>
      <c r="K33" s="43">
        <f>+'CF PS'!AQ56/1000000</f>
        <v>0.10347000000000001</v>
      </c>
      <c r="L33" s="43">
        <f>+'CF PS'!AR56/1000000</f>
        <v>0</v>
      </c>
      <c r="M33" s="43">
        <f>+'CF PS'!AS56/1000</f>
        <v>0</v>
      </c>
      <c r="N33" s="43">
        <f>+'CF PS'!AT56/1000</f>
        <v>21.929504000000001</v>
      </c>
      <c r="O33" s="43">
        <f>SUM('CF PS'!AU56:AX56)/1000000</f>
        <v>0</v>
      </c>
      <c r="P33" s="43">
        <f>+'CF PS'!AY56/1000000</f>
        <v>8.2769999999999996E-3</v>
      </c>
      <c r="Q33" s="43">
        <f>+'CF PS'!AZ56/1000</f>
        <v>0</v>
      </c>
      <c r="R33" s="43">
        <f>+'CF PS'!BA56/1000000</f>
        <v>0</v>
      </c>
      <c r="S33" s="43">
        <f>+'CF PS'!BB56/1000000</f>
        <v>9.5191999999999999E-2</v>
      </c>
      <c r="T33" s="43">
        <f>+'CF PS'!BC56/1000000</f>
        <v>0</v>
      </c>
      <c r="U33" s="43">
        <f>+'CF PS'!BD56/1000</f>
        <v>0</v>
      </c>
      <c r="V33" s="43">
        <f>+'CF PS'!BE56/1000</f>
        <v>21.929504000000001</v>
      </c>
      <c r="W33" s="43">
        <f>SUM('CF PS'!BF56:BI56)/1000000</f>
        <v>0</v>
      </c>
      <c r="X33" s="43">
        <f>+'CF PS'!BJ56</f>
        <v>98.739000000000004</v>
      </c>
      <c r="Y33" s="43">
        <f>+'CF PS'!BM56*'CF PS'!BN56</f>
        <v>5.2927919999999995</v>
      </c>
      <c r="Z33" s="43">
        <f>IF((SUM('CF PS'!BP56:'CF PS'!BS56))=0,0,SUM('CF PS'!BP56:'CF PS'!BS56)/(COUNT('CF PS'!BP56:'CF PS'!BS56)-COUNTIF('CF PS'!BP56:'CF PS'!BS56,0)))</f>
        <v>57.914333333333332</v>
      </c>
      <c r="AA33" s="43">
        <f>+'CF PS'!BT56/1000000</f>
        <v>9.3992540000000009</v>
      </c>
      <c r="AB33" s="43">
        <f>(+'CF PS'!BU56)/1000000</f>
        <v>4.1839500000000003</v>
      </c>
      <c r="AC33" s="43">
        <f>(+'CF PS'!CT56)/1000000</f>
        <v>0</v>
      </c>
      <c r="AD33" s="43">
        <f>(+'CF PS'!DI56*('CF PS'!DJ56/100))/1000000</f>
        <v>0</v>
      </c>
      <c r="AE33" s="43">
        <f>(SUM('CF PS'!DK56:DM56)/1000000)</f>
        <v>0</v>
      </c>
      <c r="AF33" s="43">
        <f>(+'CF PS'!DO56)/1000000</f>
        <v>5.2153029999999996</v>
      </c>
      <c r="AG33" s="43">
        <f>(+'CF PS'!DP56)/1000000</f>
        <v>0.73914400000000002</v>
      </c>
    </row>
    <row r="34" spans="1:33" x14ac:dyDescent="0.2">
      <c r="A34" s="41">
        <f>+'D-PDP'!C57</f>
        <v>2044</v>
      </c>
      <c r="B34" s="42">
        <f>+'CF PS'!D57</f>
        <v>75</v>
      </c>
      <c r="C34" s="43">
        <f>+'CF PS'!AB57/1000000</f>
        <v>0.17114099999999999</v>
      </c>
      <c r="D34" s="43">
        <f>+'CF PS'!AC57/1000000</f>
        <v>0</v>
      </c>
      <c r="E34" s="43">
        <f>+'CF PS'!AD57/1000</f>
        <v>0</v>
      </c>
      <c r="F34" s="43">
        <f>+'CF PS'!AE57/1000</f>
        <v>25.554625000000001</v>
      </c>
      <c r="G34" s="43">
        <f>SUM('CF PS'!AF57:AI57)/1000000</f>
        <v>0</v>
      </c>
      <c r="H34" s="43">
        <f>+'CF PS'!AM57/1000000</f>
        <v>1.3691E-2</v>
      </c>
      <c r="I34" s="43">
        <f>+'CF PS'!AN57/1000</f>
        <v>0</v>
      </c>
      <c r="J34" s="43">
        <f>'CF PS'!AO57/1000000</f>
        <v>0</v>
      </c>
      <c r="K34" s="43">
        <f>+'CF PS'!AQ57/1000000</f>
        <v>0.17114099999999999</v>
      </c>
      <c r="L34" s="43">
        <f>+'CF PS'!AR57/1000000</f>
        <v>0</v>
      </c>
      <c r="M34" s="43">
        <f>+'CF PS'!AS57/1000</f>
        <v>0</v>
      </c>
      <c r="N34" s="43">
        <f>+'CF PS'!AT57/1000</f>
        <v>25.554625000000001</v>
      </c>
      <c r="O34" s="43">
        <f>SUM('CF PS'!AU57:AX57)/1000000</f>
        <v>0</v>
      </c>
      <c r="P34" s="43">
        <f>+'CF PS'!AY57/1000000</f>
        <v>1.3691E-2</v>
      </c>
      <c r="Q34" s="43">
        <f>+'CF PS'!AZ57/1000</f>
        <v>0</v>
      </c>
      <c r="R34" s="43">
        <f>+'CF PS'!BA57/1000000</f>
        <v>0</v>
      </c>
      <c r="S34" s="43">
        <f>+'CF PS'!BB57/1000000</f>
        <v>0.15745000000000001</v>
      </c>
      <c r="T34" s="43">
        <f>+'CF PS'!BC57/1000000</f>
        <v>0</v>
      </c>
      <c r="U34" s="43">
        <f>+'CF PS'!BD57/1000</f>
        <v>0</v>
      </c>
      <c r="V34" s="43">
        <f>+'CF PS'!BE57/1000</f>
        <v>25.554625000000001</v>
      </c>
      <c r="W34" s="43">
        <f>SUM('CF PS'!BF57:BI57)/1000000</f>
        <v>0</v>
      </c>
      <c r="X34" s="43">
        <f>+'CF PS'!BJ57</f>
        <v>98.739000000000004</v>
      </c>
      <c r="Y34" s="43">
        <f>+'CF PS'!BM57*'CF PS'!BN57</f>
        <v>5.2927919999999995</v>
      </c>
      <c r="Z34" s="43">
        <f>IF((SUM('CF PS'!BP57:'CF PS'!BS57))=0,0,SUM('CF PS'!BP57:'CF PS'!BS57)/(COUNT('CF PS'!BP57:'CF PS'!BS57)-COUNTIF('CF PS'!BP57:'CF PS'!BS57,0)))</f>
        <v>57.914333333333332</v>
      </c>
      <c r="AA34" s="43">
        <f>+'CF PS'!BT57/1000000</f>
        <v>15.546507</v>
      </c>
      <c r="AB34" s="43">
        <f>(+'CF PS'!BU57)/1000000</f>
        <v>11.547499</v>
      </c>
      <c r="AC34" s="43">
        <f>(+'CF PS'!CT57)/1000000</f>
        <v>0</v>
      </c>
      <c r="AD34" s="43">
        <f>(+'CF PS'!DI57*('CF PS'!DJ57/100))/1000000</f>
        <v>0</v>
      </c>
      <c r="AE34" s="43">
        <f>(SUM('CF PS'!DK57:DM57)/1000000)</f>
        <v>5.7930000000000004E-3</v>
      </c>
      <c r="AF34" s="43">
        <f>(+'CF PS'!DO57)/1000000</f>
        <v>3.9932129999999999</v>
      </c>
      <c r="AG34" s="43">
        <f>(+'CF PS'!DP57)/1000000</f>
        <v>0.51449299999999998</v>
      </c>
    </row>
    <row r="35" spans="1:33" x14ac:dyDescent="0.2">
      <c r="A35" s="41">
        <f>+'D-PDP'!C58</f>
        <v>2045</v>
      </c>
      <c r="B35" s="42">
        <f>+'CF PS'!D58</f>
        <v>73</v>
      </c>
      <c r="C35" s="43">
        <f>+'CF PS'!AB58/1000000</f>
        <v>0.152562</v>
      </c>
      <c r="D35" s="43">
        <f>+'CF PS'!AC58/1000000</f>
        <v>0</v>
      </c>
      <c r="E35" s="43">
        <f>+'CF PS'!AD58/1000</f>
        <v>0</v>
      </c>
      <c r="F35" s="43">
        <f>+'CF PS'!AE58/1000</f>
        <v>20.745640999999999</v>
      </c>
      <c r="G35" s="43">
        <f>SUM('CF PS'!AF58:AI58)/1000000</f>
        <v>0</v>
      </c>
      <c r="H35" s="43">
        <f>+'CF PS'!AM58/1000000</f>
        <v>1.2204E-2</v>
      </c>
      <c r="I35" s="43">
        <f>+'CF PS'!AN58/1000</f>
        <v>0</v>
      </c>
      <c r="J35" s="43">
        <f>'CF PS'!AO58/1000000</f>
        <v>0</v>
      </c>
      <c r="K35" s="43">
        <f>+'CF PS'!AQ58/1000000</f>
        <v>0.152562</v>
      </c>
      <c r="L35" s="43">
        <f>+'CF PS'!AR58/1000000</f>
        <v>0</v>
      </c>
      <c r="M35" s="43">
        <f>+'CF PS'!AS58/1000</f>
        <v>0</v>
      </c>
      <c r="N35" s="43">
        <f>+'CF PS'!AT58/1000</f>
        <v>20.745640999999999</v>
      </c>
      <c r="O35" s="43">
        <f>SUM('CF PS'!AU58:AX58)/1000000</f>
        <v>0</v>
      </c>
      <c r="P35" s="43">
        <f>+'CF PS'!AY58/1000000</f>
        <v>1.2204E-2</v>
      </c>
      <c r="Q35" s="43">
        <f>+'CF PS'!AZ58/1000</f>
        <v>0</v>
      </c>
      <c r="R35" s="43">
        <f>+'CF PS'!BA58/1000000</f>
        <v>0</v>
      </c>
      <c r="S35" s="43">
        <f>+'CF PS'!BB58/1000000</f>
        <v>0.14035700000000001</v>
      </c>
      <c r="T35" s="43">
        <f>+'CF PS'!BC58/1000000</f>
        <v>0</v>
      </c>
      <c r="U35" s="43">
        <f>+'CF PS'!BD58/1000</f>
        <v>0</v>
      </c>
      <c r="V35" s="43">
        <f>+'CF PS'!BE58/1000</f>
        <v>20.745640999999999</v>
      </c>
      <c r="W35" s="43">
        <f>SUM('CF PS'!BF58:BI58)/1000000</f>
        <v>0</v>
      </c>
      <c r="X35" s="43">
        <f>+'CF PS'!BJ58</f>
        <v>98.739000000000004</v>
      </c>
      <c r="Y35" s="43">
        <f>+'CF PS'!BM58*'CF PS'!BN58</f>
        <v>5.2927919999999995</v>
      </c>
      <c r="Z35" s="43">
        <f>IF((SUM('CF PS'!BP58:'CF PS'!BS58))=0,0,SUM('CF PS'!BP58:'CF PS'!BS58)/(COUNT('CF PS'!BP58:'CF PS'!BS58)-COUNTIF('CF PS'!BP58:'CF PS'!BS58,0)))</f>
        <v>57.914333333333332</v>
      </c>
      <c r="AA35" s="43">
        <f>+'CF PS'!BT58/1000000</f>
        <v>13.858757000000001</v>
      </c>
      <c r="AB35" s="43">
        <f>(+'CF PS'!BU58)/1000000</f>
        <v>11.385749000000001</v>
      </c>
      <c r="AC35" s="43">
        <f>(+'CF PS'!CT58)/1000000</f>
        <v>0</v>
      </c>
      <c r="AD35" s="43">
        <f>(+'CF PS'!DI58*('CF PS'!DJ58/100))/1000000</f>
        <v>0</v>
      </c>
      <c r="AE35" s="43">
        <f>(SUM('CF PS'!DK58:DM58)/1000000)</f>
        <v>5.8110000000000002E-3</v>
      </c>
      <c r="AF35" s="43">
        <f>(+'CF PS'!DO58)/1000000</f>
        <v>2.4671970000000001</v>
      </c>
      <c r="AG35" s="43">
        <f>(+'CF PS'!DP58)/1000000</f>
        <v>0.28898000000000001</v>
      </c>
    </row>
    <row r="36" spans="1:33" x14ac:dyDescent="0.2">
      <c r="A36" s="41">
        <f>+'D-PDP'!C59</f>
        <v>2046</v>
      </c>
      <c r="B36" s="42">
        <f>+'CF PS'!D59</f>
        <v>71</v>
      </c>
      <c r="C36" s="43">
        <f>+'CF PS'!AB59/1000000</f>
        <v>0.136408</v>
      </c>
      <c r="D36" s="43">
        <f>+'CF PS'!AC59/1000000</f>
        <v>0</v>
      </c>
      <c r="E36" s="43">
        <f>+'CF PS'!AD59/1000</f>
        <v>0</v>
      </c>
      <c r="F36" s="43">
        <f>+'CF PS'!AE59/1000</f>
        <v>16.852657999999998</v>
      </c>
      <c r="G36" s="43">
        <f>SUM('CF PS'!AF59:AI59)/1000000</f>
        <v>0</v>
      </c>
      <c r="H36" s="43">
        <f>+'CF PS'!AM59/1000000</f>
        <v>1.0912E-2</v>
      </c>
      <c r="I36" s="43">
        <f>+'CF PS'!AN59/1000</f>
        <v>0</v>
      </c>
      <c r="J36" s="43">
        <f>'CF PS'!AO59/1000000</f>
        <v>0</v>
      </c>
      <c r="K36" s="43">
        <f>+'CF PS'!AQ59/1000000</f>
        <v>0.136408</v>
      </c>
      <c r="L36" s="43">
        <f>+'CF PS'!AR59/1000000</f>
        <v>0</v>
      </c>
      <c r="M36" s="43">
        <f>+'CF PS'!AS59/1000</f>
        <v>0</v>
      </c>
      <c r="N36" s="43">
        <f>+'CF PS'!AT59/1000</f>
        <v>16.852657999999998</v>
      </c>
      <c r="O36" s="43">
        <f>SUM('CF PS'!AU59:AX59)/1000000</f>
        <v>0</v>
      </c>
      <c r="P36" s="43">
        <f>+'CF PS'!AY59/1000000</f>
        <v>1.0912E-2</v>
      </c>
      <c r="Q36" s="43">
        <f>+'CF PS'!AZ59/1000</f>
        <v>0</v>
      </c>
      <c r="R36" s="43">
        <f>+'CF PS'!BA59/1000000</f>
        <v>0</v>
      </c>
      <c r="S36" s="43">
        <f>+'CF PS'!BB59/1000000</f>
        <v>0.125495</v>
      </c>
      <c r="T36" s="43">
        <f>+'CF PS'!BC59/1000000</f>
        <v>0</v>
      </c>
      <c r="U36" s="43">
        <f>+'CF PS'!BD59/1000</f>
        <v>0</v>
      </c>
      <c r="V36" s="43">
        <f>+'CF PS'!BE59/1000</f>
        <v>16.852657999999998</v>
      </c>
      <c r="W36" s="43">
        <f>SUM('CF PS'!BF59:BI59)/1000000</f>
        <v>0</v>
      </c>
      <c r="X36" s="43">
        <f>+'CF PS'!BJ59</f>
        <v>98.739000000000004</v>
      </c>
      <c r="Y36" s="43">
        <f>+'CF PS'!BM59*'CF PS'!BN59</f>
        <v>5.2927919999999995</v>
      </c>
      <c r="Z36" s="43">
        <f>IF((SUM('CF PS'!BP59:'CF PS'!BS59))=0,0,SUM('CF PS'!BP59:'CF PS'!BS59)/(COUNT('CF PS'!BP59:'CF PS'!BS59)-COUNTIF('CF PS'!BP59:'CF PS'!BS59,0)))</f>
        <v>57.914333333333332</v>
      </c>
      <c r="AA36" s="43">
        <f>+'CF PS'!BT59/1000000</f>
        <v>12.391313999999999</v>
      </c>
      <c r="AB36" s="43">
        <f>(+'CF PS'!BU59)/1000000</f>
        <v>11.254293000000001</v>
      </c>
      <c r="AC36" s="43">
        <f>(+'CF PS'!CT59)/1000000</f>
        <v>0</v>
      </c>
      <c r="AD36" s="43">
        <f>(+'CF PS'!DI59*('CF PS'!DJ59/100))/1000000</f>
        <v>0</v>
      </c>
      <c r="AE36" s="43">
        <f>(SUM('CF PS'!DK59:DM59)/1000000)</f>
        <v>5.7939999999999997E-3</v>
      </c>
      <c r="AF36" s="43">
        <f>(+'CF PS'!DO59)/1000000</f>
        <v>1.1312260000000001</v>
      </c>
      <c r="AG36" s="43">
        <f>(+'CF PS'!DP59)/1000000</f>
        <v>0.12045400000000001</v>
      </c>
    </row>
    <row r="37" spans="1:33" x14ac:dyDescent="0.2">
      <c r="A37" s="41">
        <f>+'D-PDP'!C60</f>
        <v>2047</v>
      </c>
      <c r="B37" s="42">
        <f>+'CF PS'!D60</f>
        <v>0</v>
      </c>
      <c r="C37" s="43">
        <f>+'CF PS'!AB60/1000000</f>
        <v>0</v>
      </c>
      <c r="D37" s="43">
        <f>+'CF PS'!AC60/1000000</f>
        <v>0</v>
      </c>
      <c r="E37" s="43">
        <f>+'CF PS'!AD60/1000</f>
        <v>0</v>
      </c>
      <c r="F37" s="43">
        <f>+'CF PS'!AE60/1000</f>
        <v>0</v>
      </c>
      <c r="G37" s="43">
        <f>SUM('CF PS'!AF60:AI60)/1000000</f>
        <v>0</v>
      </c>
      <c r="H37" s="43">
        <f>+'CF PS'!AM60/1000000</f>
        <v>0</v>
      </c>
      <c r="I37" s="43">
        <f>+'CF PS'!AN60/1000</f>
        <v>0</v>
      </c>
      <c r="J37" s="43">
        <f>'CF PS'!AO60/1000000</f>
        <v>0</v>
      </c>
      <c r="K37" s="43">
        <f>+'CF PS'!AQ60/1000000</f>
        <v>0</v>
      </c>
      <c r="L37" s="43">
        <f>+'CF PS'!AR60/1000000</f>
        <v>0</v>
      </c>
      <c r="M37" s="43">
        <f>+'CF PS'!AS60/1000</f>
        <v>0</v>
      </c>
      <c r="N37" s="43">
        <f>+'CF PS'!AT60/1000</f>
        <v>0</v>
      </c>
      <c r="O37" s="43">
        <f>SUM('CF PS'!AU60:AX60)/1000000</f>
        <v>0</v>
      </c>
      <c r="P37" s="43">
        <f>+'CF PS'!AY60/1000000</f>
        <v>0</v>
      </c>
      <c r="Q37" s="43">
        <f>+'CF PS'!AZ60/1000</f>
        <v>0</v>
      </c>
      <c r="R37" s="43">
        <f>+'CF PS'!BA60/1000000</f>
        <v>0</v>
      </c>
      <c r="S37" s="43">
        <f>+'CF PS'!BB60/1000000</f>
        <v>0</v>
      </c>
      <c r="T37" s="43">
        <f>+'CF PS'!BC60/1000000</f>
        <v>0</v>
      </c>
      <c r="U37" s="43">
        <f>+'CF PS'!BD60/1000</f>
        <v>0</v>
      </c>
      <c r="V37" s="43">
        <f>+'CF PS'!BE60/1000</f>
        <v>0</v>
      </c>
      <c r="W37" s="43">
        <f>SUM('CF PS'!BF60:BI60)/1000000</f>
        <v>0</v>
      </c>
      <c r="X37" s="43">
        <f>+'CF PS'!BJ60</f>
        <v>98.739000000000004</v>
      </c>
      <c r="Y37" s="43">
        <f>+'CF PS'!BM60*'CF PS'!BN60</f>
        <v>5.2927919999999995</v>
      </c>
      <c r="Z37" s="43">
        <f>IF((SUM('CF PS'!BP60:'CF PS'!BS60))=0,0,SUM('CF PS'!BP60:'CF PS'!BS60)/(COUNT('CF PS'!BP60:'CF PS'!BS60)-COUNTIF('CF PS'!BP60:'CF PS'!BS60,0)))</f>
        <v>57.914333333333332</v>
      </c>
      <c r="AA37" s="43">
        <f>+'CF PS'!BT60/1000000</f>
        <v>0</v>
      </c>
      <c r="AB37" s="43">
        <f>(+'CF PS'!BU60)/1000000</f>
        <v>0</v>
      </c>
      <c r="AC37" s="43">
        <f>(+'CF PS'!CT60)/1000000</f>
        <v>0</v>
      </c>
      <c r="AD37" s="43">
        <f>(+'CF PS'!DI60*('CF PS'!DJ60/100))/1000000</f>
        <v>0.77357799999999999</v>
      </c>
      <c r="AE37" s="43">
        <f>(SUM('CF PS'!DK60:DM60)/1000000)</f>
        <v>0</v>
      </c>
      <c r="AF37" s="43">
        <f>(+'CF PS'!DO60)/1000000</f>
        <v>-0.77357799999999999</v>
      </c>
      <c r="AG37" s="43">
        <f>(+'CF PS'!DP60)/1000000</f>
        <v>-7.4883000000000005E-2</v>
      </c>
    </row>
    <row r="38" spans="1:33" x14ac:dyDescent="0.2">
      <c r="A38" s="41">
        <f>+'D-PDP'!C61</f>
        <v>2048</v>
      </c>
      <c r="B38" s="42">
        <f>+'CF PS'!D61</f>
        <v>0</v>
      </c>
      <c r="C38" s="43">
        <f>+'CF PS'!AB61/1000000</f>
        <v>0</v>
      </c>
      <c r="D38" s="43">
        <f>+'CF PS'!AC61/1000000</f>
        <v>0</v>
      </c>
      <c r="E38" s="43">
        <f>+'CF PS'!AD61/1000</f>
        <v>0</v>
      </c>
      <c r="F38" s="43">
        <f>+'CF PS'!AE61/1000</f>
        <v>0</v>
      </c>
      <c r="G38" s="43">
        <f>SUM('CF PS'!AF61:AI61)/1000000</f>
        <v>0</v>
      </c>
      <c r="H38" s="43">
        <f>+'CF PS'!AM61/1000000</f>
        <v>0</v>
      </c>
      <c r="I38" s="43">
        <f>+'CF PS'!AN61/1000</f>
        <v>0</v>
      </c>
      <c r="J38" s="43">
        <f>'CF PS'!AO61/1000000</f>
        <v>0</v>
      </c>
      <c r="K38" s="43">
        <f>+'CF PS'!AQ61/1000000</f>
        <v>0</v>
      </c>
      <c r="L38" s="43">
        <f>+'CF PS'!AR61/1000000</f>
        <v>0</v>
      </c>
      <c r="M38" s="43">
        <f>+'CF PS'!AS61/1000</f>
        <v>0</v>
      </c>
      <c r="N38" s="43">
        <f>+'CF PS'!AT61/1000</f>
        <v>0</v>
      </c>
      <c r="O38" s="43">
        <f>SUM('CF PS'!AU61:AX61)/1000000</f>
        <v>0</v>
      </c>
      <c r="P38" s="43">
        <f>+'CF PS'!AY61/1000000</f>
        <v>0</v>
      </c>
      <c r="Q38" s="43">
        <f>+'CF PS'!AZ61/1000</f>
        <v>0</v>
      </c>
      <c r="R38" s="43">
        <f>+'CF PS'!BA61/1000000</f>
        <v>0</v>
      </c>
      <c r="S38" s="43">
        <f>+'CF PS'!BB61/1000000</f>
        <v>0</v>
      </c>
      <c r="T38" s="43">
        <f>+'CF PS'!BC61/1000000</f>
        <v>0</v>
      </c>
      <c r="U38" s="43">
        <f>+'CF PS'!BD61/1000</f>
        <v>0</v>
      </c>
      <c r="V38" s="43">
        <f>+'CF PS'!BE61/1000</f>
        <v>0</v>
      </c>
      <c r="W38" s="43">
        <f>SUM('CF PS'!BF61:BI61)/1000000</f>
        <v>0</v>
      </c>
      <c r="X38" s="43">
        <f>+'CF PS'!BJ61</f>
        <v>98.739000000000004</v>
      </c>
      <c r="Y38" s="43">
        <f>+'CF PS'!BM61*'CF PS'!BN61</f>
        <v>5.2927919999999995</v>
      </c>
      <c r="Z38" s="43">
        <f>IF((SUM('CF PS'!BP61:'CF PS'!BS61))=0,0,SUM('CF PS'!BP61:'CF PS'!BS61)/(COUNT('CF PS'!BP61:'CF PS'!BS61)-COUNTIF('CF PS'!BP61:'CF PS'!BS61,0)))</f>
        <v>57.914333333333332</v>
      </c>
      <c r="AA38" s="43">
        <f>+'CF PS'!BT61/1000000</f>
        <v>0</v>
      </c>
      <c r="AB38" s="43">
        <f>(+'CF PS'!BU61)/1000000</f>
        <v>0</v>
      </c>
      <c r="AC38" s="43">
        <f>(+'CF PS'!CT61)/1000000</f>
        <v>0</v>
      </c>
      <c r="AD38" s="43">
        <f>(+'CF PS'!DI61*('CF PS'!DJ61/100))/1000000</f>
        <v>0</v>
      </c>
      <c r="AE38" s="43">
        <f>(SUM('CF PS'!DK61:DM61)/1000000)</f>
        <v>0</v>
      </c>
      <c r="AF38" s="43">
        <f>(+'CF PS'!DO61)/1000000</f>
        <v>0</v>
      </c>
      <c r="AG38" s="43">
        <f>(+'CF PS'!DP61)/1000000</f>
        <v>0</v>
      </c>
    </row>
    <row r="39" spans="1:33" x14ac:dyDescent="0.2">
      <c r="A39" s="41">
        <f>+'D-PDP'!C62</f>
        <v>2049</v>
      </c>
      <c r="B39" s="42">
        <f>+'CF PS'!D62</f>
        <v>0</v>
      </c>
      <c r="C39" s="43">
        <f>+'CF PS'!AB62/1000000</f>
        <v>0</v>
      </c>
      <c r="D39" s="43">
        <f>+'CF PS'!AC62/1000000</f>
        <v>0</v>
      </c>
      <c r="E39" s="43">
        <f>+'CF PS'!AD62/1000</f>
        <v>0</v>
      </c>
      <c r="F39" s="43">
        <f>+'CF PS'!AE62/1000</f>
        <v>0</v>
      </c>
      <c r="G39" s="43">
        <f>SUM('CF PS'!AF62:AI62)/1000000</f>
        <v>0</v>
      </c>
      <c r="H39" s="43">
        <f>+'CF PS'!AM62/1000000</f>
        <v>0</v>
      </c>
      <c r="I39" s="43">
        <f>+'CF PS'!AN62/1000</f>
        <v>0</v>
      </c>
      <c r="J39" s="43">
        <f>'CF PS'!AO62/1000000</f>
        <v>0</v>
      </c>
      <c r="K39" s="43">
        <f>+'CF PS'!AQ62/1000000</f>
        <v>0</v>
      </c>
      <c r="L39" s="43">
        <f>+'CF PS'!AR62/1000000</f>
        <v>0</v>
      </c>
      <c r="M39" s="43">
        <f>+'CF PS'!AS62/1000</f>
        <v>0</v>
      </c>
      <c r="N39" s="43">
        <f>+'CF PS'!AT62/1000</f>
        <v>0</v>
      </c>
      <c r="O39" s="43">
        <f>SUM('CF PS'!AU62:AX62)/1000000</f>
        <v>0</v>
      </c>
      <c r="P39" s="43">
        <f>+'CF PS'!AY62/1000000</f>
        <v>0</v>
      </c>
      <c r="Q39" s="43">
        <f>+'CF PS'!AZ62/1000</f>
        <v>0</v>
      </c>
      <c r="R39" s="43">
        <f>+'CF PS'!BA62/1000000</f>
        <v>0</v>
      </c>
      <c r="S39" s="43">
        <f>+'CF PS'!BB62/1000000</f>
        <v>0</v>
      </c>
      <c r="T39" s="43">
        <f>+'CF PS'!BC62/1000000</f>
        <v>0</v>
      </c>
      <c r="U39" s="43">
        <f>+'CF PS'!BD62/1000</f>
        <v>0</v>
      </c>
      <c r="V39" s="43">
        <f>+'CF PS'!BE62/1000</f>
        <v>0</v>
      </c>
      <c r="W39" s="43">
        <f>SUM('CF PS'!BF62:BI62)/1000000</f>
        <v>0</v>
      </c>
      <c r="X39" s="43">
        <f>+'CF PS'!BJ62</f>
        <v>98.739000000000004</v>
      </c>
      <c r="Y39" s="43">
        <f>+'CF PS'!BM62*'CF PS'!BN62</f>
        <v>5.2927919999999995</v>
      </c>
      <c r="Z39" s="43">
        <f>IF((SUM('CF PS'!BP62:'CF PS'!BS62))=0,0,SUM('CF PS'!BP62:'CF PS'!BS62)/(COUNT('CF PS'!BP62:'CF PS'!BS62)-COUNTIF('CF PS'!BP62:'CF PS'!BS62,0)))</f>
        <v>57.914333333333332</v>
      </c>
      <c r="AA39" s="43">
        <f>+'CF PS'!BT62/1000000</f>
        <v>0</v>
      </c>
      <c r="AB39" s="43">
        <f>(+'CF PS'!BU62)/1000000</f>
        <v>0</v>
      </c>
      <c r="AC39" s="43">
        <f>(+'CF PS'!CT62)/1000000</f>
        <v>0</v>
      </c>
      <c r="AD39" s="43">
        <f>(+'CF PS'!DI62*('CF PS'!DJ62/100))/1000000</f>
        <v>0</v>
      </c>
      <c r="AE39" s="43">
        <f>(SUM('CF PS'!DK62:DM62)/1000000)</f>
        <v>0</v>
      </c>
      <c r="AF39" s="43">
        <f>(+'CF PS'!DO62)/1000000</f>
        <v>0</v>
      </c>
      <c r="AG39" s="43">
        <f>(+'CF PS'!DP62)/1000000</f>
        <v>0</v>
      </c>
    </row>
    <row r="40" spans="1:33" x14ac:dyDescent="0.2">
      <c r="A40" s="41">
        <f>+'D-PDP'!C63</f>
        <v>2050</v>
      </c>
      <c r="B40" s="42">
        <f>+'CF PS'!D63</f>
        <v>0</v>
      </c>
      <c r="C40" s="43">
        <f>+'CF PS'!AB63/1000000</f>
        <v>0</v>
      </c>
      <c r="D40" s="43">
        <f>+'CF PS'!AC63/1000000</f>
        <v>0</v>
      </c>
      <c r="E40" s="43">
        <f>+'CF PS'!AD63/1000</f>
        <v>0</v>
      </c>
      <c r="F40" s="43">
        <f>+'CF PS'!AE63/1000</f>
        <v>0</v>
      </c>
      <c r="G40" s="43">
        <f>SUM('CF PS'!AF63:AI63)/1000000</f>
        <v>0</v>
      </c>
      <c r="H40" s="43">
        <f>+'CF PS'!AM63/1000000</f>
        <v>0</v>
      </c>
      <c r="I40" s="43">
        <f>+'CF PS'!AN63/1000</f>
        <v>0</v>
      </c>
      <c r="J40" s="43">
        <f>'CF PS'!AO63/1000000</f>
        <v>0</v>
      </c>
      <c r="K40" s="43">
        <f>+'CF PS'!AQ63/1000000</f>
        <v>0</v>
      </c>
      <c r="L40" s="43">
        <f>+'CF PS'!AR63/1000000</f>
        <v>0</v>
      </c>
      <c r="M40" s="43">
        <f>+'CF PS'!AS63/1000</f>
        <v>0</v>
      </c>
      <c r="N40" s="43">
        <f>+'CF PS'!AT63/1000</f>
        <v>0</v>
      </c>
      <c r="O40" s="43">
        <f>SUM('CF PS'!AU63:AX63)/1000000</f>
        <v>0</v>
      </c>
      <c r="P40" s="43">
        <f>+'CF PS'!AY63/1000000</f>
        <v>0</v>
      </c>
      <c r="Q40" s="43">
        <f>+'CF PS'!AZ63/1000</f>
        <v>0</v>
      </c>
      <c r="R40" s="43">
        <f>+'CF PS'!BA63/1000000</f>
        <v>0</v>
      </c>
      <c r="S40" s="43">
        <f>+'CF PS'!BB63/1000000</f>
        <v>0</v>
      </c>
      <c r="T40" s="43">
        <f>+'CF PS'!BC63/1000000</f>
        <v>0</v>
      </c>
      <c r="U40" s="43">
        <f>+'CF PS'!BD63/1000</f>
        <v>0</v>
      </c>
      <c r="V40" s="43">
        <f>+'CF PS'!BE63/1000</f>
        <v>0</v>
      </c>
      <c r="W40" s="43">
        <f>SUM('CF PS'!BF63:BI63)/1000000</f>
        <v>0</v>
      </c>
      <c r="X40" s="43">
        <f>+'CF PS'!BJ63</f>
        <v>98.739000000000004</v>
      </c>
      <c r="Y40" s="43">
        <f>+'CF PS'!BM63*'CF PS'!BN63</f>
        <v>5.2927919999999995</v>
      </c>
      <c r="Z40" s="43">
        <f>IF((SUM('CF PS'!BP63:'CF PS'!BS63))=0,0,SUM('CF PS'!BP63:'CF PS'!BS63)/(COUNT('CF PS'!BP63:'CF PS'!BS63)-COUNTIF('CF PS'!BP63:'CF PS'!BS63,0)))</f>
        <v>57.914333333333332</v>
      </c>
      <c r="AA40" s="43">
        <f>+'CF PS'!BT63/1000000</f>
        <v>0</v>
      </c>
      <c r="AB40" s="43">
        <f>(+'CF PS'!BU63)/1000000</f>
        <v>0</v>
      </c>
      <c r="AC40" s="43">
        <f>(+'CF PS'!CT63)/1000000</f>
        <v>0</v>
      </c>
      <c r="AD40" s="43">
        <f>(+'CF PS'!DI63*('CF PS'!DJ63/100))/1000000</f>
        <v>0</v>
      </c>
      <c r="AE40" s="43">
        <f>(SUM('CF PS'!DK63:DM63)/1000000)</f>
        <v>0</v>
      </c>
      <c r="AF40" s="43">
        <f>(+'CF PS'!DO63)/1000000</f>
        <v>0</v>
      </c>
      <c r="AG40" s="43">
        <f>(+'CF PS'!DP63)/1000000</f>
        <v>0</v>
      </c>
    </row>
    <row r="41" spans="1:33" x14ac:dyDescent="0.2">
      <c r="A41" s="41">
        <f>+'D-PDP'!C64</f>
        <v>2051</v>
      </c>
      <c r="B41" s="42">
        <f>+'CF PS'!D64</f>
        <v>0</v>
      </c>
      <c r="C41" s="43">
        <f>+'CF PS'!AB64/1000000</f>
        <v>0</v>
      </c>
      <c r="D41" s="43">
        <f>+'CF PS'!AC64/1000000</f>
        <v>0</v>
      </c>
      <c r="E41" s="43">
        <f>+'CF PS'!AD64/1000</f>
        <v>0</v>
      </c>
      <c r="F41" s="43">
        <f>+'CF PS'!AE64/1000</f>
        <v>0</v>
      </c>
      <c r="G41" s="43">
        <f>SUM('CF PS'!AF64:AI64)/1000000</f>
        <v>0</v>
      </c>
      <c r="H41" s="43">
        <f>+'CF PS'!AM64/1000000</f>
        <v>0</v>
      </c>
      <c r="I41" s="43">
        <f>+'CF PS'!AN64/1000</f>
        <v>0</v>
      </c>
      <c r="J41" s="43">
        <f>'CF PS'!AO64/1000000</f>
        <v>0</v>
      </c>
      <c r="K41" s="43">
        <f>+'CF PS'!AQ64/1000000</f>
        <v>0</v>
      </c>
      <c r="L41" s="43">
        <f>+'CF PS'!AR64/1000000</f>
        <v>0</v>
      </c>
      <c r="M41" s="43">
        <f>+'CF PS'!AS64/1000</f>
        <v>0</v>
      </c>
      <c r="N41" s="43">
        <f>+'CF PS'!AT64/1000</f>
        <v>0</v>
      </c>
      <c r="O41" s="43">
        <f>SUM('CF PS'!AU64:AX64)/1000000</f>
        <v>0</v>
      </c>
      <c r="P41" s="43">
        <f>+'CF PS'!AY64/1000000</f>
        <v>0</v>
      </c>
      <c r="Q41" s="43">
        <f>+'CF PS'!AZ64/1000</f>
        <v>0</v>
      </c>
      <c r="R41" s="43">
        <f>+'CF PS'!BA64/1000000</f>
        <v>0</v>
      </c>
      <c r="S41" s="43">
        <f>+'CF PS'!BB64/1000000</f>
        <v>0</v>
      </c>
      <c r="T41" s="43">
        <f>+'CF PS'!BC64/1000000</f>
        <v>0</v>
      </c>
      <c r="U41" s="43">
        <f>+'CF PS'!BD64/1000</f>
        <v>0</v>
      </c>
      <c r="V41" s="43">
        <f>+'CF PS'!BE64/1000</f>
        <v>0</v>
      </c>
      <c r="W41" s="43">
        <f>SUM('CF PS'!BF64:BI64)/1000000</f>
        <v>0</v>
      </c>
      <c r="X41" s="43">
        <f>+'CF PS'!BJ64</f>
        <v>98.739000000000004</v>
      </c>
      <c r="Y41" s="43">
        <f>+'CF PS'!BM64*'CF PS'!BN64</f>
        <v>5.2927919999999995</v>
      </c>
      <c r="Z41" s="43">
        <f>IF((SUM('CF PS'!BP64:'CF PS'!BS64))=0,0,SUM('CF PS'!BP64:'CF PS'!BS64)/(COUNT('CF PS'!BP64:'CF PS'!BS64)-COUNTIF('CF PS'!BP64:'CF PS'!BS64,0)))</f>
        <v>57.914333333333332</v>
      </c>
      <c r="AA41" s="43">
        <f>+'CF PS'!BT64/1000000</f>
        <v>0</v>
      </c>
      <c r="AB41" s="43">
        <f>(+'CF PS'!BU64)/1000000</f>
        <v>0</v>
      </c>
      <c r="AC41" s="43">
        <f>(+'CF PS'!CT64)/1000000</f>
        <v>0</v>
      </c>
      <c r="AD41" s="43">
        <f>(+'CF PS'!DI64*('CF PS'!DJ64/100))/1000000</f>
        <v>0</v>
      </c>
      <c r="AE41" s="43">
        <f>(SUM('CF PS'!DK64:DM64)/1000000)</f>
        <v>0</v>
      </c>
      <c r="AF41" s="43">
        <f>(+'CF PS'!DO64)/1000000</f>
        <v>0</v>
      </c>
      <c r="AG41" s="43">
        <f>(+'CF PS'!DP64)/1000000</f>
        <v>0</v>
      </c>
    </row>
    <row r="42" spans="1:33" x14ac:dyDescent="0.2">
      <c r="A42" s="41">
        <f>+'D-PDP'!C65</f>
        <v>2052</v>
      </c>
      <c r="B42" s="42">
        <f>+'CF PS'!D65</f>
        <v>0</v>
      </c>
      <c r="C42" s="43">
        <f>+'CF PS'!AB65/1000000</f>
        <v>0</v>
      </c>
      <c r="D42" s="43">
        <f>+'CF PS'!AC65/1000000</f>
        <v>0</v>
      </c>
      <c r="E42" s="43">
        <f>+'CF PS'!AD65/1000</f>
        <v>0</v>
      </c>
      <c r="F42" s="43">
        <f>+'CF PS'!AE65/1000</f>
        <v>0</v>
      </c>
      <c r="G42" s="43">
        <f>SUM('CF PS'!AF65:AI65)/1000000</f>
        <v>0</v>
      </c>
      <c r="H42" s="43">
        <f>+'CF PS'!AM65/1000000</f>
        <v>0</v>
      </c>
      <c r="I42" s="43">
        <f>+'CF PS'!AN65/1000</f>
        <v>0</v>
      </c>
      <c r="J42" s="43">
        <f>'CF PS'!AO65/1000000</f>
        <v>0</v>
      </c>
      <c r="K42" s="43">
        <f>+'CF PS'!AQ65/1000000</f>
        <v>0</v>
      </c>
      <c r="L42" s="43">
        <f>+'CF PS'!AR65/1000000</f>
        <v>0</v>
      </c>
      <c r="M42" s="43">
        <f>+'CF PS'!AS65/1000</f>
        <v>0</v>
      </c>
      <c r="N42" s="43">
        <f>+'CF PS'!AT65/1000</f>
        <v>0</v>
      </c>
      <c r="O42" s="43">
        <f>SUM('CF PS'!AU65:AX65)/1000000</f>
        <v>0</v>
      </c>
      <c r="P42" s="43">
        <f>+'CF PS'!AY65/1000000</f>
        <v>0</v>
      </c>
      <c r="Q42" s="43">
        <f>+'CF PS'!AZ65/1000</f>
        <v>0</v>
      </c>
      <c r="R42" s="43">
        <f>+'CF PS'!BA65/1000000</f>
        <v>0</v>
      </c>
      <c r="S42" s="43">
        <f>+'CF PS'!BB65/1000000</f>
        <v>0</v>
      </c>
      <c r="T42" s="43">
        <f>+'CF PS'!BC65/1000000</f>
        <v>0</v>
      </c>
      <c r="U42" s="43">
        <f>+'CF PS'!BD65/1000</f>
        <v>0</v>
      </c>
      <c r="V42" s="43">
        <f>+'CF PS'!BE65/1000</f>
        <v>0</v>
      </c>
      <c r="W42" s="43">
        <f>SUM('CF PS'!BF65:BI65)/1000000</f>
        <v>0</v>
      </c>
      <c r="X42" s="43">
        <f>+'CF PS'!BJ65</f>
        <v>98.739000000000004</v>
      </c>
      <c r="Y42" s="43">
        <f>+'CF PS'!BM65*'CF PS'!BN65</f>
        <v>5.2927919999999995</v>
      </c>
      <c r="Z42" s="43">
        <f>IF((SUM('CF PS'!BP65:'CF PS'!BS65))=0,0,SUM('CF PS'!BP65:'CF PS'!BS65)/(COUNT('CF PS'!BP65:'CF PS'!BS65)-COUNTIF('CF PS'!BP65:'CF PS'!BS65,0)))</f>
        <v>57.914333333333332</v>
      </c>
      <c r="AA42" s="43">
        <f>+'CF PS'!BT65/1000000</f>
        <v>0</v>
      </c>
      <c r="AB42" s="43">
        <f>(+'CF PS'!BU65)/1000000</f>
        <v>0</v>
      </c>
      <c r="AC42" s="43">
        <f>(+'CF PS'!CT65)/1000000</f>
        <v>0</v>
      </c>
      <c r="AD42" s="43">
        <f>(+'CF PS'!DI65*('CF PS'!DJ65/100))/1000000</f>
        <v>0</v>
      </c>
      <c r="AE42" s="43">
        <f>(SUM('CF PS'!DK65:DM65)/1000000)</f>
        <v>0</v>
      </c>
      <c r="AF42" s="43">
        <f>(+'CF PS'!DO65)/1000000</f>
        <v>0</v>
      </c>
      <c r="AG42" s="43">
        <f>(+'CF PS'!DP65)/1000000</f>
        <v>0</v>
      </c>
    </row>
    <row r="43" spans="1:33" x14ac:dyDescent="0.2">
      <c r="A43" s="41">
        <f>+'D-PDP'!C66</f>
        <v>2053</v>
      </c>
      <c r="B43" s="42">
        <f>+'CF PS'!D66</f>
        <v>0</v>
      </c>
      <c r="C43" s="43">
        <f>+'CF PS'!AB66/1000000</f>
        <v>0</v>
      </c>
      <c r="D43" s="43">
        <f>+'CF PS'!AC66/1000000</f>
        <v>0</v>
      </c>
      <c r="E43" s="43">
        <f>+'CF PS'!AD66/1000</f>
        <v>0</v>
      </c>
      <c r="F43" s="43">
        <f>+'CF PS'!AE66/1000</f>
        <v>0</v>
      </c>
      <c r="G43" s="43">
        <f>SUM('CF PS'!AF66:AI66)/1000000</f>
        <v>0</v>
      </c>
      <c r="H43" s="43">
        <f>+'CF PS'!AM66/1000000</f>
        <v>0</v>
      </c>
      <c r="I43" s="43">
        <f>+'CF PS'!AN66/1000</f>
        <v>0</v>
      </c>
      <c r="J43" s="43">
        <f>'CF PS'!AO66/1000000</f>
        <v>0</v>
      </c>
      <c r="K43" s="43">
        <f>+'CF PS'!AQ66/1000000</f>
        <v>0</v>
      </c>
      <c r="L43" s="43">
        <f>+'CF PS'!AR66/1000000</f>
        <v>0</v>
      </c>
      <c r="M43" s="43">
        <f>+'CF PS'!AS66/1000</f>
        <v>0</v>
      </c>
      <c r="N43" s="43">
        <f>+'CF PS'!AT66/1000</f>
        <v>0</v>
      </c>
      <c r="O43" s="43">
        <f>SUM('CF PS'!AU66:AX66)/1000000</f>
        <v>0</v>
      </c>
      <c r="P43" s="43">
        <f>+'CF PS'!AY66/1000000</f>
        <v>0</v>
      </c>
      <c r="Q43" s="43">
        <f>+'CF PS'!AZ66/1000</f>
        <v>0</v>
      </c>
      <c r="R43" s="43">
        <f>+'CF PS'!BA66/1000000</f>
        <v>0</v>
      </c>
      <c r="S43" s="43">
        <f>+'CF PS'!BB66/1000000</f>
        <v>0</v>
      </c>
      <c r="T43" s="43">
        <f>+'CF PS'!BC66/1000000</f>
        <v>0</v>
      </c>
      <c r="U43" s="43">
        <f>+'CF PS'!BD66/1000</f>
        <v>0</v>
      </c>
      <c r="V43" s="43">
        <f>+'CF PS'!BE66/1000</f>
        <v>0</v>
      </c>
      <c r="W43" s="43">
        <f>SUM('CF PS'!BF66:BI66)/1000000</f>
        <v>0</v>
      </c>
      <c r="X43" s="43">
        <f>+'CF PS'!BJ66</f>
        <v>98.739000000000004</v>
      </c>
      <c r="Y43" s="43">
        <f>+'CF PS'!BM66*'CF PS'!BN66</f>
        <v>5.2927919999999995</v>
      </c>
      <c r="Z43" s="43">
        <f>IF((SUM('CF PS'!BP66:'CF PS'!BS66))=0,0,SUM('CF PS'!BP66:'CF PS'!BS66)/(COUNT('CF PS'!BP66:'CF PS'!BS66)-COUNTIF('CF PS'!BP66:'CF PS'!BS66,0)))</f>
        <v>57.914333333333332</v>
      </c>
      <c r="AA43" s="43">
        <f>+'CF PS'!BT66/1000000</f>
        <v>0</v>
      </c>
      <c r="AB43" s="43">
        <f>(+'CF PS'!BU66)/1000000</f>
        <v>0</v>
      </c>
      <c r="AC43" s="43">
        <f>(+'CF PS'!CT66)/1000000</f>
        <v>0</v>
      </c>
      <c r="AD43" s="43">
        <f>(+'CF PS'!DI66*('CF PS'!DJ66/100))/1000000</f>
        <v>0</v>
      </c>
      <c r="AE43" s="43">
        <f>(SUM('CF PS'!DK66:DM66)/1000000)</f>
        <v>0</v>
      </c>
      <c r="AF43" s="43">
        <f>(+'CF PS'!DO66)/1000000</f>
        <v>0</v>
      </c>
      <c r="AG43" s="43">
        <f>(+'CF PS'!DP66)/1000000</f>
        <v>0</v>
      </c>
    </row>
    <row r="44" spans="1:33" x14ac:dyDescent="0.2">
      <c r="A44" s="41">
        <f>+'D-PDP'!C67</f>
        <v>2054</v>
      </c>
      <c r="B44" s="42">
        <f>+'CF PS'!D67</f>
        <v>0</v>
      </c>
      <c r="C44" s="43">
        <f>+'CF PS'!AB67/1000000</f>
        <v>0</v>
      </c>
      <c r="D44" s="43">
        <f>+'CF PS'!AC67/1000000</f>
        <v>0</v>
      </c>
      <c r="E44" s="43">
        <f>+'CF PS'!AD67/1000</f>
        <v>0</v>
      </c>
      <c r="F44" s="43">
        <f>+'CF PS'!AE67/1000</f>
        <v>0</v>
      </c>
      <c r="G44" s="43">
        <f>SUM('CF PS'!AF67:AI67)/1000000</f>
        <v>0</v>
      </c>
      <c r="H44" s="43">
        <f>+'CF PS'!AM67/1000000</f>
        <v>0</v>
      </c>
      <c r="I44" s="43">
        <f>+'CF PS'!AN67/1000</f>
        <v>0</v>
      </c>
      <c r="J44" s="43">
        <f>'CF PS'!AO67/1000000</f>
        <v>0</v>
      </c>
      <c r="K44" s="43">
        <f>+'CF PS'!AQ67/1000000</f>
        <v>0</v>
      </c>
      <c r="L44" s="43">
        <f>+'CF PS'!AR67/1000000</f>
        <v>0</v>
      </c>
      <c r="M44" s="43">
        <f>+'CF PS'!AS67/1000</f>
        <v>0</v>
      </c>
      <c r="N44" s="43">
        <f>+'CF PS'!AT67/1000</f>
        <v>0</v>
      </c>
      <c r="O44" s="43">
        <f>SUM('CF PS'!AU67:AX67)/1000000</f>
        <v>0</v>
      </c>
      <c r="P44" s="43">
        <f>+'CF PS'!AY67/1000000</f>
        <v>0</v>
      </c>
      <c r="Q44" s="43">
        <f>+'CF PS'!AZ67/1000</f>
        <v>0</v>
      </c>
      <c r="R44" s="43">
        <f>+'CF PS'!BA67/1000000</f>
        <v>0</v>
      </c>
      <c r="S44" s="43">
        <f>+'CF PS'!BB67/1000000</f>
        <v>0</v>
      </c>
      <c r="T44" s="43">
        <f>+'CF PS'!BC67/1000000</f>
        <v>0</v>
      </c>
      <c r="U44" s="43">
        <f>+'CF PS'!BD67/1000</f>
        <v>0</v>
      </c>
      <c r="V44" s="43">
        <f>+'CF PS'!BE67/1000</f>
        <v>0</v>
      </c>
      <c r="W44" s="43">
        <f>SUM('CF PS'!BF67:BI67)/1000000</f>
        <v>0</v>
      </c>
      <c r="X44" s="43">
        <f>+'CF PS'!BJ67</f>
        <v>98.739000000000004</v>
      </c>
      <c r="Y44" s="43">
        <f>+'CF PS'!BM67*'CF PS'!BN67</f>
        <v>5.2927919999999995</v>
      </c>
      <c r="Z44" s="43">
        <f>IF((SUM('CF PS'!BP67:'CF PS'!BS67))=0,0,SUM('CF PS'!BP67:'CF PS'!BS67)/(COUNT('CF PS'!BP67:'CF PS'!BS67)-COUNTIF('CF PS'!BP67:'CF PS'!BS67,0)))</f>
        <v>57.914333333333332</v>
      </c>
      <c r="AA44" s="43">
        <f>+'CF PS'!BT67/1000000</f>
        <v>0</v>
      </c>
      <c r="AB44" s="43">
        <f>(+'CF PS'!BU67)/1000000</f>
        <v>0</v>
      </c>
      <c r="AC44" s="43">
        <f>(+'CF PS'!CT67)/1000000</f>
        <v>0</v>
      </c>
      <c r="AD44" s="43">
        <f>(+'CF PS'!DI67*('CF PS'!DJ67/100))/1000000</f>
        <v>0</v>
      </c>
      <c r="AE44" s="43">
        <f>(SUM('CF PS'!DK67:DM67)/1000000)</f>
        <v>0</v>
      </c>
      <c r="AF44" s="43">
        <f>(+'CF PS'!DO67)/1000000</f>
        <v>0</v>
      </c>
      <c r="AG44" s="43">
        <f>(+'CF PS'!DP67)/1000000</f>
        <v>0</v>
      </c>
    </row>
    <row r="45" spans="1:33" x14ac:dyDescent="0.2">
      <c r="A45" s="41">
        <f>+'D-PDP'!C68</f>
        <v>2055</v>
      </c>
      <c r="B45" s="42">
        <f>+'CF PS'!D68</f>
        <v>0</v>
      </c>
      <c r="C45" s="43">
        <f>+'CF PS'!AB68/1000000</f>
        <v>0</v>
      </c>
      <c r="D45" s="43">
        <f>+'CF PS'!AC68/1000000</f>
        <v>0</v>
      </c>
      <c r="E45" s="43">
        <f>+'CF PS'!AD68/1000</f>
        <v>0</v>
      </c>
      <c r="F45" s="43">
        <f>+'CF PS'!AE68/1000</f>
        <v>0</v>
      </c>
      <c r="G45" s="43">
        <f>SUM('CF PS'!AF68:AI68)/1000000</f>
        <v>0</v>
      </c>
      <c r="H45" s="43">
        <f>+'CF PS'!AM68/1000000</f>
        <v>0</v>
      </c>
      <c r="I45" s="43">
        <f>+'CF PS'!AN68/1000</f>
        <v>0</v>
      </c>
      <c r="J45" s="43">
        <f>'CF PS'!AO68/1000000</f>
        <v>0</v>
      </c>
      <c r="K45" s="43">
        <f>+'CF PS'!AQ68/1000000</f>
        <v>0</v>
      </c>
      <c r="L45" s="43">
        <f>+'CF PS'!AR68/1000000</f>
        <v>0</v>
      </c>
      <c r="M45" s="43">
        <f>+'CF PS'!AS68/1000</f>
        <v>0</v>
      </c>
      <c r="N45" s="43">
        <f>+'CF PS'!AT68/1000</f>
        <v>0</v>
      </c>
      <c r="O45" s="43">
        <f>SUM('CF PS'!AU68:AX68)/1000000</f>
        <v>0</v>
      </c>
      <c r="P45" s="43">
        <f>+'CF PS'!AY68/1000000</f>
        <v>0</v>
      </c>
      <c r="Q45" s="43">
        <f>+'CF PS'!AZ68/1000</f>
        <v>0</v>
      </c>
      <c r="R45" s="43">
        <f>+'CF PS'!BA68/1000000</f>
        <v>0</v>
      </c>
      <c r="S45" s="43">
        <f>+'CF PS'!BB68/1000000</f>
        <v>0</v>
      </c>
      <c r="T45" s="43">
        <f>+'CF PS'!BC68/1000000</f>
        <v>0</v>
      </c>
      <c r="U45" s="43">
        <f>+'CF PS'!BD68/1000</f>
        <v>0</v>
      </c>
      <c r="V45" s="43">
        <f>+'CF PS'!BE68/1000</f>
        <v>0</v>
      </c>
      <c r="W45" s="43">
        <f>SUM('CF PS'!BF68:BI68)/1000000</f>
        <v>0</v>
      </c>
      <c r="X45" s="43">
        <f>+'CF PS'!BJ68</f>
        <v>98.739000000000004</v>
      </c>
      <c r="Y45" s="43">
        <f>+'CF PS'!BM68*'CF PS'!BN68</f>
        <v>5.2927919999999995</v>
      </c>
      <c r="Z45" s="43">
        <f>IF((SUM('CF PS'!BP68:'CF PS'!BS68))=0,0,SUM('CF PS'!BP68:'CF PS'!BS68)/(COUNT('CF PS'!BP68:'CF PS'!BS68)-COUNTIF('CF PS'!BP68:'CF PS'!BS68,0)))</f>
        <v>57.914333333333332</v>
      </c>
      <c r="AA45" s="43">
        <f>+'CF PS'!BT68/1000000</f>
        <v>0</v>
      </c>
      <c r="AB45" s="43">
        <f>(+'CF PS'!BU68)/1000000</f>
        <v>0</v>
      </c>
      <c r="AC45" s="43">
        <f>(+'CF PS'!CT68)/1000000</f>
        <v>0</v>
      </c>
      <c r="AD45" s="43">
        <f>(+'CF PS'!DI68*('CF PS'!DJ68/100))/1000000</f>
        <v>0</v>
      </c>
      <c r="AE45" s="43">
        <f>(SUM('CF PS'!DK68:DM68)/1000000)</f>
        <v>0</v>
      </c>
      <c r="AF45" s="43">
        <f>(+'CF PS'!DO68)/1000000</f>
        <v>0</v>
      </c>
      <c r="AG45" s="43">
        <f>(+'CF PS'!DP68)/1000000</f>
        <v>0</v>
      </c>
    </row>
    <row r="46" spans="1:33" x14ac:dyDescent="0.2">
      <c r="A46" s="41">
        <f>+'D-PDP'!C69</f>
        <v>2056</v>
      </c>
      <c r="B46" s="42">
        <f>+'CF PS'!D69</f>
        <v>0</v>
      </c>
      <c r="C46" s="43">
        <f>+'CF PS'!AB69/1000000</f>
        <v>0</v>
      </c>
      <c r="D46" s="43">
        <f>+'CF PS'!AC69/1000000</f>
        <v>0</v>
      </c>
      <c r="E46" s="43">
        <f>+'CF PS'!AD69/1000</f>
        <v>0</v>
      </c>
      <c r="F46" s="43">
        <f>+'CF PS'!AE69/1000</f>
        <v>0</v>
      </c>
      <c r="G46" s="43">
        <f>SUM('CF PS'!AF69:AI69)/1000000</f>
        <v>0</v>
      </c>
      <c r="H46" s="43">
        <f>+'CF PS'!AM69/1000000</f>
        <v>0</v>
      </c>
      <c r="I46" s="43">
        <f>+'CF PS'!AN69/1000</f>
        <v>0</v>
      </c>
      <c r="J46" s="43">
        <f>'CF PS'!AO69/1000000</f>
        <v>0</v>
      </c>
      <c r="K46" s="43">
        <f>+'CF PS'!AQ69/1000000</f>
        <v>0</v>
      </c>
      <c r="L46" s="43">
        <f>+'CF PS'!AR69/1000000</f>
        <v>0</v>
      </c>
      <c r="M46" s="43">
        <f>+'CF PS'!AS69/1000</f>
        <v>0</v>
      </c>
      <c r="N46" s="43">
        <f>+'CF PS'!AT69/1000</f>
        <v>0</v>
      </c>
      <c r="O46" s="43">
        <f>SUM('CF PS'!AU69:AX69)/1000000</f>
        <v>0</v>
      </c>
      <c r="P46" s="43">
        <f>+'CF PS'!AY69/1000000</f>
        <v>0</v>
      </c>
      <c r="Q46" s="43">
        <f>+'CF PS'!AZ69/1000</f>
        <v>0</v>
      </c>
      <c r="R46" s="43">
        <f>+'CF PS'!BA69/1000000</f>
        <v>0</v>
      </c>
      <c r="S46" s="43">
        <f>+'CF PS'!BB69/1000000</f>
        <v>0</v>
      </c>
      <c r="T46" s="43">
        <f>+'CF PS'!BC69/1000000</f>
        <v>0</v>
      </c>
      <c r="U46" s="43">
        <f>+'CF PS'!BD69/1000</f>
        <v>0</v>
      </c>
      <c r="V46" s="43">
        <f>+'CF PS'!BE69/1000</f>
        <v>0</v>
      </c>
      <c r="W46" s="43">
        <f>SUM('CF PS'!BF69:BI69)/1000000</f>
        <v>0</v>
      </c>
      <c r="X46" s="43">
        <f>+'CF PS'!BJ69</f>
        <v>98.739000000000004</v>
      </c>
      <c r="Y46" s="43">
        <f>+'CF PS'!BM69*'CF PS'!BN69</f>
        <v>5.2927919999999995</v>
      </c>
      <c r="Z46" s="43">
        <f>IF((SUM('CF PS'!BP69:'CF PS'!BS69))=0,0,SUM('CF PS'!BP69:'CF PS'!BS69)/(COUNT('CF PS'!BP69:'CF PS'!BS69)-COUNTIF('CF PS'!BP69:'CF PS'!BS69,0)))</f>
        <v>57.914333333333332</v>
      </c>
      <c r="AA46" s="43">
        <f>+'CF PS'!BT69/1000000</f>
        <v>0</v>
      </c>
      <c r="AB46" s="43">
        <f>(+'CF PS'!BU69)/1000000</f>
        <v>0</v>
      </c>
      <c r="AC46" s="43">
        <f>(+'CF PS'!CT69)/1000000</f>
        <v>0</v>
      </c>
      <c r="AD46" s="43">
        <f>(+'CF PS'!DI69*('CF PS'!DJ69/100))/1000000</f>
        <v>0</v>
      </c>
      <c r="AE46" s="43">
        <f>(SUM('CF PS'!DK69:DM69)/1000000)</f>
        <v>0</v>
      </c>
      <c r="AF46" s="43">
        <f>(+'CF PS'!DO69)/1000000</f>
        <v>0</v>
      </c>
      <c r="AG46" s="43">
        <f>(+'CF PS'!DP69)/1000000</f>
        <v>0</v>
      </c>
    </row>
    <row r="47" spans="1:33" x14ac:dyDescent="0.2">
      <c r="A47" s="41">
        <f>+'D-PDP'!C70</f>
        <v>2057</v>
      </c>
      <c r="B47" s="42">
        <f>+'CF PS'!D70</f>
        <v>0</v>
      </c>
      <c r="C47" s="43">
        <f>+'CF PS'!AB70/1000000</f>
        <v>0</v>
      </c>
      <c r="D47" s="43">
        <f>+'CF PS'!AC70/1000000</f>
        <v>0</v>
      </c>
      <c r="E47" s="43">
        <f>+'CF PS'!AD70/1000</f>
        <v>0</v>
      </c>
      <c r="F47" s="43">
        <f>+'CF PS'!AE70/1000</f>
        <v>0</v>
      </c>
      <c r="G47" s="43">
        <f>SUM('CF PS'!AF70:AI70)/1000000</f>
        <v>0</v>
      </c>
      <c r="H47" s="43">
        <f>+'CF PS'!AM70/1000000</f>
        <v>0</v>
      </c>
      <c r="I47" s="43">
        <f>+'CF PS'!AN70/1000</f>
        <v>0</v>
      </c>
      <c r="J47" s="43">
        <f>'CF PS'!AO70/1000000</f>
        <v>0</v>
      </c>
      <c r="K47" s="43">
        <f>+'CF PS'!AQ70/1000000</f>
        <v>0</v>
      </c>
      <c r="L47" s="43">
        <f>+'CF PS'!AR70/1000000</f>
        <v>0</v>
      </c>
      <c r="M47" s="43">
        <f>+'CF PS'!AS70/1000</f>
        <v>0</v>
      </c>
      <c r="N47" s="43">
        <f>+'CF PS'!AT70/1000</f>
        <v>0</v>
      </c>
      <c r="O47" s="43">
        <f>SUM('CF PS'!AU70:AX70)/1000000</f>
        <v>0</v>
      </c>
      <c r="P47" s="43">
        <f>+'CF PS'!AY70/1000000</f>
        <v>0</v>
      </c>
      <c r="Q47" s="43">
        <f>+'CF PS'!AZ70/1000</f>
        <v>0</v>
      </c>
      <c r="R47" s="43">
        <f>+'CF PS'!BA70/1000000</f>
        <v>0</v>
      </c>
      <c r="S47" s="43">
        <f>+'CF PS'!BB70/1000000</f>
        <v>0</v>
      </c>
      <c r="T47" s="43">
        <f>+'CF PS'!BC70/1000000</f>
        <v>0</v>
      </c>
      <c r="U47" s="43">
        <f>+'CF PS'!BD70/1000</f>
        <v>0</v>
      </c>
      <c r="V47" s="43">
        <f>+'CF PS'!BE70/1000</f>
        <v>0</v>
      </c>
      <c r="W47" s="43">
        <f>SUM('CF PS'!BF70:BI70)/1000000</f>
        <v>0</v>
      </c>
      <c r="X47" s="43">
        <f>+'CF PS'!BJ70</f>
        <v>98.739000000000004</v>
      </c>
      <c r="Y47" s="43">
        <f>+'CF PS'!BM70*'CF PS'!BN70</f>
        <v>5.2927919999999995</v>
      </c>
      <c r="Z47" s="43">
        <f>IF((SUM('CF PS'!BP70:'CF PS'!BS70))=0,0,SUM('CF PS'!BP70:'CF PS'!BS70)/(COUNT('CF PS'!BP70:'CF PS'!BS70)-COUNTIF('CF PS'!BP70:'CF PS'!BS70,0)))</f>
        <v>57.914333333333332</v>
      </c>
      <c r="AA47" s="43">
        <f>+'CF PS'!BT70/1000000</f>
        <v>0</v>
      </c>
      <c r="AB47" s="43">
        <f>(+'CF PS'!BU70)/1000000</f>
        <v>0</v>
      </c>
      <c r="AC47" s="43">
        <f>(+'CF PS'!CT70)/1000000</f>
        <v>0</v>
      </c>
      <c r="AD47" s="43">
        <f>(+'CF PS'!DI70*('CF PS'!DJ70/100))/1000000</f>
        <v>0</v>
      </c>
      <c r="AE47" s="43">
        <f>(SUM('CF PS'!DK70:DM70)/1000000)</f>
        <v>0</v>
      </c>
      <c r="AF47" s="43">
        <f>(+'CF PS'!DO70)/1000000</f>
        <v>0</v>
      </c>
      <c r="AG47" s="43">
        <f>(+'CF PS'!DP70)/1000000</f>
        <v>0</v>
      </c>
    </row>
    <row r="48" spans="1:33" x14ac:dyDescent="0.2">
      <c r="A48" s="41">
        <f>+'D-PDP'!C71</f>
        <v>2058</v>
      </c>
      <c r="B48" s="42">
        <f>+'CF PS'!D71</f>
        <v>0</v>
      </c>
      <c r="C48" s="43">
        <f>+'CF PS'!AB71/1000000</f>
        <v>0</v>
      </c>
      <c r="D48" s="43">
        <f>+'CF PS'!AC71/1000000</f>
        <v>0</v>
      </c>
      <c r="E48" s="43">
        <f>+'CF PS'!AD71/1000</f>
        <v>0</v>
      </c>
      <c r="F48" s="43">
        <f>+'CF PS'!AE71/1000</f>
        <v>0</v>
      </c>
      <c r="G48" s="43">
        <f>SUM('CF PS'!AF71:AI71)/1000000</f>
        <v>0</v>
      </c>
      <c r="H48" s="43">
        <f>+'CF PS'!AM71/1000000</f>
        <v>0</v>
      </c>
      <c r="I48" s="43">
        <f>+'CF PS'!AN71/1000</f>
        <v>0</v>
      </c>
      <c r="J48" s="43">
        <f>'CF PS'!AO72/1000000</f>
        <v>0</v>
      </c>
      <c r="K48" s="43">
        <f>+'CF PS'!AQ71/1000000</f>
        <v>0</v>
      </c>
      <c r="L48" s="43">
        <f>+'CF PS'!AR71/1000000</f>
        <v>0</v>
      </c>
      <c r="M48" s="43">
        <f>+'CF PS'!AS71/1000</f>
        <v>0</v>
      </c>
      <c r="N48" s="43">
        <f>+'CF PS'!AT71/1000</f>
        <v>0</v>
      </c>
      <c r="O48" s="43">
        <f>SUM('CF PS'!AU71:AX71)/1000000</f>
        <v>0</v>
      </c>
      <c r="P48" s="43">
        <f>+'CF PS'!AY71/1000000</f>
        <v>0</v>
      </c>
      <c r="Q48" s="43">
        <f>+'CF PS'!AZ71/1000</f>
        <v>0</v>
      </c>
      <c r="R48" s="43">
        <f>+'CF PS'!BA71/1000000</f>
        <v>0</v>
      </c>
      <c r="S48" s="43">
        <f>+'CF PS'!BB71/1000000</f>
        <v>0</v>
      </c>
      <c r="T48" s="43">
        <f>+'CF PS'!BC71/1000000</f>
        <v>0</v>
      </c>
      <c r="U48" s="43">
        <f>+'CF PS'!BD71/1000</f>
        <v>0</v>
      </c>
      <c r="V48" s="43">
        <f>+'CF PS'!BE71/1000</f>
        <v>0</v>
      </c>
      <c r="W48" s="43">
        <f>SUM('CF PS'!BF71:BI71)/1000000</f>
        <v>0</v>
      </c>
      <c r="X48" s="43">
        <f>+'CF PS'!BJ71</f>
        <v>98.739000000000004</v>
      </c>
      <c r="Y48" s="43">
        <f>+'CF PS'!BM71*'CF PS'!BN71</f>
        <v>5.2927919999999995</v>
      </c>
      <c r="Z48" s="43">
        <f>IF((SUM('CF PS'!BP71:'CF PS'!BS71))=0,0,SUM('CF PS'!BP71:'CF PS'!BS71)/(COUNT('CF PS'!BP71:'CF PS'!BS71)-COUNTIF('CF PS'!BP71:'CF PS'!BS71,0)))</f>
        <v>57.914333333333332</v>
      </c>
      <c r="AA48" s="43">
        <f>+'CF PS'!BT71/1000000</f>
        <v>0</v>
      </c>
      <c r="AB48" s="43">
        <f>(+'CF PS'!BU71)/1000000</f>
        <v>0</v>
      </c>
      <c r="AC48" s="43">
        <f>(+'CF PS'!CT71)/1000000</f>
        <v>0</v>
      </c>
      <c r="AD48" s="43">
        <f>(+'CF PS'!DI71*('CF PS'!DJ71/100))/1000000</f>
        <v>0</v>
      </c>
      <c r="AE48" s="43">
        <f>(SUM('CF PS'!DK71:DM71)/1000000)</f>
        <v>0</v>
      </c>
      <c r="AF48" s="43">
        <f>(+'CF PS'!DO71)/1000000</f>
        <v>0</v>
      </c>
      <c r="AG48" s="43">
        <f>(+'CF PS'!DP71)/1000000</f>
        <v>0</v>
      </c>
    </row>
    <row r="49" spans="1:33" x14ac:dyDescent="0.2">
      <c r="A49" s="41">
        <f>+'D-PDP'!C72</f>
        <v>2059</v>
      </c>
      <c r="B49" s="42">
        <f>+'CF PS'!D72</f>
        <v>0</v>
      </c>
      <c r="C49" s="43">
        <f>+'CF PS'!AB72/1000000</f>
        <v>0</v>
      </c>
      <c r="D49" s="43">
        <f>+'CF PS'!AC72/1000000</f>
        <v>0</v>
      </c>
      <c r="E49" s="43">
        <f>+'CF PS'!AD72/1000</f>
        <v>0</v>
      </c>
      <c r="F49" s="43">
        <f>+'CF PS'!AE72/1000</f>
        <v>0</v>
      </c>
      <c r="G49" s="43">
        <f>SUM('CF PS'!AF72:AI72)/1000000</f>
        <v>0</v>
      </c>
      <c r="H49" s="43">
        <f>+'CF PS'!AM72/1000000</f>
        <v>0</v>
      </c>
      <c r="I49" s="43">
        <f>+'CF PS'!AN72/1000</f>
        <v>0</v>
      </c>
      <c r="J49" s="43">
        <f>+'CF PS'!AO72/1000</f>
        <v>0</v>
      </c>
      <c r="K49" s="43">
        <f>+'CF PS'!AQ72/1000000</f>
        <v>0</v>
      </c>
      <c r="L49" s="43">
        <f>+'CF PS'!AR72/1000000</f>
        <v>0</v>
      </c>
      <c r="M49" s="43">
        <f>+'CF PS'!AS72/1000</f>
        <v>0</v>
      </c>
      <c r="N49" s="43">
        <f>+'CF PS'!AT72/1000</f>
        <v>0</v>
      </c>
      <c r="O49" s="43">
        <f>SUM('CF PS'!AU72:AX72)/1000000</f>
        <v>0</v>
      </c>
      <c r="P49" s="43">
        <f>+'CF PS'!AY72/1000000</f>
        <v>0</v>
      </c>
      <c r="Q49" s="43">
        <f>+'CF PS'!AZ72/1000</f>
        <v>0</v>
      </c>
      <c r="R49" s="43">
        <f>+'CF PS'!BA72/1000000</f>
        <v>0</v>
      </c>
      <c r="S49" s="43">
        <f>+'CF PS'!BB72/1000000</f>
        <v>0</v>
      </c>
      <c r="T49" s="43">
        <f>+'CF PS'!BC72/1000000</f>
        <v>0</v>
      </c>
      <c r="U49" s="43">
        <f>+'CF PS'!BD72/1000</f>
        <v>0</v>
      </c>
      <c r="V49" s="43">
        <f>+'CF PS'!BE72/1000</f>
        <v>0</v>
      </c>
      <c r="W49" s="43">
        <f>SUM('CF PS'!BF72:BI72)/1000000</f>
        <v>0</v>
      </c>
      <c r="X49" s="43">
        <f>+'CF PS'!BJ72</f>
        <v>98.739000000000004</v>
      </c>
      <c r="Y49" s="43">
        <f>+'CF PS'!BM72*'CF PS'!BN72</f>
        <v>5.2927919999999995</v>
      </c>
      <c r="Z49" s="43">
        <f>IF((SUM('CF PS'!BP72:'CF PS'!BS72))=0,0,SUM('CF PS'!BP72:'CF PS'!BS72)/(COUNT('CF PS'!BP72:'CF PS'!BS72)-COUNTIF('CF PS'!BP72:'CF PS'!BS72,0)))</f>
        <v>57.914333333333332</v>
      </c>
      <c r="AA49" s="43">
        <f>+'CF PS'!BT72/1000000</f>
        <v>0</v>
      </c>
      <c r="AB49" s="43">
        <f>(+'CF PS'!BU72)/1000000</f>
        <v>0</v>
      </c>
      <c r="AC49" s="43">
        <f>(+'CF PS'!CT72)/1000000</f>
        <v>0</v>
      </c>
      <c r="AD49" s="43">
        <f>(+'CF PS'!DI72*('CF PS'!DJ72/100))/1000000</f>
        <v>0</v>
      </c>
      <c r="AE49" s="43">
        <f>(SUM('CF PS'!DK72:DM72)/1000000)</f>
        <v>0</v>
      </c>
      <c r="AF49" s="43">
        <f>(+'CF PS'!DO72)/1000000</f>
        <v>0</v>
      </c>
      <c r="AG49" s="43">
        <f>(+'CF PS'!DP72)/1000000</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75</v>
      </c>
      <c r="C51" s="47">
        <f t="shared" ref="C51:AG51" si="0">SUM(C13:C50)</f>
        <v>3.7042889999999997</v>
      </c>
      <c r="D51" s="47">
        <f t="shared" si="0"/>
        <v>0</v>
      </c>
      <c r="E51" s="47">
        <f t="shared" si="0"/>
        <v>0</v>
      </c>
      <c r="F51" s="47">
        <f t="shared" si="0"/>
        <v>1013.4089089999998</v>
      </c>
      <c r="G51" s="47">
        <f t="shared" si="0"/>
        <v>0</v>
      </c>
      <c r="H51" s="47">
        <f t="shared" si="0"/>
        <v>0.29633299999999996</v>
      </c>
      <c r="I51" s="47">
        <f t="shared" si="0"/>
        <v>0</v>
      </c>
      <c r="J51" s="47">
        <f t="shared" si="0"/>
        <v>0</v>
      </c>
      <c r="K51" s="47">
        <f t="shared" si="0"/>
        <v>3.7042889999999997</v>
      </c>
      <c r="L51" s="47">
        <f t="shared" si="0"/>
        <v>0</v>
      </c>
      <c r="M51" s="47">
        <f t="shared" si="0"/>
        <v>0</v>
      </c>
      <c r="N51" s="47">
        <f t="shared" si="0"/>
        <v>1013.4089089999998</v>
      </c>
      <c r="O51" s="47">
        <f t="shared" si="0"/>
        <v>0</v>
      </c>
      <c r="P51" s="47">
        <f t="shared" si="0"/>
        <v>0.29633299999999996</v>
      </c>
      <c r="Q51" s="47">
        <f t="shared" si="0"/>
        <v>0</v>
      </c>
      <c r="R51" s="47">
        <f t="shared" si="0"/>
        <v>0</v>
      </c>
      <c r="S51" s="47">
        <f t="shared" si="0"/>
        <v>3.4079439999999992</v>
      </c>
      <c r="T51" s="47">
        <f t="shared" si="0"/>
        <v>0</v>
      </c>
      <c r="U51" s="47">
        <f t="shared" si="0"/>
        <v>0</v>
      </c>
      <c r="V51" s="47">
        <f t="shared" si="0"/>
        <v>1013.4089089999998</v>
      </c>
      <c r="W51" s="47">
        <f t="shared" si="0"/>
        <v>0</v>
      </c>
      <c r="X51" s="47">
        <f>IF((SUM(X13:X49))=0,0,SUM(X13:X49)/(COUNT(X13:X49)-COUNTIF(X13:X49,0)))</f>
        <v>98.739000000000019</v>
      </c>
      <c r="Y51" s="47">
        <f>IF((SUM(Y13:Y49))=0,0,SUM(Y13:Y49)/(COUNT(Y13:Y49)-COUNTIF(Y13:Y49,0)))</f>
        <v>5.2927919999999986</v>
      </c>
      <c r="Z51" s="47"/>
      <c r="AA51" s="47">
        <f t="shared" si="0"/>
        <v>336.49841200000003</v>
      </c>
      <c r="AB51" s="47">
        <f t="shared" si="0"/>
        <v>57.130599000000004</v>
      </c>
      <c r="AC51" s="47">
        <f t="shared" si="0"/>
        <v>12.513887</v>
      </c>
      <c r="AD51" s="47">
        <f t="shared" si="0"/>
        <v>0.77357799999999999</v>
      </c>
      <c r="AE51" s="47">
        <f t="shared" si="0"/>
        <v>1.7398E-2</v>
      </c>
      <c r="AF51" s="47">
        <f t="shared" si="0"/>
        <v>266.06293200000005</v>
      </c>
      <c r="AG51" s="47">
        <f t="shared" si="0"/>
        <v>100.028362</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2:AG51"/>
  <sheetViews>
    <sheetView workbookViewId="0">
      <selection activeCell="M8" sqref="M8"/>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211</v>
      </c>
    </row>
    <row r="7" spans="1:33" ht="12" customHeight="1" x14ac:dyDescent="0.2">
      <c r="K7" s="2" t="str">
        <f>+PDP!K7</f>
        <v>Limite E</v>
      </c>
      <c r="M7" s="1">
        <f>MAX('D-PDP'!B8,'D-PNP'!B8)</f>
        <v>2043</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+PDP!B13+PNP!B13</f>
        <v>92</v>
      </c>
      <c r="C13" s="43">
        <f>+PDP!C13+PNP!C13</f>
        <v>0.79404999999999992</v>
      </c>
      <c r="D13" s="43">
        <f>+PDP!D13+PNP!D13</f>
        <v>0</v>
      </c>
      <c r="E13" s="43">
        <f>+PDP!E13+PNP!E13</f>
        <v>129.99075999999999</v>
      </c>
      <c r="F13" s="43">
        <f>+PDP!F13+PNP!F13</f>
        <v>108.25103899999999</v>
      </c>
      <c r="G13" s="43">
        <f>+PDP!G13+PNP!G13</f>
        <v>1.2671999999999999E-2</v>
      </c>
      <c r="H13" s="43">
        <f>+PDP!H13+PNP!H13</f>
        <v>0.100027</v>
      </c>
      <c r="I13" s="43">
        <f>+PDP!I13+PNP!I13</f>
        <v>11.932088</v>
      </c>
      <c r="J13" s="43">
        <f>+PDP!J13+PNP!J13</f>
        <v>0</v>
      </c>
      <c r="K13" s="43">
        <f>+PDP!K13+PNP!K13</f>
        <v>0.61507500000000004</v>
      </c>
      <c r="L13" s="43">
        <f>+PDP!L13+PNP!L13</f>
        <v>0</v>
      </c>
      <c r="M13" s="43">
        <f>+PDP!M13+PNP!M13</f>
        <v>100.691472</v>
      </c>
      <c r="N13" s="43">
        <f>+PDP!N13+PNP!N13</f>
        <v>83.851779000000008</v>
      </c>
      <c r="O13" s="43">
        <f>+PDP!O13+PNP!O13</f>
        <v>9.8160000000000001E-3</v>
      </c>
      <c r="P13" s="43">
        <f>+PDP!P13+PNP!P13</f>
        <v>7.7480999999999994E-2</v>
      </c>
      <c r="Q13" s="43">
        <f>+PDP!Q13+PNP!Q13</f>
        <v>9.2426539999999999</v>
      </c>
      <c r="R13" s="43">
        <f>+PDP!R13+PNP!R13</f>
        <v>0</v>
      </c>
      <c r="S13" s="43">
        <f>+PDP!S13+PNP!S13</f>
        <v>0.53759299999999999</v>
      </c>
      <c r="T13" s="43">
        <f>+PDP!T13+PNP!T13</f>
        <v>0</v>
      </c>
      <c r="U13" s="43">
        <f>+PDP!U13+PNP!U13</f>
        <v>100.691472</v>
      </c>
      <c r="V13" s="43">
        <f>+PDP!V13+PNP!V13</f>
        <v>83.851779000000008</v>
      </c>
      <c r="W13" s="43">
        <f>+PDP!W13+PNP!W13</f>
        <v>9.8160000000000001E-3</v>
      </c>
      <c r="X13" s="43">
        <f>IF(PDP!X13=0,PNP!X13,IF(PNP!X13=0,PDP!X13,AVERAGE(PDP!X13,PNP!X13)))</f>
        <v>98.739000000000004</v>
      </c>
      <c r="Y13" s="43">
        <f>IF(PDP!Y13=0,PNP!Y13,IF(PNP!Y13=0,PDP!Y13,AVERAGE(PDP!Y13,PNP!Y13)))</f>
        <v>5.2927919999999995</v>
      </c>
      <c r="Z13" s="43">
        <f>IF(PDP!Z13=0,PNP!Z13,IF(PNP!Z13=0,PDP!Z13,AVERAGE(PDP!Z13,PNP!Z13)))</f>
        <v>57.914333333333332</v>
      </c>
      <c r="AA13" s="43">
        <f>+PDP!AA13+PNP!AA13</f>
        <v>54.150736000000002</v>
      </c>
      <c r="AB13" s="43">
        <f>+PDP!AB13+PNP!AB13</f>
        <v>8.3926409999999994</v>
      </c>
      <c r="AC13" s="43">
        <f>+PDP!AC13+PNP!AC13</f>
        <v>0.25540299999999999</v>
      </c>
      <c r="AD13" s="43">
        <f>+PDP!AD13+PNP!AD13</f>
        <v>0</v>
      </c>
      <c r="AE13" s="43">
        <f>+PDP!AE13+PNP!AE13</f>
        <v>4.9415000000000001E-2</v>
      </c>
      <c r="AF13" s="43">
        <f>+PDP!AF13+PNP!AF13</f>
        <v>45.453273999999993</v>
      </c>
      <c r="AG13" s="43">
        <f>+PDP!AG13+PNP!AG13</f>
        <v>43.337995999999997</v>
      </c>
    </row>
    <row r="14" spans="1:33" x14ac:dyDescent="0.2">
      <c r="A14" s="41">
        <f>+'D-PDP'!C37</f>
        <v>2024</v>
      </c>
      <c r="B14" s="42">
        <f>+PDP!B14+PNP!B14</f>
        <v>87</v>
      </c>
      <c r="C14" s="43">
        <f>+PDP!C14+PNP!C14</f>
        <v>0.68849400000000005</v>
      </c>
      <c r="D14" s="43">
        <f>+PDP!D14+PNP!D14</f>
        <v>0</v>
      </c>
      <c r="E14" s="43">
        <f>+PDP!E14+PNP!E14</f>
        <v>88.594644000000002</v>
      </c>
      <c r="F14" s="43">
        <f>+PDP!F14+PNP!F14</f>
        <v>106.390456</v>
      </c>
      <c r="G14" s="43">
        <f>+PDP!G14+PNP!G14</f>
        <v>9.7850000000000003E-3</v>
      </c>
      <c r="H14" s="43">
        <f>+PDP!H14+PNP!H14</f>
        <v>5.5079000000000003E-2</v>
      </c>
      <c r="I14" s="43">
        <f>+PDP!I14+PNP!I14</f>
        <v>8.4597569999999997</v>
      </c>
      <c r="J14" s="43">
        <f>+PDP!J14+PNP!J14</f>
        <v>0</v>
      </c>
      <c r="K14" s="43">
        <f>+PDP!K14+PNP!K14</f>
        <v>0.68849400000000005</v>
      </c>
      <c r="L14" s="43">
        <f>+PDP!L14+PNP!L14</f>
        <v>0</v>
      </c>
      <c r="M14" s="43">
        <f>+PDP!M14+PNP!M14</f>
        <v>88.594644000000002</v>
      </c>
      <c r="N14" s="43">
        <f>+PDP!N14+PNP!N14</f>
        <v>106.390456</v>
      </c>
      <c r="O14" s="43">
        <f>+PDP!O14+PNP!O14</f>
        <v>9.7850000000000003E-3</v>
      </c>
      <c r="P14" s="43">
        <f>+PDP!P14+PNP!P14</f>
        <v>5.5079000000000003E-2</v>
      </c>
      <c r="Q14" s="43">
        <f>+PDP!Q14+PNP!Q14</f>
        <v>8.4597569999999997</v>
      </c>
      <c r="R14" s="43">
        <f>+PDP!R14+PNP!R14</f>
        <v>0</v>
      </c>
      <c r="S14" s="43">
        <f>+PDP!S14+PNP!S14</f>
        <v>0.63341500000000006</v>
      </c>
      <c r="T14" s="43">
        <f>+PDP!T14+PNP!T14</f>
        <v>0</v>
      </c>
      <c r="U14" s="43">
        <f>+PDP!U14+PNP!U14</f>
        <v>88.594644000000002</v>
      </c>
      <c r="V14" s="43">
        <f>+PDP!V14+PNP!V14</f>
        <v>106.390456</v>
      </c>
      <c r="W14" s="43">
        <f>+PDP!W14+PNP!W14</f>
        <v>9.7850000000000003E-3</v>
      </c>
      <c r="X14" s="43">
        <f>IF(PDP!X14=0,PNP!X14,IF(PNP!X14=0,PDP!X14,AVERAGE(PDP!X14,PNP!X14)))</f>
        <v>98.739000000000004</v>
      </c>
      <c r="Y14" s="43">
        <f>IF(PDP!Y14=0,PNP!Y14,IF(PNP!Y14=0,PDP!Y14,AVERAGE(PDP!Y14,PNP!Y14)))</f>
        <v>5.2927919999999995</v>
      </c>
      <c r="Z14" s="43">
        <f>IF(PDP!Z14=0,PNP!Z14,IF(PNP!Z14=0,PDP!Z14,AVERAGE(PDP!Z14,PNP!Z14)))</f>
        <v>57.914333333333332</v>
      </c>
      <c r="AA14" s="43">
        <f>+PDP!AA14+PNP!AA14</f>
        <v>63.546348000000002</v>
      </c>
      <c r="AB14" s="43">
        <f>+PDP!AB14+PNP!AB14</f>
        <v>10.558792</v>
      </c>
      <c r="AC14" s="43">
        <f>+PDP!AC14+PNP!AC14</f>
        <v>0</v>
      </c>
      <c r="AD14" s="43">
        <f>+PDP!AD14+PNP!AD14</f>
        <v>0</v>
      </c>
      <c r="AE14" s="43">
        <f>+PDP!AE14+PNP!AE14</f>
        <v>4.6079000000000002E-2</v>
      </c>
      <c r="AF14" s="43">
        <f>+PDP!AF14+PNP!AF14</f>
        <v>52.941473999999999</v>
      </c>
      <c r="AG14" s="43">
        <f>+PDP!AG14+PNP!AG14</f>
        <v>45.888832000000001</v>
      </c>
    </row>
    <row r="15" spans="1:33" x14ac:dyDescent="0.2">
      <c r="A15" s="41">
        <f>+'D-PDP'!C38</f>
        <v>2025</v>
      </c>
      <c r="B15" s="42">
        <f>+PDP!B15+PNP!B15</f>
        <v>78</v>
      </c>
      <c r="C15" s="43">
        <f>+PDP!C15+PNP!C15</f>
        <v>0.55841799999999997</v>
      </c>
      <c r="D15" s="43">
        <f>+PDP!D15+PNP!D15</f>
        <v>0</v>
      </c>
      <c r="E15" s="43">
        <f>+PDP!E15+PNP!E15</f>
        <v>60.23836</v>
      </c>
      <c r="F15" s="43">
        <f>+PDP!F15+PNP!F15</f>
        <v>104.22377399999999</v>
      </c>
      <c r="G15" s="43">
        <f>+PDP!G15+PNP!G15</f>
        <v>7.7610000000000005E-3</v>
      </c>
      <c r="H15" s="43">
        <f>+PDP!H15+PNP!H15</f>
        <v>4.4673000000000004E-2</v>
      </c>
      <c r="I15" s="43">
        <f>+PDP!I15+PNP!I15</f>
        <v>6.067984</v>
      </c>
      <c r="J15" s="43">
        <f>+PDP!J15+PNP!J15</f>
        <v>0</v>
      </c>
      <c r="K15" s="43">
        <f>+PDP!K15+PNP!K15</f>
        <v>0.55841799999999997</v>
      </c>
      <c r="L15" s="43">
        <f>+PDP!L15+PNP!L15</f>
        <v>0</v>
      </c>
      <c r="M15" s="43">
        <f>+PDP!M15+PNP!M15</f>
        <v>60.23836</v>
      </c>
      <c r="N15" s="43">
        <f>+PDP!N15+PNP!N15</f>
        <v>104.22377399999999</v>
      </c>
      <c r="O15" s="43">
        <f>+PDP!O15+PNP!O15</f>
        <v>7.7610000000000005E-3</v>
      </c>
      <c r="P15" s="43">
        <f>+PDP!P15+PNP!P15</f>
        <v>4.4673000000000004E-2</v>
      </c>
      <c r="Q15" s="43">
        <f>+PDP!Q15+PNP!Q15</f>
        <v>6.067984</v>
      </c>
      <c r="R15" s="43">
        <f>+PDP!R15+PNP!R15</f>
        <v>0</v>
      </c>
      <c r="S15" s="43">
        <f>+PDP!S15+PNP!S15</f>
        <v>0.51374500000000001</v>
      </c>
      <c r="T15" s="43">
        <f>+PDP!T15+PNP!T15</f>
        <v>0</v>
      </c>
      <c r="U15" s="43">
        <f>+PDP!U15+PNP!U15</f>
        <v>60.23836</v>
      </c>
      <c r="V15" s="43">
        <f>+PDP!V15+PNP!V15</f>
        <v>104.22377399999999</v>
      </c>
      <c r="W15" s="43">
        <f>+PDP!W15+PNP!W15</f>
        <v>7.7610000000000005E-3</v>
      </c>
      <c r="X15" s="43">
        <f>IF(PDP!X15=0,PNP!X15,IF(PNP!X15=0,PDP!X15,AVERAGE(PDP!X15,PNP!X15)))</f>
        <v>98.739000000000004</v>
      </c>
      <c r="Y15" s="43">
        <f>IF(PDP!Y15=0,PNP!Y15,IF(PNP!Y15=0,PDP!Y15,AVERAGE(PDP!Y15,PNP!Y15)))</f>
        <v>5.2927919999999995</v>
      </c>
      <c r="Z15" s="43">
        <f>IF(PDP!Z15=0,PNP!Z15,IF(PNP!Z15=0,PDP!Z15,AVERAGE(PDP!Z15,PNP!Z15)))</f>
        <v>57.914333333333332</v>
      </c>
      <c r="AA15" s="43">
        <f>+PDP!AA15+PNP!AA15</f>
        <v>51.469469000000004</v>
      </c>
      <c r="AB15" s="43">
        <f>+PDP!AB15+PNP!AB15</f>
        <v>9.9508519999999994</v>
      </c>
      <c r="AC15" s="43">
        <f>+PDP!AC15+PNP!AC15</f>
        <v>0</v>
      </c>
      <c r="AD15" s="43">
        <f>+PDP!AD15+PNP!AD15</f>
        <v>0</v>
      </c>
      <c r="AE15" s="43">
        <f>+PDP!AE15+PNP!AE15</f>
        <v>3.4619999999999998E-2</v>
      </c>
      <c r="AF15" s="43">
        <f>+PDP!AF15+PNP!AF15</f>
        <v>41.483994000000003</v>
      </c>
      <c r="AG15" s="43">
        <f>+PDP!AG15+PNP!AG15</f>
        <v>32.688789999999997</v>
      </c>
    </row>
    <row r="16" spans="1:33" x14ac:dyDescent="0.2">
      <c r="A16" s="41">
        <f>+'D-PDP'!C39</f>
        <v>2026</v>
      </c>
      <c r="B16" s="42">
        <f>+PDP!B16+PNP!B16</f>
        <v>76</v>
      </c>
      <c r="C16" s="43">
        <f>+PDP!C16+PNP!C16</f>
        <v>0.48331800000000003</v>
      </c>
      <c r="D16" s="43">
        <f>+PDP!D16+PNP!D16</f>
        <v>0</v>
      </c>
      <c r="E16" s="43">
        <f>+PDP!E16+PNP!E16</f>
        <v>40.221222999999995</v>
      </c>
      <c r="F16" s="43">
        <f>+PDP!F16+PNP!F16</f>
        <v>102.137687</v>
      </c>
      <c r="G16" s="43">
        <f>+PDP!G16+PNP!G16</f>
        <v>6.2959999999999995E-3</v>
      </c>
      <c r="H16" s="43">
        <f>+PDP!H16+PNP!H16</f>
        <v>3.8664000000000004E-2</v>
      </c>
      <c r="I16" s="43">
        <f>+PDP!I16+PNP!I16</f>
        <v>4.3690509999999998</v>
      </c>
      <c r="J16" s="43">
        <f>+PDP!J16+PNP!J16</f>
        <v>0</v>
      </c>
      <c r="K16" s="43">
        <f>+PDP!K16+PNP!K16</f>
        <v>0.48331800000000003</v>
      </c>
      <c r="L16" s="43">
        <f>+PDP!L16+PNP!L16</f>
        <v>0</v>
      </c>
      <c r="M16" s="43">
        <f>+PDP!M16+PNP!M16</f>
        <v>40.221222999999995</v>
      </c>
      <c r="N16" s="43">
        <f>+PDP!N16+PNP!N16</f>
        <v>102.137687</v>
      </c>
      <c r="O16" s="43">
        <f>+PDP!O16+PNP!O16</f>
        <v>6.2959999999999995E-3</v>
      </c>
      <c r="P16" s="43">
        <f>+PDP!P16+PNP!P16</f>
        <v>3.8664000000000004E-2</v>
      </c>
      <c r="Q16" s="43">
        <f>+PDP!Q16+PNP!Q16</f>
        <v>4.3690509999999998</v>
      </c>
      <c r="R16" s="43">
        <f>+PDP!R16+PNP!R16</f>
        <v>0</v>
      </c>
      <c r="S16" s="43">
        <f>+PDP!S16+PNP!S16</f>
        <v>0.44465199999999999</v>
      </c>
      <c r="T16" s="43">
        <f>+PDP!T16+PNP!T16</f>
        <v>0</v>
      </c>
      <c r="U16" s="43">
        <f>+PDP!U16+PNP!U16</f>
        <v>40.221222999999995</v>
      </c>
      <c r="V16" s="43">
        <f>+PDP!V16+PNP!V16</f>
        <v>102.137687</v>
      </c>
      <c r="W16" s="43">
        <f>+PDP!W16+PNP!W16</f>
        <v>6.2959999999999995E-3</v>
      </c>
      <c r="X16" s="43">
        <f>IF(PDP!X16=0,PNP!X16,IF(PNP!X16=0,PDP!X16,AVERAGE(PDP!X16,PNP!X16)))</f>
        <v>98.739000000000004</v>
      </c>
      <c r="Y16" s="43">
        <f>IF(PDP!Y16=0,PNP!Y16,IF(PNP!Y16=0,PDP!Y16,AVERAGE(PDP!Y16,PNP!Y16)))</f>
        <v>5.2927919999999995</v>
      </c>
      <c r="Z16" s="43">
        <f>IF(PDP!Z16=0,PNP!Z16,IF(PNP!Z16=0,PDP!Z16,AVERAGE(PDP!Z16,PNP!Z16)))</f>
        <v>57.914333333333332</v>
      </c>
      <c r="AA16" s="43">
        <f>+PDP!AA16+PNP!AA16</f>
        <v>44.461368</v>
      </c>
      <c r="AB16" s="43">
        <f>+PDP!AB16+PNP!AB16</f>
        <v>9.7859499999999997</v>
      </c>
      <c r="AC16" s="43">
        <f>+PDP!AC16+PNP!AC16</f>
        <v>0</v>
      </c>
      <c r="AD16" s="43">
        <f>+PDP!AD16+PNP!AD16</f>
        <v>0</v>
      </c>
      <c r="AE16" s="43">
        <f>+PDP!AE16+PNP!AE16</f>
        <v>2.6173000000000002E-2</v>
      </c>
      <c r="AF16" s="43">
        <f>+PDP!AF16+PNP!AF16</f>
        <v>34.649241000000004</v>
      </c>
      <c r="AG16" s="43">
        <f>+PDP!AG16+PNP!AG16</f>
        <v>24.821003000000001</v>
      </c>
    </row>
    <row r="17" spans="1:33" x14ac:dyDescent="0.2">
      <c r="A17" s="41">
        <f>+'D-PDP'!C40</f>
        <v>2027</v>
      </c>
      <c r="B17" s="42">
        <f>+PDP!B17+PNP!B17</f>
        <v>74</v>
      </c>
      <c r="C17" s="43">
        <f>+PDP!C17+PNP!C17</f>
        <v>0.42757099999999998</v>
      </c>
      <c r="D17" s="43">
        <f>+PDP!D17+PNP!D17</f>
        <v>0</v>
      </c>
      <c r="E17" s="43">
        <f>+PDP!E17+PNP!E17</f>
        <v>24.809072999999998</v>
      </c>
      <c r="F17" s="43">
        <f>+PDP!F17+PNP!F17</f>
        <v>99.457578999999996</v>
      </c>
      <c r="G17" s="43">
        <f>+PDP!G17+PNP!G17</f>
        <v>5.0879999999999996E-3</v>
      </c>
      <c r="H17" s="43">
        <f>+PDP!H17+PNP!H17</f>
        <v>3.4204999999999999E-2</v>
      </c>
      <c r="I17" s="43">
        <f>+PDP!I17+PNP!I17</f>
        <v>3.0390509999999997</v>
      </c>
      <c r="J17" s="43">
        <f>+PDP!J17+PNP!J17</f>
        <v>0</v>
      </c>
      <c r="K17" s="43">
        <f>+PDP!K17+PNP!K17</f>
        <v>0.42757099999999998</v>
      </c>
      <c r="L17" s="43">
        <f>+PDP!L17+PNP!L17</f>
        <v>0</v>
      </c>
      <c r="M17" s="43">
        <f>+PDP!M17+PNP!M17</f>
        <v>24.809072999999998</v>
      </c>
      <c r="N17" s="43">
        <f>+PDP!N17+PNP!N17</f>
        <v>99.457578999999996</v>
      </c>
      <c r="O17" s="43">
        <f>+PDP!O17+PNP!O17</f>
        <v>5.0879999999999996E-3</v>
      </c>
      <c r="P17" s="43">
        <f>+PDP!P17+PNP!P17</f>
        <v>3.4204999999999999E-2</v>
      </c>
      <c r="Q17" s="43">
        <f>+PDP!Q17+PNP!Q17</f>
        <v>3.0390509999999997</v>
      </c>
      <c r="R17" s="43">
        <f>+PDP!R17+PNP!R17</f>
        <v>0</v>
      </c>
      <c r="S17" s="43">
        <f>+PDP!S17+PNP!S17</f>
        <v>0.39336499999999996</v>
      </c>
      <c r="T17" s="43">
        <f>+PDP!T17+PNP!T17</f>
        <v>0</v>
      </c>
      <c r="U17" s="43">
        <f>+PDP!U17+PNP!U17</f>
        <v>24.809072999999998</v>
      </c>
      <c r="V17" s="43">
        <f>+PDP!V17+PNP!V17</f>
        <v>99.457578999999996</v>
      </c>
      <c r="W17" s="43">
        <f>+PDP!W17+PNP!W17</f>
        <v>5.0879999999999996E-3</v>
      </c>
      <c r="X17" s="43">
        <f>IF(PDP!X17=0,PNP!X17,IF(PNP!X17=0,PDP!X17,AVERAGE(PDP!X17,PNP!X17)))</f>
        <v>98.739000000000004</v>
      </c>
      <c r="Y17" s="43">
        <f>IF(PDP!Y17=0,PNP!Y17,IF(PNP!Y17=0,PDP!Y17,AVERAGE(PDP!Y17,PNP!Y17)))</f>
        <v>5.2927919999999995</v>
      </c>
      <c r="Z17" s="43">
        <f>IF(PDP!Z17=0,PNP!Z17,IF(PNP!Z17=0,PDP!Z17,AVERAGE(PDP!Z17,PNP!Z17)))</f>
        <v>57.914333333333332</v>
      </c>
      <c r="AA17" s="43">
        <f>+PDP!AA17+PNP!AA17</f>
        <v>39.249929000000002</v>
      </c>
      <c r="AB17" s="43">
        <f>+PDP!AB17+PNP!AB17</f>
        <v>9.7092749999999999</v>
      </c>
      <c r="AC17" s="43">
        <f>+PDP!AC17+PNP!AC17</f>
        <v>0</v>
      </c>
      <c r="AD17" s="43">
        <f>+PDP!AD17+PNP!AD17</f>
        <v>0</v>
      </c>
      <c r="AE17" s="43">
        <f>+PDP!AE17+PNP!AE17</f>
        <v>1.9439999999999999E-2</v>
      </c>
      <c r="AF17" s="43">
        <f>+PDP!AF17+PNP!AF17</f>
        <v>29.521211000000001</v>
      </c>
      <c r="AG17" s="43">
        <f>+PDP!AG17+PNP!AG17</f>
        <v>19.225033</v>
      </c>
    </row>
    <row r="18" spans="1:33" x14ac:dyDescent="0.2">
      <c r="A18" s="41">
        <f>+'D-PDP'!C41</f>
        <v>2028</v>
      </c>
      <c r="B18" s="42">
        <f>+PDP!B18+PNP!B18</f>
        <v>73</v>
      </c>
      <c r="C18" s="43">
        <f>+PDP!C18+PNP!C18</f>
        <v>0.38117499999999999</v>
      </c>
      <c r="D18" s="43">
        <f>+PDP!D18+PNP!D18</f>
        <v>0</v>
      </c>
      <c r="E18" s="43">
        <f>+PDP!E18+PNP!E18</f>
        <v>16.092219999999998</v>
      </c>
      <c r="F18" s="43">
        <f>+PDP!F18+PNP!F18</f>
        <v>93.362076999999999</v>
      </c>
      <c r="G18" s="43">
        <f>+PDP!G18+PNP!G18</f>
        <v>4.0940000000000004E-3</v>
      </c>
      <c r="H18" s="43">
        <f>+PDP!H18+PNP!H18</f>
        <v>3.0492999999999999E-2</v>
      </c>
      <c r="I18" s="43">
        <f>+PDP!I18+PNP!I18</f>
        <v>2.197886</v>
      </c>
      <c r="J18" s="43">
        <f>+PDP!J18+PNP!J18</f>
        <v>0</v>
      </c>
      <c r="K18" s="43">
        <f>+PDP!K18+PNP!K18</f>
        <v>0.38117499999999999</v>
      </c>
      <c r="L18" s="43">
        <f>+PDP!L18+PNP!L18</f>
        <v>0</v>
      </c>
      <c r="M18" s="43">
        <f>+PDP!M18+PNP!M18</f>
        <v>16.092219999999998</v>
      </c>
      <c r="N18" s="43">
        <f>+PDP!N18+PNP!N18</f>
        <v>93.362076999999999</v>
      </c>
      <c r="O18" s="43">
        <f>+PDP!O18+PNP!O18</f>
        <v>4.0940000000000004E-3</v>
      </c>
      <c r="P18" s="43">
        <f>+PDP!P18+PNP!P18</f>
        <v>3.0492999999999999E-2</v>
      </c>
      <c r="Q18" s="43">
        <f>+PDP!Q18+PNP!Q18</f>
        <v>2.197886</v>
      </c>
      <c r="R18" s="43">
        <f>+PDP!R18+PNP!R18</f>
        <v>0</v>
      </c>
      <c r="S18" s="43">
        <f>+PDP!S18+PNP!S18</f>
        <v>0.35068100000000002</v>
      </c>
      <c r="T18" s="43">
        <f>+PDP!T18+PNP!T18</f>
        <v>0</v>
      </c>
      <c r="U18" s="43">
        <f>+PDP!U18+PNP!U18</f>
        <v>16.092219999999998</v>
      </c>
      <c r="V18" s="43">
        <f>+PDP!V18+PNP!V18</f>
        <v>93.362076999999999</v>
      </c>
      <c r="W18" s="43">
        <f>+PDP!W18+PNP!W18</f>
        <v>4.0940000000000004E-3</v>
      </c>
      <c r="X18" s="43">
        <f>IF(PDP!X18=0,PNP!X18,IF(PNP!X18=0,PDP!X18,AVERAGE(PDP!X18,PNP!X18)))</f>
        <v>98.739000000000004</v>
      </c>
      <c r="Y18" s="43">
        <f>IF(PDP!Y18=0,PNP!Y18,IF(PNP!Y18=0,PDP!Y18,AVERAGE(PDP!Y18,PNP!Y18)))</f>
        <v>5.2927919999999995</v>
      </c>
      <c r="Z18" s="43">
        <f>IF(PDP!Z18=0,PNP!Z18,IF(PNP!Z18=0,PDP!Z18,AVERAGE(PDP!Z18,PNP!Z18)))</f>
        <v>57.914333333333332</v>
      </c>
      <c r="AA18" s="43">
        <f>+PDP!AA18+PNP!AA18</f>
        <v>34.934857000000001</v>
      </c>
      <c r="AB18" s="43">
        <f>+PDP!AB18+PNP!AB18</f>
        <v>9.5912050000000004</v>
      </c>
      <c r="AC18" s="43">
        <f>+PDP!AC18+PNP!AC18</f>
        <v>0</v>
      </c>
      <c r="AD18" s="43">
        <f>+PDP!AD18+PNP!AD18</f>
        <v>0</v>
      </c>
      <c r="AE18" s="43">
        <f>+PDP!AE18+PNP!AE18</f>
        <v>1.5249E-2</v>
      </c>
      <c r="AF18" s="43">
        <f>+PDP!AF18+PNP!AF18</f>
        <v>25.328399999999998</v>
      </c>
      <c r="AG18" s="43">
        <f>+PDP!AG18+PNP!AG18</f>
        <v>14.995052000000001</v>
      </c>
    </row>
    <row r="19" spans="1:33" x14ac:dyDescent="0.2">
      <c r="A19" s="41">
        <f>+'D-PDP'!C42</f>
        <v>2029</v>
      </c>
      <c r="B19" s="42">
        <f>+PDP!B19+PNP!B19</f>
        <v>71</v>
      </c>
      <c r="C19" s="43">
        <f>+PDP!C19+PNP!C19</f>
        <v>0.33935599999999999</v>
      </c>
      <c r="D19" s="43">
        <f>+PDP!D19+PNP!D19</f>
        <v>0</v>
      </c>
      <c r="E19" s="43">
        <f>+PDP!E19+PNP!E19</f>
        <v>14.033159000000001</v>
      </c>
      <c r="F19" s="43">
        <f>+PDP!F19+PNP!F19</f>
        <v>82.209927999999991</v>
      </c>
      <c r="G19" s="43">
        <f>+PDP!G19+PNP!G19</f>
        <v>3.228E-3</v>
      </c>
      <c r="H19" s="43">
        <f>+PDP!H19+PNP!H19</f>
        <v>2.7147000000000001E-2</v>
      </c>
      <c r="I19" s="43">
        <f>+PDP!I19+PNP!I19</f>
        <v>1.818748</v>
      </c>
      <c r="J19" s="43">
        <f>+PDP!J19+PNP!J19</f>
        <v>0</v>
      </c>
      <c r="K19" s="43">
        <f>+PDP!K19+PNP!K19</f>
        <v>0.33935599999999999</v>
      </c>
      <c r="L19" s="43">
        <f>+PDP!L19+PNP!L19</f>
        <v>0</v>
      </c>
      <c r="M19" s="43">
        <f>+PDP!M19+PNP!M19</f>
        <v>14.033159000000001</v>
      </c>
      <c r="N19" s="43">
        <f>+PDP!N19+PNP!N19</f>
        <v>82.209927999999991</v>
      </c>
      <c r="O19" s="43">
        <f>+PDP!O19+PNP!O19</f>
        <v>3.228E-3</v>
      </c>
      <c r="P19" s="43">
        <f>+PDP!P19+PNP!P19</f>
        <v>2.7147000000000001E-2</v>
      </c>
      <c r="Q19" s="43">
        <f>+PDP!Q19+PNP!Q19</f>
        <v>1.818748</v>
      </c>
      <c r="R19" s="43">
        <f>+PDP!R19+PNP!R19</f>
        <v>0</v>
      </c>
      <c r="S19" s="43">
        <f>+PDP!S19+PNP!S19</f>
        <v>0.31220700000000001</v>
      </c>
      <c r="T19" s="43">
        <f>+PDP!T19+PNP!T19</f>
        <v>0</v>
      </c>
      <c r="U19" s="43">
        <f>+PDP!U19+PNP!U19</f>
        <v>14.033159000000001</v>
      </c>
      <c r="V19" s="43">
        <f>+PDP!V19+PNP!V19</f>
        <v>82.209927999999991</v>
      </c>
      <c r="W19" s="43">
        <f>+PDP!W19+PNP!W19</f>
        <v>3.228E-3</v>
      </c>
      <c r="X19" s="43">
        <f>IF(PDP!X19=0,PNP!X19,IF(PNP!X19=0,PDP!X19,AVERAGE(PDP!X19,PNP!X19)))</f>
        <v>98.739000000000004</v>
      </c>
      <c r="Y19" s="43">
        <f>IF(PDP!Y19=0,PNP!Y19,IF(PNP!Y19=0,PDP!Y19,AVERAGE(PDP!Y19,PNP!Y19)))</f>
        <v>5.2927919999999995</v>
      </c>
      <c r="Z19" s="43">
        <f>IF(PDP!Z19=0,PNP!Z19,IF(PNP!Z19=0,PDP!Z19,AVERAGE(PDP!Z19,PNP!Z19)))</f>
        <v>57.914333333333332</v>
      </c>
      <c r="AA19" s="43">
        <f>+PDP!AA19+PNP!AA19</f>
        <v>31.077793</v>
      </c>
      <c r="AB19" s="43">
        <f>+PDP!AB19+PNP!AB19</f>
        <v>9.4187150000000006</v>
      </c>
      <c r="AC19" s="43">
        <f>+PDP!AC19+PNP!AC19</f>
        <v>0</v>
      </c>
      <c r="AD19" s="43">
        <f>+PDP!AD19+PNP!AD19</f>
        <v>0</v>
      </c>
      <c r="AE19" s="43">
        <f>+PDP!AE19+PNP!AE19</f>
        <v>1.3442000000000001E-2</v>
      </c>
      <c r="AF19" s="43">
        <f>+PDP!AF19+PNP!AF19</f>
        <v>21.645631000000002</v>
      </c>
      <c r="AG19" s="43">
        <f>+PDP!AG19+PNP!AG19</f>
        <v>11.649782</v>
      </c>
    </row>
    <row r="20" spans="1:33" x14ac:dyDescent="0.2">
      <c r="A20" s="41">
        <f>+'D-PDP'!C43</f>
        <v>2030</v>
      </c>
      <c r="B20" s="42">
        <f>+PDP!B20+PNP!B20</f>
        <v>70</v>
      </c>
      <c r="C20" s="43">
        <f>+PDP!C20+PNP!C20</f>
        <v>0.30402699999999999</v>
      </c>
      <c r="D20" s="43">
        <f>+PDP!D20+PNP!D20</f>
        <v>0</v>
      </c>
      <c r="E20" s="43">
        <f>+PDP!E20+PNP!E20</f>
        <v>12.115665999999999</v>
      </c>
      <c r="F20" s="43">
        <f>+PDP!F20+PNP!F20</f>
        <v>73.226292000000001</v>
      </c>
      <c r="G20" s="43">
        <f>+PDP!G20+PNP!G20</f>
        <v>2.503E-3</v>
      </c>
      <c r="H20" s="43">
        <f>+PDP!H20+PNP!H20</f>
        <v>2.4320999999999999E-2</v>
      </c>
      <c r="I20" s="43">
        <f>+PDP!I20+PNP!I20</f>
        <v>1.489574</v>
      </c>
      <c r="J20" s="43">
        <f>+PDP!J20+PNP!J20</f>
        <v>0</v>
      </c>
      <c r="K20" s="43">
        <f>+PDP!K20+PNP!K20</f>
        <v>0.30402699999999999</v>
      </c>
      <c r="L20" s="43">
        <f>+PDP!L20+PNP!L20</f>
        <v>0</v>
      </c>
      <c r="M20" s="43">
        <f>+PDP!M20+PNP!M20</f>
        <v>12.115665999999999</v>
      </c>
      <c r="N20" s="43">
        <f>+PDP!N20+PNP!N20</f>
        <v>73.226292000000001</v>
      </c>
      <c r="O20" s="43">
        <f>+PDP!O20+PNP!O20</f>
        <v>2.503E-3</v>
      </c>
      <c r="P20" s="43">
        <f>+PDP!P20+PNP!P20</f>
        <v>2.4320999999999999E-2</v>
      </c>
      <c r="Q20" s="43">
        <f>+PDP!Q20+PNP!Q20</f>
        <v>1.489574</v>
      </c>
      <c r="R20" s="43">
        <f>+PDP!R20+PNP!R20</f>
        <v>0</v>
      </c>
      <c r="S20" s="43">
        <f>+PDP!S20+PNP!S20</f>
        <v>0.27970500000000004</v>
      </c>
      <c r="T20" s="43">
        <f>+PDP!T20+PNP!T20</f>
        <v>0</v>
      </c>
      <c r="U20" s="43">
        <f>+PDP!U20+PNP!U20</f>
        <v>12.115665999999999</v>
      </c>
      <c r="V20" s="43">
        <f>+PDP!V20+PNP!V20</f>
        <v>73.226292000000001</v>
      </c>
      <c r="W20" s="43">
        <f>+PDP!W20+PNP!W20</f>
        <v>2.503E-3</v>
      </c>
      <c r="X20" s="43">
        <f>IF(PDP!X20=0,PNP!X20,IF(PNP!X20=0,PDP!X20,AVERAGE(PDP!X20,PNP!X20)))</f>
        <v>98.739000000000004</v>
      </c>
      <c r="Y20" s="43">
        <f>IF(PDP!Y20=0,PNP!Y20,IF(PNP!Y20=0,PDP!Y20,AVERAGE(PDP!Y20,PNP!Y20)))</f>
        <v>5.2927919999999995</v>
      </c>
      <c r="Z20" s="43">
        <f>IF(PDP!Z20=0,PNP!Z20,IF(PNP!Z20=0,PDP!Z20,AVERAGE(PDP!Z20,PNP!Z20)))</f>
        <v>57.914333333333332</v>
      </c>
      <c r="AA20" s="43">
        <f>+PDP!AA20+PNP!AA20</f>
        <v>27.818825</v>
      </c>
      <c r="AB20" s="43">
        <f>+PDP!AB20+PNP!AB20</f>
        <v>9.2865549999999999</v>
      </c>
      <c r="AC20" s="43">
        <f>+PDP!AC20+PNP!AC20</f>
        <v>0</v>
      </c>
      <c r="AD20" s="43">
        <f>+PDP!AD20+PNP!AD20</f>
        <v>0</v>
      </c>
      <c r="AE20" s="43">
        <f>+PDP!AE20+PNP!AE20</f>
        <v>1.1878E-2</v>
      </c>
      <c r="AF20" s="43">
        <f>+PDP!AF20+PNP!AF20</f>
        <v>18.520386999999999</v>
      </c>
      <c r="AG20" s="43">
        <f>+PDP!AG20+PNP!AG20</f>
        <v>9.0616000000000003</v>
      </c>
    </row>
    <row r="21" spans="1:33" x14ac:dyDescent="0.2">
      <c r="A21" s="41">
        <f>+'D-PDP'!C44</f>
        <v>2031</v>
      </c>
      <c r="B21" s="42">
        <f>+PDP!B21+PNP!B21</f>
        <v>69</v>
      </c>
      <c r="C21" s="43">
        <f>+PDP!C21+PNP!C21</f>
        <v>0.27345399999999997</v>
      </c>
      <c r="D21" s="43">
        <f>+PDP!D21+PNP!D21</f>
        <v>0</v>
      </c>
      <c r="E21" s="43">
        <f>+PDP!E21+PNP!E21</f>
        <v>10.081579000000001</v>
      </c>
      <c r="F21" s="43">
        <f>+PDP!F21+PNP!F21</f>
        <v>65.858283</v>
      </c>
      <c r="G21" s="43">
        <f>+PDP!G21+PNP!G21</f>
        <v>1.872E-3</v>
      </c>
      <c r="H21" s="43">
        <f>+PDP!H21+PNP!H21</f>
        <v>2.1875000000000002E-2</v>
      </c>
      <c r="I21" s="43">
        <f>+PDP!I21+PNP!I21</f>
        <v>1.1797200000000001</v>
      </c>
      <c r="J21" s="43">
        <f>+PDP!J21+PNP!J21</f>
        <v>0</v>
      </c>
      <c r="K21" s="43">
        <f>+PDP!K21+PNP!K21</f>
        <v>0.27345399999999997</v>
      </c>
      <c r="L21" s="43">
        <f>+PDP!L21+PNP!L21</f>
        <v>0</v>
      </c>
      <c r="M21" s="43">
        <f>+PDP!M21+PNP!M21</f>
        <v>10.081579000000001</v>
      </c>
      <c r="N21" s="43">
        <f>+PDP!N21+PNP!N21</f>
        <v>65.858283</v>
      </c>
      <c r="O21" s="43">
        <f>+PDP!O21+PNP!O21</f>
        <v>1.872E-3</v>
      </c>
      <c r="P21" s="43">
        <f>+PDP!P21+PNP!P21</f>
        <v>2.1875000000000002E-2</v>
      </c>
      <c r="Q21" s="43">
        <f>+PDP!Q21+PNP!Q21</f>
        <v>1.1797200000000001</v>
      </c>
      <c r="R21" s="43">
        <f>+PDP!R21+PNP!R21</f>
        <v>0</v>
      </c>
      <c r="S21" s="43">
        <f>+PDP!S21+PNP!S21</f>
        <v>0.251577</v>
      </c>
      <c r="T21" s="43">
        <f>+PDP!T21+PNP!T21</f>
        <v>0</v>
      </c>
      <c r="U21" s="43">
        <f>+PDP!U21+PNP!U21</f>
        <v>10.081579000000001</v>
      </c>
      <c r="V21" s="43">
        <f>+PDP!V21+PNP!V21</f>
        <v>65.858283</v>
      </c>
      <c r="W21" s="43">
        <f>+PDP!W21+PNP!W21</f>
        <v>1.872E-3</v>
      </c>
      <c r="X21" s="43">
        <f>IF(PDP!X21=0,PNP!X21,IF(PNP!X21=0,PDP!X21,AVERAGE(PDP!X21,PNP!X21)))</f>
        <v>98.739000000000004</v>
      </c>
      <c r="Y21" s="43">
        <f>IF(PDP!Y21=0,PNP!Y21,IF(PNP!Y21=0,PDP!Y21,AVERAGE(PDP!Y21,PNP!Y21)))</f>
        <v>5.2927919999999995</v>
      </c>
      <c r="Z21" s="43">
        <f>IF(PDP!Z21=0,PNP!Z21,IF(PNP!Z21=0,PDP!Z21,AVERAGE(PDP!Z21,PNP!Z21)))</f>
        <v>57.914333333333332</v>
      </c>
      <c r="AA21" s="43">
        <f>+PDP!AA21+PNP!AA21</f>
        <v>24.996398000000003</v>
      </c>
      <c r="AB21" s="43">
        <f>+PDP!AB21+PNP!AB21</f>
        <v>9.240279000000001</v>
      </c>
      <c r="AC21" s="43">
        <f>+PDP!AC21+PNP!AC21</f>
        <v>0</v>
      </c>
      <c r="AD21" s="43">
        <f>+PDP!AD21+PNP!AD21</f>
        <v>0</v>
      </c>
      <c r="AE21" s="43">
        <f>+PDP!AE21+PNP!AE21</f>
        <v>1.0402E-2</v>
      </c>
      <c r="AF21" s="43">
        <f>+PDP!AF21+PNP!AF21</f>
        <v>15.745714999999999</v>
      </c>
      <c r="AG21" s="43">
        <f>+PDP!AG21+PNP!AG21</f>
        <v>7.0036509999999996</v>
      </c>
    </row>
    <row r="22" spans="1:33" x14ac:dyDescent="0.2">
      <c r="A22" s="41">
        <f>+'D-PDP'!C45</f>
        <v>2032</v>
      </c>
      <c r="B22" s="42">
        <f>+PDP!B22+PNP!B22</f>
        <v>68</v>
      </c>
      <c r="C22" s="43">
        <f>+PDP!C22+PNP!C22</f>
        <v>0.247054</v>
      </c>
      <c r="D22" s="43">
        <f>+PDP!D22+PNP!D22</f>
        <v>0</v>
      </c>
      <c r="E22" s="43">
        <f>+PDP!E22+PNP!E22</f>
        <v>7.9678230000000001</v>
      </c>
      <c r="F22" s="43">
        <f>+PDP!F22+PNP!F22</f>
        <v>59.933127999999996</v>
      </c>
      <c r="G22" s="43">
        <f>+PDP!G22+PNP!G22</f>
        <v>1.33E-3</v>
      </c>
      <c r="H22" s="43">
        <f>+PDP!H22+PNP!H22</f>
        <v>1.9764E-2</v>
      </c>
      <c r="I22" s="43">
        <f>+PDP!I22+PNP!I22</f>
        <v>0.89004099999999997</v>
      </c>
      <c r="J22" s="43">
        <f>+PDP!J22+PNP!J22</f>
        <v>0</v>
      </c>
      <c r="K22" s="43">
        <f>+PDP!K22+PNP!K22</f>
        <v>0.247054</v>
      </c>
      <c r="L22" s="43">
        <f>+PDP!L22+PNP!L22</f>
        <v>0</v>
      </c>
      <c r="M22" s="43">
        <f>+PDP!M22+PNP!M22</f>
        <v>7.9678230000000001</v>
      </c>
      <c r="N22" s="43">
        <f>+PDP!N22+PNP!N22</f>
        <v>59.933127999999996</v>
      </c>
      <c r="O22" s="43">
        <f>+PDP!O22+PNP!O22</f>
        <v>1.33E-3</v>
      </c>
      <c r="P22" s="43">
        <f>+PDP!P22+PNP!P22</f>
        <v>1.9764E-2</v>
      </c>
      <c r="Q22" s="43">
        <f>+PDP!Q22+PNP!Q22</f>
        <v>0.89004099999999997</v>
      </c>
      <c r="R22" s="43">
        <f>+PDP!R22+PNP!R22</f>
        <v>0</v>
      </c>
      <c r="S22" s="43">
        <f>+PDP!S22+PNP!S22</f>
        <v>0.22728999999999999</v>
      </c>
      <c r="T22" s="43">
        <f>+PDP!T22+PNP!T22</f>
        <v>0</v>
      </c>
      <c r="U22" s="43">
        <f>+PDP!U22+PNP!U22</f>
        <v>7.9678230000000001</v>
      </c>
      <c r="V22" s="43">
        <f>+PDP!V22+PNP!V22</f>
        <v>59.933127999999996</v>
      </c>
      <c r="W22" s="43">
        <f>+PDP!W22+PNP!W22</f>
        <v>1.33E-3</v>
      </c>
      <c r="X22" s="43">
        <f>IF(PDP!X22=0,PNP!X22,IF(PNP!X22=0,PDP!X22,AVERAGE(PDP!X22,PNP!X22)))</f>
        <v>98.739000000000004</v>
      </c>
      <c r="Y22" s="43">
        <f>IF(PDP!Y22=0,PNP!Y22,IF(PNP!Y22=0,PDP!Y22,AVERAGE(PDP!Y22,PNP!Y22)))</f>
        <v>5.2927919999999995</v>
      </c>
      <c r="Z22" s="43">
        <f>IF(PDP!Z22=0,PNP!Z22,IF(PNP!Z22=0,PDP!Z22,AVERAGE(PDP!Z22,PNP!Z22)))</f>
        <v>57.914333333333332</v>
      </c>
      <c r="AA22" s="43">
        <f>+PDP!AA22+PNP!AA22</f>
        <v>22.557404000000002</v>
      </c>
      <c r="AB22" s="43">
        <f>+PDP!AB22+PNP!AB22</f>
        <v>9.15991</v>
      </c>
      <c r="AC22" s="43">
        <f>+PDP!AC22+PNP!AC22</f>
        <v>0</v>
      </c>
      <c r="AD22" s="43">
        <f>+PDP!AD22+PNP!AD22</f>
        <v>0</v>
      </c>
      <c r="AE22" s="43">
        <f>+PDP!AE22+PNP!AE22</f>
        <v>9.0109999999999999E-3</v>
      </c>
      <c r="AF22" s="43">
        <f>+PDP!AF22+PNP!AF22</f>
        <v>13.388481000000001</v>
      </c>
      <c r="AG22" s="43">
        <f>+PDP!AG22+PNP!AG22</f>
        <v>5.4137820000000003</v>
      </c>
    </row>
    <row r="23" spans="1:33" x14ac:dyDescent="0.2">
      <c r="A23" s="41">
        <f>+'D-PDP'!C46</f>
        <v>2033</v>
      </c>
      <c r="B23" s="42">
        <f>+PDP!B23+PNP!B23</f>
        <v>66</v>
      </c>
      <c r="C23" s="43">
        <f>+PDP!C23+PNP!C23</f>
        <v>0.22253300000000001</v>
      </c>
      <c r="D23" s="43">
        <f>+PDP!D23+PNP!D23</f>
        <v>0</v>
      </c>
      <c r="E23" s="43">
        <f>+PDP!E23+PNP!E23</f>
        <v>5.2409760000000007</v>
      </c>
      <c r="F23" s="43">
        <f>+PDP!F23+PNP!F23</f>
        <v>54.530186999999998</v>
      </c>
      <c r="G23" s="43">
        <f>+PDP!G23+PNP!G23</f>
        <v>7.8400000000000008E-4</v>
      </c>
      <c r="H23" s="43">
        <f>+PDP!H23+PNP!H23</f>
        <v>1.7801999999999998E-2</v>
      </c>
      <c r="I23" s="43">
        <f>+PDP!I23+PNP!I23</f>
        <v>0.55945800000000001</v>
      </c>
      <c r="J23" s="43">
        <f>+PDP!J23+PNP!J23</f>
        <v>0</v>
      </c>
      <c r="K23" s="43">
        <f>+PDP!K23+PNP!K23</f>
        <v>0.22253300000000001</v>
      </c>
      <c r="L23" s="43">
        <f>+PDP!L23+PNP!L23</f>
        <v>0</v>
      </c>
      <c r="M23" s="43">
        <f>+PDP!M23+PNP!M23</f>
        <v>5.2409760000000007</v>
      </c>
      <c r="N23" s="43">
        <f>+PDP!N23+PNP!N23</f>
        <v>54.530186999999998</v>
      </c>
      <c r="O23" s="43">
        <f>+PDP!O23+PNP!O23</f>
        <v>7.8400000000000008E-4</v>
      </c>
      <c r="P23" s="43">
        <f>+PDP!P23+PNP!P23</f>
        <v>1.7801999999999998E-2</v>
      </c>
      <c r="Q23" s="43">
        <f>+PDP!Q23+PNP!Q23</f>
        <v>0.55945800000000001</v>
      </c>
      <c r="R23" s="43">
        <f>+PDP!R23+PNP!R23</f>
        <v>0</v>
      </c>
      <c r="S23" s="43">
        <f>+PDP!S23+PNP!S23</f>
        <v>0.204731</v>
      </c>
      <c r="T23" s="43">
        <f>+PDP!T23+PNP!T23</f>
        <v>0</v>
      </c>
      <c r="U23" s="43">
        <f>+PDP!U23+PNP!U23</f>
        <v>5.2409760000000007</v>
      </c>
      <c r="V23" s="43">
        <f>+PDP!V23+PNP!V23</f>
        <v>54.530186999999998</v>
      </c>
      <c r="W23" s="43">
        <f>+PDP!W23+PNP!W23</f>
        <v>7.8400000000000008E-4</v>
      </c>
      <c r="X23" s="43">
        <f>IF(PDP!X23=0,PNP!X23,IF(PNP!X23=0,PDP!X23,AVERAGE(PDP!X23,PNP!X23)))</f>
        <v>98.739000000000004</v>
      </c>
      <c r="Y23" s="43">
        <f>IF(PDP!Y23=0,PNP!Y23,IF(PNP!Y23=0,PDP!Y23,AVERAGE(PDP!Y23,PNP!Y23)))</f>
        <v>5.2927919999999995</v>
      </c>
      <c r="Z23" s="43">
        <f>IF(PDP!Z23=0,PNP!Z23,IF(PNP!Z23=0,PDP!Z23,AVERAGE(PDP!Z23,PNP!Z23)))</f>
        <v>57.914333333333332</v>
      </c>
      <c r="AA23" s="43">
        <f>+PDP!AA23+PNP!AA23</f>
        <v>20.285675999999999</v>
      </c>
      <c r="AB23" s="43">
        <f>+PDP!AB23+PNP!AB23</f>
        <v>8.9924510000000009</v>
      </c>
      <c r="AC23" s="43">
        <f>+PDP!AC23+PNP!AC23</f>
        <v>0</v>
      </c>
      <c r="AD23" s="43">
        <f>+PDP!AD23+PNP!AD23</f>
        <v>0</v>
      </c>
      <c r="AE23" s="43">
        <f>+PDP!AE23+PNP!AE23</f>
        <v>7.3670000000000003E-3</v>
      </c>
      <c r="AF23" s="43">
        <f>+PDP!AF23+PNP!AF23</f>
        <v>11.285855</v>
      </c>
      <c r="AG23" s="43">
        <f>+PDP!AG23+PNP!AG23</f>
        <v>4.1486919999999996</v>
      </c>
    </row>
    <row r="24" spans="1:33" x14ac:dyDescent="0.2">
      <c r="A24" s="41">
        <f>+'D-PDP'!C47</f>
        <v>2034</v>
      </c>
      <c r="B24" s="42">
        <f>+PDP!B24+PNP!B24</f>
        <v>63</v>
      </c>
      <c r="C24" s="43">
        <f>+PDP!C24+PNP!C24</f>
        <v>0.20109500000000002</v>
      </c>
      <c r="D24" s="43">
        <f>+PDP!D24+PNP!D24</f>
        <v>0</v>
      </c>
      <c r="E24" s="43">
        <f>+PDP!E24+PNP!E24</f>
        <v>0</v>
      </c>
      <c r="F24" s="43">
        <f>+PDP!F24+PNP!F24</f>
        <v>53.291736</v>
      </c>
      <c r="G24" s="43">
        <f>+PDP!G24+PNP!G24</f>
        <v>3.4699999999999998E-4</v>
      </c>
      <c r="H24" s="43">
        <f>+PDP!H24+PNP!H24</f>
        <v>1.6086E-2</v>
      </c>
      <c r="I24" s="43">
        <f>+PDP!I24+PNP!I24</f>
        <v>8.7978000000000001E-2</v>
      </c>
      <c r="J24" s="43">
        <f>+PDP!J24+PNP!J24</f>
        <v>0</v>
      </c>
      <c r="K24" s="43">
        <f>+PDP!K24+PNP!K24</f>
        <v>0.20109500000000002</v>
      </c>
      <c r="L24" s="43">
        <f>+PDP!L24+PNP!L24</f>
        <v>0</v>
      </c>
      <c r="M24" s="43">
        <f>+PDP!M24+PNP!M24</f>
        <v>0</v>
      </c>
      <c r="N24" s="43">
        <f>+PDP!N24+PNP!N24</f>
        <v>53.291736</v>
      </c>
      <c r="O24" s="43">
        <f>+PDP!O24+PNP!O24</f>
        <v>3.4699999999999998E-4</v>
      </c>
      <c r="P24" s="43">
        <f>+PDP!P24+PNP!P24</f>
        <v>1.6086E-2</v>
      </c>
      <c r="Q24" s="43">
        <f>+PDP!Q24+PNP!Q24</f>
        <v>9.9970000000000003E-2</v>
      </c>
      <c r="R24" s="43">
        <f>+PDP!R24+PNP!R24</f>
        <v>0</v>
      </c>
      <c r="S24" s="43">
        <f>+PDP!S24+PNP!S24</f>
        <v>0.185007</v>
      </c>
      <c r="T24" s="43">
        <f>+PDP!T24+PNP!T24</f>
        <v>0</v>
      </c>
      <c r="U24" s="43">
        <f>+PDP!U24+PNP!U24</f>
        <v>0</v>
      </c>
      <c r="V24" s="43">
        <f>+PDP!V24+PNP!V24</f>
        <v>53.291736</v>
      </c>
      <c r="W24" s="43">
        <f>+PDP!W24+PNP!W24</f>
        <v>3.4699999999999998E-4</v>
      </c>
      <c r="X24" s="43">
        <f>IF(PDP!X24=0,PNP!X24,IF(PNP!X24=0,PDP!X24,AVERAGE(PDP!X24,PNP!X24)))</f>
        <v>98.739000000000004</v>
      </c>
      <c r="Y24" s="43">
        <f>IF(PDP!Y24=0,PNP!Y24,IF(PNP!Y24=0,PDP!Y24,AVERAGE(PDP!Y24,PNP!Y24)))</f>
        <v>5.2927919999999995</v>
      </c>
      <c r="Z24" s="43">
        <f>IF(PDP!Z24=0,PNP!Z24,IF(PNP!Z24=0,PDP!Z24,AVERAGE(PDP!Z24,PNP!Z24)))</f>
        <v>57.914333333333332</v>
      </c>
      <c r="AA24" s="43">
        <f>+PDP!AA24+PNP!AA24</f>
        <v>18.286693</v>
      </c>
      <c r="AB24" s="43">
        <f>+PDP!AB24+PNP!AB24</f>
        <v>8.7003690000000002</v>
      </c>
      <c r="AC24" s="43">
        <f>+PDP!AC24+PNP!AC24</f>
        <v>0</v>
      </c>
      <c r="AD24" s="43">
        <f>+PDP!AD24+PNP!AD24</f>
        <v>0</v>
      </c>
      <c r="AE24" s="43">
        <f>+PDP!AE24+PNP!AE24</f>
        <v>4.9800000000000001E-3</v>
      </c>
      <c r="AF24" s="43">
        <f>+PDP!AF24+PNP!AF24</f>
        <v>9.581277</v>
      </c>
      <c r="AG24" s="43">
        <f>+PDP!AG24+PNP!AG24</f>
        <v>3.2018969999999998</v>
      </c>
    </row>
    <row r="25" spans="1:33" x14ac:dyDescent="0.2">
      <c r="A25" s="41">
        <f>+'D-PDP'!C48</f>
        <v>2035</v>
      </c>
      <c r="B25" s="42">
        <f>+PDP!B25+PNP!B25</f>
        <v>60</v>
      </c>
      <c r="C25" s="43">
        <f>+PDP!C25+PNP!C25</f>
        <v>0.18220800000000001</v>
      </c>
      <c r="D25" s="43">
        <f>+PDP!D25+PNP!D25</f>
        <v>0</v>
      </c>
      <c r="E25" s="43">
        <f>+PDP!E25+PNP!E25</f>
        <v>0</v>
      </c>
      <c r="F25" s="43">
        <f>+PDP!F25+PNP!F25</f>
        <v>47.479526</v>
      </c>
      <c r="G25" s="43">
        <f>+PDP!G25+PNP!G25</f>
        <v>3.8999999999999999E-5</v>
      </c>
      <c r="H25" s="43">
        <f>+PDP!H25+PNP!H25</f>
        <v>1.4576E-2</v>
      </c>
      <c r="I25" s="43">
        <f>+PDP!I25+PNP!I25</f>
        <v>1.026E-2</v>
      </c>
      <c r="J25" s="43">
        <f>+PDP!J25+PNP!J25</f>
        <v>0</v>
      </c>
      <c r="K25" s="43">
        <f>+PDP!K25+PNP!K25</f>
        <v>0.18220800000000001</v>
      </c>
      <c r="L25" s="43">
        <f>+PDP!L25+PNP!L25</f>
        <v>0</v>
      </c>
      <c r="M25" s="43">
        <f>+PDP!M25+PNP!M25</f>
        <v>0</v>
      </c>
      <c r="N25" s="43">
        <f>+PDP!N25+PNP!N25</f>
        <v>47.479526</v>
      </c>
      <c r="O25" s="43">
        <f>+PDP!O25+PNP!O25</f>
        <v>3.8999999999999999E-5</v>
      </c>
      <c r="P25" s="43">
        <f>+PDP!P25+PNP!P25</f>
        <v>1.4576E-2</v>
      </c>
      <c r="Q25" s="43">
        <f>+PDP!Q25+PNP!Q25</f>
        <v>1.1668E-2</v>
      </c>
      <c r="R25" s="43">
        <f>+PDP!R25+PNP!R25</f>
        <v>0</v>
      </c>
      <c r="S25" s="43">
        <f>+PDP!S25+PNP!S25</f>
        <v>0.167632</v>
      </c>
      <c r="T25" s="43">
        <f>+PDP!T25+PNP!T25</f>
        <v>0</v>
      </c>
      <c r="U25" s="43">
        <f>+PDP!U25+PNP!U25</f>
        <v>0</v>
      </c>
      <c r="V25" s="43">
        <f>+PDP!V25+PNP!V25</f>
        <v>47.479526</v>
      </c>
      <c r="W25" s="43">
        <f>+PDP!W25+PNP!W25</f>
        <v>3.8999999999999999E-5</v>
      </c>
      <c r="X25" s="43">
        <f>IF(PDP!X25=0,PNP!X25,IF(PNP!X25=0,PDP!X25,AVERAGE(PDP!X25,PNP!X25)))</f>
        <v>98.739000000000004</v>
      </c>
      <c r="Y25" s="43">
        <f>IF(PDP!Y25=0,PNP!Y25,IF(PNP!Y25=0,PDP!Y25,AVERAGE(PDP!Y25,PNP!Y25)))</f>
        <v>5.2927919999999995</v>
      </c>
      <c r="Z25" s="43">
        <f>IF(PDP!Z25=0,PNP!Z25,IF(PNP!Z25=0,PDP!Z25,AVERAGE(PDP!Z25,PNP!Z25)))</f>
        <v>57.914333333333332</v>
      </c>
      <c r="AA25" s="43">
        <f>+PDP!AA25+PNP!AA25</f>
        <v>16.554120000000001</v>
      </c>
      <c r="AB25" s="43">
        <f>+PDP!AB25+PNP!AB25</f>
        <v>8.4801020000000005</v>
      </c>
      <c r="AC25" s="43">
        <f>+PDP!AC25+PNP!AC25</f>
        <v>0</v>
      </c>
      <c r="AD25" s="43">
        <f>+PDP!AD25+PNP!AD25</f>
        <v>0</v>
      </c>
      <c r="AE25" s="43">
        <f>+PDP!AE25+PNP!AE25</f>
        <v>4.6500000000000005E-3</v>
      </c>
      <c r="AF25" s="43">
        <f>+PDP!AF25+PNP!AF25</f>
        <v>8.0693589999999986</v>
      </c>
      <c r="AG25" s="43">
        <f>+PDP!AG25+PNP!AG25</f>
        <v>2.451492</v>
      </c>
    </row>
    <row r="26" spans="1:33" x14ac:dyDescent="0.2">
      <c r="A26" s="41">
        <f>+'D-PDP'!C49</f>
        <v>2036</v>
      </c>
      <c r="B26" s="42">
        <f>+PDP!B26+PNP!B26</f>
        <v>58</v>
      </c>
      <c r="C26" s="43">
        <f>+PDP!C26+PNP!C26</f>
        <v>0.16630600000000001</v>
      </c>
      <c r="D26" s="43">
        <f>+PDP!D26+PNP!D26</f>
        <v>0</v>
      </c>
      <c r="E26" s="43">
        <f>+PDP!E26+PNP!E26</f>
        <v>0</v>
      </c>
      <c r="F26" s="43">
        <f>+PDP!F26+PNP!F26</f>
        <v>40.735416000000001</v>
      </c>
      <c r="G26" s="43">
        <f>+PDP!G26+PNP!G26</f>
        <v>0</v>
      </c>
      <c r="H26" s="43">
        <f>+PDP!H26+PNP!H26</f>
        <v>1.3303000000000001E-2</v>
      </c>
      <c r="I26" s="43">
        <f>+PDP!I26+PNP!I26</f>
        <v>0</v>
      </c>
      <c r="J26" s="43">
        <f>+PDP!J26+PNP!J26</f>
        <v>0</v>
      </c>
      <c r="K26" s="43">
        <f>+PDP!K26+PNP!K26</f>
        <v>0.16630600000000001</v>
      </c>
      <c r="L26" s="43">
        <f>+PDP!L26+PNP!L26</f>
        <v>0</v>
      </c>
      <c r="M26" s="43">
        <f>+PDP!M26+PNP!M26</f>
        <v>0</v>
      </c>
      <c r="N26" s="43">
        <f>+PDP!N26+PNP!N26</f>
        <v>40.735416000000001</v>
      </c>
      <c r="O26" s="43">
        <f>+PDP!O26+PNP!O26</f>
        <v>0</v>
      </c>
      <c r="P26" s="43">
        <f>+PDP!P26+PNP!P26</f>
        <v>1.3303000000000001E-2</v>
      </c>
      <c r="Q26" s="43">
        <f>+PDP!Q26+PNP!Q26</f>
        <v>0</v>
      </c>
      <c r="R26" s="43">
        <f>+PDP!R26+PNP!R26</f>
        <v>0</v>
      </c>
      <c r="S26" s="43">
        <f>+PDP!S26+PNP!S26</f>
        <v>0.153001</v>
      </c>
      <c r="T26" s="43">
        <f>+PDP!T26+PNP!T26</f>
        <v>0</v>
      </c>
      <c r="U26" s="43">
        <f>+PDP!U26+PNP!U26</f>
        <v>0</v>
      </c>
      <c r="V26" s="43">
        <f>+PDP!V26+PNP!V26</f>
        <v>40.735416000000001</v>
      </c>
      <c r="W26" s="43">
        <f>+PDP!W26+PNP!W26</f>
        <v>0</v>
      </c>
      <c r="X26" s="43">
        <f>IF(PDP!X26=0,PNP!X26,IF(PNP!X26=0,PDP!X26,AVERAGE(PDP!X26,PNP!X26)))</f>
        <v>98.739000000000004</v>
      </c>
      <c r="Y26" s="43">
        <f>IF(PDP!Y26=0,PNP!Y26,IF(PNP!Y26=0,PDP!Y26,AVERAGE(PDP!Y26,PNP!Y26)))</f>
        <v>5.2927919999999995</v>
      </c>
      <c r="Z26" s="43">
        <f>IF(PDP!Z26=0,PNP!Z26,IF(PNP!Z26=0,PDP!Z26,AVERAGE(PDP!Z26,PNP!Z26)))</f>
        <v>57.914333333333332</v>
      </c>
      <c r="AA26" s="43">
        <f>+PDP!AA26+PNP!AA26</f>
        <v>15.107355999999999</v>
      </c>
      <c r="AB26" s="43">
        <f>+PDP!AB26+PNP!AB26</f>
        <v>8.3567039999999988</v>
      </c>
      <c r="AC26" s="43">
        <f>+PDP!AC26+PNP!AC26</f>
        <v>0</v>
      </c>
      <c r="AD26" s="43">
        <f>+PDP!AD26+PNP!AD26</f>
        <v>0</v>
      </c>
      <c r="AE26" s="43">
        <f>+PDP!AE26+PNP!AE26</f>
        <v>4.8120000000000003E-3</v>
      </c>
      <c r="AF26" s="43">
        <f>+PDP!AF26+PNP!AF26</f>
        <v>6.7458369999999999</v>
      </c>
      <c r="AG26" s="43">
        <f>+PDP!AG26+PNP!AG26</f>
        <v>1.863092</v>
      </c>
    </row>
    <row r="27" spans="1:33" x14ac:dyDescent="0.2">
      <c r="A27" s="41">
        <f>+'D-PDP'!C50</f>
        <v>2037</v>
      </c>
      <c r="B27" s="42">
        <f>+PDP!B27+PNP!B27</f>
        <v>56</v>
      </c>
      <c r="C27" s="43">
        <f>+PDP!C27+PNP!C27</f>
        <v>0.15117799999999998</v>
      </c>
      <c r="D27" s="43">
        <f>+PDP!D27+PNP!D27</f>
        <v>0</v>
      </c>
      <c r="E27" s="43">
        <f>+PDP!E27+PNP!E27</f>
        <v>0</v>
      </c>
      <c r="F27" s="43">
        <f>+PDP!F27+PNP!F27</f>
        <v>34.094358</v>
      </c>
      <c r="G27" s="43">
        <f>+PDP!G27+PNP!G27</f>
        <v>0</v>
      </c>
      <c r="H27" s="43">
        <f>+PDP!H27+PNP!H27</f>
        <v>1.2094000000000001E-2</v>
      </c>
      <c r="I27" s="43">
        <f>+PDP!I27+PNP!I27</f>
        <v>0</v>
      </c>
      <c r="J27" s="43">
        <f>+PDP!J27+PNP!J27</f>
        <v>0</v>
      </c>
      <c r="K27" s="43">
        <f>+PDP!K27+PNP!K27</f>
        <v>0.15117799999999998</v>
      </c>
      <c r="L27" s="43">
        <f>+PDP!L27+PNP!L27</f>
        <v>0</v>
      </c>
      <c r="M27" s="43">
        <f>+PDP!M27+PNP!M27</f>
        <v>0</v>
      </c>
      <c r="N27" s="43">
        <f>+PDP!N27+PNP!N27</f>
        <v>34.094358</v>
      </c>
      <c r="O27" s="43">
        <f>+PDP!O27+PNP!O27</f>
        <v>0</v>
      </c>
      <c r="P27" s="43">
        <f>+PDP!P27+PNP!P27</f>
        <v>1.2094000000000001E-2</v>
      </c>
      <c r="Q27" s="43">
        <f>+PDP!Q27+PNP!Q27</f>
        <v>0</v>
      </c>
      <c r="R27" s="43">
        <f>+PDP!R27+PNP!R27</f>
        <v>0</v>
      </c>
      <c r="S27" s="43">
        <f>+PDP!S27+PNP!S27</f>
        <v>0.13908399999999999</v>
      </c>
      <c r="T27" s="43">
        <f>+PDP!T27+PNP!T27</f>
        <v>0</v>
      </c>
      <c r="U27" s="43">
        <f>+PDP!U27+PNP!U27</f>
        <v>0</v>
      </c>
      <c r="V27" s="43">
        <f>+PDP!V27+PNP!V27</f>
        <v>34.094358</v>
      </c>
      <c r="W27" s="43">
        <f>+PDP!W27+PNP!W27</f>
        <v>0</v>
      </c>
      <c r="X27" s="43">
        <f>IF(PDP!X27=0,PNP!X27,IF(PNP!X27=0,PDP!X27,AVERAGE(PDP!X27,PNP!X27)))</f>
        <v>98.739000000000004</v>
      </c>
      <c r="Y27" s="43">
        <f>IF(PDP!Y27=0,PNP!Y27,IF(PNP!Y27=0,PDP!Y27,AVERAGE(PDP!Y27,PNP!Y27)))</f>
        <v>5.2927919999999995</v>
      </c>
      <c r="Z27" s="43">
        <f>IF(PDP!Z27=0,PNP!Z27,IF(PNP!Z27=0,PDP!Z27,AVERAGE(PDP!Z27,PNP!Z27)))</f>
        <v>57.914333333333332</v>
      </c>
      <c r="AA27" s="43">
        <f>+PDP!AA27+PNP!AA27</f>
        <v>13.733083000000001</v>
      </c>
      <c r="AB27" s="43">
        <f>+PDP!AB27+PNP!AB27</f>
        <v>8.2539709999999999</v>
      </c>
      <c r="AC27" s="43">
        <f>+PDP!AC27+PNP!AC27</f>
        <v>0</v>
      </c>
      <c r="AD27" s="43">
        <f>+PDP!AD27+PNP!AD27</f>
        <v>0</v>
      </c>
      <c r="AE27" s="43">
        <f>+PDP!AE27+PNP!AE27</f>
        <v>4.9749999999999994E-3</v>
      </c>
      <c r="AF27" s="43">
        <f>+PDP!AF27+PNP!AF27</f>
        <v>5.4741350000000004</v>
      </c>
      <c r="AG27" s="43">
        <f>+PDP!AG27+PNP!AG27</f>
        <v>1.3744259999999999</v>
      </c>
    </row>
    <row r="28" spans="1:33" x14ac:dyDescent="0.2">
      <c r="A28" s="41">
        <f>+'D-PDP'!C51</f>
        <v>2038</v>
      </c>
      <c r="B28" s="42">
        <f>+PDP!B28+PNP!B28</f>
        <v>54</v>
      </c>
      <c r="C28" s="43">
        <f>+PDP!C28+PNP!C28</f>
        <v>0.13786099999999998</v>
      </c>
      <c r="D28" s="43">
        <f>+PDP!D28+PNP!D28</f>
        <v>0</v>
      </c>
      <c r="E28" s="43">
        <f>+PDP!E28+PNP!E28</f>
        <v>0</v>
      </c>
      <c r="F28" s="43">
        <f>+PDP!F28+PNP!F28</f>
        <v>28.534045999999996</v>
      </c>
      <c r="G28" s="43">
        <f>+PDP!G28+PNP!G28</f>
        <v>0</v>
      </c>
      <c r="H28" s="43">
        <f>+PDP!H28+PNP!H28</f>
        <v>1.1028E-2</v>
      </c>
      <c r="I28" s="43">
        <f>+PDP!I28+PNP!I28</f>
        <v>0</v>
      </c>
      <c r="J28" s="43">
        <f>+PDP!J28+PNP!J28</f>
        <v>0</v>
      </c>
      <c r="K28" s="43">
        <f>+PDP!K28+PNP!K28</f>
        <v>0.13786099999999998</v>
      </c>
      <c r="L28" s="43">
        <f>+PDP!L28+PNP!L28</f>
        <v>0</v>
      </c>
      <c r="M28" s="43">
        <f>+PDP!M28+PNP!M28</f>
        <v>0</v>
      </c>
      <c r="N28" s="43">
        <f>+PDP!N28+PNP!N28</f>
        <v>28.534045999999996</v>
      </c>
      <c r="O28" s="43">
        <f>+PDP!O28+PNP!O28</f>
        <v>0</v>
      </c>
      <c r="P28" s="43">
        <f>+PDP!P28+PNP!P28</f>
        <v>1.1028E-2</v>
      </c>
      <c r="Q28" s="43">
        <f>+PDP!Q28+PNP!Q28</f>
        <v>0</v>
      </c>
      <c r="R28" s="43">
        <f>+PDP!R28+PNP!R28</f>
        <v>0</v>
      </c>
      <c r="S28" s="43">
        <f>+PDP!S28+PNP!S28</f>
        <v>0.126831</v>
      </c>
      <c r="T28" s="43">
        <f>+PDP!T28+PNP!T28</f>
        <v>0</v>
      </c>
      <c r="U28" s="43">
        <f>+PDP!U28+PNP!U28</f>
        <v>0</v>
      </c>
      <c r="V28" s="43">
        <f>+PDP!V28+PNP!V28</f>
        <v>28.534045999999996</v>
      </c>
      <c r="W28" s="43">
        <f>+PDP!W28+PNP!W28</f>
        <v>0</v>
      </c>
      <c r="X28" s="43">
        <f>IF(PDP!X28=0,PNP!X28,IF(PNP!X28=0,PDP!X28,AVERAGE(PDP!X28,PNP!X28)))</f>
        <v>98.739000000000004</v>
      </c>
      <c r="Y28" s="43">
        <f>IF(PDP!Y28=0,PNP!Y28,IF(PNP!Y28=0,PDP!Y28,AVERAGE(PDP!Y28,PNP!Y28)))</f>
        <v>5.2927919999999995</v>
      </c>
      <c r="Z28" s="43">
        <f>IF(PDP!Z28=0,PNP!Z28,IF(PNP!Z28=0,PDP!Z28,AVERAGE(PDP!Z28,PNP!Z28)))</f>
        <v>57.914333333333332</v>
      </c>
      <c r="AA28" s="43">
        <f>+PDP!AA28+PNP!AA28</f>
        <v>12.523284</v>
      </c>
      <c r="AB28" s="43">
        <f>+PDP!AB28+PNP!AB28</f>
        <v>8.1182010000000009</v>
      </c>
      <c r="AC28" s="43">
        <f>+PDP!AC28+PNP!AC28</f>
        <v>0</v>
      </c>
      <c r="AD28" s="43">
        <f>+PDP!AD28+PNP!AD28</f>
        <v>0</v>
      </c>
      <c r="AE28" s="43">
        <f>+PDP!AE28+PNP!AE28</f>
        <v>5.0980000000000001E-3</v>
      </c>
      <c r="AF28" s="43">
        <f>+PDP!AF28+PNP!AF28</f>
        <v>4.3999839999999999</v>
      </c>
      <c r="AG28" s="43">
        <f>+PDP!AG28+PNP!AG28</f>
        <v>1.004302</v>
      </c>
    </row>
    <row r="29" spans="1:33" x14ac:dyDescent="0.2">
      <c r="A29" s="41">
        <f>+'D-PDP'!C52</f>
        <v>2039</v>
      </c>
      <c r="B29" s="42">
        <f>+PDP!B29+PNP!B29</f>
        <v>54</v>
      </c>
      <c r="C29" s="43">
        <f>+PDP!C29+PNP!C29</f>
        <v>0.12648300000000001</v>
      </c>
      <c r="D29" s="43">
        <f>+PDP!D29+PNP!D29</f>
        <v>0</v>
      </c>
      <c r="E29" s="43">
        <f>+PDP!E29+PNP!E29</f>
        <v>0</v>
      </c>
      <c r="F29" s="43">
        <f>+PDP!F29+PNP!F29</f>
        <v>23.859175</v>
      </c>
      <c r="G29" s="43">
        <f>+PDP!G29+PNP!G29</f>
        <v>0</v>
      </c>
      <c r="H29" s="43">
        <f>+PDP!H29+PNP!H29</f>
        <v>1.0118E-2</v>
      </c>
      <c r="I29" s="43">
        <f>+PDP!I29+PNP!I29</f>
        <v>0</v>
      </c>
      <c r="J29" s="43">
        <f>+PDP!J29+PNP!J29</f>
        <v>0</v>
      </c>
      <c r="K29" s="43">
        <f>+PDP!K29+PNP!K29</f>
        <v>0.12648300000000001</v>
      </c>
      <c r="L29" s="43">
        <f>+PDP!L29+PNP!L29</f>
        <v>0</v>
      </c>
      <c r="M29" s="43">
        <f>+PDP!M29+PNP!M29</f>
        <v>0</v>
      </c>
      <c r="N29" s="43">
        <f>+PDP!N29+PNP!N29</f>
        <v>23.859175</v>
      </c>
      <c r="O29" s="43">
        <f>+PDP!O29+PNP!O29</f>
        <v>0</v>
      </c>
      <c r="P29" s="43">
        <f>+PDP!P29+PNP!P29</f>
        <v>1.0118E-2</v>
      </c>
      <c r="Q29" s="43">
        <f>+PDP!Q29+PNP!Q29</f>
        <v>0</v>
      </c>
      <c r="R29" s="43">
        <f>+PDP!R29+PNP!R29</f>
        <v>0</v>
      </c>
      <c r="S29" s="43">
        <f>+PDP!S29+PNP!S29</f>
        <v>0.116364</v>
      </c>
      <c r="T29" s="43">
        <f>+PDP!T29+PNP!T29</f>
        <v>0</v>
      </c>
      <c r="U29" s="43">
        <f>+PDP!U29+PNP!U29</f>
        <v>0</v>
      </c>
      <c r="V29" s="43">
        <f>+PDP!V29+PNP!V29</f>
        <v>23.859175</v>
      </c>
      <c r="W29" s="43">
        <f>+PDP!W29+PNP!W29</f>
        <v>0</v>
      </c>
      <c r="X29" s="43">
        <f>IF(PDP!X29=0,PNP!X29,IF(PNP!X29=0,PDP!X29,AVERAGE(PDP!X29,PNP!X29)))</f>
        <v>98.739000000000004</v>
      </c>
      <c r="Y29" s="43">
        <f>IF(PDP!Y29=0,PNP!Y29,IF(PNP!Y29=0,PDP!Y29,AVERAGE(PDP!Y29,PNP!Y29)))</f>
        <v>5.2927919999999995</v>
      </c>
      <c r="Z29" s="43">
        <f>IF(PDP!Z29=0,PNP!Z29,IF(PNP!Z29=0,PDP!Z29,AVERAGE(PDP!Z29,PNP!Z29)))</f>
        <v>57.914333333333332</v>
      </c>
      <c r="AA29" s="43">
        <f>+PDP!AA29+PNP!AA29</f>
        <v>11.489808</v>
      </c>
      <c r="AB29" s="43">
        <f>+PDP!AB29+PNP!AB29</f>
        <v>8.1000620000000012</v>
      </c>
      <c r="AC29" s="43">
        <f>+PDP!AC29+PNP!AC29</f>
        <v>0</v>
      </c>
      <c r="AD29" s="43">
        <f>+PDP!AD29+PNP!AD29</f>
        <v>0</v>
      </c>
      <c r="AE29" s="43">
        <f>+PDP!AE29+PNP!AE29</f>
        <v>5.3249999999999999E-3</v>
      </c>
      <c r="AF29" s="43">
        <f>+PDP!AF29+PNP!AF29</f>
        <v>3.3844190000000003</v>
      </c>
      <c r="AG29" s="43">
        <f>+PDP!AG29+PNP!AG29</f>
        <v>0.70226999999999995</v>
      </c>
    </row>
    <row r="30" spans="1:33" x14ac:dyDescent="0.2">
      <c r="A30" s="41">
        <f>+'D-PDP'!C53</f>
        <v>2040</v>
      </c>
      <c r="B30" s="42">
        <f>+PDP!B30+PNP!B30</f>
        <v>51</v>
      </c>
      <c r="C30" s="43">
        <f>+PDP!C30+PNP!C30</f>
        <v>0.115784</v>
      </c>
      <c r="D30" s="43">
        <f>+PDP!D30+PNP!D30</f>
        <v>0</v>
      </c>
      <c r="E30" s="43">
        <f>+PDP!E30+PNP!E30</f>
        <v>0</v>
      </c>
      <c r="F30" s="43">
        <f>+PDP!F30+PNP!F30</f>
        <v>19.758233000000001</v>
      </c>
      <c r="G30" s="43">
        <f>+PDP!G30+PNP!G30</f>
        <v>0</v>
      </c>
      <c r="H30" s="43">
        <f>+PDP!H30+PNP!H30</f>
        <v>9.2619999999999994E-3</v>
      </c>
      <c r="I30" s="43">
        <f>+PDP!I30+PNP!I30</f>
        <v>0</v>
      </c>
      <c r="J30" s="43">
        <f>+PDP!J30+PNP!J30</f>
        <v>0</v>
      </c>
      <c r="K30" s="43">
        <f>+PDP!K30+PNP!K30</f>
        <v>0.115784</v>
      </c>
      <c r="L30" s="43">
        <f>+PDP!L30+PNP!L30</f>
        <v>0</v>
      </c>
      <c r="M30" s="43">
        <f>+PDP!M30+PNP!M30</f>
        <v>0</v>
      </c>
      <c r="N30" s="43">
        <f>+PDP!N30+PNP!N30</f>
        <v>19.758233000000001</v>
      </c>
      <c r="O30" s="43">
        <f>+PDP!O30+PNP!O30</f>
        <v>0</v>
      </c>
      <c r="P30" s="43">
        <f>+PDP!P30+PNP!P30</f>
        <v>9.2619999999999994E-3</v>
      </c>
      <c r="Q30" s="43">
        <f>+PDP!Q30+PNP!Q30</f>
        <v>0</v>
      </c>
      <c r="R30" s="43">
        <f>+PDP!R30+PNP!R30</f>
        <v>0</v>
      </c>
      <c r="S30" s="43">
        <f>+PDP!S30+PNP!S30</f>
        <v>0.106521</v>
      </c>
      <c r="T30" s="43">
        <f>+PDP!T30+PNP!T30</f>
        <v>0</v>
      </c>
      <c r="U30" s="43">
        <f>+PDP!U30+PNP!U30</f>
        <v>0</v>
      </c>
      <c r="V30" s="43">
        <f>+PDP!V30+PNP!V30</f>
        <v>19.758233000000001</v>
      </c>
      <c r="W30" s="43">
        <f>+PDP!W30+PNP!W30</f>
        <v>0</v>
      </c>
      <c r="X30" s="43">
        <f>IF(PDP!X30=0,PNP!X30,IF(PNP!X30=0,PDP!X30,AVERAGE(PDP!X30,PNP!X30)))</f>
        <v>98.739000000000004</v>
      </c>
      <c r="Y30" s="43">
        <f>IF(PDP!Y30=0,PNP!Y30,IF(PNP!Y30=0,PDP!Y30,AVERAGE(PDP!Y30,PNP!Y30)))</f>
        <v>5.2927919999999995</v>
      </c>
      <c r="Z30" s="43">
        <f>IF(PDP!Z30=0,PNP!Z30,IF(PNP!Z30=0,PDP!Z30,AVERAGE(PDP!Z30,PNP!Z30)))</f>
        <v>57.914333333333332</v>
      </c>
      <c r="AA30" s="43">
        <f>+PDP!AA30+PNP!AA30</f>
        <v>10.517935</v>
      </c>
      <c r="AB30" s="43">
        <f>+PDP!AB30+PNP!AB30</f>
        <v>7.9743149999999998</v>
      </c>
      <c r="AC30" s="43">
        <f>+PDP!AC30+PNP!AC30</f>
        <v>0</v>
      </c>
      <c r="AD30" s="43">
        <f>+PDP!AD30+PNP!AD30</f>
        <v>0</v>
      </c>
      <c r="AE30" s="43">
        <f>+PDP!AE30+PNP!AE30</f>
        <v>5.437E-3</v>
      </c>
      <c r="AF30" s="43">
        <f>+PDP!AF30+PNP!AF30</f>
        <v>2.5381809999999998</v>
      </c>
      <c r="AG30" s="43">
        <f>+PDP!AG30+PNP!AG30</f>
        <v>0.47879499999999997</v>
      </c>
    </row>
    <row r="31" spans="1:33" x14ac:dyDescent="0.2">
      <c r="A31" s="41">
        <f>+'D-PDP'!C54</f>
        <v>2041</v>
      </c>
      <c r="B31" s="42">
        <f>+PDP!B31+PNP!B31</f>
        <v>49</v>
      </c>
      <c r="C31" s="43">
        <f>+PDP!C31+PNP!C31</f>
        <v>0.10571700000000001</v>
      </c>
      <c r="D31" s="43">
        <f>+PDP!D31+PNP!D31</f>
        <v>0</v>
      </c>
      <c r="E31" s="43">
        <f>+PDP!E31+PNP!E31</f>
        <v>0</v>
      </c>
      <c r="F31" s="43">
        <f>+PDP!F31+PNP!F31</f>
        <v>16.167023</v>
      </c>
      <c r="G31" s="43">
        <f>+PDP!G31+PNP!G31</f>
        <v>0</v>
      </c>
      <c r="H31" s="43">
        <f>+PDP!H31+PNP!H31</f>
        <v>8.4569999999999992E-3</v>
      </c>
      <c r="I31" s="43">
        <f>+PDP!I31+PNP!I31</f>
        <v>0</v>
      </c>
      <c r="J31" s="43">
        <f>+PDP!J31+PNP!J31</f>
        <v>0</v>
      </c>
      <c r="K31" s="43">
        <f>+PDP!K31+PNP!K31</f>
        <v>0.10571700000000001</v>
      </c>
      <c r="L31" s="43">
        <f>+PDP!L31+PNP!L31</f>
        <v>0</v>
      </c>
      <c r="M31" s="43">
        <f>+PDP!M31+PNP!M31</f>
        <v>0</v>
      </c>
      <c r="N31" s="43">
        <f>+PDP!N31+PNP!N31</f>
        <v>16.167023</v>
      </c>
      <c r="O31" s="43">
        <f>+PDP!O31+PNP!O31</f>
        <v>0</v>
      </c>
      <c r="P31" s="43">
        <f>+PDP!P31+PNP!P31</f>
        <v>8.4569999999999992E-3</v>
      </c>
      <c r="Q31" s="43">
        <f>+PDP!Q31+PNP!Q31</f>
        <v>0</v>
      </c>
      <c r="R31" s="43">
        <f>+PDP!R31+PNP!R31</f>
        <v>0</v>
      </c>
      <c r="S31" s="43">
        <f>+PDP!S31+PNP!S31</f>
        <v>9.7259000000000012E-2</v>
      </c>
      <c r="T31" s="43">
        <f>+PDP!T31+PNP!T31</f>
        <v>0</v>
      </c>
      <c r="U31" s="43">
        <f>+PDP!U31+PNP!U31</f>
        <v>0</v>
      </c>
      <c r="V31" s="43">
        <f>+PDP!V31+PNP!V31</f>
        <v>16.167023</v>
      </c>
      <c r="W31" s="43">
        <f>+PDP!W31+PNP!W31</f>
        <v>0</v>
      </c>
      <c r="X31" s="43">
        <f>IF(PDP!X31=0,PNP!X31,IF(PNP!X31=0,PDP!X31,AVERAGE(PDP!X31,PNP!X31)))</f>
        <v>98.739000000000004</v>
      </c>
      <c r="Y31" s="43">
        <f>IF(PDP!Y31=0,PNP!Y31,IF(PNP!Y31=0,PDP!Y31,AVERAGE(PDP!Y31,PNP!Y31)))</f>
        <v>5.2927919999999995</v>
      </c>
      <c r="Z31" s="43">
        <f>IF(PDP!Z31=0,PNP!Z31,IF(PNP!Z31=0,PDP!Z31,AVERAGE(PDP!Z31,PNP!Z31)))</f>
        <v>57.914333333333332</v>
      </c>
      <c r="AA31" s="43">
        <f>+PDP!AA31+PNP!AA31</f>
        <v>9.6033799999999996</v>
      </c>
      <c r="AB31" s="43">
        <f>+PDP!AB31+PNP!AB31</f>
        <v>7.8305180000000005</v>
      </c>
      <c r="AC31" s="43">
        <f>+PDP!AC31+PNP!AC31</f>
        <v>0</v>
      </c>
      <c r="AD31" s="43">
        <f>+PDP!AD31+PNP!AD31</f>
        <v>0</v>
      </c>
      <c r="AE31" s="43">
        <f>+PDP!AE31+PNP!AE31</f>
        <v>5.4770000000000001E-3</v>
      </c>
      <c r="AF31" s="43">
        <f>+PDP!AF31+PNP!AF31</f>
        <v>1.7673829999999999</v>
      </c>
      <c r="AG31" s="43">
        <f>+PDP!AG31+PNP!AG31</f>
        <v>0.30308499999999999</v>
      </c>
    </row>
    <row r="32" spans="1:33" x14ac:dyDescent="0.2">
      <c r="A32" s="41">
        <f>+'D-PDP'!C55</f>
        <v>2042</v>
      </c>
      <c r="B32" s="42">
        <f>+PDP!B32+PNP!B32</f>
        <v>47</v>
      </c>
      <c r="C32" s="43">
        <f>+PDP!C32+PNP!C32</f>
        <v>9.6974999999999992E-2</v>
      </c>
      <c r="D32" s="43">
        <f>+PDP!D32+PNP!D32</f>
        <v>0</v>
      </c>
      <c r="E32" s="43">
        <f>+PDP!E32+PNP!E32</f>
        <v>0</v>
      </c>
      <c r="F32" s="43">
        <f>+PDP!F32+PNP!F32</f>
        <v>12.955007999999999</v>
      </c>
      <c r="G32" s="43">
        <f>+PDP!G32+PNP!G32</f>
        <v>0</v>
      </c>
      <c r="H32" s="43">
        <f>+PDP!H32+PNP!H32</f>
        <v>7.757E-3</v>
      </c>
      <c r="I32" s="43">
        <f>+PDP!I32+PNP!I32</f>
        <v>0</v>
      </c>
      <c r="J32" s="43">
        <f>+PDP!J32+PNP!J32</f>
        <v>0</v>
      </c>
      <c r="K32" s="43">
        <f>+PDP!K32+PNP!K32</f>
        <v>9.6974999999999992E-2</v>
      </c>
      <c r="L32" s="43">
        <f>+PDP!L32+PNP!L32</f>
        <v>0</v>
      </c>
      <c r="M32" s="43">
        <f>+PDP!M32+PNP!M32</f>
        <v>0</v>
      </c>
      <c r="N32" s="43">
        <f>+PDP!N32+PNP!N32</f>
        <v>12.955007999999999</v>
      </c>
      <c r="O32" s="43">
        <f>+PDP!O32+PNP!O32</f>
        <v>0</v>
      </c>
      <c r="P32" s="43">
        <f>+PDP!P32+PNP!P32</f>
        <v>7.757E-3</v>
      </c>
      <c r="Q32" s="43">
        <f>+PDP!Q32+PNP!Q32</f>
        <v>0</v>
      </c>
      <c r="R32" s="43">
        <f>+PDP!R32+PNP!R32</f>
        <v>0</v>
      </c>
      <c r="S32" s="43">
        <f>+PDP!S32+PNP!S32</f>
        <v>8.9216999999999991E-2</v>
      </c>
      <c r="T32" s="43">
        <f>+PDP!T32+PNP!T32</f>
        <v>0</v>
      </c>
      <c r="U32" s="43">
        <f>+PDP!U32+PNP!U32</f>
        <v>0</v>
      </c>
      <c r="V32" s="43">
        <f>+PDP!V32+PNP!V32</f>
        <v>12.955007999999999</v>
      </c>
      <c r="W32" s="43">
        <f>+PDP!W32+PNP!W32</f>
        <v>0</v>
      </c>
      <c r="X32" s="43">
        <f>IF(PDP!X32=0,PNP!X32,IF(PNP!X32=0,PDP!X32,AVERAGE(PDP!X32,PNP!X32)))</f>
        <v>98.739000000000004</v>
      </c>
      <c r="Y32" s="43">
        <f>IF(PDP!Y32=0,PNP!Y32,IF(PNP!Y32=0,PDP!Y32,AVERAGE(PDP!Y32,PNP!Y32)))</f>
        <v>5.2927919999999995</v>
      </c>
      <c r="Z32" s="43">
        <f>IF(PDP!Z32=0,PNP!Z32,IF(PNP!Z32=0,PDP!Z32,AVERAGE(PDP!Z32,PNP!Z32)))</f>
        <v>57.914333333333332</v>
      </c>
      <c r="AA32" s="43">
        <f>+PDP!AA32+PNP!AA32</f>
        <v>8.8093459999999997</v>
      </c>
      <c r="AB32" s="43">
        <f>+PDP!AB32+PNP!AB32</f>
        <v>7.6842509999999997</v>
      </c>
      <c r="AC32" s="43">
        <f>+PDP!AC32+PNP!AC32</f>
        <v>0</v>
      </c>
      <c r="AD32" s="43">
        <f>+PDP!AD32+PNP!AD32</f>
        <v>0</v>
      </c>
      <c r="AE32" s="43">
        <f>+PDP!AE32+PNP!AE32</f>
        <v>5.5539999999999999E-3</v>
      </c>
      <c r="AF32" s="43">
        <f>+PDP!AF32+PNP!AF32</f>
        <v>1.11954</v>
      </c>
      <c r="AG32" s="43">
        <f>+PDP!AG32+PNP!AG32</f>
        <v>0.17453399999999999</v>
      </c>
    </row>
    <row r="33" spans="1:33" x14ac:dyDescent="0.2">
      <c r="A33" s="41">
        <f>+'D-PDP'!C56</f>
        <v>2043</v>
      </c>
      <c r="B33" s="42">
        <f>+PDP!B33+PNP!B33</f>
        <v>46</v>
      </c>
      <c r="C33" s="43">
        <f>+PDP!C33+PNP!C33</f>
        <v>8.9458999999999997E-2</v>
      </c>
      <c r="D33" s="43">
        <f>+PDP!D33+PNP!D33</f>
        <v>0</v>
      </c>
      <c r="E33" s="43">
        <f>+PDP!E33+PNP!E33</f>
        <v>0</v>
      </c>
      <c r="F33" s="43">
        <f>+PDP!F33+PNP!F33</f>
        <v>10.057112999999999</v>
      </c>
      <c r="G33" s="43">
        <f>+PDP!G33+PNP!G33</f>
        <v>0</v>
      </c>
      <c r="H33" s="43">
        <f>+PDP!H33+PNP!H33</f>
        <v>7.156E-3</v>
      </c>
      <c r="I33" s="43">
        <f>+PDP!I33+PNP!I33</f>
        <v>0</v>
      </c>
      <c r="J33" s="43">
        <f>+PDP!J33+PNP!J33</f>
        <v>0</v>
      </c>
      <c r="K33" s="43">
        <f>+PDP!K33+PNP!K33</f>
        <v>8.9458999999999997E-2</v>
      </c>
      <c r="L33" s="43">
        <f>+PDP!L33+PNP!L33</f>
        <v>0</v>
      </c>
      <c r="M33" s="43">
        <f>+PDP!M33+PNP!M33</f>
        <v>0</v>
      </c>
      <c r="N33" s="43">
        <f>+PDP!N33+PNP!N33</f>
        <v>10.057112999999999</v>
      </c>
      <c r="O33" s="43">
        <f>+PDP!O33+PNP!O33</f>
        <v>0</v>
      </c>
      <c r="P33" s="43">
        <f>+PDP!P33+PNP!P33</f>
        <v>7.156E-3</v>
      </c>
      <c r="Q33" s="43">
        <f>+PDP!Q33+PNP!Q33</f>
        <v>0</v>
      </c>
      <c r="R33" s="43">
        <f>+PDP!R33+PNP!R33</f>
        <v>0</v>
      </c>
      <c r="S33" s="43">
        <f>+PDP!S33+PNP!S33</f>
        <v>8.2302E-2</v>
      </c>
      <c r="T33" s="43">
        <f>+PDP!T33+PNP!T33</f>
        <v>0</v>
      </c>
      <c r="U33" s="43">
        <f>+PDP!U33+PNP!U33</f>
        <v>0</v>
      </c>
      <c r="V33" s="43">
        <f>+PDP!V33+PNP!V33</f>
        <v>10.057112999999999</v>
      </c>
      <c r="W33" s="43">
        <f>+PDP!W33+PNP!W33</f>
        <v>0</v>
      </c>
      <c r="X33" s="43">
        <f>IF(PDP!X33=0,PNP!X33,IF(PNP!X33=0,PDP!X33,AVERAGE(PDP!X33,PNP!X33)))</f>
        <v>98.739000000000004</v>
      </c>
      <c r="Y33" s="43">
        <f>IF(PDP!Y33=0,PNP!Y33,IF(PNP!Y33=0,PDP!Y33,AVERAGE(PDP!Y33,PNP!Y33)))</f>
        <v>5.2927919999999995</v>
      </c>
      <c r="Z33" s="43">
        <f>IF(PDP!Z33=0,PNP!Z33,IF(PNP!Z33=0,PDP!Z33,AVERAGE(PDP!Z33,PNP!Z33)))</f>
        <v>57.914333333333332</v>
      </c>
      <c r="AA33" s="43">
        <f>+PDP!AA33+PNP!AA33</f>
        <v>8.1265599999999996</v>
      </c>
      <c r="AB33" s="43">
        <f>+PDP!AB33+PNP!AB33</f>
        <v>7.6222640000000004</v>
      </c>
      <c r="AC33" s="43">
        <f>+PDP!AC33+PNP!AC33</f>
        <v>0</v>
      </c>
      <c r="AD33" s="43">
        <f>+PDP!AD33+PNP!AD33</f>
        <v>0</v>
      </c>
      <c r="AE33" s="43">
        <f>+PDP!AE33+PNP!AE33</f>
        <v>5.6600000000000001E-3</v>
      </c>
      <c r="AF33" s="43">
        <f>+PDP!AF33+PNP!AF33</f>
        <v>0.49863499999999999</v>
      </c>
      <c r="AG33" s="43">
        <f>+PDP!AG33+PNP!AG33</f>
        <v>7.066900000000001E-2</v>
      </c>
    </row>
    <row r="34" spans="1:33" x14ac:dyDescent="0.2">
      <c r="A34" s="41">
        <f>+'D-PDP'!C57</f>
        <v>2044</v>
      </c>
      <c r="B34" s="42">
        <f>+PDP!B34+PNP!B34</f>
        <v>0</v>
      </c>
      <c r="C34" s="43">
        <f>+PDP!C34+PNP!C34</f>
        <v>0</v>
      </c>
      <c r="D34" s="43">
        <f>+PDP!D34+PNP!D34</f>
        <v>0</v>
      </c>
      <c r="E34" s="43">
        <f>+PDP!E34+PNP!E34</f>
        <v>0</v>
      </c>
      <c r="F34" s="43">
        <f>+PDP!F34+PNP!F34</f>
        <v>0</v>
      </c>
      <c r="G34" s="43">
        <f>+PDP!G34+PNP!G34</f>
        <v>0</v>
      </c>
      <c r="H34" s="43">
        <f>+PDP!H34+PNP!H34</f>
        <v>0</v>
      </c>
      <c r="I34" s="43">
        <f>+PDP!I34+PNP!I34</f>
        <v>0</v>
      </c>
      <c r="J34" s="43">
        <f>+PDP!J34+PNP!J34</f>
        <v>0</v>
      </c>
      <c r="K34" s="43">
        <f>+PDP!K34+PNP!K34</f>
        <v>0</v>
      </c>
      <c r="L34" s="43">
        <f>+PDP!L34+PNP!L34</f>
        <v>0</v>
      </c>
      <c r="M34" s="43">
        <f>+PDP!M34+PNP!M34</f>
        <v>0</v>
      </c>
      <c r="N34" s="43">
        <f>+PDP!N34+PNP!N34</f>
        <v>0</v>
      </c>
      <c r="O34" s="43">
        <f>+PDP!O34+PNP!O34</f>
        <v>0</v>
      </c>
      <c r="P34" s="43">
        <f>+PDP!P34+PNP!P34</f>
        <v>0</v>
      </c>
      <c r="Q34" s="43">
        <f>+PDP!Q34+PNP!Q34</f>
        <v>0</v>
      </c>
      <c r="R34" s="43">
        <f>+PDP!R34+PNP!R34</f>
        <v>0</v>
      </c>
      <c r="S34" s="43">
        <f>+PDP!S34+PNP!S34</f>
        <v>0</v>
      </c>
      <c r="T34" s="43">
        <f>+PDP!T34+PNP!T34</f>
        <v>0</v>
      </c>
      <c r="U34" s="43">
        <f>+PDP!U34+PNP!U34</f>
        <v>0</v>
      </c>
      <c r="V34" s="43">
        <f>+PDP!V34+PNP!V34</f>
        <v>0</v>
      </c>
      <c r="W34" s="43">
        <f>+PDP!W34+PNP!W34</f>
        <v>0</v>
      </c>
      <c r="X34" s="43">
        <f>IF(PDP!X34=0,PNP!X34,IF(PNP!X34=0,PDP!X34,AVERAGE(PDP!X34,PNP!X34)))</f>
        <v>98.739000000000004</v>
      </c>
      <c r="Y34" s="43">
        <f>IF(PDP!Y34=0,PNP!Y34,IF(PNP!Y34=0,PDP!Y34,AVERAGE(PDP!Y34,PNP!Y34)))</f>
        <v>5.2927919999999995</v>
      </c>
      <c r="Z34" s="43">
        <f>IF(PDP!Z34=0,PNP!Z34,IF(PNP!Z34=0,PDP!Z34,AVERAGE(PDP!Z34,PNP!Z34)))</f>
        <v>57.914333333333332</v>
      </c>
      <c r="AA34" s="43">
        <f>+PDP!AA34+PNP!AA34</f>
        <v>0</v>
      </c>
      <c r="AB34" s="43">
        <f>+PDP!AB34+PNP!AB34</f>
        <v>0</v>
      </c>
      <c r="AC34" s="43">
        <f>+PDP!AC34+PNP!AC34</f>
        <v>0</v>
      </c>
      <c r="AD34" s="43">
        <f>+PDP!AD34+PNP!AD34</f>
        <v>29.744978</v>
      </c>
      <c r="AE34" s="43">
        <f>+PDP!AE34+PNP!AE34</f>
        <v>0</v>
      </c>
      <c r="AF34" s="43">
        <f>+PDP!AF34+PNP!AF34</f>
        <v>-29.744978</v>
      </c>
      <c r="AG34" s="43">
        <f>+PDP!AG34+PNP!AG34</f>
        <v>-3.8323999999999998</v>
      </c>
    </row>
    <row r="35" spans="1:33" x14ac:dyDescent="0.2">
      <c r="A35" s="41">
        <f>+'D-PDP'!C58</f>
        <v>2045</v>
      </c>
      <c r="B35" s="42">
        <f>+PDP!B35+PNP!B35</f>
        <v>0</v>
      </c>
      <c r="C35" s="43">
        <f>+PDP!C35+PNP!C35</f>
        <v>0</v>
      </c>
      <c r="D35" s="43">
        <f>+PDP!D35+PNP!D35</f>
        <v>0</v>
      </c>
      <c r="E35" s="43">
        <f>+PDP!E35+PNP!E35</f>
        <v>0</v>
      </c>
      <c r="F35" s="43">
        <f>+PDP!F35+PNP!F35</f>
        <v>0</v>
      </c>
      <c r="G35" s="43">
        <f>+PDP!G35+PNP!G35</f>
        <v>0</v>
      </c>
      <c r="H35" s="43">
        <f>+PDP!H35+PNP!H35</f>
        <v>0</v>
      </c>
      <c r="I35" s="43">
        <f>+PDP!I35+PNP!I35</f>
        <v>0</v>
      </c>
      <c r="J35" s="43">
        <f>+PDP!J35+PNP!J35</f>
        <v>0</v>
      </c>
      <c r="K35" s="43">
        <f>+PDP!K35+PNP!K35</f>
        <v>0</v>
      </c>
      <c r="L35" s="43">
        <f>+PDP!L35+PNP!L35</f>
        <v>0</v>
      </c>
      <c r="M35" s="43">
        <f>+PDP!M35+PNP!M35</f>
        <v>0</v>
      </c>
      <c r="N35" s="43">
        <f>+PDP!N35+PNP!N35</f>
        <v>0</v>
      </c>
      <c r="O35" s="43">
        <f>+PDP!O35+PNP!O35</f>
        <v>0</v>
      </c>
      <c r="P35" s="43">
        <f>+PDP!P35+PNP!P35</f>
        <v>0</v>
      </c>
      <c r="Q35" s="43">
        <f>+PDP!Q35+PNP!Q35</f>
        <v>0</v>
      </c>
      <c r="R35" s="43">
        <f>+PDP!R35+PNP!R35</f>
        <v>0</v>
      </c>
      <c r="S35" s="43">
        <f>+PDP!S35+PNP!S35</f>
        <v>0</v>
      </c>
      <c r="T35" s="43">
        <f>+PDP!T35+PNP!T35</f>
        <v>0</v>
      </c>
      <c r="U35" s="43">
        <f>+PDP!U35+PNP!U35</f>
        <v>0</v>
      </c>
      <c r="V35" s="43">
        <f>+PDP!V35+PNP!V35</f>
        <v>0</v>
      </c>
      <c r="W35" s="43">
        <f>+PDP!W35+PNP!W35</f>
        <v>0</v>
      </c>
      <c r="X35" s="43">
        <f>IF(PDP!X35=0,PNP!X35,IF(PNP!X35=0,PDP!X35,AVERAGE(PDP!X35,PNP!X35)))</f>
        <v>98.739000000000004</v>
      </c>
      <c r="Y35" s="43">
        <f>IF(PDP!Y35=0,PNP!Y35,IF(PNP!Y35=0,PDP!Y35,AVERAGE(PDP!Y35,PNP!Y35)))</f>
        <v>5.2927919999999995</v>
      </c>
      <c r="Z35" s="43">
        <f>IF(PDP!Z35=0,PNP!Z35,IF(PNP!Z35=0,PDP!Z35,AVERAGE(PDP!Z35,PNP!Z35)))</f>
        <v>57.914333333333332</v>
      </c>
      <c r="AA35" s="43">
        <f>+PDP!AA35+PNP!AA35</f>
        <v>0</v>
      </c>
      <c r="AB35" s="43">
        <f>+PDP!AB35+PNP!AB35</f>
        <v>0</v>
      </c>
      <c r="AC35" s="43">
        <f>+PDP!AC35+PNP!AC35</f>
        <v>0</v>
      </c>
      <c r="AD35" s="43">
        <f>+PDP!AD35+PNP!AD35</f>
        <v>0</v>
      </c>
      <c r="AE35" s="43">
        <f>+PDP!AE35+PNP!AE35</f>
        <v>0</v>
      </c>
      <c r="AF35" s="43">
        <f>+PDP!AF35+PNP!AF35</f>
        <v>0</v>
      </c>
      <c r="AG35" s="43">
        <f>+PDP!AG35+PNP!AG35</f>
        <v>0</v>
      </c>
    </row>
    <row r="36" spans="1:33" x14ac:dyDescent="0.2">
      <c r="A36" s="41">
        <f>+'D-PDP'!C59</f>
        <v>2046</v>
      </c>
      <c r="B36" s="42">
        <f>+PDP!B36+PNP!B36</f>
        <v>0</v>
      </c>
      <c r="C36" s="43">
        <f>+PDP!C36+PNP!C36</f>
        <v>0</v>
      </c>
      <c r="D36" s="43">
        <f>+PDP!D36+PNP!D36</f>
        <v>0</v>
      </c>
      <c r="E36" s="43">
        <f>+PDP!E36+PNP!E36</f>
        <v>0</v>
      </c>
      <c r="F36" s="43">
        <f>+PDP!F36+PNP!F36</f>
        <v>0</v>
      </c>
      <c r="G36" s="43">
        <f>+PDP!G36+PNP!G36</f>
        <v>0</v>
      </c>
      <c r="H36" s="43">
        <f>+PDP!H36+PNP!H36</f>
        <v>0</v>
      </c>
      <c r="I36" s="43">
        <f>+PDP!I36+PNP!I36</f>
        <v>0</v>
      </c>
      <c r="J36" s="43">
        <f>+PDP!J36+PNP!J36</f>
        <v>0</v>
      </c>
      <c r="K36" s="43">
        <f>+PDP!K36+PNP!K36</f>
        <v>0</v>
      </c>
      <c r="L36" s="43">
        <f>+PDP!L36+PNP!L36</f>
        <v>0</v>
      </c>
      <c r="M36" s="43">
        <f>+PDP!M36+PNP!M36</f>
        <v>0</v>
      </c>
      <c r="N36" s="43">
        <f>+PDP!N36+PNP!N36</f>
        <v>0</v>
      </c>
      <c r="O36" s="43">
        <f>+PDP!O36+PNP!O36</f>
        <v>0</v>
      </c>
      <c r="P36" s="43">
        <f>+PDP!P36+PNP!P36</f>
        <v>0</v>
      </c>
      <c r="Q36" s="43">
        <f>+PDP!Q36+PNP!Q36</f>
        <v>0</v>
      </c>
      <c r="R36" s="43">
        <f>+PDP!R36+PNP!R36</f>
        <v>0</v>
      </c>
      <c r="S36" s="43">
        <f>+PDP!S36+PNP!S36</f>
        <v>0</v>
      </c>
      <c r="T36" s="43">
        <f>+PDP!T36+PNP!T36</f>
        <v>0</v>
      </c>
      <c r="U36" s="43">
        <f>+PDP!U36+PNP!U36</f>
        <v>0</v>
      </c>
      <c r="V36" s="43">
        <f>+PDP!V36+PNP!V36</f>
        <v>0</v>
      </c>
      <c r="W36" s="43">
        <f>+PDP!W36+PNP!W36</f>
        <v>0</v>
      </c>
      <c r="X36" s="43">
        <f>IF(PDP!X36=0,PNP!X36,IF(PNP!X36=0,PDP!X36,AVERAGE(PDP!X36,PNP!X36)))</f>
        <v>98.739000000000004</v>
      </c>
      <c r="Y36" s="43">
        <f>IF(PDP!Y36=0,PNP!Y36,IF(PNP!Y36=0,PDP!Y36,AVERAGE(PDP!Y36,PNP!Y36)))</f>
        <v>5.2927919999999995</v>
      </c>
      <c r="Z36" s="43">
        <f>IF(PDP!Z36=0,PNP!Z36,IF(PNP!Z36=0,PDP!Z36,AVERAGE(PDP!Z36,PNP!Z36)))</f>
        <v>57.914333333333332</v>
      </c>
      <c r="AA36" s="43">
        <f>+PDP!AA36+PNP!AA36</f>
        <v>0</v>
      </c>
      <c r="AB36" s="43">
        <f>+PDP!AB36+PNP!AB36</f>
        <v>0</v>
      </c>
      <c r="AC36" s="43">
        <f>+PDP!AC36+PNP!AC36</f>
        <v>0</v>
      </c>
      <c r="AD36" s="43">
        <f>+PDP!AD36+PNP!AD36</f>
        <v>0</v>
      </c>
      <c r="AE36" s="43">
        <f>+PDP!AE36+PNP!AE36</f>
        <v>0</v>
      </c>
      <c r="AF36" s="43">
        <f>+PDP!AF36+PNP!AF36</f>
        <v>0</v>
      </c>
      <c r="AG36" s="43">
        <f>+PDP!AG36+PNP!AG36</f>
        <v>0</v>
      </c>
    </row>
    <row r="37" spans="1:33" x14ac:dyDescent="0.2">
      <c r="A37" s="41">
        <f>+'D-PDP'!C60</f>
        <v>2047</v>
      </c>
      <c r="B37" s="42">
        <f>+PDP!B37+PNP!B37</f>
        <v>0</v>
      </c>
      <c r="C37" s="43">
        <f>+PDP!C37+PNP!C37</f>
        <v>0</v>
      </c>
      <c r="D37" s="43">
        <f>+PDP!D37+PNP!D37</f>
        <v>0</v>
      </c>
      <c r="E37" s="43">
        <f>+PDP!E37+PNP!E37</f>
        <v>0</v>
      </c>
      <c r="F37" s="43">
        <f>+PDP!F37+PNP!F37</f>
        <v>0</v>
      </c>
      <c r="G37" s="43">
        <f>+PDP!G37+PNP!G37</f>
        <v>0</v>
      </c>
      <c r="H37" s="43">
        <f>+PDP!H37+PNP!H37</f>
        <v>0</v>
      </c>
      <c r="I37" s="43">
        <f>+PDP!I37+PNP!I37</f>
        <v>0</v>
      </c>
      <c r="J37" s="43">
        <f>+PDP!J37+PNP!J37</f>
        <v>0</v>
      </c>
      <c r="K37" s="43">
        <f>+PDP!K37+PNP!K37</f>
        <v>0</v>
      </c>
      <c r="L37" s="43">
        <f>+PDP!L37+PNP!L37</f>
        <v>0</v>
      </c>
      <c r="M37" s="43">
        <f>+PDP!M37+PNP!M37</f>
        <v>0</v>
      </c>
      <c r="N37" s="43">
        <f>+PDP!N37+PNP!N37</f>
        <v>0</v>
      </c>
      <c r="O37" s="43">
        <f>+PDP!O37+PNP!O37</f>
        <v>0</v>
      </c>
      <c r="P37" s="43">
        <f>+PDP!P37+PNP!P37</f>
        <v>0</v>
      </c>
      <c r="Q37" s="43">
        <f>+PDP!Q37+PNP!Q37</f>
        <v>0</v>
      </c>
      <c r="R37" s="43">
        <f>+PDP!R37+PNP!R37</f>
        <v>0</v>
      </c>
      <c r="S37" s="43">
        <f>+PDP!S37+PNP!S37</f>
        <v>0</v>
      </c>
      <c r="T37" s="43">
        <f>+PDP!T37+PNP!T37</f>
        <v>0</v>
      </c>
      <c r="U37" s="43">
        <f>+PDP!U37+PNP!U37</f>
        <v>0</v>
      </c>
      <c r="V37" s="43">
        <f>+PDP!V37+PNP!V37</f>
        <v>0</v>
      </c>
      <c r="W37" s="43">
        <f>+PDP!W37+PNP!W37</f>
        <v>0</v>
      </c>
      <c r="X37" s="43">
        <f>IF(PDP!X37=0,PNP!X37,IF(PNP!X37=0,PDP!X37,AVERAGE(PDP!X37,PNP!X37)))</f>
        <v>98.739000000000004</v>
      </c>
      <c r="Y37" s="43">
        <f>IF(PDP!Y37=0,PNP!Y37,IF(PNP!Y37=0,PDP!Y37,AVERAGE(PDP!Y37,PNP!Y37)))</f>
        <v>5.2927919999999995</v>
      </c>
      <c r="Z37" s="43">
        <f>IF(PDP!Z37=0,PNP!Z37,IF(PNP!Z37=0,PDP!Z37,AVERAGE(PDP!Z37,PNP!Z37)))</f>
        <v>57.914333333333332</v>
      </c>
      <c r="AA37" s="43">
        <f>+PDP!AA37+PNP!AA37</f>
        <v>0</v>
      </c>
      <c r="AB37" s="43">
        <f>+PDP!AB37+PNP!AB37</f>
        <v>0</v>
      </c>
      <c r="AC37" s="43">
        <f>+PDP!AC37+PNP!AC37</f>
        <v>0</v>
      </c>
      <c r="AD37" s="43">
        <f>+PDP!AD37+PNP!AD37</f>
        <v>0</v>
      </c>
      <c r="AE37" s="43">
        <f>+PDP!AE37+PNP!AE37</f>
        <v>0</v>
      </c>
      <c r="AF37" s="43">
        <f>+PDP!AF37+PNP!AF37</f>
        <v>0</v>
      </c>
      <c r="AG37" s="43">
        <f>+PDP!AG37+PNP!AG37</f>
        <v>0</v>
      </c>
    </row>
    <row r="38" spans="1:33" x14ac:dyDescent="0.2">
      <c r="A38" s="41">
        <f>+'D-PDP'!C61</f>
        <v>2048</v>
      </c>
      <c r="B38" s="42">
        <f>+PDP!B38+PNP!B38</f>
        <v>0</v>
      </c>
      <c r="C38" s="43">
        <f>+PDP!C38+PNP!C38</f>
        <v>0</v>
      </c>
      <c r="D38" s="43">
        <f>+PDP!D38+PNP!D38</f>
        <v>0</v>
      </c>
      <c r="E38" s="43">
        <f>+PDP!E38+PNP!E38</f>
        <v>0</v>
      </c>
      <c r="F38" s="43">
        <f>+PDP!F38+PNP!F38</f>
        <v>0</v>
      </c>
      <c r="G38" s="43">
        <f>+PDP!G38+PNP!G38</f>
        <v>0</v>
      </c>
      <c r="H38" s="43">
        <f>+PDP!H38+PNP!H38</f>
        <v>0</v>
      </c>
      <c r="I38" s="43">
        <f>+PDP!I38+PNP!I38</f>
        <v>0</v>
      </c>
      <c r="J38" s="43">
        <f>+PDP!J38+PNP!J38</f>
        <v>0</v>
      </c>
      <c r="K38" s="43">
        <f>+PDP!K38+PNP!K38</f>
        <v>0</v>
      </c>
      <c r="L38" s="43">
        <f>+PDP!L38+PNP!L38</f>
        <v>0</v>
      </c>
      <c r="M38" s="43">
        <f>+PDP!M38+PNP!M38</f>
        <v>0</v>
      </c>
      <c r="N38" s="43">
        <f>+PDP!N38+PNP!N38</f>
        <v>0</v>
      </c>
      <c r="O38" s="43">
        <f>+PDP!O38+PNP!O38</f>
        <v>0</v>
      </c>
      <c r="P38" s="43">
        <f>+PDP!P38+PNP!P38</f>
        <v>0</v>
      </c>
      <c r="Q38" s="43">
        <f>+PDP!Q38+PNP!Q38</f>
        <v>0</v>
      </c>
      <c r="R38" s="43">
        <f>+PDP!R38+PNP!R38</f>
        <v>0</v>
      </c>
      <c r="S38" s="43">
        <f>+PDP!S38+PNP!S38</f>
        <v>0</v>
      </c>
      <c r="T38" s="43">
        <f>+PDP!T38+PNP!T38</f>
        <v>0</v>
      </c>
      <c r="U38" s="43">
        <f>+PDP!U38+PNP!U38</f>
        <v>0</v>
      </c>
      <c r="V38" s="43">
        <f>+PDP!V38+PNP!V38</f>
        <v>0</v>
      </c>
      <c r="W38" s="43">
        <f>+PDP!W38+PNP!W38</f>
        <v>0</v>
      </c>
      <c r="X38" s="43">
        <f>IF(PDP!X38=0,PNP!X38,IF(PNP!X38=0,PDP!X38,AVERAGE(PDP!X38,PNP!X38)))</f>
        <v>98.739000000000004</v>
      </c>
      <c r="Y38" s="43">
        <f>IF(PDP!Y38=0,PNP!Y38,IF(PNP!Y38=0,PDP!Y38,AVERAGE(PDP!Y38,PNP!Y38)))</f>
        <v>5.2927919999999995</v>
      </c>
      <c r="Z38" s="43">
        <f>IF(PDP!Z38=0,PNP!Z38,IF(PNP!Z38=0,PDP!Z38,AVERAGE(PDP!Z38,PNP!Z38)))</f>
        <v>57.914333333333332</v>
      </c>
      <c r="AA38" s="43">
        <f>+PDP!AA38+PNP!AA38</f>
        <v>0</v>
      </c>
      <c r="AB38" s="43">
        <f>+PDP!AB38+PNP!AB38</f>
        <v>0</v>
      </c>
      <c r="AC38" s="43">
        <f>+PDP!AC38+PNP!AC38</f>
        <v>0</v>
      </c>
      <c r="AD38" s="43">
        <f>+PDP!AD38+PNP!AD38</f>
        <v>0</v>
      </c>
      <c r="AE38" s="43">
        <f>+PDP!AE38+PNP!AE38</f>
        <v>0</v>
      </c>
      <c r="AF38" s="43">
        <f>+PDP!AF38+PNP!AF38</f>
        <v>0</v>
      </c>
      <c r="AG38" s="43">
        <f>+PDP!AG38+PNP!AG38</f>
        <v>0</v>
      </c>
    </row>
    <row r="39" spans="1:33" x14ac:dyDescent="0.2">
      <c r="A39" s="41">
        <f>+'D-PDP'!C62</f>
        <v>2049</v>
      </c>
      <c r="B39" s="42">
        <f>+PDP!B39+PNP!B39</f>
        <v>0</v>
      </c>
      <c r="C39" s="43">
        <f>+PDP!C39+PNP!C39</f>
        <v>0</v>
      </c>
      <c r="D39" s="43">
        <f>+PDP!D39+PNP!D39</f>
        <v>0</v>
      </c>
      <c r="E39" s="43">
        <f>+PDP!E39+PNP!E39</f>
        <v>0</v>
      </c>
      <c r="F39" s="43">
        <f>+PDP!F39+PNP!F39</f>
        <v>0</v>
      </c>
      <c r="G39" s="43">
        <f>+PDP!G39+PNP!G39</f>
        <v>0</v>
      </c>
      <c r="H39" s="43">
        <f>+PDP!H39+PNP!H39</f>
        <v>0</v>
      </c>
      <c r="I39" s="43">
        <f>+PDP!I39+PNP!I39</f>
        <v>0</v>
      </c>
      <c r="J39" s="43">
        <f>+PDP!J39+PNP!J39</f>
        <v>0</v>
      </c>
      <c r="K39" s="43">
        <f>+PDP!K39+PNP!K39</f>
        <v>0</v>
      </c>
      <c r="L39" s="43">
        <f>+PDP!L39+PNP!L39</f>
        <v>0</v>
      </c>
      <c r="M39" s="43">
        <f>+PDP!M39+PNP!M39</f>
        <v>0</v>
      </c>
      <c r="N39" s="43">
        <f>+PDP!N39+PNP!N39</f>
        <v>0</v>
      </c>
      <c r="O39" s="43">
        <f>+PDP!O39+PNP!O39</f>
        <v>0</v>
      </c>
      <c r="P39" s="43">
        <f>+PDP!P39+PNP!P39</f>
        <v>0</v>
      </c>
      <c r="Q39" s="43">
        <f>+PDP!Q39+PNP!Q39</f>
        <v>0</v>
      </c>
      <c r="R39" s="43">
        <f>+PDP!R39+PNP!R39</f>
        <v>0</v>
      </c>
      <c r="S39" s="43">
        <f>+PDP!S39+PNP!S39</f>
        <v>0</v>
      </c>
      <c r="T39" s="43">
        <f>+PDP!T39+PNP!T39</f>
        <v>0</v>
      </c>
      <c r="U39" s="43">
        <f>+PDP!U39+PNP!U39</f>
        <v>0</v>
      </c>
      <c r="V39" s="43">
        <f>+PDP!V39+PNP!V39</f>
        <v>0</v>
      </c>
      <c r="W39" s="43">
        <f>+PDP!W39+PNP!W39</f>
        <v>0</v>
      </c>
      <c r="X39" s="43">
        <f>IF(PDP!X39=0,PNP!X39,IF(PNP!X39=0,PDP!X39,AVERAGE(PDP!X39,PNP!X39)))</f>
        <v>98.739000000000004</v>
      </c>
      <c r="Y39" s="43">
        <f>IF(PDP!Y39=0,PNP!Y39,IF(PNP!Y39=0,PDP!Y39,AVERAGE(PDP!Y39,PNP!Y39)))</f>
        <v>5.2927919999999995</v>
      </c>
      <c r="Z39" s="43">
        <f>IF(PDP!Z39=0,PNP!Z39,IF(PNP!Z39=0,PDP!Z39,AVERAGE(PDP!Z39,PNP!Z39)))</f>
        <v>57.914333333333332</v>
      </c>
      <c r="AA39" s="43">
        <f>+PDP!AA39+PNP!AA39</f>
        <v>0</v>
      </c>
      <c r="AB39" s="43">
        <f>+PDP!AB39+PNP!AB39</f>
        <v>0</v>
      </c>
      <c r="AC39" s="43">
        <f>+PDP!AC39+PNP!AC39</f>
        <v>0</v>
      </c>
      <c r="AD39" s="43">
        <f>+PDP!AD39+PNP!AD39</f>
        <v>0</v>
      </c>
      <c r="AE39" s="43">
        <f>+PDP!AE39+PNP!AE39</f>
        <v>0</v>
      </c>
      <c r="AF39" s="43">
        <f>+PDP!AF39+PNP!AF39</f>
        <v>0</v>
      </c>
      <c r="AG39" s="43">
        <f>+PDP!AG39+PNP!AG39</f>
        <v>0</v>
      </c>
    </row>
    <row r="40" spans="1:33" x14ac:dyDescent="0.2">
      <c r="A40" s="41">
        <f>+'D-PDP'!C63</f>
        <v>2050</v>
      </c>
      <c r="B40" s="42">
        <f>+PDP!B40+PNP!B40</f>
        <v>0</v>
      </c>
      <c r="C40" s="43">
        <f>+PDP!C40+PNP!C40</f>
        <v>0</v>
      </c>
      <c r="D40" s="43">
        <f>+PDP!D40+PNP!D40</f>
        <v>0</v>
      </c>
      <c r="E40" s="43">
        <f>+PDP!E40+PNP!E40</f>
        <v>0</v>
      </c>
      <c r="F40" s="43">
        <f>+PDP!F40+PNP!F40</f>
        <v>0</v>
      </c>
      <c r="G40" s="43">
        <f>+PDP!G40+PNP!G40</f>
        <v>0</v>
      </c>
      <c r="H40" s="43">
        <f>+PDP!H40+PNP!H40</f>
        <v>0</v>
      </c>
      <c r="I40" s="43">
        <f>+PDP!I40+PNP!I40</f>
        <v>0</v>
      </c>
      <c r="J40" s="43">
        <f>+PDP!J40+PNP!J40</f>
        <v>0</v>
      </c>
      <c r="K40" s="43">
        <f>+PDP!K40+PNP!K40</f>
        <v>0</v>
      </c>
      <c r="L40" s="43">
        <f>+PDP!L40+PNP!L40</f>
        <v>0</v>
      </c>
      <c r="M40" s="43">
        <f>+PDP!M40+PNP!M40</f>
        <v>0</v>
      </c>
      <c r="N40" s="43">
        <f>+PDP!N40+PNP!N40</f>
        <v>0</v>
      </c>
      <c r="O40" s="43">
        <f>+PDP!O40+PNP!O40</f>
        <v>0</v>
      </c>
      <c r="P40" s="43">
        <f>+PDP!P40+PNP!P40</f>
        <v>0</v>
      </c>
      <c r="Q40" s="43">
        <f>+PDP!Q40+PNP!Q40</f>
        <v>0</v>
      </c>
      <c r="R40" s="43">
        <f>+PDP!R40+PNP!R40</f>
        <v>0</v>
      </c>
      <c r="S40" s="43">
        <f>+PDP!S40+PNP!S40</f>
        <v>0</v>
      </c>
      <c r="T40" s="43">
        <f>+PDP!T40+PNP!T40</f>
        <v>0</v>
      </c>
      <c r="U40" s="43">
        <f>+PDP!U40+PNP!U40</f>
        <v>0</v>
      </c>
      <c r="V40" s="43">
        <f>+PDP!V40+PNP!V40</f>
        <v>0</v>
      </c>
      <c r="W40" s="43">
        <f>+PDP!W40+PNP!W40</f>
        <v>0</v>
      </c>
      <c r="X40" s="43">
        <f>IF(PDP!X40=0,PNP!X40,IF(PNP!X40=0,PDP!X40,AVERAGE(PDP!X40,PNP!X40)))</f>
        <v>98.739000000000004</v>
      </c>
      <c r="Y40" s="43">
        <f>IF(PDP!Y40=0,PNP!Y40,IF(PNP!Y40=0,PDP!Y40,AVERAGE(PDP!Y40,PNP!Y40)))</f>
        <v>5.2927919999999995</v>
      </c>
      <c r="Z40" s="43">
        <f>IF(PDP!Z40=0,PNP!Z40,IF(PNP!Z40=0,PDP!Z40,AVERAGE(PDP!Z40,PNP!Z40)))</f>
        <v>57.914333333333332</v>
      </c>
      <c r="AA40" s="43">
        <f>+PDP!AA40+PNP!AA40</f>
        <v>0</v>
      </c>
      <c r="AB40" s="43">
        <f>+PDP!AB40+PNP!AB40</f>
        <v>0</v>
      </c>
      <c r="AC40" s="43">
        <f>+PDP!AC40+PNP!AC40</f>
        <v>0</v>
      </c>
      <c r="AD40" s="43">
        <f>+PDP!AD40+PNP!AD40</f>
        <v>0</v>
      </c>
      <c r="AE40" s="43">
        <f>+PDP!AE40+PNP!AE40</f>
        <v>0</v>
      </c>
      <c r="AF40" s="43">
        <f>+PDP!AF40+PNP!AF40</f>
        <v>0</v>
      </c>
      <c r="AG40" s="43">
        <f>+PDP!AG40+PNP!AG40</f>
        <v>0</v>
      </c>
    </row>
    <row r="41" spans="1:33" x14ac:dyDescent="0.2">
      <c r="A41" s="41">
        <f>+'D-PDP'!C64</f>
        <v>2051</v>
      </c>
      <c r="B41" s="42">
        <f>+PDP!B41+PNP!B41</f>
        <v>0</v>
      </c>
      <c r="C41" s="43">
        <f>+PDP!C41+PNP!C41</f>
        <v>0</v>
      </c>
      <c r="D41" s="43">
        <f>+PDP!D41+PNP!D41</f>
        <v>0</v>
      </c>
      <c r="E41" s="43">
        <f>+PDP!E41+PNP!E41</f>
        <v>0</v>
      </c>
      <c r="F41" s="43">
        <f>+PDP!F41+PNP!F41</f>
        <v>0</v>
      </c>
      <c r="G41" s="43">
        <f>+PDP!G41+PNP!G41</f>
        <v>0</v>
      </c>
      <c r="H41" s="43">
        <f>+PDP!H41+PNP!H41</f>
        <v>0</v>
      </c>
      <c r="I41" s="43">
        <f>+PDP!I41+PNP!I41</f>
        <v>0</v>
      </c>
      <c r="J41" s="43">
        <f>+PDP!J41+PNP!J41</f>
        <v>0</v>
      </c>
      <c r="K41" s="43">
        <f>+PDP!K41+PNP!K41</f>
        <v>0</v>
      </c>
      <c r="L41" s="43">
        <f>+PDP!L41+PNP!L41</f>
        <v>0</v>
      </c>
      <c r="M41" s="43">
        <f>+PDP!M41+PNP!M41</f>
        <v>0</v>
      </c>
      <c r="N41" s="43">
        <f>+PDP!N41+PNP!N41</f>
        <v>0</v>
      </c>
      <c r="O41" s="43">
        <f>+PDP!O41+PNP!O41</f>
        <v>0</v>
      </c>
      <c r="P41" s="43">
        <f>+PDP!P41+PNP!P41</f>
        <v>0</v>
      </c>
      <c r="Q41" s="43">
        <f>+PDP!Q41+PNP!Q41</f>
        <v>0</v>
      </c>
      <c r="R41" s="43">
        <f>+PDP!R41+PNP!R41</f>
        <v>0</v>
      </c>
      <c r="S41" s="43">
        <f>+PDP!S41+PNP!S41</f>
        <v>0</v>
      </c>
      <c r="T41" s="43">
        <f>+PDP!T41+PNP!T41</f>
        <v>0</v>
      </c>
      <c r="U41" s="43">
        <f>+PDP!U41+PNP!U41</f>
        <v>0</v>
      </c>
      <c r="V41" s="43">
        <f>+PDP!V41+PNP!V41</f>
        <v>0</v>
      </c>
      <c r="W41" s="43">
        <f>+PDP!W41+PNP!W41</f>
        <v>0</v>
      </c>
      <c r="X41" s="43">
        <f>IF(PDP!X41=0,PNP!X41,IF(PNP!X41=0,PDP!X41,AVERAGE(PDP!X41,PNP!X41)))</f>
        <v>98.739000000000004</v>
      </c>
      <c r="Y41" s="43">
        <f>IF(PDP!Y41=0,PNP!Y41,IF(PNP!Y41=0,PDP!Y41,AVERAGE(PDP!Y41,PNP!Y41)))</f>
        <v>5.2927919999999995</v>
      </c>
      <c r="Z41" s="43">
        <f>IF(PDP!Z41=0,PNP!Z41,IF(PNP!Z41=0,PDP!Z41,AVERAGE(PDP!Z41,PNP!Z41)))</f>
        <v>57.914333333333332</v>
      </c>
      <c r="AA41" s="43">
        <f>+PDP!AA41+PNP!AA41</f>
        <v>0</v>
      </c>
      <c r="AB41" s="43">
        <f>+PDP!AB41+PNP!AB41</f>
        <v>0</v>
      </c>
      <c r="AC41" s="43">
        <f>+PDP!AC41+PNP!AC41</f>
        <v>0</v>
      </c>
      <c r="AD41" s="43">
        <f>+PDP!AD41+PNP!AD41</f>
        <v>0</v>
      </c>
      <c r="AE41" s="43">
        <f>+PDP!AE41+PNP!AE41</f>
        <v>0</v>
      </c>
      <c r="AF41" s="43">
        <f>+PDP!AF41+PNP!AF41</f>
        <v>0</v>
      </c>
      <c r="AG41" s="43">
        <f>+PDP!AG41+PNP!AG41</f>
        <v>0</v>
      </c>
    </row>
    <row r="42" spans="1:33" x14ac:dyDescent="0.2">
      <c r="A42" s="41">
        <f>+'D-PDP'!C65</f>
        <v>2052</v>
      </c>
      <c r="B42" s="42">
        <f>+PDP!B42+PNP!B42</f>
        <v>0</v>
      </c>
      <c r="C42" s="43">
        <f>+PDP!C42+PNP!C42</f>
        <v>0</v>
      </c>
      <c r="D42" s="43">
        <f>+PDP!D42+PNP!D42</f>
        <v>0</v>
      </c>
      <c r="E42" s="43">
        <f>+PDP!E42+PNP!E42</f>
        <v>0</v>
      </c>
      <c r="F42" s="43">
        <f>+PDP!F42+PNP!F42</f>
        <v>0</v>
      </c>
      <c r="G42" s="43">
        <f>+PDP!G42+PNP!G42</f>
        <v>0</v>
      </c>
      <c r="H42" s="43">
        <f>+PDP!H42+PNP!H42</f>
        <v>0</v>
      </c>
      <c r="I42" s="43">
        <f>+PDP!I42+PNP!I42</f>
        <v>0</v>
      </c>
      <c r="J42" s="43">
        <f>+PDP!J42+PNP!J42</f>
        <v>0</v>
      </c>
      <c r="K42" s="43">
        <f>+PDP!K42+PNP!K42</f>
        <v>0</v>
      </c>
      <c r="L42" s="43">
        <f>+PDP!L42+PNP!L42</f>
        <v>0</v>
      </c>
      <c r="M42" s="43">
        <f>+PDP!M42+PNP!M42</f>
        <v>0</v>
      </c>
      <c r="N42" s="43">
        <f>+PDP!N42+PNP!N42</f>
        <v>0</v>
      </c>
      <c r="O42" s="43">
        <f>+PDP!O42+PNP!O42</f>
        <v>0</v>
      </c>
      <c r="P42" s="43">
        <f>+PDP!P42+PNP!P42</f>
        <v>0</v>
      </c>
      <c r="Q42" s="43">
        <f>+PDP!Q42+PNP!Q42</f>
        <v>0</v>
      </c>
      <c r="R42" s="43">
        <f>+PDP!R42+PNP!R42</f>
        <v>0</v>
      </c>
      <c r="S42" s="43">
        <f>+PDP!S42+PNP!S42</f>
        <v>0</v>
      </c>
      <c r="T42" s="43">
        <f>+PDP!T42+PNP!T42</f>
        <v>0</v>
      </c>
      <c r="U42" s="43">
        <f>+PDP!U42+PNP!U42</f>
        <v>0</v>
      </c>
      <c r="V42" s="43">
        <f>+PDP!V42+PNP!V42</f>
        <v>0</v>
      </c>
      <c r="W42" s="43">
        <f>+PDP!W42+PNP!W42</f>
        <v>0</v>
      </c>
      <c r="X42" s="43">
        <f>IF(PDP!X42=0,PNP!X42,IF(PNP!X42=0,PDP!X42,AVERAGE(PDP!X42,PNP!X42)))</f>
        <v>98.739000000000004</v>
      </c>
      <c r="Y42" s="43">
        <f>IF(PDP!Y42=0,PNP!Y42,IF(PNP!Y42=0,PDP!Y42,AVERAGE(PDP!Y42,PNP!Y42)))</f>
        <v>5.2927919999999995</v>
      </c>
      <c r="Z42" s="43">
        <f>IF(PDP!Z42=0,PNP!Z42,IF(PNP!Z42=0,PDP!Z42,AVERAGE(PDP!Z42,PNP!Z42)))</f>
        <v>57.914333333333332</v>
      </c>
      <c r="AA42" s="43">
        <f>+PDP!AA42+PNP!AA42</f>
        <v>0</v>
      </c>
      <c r="AB42" s="43">
        <f>+PDP!AB42+PNP!AB42</f>
        <v>0</v>
      </c>
      <c r="AC42" s="43">
        <f>+PDP!AC42+PNP!AC42</f>
        <v>0</v>
      </c>
      <c r="AD42" s="43">
        <f>+PDP!AD42+PNP!AD42</f>
        <v>0</v>
      </c>
      <c r="AE42" s="43">
        <f>+PDP!AE42+PNP!AE42</f>
        <v>0</v>
      </c>
      <c r="AF42" s="43">
        <f>+PDP!AF42+PNP!AF42</f>
        <v>0</v>
      </c>
      <c r="AG42" s="43">
        <f>+PDP!AG42+PNP!AG42</f>
        <v>0</v>
      </c>
    </row>
    <row r="43" spans="1:33" x14ac:dyDescent="0.2">
      <c r="A43" s="41">
        <f>+'D-PDP'!C66</f>
        <v>2053</v>
      </c>
      <c r="B43" s="42">
        <f>+PDP!B43+PNP!B43</f>
        <v>0</v>
      </c>
      <c r="C43" s="43">
        <f>+PDP!C43+PNP!C43</f>
        <v>0</v>
      </c>
      <c r="D43" s="43">
        <f>+PDP!D43+PNP!D43</f>
        <v>0</v>
      </c>
      <c r="E43" s="43">
        <f>+PDP!E43+PNP!E43</f>
        <v>0</v>
      </c>
      <c r="F43" s="43">
        <f>+PDP!F43+PNP!F43</f>
        <v>0</v>
      </c>
      <c r="G43" s="43">
        <f>+PDP!G43+PNP!G43</f>
        <v>0</v>
      </c>
      <c r="H43" s="43">
        <f>+PDP!H43+PNP!H43</f>
        <v>0</v>
      </c>
      <c r="I43" s="43">
        <f>+PDP!I43+PNP!I43</f>
        <v>0</v>
      </c>
      <c r="J43" s="43">
        <f>+PDP!J43+PNP!J43</f>
        <v>0</v>
      </c>
      <c r="K43" s="43">
        <f>+PDP!K43+PNP!K43</f>
        <v>0</v>
      </c>
      <c r="L43" s="43">
        <f>+PDP!L43+PNP!L43</f>
        <v>0</v>
      </c>
      <c r="M43" s="43">
        <f>+PDP!M43+PNP!M43</f>
        <v>0</v>
      </c>
      <c r="N43" s="43">
        <f>+PDP!N43+PNP!N43</f>
        <v>0</v>
      </c>
      <c r="O43" s="43">
        <f>+PDP!O43+PNP!O43</f>
        <v>0</v>
      </c>
      <c r="P43" s="43">
        <f>+PDP!P43+PNP!P43</f>
        <v>0</v>
      </c>
      <c r="Q43" s="43">
        <f>+PDP!Q43+PNP!Q43</f>
        <v>0</v>
      </c>
      <c r="R43" s="43">
        <f>+PDP!R43+PNP!R43</f>
        <v>0</v>
      </c>
      <c r="S43" s="43">
        <f>+PDP!S43+PNP!S43</f>
        <v>0</v>
      </c>
      <c r="T43" s="43">
        <f>+PDP!T43+PNP!T43</f>
        <v>0</v>
      </c>
      <c r="U43" s="43">
        <f>+PDP!U43+PNP!U43</f>
        <v>0</v>
      </c>
      <c r="V43" s="43">
        <f>+PDP!V43+PNP!V43</f>
        <v>0</v>
      </c>
      <c r="W43" s="43">
        <f>+PDP!W43+PNP!W43</f>
        <v>0</v>
      </c>
      <c r="X43" s="43">
        <f>IF(PDP!X43=0,PNP!X43,IF(PNP!X43=0,PDP!X43,AVERAGE(PDP!X43,PNP!X43)))</f>
        <v>98.739000000000004</v>
      </c>
      <c r="Y43" s="43">
        <f>IF(PDP!Y43=0,PNP!Y43,IF(PNP!Y43=0,PDP!Y43,AVERAGE(PDP!Y43,PNP!Y43)))</f>
        <v>5.2927919999999995</v>
      </c>
      <c r="Z43" s="43">
        <f>IF(PDP!Z43=0,PNP!Z43,IF(PNP!Z43=0,PDP!Z43,AVERAGE(PDP!Z43,PNP!Z43)))</f>
        <v>57.914333333333332</v>
      </c>
      <c r="AA43" s="43">
        <f>+PDP!AA43+PNP!AA43</f>
        <v>0</v>
      </c>
      <c r="AB43" s="43">
        <f>+PDP!AB43+PNP!AB43</f>
        <v>0</v>
      </c>
      <c r="AC43" s="43">
        <f>+PDP!AC43+PNP!AC43</f>
        <v>0</v>
      </c>
      <c r="AD43" s="43">
        <f>+PDP!AD43+PNP!AD43</f>
        <v>0</v>
      </c>
      <c r="AE43" s="43">
        <f>+PDP!AE43+PNP!AE43</f>
        <v>0</v>
      </c>
      <c r="AF43" s="43">
        <f>+PDP!AF43+PNP!AF43</f>
        <v>0</v>
      </c>
      <c r="AG43" s="43">
        <f>+PDP!AG43+PNP!AG43</f>
        <v>0</v>
      </c>
    </row>
    <row r="44" spans="1:33" x14ac:dyDescent="0.2">
      <c r="A44" s="41">
        <f>+'D-PDP'!C67</f>
        <v>2054</v>
      </c>
      <c r="B44" s="42">
        <f>+PDP!B44+PNP!B44</f>
        <v>0</v>
      </c>
      <c r="C44" s="43">
        <f>+PDP!C44+PNP!C44</f>
        <v>0</v>
      </c>
      <c r="D44" s="43">
        <f>+PDP!D44+PNP!D44</f>
        <v>0</v>
      </c>
      <c r="E44" s="43">
        <f>+PDP!E44+PNP!E44</f>
        <v>0</v>
      </c>
      <c r="F44" s="43">
        <f>+PDP!F44+PNP!F44</f>
        <v>0</v>
      </c>
      <c r="G44" s="43">
        <f>+PDP!G44+PNP!G44</f>
        <v>0</v>
      </c>
      <c r="H44" s="43">
        <f>+PDP!H44+PNP!H44</f>
        <v>0</v>
      </c>
      <c r="I44" s="43">
        <f>+PDP!I44+PNP!I44</f>
        <v>0</v>
      </c>
      <c r="J44" s="43">
        <f>+PDP!J44+PNP!J44</f>
        <v>0</v>
      </c>
      <c r="K44" s="43">
        <f>+PDP!K44+PNP!K44</f>
        <v>0</v>
      </c>
      <c r="L44" s="43">
        <f>+PDP!L44+PNP!L44</f>
        <v>0</v>
      </c>
      <c r="M44" s="43">
        <f>+PDP!M44+PNP!M44</f>
        <v>0</v>
      </c>
      <c r="N44" s="43">
        <f>+PDP!N44+PNP!N44</f>
        <v>0</v>
      </c>
      <c r="O44" s="43">
        <f>+PDP!O44+PNP!O44</f>
        <v>0</v>
      </c>
      <c r="P44" s="43">
        <f>+PDP!P44+PNP!P44</f>
        <v>0</v>
      </c>
      <c r="Q44" s="43">
        <f>+PDP!Q44+PNP!Q44</f>
        <v>0</v>
      </c>
      <c r="R44" s="43">
        <f>+PDP!R44+PNP!R44</f>
        <v>0</v>
      </c>
      <c r="S44" s="43">
        <f>+PDP!S44+PNP!S44</f>
        <v>0</v>
      </c>
      <c r="T44" s="43">
        <f>+PDP!T44+PNP!T44</f>
        <v>0</v>
      </c>
      <c r="U44" s="43">
        <f>+PDP!U44+PNP!U44</f>
        <v>0</v>
      </c>
      <c r="V44" s="43">
        <f>+PDP!V44+PNP!V44</f>
        <v>0</v>
      </c>
      <c r="W44" s="43">
        <f>+PDP!W44+PNP!W44</f>
        <v>0</v>
      </c>
      <c r="X44" s="43">
        <f>IF(PDP!X44=0,PNP!X44,IF(PNP!X44=0,PDP!X44,AVERAGE(PDP!X44,PNP!X44)))</f>
        <v>98.739000000000004</v>
      </c>
      <c r="Y44" s="43">
        <f>IF(PDP!Y44=0,PNP!Y44,IF(PNP!Y44=0,PDP!Y44,AVERAGE(PDP!Y44,PNP!Y44)))</f>
        <v>5.2927919999999995</v>
      </c>
      <c r="Z44" s="43">
        <f>IF(PDP!Z44=0,PNP!Z44,IF(PNP!Z44=0,PDP!Z44,AVERAGE(PDP!Z44,PNP!Z44)))</f>
        <v>57.914333333333332</v>
      </c>
      <c r="AA44" s="43">
        <f>+PDP!AA44+PNP!AA44</f>
        <v>0</v>
      </c>
      <c r="AB44" s="43">
        <f>+PDP!AB44+PNP!AB44</f>
        <v>0</v>
      </c>
      <c r="AC44" s="43">
        <f>+PDP!AC44+PNP!AC44</f>
        <v>0</v>
      </c>
      <c r="AD44" s="43">
        <f>+PDP!AD44+PNP!AD44</f>
        <v>0</v>
      </c>
      <c r="AE44" s="43">
        <f>+PDP!AE44+PNP!AE44</f>
        <v>0</v>
      </c>
      <c r="AF44" s="43">
        <f>+PDP!AF44+PNP!AF44</f>
        <v>0</v>
      </c>
      <c r="AG44" s="43">
        <f>+PDP!AG44+PNP!AG44</f>
        <v>0</v>
      </c>
    </row>
    <row r="45" spans="1:33" x14ac:dyDescent="0.2">
      <c r="A45" s="41">
        <f>+'D-PDP'!C68</f>
        <v>2055</v>
      </c>
      <c r="B45" s="42">
        <f>+PDP!B45+PNP!B45</f>
        <v>0</v>
      </c>
      <c r="C45" s="43">
        <f>+PDP!C45+PNP!C45</f>
        <v>0</v>
      </c>
      <c r="D45" s="43">
        <f>+PDP!D45+PNP!D45</f>
        <v>0</v>
      </c>
      <c r="E45" s="43">
        <f>+PDP!E45+PNP!E45</f>
        <v>0</v>
      </c>
      <c r="F45" s="43">
        <f>+PDP!F45+PNP!F45</f>
        <v>0</v>
      </c>
      <c r="G45" s="43">
        <f>+PDP!G45+PNP!G45</f>
        <v>0</v>
      </c>
      <c r="H45" s="43">
        <f>+PDP!H45+PNP!H45</f>
        <v>0</v>
      </c>
      <c r="I45" s="43">
        <f>+PDP!I45+PNP!I45</f>
        <v>0</v>
      </c>
      <c r="J45" s="43">
        <f>+PDP!J45+PNP!J45</f>
        <v>0</v>
      </c>
      <c r="K45" s="43">
        <f>+PDP!K45+PNP!K45</f>
        <v>0</v>
      </c>
      <c r="L45" s="43">
        <f>+PDP!L45+PNP!L45</f>
        <v>0</v>
      </c>
      <c r="M45" s="43">
        <f>+PDP!M45+PNP!M45</f>
        <v>0</v>
      </c>
      <c r="N45" s="43">
        <f>+PDP!N45+PNP!N45</f>
        <v>0</v>
      </c>
      <c r="O45" s="43">
        <f>+PDP!O45+PNP!O45</f>
        <v>0</v>
      </c>
      <c r="P45" s="43">
        <f>+PDP!P45+PNP!P45</f>
        <v>0</v>
      </c>
      <c r="Q45" s="43">
        <f>+PDP!Q45+PNP!Q45</f>
        <v>0</v>
      </c>
      <c r="R45" s="43">
        <f>+PDP!R45+PNP!R45</f>
        <v>0</v>
      </c>
      <c r="S45" s="43">
        <f>+PDP!S45+PNP!S45</f>
        <v>0</v>
      </c>
      <c r="T45" s="43">
        <f>+PDP!T45+PNP!T45</f>
        <v>0</v>
      </c>
      <c r="U45" s="43">
        <f>+PDP!U45+PNP!U45</f>
        <v>0</v>
      </c>
      <c r="V45" s="43">
        <f>+PDP!V45+PNP!V45</f>
        <v>0</v>
      </c>
      <c r="W45" s="43">
        <f>+PDP!W45+PNP!W45</f>
        <v>0</v>
      </c>
      <c r="X45" s="43">
        <f>IF(PDP!X45=0,PNP!X45,IF(PNP!X45=0,PDP!X45,AVERAGE(PDP!X45,PNP!X45)))</f>
        <v>98.739000000000004</v>
      </c>
      <c r="Y45" s="43">
        <f>IF(PDP!Y45=0,PNP!Y45,IF(PNP!Y45=0,PDP!Y45,AVERAGE(PDP!Y45,PNP!Y45)))</f>
        <v>5.2927919999999995</v>
      </c>
      <c r="Z45" s="43">
        <f>IF(PDP!Z45=0,PNP!Z45,IF(PNP!Z45=0,PDP!Z45,AVERAGE(PDP!Z45,PNP!Z45)))</f>
        <v>57.914333333333332</v>
      </c>
      <c r="AA45" s="43">
        <f>+PDP!AA45+PNP!AA45</f>
        <v>0</v>
      </c>
      <c r="AB45" s="43">
        <f>+PDP!AB45+PNP!AB45</f>
        <v>0</v>
      </c>
      <c r="AC45" s="43">
        <f>+PDP!AC45+PNP!AC45</f>
        <v>0</v>
      </c>
      <c r="AD45" s="43">
        <f>+PDP!AD45+PNP!AD45</f>
        <v>0</v>
      </c>
      <c r="AE45" s="43">
        <f>+PDP!AE45+PNP!AE45</f>
        <v>0</v>
      </c>
      <c r="AF45" s="43">
        <f>+PDP!AF45+PNP!AF45</f>
        <v>0</v>
      </c>
      <c r="AG45" s="43">
        <f>+PDP!AG45+PNP!AG45</f>
        <v>0</v>
      </c>
    </row>
    <row r="46" spans="1:33" x14ac:dyDescent="0.2">
      <c r="A46" s="41">
        <f>+'D-PDP'!C69</f>
        <v>2056</v>
      </c>
      <c r="B46" s="42">
        <f>+PDP!B46+PNP!B46</f>
        <v>0</v>
      </c>
      <c r="C46" s="43">
        <f>+PDP!C46+PNP!C46</f>
        <v>0</v>
      </c>
      <c r="D46" s="43">
        <f>+PDP!D46+PNP!D46</f>
        <v>0</v>
      </c>
      <c r="E46" s="43">
        <f>+PDP!E46+PNP!E46</f>
        <v>0</v>
      </c>
      <c r="F46" s="43">
        <f>+PDP!F46+PNP!F46</f>
        <v>0</v>
      </c>
      <c r="G46" s="43">
        <f>+PDP!G46+PNP!G46</f>
        <v>0</v>
      </c>
      <c r="H46" s="43">
        <f>+PDP!H46+PNP!H46</f>
        <v>0</v>
      </c>
      <c r="I46" s="43">
        <f>+PDP!I46+PNP!I46</f>
        <v>0</v>
      </c>
      <c r="J46" s="43">
        <f>+PDP!J46+PNP!J46</f>
        <v>0</v>
      </c>
      <c r="K46" s="43">
        <f>+PDP!K46+PNP!K46</f>
        <v>0</v>
      </c>
      <c r="L46" s="43">
        <f>+PDP!L46+PNP!L46</f>
        <v>0</v>
      </c>
      <c r="M46" s="43">
        <f>+PDP!M46+PNP!M46</f>
        <v>0</v>
      </c>
      <c r="N46" s="43">
        <f>+PDP!N46+PNP!N46</f>
        <v>0</v>
      </c>
      <c r="O46" s="43">
        <f>+PDP!O46+PNP!O46</f>
        <v>0</v>
      </c>
      <c r="P46" s="43">
        <f>+PDP!P46+PNP!P46</f>
        <v>0</v>
      </c>
      <c r="Q46" s="43">
        <f>+PDP!Q46+PNP!Q46</f>
        <v>0</v>
      </c>
      <c r="R46" s="43">
        <f>+PDP!R46+PNP!R46</f>
        <v>0</v>
      </c>
      <c r="S46" s="43">
        <f>+PDP!S46+PNP!S46</f>
        <v>0</v>
      </c>
      <c r="T46" s="43">
        <f>+PDP!T46+PNP!T46</f>
        <v>0</v>
      </c>
      <c r="U46" s="43">
        <f>+PDP!U46+PNP!U46</f>
        <v>0</v>
      </c>
      <c r="V46" s="43">
        <f>+PDP!V46+PNP!V46</f>
        <v>0</v>
      </c>
      <c r="W46" s="43">
        <f>+PDP!W46+PNP!W46</f>
        <v>0</v>
      </c>
      <c r="X46" s="43">
        <f>IF(PDP!X46=0,PNP!X46,IF(PNP!X46=0,PDP!X46,AVERAGE(PDP!X46,PNP!X46)))</f>
        <v>98.739000000000004</v>
      </c>
      <c r="Y46" s="43">
        <f>IF(PDP!Y46=0,PNP!Y46,IF(PNP!Y46=0,PDP!Y46,AVERAGE(PDP!Y46,PNP!Y46)))</f>
        <v>5.2927919999999995</v>
      </c>
      <c r="Z46" s="43">
        <f>IF(PDP!Z46=0,PNP!Z46,IF(PNP!Z46=0,PDP!Z46,AVERAGE(PDP!Z46,PNP!Z46)))</f>
        <v>57.914333333333332</v>
      </c>
      <c r="AA46" s="43">
        <f>+PDP!AA46+PNP!AA46</f>
        <v>0</v>
      </c>
      <c r="AB46" s="43">
        <f>+PDP!AB46+PNP!AB46</f>
        <v>0</v>
      </c>
      <c r="AC46" s="43">
        <f>+PDP!AC46+PNP!AC46</f>
        <v>0</v>
      </c>
      <c r="AD46" s="43">
        <f>+PDP!AD46+PNP!AD46</f>
        <v>0</v>
      </c>
      <c r="AE46" s="43">
        <f>+PDP!AE46+PNP!AE46</f>
        <v>0</v>
      </c>
      <c r="AF46" s="43">
        <f>+PDP!AF46+PNP!AF46</f>
        <v>0</v>
      </c>
      <c r="AG46" s="43">
        <f>+PDP!AG46+PNP!AG46</f>
        <v>0</v>
      </c>
    </row>
    <row r="47" spans="1:33" x14ac:dyDescent="0.2">
      <c r="A47" s="41">
        <f>+'D-PDP'!C70</f>
        <v>2057</v>
      </c>
      <c r="B47" s="42">
        <f>+PDP!B47+PNP!B47</f>
        <v>0</v>
      </c>
      <c r="C47" s="43">
        <f>+PDP!C47+PNP!C47</f>
        <v>0</v>
      </c>
      <c r="D47" s="43">
        <f>+PDP!D47+PNP!D47</f>
        <v>0</v>
      </c>
      <c r="E47" s="43">
        <f>+PDP!E47+PNP!E47</f>
        <v>0</v>
      </c>
      <c r="F47" s="43">
        <f>+PDP!F47+PNP!F47</f>
        <v>0</v>
      </c>
      <c r="G47" s="43">
        <f>+PDP!G47+PNP!G47</f>
        <v>0</v>
      </c>
      <c r="H47" s="43">
        <f>+PDP!H47+PNP!H47</f>
        <v>0</v>
      </c>
      <c r="I47" s="43">
        <f>+PDP!I47+PNP!I47</f>
        <v>0</v>
      </c>
      <c r="J47" s="43">
        <f>+PDP!J47+PNP!J47</f>
        <v>0</v>
      </c>
      <c r="K47" s="43">
        <f>+PDP!K47+PNP!K47</f>
        <v>0</v>
      </c>
      <c r="L47" s="43">
        <f>+PDP!L47+PNP!L47</f>
        <v>0</v>
      </c>
      <c r="M47" s="43">
        <f>+PDP!M47+PNP!M47</f>
        <v>0</v>
      </c>
      <c r="N47" s="43">
        <f>+PDP!N47+PNP!N47</f>
        <v>0</v>
      </c>
      <c r="O47" s="43">
        <f>+PDP!O47+PNP!O47</f>
        <v>0</v>
      </c>
      <c r="P47" s="43">
        <f>+PDP!P47+PNP!P47</f>
        <v>0</v>
      </c>
      <c r="Q47" s="43">
        <f>+PDP!Q47+PNP!Q47</f>
        <v>0</v>
      </c>
      <c r="R47" s="43">
        <f>+PDP!R47+PNP!R47</f>
        <v>0</v>
      </c>
      <c r="S47" s="43">
        <f>+PDP!S47+PNP!S47</f>
        <v>0</v>
      </c>
      <c r="T47" s="43">
        <f>+PDP!T47+PNP!T47</f>
        <v>0</v>
      </c>
      <c r="U47" s="43">
        <f>+PDP!U47+PNP!U47</f>
        <v>0</v>
      </c>
      <c r="V47" s="43">
        <f>+PDP!V47+PNP!V47</f>
        <v>0</v>
      </c>
      <c r="W47" s="43">
        <f>+PDP!W47+PNP!W47</f>
        <v>0</v>
      </c>
      <c r="X47" s="43">
        <f>IF(PDP!X47=0,PNP!X47,IF(PNP!X47=0,PDP!X47,AVERAGE(PDP!X47,PNP!X47)))</f>
        <v>98.739000000000004</v>
      </c>
      <c r="Y47" s="43">
        <f>IF(PDP!Y47=0,PNP!Y47,IF(PNP!Y47=0,PDP!Y47,AVERAGE(PDP!Y47,PNP!Y47)))</f>
        <v>5.2927919999999995</v>
      </c>
      <c r="Z47" s="43">
        <f>IF(PDP!Z47=0,PNP!Z47,IF(PNP!Z47=0,PDP!Z47,AVERAGE(PDP!Z47,PNP!Z47)))</f>
        <v>57.914333333333332</v>
      </c>
      <c r="AA47" s="43">
        <f>+PDP!AA47+PNP!AA47</f>
        <v>0</v>
      </c>
      <c r="AB47" s="43">
        <f>+PDP!AB47+PNP!AB47</f>
        <v>0</v>
      </c>
      <c r="AC47" s="43">
        <f>+PDP!AC47+PNP!AC47</f>
        <v>0</v>
      </c>
      <c r="AD47" s="43">
        <f>+PDP!AD47+PNP!AD47</f>
        <v>0</v>
      </c>
      <c r="AE47" s="43">
        <f>+PDP!AE47+PNP!AE47</f>
        <v>0</v>
      </c>
      <c r="AF47" s="43">
        <f>+PDP!AF47+PNP!AF47</f>
        <v>0</v>
      </c>
      <c r="AG47" s="43">
        <f>+PDP!AG47+PNP!AG47</f>
        <v>0</v>
      </c>
    </row>
    <row r="48" spans="1:33" x14ac:dyDescent="0.2">
      <c r="A48" s="41">
        <f>+'D-PDP'!C71</f>
        <v>2058</v>
      </c>
      <c r="B48" s="42">
        <f>+PDP!B48+PNP!B48</f>
        <v>0</v>
      </c>
      <c r="C48" s="43">
        <f>+PDP!C48+PNP!C48</f>
        <v>0</v>
      </c>
      <c r="D48" s="43">
        <f>+PDP!D48+PNP!D48</f>
        <v>0</v>
      </c>
      <c r="E48" s="43">
        <f>+PDP!E48+PNP!E48</f>
        <v>0</v>
      </c>
      <c r="F48" s="43">
        <f>+PDP!F48+PNP!F48</f>
        <v>0</v>
      </c>
      <c r="G48" s="43">
        <f>+PDP!G48+PNP!G48</f>
        <v>0</v>
      </c>
      <c r="H48" s="43">
        <f>+PDP!H48+PNP!H48</f>
        <v>0</v>
      </c>
      <c r="I48" s="43">
        <f>+PDP!I48+PNP!I48</f>
        <v>0</v>
      </c>
      <c r="J48" s="43">
        <f>+PDP!J48+PNP!J48</f>
        <v>0</v>
      </c>
      <c r="K48" s="43">
        <f>+PDP!K48+PNP!K48</f>
        <v>0</v>
      </c>
      <c r="L48" s="43">
        <f>+PDP!L48+PNP!L48</f>
        <v>0</v>
      </c>
      <c r="M48" s="43">
        <f>+PDP!M48+PNP!M48</f>
        <v>0</v>
      </c>
      <c r="N48" s="43">
        <f>+PDP!N48+PNP!N48</f>
        <v>0</v>
      </c>
      <c r="O48" s="43">
        <f>+PDP!O48+PNP!O48</f>
        <v>0</v>
      </c>
      <c r="P48" s="43">
        <f>+PDP!P48+PNP!P48</f>
        <v>0</v>
      </c>
      <c r="Q48" s="43">
        <f>+PDP!Q48+PNP!Q48</f>
        <v>0</v>
      </c>
      <c r="R48" s="43">
        <f>+PDP!R48+PNP!R48</f>
        <v>0</v>
      </c>
      <c r="S48" s="43">
        <f>+PDP!S48+PNP!S48</f>
        <v>0</v>
      </c>
      <c r="T48" s="43">
        <f>+PDP!T48+PNP!T48</f>
        <v>0</v>
      </c>
      <c r="U48" s="43">
        <f>+PDP!U48+PNP!U48</f>
        <v>0</v>
      </c>
      <c r="V48" s="43">
        <f>+PDP!V48+PNP!V48</f>
        <v>0</v>
      </c>
      <c r="W48" s="43">
        <f>+PDP!W48+PNP!W48</f>
        <v>0</v>
      </c>
      <c r="X48" s="43">
        <f>IF(PDP!X48=0,PNP!X48,IF(PNP!X48=0,PDP!X48,AVERAGE(PDP!X48,PNP!X48)))</f>
        <v>98.739000000000004</v>
      </c>
      <c r="Y48" s="43">
        <f>IF(PDP!Y48=0,PNP!Y48,IF(PNP!Y48=0,PDP!Y48,AVERAGE(PDP!Y48,PNP!Y48)))</f>
        <v>5.2927919999999995</v>
      </c>
      <c r="Z48" s="43">
        <f>IF(PDP!Z48=0,PNP!Z48,IF(PNP!Z48=0,PDP!Z48,AVERAGE(PDP!Z48,PNP!Z48)))</f>
        <v>57.914333333333332</v>
      </c>
      <c r="AA48" s="43">
        <f>+PDP!AA48+PNP!AA48</f>
        <v>0</v>
      </c>
      <c r="AB48" s="43">
        <f>+PDP!AB48+PNP!AB48</f>
        <v>0</v>
      </c>
      <c r="AC48" s="43">
        <f>+PDP!AC48+PNP!AC48</f>
        <v>0</v>
      </c>
      <c r="AD48" s="43">
        <f>+PDP!AD48+PNP!AD48</f>
        <v>0</v>
      </c>
      <c r="AE48" s="43">
        <f>+PDP!AE48+PNP!AE48</f>
        <v>0</v>
      </c>
      <c r="AF48" s="43">
        <f>+PDP!AF48+PNP!AF48</f>
        <v>0</v>
      </c>
      <c r="AG48" s="43">
        <f>+PDP!AG48+PNP!AG48</f>
        <v>0</v>
      </c>
    </row>
    <row r="49" spans="1:33" x14ac:dyDescent="0.2">
      <c r="A49" s="41">
        <f>+'D-PDP'!C72</f>
        <v>2059</v>
      </c>
      <c r="B49" s="42">
        <f>+PDP!B49+PNP!B49</f>
        <v>0</v>
      </c>
      <c r="C49" s="43">
        <f>+PDP!C49+PNP!C49</f>
        <v>0</v>
      </c>
      <c r="D49" s="43">
        <f>+PDP!D49+PNP!D49</f>
        <v>0</v>
      </c>
      <c r="E49" s="43">
        <f>+PDP!E49+PNP!E49</f>
        <v>0</v>
      </c>
      <c r="F49" s="43">
        <f>+PDP!F49+PNP!F49</f>
        <v>0</v>
      </c>
      <c r="G49" s="43">
        <f>+PDP!G49+PNP!G49</f>
        <v>0</v>
      </c>
      <c r="H49" s="43">
        <f>+PDP!H49+PNP!H49</f>
        <v>0</v>
      </c>
      <c r="I49" s="43">
        <f>+PDP!I49+PNP!I49</f>
        <v>0</v>
      </c>
      <c r="J49" s="43">
        <f>+PDP!J49+PNP!J49</f>
        <v>0</v>
      </c>
      <c r="K49" s="43">
        <f>+PDP!K49+PNP!K49</f>
        <v>0</v>
      </c>
      <c r="L49" s="43">
        <f>+PDP!L49+PNP!L49</f>
        <v>0</v>
      </c>
      <c r="M49" s="43">
        <f>+PDP!M49+PNP!M49</f>
        <v>0</v>
      </c>
      <c r="N49" s="43">
        <f>+PDP!N49+PNP!N49</f>
        <v>0</v>
      </c>
      <c r="O49" s="43">
        <f>+PDP!O49+PNP!O49</f>
        <v>0</v>
      </c>
      <c r="P49" s="43">
        <f>+PDP!P49+PNP!P49</f>
        <v>0</v>
      </c>
      <c r="Q49" s="43">
        <f>+PDP!Q49+PNP!Q49</f>
        <v>0</v>
      </c>
      <c r="R49" s="43">
        <f>+PDP!R49+PNP!R49</f>
        <v>0</v>
      </c>
      <c r="S49" s="43">
        <f>+PDP!S49+PNP!S49</f>
        <v>0</v>
      </c>
      <c r="T49" s="43">
        <f>+PDP!T49+PNP!T49</f>
        <v>0</v>
      </c>
      <c r="U49" s="43">
        <f>+PDP!U49+PNP!U49</f>
        <v>0</v>
      </c>
      <c r="V49" s="43">
        <f>+PDP!V49+PNP!V49</f>
        <v>0</v>
      </c>
      <c r="W49" s="43">
        <f>+PDP!W49+PNP!W49</f>
        <v>0</v>
      </c>
      <c r="X49" s="43">
        <f>IF(PDP!X49=0,PNP!X49,IF(PNP!X49=0,PDP!X49,AVERAGE(PDP!X49,PNP!X49)))</f>
        <v>98.739000000000004</v>
      </c>
      <c r="Y49" s="43">
        <f>IF(PDP!Y49=0,PNP!Y49,IF(PNP!Y49=0,PDP!Y49,AVERAGE(PDP!Y49,PNP!Y49)))</f>
        <v>5.2927919999999995</v>
      </c>
      <c r="Z49" s="43">
        <f>IF(PDP!Z49=0,PNP!Z49,IF(PNP!Z49=0,PDP!Z49,AVERAGE(PDP!Z49,PNP!Z49)))</f>
        <v>57.914333333333332</v>
      </c>
      <c r="AA49" s="43">
        <f>+PDP!AA49+PNP!AA49</f>
        <v>0</v>
      </c>
      <c r="AB49" s="43">
        <f>+PDP!AB49+PNP!AB49</f>
        <v>0</v>
      </c>
      <c r="AC49" s="43">
        <f>+PDP!AC49+PNP!AC49</f>
        <v>0</v>
      </c>
      <c r="AD49" s="43">
        <f>+PDP!AD49+PNP!AD49</f>
        <v>0</v>
      </c>
      <c r="AE49" s="43">
        <f>+PDP!AE49+PNP!AE49</f>
        <v>0</v>
      </c>
      <c r="AF49" s="43">
        <f>+PDP!AF49+PNP!AF49</f>
        <v>0</v>
      </c>
      <c r="AG49" s="43">
        <f>+PDP!AG49+PNP!AG49</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92</v>
      </c>
      <c r="C51" s="47">
        <f t="shared" ref="C51:AG51" si="0">SUM(C13:C50)</f>
        <v>6.0925159999999998</v>
      </c>
      <c r="D51" s="47">
        <f t="shared" si="0"/>
        <v>0</v>
      </c>
      <c r="E51" s="47">
        <f t="shared" si="0"/>
        <v>409.38548299999997</v>
      </c>
      <c r="F51" s="47">
        <f t="shared" si="0"/>
        <v>1236.512064</v>
      </c>
      <c r="G51" s="47">
        <f t="shared" si="0"/>
        <v>5.5798999999999994E-2</v>
      </c>
      <c r="H51" s="47">
        <f t="shared" si="0"/>
        <v>0.5238870000000001</v>
      </c>
      <c r="I51" s="47">
        <f t="shared" si="0"/>
        <v>42.101595999999994</v>
      </c>
      <c r="J51" s="47">
        <f t="shared" si="0"/>
        <v>0</v>
      </c>
      <c r="K51" s="47">
        <f t="shared" si="0"/>
        <v>5.9135410000000004</v>
      </c>
      <c r="L51" s="47">
        <f t="shared" si="0"/>
        <v>0</v>
      </c>
      <c r="M51" s="47">
        <f t="shared" si="0"/>
        <v>380.08619499999998</v>
      </c>
      <c r="N51" s="47">
        <f t="shared" si="0"/>
        <v>1212.1128040000001</v>
      </c>
      <c r="O51" s="47">
        <f t="shared" si="0"/>
        <v>5.2942999999999997E-2</v>
      </c>
      <c r="P51" s="47">
        <f t="shared" si="0"/>
        <v>0.50134099999999993</v>
      </c>
      <c r="Q51" s="47">
        <f t="shared" si="0"/>
        <v>39.425561999999992</v>
      </c>
      <c r="R51" s="47">
        <f t="shared" si="0"/>
        <v>0</v>
      </c>
      <c r="S51" s="47">
        <f t="shared" si="0"/>
        <v>5.4121790000000001</v>
      </c>
      <c r="T51" s="47">
        <f t="shared" si="0"/>
        <v>0</v>
      </c>
      <c r="U51" s="47">
        <f t="shared" si="0"/>
        <v>380.08619499999998</v>
      </c>
      <c r="V51" s="47">
        <f t="shared" si="0"/>
        <v>1212.1128040000001</v>
      </c>
      <c r="W51" s="47">
        <f t="shared" si="0"/>
        <v>5.2942999999999997E-2</v>
      </c>
      <c r="X51" s="47">
        <f>IF((SUM(X13:X49))=0,0,SUM(X13:X49)/(COUNT(X13:X49)-COUNTIF(X13:X49,0)))</f>
        <v>98.739000000000019</v>
      </c>
      <c r="Y51" s="47">
        <f>IF((SUM(Y13:Y49))=0,0,SUM(Y13:Y49)/(COUNT(Y13:Y49)-COUNTIF(Y13:Y49,0)))</f>
        <v>5.2927919999999986</v>
      </c>
      <c r="Z51" s="47">
        <f>IF((SUM(Z13:Z49))=0,0,SUM(Z13:Z49)/(COUNT(Z13:Z49)-COUNTIF(Z13:Z49,0)))</f>
        <v>57.914333333333367</v>
      </c>
      <c r="AA51" s="47">
        <f t="shared" si="0"/>
        <v>539.30036800000016</v>
      </c>
      <c r="AB51" s="47">
        <f t="shared" si="0"/>
        <v>185.207382</v>
      </c>
      <c r="AC51" s="47">
        <f t="shared" si="0"/>
        <v>0.25540299999999999</v>
      </c>
      <c r="AD51" s="47">
        <f t="shared" si="0"/>
        <v>29.744978</v>
      </c>
      <c r="AE51" s="47">
        <f t="shared" si="0"/>
        <v>0.29504400000000008</v>
      </c>
      <c r="AF51" s="47">
        <f t="shared" si="0"/>
        <v>323.79743500000001</v>
      </c>
      <c r="AG51" s="47">
        <f t="shared" si="0"/>
        <v>226.02637499999997</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2:AG51"/>
  <sheetViews>
    <sheetView workbookViewId="0">
      <selection activeCell="M7" sqref="M7"/>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212</v>
      </c>
    </row>
    <row r="7" spans="1:33" ht="12" customHeight="1" x14ac:dyDescent="0.2">
      <c r="K7" s="2" t="str">
        <f>+PDP!K7</f>
        <v>Limite E</v>
      </c>
      <c r="M7" s="1">
        <f>MAX(PD!M7,PND!M7)</f>
        <v>2043</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+PD!B13+PND!B13</f>
        <v>92</v>
      </c>
      <c r="C13" s="43">
        <f>+PD!C13+PND!C13</f>
        <v>0.79404999999999992</v>
      </c>
      <c r="D13" s="43">
        <f>+PD!D13+PND!D13</f>
        <v>0</v>
      </c>
      <c r="E13" s="43">
        <f>+PD!E13+PND!E13</f>
        <v>129.99075999999999</v>
      </c>
      <c r="F13" s="43">
        <f>+PD!F13+PND!F13</f>
        <v>108.25103899999999</v>
      </c>
      <c r="G13" s="43">
        <f>+PD!G13+PND!G13</f>
        <v>1.2671999999999999E-2</v>
      </c>
      <c r="H13" s="43">
        <f>+PD!H13+PND!H13</f>
        <v>0.100027</v>
      </c>
      <c r="I13" s="43">
        <f>+PD!I13+PND!I13</f>
        <v>11.932088</v>
      </c>
      <c r="J13" s="43">
        <f>+PD!J13+PND!J13</f>
        <v>0</v>
      </c>
      <c r="K13" s="43">
        <f>+PD!K13+PND!K13</f>
        <v>0.61507500000000004</v>
      </c>
      <c r="L13" s="43">
        <f>+PD!L13+PND!L13</f>
        <v>0</v>
      </c>
      <c r="M13" s="43">
        <f>+PD!M13+PND!M13</f>
        <v>100.691472</v>
      </c>
      <c r="N13" s="43">
        <f>+PD!N13+PND!N13</f>
        <v>83.851779000000008</v>
      </c>
      <c r="O13" s="43">
        <f>+PD!O13+PND!O13</f>
        <v>9.8160000000000001E-3</v>
      </c>
      <c r="P13" s="43">
        <f>+PD!P13+PND!P13</f>
        <v>7.7480999999999994E-2</v>
      </c>
      <c r="Q13" s="43">
        <f>+PD!Q13+PND!Q13</f>
        <v>9.2426539999999999</v>
      </c>
      <c r="R13" s="43">
        <f>+PD!R13+PND!R13</f>
        <v>0</v>
      </c>
      <c r="S13" s="43">
        <f>+PD!S13+PND!S13</f>
        <v>0.53759299999999999</v>
      </c>
      <c r="T13" s="43">
        <f>+PD!T13+PND!T13</f>
        <v>0</v>
      </c>
      <c r="U13" s="43">
        <f>+PD!U13+PND!U13</f>
        <v>100.691472</v>
      </c>
      <c r="V13" s="43">
        <f>+PD!V13+PND!V13</f>
        <v>83.851779000000008</v>
      </c>
      <c r="W13" s="43">
        <f>+PD!W13+PND!W13</f>
        <v>9.8160000000000001E-3</v>
      </c>
      <c r="X13" s="43">
        <f>IF(PD!X13=0,PND!X13,IF(PND!X13=0,PD!X13,AVERAGE(PD!X13,PND!X13)))</f>
        <v>98.739000000000004</v>
      </c>
      <c r="Y13" s="43">
        <f>IF(PD!Y13=0,PND!Y13,IF(PND!Y13=0,PD!Y13,AVERAGE(PD!Y13,PND!Y13)))</f>
        <v>5.2927919999999995</v>
      </c>
      <c r="Z13" s="43">
        <f>IF(PD!Z13=0,PND!Z13,IF(PND!Z13=0,PD!Z13,AVERAGE(PD!Z13,PND!Z13)))</f>
        <v>57.914333333333332</v>
      </c>
      <c r="AA13" s="43">
        <f>+PD!AA13+PND!AA13</f>
        <v>54.150736000000002</v>
      </c>
      <c r="AB13" s="43">
        <f>+PD!AB13+PND!AB13</f>
        <v>8.3926409999999994</v>
      </c>
      <c r="AC13" s="43">
        <f>+PD!AC13+PND!AC13</f>
        <v>3.6811959999999999</v>
      </c>
      <c r="AD13" s="43">
        <f>+PD!AD13+PND!AD13</f>
        <v>0</v>
      </c>
      <c r="AE13" s="43">
        <f>+PD!AE13+PND!AE13</f>
        <v>4.9415000000000001E-2</v>
      </c>
      <c r="AF13" s="43">
        <f>+PD!AF13+PND!AF13</f>
        <v>42.027480999999995</v>
      </c>
      <c r="AG13" s="43">
        <f>+PD!AG13+PND!AG13</f>
        <v>40.071629999999999</v>
      </c>
    </row>
    <row r="14" spans="1:33" x14ac:dyDescent="0.2">
      <c r="A14" s="41">
        <f>+'D-PDP'!C37</f>
        <v>2024</v>
      </c>
      <c r="B14" s="42">
        <f>+PD!B14+PND!B14</f>
        <v>87</v>
      </c>
      <c r="C14" s="43">
        <f>+PD!C14+PND!C14</f>
        <v>0.68849400000000005</v>
      </c>
      <c r="D14" s="43">
        <f>+PD!D14+PND!D14</f>
        <v>0</v>
      </c>
      <c r="E14" s="43">
        <f>+PD!E14+PND!E14</f>
        <v>88.594644000000002</v>
      </c>
      <c r="F14" s="43">
        <f>+PD!F14+PND!F14</f>
        <v>106.390456</v>
      </c>
      <c r="G14" s="43">
        <f>+PD!G14+PND!G14</f>
        <v>9.7850000000000003E-3</v>
      </c>
      <c r="H14" s="43">
        <f>+PD!H14+PND!H14</f>
        <v>5.5079000000000003E-2</v>
      </c>
      <c r="I14" s="43">
        <f>+PD!I14+PND!I14</f>
        <v>8.4597569999999997</v>
      </c>
      <c r="J14" s="43">
        <f>+PD!J14+PND!J14</f>
        <v>0</v>
      </c>
      <c r="K14" s="43">
        <f>+PD!K14+PND!K14</f>
        <v>0.68849400000000005</v>
      </c>
      <c r="L14" s="43">
        <f>+PD!L14+PND!L14</f>
        <v>0</v>
      </c>
      <c r="M14" s="43">
        <f>+PD!M14+PND!M14</f>
        <v>88.594644000000002</v>
      </c>
      <c r="N14" s="43">
        <f>+PD!N14+PND!N14</f>
        <v>106.390456</v>
      </c>
      <c r="O14" s="43">
        <f>+PD!O14+PND!O14</f>
        <v>9.7850000000000003E-3</v>
      </c>
      <c r="P14" s="43">
        <f>+PD!P14+PND!P14</f>
        <v>5.5079000000000003E-2</v>
      </c>
      <c r="Q14" s="43">
        <f>+PD!Q14+PND!Q14</f>
        <v>8.4597569999999997</v>
      </c>
      <c r="R14" s="43">
        <f>+PD!R14+PND!R14</f>
        <v>0</v>
      </c>
      <c r="S14" s="43">
        <f>+PD!S14+PND!S14</f>
        <v>0.63341500000000006</v>
      </c>
      <c r="T14" s="43">
        <f>+PD!T14+PND!T14</f>
        <v>0</v>
      </c>
      <c r="U14" s="43">
        <f>+PD!U14+PND!U14</f>
        <v>88.594644000000002</v>
      </c>
      <c r="V14" s="43">
        <f>+PD!V14+PND!V14</f>
        <v>106.390456</v>
      </c>
      <c r="W14" s="43">
        <f>+PD!W14+PND!W14</f>
        <v>9.7850000000000003E-3</v>
      </c>
      <c r="X14" s="43">
        <f>IF(PD!X14=0,PND!X14,IF(PND!X14=0,PD!X14,AVERAGE(PD!X14,PND!X14)))</f>
        <v>98.739000000000004</v>
      </c>
      <c r="Y14" s="43">
        <f>IF(PD!Y14=0,PND!Y14,IF(PND!Y14=0,PD!Y14,AVERAGE(PD!Y14,PND!Y14)))</f>
        <v>5.2927919999999995</v>
      </c>
      <c r="Z14" s="43">
        <f>IF(PD!Z14=0,PND!Z14,IF(PND!Z14=0,PD!Z14,AVERAGE(PD!Z14,PND!Z14)))</f>
        <v>57.914333333333332</v>
      </c>
      <c r="AA14" s="43">
        <f>+PD!AA14+PND!AA14</f>
        <v>63.546348000000002</v>
      </c>
      <c r="AB14" s="43">
        <f>+PD!AB14+PND!AB14</f>
        <v>10.563793</v>
      </c>
      <c r="AC14" s="43">
        <f>+PD!AC14+PND!AC14</f>
        <v>3.7028189999999999</v>
      </c>
      <c r="AD14" s="43">
        <f>+PD!AD14+PND!AD14</f>
        <v>0</v>
      </c>
      <c r="AE14" s="43">
        <f>+PD!AE14+PND!AE14</f>
        <v>4.6079000000000002E-2</v>
      </c>
      <c r="AF14" s="43">
        <f>+PD!AF14+PND!AF14</f>
        <v>49.233652999999997</v>
      </c>
      <c r="AG14" s="43">
        <f>+PD!AG14+PND!AG14</f>
        <v>42.674951999999998</v>
      </c>
    </row>
    <row r="15" spans="1:33" x14ac:dyDescent="0.2">
      <c r="A15" s="41">
        <f>+'D-PDP'!C38</f>
        <v>2025</v>
      </c>
      <c r="B15" s="42">
        <f>+PD!B15+PND!B15</f>
        <v>102</v>
      </c>
      <c r="C15" s="43">
        <f>+PD!C15+PND!C15</f>
        <v>0.63976100000000002</v>
      </c>
      <c r="D15" s="43">
        <f>+PD!D15+PND!D15</f>
        <v>0</v>
      </c>
      <c r="E15" s="43">
        <f>+PD!E15+PND!E15</f>
        <v>60.23836</v>
      </c>
      <c r="F15" s="43">
        <f>+PD!F15+PND!F15</f>
        <v>143.22122199999998</v>
      </c>
      <c r="G15" s="43">
        <f>+PD!G15+PND!G15</f>
        <v>7.7610000000000005E-3</v>
      </c>
      <c r="H15" s="43">
        <f>+PD!H15+PND!H15</f>
        <v>5.1180000000000003E-2</v>
      </c>
      <c r="I15" s="43">
        <f>+PD!I15+PND!I15</f>
        <v>6.067984</v>
      </c>
      <c r="J15" s="43">
        <f>+PD!J15+PND!J15</f>
        <v>0</v>
      </c>
      <c r="K15" s="43">
        <f>+PD!K15+PND!K15</f>
        <v>0.63976100000000002</v>
      </c>
      <c r="L15" s="43">
        <f>+PD!L15+PND!L15</f>
        <v>0</v>
      </c>
      <c r="M15" s="43">
        <f>+PD!M15+PND!M15</f>
        <v>60.23836</v>
      </c>
      <c r="N15" s="43">
        <f>+PD!N15+PND!N15</f>
        <v>143.22122199999998</v>
      </c>
      <c r="O15" s="43">
        <f>+PD!O15+PND!O15</f>
        <v>7.7610000000000005E-3</v>
      </c>
      <c r="P15" s="43">
        <f>+PD!P15+PND!P15</f>
        <v>5.1180000000000003E-2</v>
      </c>
      <c r="Q15" s="43">
        <f>+PD!Q15+PND!Q15</f>
        <v>6.067984</v>
      </c>
      <c r="R15" s="43">
        <f>+PD!R15+PND!R15</f>
        <v>0</v>
      </c>
      <c r="S15" s="43">
        <f>+PD!S15+PND!S15</f>
        <v>0.58858100000000002</v>
      </c>
      <c r="T15" s="43">
        <f>+PD!T15+PND!T15</f>
        <v>0</v>
      </c>
      <c r="U15" s="43">
        <f>+PD!U15+PND!U15</f>
        <v>60.23836</v>
      </c>
      <c r="V15" s="43">
        <f>+PD!V15+PND!V15</f>
        <v>143.22122199999998</v>
      </c>
      <c r="W15" s="43">
        <f>+PD!W15+PND!W15</f>
        <v>7.7610000000000005E-3</v>
      </c>
      <c r="X15" s="43">
        <f>IF(PD!X15=0,PND!X15,IF(PND!X15=0,PD!X15,AVERAGE(PD!X15,PND!X15)))</f>
        <v>98.739000000000004</v>
      </c>
      <c r="Y15" s="43">
        <f>IF(PD!Y15=0,PND!Y15,IF(PND!Y15=0,PD!Y15,AVERAGE(PD!Y15,PND!Y15)))</f>
        <v>5.2927919999999995</v>
      </c>
      <c r="Z15" s="43">
        <f>IF(PD!Z15=0,PND!Z15,IF(PND!Z15=0,PD!Z15,AVERAGE(PD!Z15,PND!Z15)))</f>
        <v>57.914333333333332</v>
      </c>
      <c r="AA15" s="43">
        <f>+PD!AA15+PND!AA15</f>
        <v>58.858742000000007</v>
      </c>
      <c r="AB15" s="43">
        <f>+PD!AB15+PND!AB15</f>
        <v>11.308681999999999</v>
      </c>
      <c r="AC15" s="43">
        <f>+PD!AC15+PND!AC15</f>
        <v>64.015125999999995</v>
      </c>
      <c r="AD15" s="43">
        <f>+PD!AD15+PND!AD15</f>
        <v>0</v>
      </c>
      <c r="AE15" s="43">
        <f>+PD!AE15+PND!AE15</f>
        <v>3.4619999999999998E-2</v>
      </c>
      <c r="AF15" s="43">
        <f>+PD!AF15+PND!AF15</f>
        <v>-16.499688999999996</v>
      </c>
      <c r="AG15" s="43">
        <f>+PD!AG15+PND!AG15</f>
        <v>-13.001518000000004</v>
      </c>
    </row>
    <row r="16" spans="1:33" x14ac:dyDescent="0.2">
      <c r="A16" s="41">
        <f>+'D-PDP'!C39</f>
        <v>2026</v>
      </c>
      <c r="B16" s="42">
        <f>+PD!B16+PND!B16</f>
        <v>120</v>
      </c>
      <c r="C16" s="43">
        <f>+PD!C16+PND!C16</f>
        <v>0.7576480000000001</v>
      </c>
      <c r="D16" s="43">
        <f>+PD!D16+PND!D16</f>
        <v>0</v>
      </c>
      <c r="E16" s="43">
        <f>+PD!E16+PND!E16</f>
        <v>40.221222999999995</v>
      </c>
      <c r="F16" s="43">
        <f>+PD!F16+PND!F16</f>
        <v>311.89049</v>
      </c>
      <c r="G16" s="43">
        <f>+PD!G16+PND!G16</f>
        <v>6.2959999999999995E-3</v>
      </c>
      <c r="H16" s="43">
        <f>+PD!H16+PND!H16</f>
        <v>6.0610000000000004E-2</v>
      </c>
      <c r="I16" s="43">
        <f>+PD!I16+PND!I16</f>
        <v>4.3690509999999998</v>
      </c>
      <c r="J16" s="43">
        <f>+PD!J16+PND!J16</f>
        <v>0</v>
      </c>
      <c r="K16" s="43">
        <f>+PD!K16+PND!K16</f>
        <v>0.7576480000000001</v>
      </c>
      <c r="L16" s="43">
        <f>+PD!L16+PND!L16</f>
        <v>0</v>
      </c>
      <c r="M16" s="43">
        <f>+PD!M16+PND!M16</f>
        <v>40.221222999999995</v>
      </c>
      <c r="N16" s="43">
        <f>+PD!N16+PND!N16</f>
        <v>311.89049</v>
      </c>
      <c r="O16" s="43">
        <f>+PD!O16+PND!O16</f>
        <v>6.2959999999999995E-3</v>
      </c>
      <c r="P16" s="43">
        <f>+PD!P16+PND!P16</f>
        <v>6.0610000000000004E-2</v>
      </c>
      <c r="Q16" s="43">
        <f>+PD!Q16+PND!Q16</f>
        <v>4.3690509999999998</v>
      </c>
      <c r="R16" s="43">
        <f>+PD!R16+PND!R16</f>
        <v>0</v>
      </c>
      <c r="S16" s="43">
        <f>+PD!S16+PND!S16</f>
        <v>0.69703500000000007</v>
      </c>
      <c r="T16" s="43">
        <f>+PD!T16+PND!T16</f>
        <v>0</v>
      </c>
      <c r="U16" s="43">
        <f>+PD!U16+PND!U16</f>
        <v>40.221222999999995</v>
      </c>
      <c r="V16" s="43">
        <f>+PD!V16+PND!V16</f>
        <v>311.89049</v>
      </c>
      <c r="W16" s="43">
        <f>+PD!W16+PND!W16</f>
        <v>6.2959999999999995E-3</v>
      </c>
      <c r="X16" s="43">
        <f>IF(PD!X16=0,PND!X16,IF(PND!X16=0,PD!X16,AVERAGE(PD!X16,PND!X16)))</f>
        <v>98.739000000000004</v>
      </c>
      <c r="Y16" s="43">
        <f>IF(PD!Y16=0,PND!Y16,IF(PND!Y16=0,PD!Y16,AVERAGE(PD!Y16,PND!Y16)))</f>
        <v>5.2927919999999995</v>
      </c>
      <c r="Z16" s="43">
        <f>IF(PD!Z16=0,PND!Z16,IF(PND!Z16=0,PD!Z16,AVERAGE(PD!Z16,PND!Z16)))</f>
        <v>57.914333333333332</v>
      </c>
      <c r="AA16" s="43">
        <f>+PD!AA16+PND!AA16</f>
        <v>69.381512000000001</v>
      </c>
      <c r="AB16" s="43">
        <f>+PD!AB16+PND!AB16</f>
        <v>12.236677</v>
      </c>
      <c r="AC16" s="43">
        <f>+PD!AC16+PND!AC16</f>
        <v>39.394742000000001</v>
      </c>
      <c r="AD16" s="43">
        <f>+PD!AD16+PND!AD16</f>
        <v>0</v>
      </c>
      <c r="AE16" s="43">
        <f>+PD!AE16+PND!AE16</f>
        <v>2.6173000000000002E-2</v>
      </c>
      <c r="AF16" s="43">
        <f>+PD!AF16+PND!AF16</f>
        <v>17.723917000000004</v>
      </c>
      <c r="AG16" s="43">
        <f>+PD!AG16+PND!AG16</f>
        <v>12.696538</v>
      </c>
    </row>
    <row r="17" spans="1:33" x14ac:dyDescent="0.2">
      <c r="A17" s="41">
        <f>+'D-PDP'!C40</f>
        <v>2027</v>
      </c>
      <c r="B17" s="42">
        <f>+PD!B17+PND!B17</f>
        <v>118</v>
      </c>
      <c r="C17" s="43">
        <f>+PD!C17+PND!C17</f>
        <v>1.0257590000000001</v>
      </c>
      <c r="D17" s="43">
        <f>+PD!D17+PND!D17</f>
        <v>0</v>
      </c>
      <c r="E17" s="43">
        <f>+PD!E17+PND!E17</f>
        <v>24.809072999999998</v>
      </c>
      <c r="F17" s="43">
        <f>+PD!F17+PND!F17</f>
        <v>284.21380600000003</v>
      </c>
      <c r="G17" s="43">
        <f>+PD!G17+PND!G17</f>
        <v>5.0879999999999996E-3</v>
      </c>
      <c r="H17" s="43">
        <f>+PD!H17+PND!H17</f>
        <v>8.2059999999999994E-2</v>
      </c>
      <c r="I17" s="43">
        <f>+PD!I17+PND!I17</f>
        <v>3.0390509999999997</v>
      </c>
      <c r="J17" s="43">
        <f>+PD!J17+PND!J17</f>
        <v>0</v>
      </c>
      <c r="K17" s="43">
        <f>+PD!K17+PND!K17</f>
        <v>1.0257590000000001</v>
      </c>
      <c r="L17" s="43">
        <f>+PD!L17+PND!L17</f>
        <v>0</v>
      </c>
      <c r="M17" s="43">
        <f>+PD!M17+PND!M17</f>
        <v>24.809072999999998</v>
      </c>
      <c r="N17" s="43">
        <f>+PD!N17+PND!N17</f>
        <v>284.21380600000003</v>
      </c>
      <c r="O17" s="43">
        <f>+PD!O17+PND!O17</f>
        <v>5.0879999999999996E-3</v>
      </c>
      <c r="P17" s="43">
        <f>+PD!P17+PND!P17</f>
        <v>8.2059999999999994E-2</v>
      </c>
      <c r="Q17" s="43">
        <f>+PD!Q17+PND!Q17</f>
        <v>3.0390509999999997</v>
      </c>
      <c r="R17" s="43">
        <f>+PD!R17+PND!R17</f>
        <v>0</v>
      </c>
      <c r="S17" s="43">
        <f>+PD!S17+PND!S17</f>
        <v>0.94369799999999993</v>
      </c>
      <c r="T17" s="43">
        <f>+PD!T17+PND!T17</f>
        <v>0</v>
      </c>
      <c r="U17" s="43">
        <f>+PD!U17+PND!U17</f>
        <v>24.809072999999998</v>
      </c>
      <c r="V17" s="43">
        <f>+PD!V17+PND!V17</f>
        <v>284.21380600000003</v>
      </c>
      <c r="W17" s="43">
        <f>+PD!W17+PND!W17</f>
        <v>5.0879999999999996E-3</v>
      </c>
      <c r="X17" s="43">
        <f>IF(PD!X17=0,PND!X17,IF(PND!X17=0,PD!X17,AVERAGE(PD!X17,PND!X17)))</f>
        <v>98.739000000000004</v>
      </c>
      <c r="Y17" s="43">
        <f>IF(PD!Y17=0,PND!Y17,IF(PND!Y17=0,PD!Y17,AVERAGE(PD!Y17,PND!Y17)))</f>
        <v>5.2927919999999995</v>
      </c>
      <c r="Z17" s="43">
        <f>IF(PD!Z17=0,PND!Z17,IF(PND!Z17=0,PD!Z17,AVERAGE(PD!Z17,PND!Z17)))</f>
        <v>57.914333333333332</v>
      </c>
      <c r="AA17" s="43">
        <f>+PD!AA17+PND!AA17</f>
        <v>93.589342000000002</v>
      </c>
      <c r="AB17" s="43">
        <f>+PD!AB17+PND!AB17</f>
        <v>12.573563999999999</v>
      </c>
      <c r="AC17" s="43">
        <f>+PD!AC17+PND!AC17</f>
        <v>27.657931000000001</v>
      </c>
      <c r="AD17" s="43">
        <f>+PD!AD17+PND!AD17</f>
        <v>0</v>
      </c>
      <c r="AE17" s="43">
        <f>+PD!AE17+PND!AE17</f>
        <v>1.9439999999999999E-2</v>
      </c>
      <c r="AF17" s="43">
        <f>+PD!AF17+PND!AF17</f>
        <v>53.338403</v>
      </c>
      <c r="AG17" s="43">
        <f>+PD!AG17+PND!AG17</f>
        <v>34.73545</v>
      </c>
    </row>
    <row r="18" spans="1:33" x14ac:dyDescent="0.2">
      <c r="A18" s="41">
        <f>+'D-PDP'!C41</f>
        <v>2028</v>
      </c>
      <c r="B18" s="42">
        <f>+PD!B18+PND!B18</f>
        <v>117</v>
      </c>
      <c r="C18" s="43">
        <f>+PD!C18+PND!C18</f>
        <v>1.0796459999999999</v>
      </c>
      <c r="D18" s="43">
        <f>+PD!D18+PND!D18</f>
        <v>0</v>
      </c>
      <c r="E18" s="43">
        <f>+PD!E18+PND!E18</f>
        <v>16.092219999999998</v>
      </c>
      <c r="F18" s="43">
        <f>+PD!F18+PND!F18</f>
        <v>263.33672200000001</v>
      </c>
      <c r="G18" s="43">
        <f>+PD!G18+PND!G18</f>
        <v>4.0940000000000004E-3</v>
      </c>
      <c r="H18" s="43">
        <f>+PD!H18+PND!H18</f>
        <v>8.6370000000000002E-2</v>
      </c>
      <c r="I18" s="43">
        <f>+PD!I18+PND!I18</f>
        <v>2.197886</v>
      </c>
      <c r="J18" s="43">
        <f>+PD!J18+PND!J18</f>
        <v>0</v>
      </c>
      <c r="K18" s="43">
        <f>+PD!K18+PND!K18</f>
        <v>1.0796459999999999</v>
      </c>
      <c r="L18" s="43">
        <f>+PD!L18+PND!L18</f>
        <v>0</v>
      </c>
      <c r="M18" s="43">
        <f>+PD!M18+PND!M18</f>
        <v>16.092219999999998</v>
      </c>
      <c r="N18" s="43">
        <f>+PD!N18+PND!N18</f>
        <v>263.33672200000001</v>
      </c>
      <c r="O18" s="43">
        <f>+PD!O18+PND!O18</f>
        <v>4.0940000000000004E-3</v>
      </c>
      <c r="P18" s="43">
        <f>+PD!P18+PND!P18</f>
        <v>8.6370000000000002E-2</v>
      </c>
      <c r="Q18" s="43">
        <f>+PD!Q18+PND!Q18</f>
        <v>2.197886</v>
      </c>
      <c r="R18" s="43">
        <f>+PD!R18+PND!R18</f>
        <v>0</v>
      </c>
      <c r="S18" s="43">
        <f>+PD!S18+PND!S18</f>
        <v>0.99327399999999999</v>
      </c>
      <c r="T18" s="43">
        <f>+PD!T18+PND!T18</f>
        <v>0</v>
      </c>
      <c r="U18" s="43">
        <f>+PD!U18+PND!U18</f>
        <v>16.092219999999998</v>
      </c>
      <c r="V18" s="43">
        <f>+PD!V18+PND!V18</f>
        <v>263.33672200000001</v>
      </c>
      <c r="W18" s="43">
        <f>+PD!W18+PND!W18</f>
        <v>4.0940000000000004E-3</v>
      </c>
      <c r="X18" s="43">
        <f>IF(PD!X18=0,PND!X18,IF(PND!X18=0,PD!X18,AVERAGE(PD!X18,PND!X18)))</f>
        <v>98.739000000000004</v>
      </c>
      <c r="Y18" s="43">
        <f>IF(PD!Y18=0,PND!Y18,IF(PND!Y18=0,PD!Y18,AVERAGE(PD!Y18,PND!Y18)))</f>
        <v>5.2927919999999995</v>
      </c>
      <c r="Z18" s="43">
        <f>IF(PD!Z18=0,PND!Z18,IF(PND!Z18=0,PD!Z18,AVERAGE(PD!Z18,PND!Z18)))</f>
        <v>57.914333333333332</v>
      </c>
      <c r="AA18" s="43">
        <f>+PD!AA18+PND!AA18</f>
        <v>98.383927</v>
      </c>
      <c r="AB18" s="43">
        <f>+PD!AB18+PND!AB18</f>
        <v>12.76807</v>
      </c>
      <c r="AC18" s="43">
        <f>+PD!AC18+PND!AC18</f>
        <v>18.406887999999999</v>
      </c>
      <c r="AD18" s="43">
        <f>+PD!AD18+PND!AD18</f>
        <v>0</v>
      </c>
      <c r="AE18" s="43">
        <f>+PD!AE18+PND!AE18</f>
        <v>1.5249E-2</v>
      </c>
      <c r="AF18" s="43">
        <f>+PD!AF18+PND!AF18</f>
        <v>67.193714999999997</v>
      </c>
      <c r="AG18" s="43">
        <f>+PD!AG18+PND!AG18</f>
        <v>39.780376000000004</v>
      </c>
    </row>
    <row r="19" spans="1:33" x14ac:dyDescent="0.2">
      <c r="A19" s="41">
        <f>+'D-PDP'!C42</f>
        <v>2029</v>
      </c>
      <c r="B19" s="42">
        <f>+PD!B19+PND!B19</f>
        <v>108</v>
      </c>
      <c r="C19" s="43">
        <f>+PD!C19+PND!C19</f>
        <v>0.87571999999999994</v>
      </c>
      <c r="D19" s="43">
        <f>+PD!D19+PND!D19</f>
        <v>0</v>
      </c>
      <c r="E19" s="43">
        <f>+PD!E19+PND!E19</f>
        <v>14.033159000000001</v>
      </c>
      <c r="F19" s="43">
        <f>+PD!F19+PND!F19</f>
        <v>206.40354199999999</v>
      </c>
      <c r="G19" s="43">
        <f>+PD!G19+PND!G19</f>
        <v>3.228E-3</v>
      </c>
      <c r="H19" s="43">
        <f>+PD!H19+PND!H19</f>
        <v>7.0056000000000007E-2</v>
      </c>
      <c r="I19" s="43">
        <f>+PD!I19+PND!I19</f>
        <v>1.818748</v>
      </c>
      <c r="J19" s="43">
        <f>+PD!J19+PND!J19</f>
        <v>0</v>
      </c>
      <c r="K19" s="43">
        <f>+PD!K19+PND!K19</f>
        <v>0.87571999999999994</v>
      </c>
      <c r="L19" s="43">
        <f>+PD!L19+PND!L19</f>
        <v>0</v>
      </c>
      <c r="M19" s="43">
        <f>+PD!M19+PND!M19</f>
        <v>14.033159000000001</v>
      </c>
      <c r="N19" s="43">
        <f>+PD!N19+PND!N19</f>
        <v>206.40354199999999</v>
      </c>
      <c r="O19" s="43">
        <f>+PD!O19+PND!O19</f>
        <v>3.228E-3</v>
      </c>
      <c r="P19" s="43">
        <f>+PD!P19+PND!P19</f>
        <v>7.0056000000000007E-2</v>
      </c>
      <c r="Q19" s="43">
        <f>+PD!Q19+PND!Q19</f>
        <v>1.818748</v>
      </c>
      <c r="R19" s="43">
        <f>+PD!R19+PND!R19</f>
        <v>0</v>
      </c>
      <c r="S19" s="43">
        <f>+PD!S19+PND!S19</f>
        <v>0.80566099999999996</v>
      </c>
      <c r="T19" s="43">
        <f>+PD!T19+PND!T19</f>
        <v>0</v>
      </c>
      <c r="U19" s="43">
        <f>+PD!U19+PND!U19</f>
        <v>14.033159000000001</v>
      </c>
      <c r="V19" s="43">
        <f>+PD!V19+PND!V19</f>
        <v>206.40354199999999</v>
      </c>
      <c r="W19" s="43">
        <f>+PD!W19+PND!W19</f>
        <v>3.228E-3</v>
      </c>
      <c r="X19" s="43">
        <f>IF(PD!X19=0,PND!X19,IF(PND!X19=0,PD!X19,AVERAGE(PD!X19,PND!X19)))</f>
        <v>98.739000000000004</v>
      </c>
      <c r="Y19" s="43">
        <f>IF(PD!Y19=0,PND!Y19,IF(PND!Y19=0,PD!Y19,AVERAGE(PD!Y19,PND!Y19)))</f>
        <v>5.2927919999999995</v>
      </c>
      <c r="Z19" s="43">
        <f>IF(PD!Z19=0,PND!Z19,IF(PND!Z19=0,PD!Z19,AVERAGE(PD!Z19,PND!Z19)))</f>
        <v>57.914333333333332</v>
      </c>
      <c r="AA19" s="43">
        <f>+PD!AA19+PND!AA19</f>
        <v>79.801062000000002</v>
      </c>
      <c r="AB19" s="43">
        <f>+PD!AB19+PND!AB19</f>
        <v>12.243375</v>
      </c>
      <c r="AC19" s="43">
        <f>+PD!AC19+PND!AC19</f>
        <v>9.4916920000000005</v>
      </c>
      <c r="AD19" s="43">
        <f>+PD!AD19+PND!AD19</f>
        <v>0</v>
      </c>
      <c r="AE19" s="43">
        <f>+PD!AE19+PND!AE19</f>
        <v>1.3442000000000001E-2</v>
      </c>
      <c r="AF19" s="43">
        <f>+PD!AF19+PND!AF19</f>
        <v>58.052547000000004</v>
      </c>
      <c r="AG19" s="43">
        <f>+PD!AG19+PND!AG19</f>
        <v>31.244157999999999</v>
      </c>
    </row>
    <row r="20" spans="1:33" x14ac:dyDescent="0.2">
      <c r="A20" s="41">
        <f>+'D-PDP'!C43</f>
        <v>2030</v>
      </c>
      <c r="B20" s="42">
        <f>+PD!B20+PND!B20</f>
        <v>102</v>
      </c>
      <c r="C20" s="43">
        <f>+PD!C20+PND!C20</f>
        <v>0.68706899999999993</v>
      </c>
      <c r="D20" s="43">
        <f>+PD!D20+PND!D20</f>
        <v>0</v>
      </c>
      <c r="E20" s="43">
        <f>+PD!E20+PND!E20</f>
        <v>12.115665999999999</v>
      </c>
      <c r="F20" s="43">
        <f>+PD!F20+PND!F20</f>
        <v>161.56429000000003</v>
      </c>
      <c r="G20" s="43">
        <f>+PD!G20+PND!G20</f>
        <v>2.503E-3</v>
      </c>
      <c r="H20" s="43">
        <f>+PD!H20+PND!H20</f>
        <v>5.4963999999999999E-2</v>
      </c>
      <c r="I20" s="43">
        <f>+PD!I20+PND!I20</f>
        <v>1.489574</v>
      </c>
      <c r="J20" s="43">
        <f>+PD!J20+PND!J20</f>
        <v>0</v>
      </c>
      <c r="K20" s="43">
        <f>+PD!K20+PND!K20</f>
        <v>0.68706899999999993</v>
      </c>
      <c r="L20" s="43">
        <f>+PD!L20+PND!L20</f>
        <v>0</v>
      </c>
      <c r="M20" s="43">
        <f>+PD!M20+PND!M20</f>
        <v>12.115665999999999</v>
      </c>
      <c r="N20" s="43">
        <f>+PD!N20+PND!N20</f>
        <v>161.56429000000003</v>
      </c>
      <c r="O20" s="43">
        <f>+PD!O20+PND!O20</f>
        <v>2.503E-3</v>
      </c>
      <c r="P20" s="43">
        <f>+PD!P20+PND!P20</f>
        <v>5.4963999999999999E-2</v>
      </c>
      <c r="Q20" s="43">
        <f>+PD!Q20+PND!Q20</f>
        <v>1.489574</v>
      </c>
      <c r="R20" s="43">
        <f>+PD!R20+PND!R20</f>
        <v>0</v>
      </c>
      <c r="S20" s="43">
        <f>+PD!S20+PND!S20</f>
        <v>0.632104</v>
      </c>
      <c r="T20" s="43">
        <f>+PD!T20+PND!T20</f>
        <v>0</v>
      </c>
      <c r="U20" s="43">
        <f>+PD!U20+PND!U20</f>
        <v>12.115665999999999</v>
      </c>
      <c r="V20" s="43">
        <f>+PD!V20+PND!V20</f>
        <v>161.56429000000003</v>
      </c>
      <c r="W20" s="43">
        <f>+PD!W20+PND!W20</f>
        <v>2.503E-3</v>
      </c>
      <c r="X20" s="43">
        <f>IF(PD!X20=0,PND!X20,IF(PND!X20=0,PD!X20,AVERAGE(PD!X20,PND!X20)))</f>
        <v>98.739000000000004</v>
      </c>
      <c r="Y20" s="43">
        <f>IF(PD!Y20=0,PND!Y20,IF(PND!Y20=0,PD!Y20,AVERAGE(PD!Y20,PND!Y20)))</f>
        <v>5.2927919999999995</v>
      </c>
      <c r="Z20" s="43">
        <f>IF(PD!Z20=0,PND!Z20,IF(PND!Z20=0,PD!Z20,AVERAGE(PD!Z20,PND!Z20)))</f>
        <v>57.914333333333332</v>
      </c>
      <c r="AA20" s="43">
        <f>+PD!AA20+PND!AA20</f>
        <v>62.614418999999998</v>
      </c>
      <c r="AB20" s="43">
        <f>+PD!AB20+PND!AB20</f>
        <v>11.810964</v>
      </c>
      <c r="AC20" s="43">
        <f>+PD!AC20+PND!AC20</f>
        <v>2.3841950000000001</v>
      </c>
      <c r="AD20" s="43">
        <f>+PD!AD20+PND!AD20</f>
        <v>0</v>
      </c>
      <c r="AE20" s="43">
        <f>+PD!AE20+PND!AE20</f>
        <v>1.1878E-2</v>
      </c>
      <c r="AF20" s="43">
        <f>+PD!AF20+PND!AF20</f>
        <v>48.407375999999999</v>
      </c>
      <c r="AG20" s="43">
        <f>+PD!AG20+PND!AG20</f>
        <v>23.684618</v>
      </c>
    </row>
    <row r="21" spans="1:33" x14ac:dyDescent="0.2">
      <c r="A21" s="41">
        <f>+'D-PDP'!C44</f>
        <v>2031</v>
      </c>
      <c r="B21" s="42">
        <f>+PD!B21+PND!B21</f>
        <v>101</v>
      </c>
      <c r="C21" s="43">
        <f>+PD!C21+PND!C21</f>
        <v>0.55530799999999991</v>
      </c>
      <c r="D21" s="43">
        <f>+PD!D21+PND!D21</f>
        <v>0</v>
      </c>
      <c r="E21" s="43">
        <f>+PD!E21+PND!E21</f>
        <v>10.081579000000001</v>
      </c>
      <c r="F21" s="43">
        <f>+PD!F21+PND!F21</f>
        <v>127.632068</v>
      </c>
      <c r="G21" s="43">
        <f>+PD!G21+PND!G21</f>
        <v>1.872E-3</v>
      </c>
      <c r="H21" s="43">
        <f>+PD!H21+PND!H21</f>
        <v>4.4423000000000004E-2</v>
      </c>
      <c r="I21" s="43">
        <f>+PD!I21+PND!I21</f>
        <v>1.1797200000000001</v>
      </c>
      <c r="J21" s="43">
        <f>+PD!J21+PND!J21</f>
        <v>0</v>
      </c>
      <c r="K21" s="43">
        <f>+PD!K21+PND!K21</f>
        <v>0.55530799999999991</v>
      </c>
      <c r="L21" s="43">
        <f>+PD!L21+PND!L21</f>
        <v>0</v>
      </c>
      <c r="M21" s="43">
        <f>+PD!M21+PND!M21</f>
        <v>10.081579000000001</v>
      </c>
      <c r="N21" s="43">
        <f>+PD!N21+PND!N21</f>
        <v>127.632068</v>
      </c>
      <c r="O21" s="43">
        <f>+PD!O21+PND!O21</f>
        <v>1.872E-3</v>
      </c>
      <c r="P21" s="43">
        <f>+PD!P21+PND!P21</f>
        <v>4.4423000000000004E-2</v>
      </c>
      <c r="Q21" s="43">
        <f>+PD!Q21+PND!Q21</f>
        <v>1.1797200000000001</v>
      </c>
      <c r="R21" s="43">
        <f>+PD!R21+PND!R21</f>
        <v>0</v>
      </c>
      <c r="S21" s="43">
        <f>+PD!S21+PND!S21</f>
        <v>0.51088299999999998</v>
      </c>
      <c r="T21" s="43">
        <f>+PD!T21+PND!T21</f>
        <v>0</v>
      </c>
      <c r="U21" s="43">
        <f>+PD!U21+PND!U21</f>
        <v>10.081579000000001</v>
      </c>
      <c r="V21" s="43">
        <f>+PD!V21+PND!V21</f>
        <v>127.632068</v>
      </c>
      <c r="W21" s="43">
        <f>+PD!W21+PND!W21</f>
        <v>1.872E-3</v>
      </c>
      <c r="X21" s="43">
        <f>IF(PD!X21=0,PND!X21,IF(PND!X21=0,PD!X21,AVERAGE(PD!X21,PND!X21)))</f>
        <v>98.739000000000004</v>
      </c>
      <c r="Y21" s="43">
        <f>IF(PD!Y21=0,PND!Y21,IF(PND!Y21=0,PD!Y21,AVERAGE(PD!Y21,PND!Y21)))</f>
        <v>5.2927919999999995</v>
      </c>
      <c r="Z21" s="43">
        <f>IF(PD!Z21=0,PND!Z21,IF(PND!Z21=0,PD!Z21,AVERAGE(PD!Z21,PND!Z21)))</f>
        <v>57.914333333333332</v>
      </c>
      <c r="AA21" s="43">
        <f>+PD!AA21+PND!AA21</f>
        <v>50.600044000000004</v>
      </c>
      <c r="AB21" s="43">
        <f>+PD!AB21+PND!AB21</f>
        <v>11.713931000000001</v>
      </c>
      <c r="AC21" s="43">
        <f>+PD!AC21+PND!AC21</f>
        <v>0.105554</v>
      </c>
      <c r="AD21" s="43">
        <f>+PD!AD21+PND!AD21</f>
        <v>0</v>
      </c>
      <c r="AE21" s="43">
        <f>+PD!AE21+PND!AE21</f>
        <v>1.0402E-2</v>
      </c>
      <c r="AF21" s="43">
        <f>+PD!AF21+PND!AF21</f>
        <v>38.770153999999998</v>
      </c>
      <c r="AG21" s="43">
        <f>+PD!AG21+PND!AG21</f>
        <v>17.244859999999999</v>
      </c>
    </row>
    <row r="22" spans="1:33" x14ac:dyDescent="0.2">
      <c r="A22" s="41">
        <f>+'D-PDP'!C45</f>
        <v>2032</v>
      </c>
      <c r="B22" s="42">
        <f>+PD!B22+PND!B22</f>
        <v>99</v>
      </c>
      <c r="C22" s="43">
        <f>+PD!C22+PND!C22</f>
        <v>0.45668799999999998</v>
      </c>
      <c r="D22" s="43">
        <f>+PD!D22+PND!D22</f>
        <v>0</v>
      </c>
      <c r="E22" s="43">
        <f>+PD!E22+PND!E22</f>
        <v>7.9678230000000001</v>
      </c>
      <c r="F22" s="43">
        <f>+PD!F22+PND!F22</f>
        <v>103.634747</v>
      </c>
      <c r="G22" s="43">
        <f>+PD!G22+PND!G22</f>
        <v>1.33E-3</v>
      </c>
      <c r="H22" s="43">
        <f>+PD!H22+PND!H22</f>
        <v>3.6533999999999997E-2</v>
      </c>
      <c r="I22" s="43">
        <f>+PD!I22+PND!I22</f>
        <v>0.89004099999999997</v>
      </c>
      <c r="J22" s="43">
        <f>+PD!J22+PND!J22</f>
        <v>0</v>
      </c>
      <c r="K22" s="43">
        <f>+PD!K22+PND!K22</f>
        <v>0.45668799999999998</v>
      </c>
      <c r="L22" s="43">
        <f>+PD!L22+PND!L22</f>
        <v>0</v>
      </c>
      <c r="M22" s="43">
        <f>+PD!M22+PND!M22</f>
        <v>7.9678230000000001</v>
      </c>
      <c r="N22" s="43">
        <f>+PD!N22+PND!N22</f>
        <v>103.634747</v>
      </c>
      <c r="O22" s="43">
        <f>+PD!O22+PND!O22</f>
        <v>1.33E-3</v>
      </c>
      <c r="P22" s="43">
        <f>+PD!P22+PND!P22</f>
        <v>3.6533999999999997E-2</v>
      </c>
      <c r="Q22" s="43">
        <f>+PD!Q22+PND!Q22</f>
        <v>0.89004099999999997</v>
      </c>
      <c r="R22" s="43">
        <f>+PD!R22+PND!R22</f>
        <v>0</v>
      </c>
      <c r="S22" s="43">
        <f>+PD!S22+PND!S22</f>
        <v>0.420153</v>
      </c>
      <c r="T22" s="43">
        <f>+PD!T22+PND!T22</f>
        <v>0</v>
      </c>
      <c r="U22" s="43">
        <f>+PD!U22+PND!U22</f>
        <v>7.9678230000000001</v>
      </c>
      <c r="V22" s="43">
        <f>+PD!V22+PND!V22</f>
        <v>103.634747</v>
      </c>
      <c r="W22" s="43">
        <f>+PD!W22+PND!W22</f>
        <v>1.33E-3</v>
      </c>
      <c r="X22" s="43">
        <f>IF(PD!X22=0,PND!X22,IF(PND!X22=0,PD!X22,AVERAGE(PD!X22,PND!X22)))</f>
        <v>98.739000000000004</v>
      </c>
      <c r="Y22" s="43">
        <f>IF(PD!Y22=0,PND!Y22,IF(PND!Y22=0,PD!Y22,AVERAGE(PD!Y22,PND!Y22)))</f>
        <v>5.2927919999999995</v>
      </c>
      <c r="Z22" s="43">
        <f>IF(PD!Z22=0,PND!Z22,IF(PND!Z22=0,PD!Z22,AVERAGE(PD!Z22,PND!Z22)))</f>
        <v>57.914333333333332</v>
      </c>
      <c r="AA22" s="43">
        <f>+PD!AA22+PND!AA22</f>
        <v>41.600609000000006</v>
      </c>
      <c r="AB22" s="43">
        <f>+PD!AB22+PND!AB22</f>
        <v>11.579162</v>
      </c>
      <c r="AC22" s="43">
        <f>+PD!AC22+PND!AC22</f>
        <v>0</v>
      </c>
      <c r="AD22" s="43">
        <f>+PD!AD22+PND!AD22</f>
        <v>0</v>
      </c>
      <c r="AE22" s="43">
        <f>+PD!AE22+PND!AE22</f>
        <v>9.0109999999999999E-3</v>
      </c>
      <c r="AF22" s="43">
        <f>+PD!AF22+PND!AF22</f>
        <v>30.012433999999999</v>
      </c>
      <c r="AG22" s="43">
        <f>+PD!AG22+PND!AG22</f>
        <v>12.135863000000001</v>
      </c>
    </row>
    <row r="23" spans="1:33" x14ac:dyDescent="0.2">
      <c r="A23" s="41">
        <f>+'D-PDP'!C46</f>
        <v>2033</v>
      </c>
      <c r="B23" s="42">
        <f>+PD!B23+PND!B23</f>
        <v>97</v>
      </c>
      <c r="C23" s="43">
        <f>+PD!C23+PND!C23</f>
        <v>0.380158</v>
      </c>
      <c r="D23" s="43">
        <f>+PD!D23+PND!D23</f>
        <v>0</v>
      </c>
      <c r="E23" s="43">
        <f>+PD!E23+PND!E23</f>
        <v>5.2409760000000007</v>
      </c>
      <c r="F23" s="43">
        <f>+PD!F23+PND!F23</f>
        <v>88.151501999999994</v>
      </c>
      <c r="G23" s="43">
        <f>+PD!G23+PND!G23</f>
        <v>7.8400000000000008E-4</v>
      </c>
      <c r="H23" s="43">
        <f>+PD!H23+PND!H23</f>
        <v>3.0411999999999998E-2</v>
      </c>
      <c r="I23" s="43">
        <f>+PD!I23+PND!I23</f>
        <v>0.55945800000000001</v>
      </c>
      <c r="J23" s="43">
        <f>+PD!J23+PND!J23</f>
        <v>0</v>
      </c>
      <c r="K23" s="43">
        <f>+PD!K23+PND!K23</f>
        <v>0.380158</v>
      </c>
      <c r="L23" s="43">
        <f>+PD!L23+PND!L23</f>
        <v>0</v>
      </c>
      <c r="M23" s="43">
        <f>+PD!M23+PND!M23</f>
        <v>5.2409760000000007</v>
      </c>
      <c r="N23" s="43">
        <f>+PD!N23+PND!N23</f>
        <v>88.151501999999994</v>
      </c>
      <c r="O23" s="43">
        <f>+PD!O23+PND!O23</f>
        <v>7.8400000000000008E-4</v>
      </c>
      <c r="P23" s="43">
        <f>+PD!P23+PND!P23</f>
        <v>3.0411999999999998E-2</v>
      </c>
      <c r="Q23" s="43">
        <f>+PD!Q23+PND!Q23</f>
        <v>0.55945800000000001</v>
      </c>
      <c r="R23" s="43">
        <f>+PD!R23+PND!R23</f>
        <v>0</v>
      </c>
      <c r="S23" s="43">
        <f>+PD!S23+PND!S23</f>
        <v>0.349746</v>
      </c>
      <c r="T23" s="43">
        <f>+PD!T23+PND!T23</f>
        <v>0</v>
      </c>
      <c r="U23" s="43">
        <f>+PD!U23+PND!U23</f>
        <v>5.2409760000000007</v>
      </c>
      <c r="V23" s="43">
        <f>+PD!V23+PND!V23</f>
        <v>88.151501999999994</v>
      </c>
      <c r="W23" s="43">
        <f>+PD!W23+PND!W23</f>
        <v>7.8400000000000008E-4</v>
      </c>
      <c r="X23" s="43">
        <f>IF(PD!X23=0,PND!X23,IF(PND!X23=0,PD!X23,AVERAGE(PD!X23,PND!X23)))</f>
        <v>98.739000000000004</v>
      </c>
      <c r="Y23" s="43">
        <f>IF(PD!Y23=0,PND!Y23,IF(PND!Y23=0,PD!Y23,AVERAGE(PD!Y23,PND!Y23)))</f>
        <v>5.2927919999999995</v>
      </c>
      <c r="Z23" s="43">
        <f>IF(PD!Z23=0,PND!Z23,IF(PND!Z23=0,PD!Z23,AVERAGE(PD!Z23,PND!Z23)))</f>
        <v>57.914333333333332</v>
      </c>
      <c r="AA23" s="43">
        <f>+PD!AA23+PND!AA23</f>
        <v>34.604382000000001</v>
      </c>
      <c r="AB23" s="43">
        <f>+PD!AB23+PND!AB23</f>
        <v>11.395317</v>
      </c>
      <c r="AC23" s="43">
        <f>+PD!AC23+PND!AC23</f>
        <v>0</v>
      </c>
      <c r="AD23" s="43">
        <f>+PD!AD23+PND!AD23</f>
        <v>0</v>
      </c>
      <c r="AE23" s="43">
        <f>+PD!AE23+PND!AE23</f>
        <v>7.3670000000000003E-3</v>
      </c>
      <c r="AF23" s="43">
        <f>+PD!AF23+PND!AF23</f>
        <v>23.201695000000001</v>
      </c>
      <c r="AG23" s="43">
        <f>+PD!AG23+PND!AG23</f>
        <v>8.528967999999999</v>
      </c>
    </row>
    <row r="24" spans="1:33" x14ac:dyDescent="0.2">
      <c r="A24" s="41">
        <f>+'D-PDP'!C47</f>
        <v>2034</v>
      </c>
      <c r="B24" s="42">
        <f>+PD!B24+PND!B24</f>
        <v>94</v>
      </c>
      <c r="C24" s="43">
        <f>+PD!C24+PND!C24</f>
        <v>0.32069000000000003</v>
      </c>
      <c r="D24" s="43">
        <f>+PD!D24+PND!D24</f>
        <v>0</v>
      </c>
      <c r="E24" s="43">
        <f>+PD!E24+PND!E24</f>
        <v>0</v>
      </c>
      <c r="F24" s="43">
        <f>+PD!F24+PND!F24</f>
        <v>79.181056999999996</v>
      </c>
      <c r="G24" s="43">
        <f>+PD!G24+PND!G24</f>
        <v>3.4699999999999998E-4</v>
      </c>
      <c r="H24" s="43">
        <f>+PD!H24+PND!H24</f>
        <v>2.5653000000000002E-2</v>
      </c>
      <c r="I24" s="43">
        <f>+PD!I24+PND!I24</f>
        <v>8.7978000000000001E-2</v>
      </c>
      <c r="J24" s="43">
        <f>+PD!J24+PND!J24</f>
        <v>0</v>
      </c>
      <c r="K24" s="43">
        <f>+PD!K24+PND!K24</f>
        <v>0.32069000000000003</v>
      </c>
      <c r="L24" s="43">
        <f>+PD!L24+PND!L24</f>
        <v>0</v>
      </c>
      <c r="M24" s="43">
        <f>+PD!M24+PND!M24</f>
        <v>0</v>
      </c>
      <c r="N24" s="43">
        <f>+PD!N24+PND!N24</f>
        <v>79.181056999999996</v>
      </c>
      <c r="O24" s="43">
        <f>+PD!O24+PND!O24</f>
        <v>3.4699999999999998E-4</v>
      </c>
      <c r="P24" s="43">
        <f>+PD!P24+PND!P24</f>
        <v>2.5653000000000002E-2</v>
      </c>
      <c r="Q24" s="43">
        <f>+PD!Q24+PND!Q24</f>
        <v>9.9970000000000003E-2</v>
      </c>
      <c r="R24" s="43">
        <f>+PD!R24+PND!R24</f>
        <v>0</v>
      </c>
      <c r="S24" s="43">
        <f>+PD!S24+PND!S24</f>
        <v>0.29503499999999999</v>
      </c>
      <c r="T24" s="43">
        <f>+PD!T24+PND!T24</f>
        <v>0</v>
      </c>
      <c r="U24" s="43">
        <f>+PD!U24+PND!U24</f>
        <v>0</v>
      </c>
      <c r="V24" s="43">
        <f>+PD!V24+PND!V24</f>
        <v>79.181056999999996</v>
      </c>
      <c r="W24" s="43">
        <f>+PD!W24+PND!W24</f>
        <v>3.4699999999999998E-4</v>
      </c>
      <c r="X24" s="43">
        <f>IF(PD!X24=0,PND!X24,IF(PND!X24=0,PD!X24,AVERAGE(PD!X24,PND!X24)))</f>
        <v>98.739000000000004</v>
      </c>
      <c r="Y24" s="43">
        <f>IF(PD!Y24=0,PND!Y24,IF(PND!Y24=0,PD!Y24,AVERAGE(PD!Y24,PND!Y24)))</f>
        <v>5.2927919999999995</v>
      </c>
      <c r="Z24" s="43">
        <f>IF(PD!Z24=0,PND!Z24,IF(PND!Z24=0,PD!Z24,AVERAGE(PD!Z24,PND!Z24)))</f>
        <v>57.914333333333332</v>
      </c>
      <c r="AA24" s="43">
        <f>+PD!AA24+PND!AA24</f>
        <v>29.150767000000002</v>
      </c>
      <c r="AB24" s="43">
        <f>+PD!AB24+PND!AB24</f>
        <v>11.089245999999999</v>
      </c>
      <c r="AC24" s="43">
        <f>+PD!AC24+PND!AC24</f>
        <v>0</v>
      </c>
      <c r="AD24" s="43">
        <f>+PD!AD24+PND!AD24</f>
        <v>0</v>
      </c>
      <c r="AE24" s="43">
        <f>+PD!AE24+PND!AE24</f>
        <v>4.9800000000000001E-3</v>
      </c>
      <c r="AF24" s="43">
        <f>+PD!AF24+PND!AF24</f>
        <v>18.056474000000001</v>
      </c>
      <c r="AG24" s="43">
        <f>+PD!AG24+PND!AG24</f>
        <v>6.0341620000000002</v>
      </c>
    </row>
    <row r="25" spans="1:33" x14ac:dyDescent="0.2">
      <c r="A25" s="41">
        <f>+'D-PDP'!C48</f>
        <v>2035</v>
      </c>
      <c r="B25" s="42">
        <f>+PD!B25+PND!B25</f>
        <v>91</v>
      </c>
      <c r="C25" s="43">
        <f>+PD!C25+PND!C25</f>
        <v>0.27379700000000001</v>
      </c>
      <c r="D25" s="43">
        <f>+PD!D25+PND!D25</f>
        <v>0</v>
      </c>
      <c r="E25" s="43">
        <f>+PD!E25+PND!E25</f>
        <v>0</v>
      </c>
      <c r="F25" s="43">
        <f>+PD!F25+PND!F25</f>
        <v>67.649344999999997</v>
      </c>
      <c r="G25" s="43">
        <f>+PD!G25+PND!G25</f>
        <v>3.8999999999999999E-5</v>
      </c>
      <c r="H25" s="43">
        <f>+PD!H25+PND!H25</f>
        <v>2.1902999999999999E-2</v>
      </c>
      <c r="I25" s="43">
        <f>+PD!I25+PND!I25</f>
        <v>1.026E-2</v>
      </c>
      <c r="J25" s="43">
        <f>+PD!J25+PND!J25</f>
        <v>0</v>
      </c>
      <c r="K25" s="43">
        <f>+PD!K25+PND!K25</f>
        <v>0.27379700000000001</v>
      </c>
      <c r="L25" s="43">
        <f>+PD!L25+PND!L25</f>
        <v>0</v>
      </c>
      <c r="M25" s="43">
        <f>+PD!M25+PND!M25</f>
        <v>0</v>
      </c>
      <c r="N25" s="43">
        <f>+PD!N25+PND!N25</f>
        <v>67.649344999999997</v>
      </c>
      <c r="O25" s="43">
        <f>+PD!O25+PND!O25</f>
        <v>3.8999999999999999E-5</v>
      </c>
      <c r="P25" s="43">
        <f>+PD!P25+PND!P25</f>
        <v>2.1902999999999999E-2</v>
      </c>
      <c r="Q25" s="43">
        <f>+PD!Q25+PND!Q25</f>
        <v>1.1668E-2</v>
      </c>
      <c r="R25" s="43">
        <f>+PD!R25+PND!R25</f>
        <v>0</v>
      </c>
      <c r="S25" s="43">
        <f>+PD!S25+PND!S25</f>
        <v>0.25189400000000001</v>
      </c>
      <c r="T25" s="43">
        <f>+PD!T25+PND!T25</f>
        <v>0</v>
      </c>
      <c r="U25" s="43">
        <f>+PD!U25+PND!U25</f>
        <v>0</v>
      </c>
      <c r="V25" s="43">
        <f>+PD!V25+PND!V25</f>
        <v>67.649344999999997</v>
      </c>
      <c r="W25" s="43">
        <f>+PD!W25+PND!W25</f>
        <v>3.8999999999999999E-5</v>
      </c>
      <c r="X25" s="43">
        <f>IF(PD!X25=0,PND!X25,IF(PND!X25=0,PD!X25,AVERAGE(PD!X25,PND!X25)))</f>
        <v>98.739000000000004</v>
      </c>
      <c r="Y25" s="43">
        <f>IF(PD!Y25=0,PND!Y25,IF(PND!Y25=0,PD!Y25,AVERAGE(PD!Y25,PND!Y25)))</f>
        <v>5.2927919999999995</v>
      </c>
      <c r="Z25" s="43">
        <f>IF(PD!Z25=0,PND!Z25,IF(PND!Z25=0,PD!Z25,AVERAGE(PD!Z25,PND!Z25)))</f>
        <v>57.914333333333332</v>
      </c>
      <c r="AA25" s="43">
        <f>+PD!AA25+PND!AA25</f>
        <v>24.874124999999999</v>
      </c>
      <c r="AB25" s="43">
        <f>+PD!AB25+PND!AB25</f>
        <v>10.857527000000001</v>
      </c>
      <c r="AC25" s="43">
        <f>+PD!AC25+PND!AC25</f>
        <v>0</v>
      </c>
      <c r="AD25" s="43">
        <f>+PD!AD25+PND!AD25</f>
        <v>0</v>
      </c>
      <c r="AE25" s="43">
        <f>+PD!AE25+PND!AE25</f>
        <v>4.6500000000000005E-3</v>
      </c>
      <c r="AF25" s="43">
        <f>+PD!AF25+PND!AF25</f>
        <v>14.011937999999999</v>
      </c>
      <c r="AG25" s="43">
        <f>+PD!AG25+PND!AG25</f>
        <v>4.2568619999999999</v>
      </c>
    </row>
    <row r="26" spans="1:33" x14ac:dyDescent="0.2">
      <c r="A26" s="41">
        <f>+'D-PDP'!C49</f>
        <v>2036</v>
      </c>
      <c r="B26" s="42">
        <f>+PD!B26+PND!B26</f>
        <v>88</v>
      </c>
      <c r="C26" s="43">
        <f>+PD!C26+PND!C26</f>
        <v>0.23654200000000003</v>
      </c>
      <c r="D26" s="43">
        <f>+PD!D26+PND!D26</f>
        <v>0</v>
      </c>
      <c r="E26" s="43">
        <f>+PD!E26+PND!E26</f>
        <v>0</v>
      </c>
      <c r="F26" s="43">
        <f>+PD!F26+PND!F26</f>
        <v>56.712491999999997</v>
      </c>
      <c r="G26" s="43">
        <f>+PD!G26+PND!G26</f>
        <v>0</v>
      </c>
      <c r="H26" s="43">
        <f>+PD!H26+PND!H26</f>
        <v>1.8921E-2</v>
      </c>
      <c r="I26" s="43">
        <f>+PD!I26+PND!I26</f>
        <v>0</v>
      </c>
      <c r="J26" s="43">
        <f>+PD!J26+PND!J26</f>
        <v>0</v>
      </c>
      <c r="K26" s="43">
        <f>+PD!K26+PND!K26</f>
        <v>0.23654200000000003</v>
      </c>
      <c r="L26" s="43">
        <f>+PD!L26+PND!L26</f>
        <v>0</v>
      </c>
      <c r="M26" s="43">
        <f>+PD!M26+PND!M26</f>
        <v>0</v>
      </c>
      <c r="N26" s="43">
        <f>+PD!N26+PND!N26</f>
        <v>56.712491999999997</v>
      </c>
      <c r="O26" s="43">
        <f>+PD!O26+PND!O26</f>
        <v>0</v>
      </c>
      <c r="P26" s="43">
        <f>+PD!P26+PND!P26</f>
        <v>1.8921E-2</v>
      </c>
      <c r="Q26" s="43">
        <f>+PD!Q26+PND!Q26</f>
        <v>0</v>
      </c>
      <c r="R26" s="43">
        <f>+PD!R26+PND!R26</f>
        <v>0</v>
      </c>
      <c r="S26" s="43">
        <f>+PD!S26+PND!S26</f>
        <v>0.21761799999999998</v>
      </c>
      <c r="T26" s="43">
        <f>+PD!T26+PND!T26</f>
        <v>0</v>
      </c>
      <c r="U26" s="43">
        <f>+PD!U26+PND!U26</f>
        <v>0</v>
      </c>
      <c r="V26" s="43">
        <f>+PD!V26+PND!V26</f>
        <v>56.712491999999997</v>
      </c>
      <c r="W26" s="43">
        <f>+PD!W26+PND!W26</f>
        <v>0</v>
      </c>
      <c r="X26" s="43">
        <f>IF(PD!X26=0,PND!X26,IF(PND!X26=0,PD!X26,AVERAGE(PD!X26,PND!X26)))</f>
        <v>98.739000000000004</v>
      </c>
      <c r="Y26" s="43">
        <f>IF(PD!Y26=0,PND!Y26,IF(PND!Y26=0,PD!Y26,AVERAGE(PD!Y26,PND!Y26)))</f>
        <v>5.2927919999999995</v>
      </c>
      <c r="Z26" s="43">
        <f>IF(PD!Z26=0,PND!Z26,IF(PND!Z26=0,PD!Z26,AVERAGE(PD!Z26,PND!Z26)))</f>
        <v>57.914333333333332</v>
      </c>
      <c r="AA26" s="43">
        <f>+PD!AA26+PND!AA26</f>
        <v>21.487597999999998</v>
      </c>
      <c r="AB26" s="43">
        <f>+PD!AB26+PND!AB26</f>
        <v>10.688484999999998</v>
      </c>
      <c r="AC26" s="43">
        <f>+PD!AC26+PND!AC26</f>
        <v>0</v>
      </c>
      <c r="AD26" s="43">
        <f>+PD!AD26+PND!AD26</f>
        <v>0</v>
      </c>
      <c r="AE26" s="43">
        <f>+PD!AE26+PND!AE26</f>
        <v>4.8120000000000003E-3</v>
      </c>
      <c r="AF26" s="43">
        <f>+PD!AF26+PND!AF26</f>
        <v>10.794298</v>
      </c>
      <c r="AG26" s="43">
        <f>+PD!AG26+PND!AG26</f>
        <v>2.9812120000000002</v>
      </c>
    </row>
    <row r="27" spans="1:33" x14ac:dyDescent="0.2">
      <c r="A27" s="41">
        <f>+'D-PDP'!C50</f>
        <v>2037</v>
      </c>
      <c r="B27" s="42">
        <f>+PD!B27+PND!B27</f>
        <v>86</v>
      </c>
      <c r="C27" s="43">
        <f>+PD!C27+PND!C27</f>
        <v>0.20576199999999997</v>
      </c>
      <c r="D27" s="43">
        <f>+PD!D27+PND!D27</f>
        <v>0</v>
      </c>
      <c r="E27" s="43">
        <f>+PD!E27+PND!E27</f>
        <v>0</v>
      </c>
      <c r="F27" s="43">
        <f>+PD!F27+PND!F27</f>
        <v>46.819851999999997</v>
      </c>
      <c r="G27" s="43">
        <f>+PD!G27+PND!G27</f>
        <v>0</v>
      </c>
      <c r="H27" s="43">
        <f>+PD!H27+PND!H27</f>
        <v>1.6460000000000002E-2</v>
      </c>
      <c r="I27" s="43">
        <f>+PD!I27+PND!I27</f>
        <v>0</v>
      </c>
      <c r="J27" s="43">
        <f>+PD!J27+PND!J27</f>
        <v>0</v>
      </c>
      <c r="K27" s="43">
        <f>+PD!K27+PND!K27</f>
        <v>0.20576199999999997</v>
      </c>
      <c r="L27" s="43">
        <f>+PD!L27+PND!L27</f>
        <v>0</v>
      </c>
      <c r="M27" s="43">
        <f>+PD!M27+PND!M27</f>
        <v>0</v>
      </c>
      <c r="N27" s="43">
        <f>+PD!N27+PND!N27</f>
        <v>46.819851999999997</v>
      </c>
      <c r="O27" s="43">
        <f>+PD!O27+PND!O27</f>
        <v>0</v>
      </c>
      <c r="P27" s="43">
        <f>+PD!P27+PND!P27</f>
        <v>1.6460000000000002E-2</v>
      </c>
      <c r="Q27" s="43">
        <f>+PD!Q27+PND!Q27</f>
        <v>0</v>
      </c>
      <c r="R27" s="43">
        <f>+PD!R27+PND!R27</f>
        <v>0</v>
      </c>
      <c r="S27" s="43">
        <f>+PD!S27+PND!S27</f>
        <v>0.18930199999999997</v>
      </c>
      <c r="T27" s="43">
        <f>+PD!T27+PND!T27</f>
        <v>0</v>
      </c>
      <c r="U27" s="43">
        <f>+PD!U27+PND!U27</f>
        <v>0</v>
      </c>
      <c r="V27" s="43">
        <f>+PD!V27+PND!V27</f>
        <v>46.819851999999997</v>
      </c>
      <c r="W27" s="43">
        <f>+PD!W27+PND!W27</f>
        <v>0</v>
      </c>
      <c r="X27" s="43">
        <f>IF(PD!X27=0,PND!X27,IF(PND!X27=0,PD!X27,AVERAGE(PD!X27,PND!X27)))</f>
        <v>98.739000000000004</v>
      </c>
      <c r="Y27" s="43">
        <f>IF(PD!Y27=0,PND!Y27,IF(PND!Y27=0,PD!Y27,AVERAGE(PD!Y27,PND!Y27)))</f>
        <v>5.2927919999999995</v>
      </c>
      <c r="Z27" s="43">
        <f>IF(PD!Z27=0,PND!Z27,IF(PND!Z27=0,PD!Z27,AVERAGE(PD!Z27,PND!Z27)))</f>
        <v>57.914333333333332</v>
      </c>
      <c r="AA27" s="43">
        <f>+PD!AA27+PND!AA27</f>
        <v>18.691574000000003</v>
      </c>
      <c r="AB27" s="43">
        <f>+PD!AB27+PND!AB27</f>
        <v>10.580159999999999</v>
      </c>
      <c r="AC27" s="43">
        <f>+PD!AC27+PND!AC27</f>
        <v>0</v>
      </c>
      <c r="AD27" s="43">
        <f>+PD!AD27+PND!AD27</f>
        <v>0</v>
      </c>
      <c r="AE27" s="43">
        <f>+PD!AE27+PND!AE27</f>
        <v>4.9749999999999994E-3</v>
      </c>
      <c r="AF27" s="43">
        <f>+PD!AF27+PND!AF27</f>
        <v>8.1064369999999997</v>
      </c>
      <c r="AG27" s="43">
        <f>+PD!AG27+PND!AG27</f>
        <v>2.0353349999999999</v>
      </c>
    </row>
    <row r="28" spans="1:33" x14ac:dyDescent="0.2">
      <c r="A28" s="41">
        <f>+'D-PDP'!C51</f>
        <v>2038</v>
      </c>
      <c r="B28" s="42">
        <f>+PD!B28+PND!B28</f>
        <v>83</v>
      </c>
      <c r="C28" s="43">
        <f>+PD!C28+PND!C28</f>
        <v>0.18036399999999997</v>
      </c>
      <c r="D28" s="43">
        <f>+PD!D28+PND!D28</f>
        <v>0</v>
      </c>
      <c r="E28" s="43">
        <f>+PD!E28+PND!E28</f>
        <v>0</v>
      </c>
      <c r="F28" s="43">
        <f>+PD!F28+PND!F28</f>
        <v>38.658107999999999</v>
      </c>
      <c r="G28" s="43">
        <f>+PD!G28+PND!G28</f>
        <v>0</v>
      </c>
      <c r="H28" s="43">
        <f>+PD!H28+PND!H28</f>
        <v>1.4428E-2</v>
      </c>
      <c r="I28" s="43">
        <f>+PD!I28+PND!I28</f>
        <v>0</v>
      </c>
      <c r="J28" s="43">
        <f>+PD!J28+PND!J28</f>
        <v>0</v>
      </c>
      <c r="K28" s="43">
        <f>+PD!K28+PND!K28</f>
        <v>0.18036399999999997</v>
      </c>
      <c r="L28" s="43">
        <f>+PD!L28+PND!L28</f>
        <v>0</v>
      </c>
      <c r="M28" s="43">
        <f>+PD!M28+PND!M28</f>
        <v>0</v>
      </c>
      <c r="N28" s="43">
        <f>+PD!N28+PND!N28</f>
        <v>38.658107999999999</v>
      </c>
      <c r="O28" s="43">
        <f>+PD!O28+PND!O28</f>
        <v>0</v>
      </c>
      <c r="P28" s="43">
        <f>+PD!P28+PND!P28</f>
        <v>1.4428E-2</v>
      </c>
      <c r="Q28" s="43">
        <f>+PD!Q28+PND!Q28</f>
        <v>0</v>
      </c>
      <c r="R28" s="43">
        <f>+PD!R28+PND!R28</f>
        <v>0</v>
      </c>
      <c r="S28" s="43">
        <f>+PD!S28+PND!S28</f>
        <v>0.165934</v>
      </c>
      <c r="T28" s="43">
        <f>+PD!T28+PND!T28</f>
        <v>0</v>
      </c>
      <c r="U28" s="43">
        <f>+PD!U28+PND!U28</f>
        <v>0</v>
      </c>
      <c r="V28" s="43">
        <f>+PD!V28+PND!V28</f>
        <v>38.658107999999999</v>
      </c>
      <c r="W28" s="43">
        <f>+PD!W28+PND!W28</f>
        <v>0</v>
      </c>
      <c r="X28" s="43">
        <f>IF(PD!X28=0,PND!X28,IF(PND!X28=0,PD!X28,AVERAGE(PD!X28,PND!X28)))</f>
        <v>98.739000000000004</v>
      </c>
      <c r="Y28" s="43">
        <f>IF(PD!Y28=0,PND!Y28,IF(PND!Y28=0,PD!Y28,AVERAGE(PD!Y28,PND!Y28)))</f>
        <v>5.2927919999999995</v>
      </c>
      <c r="Z28" s="43">
        <f>IF(PD!Z28=0,PND!Z28,IF(PND!Z28=0,PD!Z28,AVERAGE(PD!Z28,PND!Z28)))</f>
        <v>57.914333333333332</v>
      </c>
      <c r="AA28" s="43">
        <f>+PD!AA28+PND!AA28</f>
        <v>16.384294000000001</v>
      </c>
      <c r="AB28" s="43">
        <f>+PD!AB28+PND!AB28</f>
        <v>10.401791000000001</v>
      </c>
      <c r="AC28" s="43">
        <f>+PD!AC28+PND!AC28</f>
        <v>0</v>
      </c>
      <c r="AD28" s="43">
        <f>+PD!AD28+PND!AD28</f>
        <v>0</v>
      </c>
      <c r="AE28" s="43">
        <f>+PD!AE28+PND!AE28</f>
        <v>5.0980000000000001E-3</v>
      </c>
      <c r="AF28" s="43">
        <f>+PD!AF28+PND!AF28</f>
        <v>5.9774029999999998</v>
      </c>
      <c r="AG28" s="43">
        <f>+PD!AG28+PND!AG28</f>
        <v>1.36435</v>
      </c>
    </row>
    <row r="29" spans="1:33" x14ac:dyDescent="0.2">
      <c r="A29" s="41">
        <f>+'D-PDP'!C52</f>
        <v>2039</v>
      </c>
      <c r="B29" s="42">
        <f>+PD!B29+PND!B29</f>
        <v>83</v>
      </c>
      <c r="C29" s="43">
        <f>+PD!C29+PND!C29</f>
        <v>0.15991</v>
      </c>
      <c r="D29" s="43">
        <f>+PD!D29+PND!D29</f>
        <v>0</v>
      </c>
      <c r="E29" s="43">
        <f>+PD!E29+PND!E29</f>
        <v>0</v>
      </c>
      <c r="F29" s="43">
        <f>+PD!F29+PND!F29</f>
        <v>31.86327</v>
      </c>
      <c r="G29" s="43">
        <f>+PD!G29+PND!G29</f>
        <v>0</v>
      </c>
      <c r="H29" s="43">
        <f>+PD!H29+PND!H29</f>
        <v>1.2792000000000001E-2</v>
      </c>
      <c r="I29" s="43">
        <f>+PD!I29+PND!I29</f>
        <v>0</v>
      </c>
      <c r="J29" s="43">
        <f>+PD!J29+PND!J29</f>
        <v>0</v>
      </c>
      <c r="K29" s="43">
        <f>+PD!K29+PND!K29</f>
        <v>0.15991</v>
      </c>
      <c r="L29" s="43">
        <f>+PD!L29+PND!L29</f>
        <v>0</v>
      </c>
      <c r="M29" s="43">
        <f>+PD!M29+PND!M29</f>
        <v>0</v>
      </c>
      <c r="N29" s="43">
        <f>+PD!N29+PND!N29</f>
        <v>31.86327</v>
      </c>
      <c r="O29" s="43">
        <f>+PD!O29+PND!O29</f>
        <v>0</v>
      </c>
      <c r="P29" s="43">
        <f>+PD!P29+PND!P29</f>
        <v>1.2792000000000001E-2</v>
      </c>
      <c r="Q29" s="43">
        <f>+PD!Q29+PND!Q29</f>
        <v>0</v>
      </c>
      <c r="R29" s="43">
        <f>+PD!R29+PND!R29</f>
        <v>0</v>
      </c>
      <c r="S29" s="43">
        <f>+PD!S29+PND!S29</f>
        <v>0.147117</v>
      </c>
      <c r="T29" s="43">
        <f>+PD!T29+PND!T29</f>
        <v>0</v>
      </c>
      <c r="U29" s="43">
        <f>+PD!U29+PND!U29</f>
        <v>0</v>
      </c>
      <c r="V29" s="43">
        <f>+PD!V29+PND!V29</f>
        <v>31.86327</v>
      </c>
      <c r="W29" s="43">
        <f>+PD!W29+PND!W29</f>
        <v>0</v>
      </c>
      <c r="X29" s="43">
        <f>IF(PD!X29=0,PND!X29,IF(PND!X29=0,PD!X29,AVERAGE(PD!X29,PND!X29)))</f>
        <v>98.739000000000004</v>
      </c>
      <c r="Y29" s="43">
        <f>IF(PD!Y29=0,PND!Y29,IF(PND!Y29=0,PD!Y29,AVERAGE(PD!Y29,PND!Y29)))</f>
        <v>5.2927919999999995</v>
      </c>
      <c r="Z29" s="43">
        <f>IF(PD!Z29=0,PND!Z29,IF(PND!Z29=0,PD!Z29,AVERAGE(PD!Z29,PND!Z29)))</f>
        <v>57.914333333333332</v>
      </c>
      <c r="AA29" s="43">
        <f>+PD!AA29+PND!AA29</f>
        <v>14.526382999999999</v>
      </c>
      <c r="AB29" s="43">
        <f>+PD!AB29+PND!AB29</f>
        <v>10.375141000000001</v>
      </c>
      <c r="AC29" s="43">
        <f>+PD!AC29+PND!AC29</f>
        <v>0</v>
      </c>
      <c r="AD29" s="43">
        <f>+PD!AD29+PND!AD29</f>
        <v>0</v>
      </c>
      <c r="AE29" s="43">
        <f>+PD!AE29+PND!AE29</f>
        <v>5.3249999999999999E-3</v>
      </c>
      <c r="AF29" s="43">
        <f>+PD!AF29+PND!AF29</f>
        <v>4.1459140000000003</v>
      </c>
      <c r="AG29" s="43">
        <f>+PD!AG29+PND!AG29</f>
        <v>0.86028099999999996</v>
      </c>
    </row>
    <row r="30" spans="1:33" x14ac:dyDescent="0.2">
      <c r="A30" s="41">
        <f>+'D-PDP'!C53</f>
        <v>2040</v>
      </c>
      <c r="B30" s="42">
        <f>+PD!B30+PND!B30</f>
        <v>76</v>
      </c>
      <c r="C30" s="43">
        <f>+PD!C30+PND!C30</f>
        <v>0.13996800000000001</v>
      </c>
      <c r="D30" s="43">
        <f>+PD!D30+PND!D30</f>
        <v>0</v>
      </c>
      <c r="E30" s="43">
        <f>+PD!E30+PND!E30</f>
        <v>0</v>
      </c>
      <c r="F30" s="43">
        <f>+PD!F30+PND!F30</f>
        <v>25.794127</v>
      </c>
      <c r="G30" s="43">
        <f>+PD!G30+PND!G30</f>
        <v>0</v>
      </c>
      <c r="H30" s="43">
        <f>+PD!H30+PND!H30</f>
        <v>1.1195999999999999E-2</v>
      </c>
      <c r="I30" s="43">
        <f>+PD!I30+PND!I30</f>
        <v>0</v>
      </c>
      <c r="J30" s="43">
        <f>+PD!J30+PND!J30</f>
        <v>0</v>
      </c>
      <c r="K30" s="43">
        <f>+PD!K30+PND!K30</f>
        <v>0.13996800000000001</v>
      </c>
      <c r="L30" s="43">
        <f>+PD!L30+PND!L30</f>
        <v>0</v>
      </c>
      <c r="M30" s="43">
        <f>+PD!M30+PND!M30</f>
        <v>0</v>
      </c>
      <c r="N30" s="43">
        <f>+PD!N30+PND!N30</f>
        <v>25.794127</v>
      </c>
      <c r="O30" s="43">
        <f>+PD!O30+PND!O30</f>
        <v>0</v>
      </c>
      <c r="P30" s="43">
        <f>+PD!P30+PND!P30</f>
        <v>1.1195999999999999E-2</v>
      </c>
      <c r="Q30" s="43">
        <f>+PD!Q30+PND!Q30</f>
        <v>0</v>
      </c>
      <c r="R30" s="43">
        <f>+PD!R30+PND!R30</f>
        <v>0</v>
      </c>
      <c r="S30" s="43">
        <f>+PD!S30+PND!S30</f>
        <v>0.12877</v>
      </c>
      <c r="T30" s="43">
        <f>+PD!T30+PND!T30</f>
        <v>0</v>
      </c>
      <c r="U30" s="43">
        <f>+PD!U30+PND!U30</f>
        <v>0</v>
      </c>
      <c r="V30" s="43">
        <f>+PD!V30+PND!V30</f>
        <v>25.794127</v>
      </c>
      <c r="W30" s="43">
        <f>+PD!W30+PND!W30</f>
        <v>0</v>
      </c>
      <c r="X30" s="43">
        <f>IF(PD!X30=0,PND!X30,IF(PND!X30=0,PD!X30,AVERAGE(PD!X30,PND!X30)))</f>
        <v>98.739000000000004</v>
      </c>
      <c r="Y30" s="43">
        <f>IF(PD!Y30=0,PND!Y30,IF(PND!Y30=0,PD!Y30,AVERAGE(PD!Y30,PND!Y30)))</f>
        <v>5.2927919999999995</v>
      </c>
      <c r="Z30" s="43">
        <f>IF(PD!Z30=0,PND!Z30,IF(PND!Z30=0,PD!Z30,AVERAGE(PD!Z30,PND!Z30)))</f>
        <v>57.914333333333332</v>
      </c>
      <c r="AA30" s="43">
        <f>+PD!AA30+PND!AA30</f>
        <v>12.714829999999999</v>
      </c>
      <c r="AB30" s="43">
        <f>+PD!AB30+PND!AB30</f>
        <v>10.051109</v>
      </c>
      <c r="AC30" s="43">
        <f>+PD!AC30+PND!AC30</f>
        <v>0</v>
      </c>
      <c r="AD30" s="43">
        <f>+PD!AD30+PND!AD30</f>
        <v>0</v>
      </c>
      <c r="AE30" s="43">
        <f>+PD!AE30+PND!AE30</f>
        <v>5.437E-3</v>
      </c>
      <c r="AF30" s="43">
        <f>+PD!AF30+PND!AF30</f>
        <v>2.6582819999999998</v>
      </c>
      <c r="AG30" s="43">
        <f>+PD!AG30+PND!AG30</f>
        <v>0.50144999999999995</v>
      </c>
    </row>
    <row r="31" spans="1:33" x14ac:dyDescent="0.2">
      <c r="A31" s="41">
        <f>+'D-PDP'!C54</f>
        <v>2041</v>
      </c>
      <c r="B31" s="42">
        <f>+PD!B31+PND!B31</f>
        <v>49</v>
      </c>
      <c r="C31" s="43">
        <f>+PD!C31+PND!C31</f>
        <v>0.10571700000000001</v>
      </c>
      <c r="D31" s="43">
        <f>+PD!D31+PND!D31</f>
        <v>0</v>
      </c>
      <c r="E31" s="43">
        <f>+PD!E31+PND!E31</f>
        <v>0</v>
      </c>
      <c r="F31" s="43">
        <f>+PD!F31+PND!F31</f>
        <v>16.167023</v>
      </c>
      <c r="G31" s="43">
        <f>+PD!G31+PND!G31</f>
        <v>0</v>
      </c>
      <c r="H31" s="43">
        <f>+PD!H31+PND!H31</f>
        <v>8.4569999999999992E-3</v>
      </c>
      <c r="I31" s="43">
        <f>+PD!I31+PND!I31</f>
        <v>0</v>
      </c>
      <c r="J31" s="43">
        <f>+PD!J31+PND!J31</f>
        <v>0</v>
      </c>
      <c r="K31" s="43">
        <f>+PD!K31+PND!K31</f>
        <v>0.10571700000000001</v>
      </c>
      <c r="L31" s="43">
        <f>+PD!L31+PND!L31</f>
        <v>0</v>
      </c>
      <c r="M31" s="43">
        <f>+PD!M31+PND!M31</f>
        <v>0</v>
      </c>
      <c r="N31" s="43">
        <f>+PD!N31+PND!N31</f>
        <v>16.167023</v>
      </c>
      <c r="O31" s="43">
        <f>+PD!O31+PND!O31</f>
        <v>0</v>
      </c>
      <c r="P31" s="43">
        <f>+PD!P31+PND!P31</f>
        <v>8.4569999999999992E-3</v>
      </c>
      <c r="Q31" s="43">
        <f>+PD!Q31+PND!Q31</f>
        <v>0</v>
      </c>
      <c r="R31" s="43">
        <f>+PD!R31+PND!R31</f>
        <v>0</v>
      </c>
      <c r="S31" s="43">
        <f>+PD!S31+PND!S31</f>
        <v>9.7259000000000012E-2</v>
      </c>
      <c r="T31" s="43">
        <f>+PD!T31+PND!T31</f>
        <v>0</v>
      </c>
      <c r="U31" s="43">
        <f>+PD!U31+PND!U31</f>
        <v>0</v>
      </c>
      <c r="V31" s="43">
        <f>+PD!V31+PND!V31</f>
        <v>16.167023</v>
      </c>
      <c r="W31" s="43">
        <f>+PD!W31+PND!W31</f>
        <v>0</v>
      </c>
      <c r="X31" s="43">
        <f>IF(PD!X31=0,PND!X31,IF(PND!X31=0,PD!X31,AVERAGE(PD!X31,PND!X31)))</f>
        <v>98.739000000000004</v>
      </c>
      <c r="Y31" s="43">
        <f>IF(PD!Y31=0,PND!Y31,IF(PND!Y31=0,PD!Y31,AVERAGE(PD!Y31,PND!Y31)))</f>
        <v>5.2927919999999995</v>
      </c>
      <c r="Z31" s="43">
        <f>IF(PD!Z31=0,PND!Z31,IF(PND!Z31=0,PD!Z31,AVERAGE(PD!Z31,PND!Z31)))</f>
        <v>57.914333333333332</v>
      </c>
      <c r="AA31" s="43">
        <f>+PD!AA31+PND!AA31</f>
        <v>9.6033799999999996</v>
      </c>
      <c r="AB31" s="43">
        <f>+PD!AB31+PND!AB31</f>
        <v>7.8305180000000005</v>
      </c>
      <c r="AC31" s="43">
        <f>+PD!AC31+PND!AC31</f>
        <v>0</v>
      </c>
      <c r="AD31" s="43">
        <f>+PD!AD31+PND!AD31</f>
        <v>2.3207339999999999</v>
      </c>
      <c r="AE31" s="43">
        <f>+PD!AE31+PND!AE31</f>
        <v>5.4770000000000001E-3</v>
      </c>
      <c r="AF31" s="43">
        <f>+PD!AF31+PND!AF31</f>
        <v>-0.55335099999999993</v>
      </c>
      <c r="AG31" s="43">
        <f>+PD!AG31+PND!AG31</f>
        <v>-9.4894000000000034E-2</v>
      </c>
    </row>
    <row r="32" spans="1:33" x14ac:dyDescent="0.2">
      <c r="A32" s="41">
        <f>+'D-PDP'!C55</f>
        <v>2042</v>
      </c>
      <c r="B32" s="42">
        <f>+PD!B32+PND!B32</f>
        <v>47</v>
      </c>
      <c r="C32" s="43">
        <f>+PD!C32+PND!C32</f>
        <v>9.6974999999999992E-2</v>
      </c>
      <c r="D32" s="43">
        <f>+PD!D32+PND!D32</f>
        <v>0</v>
      </c>
      <c r="E32" s="43">
        <f>+PD!E32+PND!E32</f>
        <v>0</v>
      </c>
      <c r="F32" s="43">
        <f>+PD!F32+PND!F32</f>
        <v>12.955007999999999</v>
      </c>
      <c r="G32" s="43">
        <f>+PD!G32+PND!G32</f>
        <v>0</v>
      </c>
      <c r="H32" s="43">
        <f>+PD!H32+PND!H32</f>
        <v>7.757E-3</v>
      </c>
      <c r="I32" s="43">
        <f>+PD!I32+PND!I32</f>
        <v>0</v>
      </c>
      <c r="J32" s="43">
        <f>+PD!J32+PND!J32</f>
        <v>0</v>
      </c>
      <c r="K32" s="43">
        <f>+PD!K32+PND!K32</f>
        <v>9.6974999999999992E-2</v>
      </c>
      <c r="L32" s="43">
        <f>+PD!L32+PND!L32</f>
        <v>0</v>
      </c>
      <c r="M32" s="43">
        <f>+PD!M32+PND!M32</f>
        <v>0</v>
      </c>
      <c r="N32" s="43">
        <f>+PD!N32+PND!N32</f>
        <v>12.955007999999999</v>
      </c>
      <c r="O32" s="43">
        <f>+PD!O32+PND!O32</f>
        <v>0</v>
      </c>
      <c r="P32" s="43">
        <f>+PD!P32+PND!P32</f>
        <v>7.757E-3</v>
      </c>
      <c r="Q32" s="43">
        <f>+PD!Q32+PND!Q32</f>
        <v>0</v>
      </c>
      <c r="R32" s="43">
        <f>+PD!R32+PND!R32</f>
        <v>0</v>
      </c>
      <c r="S32" s="43">
        <f>+PD!S32+PND!S32</f>
        <v>8.9216999999999991E-2</v>
      </c>
      <c r="T32" s="43">
        <f>+PD!T32+PND!T32</f>
        <v>0</v>
      </c>
      <c r="U32" s="43">
        <f>+PD!U32+PND!U32</f>
        <v>0</v>
      </c>
      <c r="V32" s="43">
        <f>+PD!V32+PND!V32</f>
        <v>12.955007999999999</v>
      </c>
      <c r="W32" s="43">
        <f>+PD!W32+PND!W32</f>
        <v>0</v>
      </c>
      <c r="X32" s="43">
        <f>IF(PD!X32=0,PND!X32,IF(PND!X32=0,PD!X32,AVERAGE(PD!X32,PND!X32)))</f>
        <v>98.739000000000004</v>
      </c>
      <c r="Y32" s="43">
        <f>IF(PD!Y32=0,PND!Y32,IF(PND!Y32=0,PD!Y32,AVERAGE(PD!Y32,PND!Y32)))</f>
        <v>5.2927919999999995</v>
      </c>
      <c r="Z32" s="43">
        <f>IF(PD!Z32=0,PND!Z32,IF(PND!Z32=0,PD!Z32,AVERAGE(PD!Z32,PND!Z32)))</f>
        <v>57.914333333333332</v>
      </c>
      <c r="AA32" s="43">
        <f>+PD!AA32+PND!AA32</f>
        <v>8.8093459999999997</v>
      </c>
      <c r="AB32" s="43">
        <f>+PD!AB32+PND!AB32</f>
        <v>7.6842509999999997</v>
      </c>
      <c r="AC32" s="43">
        <f>+PD!AC32+PND!AC32</f>
        <v>0</v>
      </c>
      <c r="AD32" s="43">
        <f>+PD!AD32+PND!AD32</f>
        <v>0</v>
      </c>
      <c r="AE32" s="43">
        <f>+PD!AE32+PND!AE32</f>
        <v>5.5539999999999999E-3</v>
      </c>
      <c r="AF32" s="43">
        <f>+PD!AF32+PND!AF32</f>
        <v>1.11954</v>
      </c>
      <c r="AG32" s="43">
        <f>+PD!AG32+PND!AG32</f>
        <v>0.17453399999999999</v>
      </c>
    </row>
    <row r="33" spans="1:33" x14ac:dyDescent="0.2">
      <c r="A33" s="41">
        <f>+'D-PDP'!C56</f>
        <v>2043</v>
      </c>
      <c r="B33" s="42">
        <f>+PD!B33+PND!B33</f>
        <v>46</v>
      </c>
      <c r="C33" s="43">
        <f>+PD!C33+PND!C33</f>
        <v>8.9458999999999997E-2</v>
      </c>
      <c r="D33" s="43">
        <f>+PD!D33+PND!D33</f>
        <v>0</v>
      </c>
      <c r="E33" s="43">
        <f>+PD!E33+PND!E33</f>
        <v>0</v>
      </c>
      <c r="F33" s="43">
        <f>+PD!F33+PND!F33</f>
        <v>10.057112999999999</v>
      </c>
      <c r="G33" s="43">
        <f>+PD!G33+PND!G33</f>
        <v>0</v>
      </c>
      <c r="H33" s="43">
        <f>+PD!H33+PND!H33</f>
        <v>7.156E-3</v>
      </c>
      <c r="I33" s="43">
        <f>+PD!I33+PND!I33</f>
        <v>0</v>
      </c>
      <c r="J33" s="43">
        <f>+PD!J33+PND!J33</f>
        <v>0</v>
      </c>
      <c r="K33" s="43">
        <f>+PD!K33+PND!K33</f>
        <v>8.9458999999999997E-2</v>
      </c>
      <c r="L33" s="43">
        <f>+PD!L33+PND!L33</f>
        <v>0</v>
      </c>
      <c r="M33" s="43">
        <f>+PD!M33+PND!M33</f>
        <v>0</v>
      </c>
      <c r="N33" s="43">
        <f>+PD!N33+PND!N33</f>
        <v>10.057112999999999</v>
      </c>
      <c r="O33" s="43">
        <f>+PD!O33+PND!O33</f>
        <v>0</v>
      </c>
      <c r="P33" s="43">
        <f>+PD!P33+PND!P33</f>
        <v>7.156E-3</v>
      </c>
      <c r="Q33" s="43">
        <f>+PD!Q33+PND!Q33</f>
        <v>0</v>
      </c>
      <c r="R33" s="43">
        <f>+PD!R33+PND!R33</f>
        <v>0</v>
      </c>
      <c r="S33" s="43">
        <f>+PD!S33+PND!S33</f>
        <v>8.2302E-2</v>
      </c>
      <c r="T33" s="43">
        <f>+PD!T33+PND!T33</f>
        <v>0</v>
      </c>
      <c r="U33" s="43">
        <f>+PD!U33+PND!U33</f>
        <v>0</v>
      </c>
      <c r="V33" s="43">
        <f>+PD!V33+PND!V33</f>
        <v>10.057112999999999</v>
      </c>
      <c r="W33" s="43">
        <f>+PD!W33+PND!W33</f>
        <v>0</v>
      </c>
      <c r="X33" s="43">
        <f>IF(PD!X33=0,PND!X33,IF(PND!X33=0,PD!X33,AVERAGE(PD!X33,PND!X33)))</f>
        <v>98.739000000000004</v>
      </c>
      <c r="Y33" s="43">
        <f>IF(PD!Y33=0,PND!Y33,IF(PND!Y33=0,PD!Y33,AVERAGE(PD!Y33,PND!Y33)))</f>
        <v>5.2927919999999995</v>
      </c>
      <c r="Z33" s="43">
        <f>IF(PD!Z33=0,PND!Z33,IF(PND!Z33=0,PD!Z33,AVERAGE(PD!Z33,PND!Z33)))</f>
        <v>57.914333333333332</v>
      </c>
      <c r="AA33" s="43">
        <f>+PD!AA33+PND!AA33</f>
        <v>8.1265599999999996</v>
      </c>
      <c r="AB33" s="43">
        <f>+PD!AB33+PND!AB33</f>
        <v>7.6222640000000004</v>
      </c>
      <c r="AC33" s="43">
        <f>+PD!AC33+PND!AC33</f>
        <v>0</v>
      </c>
      <c r="AD33" s="43">
        <f>+PD!AD33+PND!AD33</f>
        <v>0</v>
      </c>
      <c r="AE33" s="43">
        <f>+PD!AE33+PND!AE33</f>
        <v>5.6600000000000001E-3</v>
      </c>
      <c r="AF33" s="43">
        <f>+PD!AF33+PND!AF33</f>
        <v>0.49863499999999999</v>
      </c>
      <c r="AG33" s="43">
        <f>+PD!AG33+PND!AG33</f>
        <v>7.066900000000001E-2</v>
      </c>
    </row>
    <row r="34" spans="1:33" x14ac:dyDescent="0.2">
      <c r="A34" s="41">
        <f>+'D-PDP'!C57</f>
        <v>2044</v>
      </c>
      <c r="B34" s="42">
        <f>+PD!B34+PND!B34</f>
        <v>0</v>
      </c>
      <c r="C34" s="43">
        <f>+PD!C34+PND!C34</f>
        <v>0</v>
      </c>
      <c r="D34" s="43">
        <f>+PD!D34+PND!D34</f>
        <v>0</v>
      </c>
      <c r="E34" s="43">
        <f>+PD!E34+PND!E34</f>
        <v>0</v>
      </c>
      <c r="F34" s="43">
        <f>+PD!F34+PND!F34</f>
        <v>0</v>
      </c>
      <c r="G34" s="43">
        <f>+PD!G34+PND!G34</f>
        <v>0</v>
      </c>
      <c r="H34" s="43">
        <f>+PD!H34+PND!H34</f>
        <v>0</v>
      </c>
      <c r="I34" s="43">
        <f>+PD!I34+PND!I34</f>
        <v>0</v>
      </c>
      <c r="J34" s="43">
        <f>+PD!J34+PND!J34</f>
        <v>0</v>
      </c>
      <c r="K34" s="43">
        <f>+PD!K34+PND!K34</f>
        <v>0</v>
      </c>
      <c r="L34" s="43">
        <f>+PD!L34+PND!L34</f>
        <v>0</v>
      </c>
      <c r="M34" s="43">
        <f>+PD!M34+PND!M34</f>
        <v>0</v>
      </c>
      <c r="N34" s="43">
        <f>+PD!N34+PND!N34</f>
        <v>0</v>
      </c>
      <c r="O34" s="43">
        <f>+PD!O34+PND!O34</f>
        <v>0</v>
      </c>
      <c r="P34" s="43">
        <f>+PD!P34+PND!P34</f>
        <v>0</v>
      </c>
      <c r="Q34" s="43">
        <f>+PD!Q34+PND!Q34</f>
        <v>0</v>
      </c>
      <c r="R34" s="43">
        <f>+PD!R34+PND!R34</f>
        <v>0</v>
      </c>
      <c r="S34" s="43">
        <f>+PD!S34+PND!S34</f>
        <v>0</v>
      </c>
      <c r="T34" s="43">
        <f>+PD!T34+PND!T34</f>
        <v>0</v>
      </c>
      <c r="U34" s="43">
        <f>+PD!U34+PND!U34</f>
        <v>0</v>
      </c>
      <c r="V34" s="43">
        <f>+PD!V34+PND!V34</f>
        <v>0</v>
      </c>
      <c r="W34" s="43">
        <f>+PD!W34+PND!W34</f>
        <v>0</v>
      </c>
      <c r="X34" s="43">
        <f>IF(PD!X34=0,PND!X34,IF(PND!X34=0,PD!X34,AVERAGE(PD!X34,PND!X34)))</f>
        <v>98.739000000000004</v>
      </c>
      <c r="Y34" s="43">
        <f>IF(PD!Y34=0,PND!Y34,IF(PND!Y34=0,PD!Y34,AVERAGE(PD!Y34,PND!Y34)))</f>
        <v>5.2927919999999995</v>
      </c>
      <c r="Z34" s="43">
        <f>IF(PD!Z34=0,PND!Z34,IF(PND!Z34=0,PD!Z34,AVERAGE(PD!Z34,PND!Z34)))</f>
        <v>57.914333333333332</v>
      </c>
      <c r="AA34" s="43">
        <f>+PD!AA34+PND!AA34</f>
        <v>0</v>
      </c>
      <c r="AB34" s="43">
        <f>+PD!AB34+PND!AB34</f>
        <v>0</v>
      </c>
      <c r="AC34" s="43">
        <f>+PD!AC34+PND!AC34</f>
        <v>0</v>
      </c>
      <c r="AD34" s="43">
        <f>+PD!AD34+PND!AD34</f>
        <v>29.744978</v>
      </c>
      <c r="AE34" s="43">
        <f>+PD!AE34+PND!AE34</f>
        <v>0</v>
      </c>
      <c r="AF34" s="43">
        <f>+PD!AF34+PND!AF34</f>
        <v>-29.744978</v>
      </c>
      <c r="AG34" s="43">
        <f>+PD!AG34+PND!AG34</f>
        <v>-3.8323999999999998</v>
      </c>
    </row>
    <row r="35" spans="1:33" x14ac:dyDescent="0.2">
      <c r="A35" s="41">
        <f>+'D-PDP'!C58</f>
        <v>2045</v>
      </c>
      <c r="B35" s="42">
        <f>+PD!B35+PND!B35</f>
        <v>0</v>
      </c>
      <c r="C35" s="43">
        <f>+PD!C35+PND!C35</f>
        <v>0</v>
      </c>
      <c r="D35" s="43">
        <f>+PD!D35+PND!D35</f>
        <v>0</v>
      </c>
      <c r="E35" s="43">
        <f>+PD!E35+PND!E35</f>
        <v>0</v>
      </c>
      <c r="F35" s="43">
        <f>+PD!F35+PND!F35</f>
        <v>0</v>
      </c>
      <c r="G35" s="43">
        <f>+PD!G35+PND!G35</f>
        <v>0</v>
      </c>
      <c r="H35" s="43">
        <f>+PD!H35+PND!H35</f>
        <v>0</v>
      </c>
      <c r="I35" s="43">
        <f>+PD!I35+PND!I35</f>
        <v>0</v>
      </c>
      <c r="J35" s="43">
        <f>+PD!J35+PND!J35</f>
        <v>0</v>
      </c>
      <c r="K35" s="43">
        <f>+PD!K35+PND!K35</f>
        <v>0</v>
      </c>
      <c r="L35" s="43">
        <f>+PD!L35+PND!L35</f>
        <v>0</v>
      </c>
      <c r="M35" s="43">
        <f>+PD!M35+PND!M35</f>
        <v>0</v>
      </c>
      <c r="N35" s="43">
        <f>+PD!N35+PND!N35</f>
        <v>0</v>
      </c>
      <c r="O35" s="43">
        <f>+PD!O35+PND!O35</f>
        <v>0</v>
      </c>
      <c r="P35" s="43">
        <f>+PD!P35+PND!P35</f>
        <v>0</v>
      </c>
      <c r="Q35" s="43">
        <f>+PD!Q35+PND!Q35</f>
        <v>0</v>
      </c>
      <c r="R35" s="43">
        <f>+PD!R35+PND!R35</f>
        <v>0</v>
      </c>
      <c r="S35" s="43">
        <f>+PD!S35+PND!S35</f>
        <v>0</v>
      </c>
      <c r="T35" s="43">
        <f>+PD!T35+PND!T35</f>
        <v>0</v>
      </c>
      <c r="U35" s="43">
        <f>+PD!U35+PND!U35</f>
        <v>0</v>
      </c>
      <c r="V35" s="43">
        <f>+PD!V35+PND!V35</f>
        <v>0</v>
      </c>
      <c r="W35" s="43">
        <f>+PD!W35+PND!W35</f>
        <v>0</v>
      </c>
      <c r="X35" s="43">
        <f>IF(PD!X35=0,PND!X35,IF(PND!X35=0,PD!X35,AVERAGE(PD!X35,PND!X35)))</f>
        <v>98.739000000000004</v>
      </c>
      <c r="Y35" s="43">
        <f>IF(PD!Y35=0,PND!Y35,IF(PND!Y35=0,PD!Y35,AVERAGE(PD!Y35,PND!Y35)))</f>
        <v>5.2927919999999995</v>
      </c>
      <c r="Z35" s="43">
        <f>IF(PD!Z35=0,PND!Z35,IF(PND!Z35=0,PD!Z35,AVERAGE(PD!Z35,PND!Z35)))</f>
        <v>57.914333333333332</v>
      </c>
      <c r="AA35" s="43">
        <f>+PD!AA35+PND!AA35</f>
        <v>0</v>
      </c>
      <c r="AB35" s="43">
        <f>+PD!AB35+PND!AB35</f>
        <v>0</v>
      </c>
      <c r="AC35" s="43">
        <f>+PD!AC35+PND!AC35</f>
        <v>0</v>
      </c>
      <c r="AD35" s="43">
        <f>+PD!AD35+PND!AD35</f>
        <v>0</v>
      </c>
      <c r="AE35" s="43">
        <f>+PD!AE35+PND!AE35</f>
        <v>0</v>
      </c>
      <c r="AF35" s="43">
        <f>+PD!AF35+PND!AF35</f>
        <v>0</v>
      </c>
      <c r="AG35" s="43">
        <f>+PD!AG35+PND!AG35</f>
        <v>0</v>
      </c>
    </row>
    <row r="36" spans="1:33" x14ac:dyDescent="0.2">
      <c r="A36" s="41">
        <f>+'D-PDP'!C59</f>
        <v>2046</v>
      </c>
      <c r="B36" s="42">
        <f>+PD!B36+PND!B36</f>
        <v>0</v>
      </c>
      <c r="C36" s="43">
        <f>+PD!C36+PND!C36</f>
        <v>0</v>
      </c>
      <c r="D36" s="43">
        <f>+PD!D36+PND!D36</f>
        <v>0</v>
      </c>
      <c r="E36" s="43">
        <f>+PD!E36+PND!E36</f>
        <v>0</v>
      </c>
      <c r="F36" s="43">
        <f>+PD!F36+PND!F36</f>
        <v>0</v>
      </c>
      <c r="G36" s="43">
        <f>+PD!G36+PND!G36</f>
        <v>0</v>
      </c>
      <c r="H36" s="43">
        <f>+PD!H36+PND!H36</f>
        <v>0</v>
      </c>
      <c r="I36" s="43">
        <f>+PD!I36+PND!I36</f>
        <v>0</v>
      </c>
      <c r="J36" s="43">
        <f>+PD!J36+PND!J36</f>
        <v>0</v>
      </c>
      <c r="K36" s="43">
        <f>+PD!K36+PND!K36</f>
        <v>0</v>
      </c>
      <c r="L36" s="43">
        <f>+PD!L36+PND!L36</f>
        <v>0</v>
      </c>
      <c r="M36" s="43">
        <f>+PD!M36+PND!M36</f>
        <v>0</v>
      </c>
      <c r="N36" s="43">
        <f>+PD!N36+PND!N36</f>
        <v>0</v>
      </c>
      <c r="O36" s="43">
        <f>+PD!O36+PND!O36</f>
        <v>0</v>
      </c>
      <c r="P36" s="43">
        <f>+PD!P36+PND!P36</f>
        <v>0</v>
      </c>
      <c r="Q36" s="43">
        <f>+PD!Q36+PND!Q36</f>
        <v>0</v>
      </c>
      <c r="R36" s="43">
        <f>+PD!R36+PND!R36</f>
        <v>0</v>
      </c>
      <c r="S36" s="43">
        <f>+PD!S36+PND!S36</f>
        <v>0</v>
      </c>
      <c r="T36" s="43">
        <f>+PD!T36+PND!T36</f>
        <v>0</v>
      </c>
      <c r="U36" s="43">
        <f>+PD!U36+PND!U36</f>
        <v>0</v>
      </c>
      <c r="V36" s="43">
        <f>+PD!V36+PND!V36</f>
        <v>0</v>
      </c>
      <c r="W36" s="43">
        <f>+PD!W36+PND!W36</f>
        <v>0</v>
      </c>
      <c r="X36" s="43">
        <f>IF(PD!X36=0,PND!X36,IF(PND!X36=0,PD!X36,AVERAGE(PD!X36,PND!X36)))</f>
        <v>98.739000000000004</v>
      </c>
      <c r="Y36" s="43">
        <f>IF(PD!Y36=0,PND!Y36,IF(PND!Y36=0,PD!Y36,AVERAGE(PD!Y36,PND!Y36)))</f>
        <v>5.2927919999999995</v>
      </c>
      <c r="Z36" s="43">
        <f>IF(PD!Z36=0,PND!Z36,IF(PND!Z36=0,PD!Z36,AVERAGE(PD!Z36,PND!Z36)))</f>
        <v>57.914333333333332</v>
      </c>
      <c r="AA36" s="43">
        <f>+PD!AA36+PND!AA36</f>
        <v>0</v>
      </c>
      <c r="AB36" s="43">
        <f>+PD!AB36+PND!AB36</f>
        <v>0</v>
      </c>
      <c r="AC36" s="43">
        <f>+PD!AC36+PND!AC36</f>
        <v>0</v>
      </c>
      <c r="AD36" s="43">
        <f>+PD!AD36+PND!AD36</f>
        <v>0</v>
      </c>
      <c r="AE36" s="43">
        <f>+PD!AE36+PND!AE36</f>
        <v>0</v>
      </c>
      <c r="AF36" s="43">
        <f>+PD!AF36+PND!AF36</f>
        <v>0</v>
      </c>
      <c r="AG36" s="43">
        <f>+PD!AG36+PND!AG36</f>
        <v>0</v>
      </c>
    </row>
    <row r="37" spans="1:33" x14ac:dyDescent="0.2">
      <c r="A37" s="41">
        <f>+'D-PDP'!C60</f>
        <v>2047</v>
      </c>
      <c r="B37" s="42">
        <f>+PD!B37+PND!B37</f>
        <v>0</v>
      </c>
      <c r="C37" s="43">
        <f>+PD!C37+PND!C37</f>
        <v>0</v>
      </c>
      <c r="D37" s="43">
        <f>+PD!D37+PND!D37</f>
        <v>0</v>
      </c>
      <c r="E37" s="43">
        <f>+PD!E37+PND!E37</f>
        <v>0</v>
      </c>
      <c r="F37" s="43">
        <f>+PD!F37+PND!F37</f>
        <v>0</v>
      </c>
      <c r="G37" s="43">
        <f>+PD!G37+PND!G37</f>
        <v>0</v>
      </c>
      <c r="H37" s="43">
        <f>+PD!H37+PND!H37</f>
        <v>0</v>
      </c>
      <c r="I37" s="43">
        <f>+PD!I37+PND!I37</f>
        <v>0</v>
      </c>
      <c r="J37" s="43">
        <f>+PD!J37+PND!J37</f>
        <v>0</v>
      </c>
      <c r="K37" s="43">
        <f>+PD!K37+PND!K37</f>
        <v>0</v>
      </c>
      <c r="L37" s="43">
        <f>+PD!L37+PND!L37</f>
        <v>0</v>
      </c>
      <c r="M37" s="43">
        <f>+PD!M37+PND!M37</f>
        <v>0</v>
      </c>
      <c r="N37" s="43">
        <f>+PD!N37+PND!N37</f>
        <v>0</v>
      </c>
      <c r="O37" s="43">
        <f>+PD!O37+PND!O37</f>
        <v>0</v>
      </c>
      <c r="P37" s="43">
        <f>+PD!P37+PND!P37</f>
        <v>0</v>
      </c>
      <c r="Q37" s="43">
        <f>+PD!Q37+PND!Q37</f>
        <v>0</v>
      </c>
      <c r="R37" s="43">
        <f>+PD!R37+PND!R37</f>
        <v>0</v>
      </c>
      <c r="S37" s="43">
        <f>+PD!S37+PND!S37</f>
        <v>0</v>
      </c>
      <c r="T37" s="43">
        <f>+PD!T37+PND!T37</f>
        <v>0</v>
      </c>
      <c r="U37" s="43">
        <f>+PD!U37+PND!U37</f>
        <v>0</v>
      </c>
      <c r="V37" s="43">
        <f>+PD!V37+PND!V37</f>
        <v>0</v>
      </c>
      <c r="W37" s="43">
        <f>+PD!W37+PND!W37</f>
        <v>0</v>
      </c>
      <c r="X37" s="43">
        <f>IF(PD!X37=0,PND!X37,IF(PND!X37=0,PD!X37,AVERAGE(PD!X37,PND!X37)))</f>
        <v>98.739000000000004</v>
      </c>
      <c r="Y37" s="43">
        <f>IF(PD!Y37=0,PND!Y37,IF(PND!Y37=0,PD!Y37,AVERAGE(PD!Y37,PND!Y37)))</f>
        <v>5.2927919999999995</v>
      </c>
      <c r="Z37" s="43">
        <f>IF(PD!Z37=0,PND!Z37,IF(PND!Z37=0,PD!Z37,AVERAGE(PD!Z37,PND!Z37)))</f>
        <v>57.914333333333332</v>
      </c>
      <c r="AA37" s="43">
        <f>+PD!AA37+PND!AA37</f>
        <v>0</v>
      </c>
      <c r="AB37" s="43">
        <f>+PD!AB37+PND!AB37</f>
        <v>0</v>
      </c>
      <c r="AC37" s="43">
        <f>+PD!AC37+PND!AC37</f>
        <v>0</v>
      </c>
      <c r="AD37" s="43">
        <f>+PD!AD37+PND!AD37</f>
        <v>0</v>
      </c>
      <c r="AE37" s="43">
        <f>+PD!AE37+PND!AE37</f>
        <v>0</v>
      </c>
      <c r="AF37" s="43">
        <f>+PD!AF37+PND!AF37</f>
        <v>0</v>
      </c>
      <c r="AG37" s="43">
        <f>+PD!AG37+PND!AG37</f>
        <v>0</v>
      </c>
    </row>
    <row r="38" spans="1:33" x14ac:dyDescent="0.2">
      <c r="A38" s="41">
        <f>+'D-PDP'!C61</f>
        <v>2048</v>
      </c>
      <c r="B38" s="42">
        <f>+PD!B38+PND!B38</f>
        <v>0</v>
      </c>
      <c r="C38" s="43">
        <f>+PD!C38+PND!C38</f>
        <v>0</v>
      </c>
      <c r="D38" s="43">
        <f>+PD!D38+PND!D38</f>
        <v>0</v>
      </c>
      <c r="E38" s="43">
        <f>+PD!E38+PND!E38</f>
        <v>0</v>
      </c>
      <c r="F38" s="43">
        <f>+PD!F38+PND!F38</f>
        <v>0</v>
      </c>
      <c r="G38" s="43">
        <f>+PD!G38+PND!G38</f>
        <v>0</v>
      </c>
      <c r="H38" s="43">
        <f>+PD!H38+PND!H38</f>
        <v>0</v>
      </c>
      <c r="I38" s="43">
        <f>+PD!I38+PND!I38</f>
        <v>0</v>
      </c>
      <c r="J38" s="43">
        <f>+PD!J38+PND!J38</f>
        <v>0</v>
      </c>
      <c r="K38" s="43">
        <f>+PD!K38+PND!K38</f>
        <v>0</v>
      </c>
      <c r="L38" s="43">
        <f>+PD!L38+PND!L38</f>
        <v>0</v>
      </c>
      <c r="M38" s="43">
        <f>+PD!M38+PND!M38</f>
        <v>0</v>
      </c>
      <c r="N38" s="43">
        <f>+PD!N38+PND!N38</f>
        <v>0</v>
      </c>
      <c r="O38" s="43">
        <f>+PD!O38+PND!O38</f>
        <v>0</v>
      </c>
      <c r="P38" s="43">
        <f>+PD!P38+PND!P38</f>
        <v>0</v>
      </c>
      <c r="Q38" s="43">
        <f>+PD!Q38+PND!Q38</f>
        <v>0</v>
      </c>
      <c r="R38" s="43">
        <f>+PD!R38+PND!R38</f>
        <v>0</v>
      </c>
      <c r="S38" s="43">
        <f>+PD!S38+PND!S38</f>
        <v>0</v>
      </c>
      <c r="T38" s="43">
        <f>+PD!T38+PND!T38</f>
        <v>0</v>
      </c>
      <c r="U38" s="43">
        <f>+PD!U38+PND!U38</f>
        <v>0</v>
      </c>
      <c r="V38" s="43">
        <f>+PD!V38+PND!V38</f>
        <v>0</v>
      </c>
      <c r="W38" s="43">
        <f>+PD!W38+PND!W38</f>
        <v>0</v>
      </c>
      <c r="X38" s="43">
        <f>IF(PD!X38=0,PND!X38,IF(PND!X38=0,PD!X38,AVERAGE(PD!X38,PND!X38)))</f>
        <v>98.739000000000004</v>
      </c>
      <c r="Y38" s="43">
        <f>IF(PD!Y38=0,PND!Y38,IF(PND!Y38=0,PD!Y38,AVERAGE(PD!Y38,PND!Y38)))</f>
        <v>5.2927919999999995</v>
      </c>
      <c r="Z38" s="43">
        <f>IF(PD!Z38=0,PND!Z38,IF(PND!Z38=0,PD!Z38,AVERAGE(PD!Z38,PND!Z38)))</f>
        <v>57.914333333333332</v>
      </c>
      <c r="AA38" s="43">
        <f>+PD!AA38+PND!AA38</f>
        <v>0</v>
      </c>
      <c r="AB38" s="43">
        <f>+PD!AB38+PND!AB38</f>
        <v>0</v>
      </c>
      <c r="AC38" s="43">
        <f>+PD!AC38+PND!AC38</f>
        <v>0</v>
      </c>
      <c r="AD38" s="43">
        <f>+PD!AD38+PND!AD38</f>
        <v>0</v>
      </c>
      <c r="AE38" s="43">
        <f>+PD!AE38+PND!AE38</f>
        <v>0</v>
      </c>
      <c r="AF38" s="43">
        <f>+PD!AF38+PND!AF38</f>
        <v>0</v>
      </c>
      <c r="AG38" s="43">
        <f>+PD!AG38+PND!AG38</f>
        <v>0</v>
      </c>
    </row>
    <row r="39" spans="1:33" x14ac:dyDescent="0.2">
      <c r="A39" s="41">
        <f>+'D-PDP'!C62</f>
        <v>2049</v>
      </c>
      <c r="B39" s="42">
        <f>+PD!B39+PND!B39</f>
        <v>0</v>
      </c>
      <c r="C39" s="43">
        <f>+PD!C39+PND!C39</f>
        <v>0</v>
      </c>
      <c r="D39" s="43">
        <f>+PD!D39+PND!D39</f>
        <v>0</v>
      </c>
      <c r="E39" s="43">
        <f>+PD!E39+PND!E39</f>
        <v>0</v>
      </c>
      <c r="F39" s="43">
        <f>+PD!F39+PND!F39</f>
        <v>0</v>
      </c>
      <c r="G39" s="43">
        <f>+PD!G39+PND!G39</f>
        <v>0</v>
      </c>
      <c r="H39" s="43">
        <f>+PD!H39+PND!H39</f>
        <v>0</v>
      </c>
      <c r="I39" s="43">
        <f>+PD!I39+PND!I39</f>
        <v>0</v>
      </c>
      <c r="J39" s="43">
        <f>+PD!J39+PND!J39</f>
        <v>0</v>
      </c>
      <c r="K39" s="43">
        <f>+PD!K39+PND!K39</f>
        <v>0</v>
      </c>
      <c r="L39" s="43">
        <f>+PD!L39+PND!L39</f>
        <v>0</v>
      </c>
      <c r="M39" s="43">
        <f>+PD!M39+PND!M39</f>
        <v>0</v>
      </c>
      <c r="N39" s="43">
        <f>+PD!N39+PND!N39</f>
        <v>0</v>
      </c>
      <c r="O39" s="43">
        <f>+PD!O39+PND!O39</f>
        <v>0</v>
      </c>
      <c r="P39" s="43">
        <f>+PD!P39+PND!P39</f>
        <v>0</v>
      </c>
      <c r="Q39" s="43">
        <f>+PD!Q39+PND!Q39</f>
        <v>0</v>
      </c>
      <c r="R39" s="43">
        <f>+PD!R39+PND!R39</f>
        <v>0</v>
      </c>
      <c r="S39" s="43">
        <f>+PD!S39+PND!S39</f>
        <v>0</v>
      </c>
      <c r="T39" s="43">
        <f>+PD!T39+PND!T39</f>
        <v>0</v>
      </c>
      <c r="U39" s="43">
        <f>+PD!U39+PND!U39</f>
        <v>0</v>
      </c>
      <c r="V39" s="43">
        <f>+PD!V39+PND!V39</f>
        <v>0</v>
      </c>
      <c r="W39" s="43">
        <f>+PD!W39+PND!W39</f>
        <v>0</v>
      </c>
      <c r="X39" s="43">
        <f>IF(PD!X39=0,PND!X39,IF(PND!X39=0,PD!X39,AVERAGE(PD!X39,PND!X39)))</f>
        <v>98.739000000000004</v>
      </c>
      <c r="Y39" s="43">
        <f>IF(PD!Y39=0,PND!Y39,IF(PND!Y39=0,PD!Y39,AVERAGE(PD!Y39,PND!Y39)))</f>
        <v>5.2927919999999995</v>
      </c>
      <c r="Z39" s="43">
        <f>IF(PD!Z39=0,PND!Z39,IF(PND!Z39=0,PD!Z39,AVERAGE(PD!Z39,PND!Z39)))</f>
        <v>57.914333333333332</v>
      </c>
      <c r="AA39" s="43">
        <f>+PD!AA39+PND!AA39</f>
        <v>0</v>
      </c>
      <c r="AB39" s="43">
        <f>+PD!AB39+PND!AB39</f>
        <v>0</v>
      </c>
      <c r="AC39" s="43">
        <f>+PD!AC39+PND!AC39</f>
        <v>0</v>
      </c>
      <c r="AD39" s="43">
        <f>+PD!AD39+PND!AD39</f>
        <v>0</v>
      </c>
      <c r="AE39" s="43">
        <f>+PD!AE39+PND!AE39</f>
        <v>0</v>
      </c>
      <c r="AF39" s="43">
        <f>+PD!AF39+PND!AF39</f>
        <v>0</v>
      </c>
      <c r="AG39" s="43">
        <f>+PD!AG39+PND!AG39</f>
        <v>0</v>
      </c>
    </row>
    <row r="40" spans="1:33" x14ac:dyDescent="0.2">
      <c r="A40" s="41">
        <f>+'D-PDP'!C63</f>
        <v>2050</v>
      </c>
      <c r="B40" s="42">
        <f>+PD!B40+PND!B40</f>
        <v>0</v>
      </c>
      <c r="C40" s="43">
        <f>+PD!C40+PND!C40</f>
        <v>0</v>
      </c>
      <c r="D40" s="43">
        <f>+PD!D40+PND!D40</f>
        <v>0</v>
      </c>
      <c r="E40" s="43">
        <f>+PD!E40+PND!E40</f>
        <v>0</v>
      </c>
      <c r="F40" s="43">
        <f>+PD!F40+PND!F40</f>
        <v>0</v>
      </c>
      <c r="G40" s="43">
        <f>+PD!G40+PND!G40</f>
        <v>0</v>
      </c>
      <c r="H40" s="43">
        <f>+PD!H40+PND!H40</f>
        <v>0</v>
      </c>
      <c r="I40" s="43">
        <f>+PD!I40+PND!I40</f>
        <v>0</v>
      </c>
      <c r="J40" s="43">
        <f>+PD!J40+PND!J40</f>
        <v>0</v>
      </c>
      <c r="K40" s="43">
        <f>+PD!K40+PND!K40</f>
        <v>0</v>
      </c>
      <c r="L40" s="43">
        <f>+PD!L40+PND!L40</f>
        <v>0</v>
      </c>
      <c r="M40" s="43">
        <f>+PD!M40+PND!M40</f>
        <v>0</v>
      </c>
      <c r="N40" s="43">
        <f>+PD!N40+PND!N40</f>
        <v>0</v>
      </c>
      <c r="O40" s="43">
        <f>+PD!O40+PND!O40</f>
        <v>0</v>
      </c>
      <c r="P40" s="43">
        <f>+PD!P40+PND!P40</f>
        <v>0</v>
      </c>
      <c r="Q40" s="43">
        <f>+PD!Q40+PND!Q40</f>
        <v>0</v>
      </c>
      <c r="R40" s="43">
        <f>+PD!R40+PND!R40</f>
        <v>0</v>
      </c>
      <c r="S40" s="43">
        <f>+PD!S40+PND!S40</f>
        <v>0</v>
      </c>
      <c r="T40" s="43">
        <f>+PD!T40+PND!T40</f>
        <v>0</v>
      </c>
      <c r="U40" s="43">
        <f>+PD!U40+PND!U40</f>
        <v>0</v>
      </c>
      <c r="V40" s="43">
        <f>+PD!V40+PND!V40</f>
        <v>0</v>
      </c>
      <c r="W40" s="43">
        <f>+PD!W40+PND!W40</f>
        <v>0</v>
      </c>
      <c r="X40" s="43">
        <f>IF(PD!X40=0,PND!X40,IF(PND!X40=0,PD!X40,AVERAGE(PD!X40,PND!X40)))</f>
        <v>98.739000000000004</v>
      </c>
      <c r="Y40" s="43">
        <f>IF(PD!Y40=0,PND!Y40,IF(PND!Y40=0,PD!Y40,AVERAGE(PD!Y40,PND!Y40)))</f>
        <v>5.2927919999999995</v>
      </c>
      <c r="Z40" s="43">
        <f>IF(PD!Z40=0,PND!Z40,IF(PND!Z40=0,PD!Z40,AVERAGE(PD!Z40,PND!Z40)))</f>
        <v>57.914333333333332</v>
      </c>
      <c r="AA40" s="43">
        <f>+PD!AA40+PND!AA40</f>
        <v>0</v>
      </c>
      <c r="AB40" s="43">
        <f>+PD!AB40+PND!AB40</f>
        <v>0</v>
      </c>
      <c r="AC40" s="43">
        <f>+PD!AC40+PND!AC40</f>
        <v>0</v>
      </c>
      <c r="AD40" s="43">
        <f>+PD!AD40+PND!AD40</f>
        <v>0</v>
      </c>
      <c r="AE40" s="43">
        <f>+PD!AE40+PND!AE40</f>
        <v>0</v>
      </c>
      <c r="AF40" s="43">
        <f>+PD!AF40+PND!AF40</f>
        <v>0</v>
      </c>
      <c r="AG40" s="43">
        <f>+PD!AG40+PND!AG40</f>
        <v>0</v>
      </c>
    </row>
    <row r="41" spans="1:33" x14ac:dyDescent="0.2">
      <c r="A41" s="41">
        <f>+'D-PDP'!C64</f>
        <v>2051</v>
      </c>
      <c r="B41" s="42">
        <f>+PD!B41+PND!B41</f>
        <v>0</v>
      </c>
      <c r="C41" s="43">
        <f>+PD!C41+PND!C41</f>
        <v>0</v>
      </c>
      <c r="D41" s="43">
        <f>+PD!D41+PND!D41</f>
        <v>0</v>
      </c>
      <c r="E41" s="43">
        <f>+PD!E41+PND!E41</f>
        <v>0</v>
      </c>
      <c r="F41" s="43">
        <f>+PD!F41+PND!F41</f>
        <v>0</v>
      </c>
      <c r="G41" s="43">
        <f>+PD!G41+PND!G41</f>
        <v>0</v>
      </c>
      <c r="H41" s="43">
        <f>+PD!H41+PND!H41</f>
        <v>0</v>
      </c>
      <c r="I41" s="43">
        <f>+PD!I41+PND!I41</f>
        <v>0</v>
      </c>
      <c r="J41" s="43">
        <f>+PD!J41+PND!J41</f>
        <v>0</v>
      </c>
      <c r="K41" s="43">
        <f>+PD!K41+PND!K41</f>
        <v>0</v>
      </c>
      <c r="L41" s="43">
        <f>+PD!L41+PND!L41</f>
        <v>0</v>
      </c>
      <c r="M41" s="43">
        <f>+PD!M41+PND!M41</f>
        <v>0</v>
      </c>
      <c r="N41" s="43">
        <f>+PD!N41+PND!N41</f>
        <v>0</v>
      </c>
      <c r="O41" s="43">
        <f>+PD!O41+PND!O41</f>
        <v>0</v>
      </c>
      <c r="P41" s="43">
        <f>+PD!P41+PND!P41</f>
        <v>0</v>
      </c>
      <c r="Q41" s="43">
        <f>+PD!Q41+PND!Q41</f>
        <v>0</v>
      </c>
      <c r="R41" s="43">
        <f>+PD!R41+PND!R41</f>
        <v>0</v>
      </c>
      <c r="S41" s="43">
        <f>+PD!S41+PND!S41</f>
        <v>0</v>
      </c>
      <c r="T41" s="43">
        <f>+PD!T41+PND!T41</f>
        <v>0</v>
      </c>
      <c r="U41" s="43">
        <f>+PD!U41+PND!U41</f>
        <v>0</v>
      </c>
      <c r="V41" s="43">
        <f>+PD!V41+PND!V41</f>
        <v>0</v>
      </c>
      <c r="W41" s="43">
        <f>+PD!W41+PND!W41</f>
        <v>0</v>
      </c>
      <c r="X41" s="43">
        <f>IF(PD!X41=0,PND!X41,IF(PND!X41=0,PD!X41,AVERAGE(PD!X41,PND!X41)))</f>
        <v>98.739000000000004</v>
      </c>
      <c r="Y41" s="43">
        <f>IF(PD!Y41=0,PND!Y41,IF(PND!Y41=0,PD!Y41,AVERAGE(PD!Y41,PND!Y41)))</f>
        <v>5.2927919999999995</v>
      </c>
      <c r="Z41" s="43">
        <f>IF(PD!Z41=0,PND!Z41,IF(PND!Z41=0,PD!Z41,AVERAGE(PD!Z41,PND!Z41)))</f>
        <v>57.914333333333332</v>
      </c>
      <c r="AA41" s="43">
        <f>+PD!AA41+PND!AA41</f>
        <v>0</v>
      </c>
      <c r="AB41" s="43">
        <f>+PD!AB41+PND!AB41</f>
        <v>0</v>
      </c>
      <c r="AC41" s="43">
        <f>+PD!AC41+PND!AC41</f>
        <v>0</v>
      </c>
      <c r="AD41" s="43">
        <f>+PD!AD41+PND!AD41</f>
        <v>0</v>
      </c>
      <c r="AE41" s="43">
        <f>+PD!AE41+PND!AE41</f>
        <v>0</v>
      </c>
      <c r="AF41" s="43">
        <f>+PD!AF41+PND!AF41</f>
        <v>0</v>
      </c>
      <c r="AG41" s="43">
        <f>+PD!AG41+PND!AG41</f>
        <v>0</v>
      </c>
    </row>
    <row r="42" spans="1:33" x14ac:dyDescent="0.2">
      <c r="A42" s="41">
        <f>+'D-PDP'!C65</f>
        <v>2052</v>
      </c>
      <c r="B42" s="42">
        <f>+PD!B42+PND!B42</f>
        <v>0</v>
      </c>
      <c r="C42" s="43">
        <f>+PD!C42+PND!C42</f>
        <v>0</v>
      </c>
      <c r="D42" s="43">
        <f>+PD!D42+PND!D42</f>
        <v>0</v>
      </c>
      <c r="E42" s="43">
        <f>+PD!E42+PND!E42</f>
        <v>0</v>
      </c>
      <c r="F42" s="43">
        <f>+PD!F42+PND!F42</f>
        <v>0</v>
      </c>
      <c r="G42" s="43">
        <f>+PD!G42+PND!G42</f>
        <v>0</v>
      </c>
      <c r="H42" s="43">
        <f>+PD!H42+PND!H42</f>
        <v>0</v>
      </c>
      <c r="I42" s="43">
        <f>+PD!I42+PND!I42</f>
        <v>0</v>
      </c>
      <c r="J42" s="43">
        <f>+PD!J42+PND!J42</f>
        <v>0</v>
      </c>
      <c r="K42" s="43">
        <f>+PD!K42+PND!K42</f>
        <v>0</v>
      </c>
      <c r="L42" s="43">
        <f>+PD!L42+PND!L42</f>
        <v>0</v>
      </c>
      <c r="M42" s="43">
        <f>+PD!M42+PND!M42</f>
        <v>0</v>
      </c>
      <c r="N42" s="43">
        <f>+PD!N42+PND!N42</f>
        <v>0</v>
      </c>
      <c r="O42" s="43">
        <f>+PD!O42+PND!O42</f>
        <v>0</v>
      </c>
      <c r="P42" s="43">
        <f>+PD!P42+PND!P42</f>
        <v>0</v>
      </c>
      <c r="Q42" s="43">
        <f>+PD!Q42+PND!Q42</f>
        <v>0</v>
      </c>
      <c r="R42" s="43">
        <f>+PD!R42+PND!R42</f>
        <v>0</v>
      </c>
      <c r="S42" s="43">
        <f>+PD!S42+PND!S42</f>
        <v>0</v>
      </c>
      <c r="T42" s="43">
        <f>+PD!T42+PND!T42</f>
        <v>0</v>
      </c>
      <c r="U42" s="43">
        <f>+PD!U42+PND!U42</f>
        <v>0</v>
      </c>
      <c r="V42" s="43">
        <f>+PD!V42+PND!V42</f>
        <v>0</v>
      </c>
      <c r="W42" s="43">
        <f>+PD!W42+PND!W42</f>
        <v>0</v>
      </c>
      <c r="X42" s="43">
        <f>IF(PD!X42=0,PND!X42,IF(PND!X42=0,PD!X42,AVERAGE(PD!X42,PND!X42)))</f>
        <v>98.739000000000004</v>
      </c>
      <c r="Y42" s="43">
        <f>IF(PD!Y42=0,PND!Y42,IF(PND!Y42=0,PD!Y42,AVERAGE(PD!Y42,PND!Y42)))</f>
        <v>5.2927919999999995</v>
      </c>
      <c r="Z42" s="43">
        <f>IF(PD!Z42=0,PND!Z42,IF(PND!Z42=0,PD!Z42,AVERAGE(PD!Z42,PND!Z42)))</f>
        <v>57.914333333333332</v>
      </c>
      <c r="AA42" s="43">
        <f>+PD!AA42+PND!AA42</f>
        <v>0</v>
      </c>
      <c r="AB42" s="43">
        <f>+PD!AB42+PND!AB42</f>
        <v>0</v>
      </c>
      <c r="AC42" s="43">
        <f>+PD!AC42+PND!AC42</f>
        <v>0</v>
      </c>
      <c r="AD42" s="43">
        <f>+PD!AD42+PND!AD42</f>
        <v>0</v>
      </c>
      <c r="AE42" s="43">
        <f>+PD!AE42+PND!AE42</f>
        <v>0</v>
      </c>
      <c r="AF42" s="43">
        <f>+PD!AF42+PND!AF42</f>
        <v>0</v>
      </c>
      <c r="AG42" s="43">
        <f>+PD!AG42+PND!AG42</f>
        <v>0</v>
      </c>
    </row>
    <row r="43" spans="1:33" x14ac:dyDescent="0.2">
      <c r="A43" s="41">
        <f>+'D-PDP'!C66</f>
        <v>2053</v>
      </c>
      <c r="B43" s="42">
        <f>+PD!B43+PND!B43</f>
        <v>0</v>
      </c>
      <c r="C43" s="43">
        <f>+PD!C43+PND!C43</f>
        <v>0</v>
      </c>
      <c r="D43" s="43">
        <f>+PD!D43+PND!D43</f>
        <v>0</v>
      </c>
      <c r="E43" s="43">
        <f>+PD!E43+PND!E43</f>
        <v>0</v>
      </c>
      <c r="F43" s="43">
        <f>+PD!F43+PND!F43</f>
        <v>0</v>
      </c>
      <c r="G43" s="43">
        <f>+PD!G43+PND!G43</f>
        <v>0</v>
      </c>
      <c r="H43" s="43">
        <f>+PD!H43+PND!H43</f>
        <v>0</v>
      </c>
      <c r="I43" s="43">
        <f>+PD!I43+PND!I43</f>
        <v>0</v>
      </c>
      <c r="J43" s="43">
        <f>+PD!J43+PND!J43</f>
        <v>0</v>
      </c>
      <c r="K43" s="43">
        <f>+PD!K43+PND!K43</f>
        <v>0</v>
      </c>
      <c r="L43" s="43">
        <f>+PD!L43+PND!L43</f>
        <v>0</v>
      </c>
      <c r="M43" s="43">
        <f>+PD!M43+PND!M43</f>
        <v>0</v>
      </c>
      <c r="N43" s="43">
        <f>+PD!N43+PND!N43</f>
        <v>0</v>
      </c>
      <c r="O43" s="43">
        <f>+PD!O43+PND!O43</f>
        <v>0</v>
      </c>
      <c r="P43" s="43">
        <f>+PD!P43+PND!P43</f>
        <v>0</v>
      </c>
      <c r="Q43" s="43">
        <f>+PD!Q43+PND!Q43</f>
        <v>0</v>
      </c>
      <c r="R43" s="43">
        <f>+PD!R43+PND!R43</f>
        <v>0</v>
      </c>
      <c r="S43" s="43">
        <f>+PD!S43+PND!S43</f>
        <v>0</v>
      </c>
      <c r="T43" s="43">
        <f>+PD!T43+PND!T43</f>
        <v>0</v>
      </c>
      <c r="U43" s="43">
        <f>+PD!U43+PND!U43</f>
        <v>0</v>
      </c>
      <c r="V43" s="43">
        <f>+PD!V43+PND!V43</f>
        <v>0</v>
      </c>
      <c r="W43" s="43">
        <f>+PD!W43+PND!W43</f>
        <v>0</v>
      </c>
      <c r="X43" s="43">
        <f>IF(PD!X43=0,PND!X43,IF(PND!X43=0,PD!X43,AVERAGE(PD!X43,PND!X43)))</f>
        <v>98.739000000000004</v>
      </c>
      <c r="Y43" s="43">
        <f>IF(PD!Y43=0,PND!Y43,IF(PND!Y43=0,PD!Y43,AVERAGE(PD!Y43,PND!Y43)))</f>
        <v>5.2927919999999995</v>
      </c>
      <c r="Z43" s="43">
        <f>IF(PD!Z43=0,PND!Z43,IF(PND!Z43=0,PD!Z43,AVERAGE(PD!Z43,PND!Z43)))</f>
        <v>57.914333333333332</v>
      </c>
      <c r="AA43" s="43">
        <f>+PD!AA43+PND!AA43</f>
        <v>0</v>
      </c>
      <c r="AB43" s="43">
        <f>+PD!AB43+PND!AB43</f>
        <v>0</v>
      </c>
      <c r="AC43" s="43">
        <f>+PD!AC43+PND!AC43</f>
        <v>0</v>
      </c>
      <c r="AD43" s="43">
        <f>+PD!AD43+PND!AD43</f>
        <v>0</v>
      </c>
      <c r="AE43" s="43">
        <f>+PD!AE43+PND!AE43</f>
        <v>0</v>
      </c>
      <c r="AF43" s="43">
        <f>+PD!AF43+PND!AF43</f>
        <v>0</v>
      </c>
      <c r="AG43" s="43">
        <f>+PD!AG43+PND!AG43</f>
        <v>0</v>
      </c>
    </row>
    <row r="44" spans="1:33" x14ac:dyDescent="0.2">
      <c r="A44" s="41">
        <f>+'D-PDP'!C67</f>
        <v>2054</v>
      </c>
      <c r="B44" s="42">
        <f>+PD!B44+PND!B44</f>
        <v>0</v>
      </c>
      <c r="C44" s="43">
        <f>+PD!C44+PND!C44</f>
        <v>0</v>
      </c>
      <c r="D44" s="43">
        <f>+PD!D44+PND!D44</f>
        <v>0</v>
      </c>
      <c r="E44" s="43">
        <f>+PD!E44+PND!E44</f>
        <v>0</v>
      </c>
      <c r="F44" s="43">
        <f>+PD!F44+PND!F44</f>
        <v>0</v>
      </c>
      <c r="G44" s="43">
        <f>+PD!G44+PND!G44</f>
        <v>0</v>
      </c>
      <c r="H44" s="43">
        <f>+PD!H44+PND!H44</f>
        <v>0</v>
      </c>
      <c r="I44" s="43">
        <f>+PD!I44+PND!I44</f>
        <v>0</v>
      </c>
      <c r="J44" s="43">
        <f>+PD!J44+PND!J44</f>
        <v>0</v>
      </c>
      <c r="K44" s="43">
        <f>+PD!K44+PND!K44</f>
        <v>0</v>
      </c>
      <c r="L44" s="43">
        <f>+PD!L44+PND!L44</f>
        <v>0</v>
      </c>
      <c r="M44" s="43">
        <f>+PD!M44+PND!M44</f>
        <v>0</v>
      </c>
      <c r="N44" s="43">
        <f>+PD!N44+PND!N44</f>
        <v>0</v>
      </c>
      <c r="O44" s="43">
        <f>+PD!O44+PND!O44</f>
        <v>0</v>
      </c>
      <c r="P44" s="43">
        <f>+PD!P44+PND!P44</f>
        <v>0</v>
      </c>
      <c r="Q44" s="43">
        <f>+PD!Q44+PND!Q44</f>
        <v>0</v>
      </c>
      <c r="R44" s="43">
        <f>+PD!R44+PND!R44</f>
        <v>0</v>
      </c>
      <c r="S44" s="43">
        <f>+PD!S44+PND!S44</f>
        <v>0</v>
      </c>
      <c r="T44" s="43">
        <f>+PD!T44+PND!T44</f>
        <v>0</v>
      </c>
      <c r="U44" s="43">
        <f>+PD!U44+PND!U44</f>
        <v>0</v>
      </c>
      <c r="V44" s="43">
        <f>+PD!V44+PND!V44</f>
        <v>0</v>
      </c>
      <c r="W44" s="43">
        <f>+PD!W44+PND!W44</f>
        <v>0</v>
      </c>
      <c r="X44" s="43">
        <f>IF(PD!X44=0,PND!X44,IF(PND!X44=0,PD!X44,AVERAGE(PD!X44,PND!X44)))</f>
        <v>98.739000000000004</v>
      </c>
      <c r="Y44" s="43">
        <f>IF(PD!Y44=0,PND!Y44,IF(PND!Y44=0,PD!Y44,AVERAGE(PD!Y44,PND!Y44)))</f>
        <v>5.2927919999999995</v>
      </c>
      <c r="Z44" s="43">
        <f>IF(PD!Z44=0,PND!Z44,IF(PND!Z44=0,PD!Z44,AVERAGE(PD!Z44,PND!Z44)))</f>
        <v>57.914333333333332</v>
      </c>
      <c r="AA44" s="43">
        <f>+PD!AA44+PND!AA44</f>
        <v>0</v>
      </c>
      <c r="AB44" s="43">
        <f>+PD!AB44+PND!AB44</f>
        <v>0</v>
      </c>
      <c r="AC44" s="43">
        <f>+PD!AC44+PND!AC44</f>
        <v>0</v>
      </c>
      <c r="AD44" s="43">
        <f>+PD!AD44+PND!AD44</f>
        <v>0</v>
      </c>
      <c r="AE44" s="43">
        <f>+PD!AE44+PND!AE44</f>
        <v>0</v>
      </c>
      <c r="AF44" s="43">
        <f>+PD!AF44+PND!AF44</f>
        <v>0</v>
      </c>
      <c r="AG44" s="43">
        <f>+PD!AG44+PND!AG44</f>
        <v>0</v>
      </c>
    </row>
    <row r="45" spans="1:33" x14ac:dyDescent="0.2">
      <c r="A45" s="41">
        <f>+'D-PDP'!C68</f>
        <v>2055</v>
      </c>
      <c r="B45" s="42">
        <f>+PD!B45+PND!B45</f>
        <v>0</v>
      </c>
      <c r="C45" s="43">
        <f>+PD!C45+PND!C45</f>
        <v>0</v>
      </c>
      <c r="D45" s="43">
        <f>+PD!D45+PND!D45</f>
        <v>0</v>
      </c>
      <c r="E45" s="43">
        <f>+PD!E45+PND!E45</f>
        <v>0</v>
      </c>
      <c r="F45" s="43">
        <f>+PD!F45+PND!F45</f>
        <v>0</v>
      </c>
      <c r="G45" s="43">
        <f>+PD!G45+PND!G45</f>
        <v>0</v>
      </c>
      <c r="H45" s="43">
        <f>+PD!H45+PND!H45</f>
        <v>0</v>
      </c>
      <c r="I45" s="43">
        <f>+PD!I45+PND!I45</f>
        <v>0</v>
      </c>
      <c r="J45" s="43">
        <f>+PD!J45+PND!J45</f>
        <v>0</v>
      </c>
      <c r="K45" s="43">
        <f>+PD!K45+PND!K45</f>
        <v>0</v>
      </c>
      <c r="L45" s="43">
        <f>+PD!L45+PND!L45</f>
        <v>0</v>
      </c>
      <c r="M45" s="43">
        <f>+PD!M45+PND!M45</f>
        <v>0</v>
      </c>
      <c r="N45" s="43">
        <f>+PD!N45+PND!N45</f>
        <v>0</v>
      </c>
      <c r="O45" s="43">
        <f>+PD!O45+PND!O45</f>
        <v>0</v>
      </c>
      <c r="P45" s="43">
        <f>+PD!P45+PND!P45</f>
        <v>0</v>
      </c>
      <c r="Q45" s="43">
        <f>+PD!Q45+PND!Q45</f>
        <v>0</v>
      </c>
      <c r="R45" s="43">
        <f>+PD!R45+PND!R45</f>
        <v>0</v>
      </c>
      <c r="S45" s="43">
        <f>+PD!S45+PND!S45</f>
        <v>0</v>
      </c>
      <c r="T45" s="43">
        <f>+PD!T45+PND!T45</f>
        <v>0</v>
      </c>
      <c r="U45" s="43">
        <f>+PD!U45+PND!U45</f>
        <v>0</v>
      </c>
      <c r="V45" s="43">
        <f>+PD!V45+PND!V45</f>
        <v>0</v>
      </c>
      <c r="W45" s="43">
        <f>+PD!W45+PND!W45</f>
        <v>0</v>
      </c>
      <c r="X45" s="43">
        <f>IF(PD!X45=0,PND!X45,IF(PND!X45=0,PD!X45,AVERAGE(PD!X45,PND!X45)))</f>
        <v>98.739000000000004</v>
      </c>
      <c r="Y45" s="43">
        <f>IF(PD!Y45=0,PND!Y45,IF(PND!Y45=0,PD!Y45,AVERAGE(PD!Y45,PND!Y45)))</f>
        <v>5.2927919999999995</v>
      </c>
      <c r="Z45" s="43">
        <f>IF(PD!Z45=0,PND!Z45,IF(PND!Z45=0,PD!Z45,AVERAGE(PD!Z45,PND!Z45)))</f>
        <v>57.914333333333332</v>
      </c>
      <c r="AA45" s="43">
        <f>+PD!AA45+PND!AA45</f>
        <v>0</v>
      </c>
      <c r="AB45" s="43">
        <f>+PD!AB45+PND!AB45</f>
        <v>0</v>
      </c>
      <c r="AC45" s="43">
        <f>+PD!AC45+PND!AC45</f>
        <v>0</v>
      </c>
      <c r="AD45" s="43">
        <f>+PD!AD45+PND!AD45</f>
        <v>0</v>
      </c>
      <c r="AE45" s="43">
        <f>+PD!AE45+PND!AE45</f>
        <v>0</v>
      </c>
      <c r="AF45" s="43">
        <f>+PD!AF45+PND!AF45</f>
        <v>0</v>
      </c>
      <c r="AG45" s="43">
        <f>+PD!AG45+PND!AG45</f>
        <v>0</v>
      </c>
    </row>
    <row r="46" spans="1:33" x14ac:dyDescent="0.2">
      <c r="A46" s="41">
        <f>+'D-PDP'!C69</f>
        <v>2056</v>
      </c>
      <c r="B46" s="42">
        <f>+PD!B46+PND!B46</f>
        <v>0</v>
      </c>
      <c r="C46" s="43">
        <f>+PD!C46+PND!C46</f>
        <v>0</v>
      </c>
      <c r="D46" s="43">
        <f>+PD!D46+PND!D46</f>
        <v>0</v>
      </c>
      <c r="E46" s="43">
        <f>+PD!E46+PND!E46</f>
        <v>0</v>
      </c>
      <c r="F46" s="43">
        <f>+PD!F46+PND!F46</f>
        <v>0</v>
      </c>
      <c r="G46" s="43">
        <f>+PD!G46+PND!G46</f>
        <v>0</v>
      </c>
      <c r="H46" s="43">
        <f>+PD!H46+PND!H46</f>
        <v>0</v>
      </c>
      <c r="I46" s="43">
        <f>+PD!I46+PND!I46</f>
        <v>0</v>
      </c>
      <c r="J46" s="43">
        <f>+PD!J46+PND!J46</f>
        <v>0</v>
      </c>
      <c r="K46" s="43">
        <f>+PD!K46+PND!K46</f>
        <v>0</v>
      </c>
      <c r="L46" s="43">
        <f>+PD!L46+PND!L46</f>
        <v>0</v>
      </c>
      <c r="M46" s="43">
        <f>+PD!M46+PND!M46</f>
        <v>0</v>
      </c>
      <c r="N46" s="43">
        <f>+PD!N46+PND!N46</f>
        <v>0</v>
      </c>
      <c r="O46" s="43">
        <f>+PD!O46+PND!O46</f>
        <v>0</v>
      </c>
      <c r="P46" s="43">
        <f>+PD!P46+PND!P46</f>
        <v>0</v>
      </c>
      <c r="Q46" s="43">
        <f>+PD!Q46+PND!Q46</f>
        <v>0</v>
      </c>
      <c r="R46" s="43">
        <f>+PD!R46+PND!R46</f>
        <v>0</v>
      </c>
      <c r="S46" s="43">
        <f>+PD!S46+PND!S46</f>
        <v>0</v>
      </c>
      <c r="T46" s="43">
        <f>+PD!T46+PND!T46</f>
        <v>0</v>
      </c>
      <c r="U46" s="43">
        <f>+PD!U46+PND!U46</f>
        <v>0</v>
      </c>
      <c r="V46" s="43">
        <f>+PD!V46+PND!V46</f>
        <v>0</v>
      </c>
      <c r="W46" s="43">
        <f>+PD!W46+PND!W46</f>
        <v>0</v>
      </c>
      <c r="X46" s="43">
        <f>IF(PD!X46=0,PND!X46,IF(PND!X46=0,PD!X46,AVERAGE(PD!X46,PND!X46)))</f>
        <v>98.739000000000004</v>
      </c>
      <c r="Y46" s="43">
        <f>IF(PD!Y46=0,PND!Y46,IF(PND!Y46=0,PD!Y46,AVERAGE(PD!Y46,PND!Y46)))</f>
        <v>5.2927919999999995</v>
      </c>
      <c r="Z46" s="43">
        <f>IF(PD!Z46=0,PND!Z46,IF(PND!Z46=0,PD!Z46,AVERAGE(PD!Z46,PND!Z46)))</f>
        <v>57.914333333333332</v>
      </c>
      <c r="AA46" s="43">
        <f>+PD!AA46+PND!AA46</f>
        <v>0</v>
      </c>
      <c r="AB46" s="43">
        <f>+PD!AB46+PND!AB46</f>
        <v>0</v>
      </c>
      <c r="AC46" s="43">
        <f>+PD!AC46+PND!AC46</f>
        <v>0</v>
      </c>
      <c r="AD46" s="43">
        <f>+PD!AD46+PND!AD46</f>
        <v>0</v>
      </c>
      <c r="AE46" s="43">
        <f>+PD!AE46+PND!AE46</f>
        <v>0</v>
      </c>
      <c r="AF46" s="43">
        <f>+PD!AF46+PND!AF46</f>
        <v>0</v>
      </c>
      <c r="AG46" s="43">
        <f>+PD!AG46+PND!AG46</f>
        <v>0</v>
      </c>
    </row>
    <row r="47" spans="1:33" x14ac:dyDescent="0.2">
      <c r="A47" s="41">
        <f>+'D-PDP'!C70</f>
        <v>2057</v>
      </c>
      <c r="B47" s="42">
        <f>+PD!B47+PND!B47</f>
        <v>0</v>
      </c>
      <c r="C47" s="43">
        <f>+PD!C47+PND!C47</f>
        <v>0</v>
      </c>
      <c r="D47" s="43">
        <f>+PD!D47+PND!D47</f>
        <v>0</v>
      </c>
      <c r="E47" s="43">
        <f>+PD!E47+PND!E47</f>
        <v>0</v>
      </c>
      <c r="F47" s="43">
        <f>+PD!F47+PND!F47</f>
        <v>0</v>
      </c>
      <c r="G47" s="43">
        <f>+PD!G47+PND!G47</f>
        <v>0</v>
      </c>
      <c r="H47" s="43">
        <f>+PD!H47+PND!H47</f>
        <v>0</v>
      </c>
      <c r="I47" s="43">
        <f>+PD!I47+PND!I47</f>
        <v>0</v>
      </c>
      <c r="J47" s="43">
        <f>+PD!J47+PND!J47</f>
        <v>0</v>
      </c>
      <c r="K47" s="43">
        <f>+PD!K47+PND!K47</f>
        <v>0</v>
      </c>
      <c r="L47" s="43">
        <f>+PD!L47+PND!L47</f>
        <v>0</v>
      </c>
      <c r="M47" s="43">
        <f>+PD!M47+PND!M47</f>
        <v>0</v>
      </c>
      <c r="N47" s="43">
        <f>+PD!N47+PND!N47</f>
        <v>0</v>
      </c>
      <c r="O47" s="43">
        <f>+PD!O47+PND!O47</f>
        <v>0</v>
      </c>
      <c r="P47" s="43">
        <f>+PD!P47+PND!P47</f>
        <v>0</v>
      </c>
      <c r="Q47" s="43">
        <f>+PD!Q47+PND!Q47</f>
        <v>0</v>
      </c>
      <c r="R47" s="43">
        <f>+PD!R47+PND!R47</f>
        <v>0</v>
      </c>
      <c r="S47" s="43">
        <f>+PD!S47+PND!S47</f>
        <v>0</v>
      </c>
      <c r="T47" s="43">
        <f>+PD!T47+PND!T47</f>
        <v>0</v>
      </c>
      <c r="U47" s="43">
        <f>+PD!U47+PND!U47</f>
        <v>0</v>
      </c>
      <c r="V47" s="43">
        <f>+PD!V47+PND!V47</f>
        <v>0</v>
      </c>
      <c r="W47" s="43">
        <f>+PD!W47+PND!W47</f>
        <v>0</v>
      </c>
      <c r="X47" s="43">
        <f>IF(PD!X47=0,PND!X47,IF(PND!X47=0,PD!X47,AVERAGE(PD!X47,PND!X47)))</f>
        <v>98.739000000000004</v>
      </c>
      <c r="Y47" s="43">
        <f>IF(PD!Y47=0,PND!Y47,IF(PND!Y47=0,PD!Y47,AVERAGE(PD!Y47,PND!Y47)))</f>
        <v>5.2927919999999995</v>
      </c>
      <c r="Z47" s="43">
        <f>IF(PD!Z47=0,PND!Z47,IF(PND!Z47=0,PD!Z47,AVERAGE(PD!Z47,PND!Z47)))</f>
        <v>57.914333333333332</v>
      </c>
      <c r="AA47" s="43">
        <f>+PD!AA47+PND!AA47</f>
        <v>0</v>
      </c>
      <c r="AB47" s="43">
        <f>+PD!AB47+PND!AB47</f>
        <v>0</v>
      </c>
      <c r="AC47" s="43">
        <f>+PD!AC47+PND!AC47</f>
        <v>0</v>
      </c>
      <c r="AD47" s="43">
        <f>+PD!AD47+PND!AD47</f>
        <v>0</v>
      </c>
      <c r="AE47" s="43">
        <f>+PD!AE47+PND!AE47</f>
        <v>0</v>
      </c>
      <c r="AF47" s="43">
        <f>+PD!AF47+PND!AF47</f>
        <v>0</v>
      </c>
      <c r="AG47" s="43">
        <f>+PD!AG47+PND!AG47</f>
        <v>0</v>
      </c>
    </row>
    <row r="48" spans="1:33" x14ac:dyDescent="0.2">
      <c r="A48" s="41">
        <f>+'D-PDP'!C71</f>
        <v>2058</v>
      </c>
      <c r="B48" s="42">
        <f>+PD!B48+PND!B48</f>
        <v>0</v>
      </c>
      <c r="C48" s="43">
        <f>+PD!C48+PND!C48</f>
        <v>0</v>
      </c>
      <c r="D48" s="43">
        <f>+PD!D48+PND!D48</f>
        <v>0</v>
      </c>
      <c r="E48" s="43">
        <f>+PD!E48+PND!E48</f>
        <v>0</v>
      </c>
      <c r="F48" s="43">
        <f>+PD!F48+PND!F48</f>
        <v>0</v>
      </c>
      <c r="G48" s="43">
        <f>+PD!G48+PND!G48</f>
        <v>0</v>
      </c>
      <c r="H48" s="43">
        <f>+PD!H48+PND!H48</f>
        <v>0</v>
      </c>
      <c r="I48" s="43">
        <f>+PD!I48+PND!I48</f>
        <v>0</v>
      </c>
      <c r="J48" s="43">
        <f>+PD!J48+PND!J48</f>
        <v>0</v>
      </c>
      <c r="K48" s="43">
        <f>+PD!K48+PND!K48</f>
        <v>0</v>
      </c>
      <c r="L48" s="43">
        <f>+PD!L48+PND!L48</f>
        <v>0</v>
      </c>
      <c r="M48" s="43">
        <f>+PD!M48+PND!M48</f>
        <v>0</v>
      </c>
      <c r="N48" s="43">
        <f>+PD!N48+PND!N48</f>
        <v>0</v>
      </c>
      <c r="O48" s="43">
        <f>+PD!O48+PND!O48</f>
        <v>0</v>
      </c>
      <c r="P48" s="43">
        <f>+PD!P48+PND!P48</f>
        <v>0</v>
      </c>
      <c r="Q48" s="43">
        <f>+PD!Q48+PND!Q48</f>
        <v>0</v>
      </c>
      <c r="R48" s="43">
        <f>+PD!R48+PND!R48</f>
        <v>0</v>
      </c>
      <c r="S48" s="43">
        <f>+PD!S48+PND!S48</f>
        <v>0</v>
      </c>
      <c r="T48" s="43">
        <f>+PD!T48+PND!T48</f>
        <v>0</v>
      </c>
      <c r="U48" s="43">
        <f>+PD!U48+PND!U48</f>
        <v>0</v>
      </c>
      <c r="V48" s="43">
        <f>+PD!V48+PND!V48</f>
        <v>0</v>
      </c>
      <c r="W48" s="43">
        <f>+PD!W48+PND!W48</f>
        <v>0</v>
      </c>
      <c r="X48" s="43">
        <f>IF(PD!X48=0,PND!X48,IF(PND!X48=0,PD!X48,AVERAGE(PD!X48,PND!X48)))</f>
        <v>98.739000000000004</v>
      </c>
      <c r="Y48" s="43">
        <f>IF(PD!Y48=0,PND!Y48,IF(PND!Y48=0,PD!Y48,AVERAGE(PD!Y48,PND!Y48)))</f>
        <v>5.2927919999999995</v>
      </c>
      <c r="Z48" s="43">
        <f>IF(PD!Z48=0,PND!Z48,IF(PND!Z48=0,PD!Z48,AVERAGE(PD!Z48,PND!Z48)))</f>
        <v>57.914333333333332</v>
      </c>
      <c r="AA48" s="43">
        <f>+PD!AA48+PND!AA48</f>
        <v>0</v>
      </c>
      <c r="AB48" s="43">
        <f>+PD!AB48+PND!AB48</f>
        <v>0</v>
      </c>
      <c r="AC48" s="43">
        <f>+PD!AC48+PND!AC48</f>
        <v>0</v>
      </c>
      <c r="AD48" s="43">
        <f>+PD!AD48+PND!AD48</f>
        <v>0</v>
      </c>
      <c r="AE48" s="43">
        <f>+PD!AE48+PND!AE48</f>
        <v>0</v>
      </c>
      <c r="AF48" s="43">
        <f>+PD!AF48+PND!AF48</f>
        <v>0</v>
      </c>
      <c r="AG48" s="43">
        <f>+PD!AG48+PND!AG48</f>
        <v>0</v>
      </c>
    </row>
    <row r="49" spans="1:33" x14ac:dyDescent="0.2">
      <c r="A49" s="41">
        <f>+'D-PDP'!C72</f>
        <v>2059</v>
      </c>
      <c r="B49" s="42">
        <f>+PD!B49+PND!B49</f>
        <v>0</v>
      </c>
      <c r="C49" s="43">
        <f>+PD!C49+PND!C49</f>
        <v>0</v>
      </c>
      <c r="D49" s="43">
        <f>+PD!D49+PND!D49</f>
        <v>0</v>
      </c>
      <c r="E49" s="43">
        <f>+PD!E49+PND!E49</f>
        <v>0</v>
      </c>
      <c r="F49" s="43">
        <f>+PD!F49+PND!F49</f>
        <v>0</v>
      </c>
      <c r="G49" s="43">
        <f>+PD!G49+PND!G49</f>
        <v>0</v>
      </c>
      <c r="H49" s="43">
        <f>+PD!H49+PND!H49</f>
        <v>0</v>
      </c>
      <c r="I49" s="43">
        <f>+PD!I49+PND!I49</f>
        <v>0</v>
      </c>
      <c r="J49" s="43">
        <f>+PD!J49+PND!J49</f>
        <v>0</v>
      </c>
      <c r="K49" s="43">
        <f>+PD!K49+PND!K49</f>
        <v>0</v>
      </c>
      <c r="L49" s="43">
        <f>+PD!L49+PND!L49</f>
        <v>0</v>
      </c>
      <c r="M49" s="43">
        <f>+PD!M49+PND!M49</f>
        <v>0</v>
      </c>
      <c r="N49" s="43">
        <f>+PD!N49+PND!N49</f>
        <v>0</v>
      </c>
      <c r="O49" s="43">
        <f>+PD!O49+PND!O49</f>
        <v>0</v>
      </c>
      <c r="P49" s="43">
        <f>+PD!P49+PND!P49</f>
        <v>0</v>
      </c>
      <c r="Q49" s="43">
        <f>+PD!Q49+PND!Q49</f>
        <v>0</v>
      </c>
      <c r="R49" s="43">
        <f>+PD!R49+PND!R49</f>
        <v>0</v>
      </c>
      <c r="S49" s="43">
        <f>+PD!S49+PND!S49</f>
        <v>0</v>
      </c>
      <c r="T49" s="43">
        <f>+PD!T49+PND!T49</f>
        <v>0</v>
      </c>
      <c r="U49" s="43">
        <f>+PD!U49+PND!U49</f>
        <v>0</v>
      </c>
      <c r="V49" s="43">
        <f>+PD!V49+PND!V49</f>
        <v>0</v>
      </c>
      <c r="W49" s="43">
        <f>+PD!W49+PND!W49</f>
        <v>0</v>
      </c>
      <c r="X49" s="43">
        <f>IF(PD!X49=0,PND!X49,IF(PND!X49=0,PD!X49,AVERAGE(PD!X49,PND!X49)))</f>
        <v>98.739000000000004</v>
      </c>
      <c r="Y49" s="43">
        <f>IF(PD!Y49=0,PND!Y49,IF(PND!Y49=0,PD!Y49,AVERAGE(PD!Y49,PND!Y49)))</f>
        <v>5.2927919999999995</v>
      </c>
      <c r="Z49" s="43">
        <f>IF(PD!Z49=0,PND!Z49,IF(PND!Z49=0,PD!Z49,AVERAGE(PD!Z49,PND!Z49)))</f>
        <v>57.914333333333332</v>
      </c>
      <c r="AA49" s="43">
        <f>+PD!AA49+PND!AA49</f>
        <v>0</v>
      </c>
      <c r="AB49" s="43">
        <f>+PD!AB49+PND!AB49</f>
        <v>0</v>
      </c>
      <c r="AC49" s="43">
        <f>+PD!AC49+PND!AC49</f>
        <v>0</v>
      </c>
      <c r="AD49" s="43">
        <f>+PD!AD49+PND!AD49</f>
        <v>0</v>
      </c>
      <c r="AE49" s="43">
        <f>+PD!AE49+PND!AE49</f>
        <v>0</v>
      </c>
      <c r="AF49" s="43">
        <f>+PD!AF49+PND!AF49</f>
        <v>0</v>
      </c>
      <c r="AG49" s="43">
        <f>+PD!AG49+PND!AG49</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120</v>
      </c>
      <c r="C51" s="47">
        <f t="shared" ref="C51:AG51" si="0">SUM(C13:C50)</f>
        <v>9.749485</v>
      </c>
      <c r="D51" s="47">
        <f t="shared" si="0"/>
        <v>0</v>
      </c>
      <c r="E51" s="47">
        <f t="shared" si="0"/>
        <v>409.38548299999997</v>
      </c>
      <c r="F51" s="47">
        <f t="shared" si="0"/>
        <v>2290.5472789999999</v>
      </c>
      <c r="G51" s="47">
        <f t="shared" si="0"/>
        <v>5.5798999999999994E-2</v>
      </c>
      <c r="H51" s="47">
        <f t="shared" si="0"/>
        <v>0.81643800000000011</v>
      </c>
      <c r="I51" s="47">
        <f t="shared" si="0"/>
        <v>42.101595999999994</v>
      </c>
      <c r="J51" s="47">
        <f t="shared" si="0"/>
        <v>0</v>
      </c>
      <c r="K51" s="47">
        <f t="shared" si="0"/>
        <v>9.5705100000000023</v>
      </c>
      <c r="L51" s="47">
        <f t="shared" si="0"/>
        <v>0</v>
      </c>
      <c r="M51" s="47">
        <f t="shared" si="0"/>
        <v>380.08619499999998</v>
      </c>
      <c r="N51" s="47">
        <f t="shared" si="0"/>
        <v>2266.1480189999997</v>
      </c>
      <c r="O51" s="47">
        <f t="shared" si="0"/>
        <v>5.2942999999999997E-2</v>
      </c>
      <c r="P51" s="47">
        <f t="shared" si="0"/>
        <v>0.79389200000000004</v>
      </c>
      <c r="Q51" s="47">
        <f t="shared" si="0"/>
        <v>39.425561999999992</v>
      </c>
      <c r="R51" s="47">
        <f t="shared" si="0"/>
        <v>0</v>
      </c>
      <c r="S51" s="47">
        <f t="shared" si="0"/>
        <v>8.776590999999998</v>
      </c>
      <c r="T51" s="47">
        <f t="shared" si="0"/>
        <v>0</v>
      </c>
      <c r="U51" s="47">
        <f t="shared" si="0"/>
        <v>380.08619499999998</v>
      </c>
      <c r="V51" s="47">
        <f t="shared" si="0"/>
        <v>2266.1480189999997</v>
      </c>
      <c r="W51" s="47">
        <f t="shared" si="0"/>
        <v>5.2942999999999997E-2</v>
      </c>
      <c r="X51" s="47">
        <f>IF((SUM(X13:X49))=0,0,SUM(X13:X49)/(COUNT(X13:X49)-COUNTIF(X13:X49,0)))</f>
        <v>98.739000000000019</v>
      </c>
      <c r="Y51" s="47">
        <f>IF((SUM(Y13:Y49))=0,0,SUM(Y13:Y49)/(COUNT(Y13:Y49)-COUNTIF(Y13:Y49,0)))</f>
        <v>5.2927919999999986</v>
      </c>
      <c r="Z51" s="47">
        <f>IF((SUM(Z13:Z49))=0,0,SUM(Z13:Z49)/(COUNT(Z13:Z49)-COUNTIF(Z13:Z49,0)))</f>
        <v>57.914333333333367</v>
      </c>
      <c r="AA51" s="47">
        <f t="shared" si="0"/>
        <v>871.49998000000016</v>
      </c>
      <c r="AB51" s="47">
        <f t="shared" si="0"/>
        <v>223.76666800000001</v>
      </c>
      <c r="AC51" s="47">
        <f t="shared" si="0"/>
        <v>168.84014300000001</v>
      </c>
      <c r="AD51" s="47">
        <f t="shared" si="0"/>
        <v>32.065711999999998</v>
      </c>
      <c r="AE51" s="47">
        <f t="shared" si="0"/>
        <v>0.29504400000000008</v>
      </c>
      <c r="AF51" s="47">
        <f t="shared" si="0"/>
        <v>446.53227799999991</v>
      </c>
      <c r="AG51" s="47">
        <f t="shared" si="0"/>
        <v>264.14745599999992</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2:AG51"/>
  <sheetViews>
    <sheetView workbookViewId="0">
      <selection activeCell="M7" sqref="M7"/>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213</v>
      </c>
    </row>
    <row r="7" spans="1:33" ht="12" customHeight="1" x14ac:dyDescent="0.2">
      <c r="K7" s="2" t="str">
        <f>+PDP!K7</f>
        <v>Limite E</v>
      </c>
      <c r="M7" s="1">
        <f>MAX('1P'!M7,PRB!M7)</f>
        <v>2043</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+'1P'!B13+PRB!B13</f>
        <v>92</v>
      </c>
      <c r="C13" s="43">
        <f>+'1P'!C13+PRB!C13</f>
        <v>0.79404999999999992</v>
      </c>
      <c r="D13" s="43">
        <f>+'1P'!D13+PRB!D13</f>
        <v>0</v>
      </c>
      <c r="E13" s="43">
        <f>+'1P'!E13+PRB!E13</f>
        <v>129.99075999999999</v>
      </c>
      <c r="F13" s="43">
        <f>+'1P'!F13+PRB!F13</f>
        <v>108.25103899999999</v>
      </c>
      <c r="G13" s="43">
        <f>+'1P'!G13+PRB!G13</f>
        <v>1.2671999999999999E-2</v>
      </c>
      <c r="H13" s="43">
        <f>+'1P'!H13+PRB!H13</f>
        <v>0.100027</v>
      </c>
      <c r="I13" s="43">
        <f>+'1P'!I13+PRB!I13</f>
        <v>11.932088</v>
      </c>
      <c r="J13" s="43">
        <f>+'1P'!J13+PRB!J13</f>
        <v>0</v>
      </c>
      <c r="K13" s="43">
        <f>+'1P'!K13+PRB!K13</f>
        <v>0.61507500000000004</v>
      </c>
      <c r="L13" s="43">
        <f>+'1P'!L13+PRB!L13</f>
        <v>0</v>
      </c>
      <c r="M13" s="43">
        <f>+'1P'!M13+PRB!M13</f>
        <v>100.691472</v>
      </c>
      <c r="N13" s="43">
        <f>+'1P'!N13+PRB!N13</f>
        <v>83.851779000000008</v>
      </c>
      <c r="O13" s="43">
        <f>+'1P'!O13+PRB!O13</f>
        <v>9.8160000000000001E-3</v>
      </c>
      <c r="P13" s="43">
        <f>+'1P'!P13+PRB!P13</f>
        <v>7.7480999999999994E-2</v>
      </c>
      <c r="Q13" s="43">
        <f>+'1P'!Q13+PRB!Q13</f>
        <v>9.2426539999999999</v>
      </c>
      <c r="R13" s="43">
        <f>+'1P'!R13+PRB!R13</f>
        <v>0</v>
      </c>
      <c r="S13" s="43">
        <f>+'1P'!S13+PRB!S13</f>
        <v>0.53759299999999999</v>
      </c>
      <c r="T13" s="43">
        <f>+'1P'!T13+PRB!T13</f>
        <v>0</v>
      </c>
      <c r="U13" s="43">
        <f>+'1P'!U13+PRB!U13</f>
        <v>100.691472</v>
      </c>
      <c r="V13" s="43">
        <f>+'1P'!V13+PRB!V13</f>
        <v>83.851779000000008</v>
      </c>
      <c r="W13" s="43">
        <f>+'1P'!W13+PRB!W13</f>
        <v>9.8160000000000001E-3</v>
      </c>
      <c r="X13" s="43">
        <f>IF('1P'!X13=0,PRB!X13,IF(PRB!X13=0,'1P'!X13,AVERAGE('1P'!X13,PRB!X13)))</f>
        <v>98.739000000000004</v>
      </c>
      <c r="Y13" s="43">
        <f>IF('1P'!Y13=0,PRB!Y13,IF(PRB!Y13=0,'1P'!Y13,AVERAGE('1P'!Y13,PRB!Y13)))</f>
        <v>5.2927919999999995</v>
      </c>
      <c r="Z13" s="43">
        <f>IF('1P'!Z13=0,PRB!Z13,IF(PRB!Z13=0,'1P'!Z13,AVERAGE('1P'!Z13,PRB!Z13)))</f>
        <v>57.914333333333332</v>
      </c>
      <c r="AA13" s="43">
        <f>+'1P'!AA13+PRB!AA13</f>
        <v>54.150736000000002</v>
      </c>
      <c r="AB13" s="43">
        <f>+'1P'!AB13+PRB!AB13</f>
        <v>8.3926409999999994</v>
      </c>
      <c r="AC13" s="43">
        <f>+'1P'!AC13+PRB!AC13</f>
        <v>4.344252</v>
      </c>
      <c r="AD13" s="43">
        <f>+'1P'!AD13+PRB!AD13</f>
        <v>0</v>
      </c>
      <c r="AE13" s="43">
        <f>+'1P'!AE13+PRB!AE13</f>
        <v>4.9415000000000001E-2</v>
      </c>
      <c r="AF13" s="43">
        <f>+'1P'!AF13+PRB!AF13</f>
        <v>41.364424999999997</v>
      </c>
      <c r="AG13" s="43">
        <f>+'1P'!AG13+PRB!AG13</f>
        <v>39.439430999999999</v>
      </c>
    </row>
    <row r="14" spans="1:33" x14ac:dyDescent="0.2">
      <c r="A14" s="41">
        <f>+'D-PDP'!C37</f>
        <v>2024</v>
      </c>
      <c r="B14" s="42">
        <f>+'1P'!B14+PRB!B14</f>
        <v>88</v>
      </c>
      <c r="C14" s="43">
        <f>+'1P'!C14+PRB!C14</f>
        <v>0.68849400000000005</v>
      </c>
      <c r="D14" s="43">
        <f>+'1P'!D14+PRB!D14</f>
        <v>0</v>
      </c>
      <c r="E14" s="43">
        <f>+'1P'!E14+PRB!E14</f>
        <v>88.594644000000002</v>
      </c>
      <c r="F14" s="43">
        <f>+'1P'!F14+PRB!F14</f>
        <v>106.390456</v>
      </c>
      <c r="G14" s="43">
        <f>+'1P'!G14+PRB!G14</f>
        <v>9.7850000000000003E-3</v>
      </c>
      <c r="H14" s="43">
        <f>+'1P'!H14+PRB!H14</f>
        <v>5.5079000000000003E-2</v>
      </c>
      <c r="I14" s="43">
        <f>+'1P'!I14+PRB!I14</f>
        <v>8.4597569999999997</v>
      </c>
      <c r="J14" s="43">
        <f>+'1P'!J14+PRB!J14</f>
        <v>0</v>
      </c>
      <c r="K14" s="43">
        <f>+'1P'!K14+PRB!K14</f>
        <v>0.68849400000000005</v>
      </c>
      <c r="L14" s="43">
        <f>+'1P'!L14+PRB!L14</f>
        <v>0</v>
      </c>
      <c r="M14" s="43">
        <f>+'1P'!M14+PRB!M14</f>
        <v>88.594644000000002</v>
      </c>
      <c r="N14" s="43">
        <f>+'1P'!N14+PRB!N14</f>
        <v>106.390456</v>
      </c>
      <c r="O14" s="43">
        <f>+'1P'!O14+PRB!O14</f>
        <v>9.7850000000000003E-3</v>
      </c>
      <c r="P14" s="43">
        <f>+'1P'!P14+PRB!P14</f>
        <v>5.5079000000000003E-2</v>
      </c>
      <c r="Q14" s="43">
        <f>+'1P'!Q14+PRB!Q14</f>
        <v>8.4597569999999997</v>
      </c>
      <c r="R14" s="43">
        <f>+'1P'!R14+PRB!R14</f>
        <v>0</v>
      </c>
      <c r="S14" s="43">
        <f>+'1P'!S14+PRB!S14</f>
        <v>0.63341500000000006</v>
      </c>
      <c r="T14" s="43">
        <f>+'1P'!T14+PRB!T14</f>
        <v>0</v>
      </c>
      <c r="U14" s="43">
        <f>+'1P'!U14+PRB!U14</f>
        <v>88.594644000000002</v>
      </c>
      <c r="V14" s="43">
        <f>+'1P'!V14+PRB!V14</f>
        <v>106.390456</v>
      </c>
      <c r="W14" s="43">
        <f>+'1P'!W14+PRB!W14</f>
        <v>9.7850000000000003E-3</v>
      </c>
      <c r="X14" s="43">
        <f>IF('1P'!X14=0,PRB!X14,IF(PRB!X14=0,'1P'!X14,AVERAGE('1P'!X14,PRB!X14)))</f>
        <v>98.739000000000004</v>
      </c>
      <c r="Y14" s="43">
        <f>IF('1P'!Y14=0,PRB!Y14,IF(PRB!Y14=0,'1P'!Y14,AVERAGE('1P'!Y14,PRB!Y14)))</f>
        <v>5.2927919999999995</v>
      </c>
      <c r="Z14" s="43">
        <f>IF('1P'!Z14=0,PRB!Z14,IF(PRB!Z14=0,'1P'!Z14,AVERAGE('1P'!Z14,PRB!Z14)))</f>
        <v>57.914333333333332</v>
      </c>
      <c r="AA14" s="43">
        <f>+'1P'!AA14+PRB!AA14</f>
        <v>63.546348000000002</v>
      </c>
      <c r="AB14" s="43">
        <f>+'1P'!AB14+PRB!AB14</f>
        <v>10.583934000000001</v>
      </c>
      <c r="AC14" s="43">
        <f>+'1P'!AC14+PRB!AC14</f>
        <v>5.6483159999999994</v>
      </c>
      <c r="AD14" s="43">
        <f>+'1P'!AD14+PRB!AD14</f>
        <v>0</v>
      </c>
      <c r="AE14" s="43">
        <f>+'1P'!AE14+PRB!AE14</f>
        <v>4.6079000000000002E-2</v>
      </c>
      <c r="AF14" s="43">
        <f>+'1P'!AF14+PRB!AF14</f>
        <v>47.268013999999994</v>
      </c>
      <c r="AG14" s="43">
        <f>+'1P'!AG14+PRB!AG14</f>
        <v>40.971167999999999</v>
      </c>
    </row>
    <row r="15" spans="1:33" x14ac:dyDescent="0.2">
      <c r="A15" s="41">
        <f>+'D-PDP'!C38</f>
        <v>2025</v>
      </c>
      <c r="B15" s="42">
        <f>+'1P'!B15+PRB!B15</f>
        <v>109</v>
      </c>
      <c r="C15" s="43">
        <f>+'1P'!C15+PRB!C15</f>
        <v>0.68213400000000002</v>
      </c>
      <c r="D15" s="43">
        <f>+'1P'!D15+PRB!D15</f>
        <v>0</v>
      </c>
      <c r="E15" s="43">
        <f>+'1P'!E15+PRB!E15</f>
        <v>60.23836</v>
      </c>
      <c r="F15" s="43">
        <f>+'1P'!F15+PRB!F15</f>
        <v>151.11491399999997</v>
      </c>
      <c r="G15" s="43">
        <f>+'1P'!G15+PRB!G15</f>
        <v>7.7610000000000005E-3</v>
      </c>
      <c r="H15" s="43">
        <f>+'1P'!H15+PRB!H15</f>
        <v>5.4569000000000006E-2</v>
      </c>
      <c r="I15" s="43">
        <f>+'1P'!I15+PRB!I15</f>
        <v>6.067984</v>
      </c>
      <c r="J15" s="43">
        <f>+'1P'!J15+PRB!J15</f>
        <v>0</v>
      </c>
      <c r="K15" s="43">
        <f>+'1P'!K15+PRB!K15</f>
        <v>0.68213400000000002</v>
      </c>
      <c r="L15" s="43">
        <f>+'1P'!L15+PRB!L15</f>
        <v>0</v>
      </c>
      <c r="M15" s="43">
        <f>+'1P'!M15+PRB!M15</f>
        <v>60.23836</v>
      </c>
      <c r="N15" s="43">
        <f>+'1P'!N15+PRB!N15</f>
        <v>151.11491399999997</v>
      </c>
      <c r="O15" s="43">
        <f>+'1P'!O15+PRB!O15</f>
        <v>7.7610000000000005E-3</v>
      </c>
      <c r="P15" s="43">
        <f>+'1P'!P15+PRB!P15</f>
        <v>5.4569000000000006E-2</v>
      </c>
      <c r="Q15" s="43">
        <f>+'1P'!Q15+PRB!Q15</f>
        <v>6.067984</v>
      </c>
      <c r="R15" s="43">
        <f>+'1P'!R15+PRB!R15</f>
        <v>0</v>
      </c>
      <c r="S15" s="43">
        <f>+'1P'!S15+PRB!S15</f>
        <v>0.62756400000000001</v>
      </c>
      <c r="T15" s="43">
        <f>+'1P'!T15+PRB!T15</f>
        <v>0</v>
      </c>
      <c r="U15" s="43">
        <f>+'1P'!U15+PRB!U15</f>
        <v>60.23836</v>
      </c>
      <c r="V15" s="43">
        <f>+'1P'!V15+PRB!V15</f>
        <v>151.11491399999997</v>
      </c>
      <c r="W15" s="43">
        <f>+'1P'!W15+PRB!W15</f>
        <v>7.7610000000000005E-3</v>
      </c>
      <c r="X15" s="43">
        <f>IF('1P'!X15=0,PRB!X15,IF(PRB!X15=0,'1P'!X15,AVERAGE('1P'!X15,PRB!X15)))</f>
        <v>98.739000000000004</v>
      </c>
      <c r="Y15" s="43">
        <f>IF('1P'!Y15=0,PRB!Y15,IF(PRB!Y15=0,'1P'!Y15,AVERAGE('1P'!Y15,PRB!Y15)))</f>
        <v>5.2927919999999995</v>
      </c>
      <c r="Z15" s="43">
        <f>IF('1P'!Z15=0,PRB!Z15,IF(PRB!Z15=0,'1P'!Z15,AVERAGE('1P'!Z15,PRB!Z15)))</f>
        <v>57.914333333333332</v>
      </c>
      <c r="AA15" s="43">
        <f>+'1P'!AA15+PRB!AA15</f>
        <v>62.707938000000006</v>
      </c>
      <c r="AB15" s="43">
        <f>+'1P'!AB15+PRB!AB15</f>
        <v>11.811731999999999</v>
      </c>
      <c r="AC15" s="43">
        <f>+'1P'!AC15+PRB!AC15</f>
        <v>67.769556999999992</v>
      </c>
      <c r="AD15" s="43">
        <f>+'1P'!AD15+PRB!AD15</f>
        <v>0</v>
      </c>
      <c r="AE15" s="43">
        <f>+'1P'!AE15+PRB!AE15</f>
        <v>3.4619999999999998E-2</v>
      </c>
      <c r="AF15" s="43">
        <f>+'1P'!AF15+PRB!AF15</f>
        <v>-16.907973999999996</v>
      </c>
      <c r="AG15" s="43">
        <f>+'1P'!AG15+PRB!AG15</f>
        <v>-13.323240000000004</v>
      </c>
    </row>
    <row r="16" spans="1:33" x14ac:dyDescent="0.2">
      <c r="A16" s="41">
        <f>+'D-PDP'!C39</f>
        <v>2026</v>
      </c>
      <c r="B16" s="42">
        <f>+'1P'!B16+PRB!B16</f>
        <v>131</v>
      </c>
      <c r="C16" s="43">
        <f>+'1P'!C16+PRB!C16</f>
        <v>0.9130100000000001</v>
      </c>
      <c r="D16" s="43">
        <f>+'1P'!D16+PRB!D16</f>
        <v>0</v>
      </c>
      <c r="E16" s="43">
        <f>+'1P'!E16+PRB!E16</f>
        <v>40.221222999999995</v>
      </c>
      <c r="F16" s="43">
        <f>+'1P'!F16+PRB!F16</f>
        <v>323.29729400000002</v>
      </c>
      <c r="G16" s="43">
        <f>+'1P'!G16+PRB!G16</f>
        <v>6.2959999999999995E-3</v>
      </c>
      <c r="H16" s="43">
        <f>+'1P'!H16+PRB!H16</f>
        <v>7.3038000000000006E-2</v>
      </c>
      <c r="I16" s="43">
        <f>+'1P'!I16+PRB!I16</f>
        <v>4.3690509999999998</v>
      </c>
      <c r="J16" s="43">
        <f>+'1P'!J16+PRB!J16</f>
        <v>0</v>
      </c>
      <c r="K16" s="43">
        <f>+'1P'!K16+PRB!K16</f>
        <v>0.9130100000000001</v>
      </c>
      <c r="L16" s="43">
        <f>+'1P'!L16+PRB!L16</f>
        <v>0</v>
      </c>
      <c r="M16" s="43">
        <f>+'1P'!M16+PRB!M16</f>
        <v>40.221222999999995</v>
      </c>
      <c r="N16" s="43">
        <f>+'1P'!N16+PRB!N16</f>
        <v>323.29729400000002</v>
      </c>
      <c r="O16" s="43">
        <f>+'1P'!O16+PRB!O16</f>
        <v>6.2959999999999995E-3</v>
      </c>
      <c r="P16" s="43">
        <f>+'1P'!P16+PRB!P16</f>
        <v>7.3038000000000006E-2</v>
      </c>
      <c r="Q16" s="43">
        <f>+'1P'!Q16+PRB!Q16</f>
        <v>4.3690509999999998</v>
      </c>
      <c r="R16" s="43">
        <f>+'1P'!R16+PRB!R16</f>
        <v>0</v>
      </c>
      <c r="S16" s="43">
        <f>+'1P'!S16+PRB!S16</f>
        <v>0.83996800000000005</v>
      </c>
      <c r="T16" s="43">
        <f>+'1P'!T16+PRB!T16</f>
        <v>0</v>
      </c>
      <c r="U16" s="43">
        <f>+'1P'!U16+PRB!U16</f>
        <v>40.221222999999995</v>
      </c>
      <c r="V16" s="43">
        <f>+'1P'!V16+PRB!V16</f>
        <v>323.29729400000002</v>
      </c>
      <c r="W16" s="43">
        <f>+'1P'!W16+PRB!W16</f>
        <v>6.2959999999999995E-3</v>
      </c>
      <c r="X16" s="43">
        <f>IF('1P'!X16=0,PRB!X16,IF(PRB!X16=0,'1P'!X16,AVERAGE('1P'!X16,PRB!X16)))</f>
        <v>98.739000000000004</v>
      </c>
      <c r="Y16" s="43">
        <f>IF('1P'!Y16=0,PRB!Y16,IF(PRB!Y16=0,'1P'!Y16,AVERAGE('1P'!Y16,PRB!Y16)))</f>
        <v>5.2927919999999995</v>
      </c>
      <c r="Z16" s="43">
        <f>IF('1P'!Z16=0,PRB!Z16,IF(PRB!Z16=0,'1P'!Z16,AVERAGE('1P'!Z16,PRB!Z16)))</f>
        <v>57.914333333333332</v>
      </c>
      <c r="AA16" s="43">
        <f>+'1P'!AA16+PRB!AA16</f>
        <v>83.494609999999994</v>
      </c>
      <c r="AB16" s="43">
        <f>+'1P'!AB16+PRB!AB16</f>
        <v>13.092943</v>
      </c>
      <c r="AC16" s="43">
        <f>+'1P'!AC16+PRB!AC16</f>
        <v>54.027267000000002</v>
      </c>
      <c r="AD16" s="43">
        <f>+'1P'!AD16+PRB!AD16</f>
        <v>0</v>
      </c>
      <c r="AE16" s="43">
        <f>+'1P'!AE16+PRB!AE16</f>
        <v>2.6173000000000002E-2</v>
      </c>
      <c r="AF16" s="43">
        <f>+'1P'!AF16+PRB!AF16</f>
        <v>16.348225000000003</v>
      </c>
      <c r="AG16" s="43">
        <f>+'1P'!AG16+PRB!AG16</f>
        <v>11.71106</v>
      </c>
    </row>
    <row r="17" spans="1:33" x14ac:dyDescent="0.2">
      <c r="A17" s="41">
        <f>+'D-PDP'!C40</f>
        <v>2027</v>
      </c>
      <c r="B17" s="42">
        <f>+'1P'!B17+PRB!B17</f>
        <v>131</v>
      </c>
      <c r="C17" s="43">
        <f>+'1P'!C17+PRB!C17</f>
        <v>1.324468</v>
      </c>
      <c r="D17" s="43">
        <f>+'1P'!D17+PRB!D17</f>
        <v>0</v>
      </c>
      <c r="E17" s="43">
        <f>+'1P'!E17+PRB!E17</f>
        <v>24.809072999999998</v>
      </c>
      <c r="F17" s="43">
        <f>+'1P'!F17+PRB!F17</f>
        <v>294.60152600000004</v>
      </c>
      <c r="G17" s="43">
        <f>+'1P'!G17+PRB!G17</f>
        <v>5.0879999999999996E-3</v>
      </c>
      <c r="H17" s="43">
        <f>+'1P'!H17+PRB!H17</f>
        <v>0.10595599999999999</v>
      </c>
      <c r="I17" s="43">
        <f>+'1P'!I17+PRB!I17</f>
        <v>3.0390509999999997</v>
      </c>
      <c r="J17" s="43">
        <f>+'1P'!J17+PRB!J17</f>
        <v>0</v>
      </c>
      <c r="K17" s="43">
        <f>+'1P'!K17+PRB!K17</f>
        <v>1.324468</v>
      </c>
      <c r="L17" s="43">
        <f>+'1P'!L17+PRB!L17</f>
        <v>0</v>
      </c>
      <c r="M17" s="43">
        <f>+'1P'!M17+PRB!M17</f>
        <v>24.809072999999998</v>
      </c>
      <c r="N17" s="43">
        <f>+'1P'!N17+PRB!N17</f>
        <v>294.60152600000004</v>
      </c>
      <c r="O17" s="43">
        <f>+'1P'!O17+PRB!O17</f>
        <v>5.0879999999999996E-3</v>
      </c>
      <c r="P17" s="43">
        <f>+'1P'!P17+PRB!P17</f>
        <v>0.10595599999999999</v>
      </c>
      <c r="Q17" s="43">
        <f>+'1P'!Q17+PRB!Q17</f>
        <v>3.0390509999999997</v>
      </c>
      <c r="R17" s="43">
        <f>+'1P'!R17+PRB!R17</f>
        <v>0</v>
      </c>
      <c r="S17" s="43">
        <f>+'1P'!S17+PRB!S17</f>
        <v>1.21851</v>
      </c>
      <c r="T17" s="43">
        <f>+'1P'!T17+PRB!T17</f>
        <v>0</v>
      </c>
      <c r="U17" s="43">
        <f>+'1P'!U17+PRB!U17</f>
        <v>24.809072999999998</v>
      </c>
      <c r="V17" s="43">
        <f>+'1P'!V17+PRB!V17</f>
        <v>294.60152600000004</v>
      </c>
      <c r="W17" s="43">
        <f>+'1P'!W17+PRB!W17</f>
        <v>5.0879999999999996E-3</v>
      </c>
      <c r="X17" s="43">
        <f>IF('1P'!X17=0,PRB!X17,IF(PRB!X17=0,'1P'!X17,AVERAGE('1P'!X17,PRB!X17)))</f>
        <v>98.739000000000004</v>
      </c>
      <c r="Y17" s="43">
        <f>IF('1P'!Y17=0,PRB!Y17,IF(PRB!Y17=0,'1P'!Y17,AVERAGE('1P'!Y17,PRB!Y17)))</f>
        <v>5.2927919999999995</v>
      </c>
      <c r="Z17" s="43">
        <f>IF('1P'!Z17=0,PRB!Z17,IF(PRB!Z17=0,'1P'!Z17,AVERAGE('1P'!Z17,PRB!Z17)))</f>
        <v>57.914333333333332</v>
      </c>
      <c r="AA17" s="43">
        <f>+'1P'!AA17+PRB!AA17</f>
        <v>120.724073</v>
      </c>
      <c r="AB17" s="43">
        <f>+'1P'!AB17+PRB!AB17</f>
        <v>13.760092</v>
      </c>
      <c r="AC17" s="43">
        <f>+'1P'!AC17+PRB!AC17</f>
        <v>30.329941000000002</v>
      </c>
      <c r="AD17" s="43">
        <f>+'1P'!AD17+PRB!AD17</f>
        <v>0</v>
      </c>
      <c r="AE17" s="43">
        <f>+'1P'!AE17+PRB!AE17</f>
        <v>1.9439999999999999E-2</v>
      </c>
      <c r="AF17" s="43">
        <f>+'1P'!AF17+PRB!AF17</f>
        <v>76.614595000000008</v>
      </c>
      <c r="AG17" s="43">
        <f>+'1P'!AG17+PRB!AG17</f>
        <v>49.893552</v>
      </c>
    </row>
    <row r="18" spans="1:33" x14ac:dyDescent="0.2">
      <c r="A18" s="41">
        <f>+'D-PDP'!C41</f>
        <v>2028</v>
      </c>
      <c r="B18" s="42">
        <f>+'1P'!B18+PRB!B18</f>
        <v>130</v>
      </c>
      <c r="C18" s="43">
        <f>+'1P'!C18+PRB!C18</f>
        <v>1.4443619999999999</v>
      </c>
      <c r="D18" s="43">
        <f>+'1P'!D18+PRB!D18</f>
        <v>0</v>
      </c>
      <c r="E18" s="43">
        <f>+'1P'!E18+PRB!E18</f>
        <v>16.092219999999998</v>
      </c>
      <c r="F18" s="43">
        <f>+'1P'!F18+PRB!F18</f>
        <v>272.70885300000003</v>
      </c>
      <c r="G18" s="43">
        <f>+'1P'!G18+PRB!G18</f>
        <v>4.0940000000000004E-3</v>
      </c>
      <c r="H18" s="43">
        <f>+'1P'!H18+PRB!H18</f>
        <v>0.11554700000000001</v>
      </c>
      <c r="I18" s="43">
        <f>+'1P'!I18+PRB!I18</f>
        <v>2.197886</v>
      </c>
      <c r="J18" s="43">
        <f>+'1P'!J18+PRB!J18</f>
        <v>0</v>
      </c>
      <c r="K18" s="43">
        <f>+'1P'!K18+PRB!K18</f>
        <v>1.4443619999999999</v>
      </c>
      <c r="L18" s="43">
        <f>+'1P'!L18+PRB!L18</f>
        <v>0</v>
      </c>
      <c r="M18" s="43">
        <f>+'1P'!M18+PRB!M18</f>
        <v>16.092219999999998</v>
      </c>
      <c r="N18" s="43">
        <f>+'1P'!N18+PRB!N18</f>
        <v>272.70885300000003</v>
      </c>
      <c r="O18" s="43">
        <f>+'1P'!O18+PRB!O18</f>
        <v>4.0940000000000004E-3</v>
      </c>
      <c r="P18" s="43">
        <f>+'1P'!P18+PRB!P18</f>
        <v>0.11554700000000001</v>
      </c>
      <c r="Q18" s="43">
        <f>+'1P'!Q18+PRB!Q18</f>
        <v>2.197886</v>
      </c>
      <c r="R18" s="43">
        <f>+'1P'!R18+PRB!R18</f>
        <v>0</v>
      </c>
      <c r="S18" s="43">
        <f>+'1P'!S18+PRB!S18</f>
        <v>1.328813</v>
      </c>
      <c r="T18" s="43">
        <f>+'1P'!T18+PRB!T18</f>
        <v>0</v>
      </c>
      <c r="U18" s="43">
        <f>+'1P'!U18+PRB!U18</f>
        <v>16.092219999999998</v>
      </c>
      <c r="V18" s="43">
        <f>+'1P'!V18+PRB!V18</f>
        <v>272.70885300000003</v>
      </c>
      <c r="W18" s="43">
        <f>+'1P'!W18+PRB!W18</f>
        <v>4.0940000000000004E-3</v>
      </c>
      <c r="X18" s="43">
        <f>IF('1P'!X18=0,PRB!X18,IF(PRB!X18=0,'1P'!X18,AVERAGE('1P'!X18,PRB!X18)))</f>
        <v>98.739000000000004</v>
      </c>
      <c r="Y18" s="43">
        <f>IF('1P'!Y18=0,PRB!Y18,IF(PRB!Y18=0,'1P'!Y18,AVERAGE('1P'!Y18,PRB!Y18)))</f>
        <v>5.2927919999999995</v>
      </c>
      <c r="Z18" s="43">
        <f>IF('1P'!Z18=0,PRB!Z18,IF(PRB!Z18=0,'1P'!Z18,AVERAGE('1P'!Z18,PRB!Z18)))</f>
        <v>57.914333333333332</v>
      </c>
      <c r="AA18" s="43">
        <f>+'1P'!AA18+PRB!AA18</f>
        <v>131.51474000000002</v>
      </c>
      <c r="AB18" s="43">
        <f>+'1P'!AB18+PRB!AB18</f>
        <v>14.175938</v>
      </c>
      <c r="AC18" s="43">
        <f>+'1P'!AC18+PRB!AC18</f>
        <v>19.958159999999999</v>
      </c>
      <c r="AD18" s="43">
        <f>+'1P'!AD18+PRB!AD18</f>
        <v>0</v>
      </c>
      <c r="AE18" s="43">
        <f>+'1P'!AE18+PRB!AE18</f>
        <v>1.5249E-2</v>
      </c>
      <c r="AF18" s="43">
        <f>+'1P'!AF18+PRB!AF18</f>
        <v>97.365386999999998</v>
      </c>
      <c r="AG18" s="43">
        <f>+'1P'!AG18+PRB!AG18</f>
        <v>57.642767000000006</v>
      </c>
    </row>
    <row r="19" spans="1:33" x14ac:dyDescent="0.2">
      <c r="A19" s="41">
        <f>+'D-PDP'!C42</f>
        <v>2029</v>
      </c>
      <c r="B19" s="42">
        <f>+'1P'!B19+PRB!B19</f>
        <v>121</v>
      </c>
      <c r="C19" s="43">
        <f>+'1P'!C19+PRB!C19</f>
        <v>1.2547539999999999</v>
      </c>
      <c r="D19" s="43">
        <f>+'1P'!D19+PRB!D19</f>
        <v>0</v>
      </c>
      <c r="E19" s="43">
        <f>+'1P'!E19+PRB!E19</f>
        <v>14.033159000000001</v>
      </c>
      <c r="F19" s="43">
        <f>+'1P'!F19+PRB!F19</f>
        <v>216.01349299999998</v>
      </c>
      <c r="G19" s="43">
        <f>+'1P'!G19+PRB!G19</f>
        <v>3.228E-3</v>
      </c>
      <c r="H19" s="43">
        <f>+'1P'!H19+PRB!H19</f>
        <v>0.10037800000000001</v>
      </c>
      <c r="I19" s="43">
        <f>+'1P'!I19+PRB!I19</f>
        <v>1.818748</v>
      </c>
      <c r="J19" s="43">
        <f>+'1P'!J19+PRB!J19</f>
        <v>0</v>
      </c>
      <c r="K19" s="43">
        <f>+'1P'!K19+PRB!K19</f>
        <v>1.2547539999999999</v>
      </c>
      <c r="L19" s="43">
        <f>+'1P'!L19+PRB!L19</f>
        <v>0</v>
      </c>
      <c r="M19" s="43">
        <f>+'1P'!M19+PRB!M19</f>
        <v>14.033159000000001</v>
      </c>
      <c r="N19" s="43">
        <f>+'1P'!N19+PRB!N19</f>
        <v>216.01349299999998</v>
      </c>
      <c r="O19" s="43">
        <f>+'1P'!O19+PRB!O19</f>
        <v>3.228E-3</v>
      </c>
      <c r="P19" s="43">
        <f>+'1P'!P19+PRB!P19</f>
        <v>0.10037800000000001</v>
      </c>
      <c r="Q19" s="43">
        <f>+'1P'!Q19+PRB!Q19</f>
        <v>1.818748</v>
      </c>
      <c r="R19" s="43">
        <f>+'1P'!R19+PRB!R19</f>
        <v>0</v>
      </c>
      <c r="S19" s="43">
        <f>+'1P'!S19+PRB!S19</f>
        <v>1.154372</v>
      </c>
      <c r="T19" s="43">
        <f>+'1P'!T19+PRB!T19</f>
        <v>0</v>
      </c>
      <c r="U19" s="43">
        <f>+'1P'!U19+PRB!U19</f>
        <v>14.033159000000001</v>
      </c>
      <c r="V19" s="43">
        <f>+'1P'!V19+PRB!V19</f>
        <v>216.01349299999998</v>
      </c>
      <c r="W19" s="43">
        <f>+'1P'!W19+PRB!W19</f>
        <v>3.228E-3</v>
      </c>
      <c r="X19" s="43">
        <f>IF('1P'!X19=0,PRB!X19,IF(PRB!X19=0,'1P'!X19,AVERAGE('1P'!X19,PRB!X19)))</f>
        <v>98.739000000000004</v>
      </c>
      <c r="Y19" s="43">
        <f>IF('1P'!Y19=0,PRB!Y19,IF(PRB!Y19=0,'1P'!Y19,AVERAGE('1P'!Y19,PRB!Y19)))</f>
        <v>5.2927919999999995</v>
      </c>
      <c r="Z19" s="43">
        <f>IF('1P'!Z19=0,PRB!Z19,IF(PRB!Z19=0,'1P'!Z19,AVERAGE('1P'!Z19,PRB!Z19)))</f>
        <v>57.914333333333332</v>
      </c>
      <c r="AA19" s="43">
        <f>+'1P'!AA19+PRB!AA19</f>
        <v>114.23249799999999</v>
      </c>
      <c r="AB19" s="43">
        <f>+'1P'!AB19+PRB!AB19</f>
        <v>13.75498</v>
      </c>
      <c r="AC19" s="43">
        <f>+'1P'!AC19+PRB!AC19</f>
        <v>10.75961</v>
      </c>
      <c r="AD19" s="43">
        <f>+'1P'!AD19+PRB!AD19</f>
        <v>0</v>
      </c>
      <c r="AE19" s="43">
        <f>+'1P'!AE19+PRB!AE19</f>
        <v>1.3442000000000001E-2</v>
      </c>
      <c r="AF19" s="43">
        <f>+'1P'!AF19+PRB!AF19</f>
        <v>89.704459</v>
      </c>
      <c r="AG19" s="43">
        <f>+'1P'!AG19+PRB!AG19</f>
        <v>48.279367999999998</v>
      </c>
    </row>
    <row r="20" spans="1:33" x14ac:dyDescent="0.2">
      <c r="A20" s="41">
        <f>+'D-PDP'!C43</f>
        <v>2030</v>
      </c>
      <c r="B20" s="42">
        <f>+'1P'!B20+PRB!B20</f>
        <v>115</v>
      </c>
      <c r="C20" s="43">
        <f>+'1P'!C20+PRB!C20</f>
        <v>1.0211250000000001</v>
      </c>
      <c r="D20" s="43">
        <f>+'1P'!D20+PRB!D20</f>
        <v>0</v>
      </c>
      <c r="E20" s="43">
        <f>+'1P'!E20+PRB!E20</f>
        <v>12.115665999999999</v>
      </c>
      <c r="F20" s="43">
        <f>+'1P'!F20+PRB!F20</f>
        <v>170.95721400000002</v>
      </c>
      <c r="G20" s="43">
        <f>+'1P'!G20+PRB!G20</f>
        <v>2.503E-3</v>
      </c>
      <c r="H20" s="43">
        <f>+'1P'!H20+PRB!H20</f>
        <v>8.1687999999999997E-2</v>
      </c>
      <c r="I20" s="43">
        <f>+'1P'!I20+PRB!I20</f>
        <v>1.489574</v>
      </c>
      <c r="J20" s="43">
        <f>+'1P'!J20+PRB!J20</f>
        <v>0</v>
      </c>
      <c r="K20" s="43">
        <f>+'1P'!K20+PRB!K20</f>
        <v>1.0211250000000001</v>
      </c>
      <c r="L20" s="43">
        <f>+'1P'!L20+PRB!L20</f>
        <v>0</v>
      </c>
      <c r="M20" s="43">
        <f>+'1P'!M20+PRB!M20</f>
        <v>12.115665999999999</v>
      </c>
      <c r="N20" s="43">
        <f>+'1P'!N20+PRB!N20</f>
        <v>170.95721400000002</v>
      </c>
      <c r="O20" s="43">
        <f>+'1P'!O20+PRB!O20</f>
        <v>2.503E-3</v>
      </c>
      <c r="P20" s="43">
        <f>+'1P'!P20+PRB!P20</f>
        <v>8.1687999999999997E-2</v>
      </c>
      <c r="Q20" s="43">
        <f>+'1P'!Q20+PRB!Q20</f>
        <v>1.489574</v>
      </c>
      <c r="R20" s="43">
        <f>+'1P'!R20+PRB!R20</f>
        <v>0</v>
      </c>
      <c r="S20" s="43">
        <f>+'1P'!S20+PRB!S20</f>
        <v>0.93943500000000002</v>
      </c>
      <c r="T20" s="43">
        <f>+'1P'!T20+PRB!T20</f>
        <v>0</v>
      </c>
      <c r="U20" s="43">
        <f>+'1P'!U20+PRB!U20</f>
        <v>12.115665999999999</v>
      </c>
      <c r="V20" s="43">
        <f>+'1P'!V20+PRB!V20</f>
        <v>170.95721400000002</v>
      </c>
      <c r="W20" s="43">
        <f>+'1P'!W20+PRB!W20</f>
        <v>2.503E-3</v>
      </c>
      <c r="X20" s="43">
        <f>IF('1P'!X20=0,PRB!X20,IF(PRB!X20=0,'1P'!X20,AVERAGE('1P'!X20,PRB!X20)))</f>
        <v>98.739000000000004</v>
      </c>
      <c r="Y20" s="43">
        <f>IF('1P'!Y20=0,PRB!Y20,IF(PRB!Y20=0,'1P'!Y20,AVERAGE('1P'!Y20,PRB!Y20)))</f>
        <v>5.2927919999999995</v>
      </c>
      <c r="Z20" s="43">
        <f>IF('1P'!Z20=0,PRB!Z20,IF(PRB!Z20=0,'1P'!Z20,AVERAGE('1P'!Z20,PRB!Z20)))</f>
        <v>57.914333333333332</v>
      </c>
      <c r="AA20" s="43">
        <f>+'1P'!AA20+PRB!AA20</f>
        <v>92.960047000000003</v>
      </c>
      <c r="AB20" s="43">
        <f>+'1P'!AB20+PRB!AB20</f>
        <v>13.335569</v>
      </c>
      <c r="AC20" s="43">
        <f>+'1P'!AC20+PRB!AC20</f>
        <v>2.8456520000000003</v>
      </c>
      <c r="AD20" s="43">
        <f>+'1P'!AD20+PRB!AD20</f>
        <v>0</v>
      </c>
      <c r="AE20" s="43">
        <f>+'1P'!AE20+PRB!AE20</f>
        <v>1.1878E-2</v>
      </c>
      <c r="AF20" s="43">
        <f>+'1P'!AF20+PRB!AF20</f>
        <v>76.766941000000003</v>
      </c>
      <c r="AG20" s="43">
        <f>+'1P'!AG20+PRB!AG20</f>
        <v>37.560303000000005</v>
      </c>
    </row>
    <row r="21" spans="1:33" x14ac:dyDescent="0.2">
      <c r="A21" s="41">
        <f>+'D-PDP'!C44</f>
        <v>2031</v>
      </c>
      <c r="B21" s="42">
        <f>+'1P'!B21+PRB!B21</f>
        <v>114</v>
      </c>
      <c r="C21" s="43">
        <f>+'1P'!C21+PRB!C21</f>
        <v>0.82421299999999986</v>
      </c>
      <c r="D21" s="43">
        <f>+'1P'!D21+PRB!D21</f>
        <v>0</v>
      </c>
      <c r="E21" s="43">
        <f>+'1P'!E21+PRB!E21</f>
        <v>10.081579000000001</v>
      </c>
      <c r="F21" s="43">
        <f>+'1P'!F21+PRB!F21</f>
        <v>135.93313599999999</v>
      </c>
      <c r="G21" s="43">
        <f>+'1P'!G21+PRB!G21</f>
        <v>1.872E-3</v>
      </c>
      <c r="H21" s="43">
        <f>+'1P'!H21+PRB!H21</f>
        <v>6.5935000000000007E-2</v>
      </c>
      <c r="I21" s="43">
        <f>+'1P'!I21+PRB!I21</f>
        <v>1.1797200000000001</v>
      </c>
      <c r="J21" s="43">
        <f>+'1P'!J21+PRB!J21</f>
        <v>0</v>
      </c>
      <c r="K21" s="43">
        <f>+'1P'!K21+PRB!K21</f>
        <v>0.82421299999999986</v>
      </c>
      <c r="L21" s="43">
        <f>+'1P'!L21+PRB!L21</f>
        <v>0</v>
      </c>
      <c r="M21" s="43">
        <f>+'1P'!M21+PRB!M21</f>
        <v>10.081579000000001</v>
      </c>
      <c r="N21" s="43">
        <f>+'1P'!N21+PRB!N21</f>
        <v>135.93313599999999</v>
      </c>
      <c r="O21" s="43">
        <f>+'1P'!O21+PRB!O21</f>
        <v>1.872E-3</v>
      </c>
      <c r="P21" s="43">
        <f>+'1P'!P21+PRB!P21</f>
        <v>6.5935000000000007E-2</v>
      </c>
      <c r="Q21" s="43">
        <f>+'1P'!Q21+PRB!Q21</f>
        <v>1.1797200000000001</v>
      </c>
      <c r="R21" s="43">
        <f>+'1P'!R21+PRB!R21</f>
        <v>0</v>
      </c>
      <c r="S21" s="43">
        <f>+'1P'!S21+PRB!S21</f>
        <v>0.75827500000000003</v>
      </c>
      <c r="T21" s="43">
        <f>+'1P'!T21+PRB!T21</f>
        <v>0</v>
      </c>
      <c r="U21" s="43">
        <f>+'1P'!U21+PRB!U21</f>
        <v>10.081579000000001</v>
      </c>
      <c r="V21" s="43">
        <f>+'1P'!V21+PRB!V21</f>
        <v>135.93313599999999</v>
      </c>
      <c r="W21" s="43">
        <f>+'1P'!W21+PRB!W21</f>
        <v>1.872E-3</v>
      </c>
      <c r="X21" s="43">
        <f>IF('1P'!X21=0,PRB!X21,IF(PRB!X21=0,'1P'!X21,AVERAGE('1P'!X21,PRB!X21)))</f>
        <v>98.739000000000004</v>
      </c>
      <c r="Y21" s="43">
        <f>IF('1P'!Y21=0,PRB!Y21,IF(PRB!Y21=0,'1P'!Y21,AVERAGE('1P'!Y21,PRB!Y21)))</f>
        <v>5.2927919999999995</v>
      </c>
      <c r="Z21" s="43">
        <f>IF('1P'!Z21=0,PRB!Z21,IF(PRB!Z21=0,'1P'!Z21,AVERAGE('1P'!Z21,PRB!Z21)))</f>
        <v>57.914333333333332</v>
      </c>
      <c r="AA21" s="43">
        <f>+'1P'!AA21+PRB!AA21</f>
        <v>75.027384000000012</v>
      </c>
      <c r="AB21" s="43">
        <f>+'1P'!AB21+PRB!AB21</f>
        <v>13.225501000000001</v>
      </c>
      <c r="AC21" s="43">
        <f>+'1P'!AC21+PRB!AC21</f>
        <v>0.12598299999999998</v>
      </c>
      <c r="AD21" s="43">
        <f>+'1P'!AD21+PRB!AD21</f>
        <v>0</v>
      </c>
      <c r="AE21" s="43">
        <f>+'1P'!AE21+PRB!AE21</f>
        <v>1.0402E-2</v>
      </c>
      <c r="AF21" s="43">
        <f>+'1P'!AF21+PRB!AF21</f>
        <v>61.665493999999995</v>
      </c>
      <c r="AG21" s="43">
        <f>+'1P'!AG21+PRB!AG21</f>
        <v>27.428646000000001</v>
      </c>
    </row>
    <row r="22" spans="1:33" x14ac:dyDescent="0.2">
      <c r="A22" s="41">
        <f>+'D-PDP'!C45</f>
        <v>2032</v>
      </c>
      <c r="B22" s="42">
        <f>+'1P'!B22+PRB!B22</f>
        <v>111</v>
      </c>
      <c r="C22" s="43">
        <f>+'1P'!C22+PRB!C22</f>
        <v>0.67006399999999999</v>
      </c>
      <c r="D22" s="43">
        <f>+'1P'!D22+PRB!D22</f>
        <v>0</v>
      </c>
      <c r="E22" s="43">
        <f>+'1P'!E22+PRB!E22</f>
        <v>7.9678230000000001</v>
      </c>
      <c r="F22" s="43">
        <f>+'1P'!F22+PRB!F22</f>
        <v>110.44329900000001</v>
      </c>
      <c r="G22" s="43">
        <f>+'1P'!G22+PRB!G22</f>
        <v>1.33E-3</v>
      </c>
      <c r="H22" s="43">
        <f>+'1P'!H22+PRB!H22</f>
        <v>5.3603999999999999E-2</v>
      </c>
      <c r="I22" s="43">
        <f>+'1P'!I22+PRB!I22</f>
        <v>0.89004099999999997</v>
      </c>
      <c r="J22" s="43">
        <f>+'1P'!J22+PRB!J22</f>
        <v>0</v>
      </c>
      <c r="K22" s="43">
        <f>+'1P'!K22+PRB!K22</f>
        <v>0.67006399999999999</v>
      </c>
      <c r="L22" s="43">
        <f>+'1P'!L22+PRB!L22</f>
        <v>0</v>
      </c>
      <c r="M22" s="43">
        <f>+'1P'!M22+PRB!M22</f>
        <v>7.9678230000000001</v>
      </c>
      <c r="N22" s="43">
        <f>+'1P'!N22+PRB!N22</f>
        <v>110.44329900000001</v>
      </c>
      <c r="O22" s="43">
        <f>+'1P'!O22+PRB!O22</f>
        <v>1.33E-3</v>
      </c>
      <c r="P22" s="43">
        <f>+'1P'!P22+PRB!P22</f>
        <v>5.3603999999999999E-2</v>
      </c>
      <c r="Q22" s="43">
        <f>+'1P'!Q22+PRB!Q22</f>
        <v>0.89004099999999997</v>
      </c>
      <c r="R22" s="43">
        <f>+'1P'!R22+PRB!R22</f>
        <v>0</v>
      </c>
      <c r="S22" s="43">
        <f>+'1P'!S22+PRB!S22</f>
        <v>0.61645899999999998</v>
      </c>
      <c r="T22" s="43">
        <f>+'1P'!T22+PRB!T22</f>
        <v>0</v>
      </c>
      <c r="U22" s="43">
        <f>+'1P'!U22+PRB!U22</f>
        <v>7.9678230000000001</v>
      </c>
      <c r="V22" s="43">
        <f>+'1P'!V22+PRB!V22</f>
        <v>110.44329900000001</v>
      </c>
      <c r="W22" s="43">
        <f>+'1P'!W22+PRB!W22</f>
        <v>1.33E-3</v>
      </c>
      <c r="X22" s="43">
        <f>IF('1P'!X22=0,PRB!X22,IF(PRB!X22=0,'1P'!X22,AVERAGE('1P'!X22,PRB!X22)))</f>
        <v>98.739000000000004</v>
      </c>
      <c r="Y22" s="43">
        <f>IF('1P'!Y22=0,PRB!Y22,IF(PRB!Y22=0,'1P'!Y22,AVERAGE('1P'!Y22,PRB!Y22)))</f>
        <v>5.2927919999999995</v>
      </c>
      <c r="Z22" s="43">
        <f>IF('1P'!Z22=0,PRB!Z22,IF(PRB!Z22=0,'1P'!Z22,AVERAGE('1P'!Z22,PRB!Z22)))</f>
        <v>57.914333333333332</v>
      </c>
      <c r="AA22" s="43">
        <f>+'1P'!AA22+PRB!AA22</f>
        <v>60.983756000000007</v>
      </c>
      <c r="AB22" s="43">
        <f>+'1P'!AB22+PRB!AB22</f>
        <v>13.057379000000001</v>
      </c>
      <c r="AC22" s="43">
        <f>+'1P'!AC22+PRB!AC22</f>
        <v>0</v>
      </c>
      <c r="AD22" s="43">
        <f>+'1P'!AD22+PRB!AD22</f>
        <v>0</v>
      </c>
      <c r="AE22" s="43">
        <f>+'1P'!AE22+PRB!AE22</f>
        <v>9.0109999999999999E-3</v>
      </c>
      <c r="AF22" s="43">
        <f>+'1P'!AF22+PRB!AF22</f>
        <v>47.917363999999999</v>
      </c>
      <c r="AG22" s="43">
        <f>+'1P'!AG22+PRB!AG22</f>
        <v>19.375921999999999</v>
      </c>
    </row>
    <row r="23" spans="1:33" x14ac:dyDescent="0.2">
      <c r="A23" s="41">
        <f>+'D-PDP'!C46</f>
        <v>2033</v>
      </c>
      <c r="B23" s="42">
        <f>+'1P'!B23+PRB!B23</f>
        <v>108</v>
      </c>
      <c r="C23" s="43">
        <f>+'1P'!C23+PRB!C23</f>
        <v>0.53617800000000004</v>
      </c>
      <c r="D23" s="43">
        <f>+'1P'!D23+PRB!D23</f>
        <v>0</v>
      </c>
      <c r="E23" s="43">
        <f>+'1P'!E23+PRB!E23</f>
        <v>5.2409760000000007</v>
      </c>
      <c r="F23" s="43">
        <f>+'1P'!F23+PRB!F23</f>
        <v>91.111969999999999</v>
      </c>
      <c r="G23" s="43">
        <f>+'1P'!G23+PRB!G23</f>
        <v>7.8400000000000008E-4</v>
      </c>
      <c r="H23" s="43">
        <f>+'1P'!H23+PRB!H23</f>
        <v>4.2893000000000001E-2</v>
      </c>
      <c r="I23" s="43">
        <f>+'1P'!I23+PRB!I23</f>
        <v>0.55945800000000001</v>
      </c>
      <c r="J23" s="43">
        <f>+'1P'!J23+PRB!J23</f>
        <v>0</v>
      </c>
      <c r="K23" s="43">
        <f>+'1P'!K23+PRB!K23</f>
        <v>0.53617800000000004</v>
      </c>
      <c r="L23" s="43">
        <f>+'1P'!L23+PRB!L23</f>
        <v>0</v>
      </c>
      <c r="M23" s="43">
        <f>+'1P'!M23+PRB!M23</f>
        <v>5.2409760000000007</v>
      </c>
      <c r="N23" s="43">
        <f>+'1P'!N23+PRB!N23</f>
        <v>91.111969999999999</v>
      </c>
      <c r="O23" s="43">
        <f>+'1P'!O23+PRB!O23</f>
        <v>7.8400000000000008E-4</v>
      </c>
      <c r="P23" s="43">
        <f>+'1P'!P23+PRB!P23</f>
        <v>4.2893000000000001E-2</v>
      </c>
      <c r="Q23" s="43">
        <f>+'1P'!Q23+PRB!Q23</f>
        <v>0.55945800000000001</v>
      </c>
      <c r="R23" s="43">
        <f>+'1P'!R23+PRB!R23</f>
        <v>0</v>
      </c>
      <c r="S23" s="43">
        <f>+'1P'!S23+PRB!S23</f>
        <v>0.49328499999999997</v>
      </c>
      <c r="T23" s="43">
        <f>+'1P'!T23+PRB!T23</f>
        <v>0</v>
      </c>
      <c r="U23" s="43">
        <f>+'1P'!U23+PRB!U23</f>
        <v>5.2409760000000007</v>
      </c>
      <c r="V23" s="43">
        <f>+'1P'!V23+PRB!V23</f>
        <v>91.111969999999999</v>
      </c>
      <c r="W23" s="43">
        <f>+'1P'!W23+PRB!W23</f>
        <v>7.8400000000000008E-4</v>
      </c>
      <c r="X23" s="43">
        <f>IF('1P'!X23=0,PRB!X23,IF(PRB!X23=0,'1P'!X23,AVERAGE('1P'!X23,PRB!X23)))</f>
        <v>98.739000000000004</v>
      </c>
      <c r="Y23" s="43">
        <f>IF('1P'!Y23=0,PRB!Y23,IF(PRB!Y23=0,'1P'!Y23,AVERAGE('1P'!Y23,PRB!Y23)))</f>
        <v>5.2927919999999995</v>
      </c>
      <c r="Z23" s="43">
        <f>IF('1P'!Z23=0,PRB!Z23,IF(PRB!Z23=0,'1P'!Z23,AVERAGE('1P'!Z23,PRB!Z23)))</f>
        <v>57.914333333333332</v>
      </c>
      <c r="AA23" s="43">
        <f>+'1P'!AA23+PRB!AA23</f>
        <v>48.777286000000004</v>
      </c>
      <c r="AB23" s="43">
        <f>+'1P'!AB23+PRB!AB23</f>
        <v>12.75642</v>
      </c>
      <c r="AC23" s="43">
        <f>+'1P'!AC23+PRB!AC23</f>
        <v>0</v>
      </c>
      <c r="AD23" s="43">
        <f>+'1P'!AD23+PRB!AD23</f>
        <v>0</v>
      </c>
      <c r="AE23" s="43">
        <f>+'1P'!AE23+PRB!AE23</f>
        <v>7.3670000000000003E-3</v>
      </c>
      <c r="AF23" s="43">
        <f>+'1P'!AF23+PRB!AF23</f>
        <v>36.013494999999999</v>
      </c>
      <c r="AG23" s="43">
        <f>+'1P'!AG23+PRB!AG23</f>
        <v>13.238599999999998</v>
      </c>
    </row>
    <row r="24" spans="1:33" x14ac:dyDescent="0.2">
      <c r="A24" s="41">
        <f>+'D-PDP'!C47</f>
        <v>2034</v>
      </c>
      <c r="B24" s="42">
        <f>+'1P'!B24+PRB!B24</f>
        <v>105</v>
      </c>
      <c r="C24" s="43">
        <f>+'1P'!C24+PRB!C24</f>
        <v>0.445496</v>
      </c>
      <c r="D24" s="43">
        <f>+'1P'!D24+PRB!D24</f>
        <v>0</v>
      </c>
      <c r="E24" s="43">
        <f>+'1P'!E24+PRB!E24</f>
        <v>0</v>
      </c>
      <c r="F24" s="43">
        <f>+'1P'!F24+PRB!F24</f>
        <v>81.749603999999991</v>
      </c>
      <c r="G24" s="43">
        <f>+'1P'!G24+PRB!G24</f>
        <v>3.4699999999999998E-4</v>
      </c>
      <c r="H24" s="43">
        <f>+'1P'!H24+PRB!H24</f>
        <v>3.5637000000000002E-2</v>
      </c>
      <c r="I24" s="43">
        <f>+'1P'!I24+PRB!I24</f>
        <v>8.7978000000000001E-2</v>
      </c>
      <c r="J24" s="43">
        <f>+'1P'!J24+PRB!J24</f>
        <v>0</v>
      </c>
      <c r="K24" s="43">
        <f>+'1P'!K24+PRB!K24</f>
        <v>0.445496</v>
      </c>
      <c r="L24" s="43">
        <f>+'1P'!L24+PRB!L24</f>
        <v>0</v>
      </c>
      <c r="M24" s="43">
        <f>+'1P'!M24+PRB!M24</f>
        <v>0</v>
      </c>
      <c r="N24" s="43">
        <f>+'1P'!N24+PRB!N24</f>
        <v>81.749603999999991</v>
      </c>
      <c r="O24" s="43">
        <f>+'1P'!O24+PRB!O24</f>
        <v>3.4699999999999998E-4</v>
      </c>
      <c r="P24" s="43">
        <f>+'1P'!P24+PRB!P24</f>
        <v>3.5637000000000002E-2</v>
      </c>
      <c r="Q24" s="43">
        <f>+'1P'!Q24+PRB!Q24</f>
        <v>9.9970000000000003E-2</v>
      </c>
      <c r="R24" s="43">
        <f>+'1P'!R24+PRB!R24</f>
        <v>0</v>
      </c>
      <c r="S24" s="43">
        <f>+'1P'!S24+PRB!S24</f>
        <v>0.40985699999999997</v>
      </c>
      <c r="T24" s="43">
        <f>+'1P'!T24+PRB!T24</f>
        <v>0</v>
      </c>
      <c r="U24" s="43">
        <f>+'1P'!U24+PRB!U24</f>
        <v>0</v>
      </c>
      <c r="V24" s="43">
        <f>+'1P'!V24+PRB!V24</f>
        <v>81.749603999999991</v>
      </c>
      <c r="W24" s="43">
        <f>+'1P'!W24+PRB!W24</f>
        <v>3.4699999999999998E-4</v>
      </c>
      <c r="X24" s="43">
        <f>IF('1P'!X24=0,PRB!X24,IF(PRB!X24=0,'1P'!X24,AVERAGE('1P'!X24,PRB!X24)))</f>
        <v>98.739000000000004</v>
      </c>
      <c r="Y24" s="43">
        <f>IF('1P'!Y24=0,PRB!Y24,IF(PRB!Y24=0,'1P'!Y24,AVERAGE('1P'!Y24,PRB!Y24)))</f>
        <v>5.2927919999999995</v>
      </c>
      <c r="Z24" s="43">
        <f>IF('1P'!Z24=0,PRB!Z24,IF(PRB!Z24=0,'1P'!Z24,AVERAGE('1P'!Z24,PRB!Z24)))</f>
        <v>57.914333333333332</v>
      </c>
      <c r="AA24" s="43">
        <f>+'1P'!AA24+PRB!AA24</f>
        <v>40.488199000000002</v>
      </c>
      <c r="AB24" s="43">
        <f>+'1P'!AB24+PRB!AB24</f>
        <v>12.443453999999999</v>
      </c>
      <c r="AC24" s="43">
        <f>+'1P'!AC24+PRB!AC24</f>
        <v>0</v>
      </c>
      <c r="AD24" s="43">
        <f>+'1P'!AD24+PRB!AD24</f>
        <v>0</v>
      </c>
      <c r="AE24" s="43">
        <f>+'1P'!AE24+PRB!AE24</f>
        <v>4.9800000000000001E-3</v>
      </c>
      <c r="AF24" s="43">
        <f>+'1P'!AF24+PRB!AF24</f>
        <v>28.039697000000004</v>
      </c>
      <c r="AG24" s="43">
        <f>+'1P'!AG24+PRB!AG24</f>
        <v>9.3703830000000004</v>
      </c>
    </row>
    <row r="25" spans="1:33" x14ac:dyDescent="0.2">
      <c r="A25" s="41">
        <f>+'D-PDP'!C48</f>
        <v>2035</v>
      </c>
      <c r="B25" s="42">
        <f>+'1P'!B25+PRB!B25</f>
        <v>102</v>
      </c>
      <c r="C25" s="43">
        <f>+'1P'!C25+PRB!C25</f>
        <v>0.37471399999999999</v>
      </c>
      <c r="D25" s="43">
        <f>+'1P'!D25+PRB!D25</f>
        <v>0</v>
      </c>
      <c r="E25" s="43">
        <f>+'1P'!E25+PRB!E25</f>
        <v>0</v>
      </c>
      <c r="F25" s="43">
        <f>+'1P'!F25+PRB!F25</f>
        <v>69.932692000000003</v>
      </c>
      <c r="G25" s="43">
        <f>+'1P'!G25+PRB!G25</f>
        <v>3.8999999999999999E-5</v>
      </c>
      <c r="H25" s="43">
        <f>+'1P'!H25+PRB!H25</f>
        <v>2.9975999999999999E-2</v>
      </c>
      <c r="I25" s="43">
        <f>+'1P'!I25+PRB!I25</f>
        <v>1.026E-2</v>
      </c>
      <c r="J25" s="43">
        <f>+'1P'!J25+PRB!J25</f>
        <v>0</v>
      </c>
      <c r="K25" s="43">
        <f>+'1P'!K25+PRB!K25</f>
        <v>0.37471399999999999</v>
      </c>
      <c r="L25" s="43">
        <f>+'1P'!L25+PRB!L25</f>
        <v>0</v>
      </c>
      <c r="M25" s="43">
        <f>+'1P'!M25+PRB!M25</f>
        <v>0</v>
      </c>
      <c r="N25" s="43">
        <f>+'1P'!N25+PRB!N25</f>
        <v>69.932692000000003</v>
      </c>
      <c r="O25" s="43">
        <f>+'1P'!O25+PRB!O25</f>
        <v>3.8999999999999999E-5</v>
      </c>
      <c r="P25" s="43">
        <f>+'1P'!P25+PRB!P25</f>
        <v>2.9975999999999999E-2</v>
      </c>
      <c r="Q25" s="43">
        <f>+'1P'!Q25+PRB!Q25</f>
        <v>1.1668E-2</v>
      </c>
      <c r="R25" s="43">
        <f>+'1P'!R25+PRB!R25</f>
        <v>0</v>
      </c>
      <c r="S25" s="43">
        <f>+'1P'!S25+PRB!S25</f>
        <v>0.34473799999999999</v>
      </c>
      <c r="T25" s="43">
        <f>+'1P'!T25+PRB!T25</f>
        <v>0</v>
      </c>
      <c r="U25" s="43">
        <f>+'1P'!U25+PRB!U25</f>
        <v>0</v>
      </c>
      <c r="V25" s="43">
        <f>+'1P'!V25+PRB!V25</f>
        <v>69.932692000000003</v>
      </c>
      <c r="W25" s="43">
        <f>+'1P'!W25+PRB!W25</f>
        <v>3.8999999999999999E-5</v>
      </c>
      <c r="X25" s="43">
        <f>IF('1P'!X25=0,PRB!X25,IF(PRB!X25=0,'1P'!X25,AVERAGE('1P'!X25,PRB!X25)))</f>
        <v>98.739000000000004</v>
      </c>
      <c r="Y25" s="43">
        <f>IF('1P'!Y25=0,PRB!Y25,IF(PRB!Y25=0,'1P'!Y25,AVERAGE('1P'!Y25,PRB!Y25)))</f>
        <v>5.2927919999999995</v>
      </c>
      <c r="Z25" s="43">
        <f>IF('1P'!Z25=0,PRB!Z25,IF(PRB!Z25=0,'1P'!Z25,AVERAGE('1P'!Z25,PRB!Z25)))</f>
        <v>57.914333333333332</v>
      </c>
      <c r="AA25" s="43">
        <f>+'1P'!AA25+PRB!AA25</f>
        <v>34.041499000000002</v>
      </c>
      <c r="AB25" s="43">
        <f>+'1P'!AB25+PRB!AB25</f>
        <v>12.208613000000001</v>
      </c>
      <c r="AC25" s="43">
        <f>+'1P'!AC25+PRB!AC25</f>
        <v>0</v>
      </c>
      <c r="AD25" s="43">
        <f>+'1P'!AD25+PRB!AD25</f>
        <v>0</v>
      </c>
      <c r="AE25" s="43">
        <f>+'1P'!AE25+PRB!AE25</f>
        <v>4.6500000000000005E-3</v>
      </c>
      <c r="AF25" s="43">
        <f>+'1P'!AF25+PRB!AF25</f>
        <v>21.828225</v>
      </c>
      <c r="AG25" s="43">
        <f>+'1P'!AG25+PRB!AG25</f>
        <v>6.6314700000000002</v>
      </c>
    </row>
    <row r="26" spans="1:33" x14ac:dyDescent="0.2">
      <c r="A26" s="41">
        <f>+'D-PDP'!C49</f>
        <v>2036</v>
      </c>
      <c r="B26" s="42">
        <f>+'1P'!B26+PRB!B26</f>
        <v>99</v>
      </c>
      <c r="C26" s="43">
        <f>+'1P'!C26+PRB!C26</f>
        <v>0.31904000000000005</v>
      </c>
      <c r="D26" s="43">
        <f>+'1P'!D26+PRB!D26</f>
        <v>0</v>
      </c>
      <c r="E26" s="43">
        <f>+'1P'!E26+PRB!E26</f>
        <v>0</v>
      </c>
      <c r="F26" s="43">
        <f>+'1P'!F26+PRB!F26</f>
        <v>58.670434999999998</v>
      </c>
      <c r="G26" s="43">
        <f>+'1P'!G26+PRB!G26</f>
        <v>0</v>
      </c>
      <c r="H26" s="43">
        <f>+'1P'!H26+PRB!H26</f>
        <v>2.5520000000000001E-2</v>
      </c>
      <c r="I26" s="43">
        <f>+'1P'!I26+PRB!I26</f>
        <v>0</v>
      </c>
      <c r="J26" s="43">
        <f>+'1P'!J26+PRB!J26</f>
        <v>0</v>
      </c>
      <c r="K26" s="43">
        <f>+'1P'!K26+PRB!K26</f>
        <v>0.31904000000000005</v>
      </c>
      <c r="L26" s="43">
        <f>+'1P'!L26+PRB!L26</f>
        <v>0</v>
      </c>
      <c r="M26" s="43">
        <f>+'1P'!M26+PRB!M26</f>
        <v>0</v>
      </c>
      <c r="N26" s="43">
        <f>+'1P'!N26+PRB!N26</f>
        <v>58.670434999999998</v>
      </c>
      <c r="O26" s="43">
        <f>+'1P'!O26+PRB!O26</f>
        <v>0</v>
      </c>
      <c r="P26" s="43">
        <f>+'1P'!P26+PRB!P26</f>
        <v>2.5520000000000001E-2</v>
      </c>
      <c r="Q26" s="43">
        <f>+'1P'!Q26+PRB!Q26</f>
        <v>0</v>
      </c>
      <c r="R26" s="43">
        <f>+'1P'!R26+PRB!R26</f>
        <v>0</v>
      </c>
      <c r="S26" s="43">
        <f>+'1P'!S26+PRB!S26</f>
        <v>0.293516</v>
      </c>
      <c r="T26" s="43">
        <f>+'1P'!T26+PRB!T26</f>
        <v>0</v>
      </c>
      <c r="U26" s="43">
        <f>+'1P'!U26+PRB!U26</f>
        <v>0</v>
      </c>
      <c r="V26" s="43">
        <f>+'1P'!V26+PRB!V26</f>
        <v>58.670434999999998</v>
      </c>
      <c r="W26" s="43">
        <f>+'1P'!W26+PRB!W26</f>
        <v>0</v>
      </c>
      <c r="X26" s="43">
        <f>IF('1P'!X26=0,PRB!X26,IF(PRB!X26=0,'1P'!X26,AVERAGE('1P'!X26,PRB!X26)))</f>
        <v>98.739000000000004</v>
      </c>
      <c r="Y26" s="43">
        <f>IF('1P'!Y26=0,PRB!Y26,IF(PRB!Y26=0,'1P'!Y26,AVERAGE('1P'!Y26,PRB!Y26)))</f>
        <v>5.2927919999999995</v>
      </c>
      <c r="Z26" s="43">
        <f>IF('1P'!Z26=0,PRB!Z26,IF(PRB!Z26=0,'1P'!Z26,AVERAGE('1P'!Z26,PRB!Z26)))</f>
        <v>57.914333333333332</v>
      </c>
      <c r="AA26" s="43">
        <f>+'1P'!AA26+PRB!AA26</f>
        <v>28.981759999999998</v>
      </c>
      <c r="AB26" s="43">
        <f>+'1P'!AB26+PRB!AB26</f>
        <v>12.036139999999998</v>
      </c>
      <c r="AC26" s="43">
        <f>+'1P'!AC26+PRB!AC26</f>
        <v>0</v>
      </c>
      <c r="AD26" s="43">
        <f>+'1P'!AD26+PRB!AD26</f>
        <v>0</v>
      </c>
      <c r="AE26" s="43">
        <f>+'1P'!AE26+PRB!AE26</f>
        <v>4.8120000000000003E-3</v>
      </c>
      <c r="AF26" s="43">
        <f>+'1P'!AF26+PRB!AF26</f>
        <v>16.940804</v>
      </c>
      <c r="AG26" s="43">
        <f>+'1P'!AG26+PRB!AG26</f>
        <v>4.6787790000000005</v>
      </c>
    </row>
    <row r="27" spans="1:33" x14ac:dyDescent="0.2">
      <c r="A27" s="41">
        <f>+'D-PDP'!C50</f>
        <v>2037</v>
      </c>
      <c r="B27" s="42">
        <f>+'1P'!B27+PRB!B27</f>
        <v>97</v>
      </c>
      <c r="C27" s="43">
        <f>+'1P'!C27+PRB!C27</f>
        <v>0.27297499999999997</v>
      </c>
      <c r="D27" s="43">
        <f>+'1P'!D27+PRB!D27</f>
        <v>0</v>
      </c>
      <c r="E27" s="43">
        <f>+'1P'!E27+PRB!E27</f>
        <v>0</v>
      </c>
      <c r="F27" s="43">
        <f>+'1P'!F27+PRB!F27</f>
        <v>48.589378999999994</v>
      </c>
      <c r="G27" s="43">
        <f>+'1P'!G27+PRB!G27</f>
        <v>0</v>
      </c>
      <c r="H27" s="43">
        <f>+'1P'!H27+PRB!H27</f>
        <v>2.1837000000000002E-2</v>
      </c>
      <c r="I27" s="43">
        <f>+'1P'!I27+PRB!I27</f>
        <v>0</v>
      </c>
      <c r="J27" s="43">
        <f>+'1P'!J27+PRB!J27</f>
        <v>0</v>
      </c>
      <c r="K27" s="43">
        <f>+'1P'!K27+PRB!K27</f>
        <v>0.27297499999999997</v>
      </c>
      <c r="L27" s="43">
        <f>+'1P'!L27+PRB!L27</f>
        <v>0</v>
      </c>
      <c r="M27" s="43">
        <f>+'1P'!M27+PRB!M27</f>
        <v>0</v>
      </c>
      <c r="N27" s="43">
        <f>+'1P'!N27+PRB!N27</f>
        <v>48.589378999999994</v>
      </c>
      <c r="O27" s="43">
        <f>+'1P'!O27+PRB!O27</f>
        <v>0</v>
      </c>
      <c r="P27" s="43">
        <f>+'1P'!P27+PRB!P27</f>
        <v>2.1837000000000002E-2</v>
      </c>
      <c r="Q27" s="43">
        <f>+'1P'!Q27+PRB!Q27</f>
        <v>0</v>
      </c>
      <c r="R27" s="43">
        <f>+'1P'!R27+PRB!R27</f>
        <v>0</v>
      </c>
      <c r="S27" s="43">
        <f>+'1P'!S27+PRB!S27</f>
        <v>0.25113799999999997</v>
      </c>
      <c r="T27" s="43">
        <f>+'1P'!T27+PRB!T27</f>
        <v>0</v>
      </c>
      <c r="U27" s="43">
        <f>+'1P'!U27+PRB!U27</f>
        <v>0</v>
      </c>
      <c r="V27" s="43">
        <f>+'1P'!V27+PRB!V27</f>
        <v>48.589378999999994</v>
      </c>
      <c r="W27" s="43">
        <f>+'1P'!W27+PRB!W27</f>
        <v>0</v>
      </c>
      <c r="X27" s="43">
        <f>IF('1P'!X27=0,PRB!X27,IF(PRB!X27=0,'1P'!X27,AVERAGE('1P'!X27,PRB!X27)))</f>
        <v>98.739000000000004</v>
      </c>
      <c r="Y27" s="43">
        <f>IF('1P'!Y27=0,PRB!Y27,IF(PRB!Y27=0,'1P'!Y27,AVERAGE('1P'!Y27,PRB!Y27)))</f>
        <v>5.2927919999999995</v>
      </c>
      <c r="Z27" s="43">
        <f>IF('1P'!Z27=0,PRB!Z27,IF(PRB!Z27=0,'1P'!Z27,AVERAGE('1P'!Z27,PRB!Z27)))</f>
        <v>57.914333333333332</v>
      </c>
      <c r="AA27" s="43">
        <f>+'1P'!AA27+PRB!AA27</f>
        <v>24.797270000000005</v>
      </c>
      <c r="AB27" s="43">
        <f>+'1P'!AB27+PRB!AB27</f>
        <v>11.924935</v>
      </c>
      <c r="AC27" s="43">
        <f>+'1P'!AC27+PRB!AC27</f>
        <v>0</v>
      </c>
      <c r="AD27" s="43">
        <f>+'1P'!AD27+PRB!AD27</f>
        <v>0</v>
      </c>
      <c r="AE27" s="43">
        <f>+'1P'!AE27+PRB!AE27</f>
        <v>4.9749999999999994E-3</v>
      </c>
      <c r="AF27" s="43">
        <f>+'1P'!AF27+PRB!AF27</f>
        <v>12.867357999999999</v>
      </c>
      <c r="AG27" s="43">
        <f>+'1P'!AG27+PRB!AG27</f>
        <v>3.2306900000000001</v>
      </c>
    </row>
    <row r="28" spans="1:33" x14ac:dyDescent="0.2">
      <c r="A28" s="41">
        <f>+'D-PDP'!C51</f>
        <v>2038</v>
      </c>
      <c r="B28" s="42">
        <f>+'1P'!B28+PRB!B28</f>
        <v>94</v>
      </c>
      <c r="C28" s="43">
        <f>+'1P'!C28+PRB!C28</f>
        <v>0.23535699999999998</v>
      </c>
      <c r="D28" s="43">
        <f>+'1P'!D28+PRB!D28</f>
        <v>0</v>
      </c>
      <c r="E28" s="43">
        <f>+'1P'!E28+PRB!E28</f>
        <v>0</v>
      </c>
      <c r="F28" s="43">
        <f>+'1P'!F28+PRB!F28</f>
        <v>40.175370999999998</v>
      </c>
      <c r="G28" s="43">
        <f>+'1P'!G28+PRB!G28</f>
        <v>0</v>
      </c>
      <c r="H28" s="43">
        <f>+'1P'!H28+PRB!H28</f>
        <v>1.8827E-2</v>
      </c>
      <c r="I28" s="43">
        <f>+'1P'!I28+PRB!I28</f>
        <v>0</v>
      </c>
      <c r="J28" s="43">
        <f>+'1P'!J28+PRB!J28</f>
        <v>0</v>
      </c>
      <c r="K28" s="43">
        <f>+'1P'!K28+PRB!K28</f>
        <v>0.23535699999999998</v>
      </c>
      <c r="L28" s="43">
        <f>+'1P'!L28+PRB!L28</f>
        <v>0</v>
      </c>
      <c r="M28" s="43">
        <f>+'1P'!M28+PRB!M28</f>
        <v>0</v>
      </c>
      <c r="N28" s="43">
        <f>+'1P'!N28+PRB!N28</f>
        <v>40.175370999999998</v>
      </c>
      <c r="O28" s="43">
        <f>+'1P'!O28+PRB!O28</f>
        <v>0</v>
      </c>
      <c r="P28" s="43">
        <f>+'1P'!P28+PRB!P28</f>
        <v>1.8827E-2</v>
      </c>
      <c r="Q28" s="43">
        <f>+'1P'!Q28+PRB!Q28</f>
        <v>0</v>
      </c>
      <c r="R28" s="43">
        <f>+'1P'!R28+PRB!R28</f>
        <v>0</v>
      </c>
      <c r="S28" s="43">
        <f>+'1P'!S28+PRB!S28</f>
        <v>0.216528</v>
      </c>
      <c r="T28" s="43">
        <f>+'1P'!T28+PRB!T28</f>
        <v>0</v>
      </c>
      <c r="U28" s="43">
        <f>+'1P'!U28+PRB!U28</f>
        <v>0</v>
      </c>
      <c r="V28" s="43">
        <f>+'1P'!V28+PRB!V28</f>
        <v>40.175370999999998</v>
      </c>
      <c r="W28" s="43">
        <f>+'1P'!W28+PRB!W28</f>
        <v>0</v>
      </c>
      <c r="X28" s="43">
        <f>IF('1P'!X28=0,PRB!X28,IF(PRB!X28=0,'1P'!X28,AVERAGE('1P'!X28,PRB!X28)))</f>
        <v>98.739000000000004</v>
      </c>
      <c r="Y28" s="43">
        <f>IF('1P'!Y28=0,PRB!Y28,IF(PRB!Y28=0,'1P'!Y28,AVERAGE('1P'!Y28,PRB!Y28)))</f>
        <v>5.2927919999999995</v>
      </c>
      <c r="Z28" s="43">
        <f>IF('1P'!Z28=0,PRB!Z28,IF(PRB!Z28=0,'1P'!Z28,AVERAGE('1P'!Z28,PRB!Z28)))</f>
        <v>57.914333333333332</v>
      </c>
      <c r="AA28" s="43">
        <f>+'1P'!AA28+PRB!AA28</f>
        <v>21.379918</v>
      </c>
      <c r="AB28" s="43">
        <f>+'1P'!AB28+PRB!AB28</f>
        <v>11.743729000000002</v>
      </c>
      <c r="AC28" s="43">
        <f>+'1P'!AC28+PRB!AC28</f>
        <v>0</v>
      </c>
      <c r="AD28" s="43">
        <f>+'1P'!AD28+PRB!AD28</f>
        <v>0</v>
      </c>
      <c r="AE28" s="43">
        <f>+'1P'!AE28+PRB!AE28</f>
        <v>5.0980000000000001E-3</v>
      </c>
      <c r="AF28" s="43">
        <f>+'1P'!AF28+PRB!AF28</f>
        <v>9.6310889999999993</v>
      </c>
      <c r="AG28" s="43">
        <f>+'1P'!AG28+PRB!AG28</f>
        <v>2.1983079999999999</v>
      </c>
    </row>
    <row r="29" spans="1:33" x14ac:dyDescent="0.2">
      <c r="A29" s="41">
        <f>+'D-PDP'!C52</f>
        <v>2039</v>
      </c>
      <c r="B29" s="42">
        <f>+'1P'!B29+PRB!B29</f>
        <v>94</v>
      </c>
      <c r="C29" s="43">
        <f>+'1P'!C29+PRB!C29</f>
        <v>0.205016</v>
      </c>
      <c r="D29" s="43">
        <f>+'1P'!D29+PRB!D29</f>
        <v>0</v>
      </c>
      <c r="E29" s="43">
        <f>+'1P'!E29+PRB!E29</f>
        <v>0</v>
      </c>
      <c r="F29" s="43">
        <f>+'1P'!F29+PRB!F29</f>
        <v>33.184480999999998</v>
      </c>
      <c r="G29" s="43">
        <f>+'1P'!G29+PRB!G29</f>
        <v>0</v>
      </c>
      <c r="H29" s="43">
        <f>+'1P'!H29+PRB!H29</f>
        <v>1.6400000000000001E-2</v>
      </c>
      <c r="I29" s="43">
        <f>+'1P'!I29+PRB!I29</f>
        <v>0</v>
      </c>
      <c r="J29" s="43">
        <f>+'1P'!J29+PRB!J29</f>
        <v>0</v>
      </c>
      <c r="K29" s="43">
        <f>+'1P'!K29+PRB!K29</f>
        <v>0.205016</v>
      </c>
      <c r="L29" s="43">
        <f>+'1P'!L29+PRB!L29</f>
        <v>0</v>
      </c>
      <c r="M29" s="43">
        <f>+'1P'!M29+PRB!M29</f>
        <v>0</v>
      </c>
      <c r="N29" s="43">
        <f>+'1P'!N29+PRB!N29</f>
        <v>33.184480999999998</v>
      </c>
      <c r="O29" s="43">
        <f>+'1P'!O29+PRB!O29</f>
        <v>0</v>
      </c>
      <c r="P29" s="43">
        <f>+'1P'!P29+PRB!P29</f>
        <v>1.6400000000000001E-2</v>
      </c>
      <c r="Q29" s="43">
        <f>+'1P'!Q29+PRB!Q29</f>
        <v>0</v>
      </c>
      <c r="R29" s="43">
        <f>+'1P'!R29+PRB!R29</f>
        <v>0</v>
      </c>
      <c r="S29" s="43">
        <f>+'1P'!S29+PRB!S29</f>
        <v>0.188614</v>
      </c>
      <c r="T29" s="43">
        <f>+'1P'!T29+PRB!T29</f>
        <v>0</v>
      </c>
      <c r="U29" s="43">
        <f>+'1P'!U29+PRB!U29</f>
        <v>0</v>
      </c>
      <c r="V29" s="43">
        <f>+'1P'!V29+PRB!V29</f>
        <v>33.184480999999998</v>
      </c>
      <c r="W29" s="43">
        <f>+'1P'!W29+PRB!W29</f>
        <v>0</v>
      </c>
      <c r="X29" s="43">
        <f>IF('1P'!X29=0,PRB!X29,IF(PRB!X29=0,'1P'!X29,AVERAGE('1P'!X29,PRB!X29)))</f>
        <v>98.739000000000004</v>
      </c>
      <c r="Y29" s="43">
        <f>IF('1P'!Y29=0,PRB!Y29,IF(PRB!Y29=0,'1P'!Y29,AVERAGE('1P'!Y29,PRB!Y29)))</f>
        <v>5.2927919999999995</v>
      </c>
      <c r="Z29" s="43">
        <f>IF('1P'!Z29=0,PRB!Z29,IF(PRB!Z29=0,'1P'!Z29,AVERAGE('1P'!Z29,PRB!Z29)))</f>
        <v>57.914333333333332</v>
      </c>
      <c r="AA29" s="43">
        <f>+'1P'!AA29+PRB!AA29</f>
        <v>18.623840999999999</v>
      </c>
      <c r="AB29" s="43">
        <f>+'1P'!AB29+PRB!AB29</f>
        <v>11.716842000000002</v>
      </c>
      <c r="AC29" s="43">
        <f>+'1P'!AC29+PRB!AC29</f>
        <v>0</v>
      </c>
      <c r="AD29" s="43">
        <f>+'1P'!AD29+PRB!AD29</f>
        <v>0</v>
      </c>
      <c r="AE29" s="43">
        <f>+'1P'!AE29+PRB!AE29</f>
        <v>5.3249999999999999E-3</v>
      </c>
      <c r="AF29" s="43">
        <f>+'1P'!AF29+PRB!AF29</f>
        <v>6.9016700000000002</v>
      </c>
      <c r="AG29" s="43">
        <f>+'1P'!AG29+PRB!AG29</f>
        <v>1.4321030000000001</v>
      </c>
    </row>
    <row r="30" spans="1:33" x14ac:dyDescent="0.2">
      <c r="A30" s="41">
        <f>+'D-PDP'!C53</f>
        <v>2040</v>
      </c>
      <c r="B30" s="42">
        <f>+'1P'!B30+PRB!B30</f>
        <v>87</v>
      </c>
      <c r="C30" s="43">
        <f>+'1P'!C30+PRB!C30</f>
        <v>0.178871</v>
      </c>
      <c r="D30" s="43">
        <f>+'1P'!D30+PRB!D30</f>
        <v>0</v>
      </c>
      <c r="E30" s="43">
        <f>+'1P'!E30+PRB!E30</f>
        <v>0</v>
      </c>
      <c r="F30" s="43">
        <f>+'1P'!F30+PRB!F30</f>
        <v>27.300626999999999</v>
      </c>
      <c r="G30" s="43">
        <f>+'1P'!G30+PRB!G30</f>
        <v>0</v>
      </c>
      <c r="H30" s="43">
        <f>+'1P'!H30+PRB!H30</f>
        <v>1.4308E-2</v>
      </c>
      <c r="I30" s="43">
        <f>+'1P'!I30+PRB!I30</f>
        <v>0</v>
      </c>
      <c r="J30" s="43">
        <f>+'1P'!J30+PRB!J30</f>
        <v>0</v>
      </c>
      <c r="K30" s="43">
        <f>+'1P'!K30+PRB!K30</f>
        <v>0.178871</v>
      </c>
      <c r="L30" s="43">
        <f>+'1P'!L30+PRB!L30</f>
        <v>0</v>
      </c>
      <c r="M30" s="43">
        <f>+'1P'!M30+PRB!M30</f>
        <v>0</v>
      </c>
      <c r="N30" s="43">
        <f>+'1P'!N30+PRB!N30</f>
        <v>27.300626999999999</v>
      </c>
      <c r="O30" s="43">
        <f>+'1P'!O30+PRB!O30</f>
        <v>0</v>
      </c>
      <c r="P30" s="43">
        <f>+'1P'!P30+PRB!P30</f>
        <v>1.4308E-2</v>
      </c>
      <c r="Q30" s="43">
        <f>+'1P'!Q30+PRB!Q30</f>
        <v>0</v>
      </c>
      <c r="R30" s="43">
        <f>+'1P'!R30+PRB!R30</f>
        <v>0</v>
      </c>
      <c r="S30" s="43">
        <f>+'1P'!S30+PRB!S30</f>
        <v>0.16455999999999998</v>
      </c>
      <c r="T30" s="43">
        <f>+'1P'!T30+PRB!T30</f>
        <v>0</v>
      </c>
      <c r="U30" s="43">
        <f>+'1P'!U30+PRB!U30</f>
        <v>0</v>
      </c>
      <c r="V30" s="43">
        <f>+'1P'!V30+PRB!V30</f>
        <v>27.300626999999999</v>
      </c>
      <c r="W30" s="43">
        <f>+'1P'!W30+PRB!W30</f>
        <v>0</v>
      </c>
      <c r="X30" s="43">
        <f>IF('1P'!X30=0,PRB!X30,IF(PRB!X30=0,'1P'!X30,AVERAGE('1P'!X30,PRB!X30)))</f>
        <v>98.739000000000004</v>
      </c>
      <c r="Y30" s="43">
        <f>IF('1P'!Y30=0,PRB!Y30,IF(PRB!Y30=0,'1P'!Y30,AVERAGE('1P'!Y30,PRB!Y30)))</f>
        <v>5.2927919999999995</v>
      </c>
      <c r="Z30" s="43">
        <f>IF('1P'!Z30=0,PRB!Z30,IF(PRB!Z30=0,'1P'!Z30,AVERAGE('1P'!Z30,PRB!Z30)))</f>
        <v>57.914333333333332</v>
      </c>
      <c r="AA30" s="43">
        <f>+'1P'!AA30+PRB!AA30</f>
        <v>16.248794999999998</v>
      </c>
      <c r="AB30" s="43">
        <f>+'1P'!AB30+PRB!AB30</f>
        <v>11.409432000000001</v>
      </c>
      <c r="AC30" s="43">
        <f>+'1P'!AC30+PRB!AC30</f>
        <v>0</v>
      </c>
      <c r="AD30" s="43">
        <f>+'1P'!AD30+PRB!AD30</f>
        <v>0</v>
      </c>
      <c r="AE30" s="43">
        <f>+'1P'!AE30+PRB!AE30</f>
        <v>5.437E-3</v>
      </c>
      <c r="AF30" s="43">
        <f>+'1P'!AF30+PRB!AF30</f>
        <v>4.8339230000000004</v>
      </c>
      <c r="AG30" s="43">
        <f>+'1P'!AG30+PRB!AG30</f>
        <v>0.91185699999999992</v>
      </c>
    </row>
    <row r="31" spans="1:33" x14ac:dyDescent="0.2">
      <c r="A31" s="41">
        <f>+'D-PDP'!C54</f>
        <v>2041</v>
      </c>
      <c r="B31" s="42">
        <f>+'1P'!B31+PRB!B31</f>
        <v>83</v>
      </c>
      <c r="C31" s="43">
        <f>+'1P'!C31+PRB!C31</f>
        <v>0.156303</v>
      </c>
      <c r="D31" s="43">
        <f>+'1P'!D31+PRB!D31</f>
        <v>0</v>
      </c>
      <c r="E31" s="43">
        <f>+'1P'!E31+PRB!E31</f>
        <v>0</v>
      </c>
      <c r="F31" s="43">
        <f>+'1P'!F31+PRB!F31</f>
        <v>22.317757</v>
      </c>
      <c r="G31" s="43">
        <f>+'1P'!G31+PRB!G31</f>
        <v>0</v>
      </c>
      <c r="H31" s="43">
        <f>+'1P'!H31+PRB!H31</f>
        <v>1.2503E-2</v>
      </c>
      <c r="I31" s="43">
        <f>+'1P'!I31+PRB!I31</f>
        <v>0</v>
      </c>
      <c r="J31" s="43">
        <f>+'1P'!J31+PRB!J31</f>
        <v>0</v>
      </c>
      <c r="K31" s="43">
        <f>+'1P'!K31+PRB!K31</f>
        <v>0.156303</v>
      </c>
      <c r="L31" s="43">
        <f>+'1P'!L31+PRB!L31</f>
        <v>0</v>
      </c>
      <c r="M31" s="43">
        <f>+'1P'!M31+PRB!M31</f>
        <v>0</v>
      </c>
      <c r="N31" s="43">
        <f>+'1P'!N31+PRB!N31</f>
        <v>22.317757</v>
      </c>
      <c r="O31" s="43">
        <f>+'1P'!O31+PRB!O31</f>
        <v>0</v>
      </c>
      <c r="P31" s="43">
        <f>+'1P'!P31+PRB!P31</f>
        <v>1.2503E-2</v>
      </c>
      <c r="Q31" s="43">
        <f>+'1P'!Q31+PRB!Q31</f>
        <v>0</v>
      </c>
      <c r="R31" s="43">
        <f>+'1P'!R31+PRB!R31</f>
        <v>0</v>
      </c>
      <c r="S31" s="43">
        <f>+'1P'!S31+PRB!S31</f>
        <v>0.14379800000000001</v>
      </c>
      <c r="T31" s="43">
        <f>+'1P'!T31+PRB!T31</f>
        <v>0</v>
      </c>
      <c r="U31" s="43">
        <f>+'1P'!U31+PRB!U31</f>
        <v>0</v>
      </c>
      <c r="V31" s="43">
        <f>+'1P'!V31+PRB!V31</f>
        <v>22.317757</v>
      </c>
      <c r="W31" s="43">
        <f>+'1P'!W31+PRB!W31</f>
        <v>0</v>
      </c>
      <c r="X31" s="43">
        <f>IF('1P'!X31=0,PRB!X31,IF(PRB!X31=0,'1P'!X31,AVERAGE('1P'!X31,PRB!X31)))</f>
        <v>98.739000000000004</v>
      </c>
      <c r="Y31" s="43">
        <f>IF('1P'!Y31=0,PRB!Y31,IF(PRB!Y31=0,'1P'!Y31,AVERAGE('1P'!Y31,PRB!Y31)))</f>
        <v>5.2927919999999995</v>
      </c>
      <c r="Z31" s="43">
        <f>IF('1P'!Z31=0,PRB!Z31,IF(PRB!Z31=0,'1P'!Z31,AVERAGE('1P'!Z31,PRB!Z31)))</f>
        <v>57.914333333333332</v>
      </c>
      <c r="AA31" s="43">
        <f>+'1P'!AA31+PRB!AA31</f>
        <v>14.198653999999999</v>
      </c>
      <c r="AB31" s="43">
        <f>+'1P'!AB31+PRB!AB31</f>
        <v>11.164605</v>
      </c>
      <c r="AC31" s="43">
        <f>+'1P'!AC31+PRB!AC31</f>
        <v>0</v>
      </c>
      <c r="AD31" s="43">
        <f>+'1P'!AD31+PRB!AD31</f>
        <v>2.3207339999999999</v>
      </c>
      <c r="AE31" s="43">
        <f>+'1P'!AE31+PRB!AE31</f>
        <v>5.4770000000000001E-3</v>
      </c>
      <c r="AF31" s="43">
        <f>+'1P'!AF31+PRB!AF31</f>
        <v>0.70783499999999999</v>
      </c>
      <c r="AG31" s="43">
        <f>+'1P'!AG31+PRB!AG31</f>
        <v>0.12138499999999997</v>
      </c>
    </row>
    <row r="32" spans="1:33" x14ac:dyDescent="0.2">
      <c r="A32" s="41">
        <f>+'D-PDP'!C55</f>
        <v>2042</v>
      </c>
      <c r="B32" s="42">
        <f>+'1P'!B32+PRB!B32</f>
        <v>80</v>
      </c>
      <c r="C32" s="43">
        <f>+'1P'!C32+PRB!C32</f>
        <v>0.13752899999999998</v>
      </c>
      <c r="D32" s="43">
        <f>+'1P'!D32+PRB!D32</f>
        <v>0</v>
      </c>
      <c r="E32" s="43">
        <f>+'1P'!E32+PRB!E32</f>
        <v>0</v>
      </c>
      <c r="F32" s="43">
        <f>+'1P'!F32+PRB!F32</f>
        <v>17.776550999999998</v>
      </c>
      <c r="G32" s="43">
        <f>+'1P'!G32+PRB!G32</f>
        <v>0</v>
      </c>
      <c r="H32" s="43">
        <f>+'1P'!H32+PRB!H32</f>
        <v>1.1001E-2</v>
      </c>
      <c r="I32" s="43">
        <f>+'1P'!I32+PRB!I32</f>
        <v>0</v>
      </c>
      <c r="J32" s="43">
        <f>+'1P'!J32+PRB!J32</f>
        <v>0</v>
      </c>
      <c r="K32" s="43">
        <f>+'1P'!K32+PRB!K32</f>
        <v>0.13752899999999998</v>
      </c>
      <c r="L32" s="43">
        <f>+'1P'!L32+PRB!L32</f>
        <v>0</v>
      </c>
      <c r="M32" s="43">
        <f>+'1P'!M32+PRB!M32</f>
        <v>0</v>
      </c>
      <c r="N32" s="43">
        <f>+'1P'!N32+PRB!N32</f>
        <v>17.776550999999998</v>
      </c>
      <c r="O32" s="43">
        <f>+'1P'!O32+PRB!O32</f>
        <v>0</v>
      </c>
      <c r="P32" s="43">
        <f>+'1P'!P32+PRB!P32</f>
        <v>1.1001E-2</v>
      </c>
      <c r="Q32" s="43">
        <f>+'1P'!Q32+PRB!Q32</f>
        <v>0</v>
      </c>
      <c r="R32" s="43">
        <f>+'1P'!R32+PRB!R32</f>
        <v>0</v>
      </c>
      <c r="S32" s="43">
        <f>+'1P'!S32+PRB!S32</f>
        <v>0.126526</v>
      </c>
      <c r="T32" s="43">
        <f>+'1P'!T32+PRB!T32</f>
        <v>0</v>
      </c>
      <c r="U32" s="43">
        <f>+'1P'!U32+PRB!U32</f>
        <v>0</v>
      </c>
      <c r="V32" s="43">
        <f>+'1P'!V32+PRB!V32</f>
        <v>17.776550999999998</v>
      </c>
      <c r="W32" s="43">
        <f>+'1P'!W32+PRB!W32</f>
        <v>0</v>
      </c>
      <c r="X32" s="43">
        <f>IF('1P'!X32=0,PRB!X32,IF(PRB!X32=0,'1P'!X32,AVERAGE('1P'!X32,PRB!X32)))</f>
        <v>98.739000000000004</v>
      </c>
      <c r="Y32" s="43">
        <f>IF('1P'!Y32=0,PRB!Y32,IF(PRB!Y32=0,'1P'!Y32,AVERAGE('1P'!Y32,PRB!Y32)))</f>
        <v>5.2927919999999995</v>
      </c>
      <c r="Z32" s="43">
        <f>IF('1P'!Z32=0,PRB!Z32,IF(PRB!Z32=0,'1P'!Z32,AVERAGE('1P'!Z32,PRB!Z32)))</f>
        <v>57.914333333333332</v>
      </c>
      <c r="AA32" s="43">
        <f>+'1P'!AA32+PRB!AA32</f>
        <v>12.493278</v>
      </c>
      <c r="AB32" s="43">
        <f>+'1P'!AB32+PRB!AB32</f>
        <v>10.994786999999999</v>
      </c>
      <c r="AC32" s="43">
        <f>+'1P'!AC32+PRB!AC32</f>
        <v>0</v>
      </c>
      <c r="AD32" s="43">
        <f>+'1P'!AD32+PRB!AD32</f>
        <v>0</v>
      </c>
      <c r="AE32" s="43">
        <f>+'1P'!AE32+PRB!AE32</f>
        <v>5.5539999999999999E-3</v>
      </c>
      <c r="AF32" s="43">
        <f>+'1P'!AF32+PRB!AF32</f>
        <v>1.492936</v>
      </c>
      <c r="AG32" s="43">
        <f>+'1P'!AG32+PRB!AG32</f>
        <v>0.23274600000000001</v>
      </c>
    </row>
    <row r="33" spans="1:33" x14ac:dyDescent="0.2">
      <c r="A33" s="41">
        <f>+'D-PDP'!C56</f>
        <v>2043</v>
      </c>
      <c r="B33" s="42">
        <f>+'1P'!B33+PRB!B33</f>
        <v>46</v>
      </c>
      <c r="C33" s="43">
        <f>+'1P'!C33+PRB!C33</f>
        <v>8.9458999999999997E-2</v>
      </c>
      <c r="D33" s="43">
        <f>+'1P'!D33+PRB!D33</f>
        <v>0</v>
      </c>
      <c r="E33" s="43">
        <f>+'1P'!E33+PRB!E33</f>
        <v>0</v>
      </c>
      <c r="F33" s="43">
        <f>+'1P'!F33+PRB!F33</f>
        <v>10.057112999999999</v>
      </c>
      <c r="G33" s="43">
        <f>+'1P'!G33+PRB!G33</f>
        <v>0</v>
      </c>
      <c r="H33" s="43">
        <f>+'1P'!H33+PRB!H33</f>
        <v>7.156E-3</v>
      </c>
      <c r="I33" s="43">
        <f>+'1P'!I33+PRB!I33</f>
        <v>0</v>
      </c>
      <c r="J33" s="43">
        <f>+'1P'!J33+PRB!J33</f>
        <v>0</v>
      </c>
      <c r="K33" s="43">
        <f>+'1P'!K33+PRB!K33</f>
        <v>8.9458999999999997E-2</v>
      </c>
      <c r="L33" s="43">
        <f>+'1P'!L33+PRB!L33</f>
        <v>0</v>
      </c>
      <c r="M33" s="43">
        <f>+'1P'!M33+PRB!M33</f>
        <v>0</v>
      </c>
      <c r="N33" s="43">
        <f>+'1P'!N33+PRB!N33</f>
        <v>10.057112999999999</v>
      </c>
      <c r="O33" s="43">
        <f>+'1P'!O33+PRB!O33</f>
        <v>0</v>
      </c>
      <c r="P33" s="43">
        <f>+'1P'!P33+PRB!P33</f>
        <v>7.156E-3</v>
      </c>
      <c r="Q33" s="43">
        <f>+'1P'!Q33+PRB!Q33</f>
        <v>0</v>
      </c>
      <c r="R33" s="43">
        <f>+'1P'!R33+PRB!R33</f>
        <v>0</v>
      </c>
      <c r="S33" s="43">
        <f>+'1P'!S33+PRB!S33</f>
        <v>8.2302E-2</v>
      </c>
      <c r="T33" s="43">
        <f>+'1P'!T33+PRB!T33</f>
        <v>0</v>
      </c>
      <c r="U33" s="43">
        <f>+'1P'!U33+PRB!U33</f>
        <v>0</v>
      </c>
      <c r="V33" s="43">
        <f>+'1P'!V33+PRB!V33</f>
        <v>10.057112999999999</v>
      </c>
      <c r="W33" s="43">
        <f>+'1P'!W33+PRB!W33</f>
        <v>0</v>
      </c>
      <c r="X33" s="43">
        <f>IF('1P'!X33=0,PRB!X33,IF(PRB!X33=0,'1P'!X33,AVERAGE('1P'!X33,PRB!X33)))</f>
        <v>98.739000000000004</v>
      </c>
      <c r="Y33" s="43">
        <f>IF('1P'!Y33=0,PRB!Y33,IF(PRB!Y33=0,'1P'!Y33,AVERAGE('1P'!Y33,PRB!Y33)))</f>
        <v>5.2927919999999995</v>
      </c>
      <c r="Z33" s="43">
        <f>IF('1P'!Z33=0,PRB!Z33,IF(PRB!Z33=0,'1P'!Z33,AVERAGE('1P'!Z33,PRB!Z33)))</f>
        <v>57.914333333333332</v>
      </c>
      <c r="AA33" s="43">
        <f>+'1P'!AA33+PRB!AA33</f>
        <v>8.1265599999999996</v>
      </c>
      <c r="AB33" s="43">
        <f>+'1P'!AB33+PRB!AB33</f>
        <v>7.6222640000000004</v>
      </c>
      <c r="AC33" s="43">
        <f>+'1P'!AC33+PRB!AC33</f>
        <v>0</v>
      </c>
      <c r="AD33" s="43">
        <f>+'1P'!AD33+PRB!AD33</f>
        <v>0.96697200000000005</v>
      </c>
      <c r="AE33" s="43">
        <f>+'1P'!AE33+PRB!AE33</f>
        <v>5.6600000000000001E-3</v>
      </c>
      <c r="AF33" s="43">
        <f>+'1P'!AF33+PRB!AF33</f>
        <v>-0.46833700000000006</v>
      </c>
      <c r="AG33" s="43">
        <f>+'1P'!AG33+PRB!AG33</f>
        <v>-6.6375999999999991E-2</v>
      </c>
    </row>
    <row r="34" spans="1:33" x14ac:dyDescent="0.2">
      <c r="A34" s="41">
        <f>+'D-PDP'!C57</f>
        <v>2044</v>
      </c>
      <c r="B34" s="42">
        <f>+'1P'!B34+PRB!B34</f>
        <v>0</v>
      </c>
      <c r="C34" s="43">
        <f>+'1P'!C34+PRB!C34</f>
        <v>0</v>
      </c>
      <c r="D34" s="43">
        <f>+'1P'!D34+PRB!D34</f>
        <v>0</v>
      </c>
      <c r="E34" s="43">
        <f>+'1P'!E34+PRB!E34</f>
        <v>0</v>
      </c>
      <c r="F34" s="43">
        <f>+'1P'!F34+PRB!F34</f>
        <v>0</v>
      </c>
      <c r="G34" s="43">
        <f>+'1P'!G34+PRB!G34</f>
        <v>0</v>
      </c>
      <c r="H34" s="43">
        <f>+'1P'!H34+PRB!H34</f>
        <v>0</v>
      </c>
      <c r="I34" s="43">
        <f>+'1P'!I34+PRB!I34</f>
        <v>0</v>
      </c>
      <c r="J34" s="43">
        <f>+'1P'!J34+PRB!J34</f>
        <v>0</v>
      </c>
      <c r="K34" s="43">
        <f>+'1P'!K34+PRB!K34</f>
        <v>0</v>
      </c>
      <c r="L34" s="43">
        <f>+'1P'!L34+PRB!L34</f>
        <v>0</v>
      </c>
      <c r="M34" s="43">
        <f>+'1P'!M34+PRB!M34</f>
        <v>0</v>
      </c>
      <c r="N34" s="43">
        <f>+'1P'!N34+PRB!N34</f>
        <v>0</v>
      </c>
      <c r="O34" s="43">
        <f>+'1P'!O34+PRB!O34</f>
        <v>0</v>
      </c>
      <c r="P34" s="43">
        <f>+'1P'!P34+PRB!P34</f>
        <v>0</v>
      </c>
      <c r="Q34" s="43">
        <f>+'1P'!Q34+PRB!Q34</f>
        <v>0</v>
      </c>
      <c r="R34" s="43">
        <f>+'1P'!R34+PRB!R34</f>
        <v>0</v>
      </c>
      <c r="S34" s="43">
        <f>+'1P'!S34+PRB!S34</f>
        <v>0</v>
      </c>
      <c r="T34" s="43">
        <f>+'1P'!T34+PRB!T34</f>
        <v>0</v>
      </c>
      <c r="U34" s="43">
        <f>+'1P'!U34+PRB!U34</f>
        <v>0</v>
      </c>
      <c r="V34" s="43">
        <f>+'1P'!V34+PRB!V34</f>
        <v>0</v>
      </c>
      <c r="W34" s="43">
        <f>+'1P'!W34+PRB!W34</f>
        <v>0</v>
      </c>
      <c r="X34" s="43">
        <f>IF('1P'!X34=0,PRB!X34,IF(PRB!X34=0,'1P'!X34,AVERAGE('1P'!X34,PRB!X34)))</f>
        <v>98.739000000000004</v>
      </c>
      <c r="Y34" s="43">
        <f>IF('1P'!Y34=0,PRB!Y34,IF(PRB!Y34=0,'1P'!Y34,AVERAGE('1P'!Y34,PRB!Y34)))</f>
        <v>5.2927919999999995</v>
      </c>
      <c r="Z34" s="43">
        <f>IF('1P'!Z34=0,PRB!Z34,IF(PRB!Z34=0,'1P'!Z34,AVERAGE('1P'!Z34,PRB!Z34)))</f>
        <v>57.914333333333332</v>
      </c>
      <c r="AA34" s="43">
        <f>+'1P'!AA34+PRB!AA34</f>
        <v>0</v>
      </c>
      <c r="AB34" s="43">
        <f>+'1P'!AB34+PRB!AB34</f>
        <v>0</v>
      </c>
      <c r="AC34" s="43">
        <f>+'1P'!AC34+PRB!AC34</f>
        <v>0</v>
      </c>
      <c r="AD34" s="43">
        <f>+'1P'!AD34+PRB!AD34</f>
        <v>29.744978</v>
      </c>
      <c r="AE34" s="43">
        <f>+'1P'!AE34+PRB!AE34</f>
        <v>0</v>
      </c>
      <c r="AF34" s="43">
        <f>+'1P'!AF34+PRB!AF34</f>
        <v>-29.744978</v>
      </c>
      <c r="AG34" s="43">
        <f>+'1P'!AG34+PRB!AG34</f>
        <v>-3.8323999999999998</v>
      </c>
    </row>
    <row r="35" spans="1:33" x14ac:dyDescent="0.2">
      <c r="A35" s="41">
        <f>+'D-PDP'!C58</f>
        <v>2045</v>
      </c>
      <c r="B35" s="42">
        <f>+'1P'!B35+PRB!B35</f>
        <v>0</v>
      </c>
      <c r="C35" s="43">
        <f>+'1P'!C35+PRB!C35</f>
        <v>0</v>
      </c>
      <c r="D35" s="43">
        <f>+'1P'!D35+PRB!D35</f>
        <v>0</v>
      </c>
      <c r="E35" s="43">
        <f>+'1P'!E35+PRB!E35</f>
        <v>0</v>
      </c>
      <c r="F35" s="43">
        <f>+'1P'!F35+PRB!F35</f>
        <v>0</v>
      </c>
      <c r="G35" s="43">
        <f>+'1P'!G35+PRB!G35</f>
        <v>0</v>
      </c>
      <c r="H35" s="43">
        <f>+'1P'!H35+PRB!H35</f>
        <v>0</v>
      </c>
      <c r="I35" s="43">
        <f>+'1P'!I35+PRB!I35</f>
        <v>0</v>
      </c>
      <c r="J35" s="43">
        <f>+'1P'!J35+PRB!J35</f>
        <v>0</v>
      </c>
      <c r="K35" s="43">
        <f>+'1P'!K35+PRB!K35</f>
        <v>0</v>
      </c>
      <c r="L35" s="43">
        <f>+'1P'!L35+PRB!L35</f>
        <v>0</v>
      </c>
      <c r="M35" s="43">
        <f>+'1P'!M35+PRB!M35</f>
        <v>0</v>
      </c>
      <c r="N35" s="43">
        <f>+'1P'!N35+PRB!N35</f>
        <v>0</v>
      </c>
      <c r="O35" s="43">
        <f>+'1P'!O35+PRB!O35</f>
        <v>0</v>
      </c>
      <c r="P35" s="43">
        <f>+'1P'!P35+PRB!P35</f>
        <v>0</v>
      </c>
      <c r="Q35" s="43">
        <f>+'1P'!Q35+PRB!Q35</f>
        <v>0</v>
      </c>
      <c r="R35" s="43">
        <f>+'1P'!R35+PRB!R35</f>
        <v>0</v>
      </c>
      <c r="S35" s="43">
        <f>+'1P'!S35+PRB!S35</f>
        <v>0</v>
      </c>
      <c r="T35" s="43">
        <f>+'1P'!T35+PRB!T35</f>
        <v>0</v>
      </c>
      <c r="U35" s="43">
        <f>+'1P'!U35+PRB!U35</f>
        <v>0</v>
      </c>
      <c r="V35" s="43">
        <f>+'1P'!V35+PRB!V35</f>
        <v>0</v>
      </c>
      <c r="W35" s="43">
        <f>+'1P'!W35+PRB!W35</f>
        <v>0</v>
      </c>
      <c r="X35" s="43">
        <f>IF('1P'!X35=0,PRB!X35,IF(PRB!X35=0,'1P'!X35,AVERAGE('1P'!X35,PRB!X35)))</f>
        <v>98.739000000000004</v>
      </c>
      <c r="Y35" s="43">
        <f>IF('1P'!Y35=0,PRB!Y35,IF(PRB!Y35=0,'1P'!Y35,AVERAGE('1P'!Y35,PRB!Y35)))</f>
        <v>5.2927919999999995</v>
      </c>
      <c r="Z35" s="43">
        <f>IF('1P'!Z35=0,PRB!Z35,IF(PRB!Z35=0,'1P'!Z35,AVERAGE('1P'!Z35,PRB!Z35)))</f>
        <v>57.914333333333332</v>
      </c>
      <c r="AA35" s="43">
        <f>+'1P'!AA35+PRB!AA35</f>
        <v>0</v>
      </c>
      <c r="AB35" s="43">
        <f>+'1P'!AB35+PRB!AB35</f>
        <v>0</v>
      </c>
      <c r="AC35" s="43">
        <f>+'1P'!AC35+PRB!AC35</f>
        <v>0</v>
      </c>
      <c r="AD35" s="43">
        <f>+'1P'!AD35+PRB!AD35</f>
        <v>0</v>
      </c>
      <c r="AE35" s="43">
        <f>+'1P'!AE35+PRB!AE35</f>
        <v>0</v>
      </c>
      <c r="AF35" s="43">
        <f>+'1P'!AF35+PRB!AF35</f>
        <v>0</v>
      </c>
      <c r="AG35" s="43">
        <f>+'1P'!AG35+PRB!AG35</f>
        <v>0</v>
      </c>
    </row>
    <row r="36" spans="1:33" x14ac:dyDescent="0.2">
      <c r="A36" s="41">
        <f>+'D-PDP'!C59</f>
        <v>2046</v>
      </c>
      <c r="B36" s="42">
        <f>+'1P'!B36+PRB!B36</f>
        <v>0</v>
      </c>
      <c r="C36" s="43">
        <f>+'1P'!C36+PRB!C36</f>
        <v>0</v>
      </c>
      <c r="D36" s="43">
        <f>+'1P'!D36+PRB!D36</f>
        <v>0</v>
      </c>
      <c r="E36" s="43">
        <f>+'1P'!E36+PRB!E36</f>
        <v>0</v>
      </c>
      <c r="F36" s="43">
        <f>+'1P'!F36+PRB!F36</f>
        <v>0</v>
      </c>
      <c r="G36" s="43">
        <f>+'1P'!G36+PRB!G36</f>
        <v>0</v>
      </c>
      <c r="H36" s="43">
        <f>+'1P'!H36+PRB!H36</f>
        <v>0</v>
      </c>
      <c r="I36" s="43">
        <f>+'1P'!I36+PRB!I36</f>
        <v>0</v>
      </c>
      <c r="J36" s="43">
        <f>+'1P'!J36+PRB!J36</f>
        <v>0</v>
      </c>
      <c r="K36" s="43">
        <f>+'1P'!K36+PRB!K36</f>
        <v>0</v>
      </c>
      <c r="L36" s="43">
        <f>+'1P'!L36+PRB!L36</f>
        <v>0</v>
      </c>
      <c r="M36" s="43">
        <f>+'1P'!M36+PRB!M36</f>
        <v>0</v>
      </c>
      <c r="N36" s="43">
        <f>+'1P'!N36+PRB!N36</f>
        <v>0</v>
      </c>
      <c r="O36" s="43">
        <f>+'1P'!O36+PRB!O36</f>
        <v>0</v>
      </c>
      <c r="P36" s="43">
        <f>+'1P'!P36+PRB!P36</f>
        <v>0</v>
      </c>
      <c r="Q36" s="43">
        <f>+'1P'!Q36+PRB!Q36</f>
        <v>0</v>
      </c>
      <c r="R36" s="43">
        <f>+'1P'!R36+PRB!R36</f>
        <v>0</v>
      </c>
      <c r="S36" s="43">
        <f>+'1P'!S36+PRB!S36</f>
        <v>0</v>
      </c>
      <c r="T36" s="43">
        <f>+'1P'!T36+PRB!T36</f>
        <v>0</v>
      </c>
      <c r="U36" s="43">
        <f>+'1P'!U36+PRB!U36</f>
        <v>0</v>
      </c>
      <c r="V36" s="43">
        <f>+'1P'!V36+PRB!V36</f>
        <v>0</v>
      </c>
      <c r="W36" s="43">
        <f>+'1P'!W36+PRB!W36</f>
        <v>0</v>
      </c>
      <c r="X36" s="43">
        <f>IF('1P'!X36=0,PRB!X36,IF(PRB!X36=0,'1P'!X36,AVERAGE('1P'!X36,PRB!X36)))</f>
        <v>98.739000000000004</v>
      </c>
      <c r="Y36" s="43">
        <f>IF('1P'!Y36=0,PRB!Y36,IF(PRB!Y36=0,'1P'!Y36,AVERAGE('1P'!Y36,PRB!Y36)))</f>
        <v>5.2927919999999995</v>
      </c>
      <c r="Z36" s="43">
        <f>IF('1P'!Z36=0,PRB!Z36,IF(PRB!Z36=0,'1P'!Z36,AVERAGE('1P'!Z36,PRB!Z36)))</f>
        <v>57.914333333333332</v>
      </c>
      <c r="AA36" s="43">
        <f>+'1P'!AA36+PRB!AA36</f>
        <v>0</v>
      </c>
      <c r="AB36" s="43">
        <f>+'1P'!AB36+PRB!AB36</f>
        <v>0</v>
      </c>
      <c r="AC36" s="43">
        <f>+'1P'!AC36+PRB!AC36</f>
        <v>0</v>
      </c>
      <c r="AD36" s="43">
        <f>+'1P'!AD36+PRB!AD36</f>
        <v>0</v>
      </c>
      <c r="AE36" s="43">
        <f>+'1P'!AE36+PRB!AE36</f>
        <v>0</v>
      </c>
      <c r="AF36" s="43">
        <f>+'1P'!AF36+PRB!AF36</f>
        <v>0</v>
      </c>
      <c r="AG36" s="43">
        <f>+'1P'!AG36+PRB!AG36</f>
        <v>0</v>
      </c>
    </row>
    <row r="37" spans="1:33" x14ac:dyDescent="0.2">
      <c r="A37" s="41">
        <f>+'D-PDP'!C60</f>
        <v>2047</v>
      </c>
      <c r="B37" s="42">
        <f>+'1P'!B37+PRB!B37</f>
        <v>0</v>
      </c>
      <c r="C37" s="43">
        <f>+'1P'!C37+PRB!C37</f>
        <v>0</v>
      </c>
      <c r="D37" s="43">
        <f>+'1P'!D37+PRB!D37</f>
        <v>0</v>
      </c>
      <c r="E37" s="43">
        <f>+'1P'!E37+PRB!E37</f>
        <v>0</v>
      </c>
      <c r="F37" s="43">
        <f>+'1P'!F37+PRB!F37</f>
        <v>0</v>
      </c>
      <c r="G37" s="43">
        <f>+'1P'!G37+PRB!G37</f>
        <v>0</v>
      </c>
      <c r="H37" s="43">
        <f>+'1P'!H37+PRB!H37</f>
        <v>0</v>
      </c>
      <c r="I37" s="43">
        <f>+'1P'!I37+PRB!I37</f>
        <v>0</v>
      </c>
      <c r="J37" s="43">
        <f>+'1P'!J37+PRB!J37</f>
        <v>0</v>
      </c>
      <c r="K37" s="43">
        <f>+'1P'!K37+PRB!K37</f>
        <v>0</v>
      </c>
      <c r="L37" s="43">
        <f>+'1P'!L37+PRB!L37</f>
        <v>0</v>
      </c>
      <c r="M37" s="43">
        <f>+'1P'!M37+PRB!M37</f>
        <v>0</v>
      </c>
      <c r="N37" s="43">
        <f>+'1P'!N37+PRB!N37</f>
        <v>0</v>
      </c>
      <c r="O37" s="43">
        <f>+'1P'!O37+PRB!O37</f>
        <v>0</v>
      </c>
      <c r="P37" s="43">
        <f>+'1P'!P37+PRB!P37</f>
        <v>0</v>
      </c>
      <c r="Q37" s="43">
        <f>+'1P'!Q37+PRB!Q37</f>
        <v>0</v>
      </c>
      <c r="R37" s="43">
        <f>+'1P'!R37+PRB!R37</f>
        <v>0</v>
      </c>
      <c r="S37" s="43">
        <f>+'1P'!S37+PRB!S37</f>
        <v>0</v>
      </c>
      <c r="T37" s="43">
        <f>+'1P'!T37+PRB!T37</f>
        <v>0</v>
      </c>
      <c r="U37" s="43">
        <f>+'1P'!U37+PRB!U37</f>
        <v>0</v>
      </c>
      <c r="V37" s="43">
        <f>+'1P'!V37+PRB!V37</f>
        <v>0</v>
      </c>
      <c r="W37" s="43">
        <f>+'1P'!W37+PRB!W37</f>
        <v>0</v>
      </c>
      <c r="X37" s="43">
        <f>IF('1P'!X37=0,PRB!X37,IF(PRB!X37=0,'1P'!X37,AVERAGE('1P'!X37,PRB!X37)))</f>
        <v>98.739000000000004</v>
      </c>
      <c r="Y37" s="43">
        <f>IF('1P'!Y37=0,PRB!Y37,IF(PRB!Y37=0,'1P'!Y37,AVERAGE('1P'!Y37,PRB!Y37)))</f>
        <v>5.2927919999999995</v>
      </c>
      <c r="Z37" s="43">
        <f>IF('1P'!Z37=0,PRB!Z37,IF(PRB!Z37=0,'1P'!Z37,AVERAGE('1P'!Z37,PRB!Z37)))</f>
        <v>57.914333333333332</v>
      </c>
      <c r="AA37" s="43">
        <f>+'1P'!AA37+PRB!AA37</f>
        <v>0</v>
      </c>
      <c r="AB37" s="43">
        <f>+'1P'!AB37+PRB!AB37</f>
        <v>0</v>
      </c>
      <c r="AC37" s="43">
        <f>+'1P'!AC37+PRB!AC37</f>
        <v>0</v>
      </c>
      <c r="AD37" s="43">
        <f>+'1P'!AD37+PRB!AD37</f>
        <v>0</v>
      </c>
      <c r="AE37" s="43">
        <f>+'1P'!AE37+PRB!AE37</f>
        <v>0</v>
      </c>
      <c r="AF37" s="43">
        <f>+'1P'!AF37+PRB!AF37</f>
        <v>0</v>
      </c>
      <c r="AG37" s="43">
        <f>+'1P'!AG37+PRB!AG37</f>
        <v>0</v>
      </c>
    </row>
    <row r="38" spans="1:33" x14ac:dyDescent="0.2">
      <c r="A38" s="41">
        <f>+'D-PDP'!C61</f>
        <v>2048</v>
      </c>
      <c r="B38" s="42">
        <f>+'1P'!B38+PRB!B38</f>
        <v>0</v>
      </c>
      <c r="C38" s="43">
        <f>+'1P'!C38+PRB!C38</f>
        <v>0</v>
      </c>
      <c r="D38" s="43">
        <f>+'1P'!D38+PRB!D38</f>
        <v>0</v>
      </c>
      <c r="E38" s="43">
        <f>+'1P'!E38+PRB!E38</f>
        <v>0</v>
      </c>
      <c r="F38" s="43">
        <f>+'1P'!F38+PRB!F38</f>
        <v>0</v>
      </c>
      <c r="G38" s="43">
        <f>+'1P'!G38+PRB!G38</f>
        <v>0</v>
      </c>
      <c r="H38" s="43">
        <f>+'1P'!H38+PRB!H38</f>
        <v>0</v>
      </c>
      <c r="I38" s="43">
        <f>+'1P'!I38+PRB!I38</f>
        <v>0</v>
      </c>
      <c r="J38" s="43">
        <f>+'1P'!J38+PRB!J38</f>
        <v>0</v>
      </c>
      <c r="K38" s="43">
        <f>+'1P'!K38+PRB!K38</f>
        <v>0</v>
      </c>
      <c r="L38" s="43">
        <f>+'1P'!L38+PRB!L38</f>
        <v>0</v>
      </c>
      <c r="M38" s="43">
        <f>+'1P'!M38+PRB!M38</f>
        <v>0</v>
      </c>
      <c r="N38" s="43">
        <f>+'1P'!N38+PRB!N38</f>
        <v>0</v>
      </c>
      <c r="O38" s="43">
        <f>+'1P'!O38+PRB!O38</f>
        <v>0</v>
      </c>
      <c r="P38" s="43">
        <f>+'1P'!P38+PRB!P38</f>
        <v>0</v>
      </c>
      <c r="Q38" s="43">
        <f>+'1P'!Q38+PRB!Q38</f>
        <v>0</v>
      </c>
      <c r="R38" s="43">
        <f>+'1P'!R38+PRB!R38</f>
        <v>0</v>
      </c>
      <c r="S38" s="43">
        <f>+'1P'!S38+PRB!S38</f>
        <v>0</v>
      </c>
      <c r="T38" s="43">
        <f>+'1P'!T38+PRB!T38</f>
        <v>0</v>
      </c>
      <c r="U38" s="43">
        <f>+'1P'!U38+PRB!U38</f>
        <v>0</v>
      </c>
      <c r="V38" s="43">
        <f>+'1P'!V38+PRB!V38</f>
        <v>0</v>
      </c>
      <c r="W38" s="43">
        <f>+'1P'!W38+PRB!W38</f>
        <v>0</v>
      </c>
      <c r="X38" s="43">
        <f>IF('1P'!X38=0,PRB!X38,IF(PRB!X38=0,'1P'!X38,AVERAGE('1P'!X38,PRB!X38)))</f>
        <v>98.739000000000004</v>
      </c>
      <c r="Y38" s="43">
        <f>IF('1P'!Y38=0,PRB!Y38,IF(PRB!Y38=0,'1P'!Y38,AVERAGE('1P'!Y38,PRB!Y38)))</f>
        <v>5.2927919999999995</v>
      </c>
      <c r="Z38" s="43">
        <f>IF('1P'!Z38=0,PRB!Z38,IF(PRB!Z38=0,'1P'!Z38,AVERAGE('1P'!Z38,PRB!Z38)))</f>
        <v>57.914333333333332</v>
      </c>
      <c r="AA38" s="43">
        <f>+'1P'!AA38+PRB!AA38</f>
        <v>0</v>
      </c>
      <c r="AB38" s="43">
        <f>+'1P'!AB38+PRB!AB38</f>
        <v>0</v>
      </c>
      <c r="AC38" s="43">
        <f>+'1P'!AC38+PRB!AC38</f>
        <v>0</v>
      </c>
      <c r="AD38" s="43">
        <f>+'1P'!AD38+PRB!AD38</f>
        <v>0</v>
      </c>
      <c r="AE38" s="43">
        <f>+'1P'!AE38+PRB!AE38</f>
        <v>0</v>
      </c>
      <c r="AF38" s="43">
        <f>+'1P'!AF38+PRB!AF38</f>
        <v>0</v>
      </c>
      <c r="AG38" s="43">
        <f>+'1P'!AG38+PRB!AG38</f>
        <v>0</v>
      </c>
    </row>
    <row r="39" spans="1:33" x14ac:dyDescent="0.2">
      <c r="A39" s="41">
        <f>+'D-PDP'!C62</f>
        <v>2049</v>
      </c>
      <c r="B39" s="42">
        <f>+'1P'!B39+PRB!B39</f>
        <v>0</v>
      </c>
      <c r="C39" s="43">
        <f>+'1P'!C39+PRB!C39</f>
        <v>0</v>
      </c>
      <c r="D39" s="43">
        <f>+'1P'!D39+PRB!D39</f>
        <v>0</v>
      </c>
      <c r="E39" s="43">
        <f>+'1P'!E39+PRB!E39</f>
        <v>0</v>
      </c>
      <c r="F39" s="43">
        <f>+'1P'!F39+PRB!F39</f>
        <v>0</v>
      </c>
      <c r="G39" s="43">
        <f>+'1P'!G39+PRB!G39</f>
        <v>0</v>
      </c>
      <c r="H39" s="43">
        <f>+'1P'!H39+PRB!H39</f>
        <v>0</v>
      </c>
      <c r="I39" s="43">
        <f>+'1P'!I39+PRB!I39</f>
        <v>0</v>
      </c>
      <c r="J39" s="43">
        <f>+'1P'!J39+PRB!J39</f>
        <v>0</v>
      </c>
      <c r="K39" s="43">
        <f>+'1P'!K39+PRB!K39</f>
        <v>0</v>
      </c>
      <c r="L39" s="43">
        <f>+'1P'!L39+PRB!L39</f>
        <v>0</v>
      </c>
      <c r="M39" s="43">
        <f>+'1P'!M39+PRB!M39</f>
        <v>0</v>
      </c>
      <c r="N39" s="43">
        <f>+'1P'!N39+PRB!N39</f>
        <v>0</v>
      </c>
      <c r="O39" s="43">
        <f>+'1P'!O39+PRB!O39</f>
        <v>0</v>
      </c>
      <c r="P39" s="43">
        <f>+'1P'!P39+PRB!P39</f>
        <v>0</v>
      </c>
      <c r="Q39" s="43">
        <f>+'1P'!Q39+PRB!Q39</f>
        <v>0</v>
      </c>
      <c r="R39" s="43">
        <f>+'1P'!R39+PRB!R39</f>
        <v>0</v>
      </c>
      <c r="S39" s="43">
        <f>+'1P'!S39+PRB!S39</f>
        <v>0</v>
      </c>
      <c r="T39" s="43">
        <f>+'1P'!T39+PRB!T39</f>
        <v>0</v>
      </c>
      <c r="U39" s="43">
        <f>+'1P'!U39+PRB!U39</f>
        <v>0</v>
      </c>
      <c r="V39" s="43">
        <f>+'1P'!V39+PRB!V39</f>
        <v>0</v>
      </c>
      <c r="W39" s="43">
        <f>+'1P'!W39+PRB!W39</f>
        <v>0</v>
      </c>
      <c r="X39" s="43">
        <f>IF('1P'!X39=0,PRB!X39,IF(PRB!X39=0,'1P'!X39,AVERAGE('1P'!X39,PRB!X39)))</f>
        <v>98.739000000000004</v>
      </c>
      <c r="Y39" s="43">
        <f>IF('1P'!Y39=0,PRB!Y39,IF(PRB!Y39=0,'1P'!Y39,AVERAGE('1P'!Y39,PRB!Y39)))</f>
        <v>5.2927919999999995</v>
      </c>
      <c r="Z39" s="43">
        <f>IF('1P'!Z39=0,PRB!Z39,IF(PRB!Z39=0,'1P'!Z39,AVERAGE('1P'!Z39,PRB!Z39)))</f>
        <v>57.914333333333332</v>
      </c>
      <c r="AA39" s="43">
        <f>+'1P'!AA39+PRB!AA39</f>
        <v>0</v>
      </c>
      <c r="AB39" s="43">
        <f>+'1P'!AB39+PRB!AB39</f>
        <v>0</v>
      </c>
      <c r="AC39" s="43">
        <f>+'1P'!AC39+PRB!AC39</f>
        <v>0</v>
      </c>
      <c r="AD39" s="43">
        <f>+'1P'!AD39+PRB!AD39</f>
        <v>0</v>
      </c>
      <c r="AE39" s="43">
        <f>+'1P'!AE39+PRB!AE39</f>
        <v>0</v>
      </c>
      <c r="AF39" s="43">
        <f>+'1P'!AF39+PRB!AF39</f>
        <v>0</v>
      </c>
      <c r="AG39" s="43">
        <f>+'1P'!AG39+PRB!AG39</f>
        <v>0</v>
      </c>
    </row>
    <row r="40" spans="1:33" x14ac:dyDescent="0.2">
      <c r="A40" s="41">
        <f>+'D-PDP'!C63</f>
        <v>2050</v>
      </c>
      <c r="B40" s="42">
        <f>+'1P'!B40+PRB!B40</f>
        <v>0</v>
      </c>
      <c r="C40" s="43">
        <f>+'1P'!C40+PRB!C40</f>
        <v>0</v>
      </c>
      <c r="D40" s="43">
        <f>+'1P'!D40+PRB!D40</f>
        <v>0</v>
      </c>
      <c r="E40" s="43">
        <f>+'1P'!E40+PRB!E40</f>
        <v>0</v>
      </c>
      <c r="F40" s="43">
        <f>+'1P'!F40+PRB!F40</f>
        <v>0</v>
      </c>
      <c r="G40" s="43">
        <f>+'1P'!G40+PRB!G40</f>
        <v>0</v>
      </c>
      <c r="H40" s="43">
        <f>+'1P'!H40+PRB!H40</f>
        <v>0</v>
      </c>
      <c r="I40" s="43">
        <f>+'1P'!I40+PRB!I40</f>
        <v>0</v>
      </c>
      <c r="J40" s="43">
        <f>+'1P'!J40+PRB!J40</f>
        <v>0</v>
      </c>
      <c r="K40" s="43">
        <f>+'1P'!K40+PRB!K40</f>
        <v>0</v>
      </c>
      <c r="L40" s="43">
        <f>+'1P'!L40+PRB!L40</f>
        <v>0</v>
      </c>
      <c r="M40" s="43">
        <f>+'1P'!M40+PRB!M40</f>
        <v>0</v>
      </c>
      <c r="N40" s="43">
        <f>+'1P'!N40+PRB!N40</f>
        <v>0</v>
      </c>
      <c r="O40" s="43">
        <f>+'1P'!O40+PRB!O40</f>
        <v>0</v>
      </c>
      <c r="P40" s="43">
        <f>+'1P'!P40+PRB!P40</f>
        <v>0</v>
      </c>
      <c r="Q40" s="43">
        <f>+'1P'!Q40+PRB!Q40</f>
        <v>0</v>
      </c>
      <c r="R40" s="43">
        <f>+'1P'!R40+PRB!R40</f>
        <v>0</v>
      </c>
      <c r="S40" s="43">
        <f>+'1P'!S40+PRB!S40</f>
        <v>0</v>
      </c>
      <c r="T40" s="43">
        <f>+'1P'!T40+PRB!T40</f>
        <v>0</v>
      </c>
      <c r="U40" s="43">
        <f>+'1P'!U40+PRB!U40</f>
        <v>0</v>
      </c>
      <c r="V40" s="43">
        <f>+'1P'!V40+PRB!V40</f>
        <v>0</v>
      </c>
      <c r="W40" s="43">
        <f>+'1P'!W40+PRB!W40</f>
        <v>0</v>
      </c>
      <c r="X40" s="43">
        <f>IF('1P'!X40=0,PRB!X40,IF(PRB!X40=0,'1P'!X40,AVERAGE('1P'!X40,PRB!X40)))</f>
        <v>98.739000000000004</v>
      </c>
      <c r="Y40" s="43">
        <f>IF('1P'!Y40=0,PRB!Y40,IF(PRB!Y40=0,'1P'!Y40,AVERAGE('1P'!Y40,PRB!Y40)))</f>
        <v>5.2927919999999995</v>
      </c>
      <c r="Z40" s="43">
        <f>IF('1P'!Z40=0,PRB!Z40,IF(PRB!Z40=0,'1P'!Z40,AVERAGE('1P'!Z40,PRB!Z40)))</f>
        <v>57.914333333333332</v>
      </c>
      <c r="AA40" s="43">
        <f>+'1P'!AA40+PRB!AA40</f>
        <v>0</v>
      </c>
      <c r="AB40" s="43">
        <f>+'1P'!AB40+PRB!AB40</f>
        <v>0</v>
      </c>
      <c r="AC40" s="43">
        <f>+'1P'!AC40+PRB!AC40</f>
        <v>0</v>
      </c>
      <c r="AD40" s="43">
        <f>+'1P'!AD40+PRB!AD40</f>
        <v>0</v>
      </c>
      <c r="AE40" s="43">
        <f>+'1P'!AE40+PRB!AE40</f>
        <v>0</v>
      </c>
      <c r="AF40" s="43">
        <f>+'1P'!AF40+PRB!AF40</f>
        <v>0</v>
      </c>
      <c r="AG40" s="43">
        <f>+'1P'!AG40+PRB!AG40</f>
        <v>0</v>
      </c>
    </row>
    <row r="41" spans="1:33" x14ac:dyDescent="0.2">
      <c r="A41" s="41">
        <f>+'D-PDP'!C64</f>
        <v>2051</v>
      </c>
      <c r="B41" s="42">
        <f>+'1P'!B41+PRB!B41</f>
        <v>0</v>
      </c>
      <c r="C41" s="43">
        <f>+'1P'!C41+PRB!C41</f>
        <v>0</v>
      </c>
      <c r="D41" s="43">
        <f>+'1P'!D41+PRB!D41</f>
        <v>0</v>
      </c>
      <c r="E41" s="43">
        <f>+'1P'!E41+PRB!E41</f>
        <v>0</v>
      </c>
      <c r="F41" s="43">
        <f>+'1P'!F41+PRB!F41</f>
        <v>0</v>
      </c>
      <c r="G41" s="43">
        <f>+'1P'!G41+PRB!G41</f>
        <v>0</v>
      </c>
      <c r="H41" s="43">
        <f>+'1P'!H41+PRB!H41</f>
        <v>0</v>
      </c>
      <c r="I41" s="43">
        <f>+'1P'!I41+PRB!I41</f>
        <v>0</v>
      </c>
      <c r="J41" s="43">
        <f>+'1P'!J41+PRB!J41</f>
        <v>0</v>
      </c>
      <c r="K41" s="43">
        <f>+'1P'!K41+PRB!K41</f>
        <v>0</v>
      </c>
      <c r="L41" s="43">
        <f>+'1P'!L41+PRB!L41</f>
        <v>0</v>
      </c>
      <c r="M41" s="43">
        <f>+'1P'!M41+PRB!M41</f>
        <v>0</v>
      </c>
      <c r="N41" s="43">
        <f>+'1P'!N41+PRB!N41</f>
        <v>0</v>
      </c>
      <c r="O41" s="43">
        <f>+'1P'!O41+PRB!O41</f>
        <v>0</v>
      </c>
      <c r="P41" s="43">
        <f>+'1P'!P41+PRB!P41</f>
        <v>0</v>
      </c>
      <c r="Q41" s="43">
        <f>+'1P'!Q41+PRB!Q41</f>
        <v>0</v>
      </c>
      <c r="R41" s="43">
        <f>+'1P'!R41+PRB!R41</f>
        <v>0</v>
      </c>
      <c r="S41" s="43">
        <f>+'1P'!S41+PRB!S41</f>
        <v>0</v>
      </c>
      <c r="T41" s="43">
        <f>+'1P'!T41+PRB!T41</f>
        <v>0</v>
      </c>
      <c r="U41" s="43">
        <f>+'1P'!U41+PRB!U41</f>
        <v>0</v>
      </c>
      <c r="V41" s="43">
        <f>+'1P'!V41+PRB!V41</f>
        <v>0</v>
      </c>
      <c r="W41" s="43">
        <f>+'1P'!W41+PRB!W41</f>
        <v>0</v>
      </c>
      <c r="X41" s="43">
        <f>IF('1P'!X41=0,PRB!X41,IF(PRB!X41=0,'1P'!X41,AVERAGE('1P'!X41,PRB!X41)))</f>
        <v>98.739000000000004</v>
      </c>
      <c r="Y41" s="43">
        <f>IF('1P'!Y41=0,PRB!Y41,IF(PRB!Y41=0,'1P'!Y41,AVERAGE('1P'!Y41,PRB!Y41)))</f>
        <v>5.2927919999999995</v>
      </c>
      <c r="Z41" s="43">
        <f>IF('1P'!Z41=0,PRB!Z41,IF(PRB!Z41=0,'1P'!Z41,AVERAGE('1P'!Z41,PRB!Z41)))</f>
        <v>57.914333333333332</v>
      </c>
      <c r="AA41" s="43">
        <f>+'1P'!AA41+PRB!AA41</f>
        <v>0</v>
      </c>
      <c r="AB41" s="43">
        <f>+'1P'!AB41+PRB!AB41</f>
        <v>0</v>
      </c>
      <c r="AC41" s="43">
        <f>+'1P'!AC41+PRB!AC41</f>
        <v>0</v>
      </c>
      <c r="AD41" s="43">
        <f>+'1P'!AD41+PRB!AD41</f>
        <v>0</v>
      </c>
      <c r="AE41" s="43">
        <f>+'1P'!AE41+PRB!AE41</f>
        <v>0</v>
      </c>
      <c r="AF41" s="43">
        <f>+'1P'!AF41+PRB!AF41</f>
        <v>0</v>
      </c>
      <c r="AG41" s="43">
        <f>+'1P'!AG41+PRB!AG41</f>
        <v>0</v>
      </c>
    </row>
    <row r="42" spans="1:33" x14ac:dyDescent="0.2">
      <c r="A42" s="41">
        <f>+'D-PDP'!C65</f>
        <v>2052</v>
      </c>
      <c r="B42" s="42">
        <f>+'1P'!B42+PRB!B42</f>
        <v>0</v>
      </c>
      <c r="C42" s="43">
        <f>+'1P'!C42+PRB!C42</f>
        <v>0</v>
      </c>
      <c r="D42" s="43">
        <f>+'1P'!D42+PRB!D42</f>
        <v>0</v>
      </c>
      <c r="E42" s="43">
        <f>+'1P'!E42+PRB!E42</f>
        <v>0</v>
      </c>
      <c r="F42" s="43">
        <f>+'1P'!F42+PRB!F42</f>
        <v>0</v>
      </c>
      <c r="G42" s="43">
        <f>+'1P'!G42+PRB!G42</f>
        <v>0</v>
      </c>
      <c r="H42" s="43">
        <f>+'1P'!H42+PRB!H42</f>
        <v>0</v>
      </c>
      <c r="I42" s="43">
        <f>+'1P'!I42+PRB!I42</f>
        <v>0</v>
      </c>
      <c r="J42" s="43">
        <f>+'1P'!J42+PRB!J42</f>
        <v>0</v>
      </c>
      <c r="K42" s="43">
        <f>+'1P'!K42+PRB!K42</f>
        <v>0</v>
      </c>
      <c r="L42" s="43">
        <f>+'1P'!L42+PRB!L42</f>
        <v>0</v>
      </c>
      <c r="M42" s="43">
        <f>+'1P'!M42+PRB!M42</f>
        <v>0</v>
      </c>
      <c r="N42" s="43">
        <f>+'1P'!N42+PRB!N42</f>
        <v>0</v>
      </c>
      <c r="O42" s="43">
        <f>+'1P'!O42+PRB!O42</f>
        <v>0</v>
      </c>
      <c r="P42" s="43">
        <f>+'1P'!P42+PRB!P42</f>
        <v>0</v>
      </c>
      <c r="Q42" s="43">
        <f>+'1P'!Q42+PRB!Q42</f>
        <v>0</v>
      </c>
      <c r="R42" s="43">
        <f>+'1P'!R42+PRB!R42</f>
        <v>0</v>
      </c>
      <c r="S42" s="43">
        <f>+'1P'!S42+PRB!S42</f>
        <v>0</v>
      </c>
      <c r="T42" s="43">
        <f>+'1P'!T42+PRB!T42</f>
        <v>0</v>
      </c>
      <c r="U42" s="43">
        <f>+'1P'!U42+PRB!U42</f>
        <v>0</v>
      </c>
      <c r="V42" s="43">
        <f>+'1P'!V42+PRB!V42</f>
        <v>0</v>
      </c>
      <c r="W42" s="43">
        <f>+'1P'!W42+PRB!W42</f>
        <v>0</v>
      </c>
      <c r="X42" s="43">
        <f>IF('1P'!X42=0,PRB!X42,IF(PRB!X42=0,'1P'!X42,AVERAGE('1P'!X42,PRB!X42)))</f>
        <v>98.739000000000004</v>
      </c>
      <c r="Y42" s="43">
        <f>IF('1P'!Y42=0,PRB!Y42,IF(PRB!Y42=0,'1P'!Y42,AVERAGE('1P'!Y42,PRB!Y42)))</f>
        <v>5.2927919999999995</v>
      </c>
      <c r="Z42" s="43">
        <f>IF('1P'!Z42=0,PRB!Z42,IF(PRB!Z42=0,'1P'!Z42,AVERAGE('1P'!Z42,PRB!Z42)))</f>
        <v>57.914333333333332</v>
      </c>
      <c r="AA42" s="43">
        <f>+'1P'!AA42+PRB!AA42</f>
        <v>0</v>
      </c>
      <c r="AB42" s="43">
        <f>+'1P'!AB42+PRB!AB42</f>
        <v>0</v>
      </c>
      <c r="AC42" s="43">
        <f>+'1P'!AC42+PRB!AC42</f>
        <v>0</v>
      </c>
      <c r="AD42" s="43">
        <f>+'1P'!AD42+PRB!AD42</f>
        <v>0</v>
      </c>
      <c r="AE42" s="43">
        <f>+'1P'!AE42+PRB!AE42</f>
        <v>0</v>
      </c>
      <c r="AF42" s="43">
        <f>+'1P'!AF42+PRB!AF42</f>
        <v>0</v>
      </c>
      <c r="AG42" s="43">
        <f>+'1P'!AG42+PRB!AG42</f>
        <v>0</v>
      </c>
    </row>
    <row r="43" spans="1:33" x14ac:dyDescent="0.2">
      <c r="A43" s="41">
        <f>+'D-PDP'!C66</f>
        <v>2053</v>
      </c>
      <c r="B43" s="42">
        <f>+'1P'!B43+PRB!B43</f>
        <v>0</v>
      </c>
      <c r="C43" s="43">
        <f>+'1P'!C43+PRB!C43</f>
        <v>0</v>
      </c>
      <c r="D43" s="43">
        <f>+'1P'!D43+PRB!D43</f>
        <v>0</v>
      </c>
      <c r="E43" s="43">
        <f>+'1P'!E43+PRB!E43</f>
        <v>0</v>
      </c>
      <c r="F43" s="43">
        <f>+'1P'!F43+PRB!F43</f>
        <v>0</v>
      </c>
      <c r="G43" s="43">
        <f>+'1P'!G43+PRB!G43</f>
        <v>0</v>
      </c>
      <c r="H43" s="43">
        <f>+'1P'!H43+PRB!H43</f>
        <v>0</v>
      </c>
      <c r="I43" s="43">
        <f>+'1P'!I43+PRB!I43</f>
        <v>0</v>
      </c>
      <c r="J43" s="43">
        <f>+'1P'!J43+PRB!J43</f>
        <v>0</v>
      </c>
      <c r="K43" s="43">
        <f>+'1P'!K43+PRB!K43</f>
        <v>0</v>
      </c>
      <c r="L43" s="43">
        <f>+'1P'!L43+PRB!L43</f>
        <v>0</v>
      </c>
      <c r="M43" s="43">
        <f>+'1P'!M43+PRB!M43</f>
        <v>0</v>
      </c>
      <c r="N43" s="43">
        <f>+'1P'!N43+PRB!N43</f>
        <v>0</v>
      </c>
      <c r="O43" s="43">
        <f>+'1P'!O43+PRB!O43</f>
        <v>0</v>
      </c>
      <c r="P43" s="43">
        <f>+'1P'!P43+PRB!P43</f>
        <v>0</v>
      </c>
      <c r="Q43" s="43">
        <f>+'1P'!Q43+PRB!Q43</f>
        <v>0</v>
      </c>
      <c r="R43" s="43">
        <f>+'1P'!R43+PRB!R43</f>
        <v>0</v>
      </c>
      <c r="S43" s="43">
        <f>+'1P'!S43+PRB!S43</f>
        <v>0</v>
      </c>
      <c r="T43" s="43">
        <f>+'1P'!T43+PRB!T43</f>
        <v>0</v>
      </c>
      <c r="U43" s="43">
        <f>+'1P'!U43+PRB!U43</f>
        <v>0</v>
      </c>
      <c r="V43" s="43">
        <f>+'1P'!V43+PRB!V43</f>
        <v>0</v>
      </c>
      <c r="W43" s="43">
        <f>+'1P'!W43+PRB!W43</f>
        <v>0</v>
      </c>
      <c r="X43" s="43">
        <f>IF('1P'!X43=0,PRB!X43,IF(PRB!X43=0,'1P'!X43,AVERAGE('1P'!X43,PRB!X43)))</f>
        <v>98.739000000000004</v>
      </c>
      <c r="Y43" s="43">
        <f>IF('1P'!Y43=0,PRB!Y43,IF(PRB!Y43=0,'1P'!Y43,AVERAGE('1P'!Y43,PRB!Y43)))</f>
        <v>5.2927919999999995</v>
      </c>
      <c r="Z43" s="43">
        <f>IF('1P'!Z43=0,PRB!Z43,IF(PRB!Z43=0,'1P'!Z43,AVERAGE('1P'!Z43,PRB!Z43)))</f>
        <v>57.914333333333332</v>
      </c>
      <c r="AA43" s="43">
        <f>+'1P'!AA43+PRB!AA43</f>
        <v>0</v>
      </c>
      <c r="AB43" s="43">
        <f>+'1P'!AB43+PRB!AB43</f>
        <v>0</v>
      </c>
      <c r="AC43" s="43">
        <f>+'1P'!AC43+PRB!AC43</f>
        <v>0</v>
      </c>
      <c r="AD43" s="43">
        <f>+'1P'!AD43+PRB!AD43</f>
        <v>0</v>
      </c>
      <c r="AE43" s="43">
        <f>+'1P'!AE43+PRB!AE43</f>
        <v>0</v>
      </c>
      <c r="AF43" s="43">
        <f>+'1P'!AF43+PRB!AF43</f>
        <v>0</v>
      </c>
      <c r="AG43" s="43">
        <f>+'1P'!AG43+PRB!AG43</f>
        <v>0</v>
      </c>
    </row>
    <row r="44" spans="1:33" x14ac:dyDescent="0.2">
      <c r="A44" s="41">
        <f>+'D-PDP'!C67</f>
        <v>2054</v>
      </c>
      <c r="B44" s="42">
        <f>+'1P'!B44+PRB!B44</f>
        <v>0</v>
      </c>
      <c r="C44" s="43">
        <f>+'1P'!C44+PRB!C44</f>
        <v>0</v>
      </c>
      <c r="D44" s="43">
        <f>+'1P'!D44+PRB!D44</f>
        <v>0</v>
      </c>
      <c r="E44" s="43">
        <f>+'1P'!E44+PRB!E44</f>
        <v>0</v>
      </c>
      <c r="F44" s="43">
        <f>+'1P'!F44+PRB!F44</f>
        <v>0</v>
      </c>
      <c r="G44" s="43">
        <f>+'1P'!G44+PRB!G44</f>
        <v>0</v>
      </c>
      <c r="H44" s="43">
        <f>+'1P'!H44+PRB!H44</f>
        <v>0</v>
      </c>
      <c r="I44" s="43">
        <f>+'1P'!I44+PRB!I44</f>
        <v>0</v>
      </c>
      <c r="J44" s="43">
        <f>+'1P'!J44+PRB!J44</f>
        <v>0</v>
      </c>
      <c r="K44" s="43">
        <f>+'1P'!K44+PRB!K44</f>
        <v>0</v>
      </c>
      <c r="L44" s="43">
        <f>+'1P'!L44+PRB!L44</f>
        <v>0</v>
      </c>
      <c r="M44" s="43">
        <f>+'1P'!M44+PRB!M44</f>
        <v>0</v>
      </c>
      <c r="N44" s="43">
        <f>+'1P'!N44+PRB!N44</f>
        <v>0</v>
      </c>
      <c r="O44" s="43">
        <f>+'1P'!O44+PRB!O44</f>
        <v>0</v>
      </c>
      <c r="P44" s="43">
        <f>+'1P'!P44+PRB!P44</f>
        <v>0</v>
      </c>
      <c r="Q44" s="43">
        <f>+'1P'!Q44+PRB!Q44</f>
        <v>0</v>
      </c>
      <c r="R44" s="43">
        <f>+'1P'!R44+PRB!R44</f>
        <v>0</v>
      </c>
      <c r="S44" s="43">
        <f>+'1P'!S44+PRB!S44</f>
        <v>0</v>
      </c>
      <c r="T44" s="43">
        <f>+'1P'!T44+PRB!T44</f>
        <v>0</v>
      </c>
      <c r="U44" s="43">
        <f>+'1P'!U44+PRB!U44</f>
        <v>0</v>
      </c>
      <c r="V44" s="43">
        <f>+'1P'!V44+PRB!V44</f>
        <v>0</v>
      </c>
      <c r="W44" s="43">
        <f>+'1P'!W44+PRB!W44</f>
        <v>0</v>
      </c>
      <c r="X44" s="43">
        <f>IF('1P'!X44=0,PRB!X44,IF(PRB!X44=0,'1P'!X44,AVERAGE('1P'!X44,PRB!X44)))</f>
        <v>98.739000000000004</v>
      </c>
      <c r="Y44" s="43">
        <f>IF('1P'!Y44=0,PRB!Y44,IF(PRB!Y44=0,'1P'!Y44,AVERAGE('1P'!Y44,PRB!Y44)))</f>
        <v>5.2927919999999995</v>
      </c>
      <c r="Z44" s="43">
        <f>IF('1P'!Z44=0,PRB!Z44,IF(PRB!Z44=0,'1P'!Z44,AVERAGE('1P'!Z44,PRB!Z44)))</f>
        <v>57.914333333333332</v>
      </c>
      <c r="AA44" s="43">
        <f>+'1P'!AA44+PRB!AA44</f>
        <v>0</v>
      </c>
      <c r="AB44" s="43">
        <f>+'1P'!AB44+PRB!AB44</f>
        <v>0</v>
      </c>
      <c r="AC44" s="43">
        <f>+'1P'!AC44+PRB!AC44</f>
        <v>0</v>
      </c>
      <c r="AD44" s="43">
        <f>+'1P'!AD44+PRB!AD44</f>
        <v>0</v>
      </c>
      <c r="AE44" s="43">
        <f>+'1P'!AE44+PRB!AE44</f>
        <v>0</v>
      </c>
      <c r="AF44" s="43">
        <f>+'1P'!AF44+PRB!AF44</f>
        <v>0</v>
      </c>
      <c r="AG44" s="43">
        <f>+'1P'!AG44+PRB!AG44</f>
        <v>0</v>
      </c>
    </row>
    <row r="45" spans="1:33" x14ac:dyDescent="0.2">
      <c r="A45" s="41">
        <f>+'D-PDP'!C68</f>
        <v>2055</v>
      </c>
      <c r="B45" s="42">
        <f>+'1P'!B45+PRB!B45</f>
        <v>0</v>
      </c>
      <c r="C45" s="43">
        <f>+'1P'!C45+PRB!C45</f>
        <v>0</v>
      </c>
      <c r="D45" s="43">
        <f>+'1P'!D45+PRB!D45</f>
        <v>0</v>
      </c>
      <c r="E45" s="43">
        <f>+'1P'!E45+PRB!E45</f>
        <v>0</v>
      </c>
      <c r="F45" s="43">
        <f>+'1P'!F45+PRB!F45</f>
        <v>0</v>
      </c>
      <c r="G45" s="43">
        <f>+'1P'!G45+PRB!G45</f>
        <v>0</v>
      </c>
      <c r="H45" s="43">
        <f>+'1P'!H45+PRB!H45</f>
        <v>0</v>
      </c>
      <c r="I45" s="43">
        <f>+'1P'!I45+PRB!I45</f>
        <v>0</v>
      </c>
      <c r="J45" s="43">
        <f>+'1P'!J45+PRB!J45</f>
        <v>0</v>
      </c>
      <c r="K45" s="43">
        <f>+'1P'!K45+PRB!K45</f>
        <v>0</v>
      </c>
      <c r="L45" s="43">
        <f>+'1P'!L45+PRB!L45</f>
        <v>0</v>
      </c>
      <c r="M45" s="43">
        <f>+'1P'!M45+PRB!M45</f>
        <v>0</v>
      </c>
      <c r="N45" s="43">
        <f>+'1P'!N45+PRB!N45</f>
        <v>0</v>
      </c>
      <c r="O45" s="43">
        <f>+'1P'!O45+PRB!O45</f>
        <v>0</v>
      </c>
      <c r="P45" s="43">
        <f>+'1P'!P45+PRB!P45</f>
        <v>0</v>
      </c>
      <c r="Q45" s="43">
        <f>+'1P'!Q45+PRB!Q45</f>
        <v>0</v>
      </c>
      <c r="R45" s="43">
        <f>+'1P'!R45+PRB!R45</f>
        <v>0</v>
      </c>
      <c r="S45" s="43">
        <f>+'1P'!S45+PRB!S45</f>
        <v>0</v>
      </c>
      <c r="T45" s="43">
        <f>+'1P'!T45+PRB!T45</f>
        <v>0</v>
      </c>
      <c r="U45" s="43">
        <f>+'1P'!U45+PRB!U45</f>
        <v>0</v>
      </c>
      <c r="V45" s="43">
        <f>+'1P'!V45+PRB!V45</f>
        <v>0</v>
      </c>
      <c r="W45" s="43">
        <f>+'1P'!W45+PRB!W45</f>
        <v>0</v>
      </c>
      <c r="X45" s="43">
        <f>IF('1P'!X45=0,PRB!X45,IF(PRB!X45=0,'1P'!X45,AVERAGE('1P'!X45,PRB!X45)))</f>
        <v>98.739000000000004</v>
      </c>
      <c r="Y45" s="43">
        <f>IF('1P'!Y45=0,PRB!Y45,IF(PRB!Y45=0,'1P'!Y45,AVERAGE('1P'!Y45,PRB!Y45)))</f>
        <v>5.2927919999999995</v>
      </c>
      <c r="Z45" s="43">
        <f>IF('1P'!Z45=0,PRB!Z45,IF(PRB!Z45=0,'1P'!Z45,AVERAGE('1P'!Z45,PRB!Z45)))</f>
        <v>57.914333333333332</v>
      </c>
      <c r="AA45" s="43">
        <f>+'1P'!AA45+PRB!AA45</f>
        <v>0</v>
      </c>
      <c r="AB45" s="43">
        <f>+'1P'!AB45+PRB!AB45</f>
        <v>0</v>
      </c>
      <c r="AC45" s="43">
        <f>+'1P'!AC45+PRB!AC45</f>
        <v>0</v>
      </c>
      <c r="AD45" s="43">
        <f>+'1P'!AD45+PRB!AD45</f>
        <v>0</v>
      </c>
      <c r="AE45" s="43">
        <f>+'1P'!AE45+PRB!AE45</f>
        <v>0</v>
      </c>
      <c r="AF45" s="43">
        <f>+'1P'!AF45+PRB!AF45</f>
        <v>0</v>
      </c>
      <c r="AG45" s="43">
        <f>+'1P'!AG45+PRB!AG45</f>
        <v>0</v>
      </c>
    </row>
    <row r="46" spans="1:33" x14ac:dyDescent="0.2">
      <c r="A46" s="41">
        <f>+'D-PDP'!C69</f>
        <v>2056</v>
      </c>
      <c r="B46" s="42">
        <f>+'1P'!B46+PRB!B46</f>
        <v>0</v>
      </c>
      <c r="C46" s="43">
        <f>+'1P'!C46+PRB!C46</f>
        <v>0</v>
      </c>
      <c r="D46" s="43">
        <f>+'1P'!D46+PRB!D46</f>
        <v>0</v>
      </c>
      <c r="E46" s="43">
        <f>+'1P'!E46+PRB!E46</f>
        <v>0</v>
      </c>
      <c r="F46" s="43">
        <f>+'1P'!F46+PRB!F46</f>
        <v>0</v>
      </c>
      <c r="G46" s="43">
        <f>+'1P'!G46+PRB!G46</f>
        <v>0</v>
      </c>
      <c r="H46" s="43">
        <f>+'1P'!H46+PRB!H46</f>
        <v>0</v>
      </c>
      <c r="I46" s="43">
        <f>+'1P'!I46+PRB!I46</f>
        <v>0</v>
      </c>
      <c r="J46" s="43">
        <f>+'1P'!J46+PRB!J46</f>
        <v>0</v>
      </c>
      <c r="K46" s="43">
        <f>+'1P'!K46+PRB!K46</f>
        <v>0</v>
      </c>
      <c r="L46" s="43">
        <f>+'1P'!L46+PRB!L46</f>
        <v>0</v>
      </c>
      <c r="M46" s="43">
        <f>+'1P'!M46+PRB!M46</f>
        <v>0</v>
      </c>
      <c r="N46" s="43">
        <f>+'1P'!N46+PRB!N46</f>
        <v>0</v>
      </c>
      <c r="O46" s="43">
        <f>+'1P'!O46+PRB!O46</f>
        <v>0</v>
      </c>
      <c r="P46" s="43">
        <f>+'1P'!P46+PRB!P46</f>
        <v>0</v>
      </c>
      <c r="Q46" s="43">
        <f>+'1P'!Q46+PRB!Q46</f>
        <v>0</v>
      </c>
      <c r="R46" s="43">
        <f>+'1P'!R46+PRB!R46</f>
        <v>0</v>
      </c>
      <c r="S46" s="43">
        <f>+'1P'!S46+PRB!S46</f>
        <v>0</v>
      </c>
      <c r="T46" s="43">
        <f>+'1P'!T46+PRB!T46</f>
        <v>0</v>
      </c>
      <c r="U46" s="43">
        <f>+'1P'!U46+PRB!U46</f>
        <v>0</v>
      </c>
      <c r="V46" s="43">
        <f>+'1P'!V46+PRB!V46</f>
        <v>0</v>
      </c>
      <c r="W46" s="43">
        <f>+'1P'!W46+PRB!W46</f>
        <v>0</v>
      </c>
      <c r="X46" s="43">
        <f>IF('1P'!X46=0,PRB!X46,IF(PRB!X46=0,'1P'!X46,AVERAGE('1P'!X46,PRB!X46)))</f>
        <v>98.739000000000004</v>
      </c>
      <c r="Y46" s="43">
        <f>IF('1P'!Y46=0,PRB!Y46,IF(PRB!Y46=0,'1P'!Y46,AVERAGE('1P'!Y46,PRB!Y46)))</f>
        <v>5.2927919999999995</v>
      </c>
      <c r="Z46" s="43">
        <f>IF('1P'!Z46=0,PRB!Z46,IF(PRB!Z46=0,'1P'!Z46,AVERAGE('1P'!Z46,PRB!Z46)))</f>
        <v>57.914333333333332</v>
      </c>
      <c r="AA46" s="43">
        <f>+'1P'!AA46+PRB!AA46</f>
        <v>0</v>
      </c>
      <c r="AB46" s="43">
        <f>+'1P'!AB46+PRB!AB46</f>
        <v>0</v>
      </c>
      <c r="AC46" s="43">
        <f>+'1P'!AC46+PRB!AC46</f>
        <v>0</v>
      </c>
      <c r="AD46" s="43">
        <f>+'1P'!AD46+PRB!AD46</f>
        <v>0</v>
      </c>
      <c r="AE46" s="43">
        <f>+'1P'!AE46+PRB!AE46</f>
        <v>0</v>
      </c>
      <c r="AF46" s="43">
        <f>+'1P'!AF46+PRB!AF46</f>
        <v>0</v>
      </c>
      <c r="AG46" s="43">
        <f>+'1P'!AG46+PRB!AG46</f>
        <v>0</v>
      </c>
    </row>
    <row r="47" spans="1:33" x14ac:dyDescent="0.2">
      <c r="A47" s="41">
        <f>+'D-PDP'!C70</f>
        <v>2057</v>
      </c>
      <c r="B47" s="42">
        <f>+'1P'!B47+PRB!B47</f>
        <v>0</v>
      </c>
      <c r="C47" s="43">
        <f>+'1P'!C47+PRB!C47</f>
        <v>0</v>
      </c>
      <c r="D47" s="43">
        <f>+'1P'!D47+PRB!D47</f>
        <v>0</v>
      </c>
      <c r="E47" s="43">
        <f>+'1P'!E47+PRB!E47</f>
        <v>0</v>
      </c>
      <c r="F47" s="43">
        <f>+'1P'!F47+PRB!F47</f>
        <v>0</v>
      </c>
      <c r="G47" s="43">
        <f>+'1P'!G47+PRB!G47</f>
        <v>0</v>
      </c>
      <c r="H47" s="43">
        <f>+'1P'!H47+PRB!H47</f>
        <v>0</v>
      </c>
      <c r="I47" s="43">
        <f>+'1P'!I47+PRB!I47</f>
        <v>0</v>
      </c>
      <c r="J47" s="43">
        <f>+'1P'!J47+PRB!J47</f>
        <v>0</v>
      </c>
      <c r="K47" s="43">
        <f>+'1P'!K47+PRB!K47</f>
        <v>0</v>
      </c>
      <c r="L47" s="43">
        <f>+'1P'!L47+PRB!L47</f>
        <v>0</v>
      </c>
      <c r="M47" s="43">
        <f>+'1P'!M47+PRB!M47</f>
        <v>0</v>
      </c>
      <c r="N47" s="43">
        <f>+'1P'!N47+PRB!N47</f>
        <v>0</v>
      </c>
      <c r="O47" s="43">
        <f>+'1P'!O47+PRB!O47</f>
        <v>0</v>
      </c>
      <c r="P47" s="43">
        <f>+'1P'!P47+PRB!P47</f>
        <v>0</v>
      </c>
      <c r="Q47" s="43">
        <f>+'1P'!Q47+PRB!Q47</f>
        <v>0</v>
      </c>
      <c r="R47" s="43">
        <f>+'1P'!R47+PRB!R47</f>
        <v>0</v>
      </c>
      <c r="S47" s="43">
        <f>+'1P'!S47+PRB!S47</f>
        <v>0</v>
      </c>
      <c r="T47" s="43">
        <f>+'1P'!T47+PRB!T47</f>
        <v>0</v>
      </c>
      <c r="U47" s="43">
        <f>+'1P'!U47+PRB!U47</f>
        <v>0</v>
      </c>
      <c r="V47" s="43">
        <f>+'1P'!V47+PRB!V47</f>
        <v>0</v>
      </c>
      <c r="W47" s="43">
        <f>+'1P'!W47+PRB!W47</f>
        <v>0</v>
      </c>
      <c r="X47" s="43">
        <f>IF('1P'!X47=0,PRB!X47,IF(PRB!X47=0,'1P'!X47,AVERAGE('1P'!X47,PRB!X47)))</f>
        <v>98.739000000000004</v>
      </c>
      <c r="Y47" s="43">
        <f>IF('1P'!Y47=0,PRB!Y47,IF(PRB!Y47=0,'1P'!Y47,AVERAGE('1P'!Y47,PRB!Y47)))</f>
        <v>5.2927919999999995</v>
      </c>
      <c r="Z47" s="43">
        <f>IF('1P'!Z47=0,PRB!Z47,IF(PRB!Z47=0,'1P'!Z47,AVERAGE('1P'!Z47,PRB!Z47)))</f>
        <v>57.914333333333332</v>
      </c>
      <c r="AA47" s="43">
        <f>+'1P'!AA47+PRB!AA47</f>
        <v>0</v>
      </c>
      <c r="AB47" s="43">
        <f>+'1P'!AB47+PRB!AB47</f>
        <v>0</v>
      </c>
      <c r="AC47" s="43">
        <f>+'1P'!AC47+PRB!AC47</f>
        <v>0</v>
      </c>
      <c r="AD47" s="43">
        <f>+'1P'!AD47+PRB!AD47</f>
        <v>0</v>
      </c>
      <c r="AE47" s="43">
        <f>+'1P'!AE47+PRB!AE47</f>
        <v>0</v>
      </c>
      <c r="AF47" s="43">
        <f>+'1P'!AF47+PRB!AF47</f>
        <v>0</v>
      </c>
      <c r="AG47" s="43">
        <f>+'1P'!AG47+PRB!AG47</f>
        <v>0</v>
      </c>
    </row>
    <row r="48" spans="1:33" x14ac:dyDescent="0.2">
      <c r="A48" s="41">
        <f>+'D-PDP'!C71</f>
        <v>2058</v>
      </c>
      <c r="B48" s="42">
        <f>+'1P'!B48+PRB!B48</f>
        <v>0</v>
      </c>
      <c r="C48" s="43">
        <f>+'1P'!C48+PRB!C48</f>
        <v>0</v>
      </c>
      <c r="D48" s="43">
        <f>+'1P'!D48+PRB!D48</f>
        <v>0</v>
      </c>
      <c r="E48" s="43">
        <f>+'1P'!E48+PRB!E48</f>
        <v>0</v>
      </c>
      <c r="F48" s="43">
        <f>+'1P'!F48+PRB!F48</f>
        <v>0</v>
      </c>
      <c r="G48" s="43">
        <f>+'1P'!G48+PRB!G48</f>
        <v>0</v>
      </c>
      <c r="H48" s="43">
        <f>+'1P'!H48+PRB!H48</f>
        <v>0</v>
      </c>
      <c r="I48" s="43">
        <f>+'1P'!I48+PRB!I48</f>
        <v>0</v>
      </c>
      <c r="J48" s="43">
        <f>+'1P'!J48+PRB!J48</f>
        <v>0</v>
      </c>
      <c r="K48" s="43">
        <f>+'1P'!K48+PRB!K48</f>
        <v>0</v>
      </c>
      <c r="L48" s="43">
        <f>+'1P'!L48+PRB!L48</f>
        <v>0</v>
      </c>
      <c r="M48" s="43">
        <f>+'1P'!M48+PRB!M48</f>
        <v>0</v>
      </c>
      <c r="N48" s="43">
        <f>+'1P'!N48+PRB!N48</f>
        <v>0</v>
      </c>
      <c r="O48" s="43">
        <f>+'1P'!O48+PRB!O48</f>
        <v>0</v>
      </c>
      <c r="P48" s="43">
        <f>+'1P'!P48+PRB!P48</f>
        <v>0</v>
      </c>
      <c r="Q48" s="43">
        <f>+'1P'!Q48+PRB!Q48</f>
        <v>0</v>
      </c>
      <c r="R48" s="43">
        <f>+'1P'!R48+PRB!R48</f>
        <v>0</v>
      </c>
      <c r="S48" s="43">
        <f>+'1P'!S48+PRB!S48</f>
        <v>0</v>
      </c>
      <c r="T48" s="43">
        <f>+'1P'!T48+PRB!T48</f>
        <v>0</v>
      </c>
      <c r="U48" s="43">
        <f>+'1P'!U48+PRB!U48</f>
        <v>0</v>
      </c>
      <c r="V48" s="43">
        <f>+'1P'!V48+PRB!V48</f>
        <v>0</v>
      </c>
      <c r="W48" s="43">
        <f>+'1P'!W48+PRB!W48</f>
        <v>0</v>
      </c>
      <c r="X48" s="43">
        <f>IF('1P'!X48=0,PRB!X48,IF(PRB!X48=0,'1P'!X48,AVERAGE('1P'!X48,PRB!X48)))</f>
        <v>98.739000000000004</v>
      </c>
      <c r="Y48" s="43">
        <f>IF('1P'!Y48=0,PRB!Y48,IF(PRB!Y48=0,'1P'!Y48,AVERAGE('1P'!Y48,PRB!Y48)))</f>
        <v>5.2927919999999995</v>
      </c>
      <c r="Z48" s="43">
        <f>IF('1P'!Z48=0,PRB!Z48,IF(PRB!Z48=0,'1P'!Z48,AVERAGE('1P'!Z48,PRB!Z48)))</f>
        <v>57.914333333333332</v>
      </c>
      <c r="AA48" s="43">
        <f>+'1P'!AA48+PRB!AA48</f>
        <v>0</v>
      </c>
      <c r="AB48" s="43">
        <f>+'1P'!AB48+PRB!AB48</f>
        <v>0</v>
      </c>
      <c r="AC48" s="43">
        <f>+'1P'!AC48+PRB!AC48</f>
        <v>0</v>
      </c>
      <c r="AD48" s="43">
        <f>+'1P'!AD48+PRB!AD48</f>
        <v>0</v>
      </c>
      <c r="AE48" s="43">
        <f>+'1P'!AE48+PRB!AE48</f>
        <v>0</v>
      </c>
      <c r="AF48" s="43">
        <f>+'1P'!AF48+PRB!AF48</f>
        <v>0</v>
      </c>
      <c r="AG48" s="43">
        <f>+'1P'!AG48+PRB!AG48</f>
        <v>0</v>
      </c>
    </row>
    <row r="49" spans="1:33" x14ac:dyDescent="0.2">
      <c r="A49" s="41">
        <f>+'D-PDP'!C72</f>
        <v>2059</v>
      </c>
      <c r="B49" s="42">
        <f>+'1P'!B49+PRB!B49</f>
        <v>0</v>
      </c>
      <c r="C49" s="43">
        <f>+'1P'!C49+PRB!C49</f>
        <v>0</v>
      </c>
      <c r="D49" s="43">
        <f>+'1P'!D49+PRB!D49</f>
        <v>0</v>
      </c>
      <c r="E49" s="43">
        <f>+'1P'!E49+PRB!E49</f>
        <v>0</v>
      </c>
      <c r="F49" s="43">
        <f>+'1P'!F49+PRB!F49</f>
        <v>0</v>
      </c>
      <c r="G49" s="43">
        <f>+'1P'!G49+PRB!G49</f>
        <v>0</v>
      </c>
      <c r="H49" s="43">
        <f>+'1P'!H49+PRB!H49</f>
        <v>0</v>
      </c>
      <c r="I49" s="43">
        <f>+'1P'!I49+PRB!I49</f>
        <v>0</v>
      </c>
      <c r="J49" s="43">
        <f>+'1P'!J49+PRB!J49</f>
        <v>0</v>
      </c>
      <c r="K49" s="43">
        <f>+'1P'!K49+PRB!K49</f>
        <v>0</v>
      </c>
      <c r="L49" s="43">
        <f>+'1P'!L49+PRB!L49</f>
        <v>0</v>
      </c>
      <c r="M49" s="43">
        <f>+'1P'!M49+PRB!M49</f>
        <v>0</v>
      </c>
      <c r="N49" s="43">
        <f>+'1P'!N49+PRB!N49</f>
        <v>0</v>
      </c>
      <c r="O49" s="43">
        <f>+'1P'!O49+PRB!O49</f>
        <v>0</v>
      </c>
      <c r="P49" s="43">
        <f>+'1P'!P49+PRB!P49</f>
        <v>0</v>
      </c>
      <c r="Q49" s="43">
        <f>+'1P'!Q49+PRB!Q49</f>
        <v>0</v>
      </c>
      <c r="R49" s="43">
        <f>+'1P'!R49+PRB!R49</f>
        <v>0</v>
      </c>
      <c r="S49" s="43">
        <f>+'1P'!S49+PRB!S49</f>
        <v>0</v>
      </c>
      <c r="T49" s="43">
        <f>+'1P'!T49+PRB!T49</f>
        <v>0</v>
      </c>
      <c r="U49" s="43">
        <f>+'1P'!U49+PRB!U49</f>
        <v>0</v>
      </c>
      <c r="V49" s="43">
        <f>+'1P'!V49+PRB!V49</f>
        <v>0</v>
      </c>
      <c r="W49" s="43">
        <f>+'1P'!W49+PRB!W49</f>
        <v>0</v>
      </c>
      <c r="X49" s="43">
        <f>IF('1P'!X49=0,PRB!X49,IF(PRB!X49=0,'1P'!X49,AVERAGE('1P'!X49,PRB!X49)))</f>
        <v>98.739000000000004</v>
      </c>
      <c r="Y49" s="43">
        <f>IF('1P'!Y49=0,PRB!Y49,IF(PRB!Y49=0,'1P'!Y49,AVERAGE('1P'!Y49,PRB!Y49)))</f>
        <v>5.2927919999999995</v>
      </c>
      <c r="Z49" s="43">
        <f>IF('1P'!Z49=0,PRB!Z49,IF(PRB!Z49=0,'1P'!Z49,AVERAGE('1P'!Z49,PRB!Z49)))</f>
        <v>57.914333333333332</v>
      </c>
      <c r="AA49" s="43">
        <f>+'1P'!AA49+PRB!AA49</f>
        <v>0</v>
      </c>
      <c r="AB49" s="43">
        <f>+'1P'!AB49+PRB!AB49</f>
        <v>0</v>
      </c>
      <c r="AC49" s="43">
        <f>+'1P'!AC49+PRB!AC49</f>
        <v>0</v>
      </c>
      <c r="AD49" s="43">
        <f>+'1P'!AD49+PRB!AD49</f>
        <v>0</v>
      </c>
      <c r="AE49" s="43">
        <f>+'1P'!AE49+PRB!AE49</f>
        <v>0</v>
      </c>
      <c r="AF49" s="43">
        <f>+'1P'!AF49+PRB!AF49</f>
        <v>0</v>
      </c>
      <c r="AG49" s="43">
        <f>+'1P'!AG49+PRB!AG49</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131</v>
      </c>
      <c r="C51" s="47">
        <f t="shared" ref="C51:AG51" si="0">SUM(C13:C50)</f>
        <v>12.567612</v>
      </c>
      <c r="D51" s="47">
        <f t="shared" si="0"/>
        <v>0</v>
      </c>
      <c r="E51" s="47">
        <f t="shared" si="0"/>
        <v>409.38548299999997</v>
      </c>
      <c r="F51" s="47">
        <f t="shared" si="0"/>
        <v>2390.5772039999993</v>
      </c>
      <c r="G51" s="47">
        <f t="shared" si="0"/>
        <v>5.5798999999999994E-2</v>
      </c>
      <c r="H51" s="47">
        <f t="shared" si="0"/>
        <v>1.0418789999999998</v>
      </c>
      <c r="I51" s="47">
        <f t="shared" si="0"/>
        <v>42.101595999999994</v>
      </c>
      <c r="J51" s="47">
        <f t="shared" si="0"/>
        <v>0</v>
      </c>
      <c r="K51" s="47">
        <f t="shared" si="0"/>
        <v>12.388637000000003</v>
      </c>
      <c r="L51" s="47">
        <f t="shared" si="0"/>
        <v>0</v>
      </c>
      <c r="M51" s="47">
        <f t="shared" si="0"/>
        <v>380.08619499999998</v>
      </c>
      <c r="N51" s="47">
        <f t="shared" si="0"/>
        <v>2366.1779439999991</v>
      </c>
      <c r="O51" s="47">
        <f t="shared" si="0"/>
        <v>5.2942999999999997E-2</v>
      </c>
      <c r="P51" s="47">
        <f t="shared" si="0"/>
        <v>1.0193329999999998</v>
      </c>
      <c r="Q51" s="47">
        <f t="shared" si="0"/>
        <v>39.425561999999992</v>
      </c>
      <c r="R51" s="47">
        <f t="shared" si="0"/>
        <v>0</v>
      </c>
      <c r="S51" s="47">
        <f t="shared" si="0"/>
        <v>11.369266</v>
      </c>
      <c r="T51" s="47">
        <f t="shared" si="0"/>
        <v>0</v>
      </c>
      <c r="U51" s="47">
        <f t="shared" si="0"/>
        <v>380.08619499999998</v>
      </c>
      <c r="V51" s="47">
        <f t="shared" si="0"/>
        <v>2366.1779439999991</v>
      </c>
      <c r="W51" s="47">
        <f t="shared" si="0"/>
        <v>5.2942999999999997E-2</v>
      </c>
      <c r="X51" s="47">
        <f>IF((SUM(X13:X49))=0,0,SUM(X13:X49)/(COUNT(X13:X49)-COUNTIF(X13:X49,0)))</f>
        <v>98.739000000000019</v>
      </c>
      <c r="Y51" s="47">
        <f>IF((SUM(Y13:Y49))=0,0,SUM(Y13:Y49)/(COUNT(Y13:Y49)-COUNTIF(Y13:Y49,0)))</f>
        <v>5.2927919999999986</v>
      </c>
      <c r="Z51" s="47">
        <f>IF((SUM(Z13:Z49))=0,0,SUM(Z13:Z49)/(COUNT(Z13:Z49)-COUNTIF(Z13:Z49,0)))</f>
        <v>57.914333333333367</v>
      </c>
      <c r="AA51" s="47">
        <f t="shared" si="0"/>
        <v>1127.49919</v>
      </c>
      <c r="AB51" s="47">
        <f t="shared" si="0"/>
        <v>251.21193000000002</v>
      </c>
      <c r="AC51" s="47">
        <f t="shared" si="0"/>
        <v>195.80873799999998</v>
      </c>
      <c r="AD51" s="47">
        <f t="shared" si="0"/>
        <v>33.032684000000003</v>
      </c>
      <c r="AE51" s="47">
        <f t="shared" si="0"/>
        <v>0.29504400000000008</v>
      </c>
      <c r="AF51" s="47">
        <f t="shared" si="0"/>
        <v>647.15064700000005</v>
      </c>
      <c r="AG51" s="47">
        <f t="shared" si="0"/>
        <v>357.12652200000002</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2:AG51"/>
  <sheetViews>
    <sheetView workbookViewId="0">
      <selection activeCell="M7" sqref="M7"/>
    </sheetView>
  </sheetViews>
  <sheetFormatPr defaultColWidth="11" defaultRowHeight="12.75" x14ac:dyDescent="0.2"/>
  <cols>
    <col min="1" max="1" width="8" style="1" bestFit="1" customWidth="1"/>
    <col min="2" max="2" width="8.125" style="1" customWidth="1"/>
    <col min="3" max="4" width="9.75" style="1" bestFit="1" customWidth="1"/>
    <col min="5" max="6" width="11" style="1"/>
    <col min="7" max="8" width="9.75" style="1" bestFit="1" customWidth="1"/>
    <col min="9" max="9" width="11" style="1"/>
    <col min="10" max="10" width="8.625" style="1" customWidth="1"/>
    <col min="11" max="11" width="11" style="1"/>
    <col min="12" max="12" width="9.75" style="1" bestFit="1" customWidth="1"/>
    <col min="13" max="14" width="11" style="1"/>
    <col min="15" max="16" width="9.75" style="1" bestFit="1" customWidth="1"/>
    <col min="17" max="17" width="11" style="1"/>
    <col min="18" max="18" width="8.625" style="1" customWidth="1"/>
    <col min="19" max="20" width="9.75" style="1" bestFit="1" customWidth="1"/>
    <col min="21" max="22" width="11" style="1"/>
    <col min="23" max="23" width="9.75" style="1" bestFit="1" customWidth="1"/>
    <col min="24" max="25" width="8.75" style="1" customWidth="1"/>
    <col min="26" max="26" width="7.5" style="1" customWidth="1"/>
    <col min="27" max="16384" width="11" style="1"/>
  </cols>
  <sheetData>
    <row r="2" spans="1:33" ht="12" customHeight="1" x14ac:dyDescent="0.2">
      <c r="K2" s="2" t="str">
        <f>+PDP!K2</f>
        <v>Contrato</v>
      </c>
      <c r="M2" s="1" t="str">
        <f>+'D-PDP'!D3</f>
        <v>PIJAO - POTRERILLO</v>
      </c>
    </row>
    <row r="3" spans="1:33" ht="12" customHeight="1" x14ac:dyDescent="0.2">
      <c r="K3" s="2" t="str">
        <f>+PDP!K3</f>
        <v>Campo</v>
      </c>
      <c r="M3" s="1" t="str">
        <f>+'D-PDP'!B3</f>
        <v>DINA TERCIARIOS</v>
      </c>
    </row>
    <row r="4" spans="1:33" ht="12" customHeight="1" x14ac:dyDescent="0.2">
      <c r="K4" s="2" t="str">
        <f>+PDP!K4</f>
        <v>Fecha</v>
      </c>
      <c r="M4" s="1" t="str">
        <f>+'D-PDP'!B4</f>
        <v>31.12.2022</v>
      </c>
    </row>
    <row r="5" spans="1:33" ht="12" customHeight="1" x14ac:dyDescent="0.2">
      <c r="K5" s="2" t="str">
        <f>+PDP!K5</f>
        <v>Escenario</v>
      </c>
      <c r="M5" s="1" t="str">
        <f>+'D-PDP'!D2</f>
        <v>SEC</v>
      </c>
    </row>
    <row r="6" spans="1:33" ht="12" customHeight="1" x14ac:dyDescent="0.2">
      <c r="K6" s="2" t="str">
        <f>+PDP!K6</f>
        <v>Clase Reserva</v>
      </c>
      <c r="M6" s="1" t="s">
        <v>214</v>
      </c>
    </row>
    <row r="7" spans="1:33" ht="12" customHeight="1" x14ac:dyDescent="0.2">
      <c r="K7" s="2" t="str">
        <f>+PDP!K7</f>
        <v>Limite E</v>
      </c>
      <c r="M7" s="1">
        <f>MAX('2P'!M7,PS!M7)</f>
        <v>2046</v>
      </c>
    </row>
    <row r="8" spans="1:33" ht="8.25" customHeight="1" x14ac:dyDescent="0.2"/>
    <row r="9" spans="1:33" ht="8.25" customHeight="1" x14ac:dyDescent="0.2"/>
    <row r="10" spans="1:33" ht="38.25" x14ac:dyDescent="0.2">
      <c r="B10" s="180" t="s">
        <v>186</v>
      </c>
      <c r="C10" s="177" t="s">
        <v>187</v>
      </c>
      <c r="D10" s="178"/>
      <c r="E10" s="178"/>
      <c r="F10" s="178"/>
      <c r="G10" s="179"/>
      <c r="H10" s="177" t="s">
        <v>188</v>
      </c>
      <c r="I10" s="178"/>
      <c r="J10" s="179"/>
      <c r="K10" s="177" t="s">
        <v>189</v>
      </c>
      <c r="L10" s="178"/>
      <c r="M10" s="178"/>
      <c r="N10" s="178"/>
      <c r="O10" s="179"/>
      <c r="P10" s="177" t="s">
        <v>190</v>
      </c>
      <c r="Q10" s="178"/>
      <c r="R10" s="179"/>
      <c r="S10" s="177" t="s">
        <v>191</v>
      </c>
      <c r="T10" s="178"/>
      <c r="U10" s="178"/>
      <c r="V10" s="178"/>
      <c r="W10" s="179"/>
      <c r="X10" s="177" t="s">
        <v>192</v>
      </c>
      <c r="Y10" s="178"/>
      <c r="Z10" s="179"/>
      <c r="AA10" s="38" t="s">
        <v>193</v>
      </c>
      <c r="AB10" s="38" t="s">
        <v>81</v>
      </c>
      <c r="AC10" s="38" t="s">
        <v>106</v>
      </c>
      <c r="AD10" s="38" t="s">
        <v>194</v>
      </c>
      <c r="AE10" s="38" t="s">
        <v>195</v>
      </c>
      <c r="AF10" s="38" t="s">
        <v>196</v>
      </c>
      <c r="AG10" s="38" t="s">
        <v>196</v>
      </c>
    </row>
    <row r="11" spans="1:33" ht="25.5" x14ac:dyDescent="0.2">
      <c r="B11" s="181"/>
      <c r="C11" s="39" t="s">
        <v>74</v>
      </c>
      <c r="D11" s="39" t="s">
        <v>197</v>
      </c>
      <c r="E11" s="39" t="s">
        <v>78</v>
      </c>
      <c r="F11" s="39" t="s">
        <v>198</v>
      </c>
      <c r="G11" s="39" t="s">
        <v>199</v>
      </c>
      <c r="H11" s="39" t="s">
        <v>74</v>
      </c>
      <c r="I11" s="39" t="s">
        <v>78</v>
      </c>
      <c r="J11" s="39" t="s">
        <v>199</v>
      </c>
      <c r="K11" s="39" t="s">
        <v>74</v>
      </c>
      <c r="L11" s="39" t="s">
        <v>197</v>
      </c>
      <c r="M11" s="39" t="s">
        <v>78</v>
      </c>
      <c r="N11" s="39" t="s">
        <v>198</v>
      </c>
      <c r="O11" s="39" t="s">
        <v>199</v>
      </c>
      <c r="P11" s="39" t="s">
        <v>74</v>
      </c>
      <c r="Q11" s="39" t="s">
        <v>78</v>
      </c>
      <c r="R11" s="39" t="s">
        <v>199</v>
      </c>
      <c r="S11" s="39" t="s">
        <v>74</v>
      </c>
      <c r="T11" s="39" t="s">
        <v>197</v>
      </c>
      <c r="U11" s="39" t="s">
        <v>78</v>
      </c>
      <c r="V11" s="39" t="s">
        <v>198</v>
      </c>
      <c r="W11" s="39" t="s">
        <v>199</v>
      </c>
      <c r="X11" s="39" t="s">
        <v>74</v>
      </c>
      <c r="Y11" s="39" t="s">
        <v>78</v>
      </c>
      <c r="Z11" s="39" t="s">
        <v>199</v>
      </c>
      <c r="AA11" s="39" t="s">
        <v>200</v>
      </c>
      <c r="AB11" s="39" t="s">
        <v>201</v>
      </c>
      <c r="AC11" s="39" t="s">
        <v>202</v>
      </c>
      <c r="AD11" s="39" t="s">
        <v>202</v>
      </c>
      <c r="AE11" s="39" t="s">
        <v>202</v>
      </c>
      <c r="AF11" s="39" t="s">
        <v>203</v>
      </c>
      <c r="AG11" s="39" t="s">
        <v>204</v>
      </c>
    </row>
    <row r="12" spans="1:33" x14ac:dyDescent="0.2">
      <c r="A12" s="40" t="s">
        <v>35</v>
      </c>
      <c r="B12" s="40" t="s">
        <v>205</v>
      </c>
      <c r="C12" s="40" t="s">
        <v>206</v>
      </c>
      <c r="D12" s="40" t="s">
        <v>206</v>
      </c>
      <c r="E12" s="40" t="s">
        <v>207</v>
      </c>
      <c r="F12" s="40" t="s">
        <v>207</v>
      </c>
      <c r="G12" s="40" t="s">
        <v>206</v>
      </c>
      <c r="H12" s="40" t="s">
        <v>206</v>
      </c>
      <c r="I12" s="40" t="s">
        <v>207</v>
      </c>
      <c r="J12" s="40" t="s">
        <v>206</v>
      </c>
      <c r="K12" s="40" t="s">
        <v>206</v>
      </c>
      <c r="L12" s="40" t="s">
        <v>206</v>
      </c>
      <c r="M12" s="40" t="s">
        <v>207</v>
      </c>
      <c r="N12" s="40" t="s">
        <v>207</v>
      </c>
      <c r="O12" s="40" t="s">
        <v>206</v>
      </c>
      <c r="P12" s="40" t="s">
        <v>206</v>
      </c>
      <c r="Q12" s="40" t="s">
        <v>207</v>
      </c>
      <c r="R12" s="40" t="s">
        <v>206</v>
      </c>
      <c r="S12" s="40" t="s">
        <v>206</v>
      </c>
      <c r="T12" s="40" t="s">
        <v>206</v>
      </c>
      <c r="U12" s="40" t="s">
        <v>207</v>
      </c>
      <c r="V12" s="40" t="s">
        <v>207</v>
      </c>
      <c r="W12" s="40" t="s">
        <v>206</v>
      </c>
      <c r="X12" s="40" t="s">
        <v>208</v>
      </c>
      <c r="Y12" s="40" t="s">
        <v>209</v>
      </c>
      <c r="Z12" s="40" t="s">
        <v>208</v>
      </c>
      <c r="AA12" s="40" t="s">
        <v>210</v>
      </c>
      <c r="AB12" s="40" t="s">
        <v>210</v>
      </c>
      <c r="AC12" s="40" t="s">
        <v>210</v>
      </c>
      <c r="AD12" s="40" t="s">
        <v>210</v>
      </c>
      <c r="AE12" s="40" t="s">
        <v>210</v>
      </c>
      <c r="AF12" s="40" t="s">
        <v>210</v>
      </c>
      <c r="AG12" s="40" t="s">
        <v>210</v>
      </c>
    </row>
    <row r="13" spans="1:33" x14ac:dyDescent="0.2">
      <c r="A13" s="41">
        <f>+'D-PDP'!C36</f>
        <v>2023</v>
      </c>
      <c r="B13" s="42">
        <f>+'2P'!B13+PS!B13</f>
        <v>92</v>
      </c>
      <c r="C13" s="43">
        <f>+'2P'!C13+PS!C13</f>
        <v>0.79404999999999992</v>
      </c>
      <c r="D13" s="43">
        <f>+'2P'!D13+PS!D13</f>
        <v>0</v>
      </c>
      <c r="E13" s="43">
        <f>+'2P'!E13+PS!E13</f>
        <v>129.99075999999999</v>
      </c>
      <c r="F13" s="43">
        <f>+'2P'!F13+PS!F13</f>
        <v>108.25103899999999</v>
      </c>
      <c r="G13" s="43">
        <f>+'2P'!G13+PS!G13</f>
        <v>1.2671999999999999E-2</v>
      </c>
      <c r="H13" s="43">
        <f>+'2P'!H13+PS!H13</f>
        <v>0.100027</v>
      </c>
      <c r="I13" s="43">
        <f>+'2P'!I13+PS!I13</f>
        <v>11.932088</v>
      </c>
      <c r="J13" s="43">
        <f>+'2P'!J13+PS!J13</f>
        <v>0</v>
      </c>
      <c r="K13" s="43">
        <f>+'2P'!K13+PS!K13</f>
        <v>0.61507500000000004</v>
      </c>
      <c r="L13" s="43">
        <f>+'2P'!L13+PS!L13</f>
        <v>0</v>
      </c>
      <c r="M13" s="43">
        <f>+'2P'!M13+PS!M13</f>
        <v>100.691472</v>
      </c>
      <c r="N13" s="43">
        <f>+'2P'!N13+PS!N13</f>
        <v>83.851779000000008</v>
      </c>
      <c r="O13" s="43">
        <f>+'2P'!O13+PS!O13</f>
        <v>9.8160000000000001E-3</v>
      </c>
      <c r="P13" s="43">
        <f>+'2P'!P13+PS!P13</f>
        <v>7.7480999999999994E-2</v>
      </c>
      <c r="Q13" s="43">
        <f>+'2P'!Q13+PS!Q13</f>
        <v>9.2426539999999999</v>
      </c>
      <c r="R13" s="43">
        <f>+'2P'!R13+PS!R13</f>
        <v>0</v>
      </c>
      <c r="S13" s="43">
        <f>+'2P'!S13+PS!S13</f>
        <v>0.53759299999999999</v>
      </c>
      <c r="T13" s="43">
        <f>+'2P'!T13+PS!T13</f>
        <v>0</v>
      </c>
      <c r="U13" s="43">
        <f>+'2P'!U13+PS!U13</f>
        <v>100.691472</v>
      </c>
      <c r="V13" s="43">
        <f>+'2P'!V13+PS!V13</f>
        <v>83.851779000000008</v>
      </c>
      <c r="W13" s="43">
        <f>+'2P'!W13+PS!W13</f>
        <v>9.8160000000000001E-3</v>
      </c>
      <c r="X13" s="43">
        <f>IF('2P'!X13=0,PS!X13,IF(PS!X13=0,'2P'!X13,AVERAGE('2P'!X13,PS!X13)))</f>
        <v>98.739000000000004</v>
      </c>
      <c r="Y13" s="43">
        <f>IF('2P'!Y13=0,PS!Y13,IF(PS!Y13=0,'2P'!Y13,AVERAGE('2P'!Y13,PS!Y13)))</f>
        <v>5.2927919999999995</v>
      </c>
      <c r="Z13" s="43">
        <f>IF('2P'!Z13=0,PS!Z13,IF(PS!Z13=0,'2P'!Z13,AVERAGE('2P'!Z13,PS!Z13)))</f>
        <v>57.914333333333332</v>
      </c>
      <c r="AA13" s="43">
        <f>+'2P'!AA13+PS!AA13</f>
        <v>54.150736000000002</v>
      </c>
      <c r="AB13" s="43">
        <f>+'2P'!AB13+PS!AB13</f>
        <v>8.3926409999999994</v>
      </c>
      <c r="AC13" s="43">
        <f>+'2P'!AC13+PS!AC13</f>
        <v>4.4915969999999996</v>
      </c>
      <c r="AD13" s="43">
        <f>+'2P'!AD13+PS!AD13</f>
        <v>0</v>
      </c>
      <c r="AE13" s="43">
        <f>+'2P'!AE13+PS!AE13</f>
        <v>4.9415000000000001E-2</v>
      </c>
      <c r="AF13" s="43">
        <f>+'2P'!AF13+PS!AF13</f>
        <v>41.217079999999996</v>
      </c>
      <c r="AG13" s="43">
        <f>+'2P'!AG13+PS!AG13</f>
        <v>39.298943000000001</v>
      </c>
    </row>
    <row r="14" spans="1:33" x14ac:dyDescent="0.2">
      <c r="A14" s="41">
        <f>+'D-PDP'!C37</f>
        <v>2024</v>
      </c>
      <c r="B14" s="42">
        <f>+'2P'!B14+PS!B14</f>
        <v>88</v>
      </c>
      <c r="C14" s="43">
        <f>+'2P'!C14+PS!C14</f>
        <v>0.68849400000000005</v>
      </c>
      <c r="D14" s="43">
        <f>+'2P'!D14+PS!D14</f>
        <v>0</v>
      </c>
      <c r="E14" s="43">
        <f>+'2P'!E14+PS!E14</f>
        <v>88.594644000000002</v>
      </c>
      <c r="F14" s="43">
        <f>+'2P'!F14+PS!F14</f>
        <v>106.390456</v>
      </c>
      <c r="G14" s="43">
        <f>+'2P'!G14+PS!G14</f>
        <v>9.7850000000000003E-3</v>
      </c>
      <c r="H14" s="43">
        <f>+'2P'!H14+PS!H14</f>
        <v>5.5079000000000003E-2</v>
      </c>
      <c r="I14" s="43">
        <f>+'2P'!I14+PS!I14</f>
        <v>8.4597569999999997</v>
      </c>
      <c r="J14" s="43">
        <f>+'2P'!J14+PS!J14</f>
        <v>0</v>
      </c>
      <c r="K14" s="43">
        <f>+'2P'!K14+PS!K14</f>
        <v>0.68849400000000005</v>
      </c>
      <c r="L14" s="43">
        <f>+'2P'!L14+PS!L14</f>
        <v>0</v>
      </c>
      <c r="M14" s="43">
        <f>+'2P'!M14+PS!M14</f>
        <v>88.594644000000002</v>
      </c>
      <c r="N14" s="43">
        <f>+'2P'!N14+PS!N14</f>
        <v>106.390456</v>
      </c>
      <c r="O14" s="43">
        <f>+'2P'!O14+PS!O14</f>
        <v>9.7850000000000003E-3</v>
      </c>
      <c r="P14" s="43">
        <f>+'2P'!P14+PS!P14</f>
        <v>5.5079000000000003E-2</v>
      </c>
      <c r="Q14" s="43">
        <f>+'2P'!Q14+PS!Q14</f>
        <v>8.4597569999999997</v>
      </c>
      <c r="R14" s="43">
        <f>+'2P'!R14+PS!R14</f>
        <v>0</v>
      </c>
      <c r="S14" s="43">
        <f>+'2P'!S14+PS!S14</f>
        <v>0.63341500000000006</v>
      </c>
      <c r="T14" s="43">
        <f>+'2P'!T14+PS!T14</f>
        <v>0</v>
      </c>
      <c r="U14" s="43">
        <f>+'2P'!U14+PS!U14</f>
        <v>88.594644000000002</v>
      </c>
      <c r="V14" s="43">
        <f>+'2P'!V14+PS!V14</f>
        <v>106.390456</v>
      </c>
      <c r="W14" s="43">
        <f>+'2P'!W14+PS!W14</f>
        <v>9.7850000000000003E-3</v>
      </c>
      <c r="X14" s="43">
        <f>IF('2P'!X14=0,PS!X14,IF(PS!X14=0,'2P'!X14,AVERAGE('2P'!X14,PS!X14)))</f>
        <v>98.739000000000004</v>
      </c>
      <c r="Y14" s="43">
        <f>IF('2P'!Y14=0,PS!Y14,IF(PS!Y14=0,'2P'!Y14,AVERAGE('2P'!Y14,PS!Y14)))</f>
        <v>5.2927919999999995</v>
      </c>
      <c r="Z14" s="43">
        <f>IF('2P'!Z14=0,PS!Z14,IF(PS!Z14=0,'2P'!Z14,AVERAGE('2P'!Z14,PS!Z14)))</f>
        <v>57.914333333333332</v>
      </c>
      <c r="AA14" s="43">
        <f>+'2P'!AA14+PS!AA14</f>
        <v>63.546348000000002</v>
      </c>
      <c r="AB14" s="43">
        <f>+'2P'!AB14+PS!AB14</f>
        <v>10.585726000000001</v>
      </c>
      <c r="AC14" s="43">
        <f>+'2P'!AC14+PS!AC14</f>
        <v>5.7544119999999994</v>
      </c>
      <c r="AD14" s="43">
        <f>+'2P'!AD14+PS!AD14</f>
        <v>0</v>
      </c>
      <c r="AE14" s="43">
        <f>+'2P'!AE14+PS!AE14</f>
        <v>4.6079000000000002E-2</v>
      </c>
      <c r="AF14" s="43">
        <f>+'2P'!AF14+PS!AF14</f>
        <v>47.160124999999994</v>
      </c>
      <c r="AG14" s="43">
        <f>+'2P'!AG14+PS!AG14</f>
        <v>40.877651999999998</v>
      </c>
    </row>
    <row r="15" spans="1:33" x14ac:dyDescent="0.2">
      <c r="A15" s="41">
        <f>+'D-PDP'!C38</f>
        <v>2025</v>
      </c>
      <c r="B15" s="42">
        <f>+'2P'!B15+PS!B15</f>
        <v>110</v>
      </c>
      <c r="C15" s="43">
        <f>+'2P'!C15+PS!C15</f>
        <v>0.72817399999999999</v>
      </c>
      <c r="D15" s="43">
        <f>+'2P'!D15+PS!D15</f>
        <v>0</v>
      </c>
      <c r="E15" s="43">
        <f>+'2P'!E15+PS!E15</f>
        <v>60.23836</v>
      </c>
      <c r="F15" s="43">
        <f>+'2P'!F15+PS!F15</f>
        <v>168.76364099999998</v>
      </c>
      <c r="G15" s="43">
        <f>+'2P'!G15+PS!G15</f>
        <v>7.7610000000000005E-3</v>
      </c>
      <c r="H15" s="43">
        <f>+'2P'!H15+PS!H15</f>
        <v>5.8252000000000005E-2</v>
      </c>
      <c r="I15" s="43">
        <f>+'2P'!I15+PS!I15</f>
        <v>6.067984</v>
      </c>
      <c r="J15" s="43">
        <f>+'2P'!J15+PS!J15</f>
        <v>0</v>
      </c>
      <c r="K15" s="43">
        <f>+'2P'!K15+PS!K15</f>
        <v>0.72817399999999999</v>
      </c>
      <c r="L15" s="43">
        <f>+'2P'!L15+PS!L15</f>
        <v>0</v>
      </c>
      <c r="M15" s="43">
        <f>+'2P'!M15+PS!M15</f>
        <v>60.23836</v>
      </c>
      <c r="N15" s="43">
        <f>+'2P'!N15+PS!N15</f>
        <v>168.76364099999998</v>
      </c>
      <c r="O15" s="43">
        <f>+'2P'!O15+PS!O15</f>
        <v>7.7610000000000005E-3</v>
      </c>
      <c r="P15" s="43">
        <f>+'2P'!P15+PS!P15</f>
        <v>5.8252000000000005E-2</v>
      </c>
      <c r="Q15" s="43">
        <f>+'2P'!Q15+PS!Q15</f>
        <v>6.067984</v>
      </c>
      <c r="R15" s="43">
        <f>+'2P'!R15+PS!R15</f>
        <v>0</v>
      </c>
      <c r="S15" s="43">
        <f>+'2P'!S15+PS!S15</f>
        <v>0.66991999999999996</v>
      </c>
      <c r="T15" s="43">
        <f>+'2P'!T15+PS!T15</f>
        <v>0</v>
      </c>
      <c r="U15" s="43">
        <f>+'2P'!U15+PS!U15</f>
        <v>60.23836</v>
      </c>
      <c r="V15" s="43">
        <f>+'2P'!V15+PS!V15</f>
        <v>168.76364099999998</v>
      </c>
      <c r="W15" s="43">
        <f>+'2P'!W15+PS!W15</f>
        <v>7.7610000000000005E-3</v>
      </c>
      <c r="X15" s="43">
        <f>IF('2P'!X15=0,PS!X15,IF(PS!X15=0,'2P'!X15,AVERAGE('2P'!X15,PS!X15)))</f>
        <v>98.739000000000004</v>
      </c>
      <c r="Y15" s="43">
        <f>IF('2P'!Y15=0,PS!Y15,IF(PS!Y15=0,'2P'!Y15,AVERAGE('2P'!Y15,PS!Y15)))</f>
        <v>5.2927919999999995</v>
      </c>
      <c r="Z15" s="43">
        <f>IF('2P'!Z15=0,PS!Z15,IF(PS!Z15=0,'2P'!Z15,AVERAGE('2P'!Z15,PS!Z15)))</f>
        <v>57.914333333333332</v>
      </c>
      <c r="AA15" s="43">
        <f>+'2P'!AA15+PS!AA15</f>
        <v>66.890225000000001</v>
      </c>
      <c r="AB15" s="43">
        <f>+'2P'!AB15+PS!AB15</f>
        <v>12.097325</v>
      </c>
      <c r="AC15" s="43">
        <f>+'2P'!AC15+PS!AC15</f>
        <v>73.006613999999985</v>
      </c>
      <c r="AD15" s="43">
        <f>+'2P'!AD15+PS!AD15</f>
        <v>0</v>
      </c>
      <c r="AE15" s="43">
        <f>+'2P'!AE15+PS!AE15</f>
        <v>3.4619999999999998E-2</v>
      </c>
      <c r="AF15" s="43">
        <f>+'2P'!AF15+PS!AF15</f>
        <v>-18.248336999999996</v>
      </c>
      <c r="AG15" s="43">
        <f>+'2P'!AG15+PS!AG15</f>
        <v>-14.379427000000003</v>
      </c>
    </row>
    <row r="16" spans="1:33" x14ac:dyDescent="0.2">
      <c r="A16" s="41">
        <f>+'D-PDP'!C39</f>
        <v>2026</v>
      </c>
      <c r="B16" s="42">
        <f>+'2P'!B16+PS!B16</f>
        <v>135</v>
      </c>
      <c r="C16" s="43">
        <f>+'2P'!C16+PS!C16</f>
        <v>0.98773500000000014</v>
      </c>
      <c r="D16" s="43">
        <f>+'2P'!D16+PS!D16</f>
        <v>0</v>
      </c>
      <c r="E16" s="43">
        <f>+'2P'!E16+PS!E16</f>
        <v>40.221222999999995</v>
      </c>
      <c r="F16" s="43">
        <f>+'2P'!F16+PS!F16</f>
        <v>352.93239400000004</v>
      </c>
      <c r="G16" s="43">
        <f>+'2P'!G16+PS!G16</f>
        <v>6.2959999999999995E-3</v>
      </c>
      <c r="H16" s="43">
        <f>+'2P'!H16+PS!H16</f>
        <v>7.9016000000000003E-2</v>
      </c>
      <c r="I16" s="43">
        <f>+'2P'!I16+PS!I16</f>
        <v>4.3690509999999998</v>
      </c>
      <c r="J16" s="43">
        <f>+'2P'!J16+PS!J16</f>
        <v>0</v>
      </c>
      <c r="K16" s="43">
        <f>+'2P'!K16+PS!K16</f>
        <v>0.98773500000000014</v>
      </c>
      <c r="L16" s="43">
        <f>+'2P'!L16+PS!L16</f>
        <v>0</v>
      </c>
      <c r="M16" s="43">
        <f>+'2P'!M16+PS!M16</f>
        <v>40.221222999999995</v>
      </c>
      <c r="N16" s="43">
        <f>+'2P'!N16+PS!N16</f>
        <v>352.93239400000004</v>
      </c>
      <c r="O16" s="43">
        <f>+'2P'!O16+PS!O16</f>
        <v>6.2959999999999995E-3</v>
      </c>
      <c r="P16" s="43">
        <f>+'2P'!P16+PS!P16</f>
        <v>7.9016000000000003E-2</v>
      </c>
      <c r="Q16" s="43">
        <f>+'2P'!Q16+PS!Q16</f>
        <v>4.3690509999999998</v>
      </c>
      <c r="R16" s="43">
        <f>+'2P'!R16+PS!R16</f>
        <v>0</v>
      </c>
      <c r="S16" s="43">
        <f>+'2P'!S16+PS!S16</f>
        <v>0.90871500000000005</v>
      </c>
      <c r="T16" s="43">
        <f>+'2P'!T16+PS!T16</f>
        <v>0</v>
      </c>
      <c r="U16" s="43">
        <f>+'2P'!U16+PS!U16</f>
        <v>40.221222999999995</v>
      </c>
      <c r="V16" s="43">
        <f>+'2P'!V16+PS!V16</f>
        <v>352.93239400000004</v>
      </c>
      <c r="W16" s="43">
        <f>+'2P'!W16+PS!W16</f>
        <v>6.2959999999999995E-3</v>
      </c>
      <c r="X16" s="43">
        <f>IF('2P'!X16=0,PS!X16,IF(PS!X16=0,'2P'!X16,AVERAGE('2P'!X16,PS!X16)))</f>
        <v>98.739000000000004</v>
      </c>
      <c r="Y16" s="43">
        <f>IF('2P'!Y16=0,PS!Y16,IF(PS!Y16=0,'2P'!Y16,AVERAGE('2P'!Y16,PS!Y16)))</f>
        <v>5.2927919999999995</v>
      </c>
      <c r="Z16" s="43">
        <f>IF('2P'!Z16=0,PS!Z16,IF(PS!Z16=0,'2P'!Z16,AVERAGE('2P'!Z16,PS!Z16)))</f>
        <v>57.914333333333332</v>
      </c>
      <c r="AA16" s="43">
        <f>+'2P'!AA16+PS!AA16</f>
        <v>90.282668999999999</v>
      </c>
      <c r="AB16" s="43">
        <f>+'2P'!AB16+PS!AB16</f>
        <v>13.694993</v>
      </c>
      <c r="AC16" s="43">
        <f>+'2P'!AC16+PS!AC16</f>
        <v>59.723305000000003</v>
      </c>
      <c r="AD16" s="43">
        <f>+'2P'!AD16+PS!AD16</f>
        <v>0</v>
      </c>
      <c r="AE16" s="43">
        <f>+'2P'!AE16+PS!AE16</f>
        <v>2.6173000000000002E-2</v>
      </c>
      <c r="AF16" s="43">
        <f>+'2P'!AF16+PS!AF16</f>
        <v>16.838195000000002</v>
      </c>
      <c r="AG16" s="43">
        <f>+'2P'!AG16+PS!AG16</f>
        <v>12.062049999999999</v>
      </c>
    </row>
    <row r="17" spans="1:33" x14ac:dyDescent="0.2">
      <c r="A17" s="41">
        <f>+'D-PDP'!C40</f>
        <v>2027</v>
      </c>
      <c r="B17" s="42">
        <f>+'2P'!B17+PS!B17</f>
        <v>135</v>
      </c>
      <c r="C17" s="43">
        <f>+'2P'!C17+PS!C17</f>
        <v>1.4611700000000001</v>
      </c>
      <c r="D17" s="43">
        <f>+'2P'!D17+PS!D17</f>
        <v>0</v>
      </c>
      <c r="E17" s="43">
        <f>+'2P'!E17+PS!E17</f>
        <v>24.809072999999998</v>
      </c>
      <c r="F17" s="43">
        <f>+'2P'!F17+PS!F17</f>
        <v>347.31640000000004</v>
      </c>
      <c r="G17" s="43">
        <f>+'2P'!G17+PS!G17</f>
        <v>5.0879999999999996E-3</v>
      </c>
      <c r="H17" s="43">
        <f>+'2P'!H17+PS!H17</f>
        <v>0.116892</v>
      </c>
      <c r="I17" s="43">
        <f>+'2P'!I17+PS!I17</f>
        <v>3.0390509999999997</v>
      </c>
      <c r="J17" s="43">
        <f>+'2P'!J17+PS!J17</f>
        <v>0</v>
      </c>
      <c r="K17" s="43">
        <f>+'2P'!K17+PS!K17</f>
        <v>1.4611700000000001</v>
      </c>
      <c r="L17" s="43">
        <f>+'2P'!L17+PS!L17</f>
        <v>0</v>
      </c>
      <c r="M17" s="43">
        <f>+'2P'!M17+PS!M17</f>
        <v>24.809072999999998</v>
      </c>
      <c r="N17" s="43">
        <f>+'2P'!N17+PS!N17</f>
        <v>347.31640000000004</v>
      </c>
      <c r="O17" s="43">
        <f>+'2P'!O17+PS!O17</f>
        <v>5.0879999999999996E-3</v>
      </c>
      <c r="P17" s="43">
        <f>+'2P'!P17+PS!P17</f>
        <v>0.116892</v>
      </c>
      <c r="Q17" s="43">
        <f>+'2P'!Q17+PS!Q17</f>
        <v>3.0390509999999997</v>
      </c>
      <c r="R17" s="43">
        <f>+'2P'!R17+PS!R17</f>
        <v>0</v>
      </c>
      <c r="S17" s="43">
        <f>+'2P'!S17+PS!S17</f>
        <v>1.344276</v>
      </c>
      <c r="T17" s="43">
        <f>+'2P'!T17+PS!T17</f>
        <v>0</v>
      </c>
      <c r="U17" s="43">
        <f>+'2P'!U17+PS!U17</f>
        <v>24.809072999999998</v>
      </c>
      <c r="V17" s="43">
        <f>+'2P'!V17+PS!V17</f>
        <v>347.31640000000004</v>
      </c>
      <c r="W17" s="43">
        <f>+'2P'!W17+PS!W17</f>
        <v>5.0879999999999996E-3</v>
      </c>
      <c r="X17" s="43">
        <f>IF('2P'!X17=0,PS!X17,IF(PS!X17=0,'2P'!X17,AVERAGE('2P'!X17,PS!X17)))</f>
        <v>98.739000000000004</v>
      </c>
      <c r="Y17" s="43">
        <f>IF('2P'!Y17=0,PS!Y17,IF(PS!Y17=0,'2P'!Y17,AVERAGE('2P'!Y17,PS!Y17)))</f>
        <v>5.2927919999999995</v>
      </c>
      <c r="Z17" s="43">
        <f>IF('2P'!Z17=0,PS!Z17,IF(PS!Z17=0,'2P'!Z17,AVERAGE('2P'!Z17,PS!Z17)))</f>
        <v>57.914333333333332</v>
      </c>
      <c r="AA17" s="43">
        <f>+'2P'!AA17+PS!AA17</f>
        <v>133.142121</v>
      </c>
      <c r="AB17" s="43">
        <f>+'2P'!AB17+PS!AB17</f>
        <v>14.6225</v>
      </c>
      <c r="AC17" s="43">
        <f>+'2P'!AC17+PS!AC17</f>
        <v>30.923721</v>
      </c>
      <c r="AD17" s="43">
        <f>+'2P'!AD17+PS!AD17</f>
        <v>0</v>
      </c>
      <c r="AE17" s="43">
        <f>+'2P'!AE17+PS!AE17</f>
        <v>1.9439999999999999E-2</v>
      </c>
      <c r="AF17" s="43">
        <f>+'2P'!AF17+PS!AF17</f>
        <v>87.576454000000012</v>
      </c>
      <c r="AG17" s="43">
        <f>+'2P'!AG17+PS!AG17</f>
        <v>57.032218999999998</v>
      </c>
    </row>
    <row r="18" spans="1:33" x14ac:dyDescent="0.2">
      <c r="A18" s="41">
        <f>+'D-PDP'!C41</f>
        <v>2028</v>
      </c>
      <c r="B18" s="42">
        <f>+'2P'!B18+PS!B18</f>
        <v>134</v>
      </c>
      <c r="C18" s="43">
        <f>+'2P'!C18+PS!C18</f>
        <v>1.6921269999999999</v>
      </c>
      <c r="D18" s="43">
        <f>+'2P'!D18+PS!D18</f>
        <v>0</v>
      </c>
      <c r="E18" s="43">
        <f>+'2P'!E18+PS!E18</f>
        <v>16.092219999999998</v>
      </c>
      <c r="F18" s="43">
        <f>+'2P'!F18+PS!F18</f>
        <v>354.82433500000002</v>
      </c>
      <c r="G18" s="43">
        <f>+'2P'!G18+PS!G18</f>
        <v>4.0940000000000004E-3</v>
      </c>
      <c r="H18" s="43">
        <f>+'2P'!H18+PS!H18</f>
        <v>0.13536800000000002</v>
      </c>
      <c r="I18" s="43">
        <f>+'2P'!I18+PS!I18</f>
        <v>2.197886</v>
      </c>
      <c r="J18" s="43">
        <f>+'2P'!J18+PS!J18</f>
        <v>0</v>
      </c>
      <c r="K18" s="43">
        <f>+'2P'!K18+PS!K18</f>
        <v>1.6921269999999999</v>
      </c>
      <c r="L18" s="43">
        <f>+'2P'!L18+PS!L18</f>
        <v>0</v>
      </c>
      <c r="M18" s="43">
        <f>+'2P'!M18+PS!M18</f>
        <v>16.092219999999998</v>
      </c>
      <c r="N18" s="43">
        <f>+'2P'!N18+PS!N18</f>
        <v>354.82433500000002</v>
      </c>
      <c r="O18" s="43">
        <f>+'2P'!O18+PS!O18</f>
        <v>4.0940000000000004E-3</v>
      </c>
      <c r="P18" s="43">
        <f>+'2P'!P18+PS!P18</f>
        <v>0.13536800000000002</v>
      </c>
      <c r="Q18" s="43">
        <f>+'2P'!Q18+PS!Q18</f>
        <v>2.197886</v>
      </c>
      <c r="R18" s="43">
        <f>+'2P'!R18+PS!R18</f>
        <v>0</v>
      </c>
      <c r="S18" s="43">
        <f>+'2P'!S18+PS!S18</f>
        <v>1.5567569999999999</v>
      </c>
      <c r="T18" s="43">
        <f>+'2P'!T18+PS!T18</f>
        <v>0</v>
      </c>
      <c r="U18" s="43">
        <f>+'2P'!U18+PS!U18</f>
        <v>16.092219999999998</v>
      </c>
      <c r="V18" s="43">
        <f>+'2P'!V18+PS!V18</f>
        <v>354.82433500000002</v>
      </c>
      <c r="W18" s="43">
        <f>+'2P'!W18+PS!W18</f>
        <v>4.0940000000000004E-3</v>
      </c>
      <c r="X18" s="43">
        <f>IF('2P'!X18=0,PS!X18,IF(PS!X18=0,'2P'!X18,AVERAGE('2P'!X18,PS!X18)))</f>
        <v>98.739000000000004</v>
      </c>
      <c r="Y18" s="43">
        <f>IF('2P'!Y18=0,PS!Y18,IF(PS!Y18=0,'2P'!Y18,AVERAGE('2P'!Y18,PS!Y18)))</f>
        <v>5.2927919999999995</v>
      </c>
      <c r="Z18" s="43">
        <f>IF('2P'!Z18=0,PS!Z18,IF(PS!Z18=0,'2P'!Z18,AVERAGE('2P'!Z18,PS!Z18)))</f>
        <v>57.914333333333332</v>
      </c>
      <c r="AA18" s="43">
        <f>+'2P'!AA18+PS!AA18</f>
        <v>154.02178000000001</v>
      </c>
      <c r="AB18" s="43">
        <f>+'2P'!AB18+PS!AB18</f>
        <v>15.278964</v>
      </c>
      <c r="AC18" s="43">
        <f>+'2P'!AC18+PS!AC18</f>
        <v>20.302886999999998</v>
      </c>
      <c r="AD18" s="43">
        <f>+'2P'!AD18+PS!AD18</f>
        <v>0</v>
      </c>
      <c r="AE18" s="43">
        <f>+'2P'!AE18+PS!AE18</f>
        <v>1.5249E-2</v>
      </c>
      <c r="AF18" s="43">
        <f>+'2P'!AF18+PS!AF18</f>
        <v>118.424674</v>
      </c>
      <c r="AG18" s="43">
        <f>+'2P'!AG18+PS!AG18</f>
        <v>70.110397000000006</v>
      </c>
    </row>
    <row r="19" spans="1:33" x14ac:dyDescent="0.2">
      <c r="A19" s="41">
        <f>+'D-PDP'!C42</f>
        <v>2029</v>
      </c>
      <c r="B19" s="42">
        <f>+'2P'!B19+PS!B19</f>
        <v>125</v>
      </c>
      <c r="C19" s="43">
        <f>+'2P'!C19+PS!C19</f>
        <v>1.540449</v>
      </c>
      <c r="D19" s="43">
        <f>+'2P'!D19+PS!D19</f>
        <v>0</v>
      </c>
      <c r="E19" s="43">
        <f>+'2P'!E19+PS!E19</f>
        <v>14.033159000000001</v>
      </c>
      <c r="F19" s="43">
        <f>+'2P'!F19+PS!F19</f>
        <v>304.395127</v>
      </c>
      <c r="G19" s="43">
        <f>+'2P'!G19+PS!G19</f>
        <v>3.228E-3</v>
      </c>
      <c r="H19" s="43">
        <f>+'2P'!H19+PS!H19</f>
        <v>0.12323300000000001</v>
      </c>
      <c r="I19" s="43">
        <f>+'2P'!I19+PS!I19</f>
        <v>1.818748</v>
      </c>
      <c r="J19" s="43">
        <f>+'2P'!J19+PS!J19</f>
        <v>0</v>
      </c>
      <c r="K19" s="43">
        <f>+'2P'!K19+PS!K19</f>
        <v>1.540449</v>
      </c>
      <c r="L19" s="43">
        <f>+'2P'!L19+PS!L19</f>
        <v>0</v>
      </c>
      <c r="M19" s="43">
        <f>+'2P'!M19+PS!M19</f>
        <v>14.033159000000001</v>
      </c>
      <c r="N19" s="43">
        <f>+'2P'!N19+PS!N19</f>
        <v>304.395127</v>
      </c>
      <c r="O19" s="43">
        <f>+'2P'!O19+PS!O19</f>
        <v>3.228E-3</v>
      </c>
      <c r="P19" s="43">
        <f>+'2P'!P19+PS!P19</f>
        <v>0.12323300000000001</v>
      </c>
      <c r="Q19" s="43">
        <f>+'2P'!Q19+PS!Q19</f>
        <v>1.818748</v>
      </c>
      <c r="R19" s="43">
        <f>+'2P'!R19+PS!R19</f>
        <v>0</v>
      </c>
      <c r="S19" s="43">
        <f>+'2P'!S19+PS!S19</f>
        <v>1.417211</v>
      </c>
      <c r="T19" s="43">
        <f>+'2P'!T19+PS!T19</f>
        <v>0</v>
      </c>
      <c r="U19" s="43">
        <f>+'2P'!U19+PS!U19</f>
        <v>14.033159000000001</v>
      </c>
      <c r="V19" s="43">
        <f>+'2P'!V19+PS!V19</f>
        <v>304.395127</v>
      </c>
      <c r="W19" s="43">
        <f>+'2P'!W19+PS!W19</f>
        <v>3.228E-3</v>
      </c>
      <c r="X19" s="43">
        <f>IF('2P'!X19=0,PS!X19,IF(PS!X19=0,'2P'!X19,AVERAGE('2P'!X19,PS!X19)))</f>
        <v>98.739000000000004</v>
      </c>
      <c r="Y19" s="43">
        <f>IF('2P'!Y19=0,PS!Y19,IF(PS!Y19=0,'2P'!Y19,AVERAGE('2P'!Y19,PS!Y19)))</f>
        <v>5.2927919999999995</v>
      </c>
      <c r="Z19" s="43">
        <f>IF('2P'!Z19=0,PS!Z19,IF(PS!Z19=0,'2P'!Z19,AVERAGE('2P'!Z19,PS!Z19)))</f>
        <v>57.914333333333332</v>
      </c>
      <c r="AA19" s="43">
        <f>+'2P'!AA19+PS!AA19</f>
        <v>140.18501799999999</v>
      </c>
      <c r="AB19" s="43">
        <f>+'2P'!AB19+PS!AB19</f>
        <v>14.927536999999999</v>
      </c>
      <c r="AC19" s="43">
        <f>+'2P'!AC19+PS!AC19</f>
        <v>11.041369</v>
      </c>
      <c r="AD19" s="43">
        <f>+'2P'!AD19+PS!AD19</f>
        <v>0</v>
      </c>
      <c r="AE19" s="43">
        <f>+'2P'!AE19+PS!AE19</f>
        <v>1.3442000000000001E-2</v>
      </c>
      <c r="AF19" s="43">
        <f>+'2P'!AF19+PS!AF19</f>
        <v>114.202662</v>
      </c>
      <c r="AG19" s="43">
        <f>+'2P'!AG19+PS!AG19</f>
        <v>61.464417999999995</v>
      </c>
    </row>
    <row r="20" spans="1:33" x14ac:dyDescent="0.2">
      <c r="A20" s="41">
        <f>+'D-PDP'!C43</f>
        <v>2030</v>
      </c>
      <c r="B20" s="42">
        <f>+'2P'!B20+PS!B20</f>
        <v>119</v>
      </c>
      <c r="C20" s="43">
        <f>+'2P'!C20+PS!C20</f>
        <v>1.3048230000000001</v>
      </c>
      <c r="D20" s="43">
        <f>+'2P'!D20+PS!D20</f>
        <v>0</v>
      </c>
      <c r="E20" s="43">
        <f>+'2P'!E20+PS!E20</f>
        <v>12.115665999999999</v>
      </c>
      <c r="F20" s="43">
        <f>+'2P'!F20+PS!F20</f>
        <v>255.19743200000002</v>
      </c>
      <c r="G20" s="43">
        <f>+'2P'!G20+PS!G20</f>
        <v>2.503E-3</v>
      </c>
      <c r="H20" s="43">
        <f>+'2P'!H20+PS!H20</f>
        <v>0.104383</v>
      </c>
      <c r="I20" s="43">
        <f>+'2P'!I20+PS!I20</f>
        <v>1.489574</v>
      </c>
      <c r="J20" s="43">
        <f>+'2P'!J20+PS!J20</f>
        <v>0</v>
      </c>
      <c r="K20" s="43">
        <f>+'2P'!K20+PS!K20</f>
        <v>1.3048230000000001</v>
      </c>
      <c r="L20" s="43">
        <f>+'2P'!L20+PS!L20</f>
        <v>0</v>
      </c>
      <c r="M20" s="43">
        <f>+'2P'!M20+PS!M20</f>
        <v>12.115665999999999</v>
      </c>
      <c r="N20" s="43">
        <f>+'2P'!N20+PS!N20</f>
        <v>255.19743200000002</v>
      </c>
      <c r="O20" s="43">
        <f>+'2P'!O20+PS!O20</f>
        <v>2.503E-3</v>
      </c>
      <c r="P20" s="43">
        <f>+'2P'!P20+PS!P20</f>
        <v>0.104383</v>
      </c>
      <c r="Q20" s="43">
        <f>+'2P'!Q20+PS!Q20</f>
        <v>1.489574</v>
      </c>
      <c r="R20" s="43">
        <f>+'2P'!R20+PS!R20</f>
        <v>0</v>
      </c>
      <c r="S20" s="43">
        <f>+'2P'!S20+PS!S20</f>
        <v>1.200437</v>
      </c>
      <c r="T20" s="43">
        <f>+'2P'!T20+PS!T20</f>
        <v>0</v>
      </c>
      <c r="U20" s="43">
        <f>+'2P'!U20+PS!U20</f>
        <v>12.115665999999999</v>
      </c>
      <c r="V20" s="43">
        <f>+'2P'!V20+PS!V20</f>
        <v>255.19743200000002</v>
      </c>
      <c r="W20" s="43">
        <f>+'2P'!W20+PS!W20</f>
        <v>2.503E-3</v>
      </c>
      <c r="X20" s="43">
        <f>IF('2P'!X20=0,PS!X20,IF(PS!X20=0,'2P'!X20,AVERAGE('2P'!X20,PS!X20)))</f>
        <v>98.739000000000004</v>
      </c>
      <c r="Y20" s="43">
        <f>IF('2P'!Y20=0,PS!Y20,IF(PS!Y20=0,'2P'!Y20,AVERAGE('2P'!Y20,PS!Y20)))</f>
        <v>5.2927919999999995</v>
      </c>
      <c r="Z20" s="43">
        <f>IF('2P'!Z20=0,PS!Z20,IF(PS!Z20=0,'2P'!Z20,AVERAGE('2P'!Z20,PS!Z20)))</f>
        <v>57.914333333333332</v>
      </c>
      <c r="AA20" s="43">
        <f>+'2P'!AA20+PS!AA20</f>
        <v>118.73115300000001</v>
      </c>
      <c r="AB20" s="43">
        <f>+'2P'!AB20+PS!AB20</f>
        <v>14.512813999999999</v>
      </c>
      <c r="AC20" s="43">
        <f>+'2P'!AC20+PS!AC20</f>
        <v>2.9481980000000001</v>
      </c>
      <c r="AD20" s="43">
        <f>+'2P'!AD20+PS!AD20</f>
        <v>0</v>
      </c>
      <c r="AE20" s="43">
        <f>+'2P'!AE20+PS!AE20</f>
        <v>1.1878E-2</v>
      </c>
      <c r="AF20" s="43">
        <f>+'2P'!AF20+PS!AF20</f>
        <v>101.25825500000001</v>
      </c>
      <c r="AG20" s="43">
        <f>+'2P'!AG20+PS!AG20</f>
        <v>49.543341000000005</v>
      </c>
    </row>
    <row r="21" spans="1:33" x14ac:dyDescent="0.2">
      <c r="A21" s="41">
        <f>+'D-PDP'!C44</f>
        <v>2031</v>
      </c>
      <c r="B21" s="42">
        <f>+'2P'!B21+PS!B21</f>
        <v>118</v>
      </c>
      <c r="C21" s="43">
        <f>+'2P'!C21+PS!C21</f>
        <v>1.0942619999999998</v>
      </c>
      <c r="D21" s="43">
        <f>+'2P'!D21+PS!D21</f>
        <v>0</v>
      </c>
      <c r="E21" s="43">
        <f>+'2P'!E21+PS!E21</f>
        <v>10.081579000000001</v>
      </c>
      <c r="F21" s="43">
        <f>+'2P'!F21+PS!F21</f>
        <v>214.20831299999998</v>
      </c>
      <c r="G21" s="43">
        <f>+'2P'!G21+PS!G21</f>
        <v>1.872E-3</v>
      </c>
      <c r="H21" s="43">
        <f>+'2P'!H21+PS!H21</f>
        <v>8.7538000000000005E-2</v>
      </c>
      <c r="I21" s="43">
        <f>+'2P'!I21+PS!I21</f>
        <v>1.1797200000000001</v>
      </c>
      <c r="J21" s="43">
        <f>+'2P'!J21+PS!J21</f>
        <v>0</v>
      </c>
      <c r="K21" s="43">
        <f>+'2P'!K21+PS!K21</f>
        <v>1.0942619999999998</v>
      </c>
      <c r="L21" s="43">
        <f>+'2P'!L21+PS!L21</f>
        <v>0</v>
      </c>
      <c r="M21" s="43">
        <f>+'2P'!M21+PS!M21</f>
        <v>10.081579000000001</v>
      </c>
      <c r="N21" s="43">
        <f>+'2P'!N21+PS!N21</f>
        <v>214.20831299999998</v>
      </c>
      <c r="O21" s="43">
        <f>+'2P'!O21+PS!O21</f>
        <v>1.872E-3</v>
      </c>
      <c r="P21" s="43">
        <f>+'2P'!P21+PS!P21</f>
        <v>8.7538000000000005E-2</v>
      </c>
      <c r="Q21" s="43">
        <f>+'2P'!Q21+PS!Q21</f>
        <v>1.1797200000000001</v>
      </c>
      <c r="R21" s="43">
        <f>+'2P'!R21+PS!R21</f>
        <v>0</v>
      </c>
      <c r="S21" s="43">
        <f>+'2P'!S21+PS!S21</f>
        <v>1.0067200000000001</v>
      </c>
      <c r="T21" s="43">
        <f>+'2P'!T21+PS!T21</f>
        <v>0</v>
      </c>
      <c r="U21" s="43">
        <f>+'2P'!U21+PS!U21</f>
        <v>10.081579000000001</v>
      </c>
      <c r="V21" s="43">
        <f>+'2P'!V21+PS!V21</f>
        <v>214.20831299999998</v>
      </c>
      <c r="W21" s="43">
        <f>+'2P'!W21+PS!W21</f>
        <v>1.872E-3</v>
      </c>
      <c r="X21" s="43">
        <f>IF('2P'!X21=0,PS!X21,IF(PS!X21=0,'2P'!X21,AVERAGE('2P'!X21,PS!X21)))</f>
        <v>98.739000000000004</v>
      </c>
      <c r="Y21" s="43">
        <f>IF('2P'!Y21=0,PS!Y21,IF(PS!Y21=0,'2P'!Y21,AVERAGE('2P'!Y21,PS!Y21)))</f>
        <v>5.2927919999999995</v>
      </c>
      <c r="Z21" s="43">
        <f>IF('2P'!Z21=0,PS!Z21,IF(PS!Z21=0,'2P'!Z21,AVERAGE('2P'!Z21,PS!Z21)))</f>
        <v>57.914333333333332</v>
      </c>
      <c r="AA21" s="43">
        <f>+'2P'!AA21+PS!AA21</f>
        <v>99.558704000000006</v>
      </c>
      <c r="AB21" s="43">
        <f>+'2P'!AB21+PS!AB21</f>
        <v>14.398111000000002</v>
      </c>
      <c r="AC21" s="43">
        <f>+'2P'!AC21+PS!AC21</f>
        <v>0.13052199999999997</v>
      </c>
      <c r="AD21" s="43">
        <f>+'2P'!AD21+PS!AD21</f>
        <v>0</v>
      </c>
      <c r="AE21" s="43">
        <f>+'2P'!AE21+PS!AE21</f>
        <v>1.0402E-2</v>
      </c>
      <c r="AF21" s="43">
        <f>+'2P'!AF21+PS!AF21</f>
        <v>85.019662999999994</v>
      </c>
      <c r="AG21" s="43">
        <f>+'2P'!AG21+PS!AG21</f>
        <v>37.816518000000002</v>
      </c>
    </row>
    <row r="22" spans="1:33" x14ac:dyDescent="0.2">
      <c r="A22" s="41">
        <f>+'D-PDP'!C45</f>
        <v>2032</v>
      </c>
      <c r="B22" s="42">
        <f>+'2P'!B22+PS!B22</f>
        <v>115</v>
      </c>
      <c r="C22" s="43">
        <f>+'2P'!C22+PS!C22</f>
        <v>0.92434299999999991</v>
      </c>
      <c r="D22" s="43">
        <f>+'2P'!D22+PS!D22</f>
        <v>0</v>
      </c>
      <c r="E22" s="43">
        <f>+'2P'!E22+PS!E22</f>
        <v>7.9678230000000001</v>
      </c>
      <c r="F22" s="43">
        <f>+'2P'!F22+PS!F22</f>
        <v>182.89653700000002</v>
      </c>
      <c r="G22" s="43">
        <f>+'2P'!G22+PS!G22</f>
        <v>1.33E-3</v>
      </c>
      <c r="H22" s="43">
        <f>+'2P'!H22+PS!H22</f>
        <v>7.3945999999999998E-2</v>
      </c>
      <c r="I22" s="43">
        <f>+'2P'!I22+PS!I22</f>
        <v>0.89004099999999997</v>
      </c>
      <c r="J22" s="43">
        <f>+'2P'!J22+PS!J22</f>
        <v>0</v>
      </c>
      <c r="K22" s="43">
        <f>+'2P'!K22+PS!K22</f>
        <v>0.92434299999999991</v>
      </c>
      <c r="L22" s="43">
        <f>+'2P'!L22+PS!L22</f>
        <v>0</v>
      </c>
      <c r="M22" s="43">
        <f>+'2P'!M22+PS!M22</f>
        <v>7.9678230000000001</v>
      </c>
      <c r="N22" s="43">
        <f>+'2P'!N22+PS!N22</f>
        <v>182.89653700000002</v>
      </c>
      <c r="O22" s="43">
        <f>+'2P'!O22+PS!O22</f>
        <v>1.33E-3</v>
      </c>
      <c r="P22" s="43">
        <f>+'2P'!P22+PS!P22</f>
        <v>7.3945999999999998E-2</v>
      </c>
      <c r="Q22" s="43">
        <f>+'2P'!Q22+PS!Q22</f>
        <v>0.89004099999999997</v>
      </c>
      <c r="R22" s="43">
        <f>+'2P'!R22+PS!R22</f>
        <v>0</v>
      </c>
      <c r="S22" s="43">
        <f>+'2P'!S22+PS!S22</f>
        <v>0.85039599999999993</v>
      </c>
      <c r="T22" s="43">
        <f>+'2P'!T22+PS!T22</f>
        <v>0</v>
      </c>
      <c r="U22" s="43">
        <f>+'2P'!U22+PS!U22</f>
        <v>7.9678230000000001</v>
      </c>
      <c r="V22" s="43">
        <f>+'2P'!V22+PS!V22</f>
        <v>182.89653700000002</v>
      </c>
      <c r="W22" s="43">
        <f>+'2P'!W22+PS!W22</f>
        <v>1.33E-3</v>
      </c>
      <c r="X22" s="43">
        <f>IF('2P'!X22=0,PS!X22,IF(PS!X22=0,'2P'!X22,AVERAGE('2P'!X22,PS!X22)))</f>
        <v>98.739000000000004</v>
      </c>
      <c r="Y22" s="43">
        <f>IF('2P'!Y22=0,PS!Y22,IF(PS!Y22=0,'2P'!Y22,AVERAGE('2P'!Y22,PS!Y22)))</f>
        <v>5.2927919999999995</v>
      </c>
      <c r="Z22" s="43">
        <f>IF('2P'!Z22=0,PS!Z22,IF(PS!Z22=0,'2P'!Z22,AVERAGE('2P'!Z22,PS!Z22)))</f>
        <v>57.914333333333332</v>
      </c>
      <c r="AA22" s="43">
        <f>+'2P'!AA22+PS!AA22</f>
        <v>84.082487000000015</v>
      </c>
      <c r="AB22" s="43">
        <f>+'2P'!AB22+PS!AB22</f>
        <v>14.227551000000002</v>
      </c>
      <c r="AC22" s="43">
        <f>+'2P'!AC22+PS!AC22</f>
        <v>0</v>
      </c>
      <c r="AD22" s="43">
        <f>+'2P'!AD22+PS!AD22</f>
        <v>0</v>
      </c>
      <c r="AE22" s="43">
        <f>+'2P'!AE22+PS!AE22</f>
        <v>9.0109999999999999E-3</v>
      </c>
      <c r="AF22" s="43">
        <f>+'2P'!AF22+PS!AF22</f>
        <v>69.845922999999999</v>
      </c>
      <c r="AG22" s="43">
        <f>+'2P'!AG22+PS!AG22</f>
        <v>28.242979999999999</v>
      </c>
    </row>
    <row r="23" spans="1:33" x14ac:dyDescent="0.2">
      <c r="A23" s="41">
        <f>+'D-PDP'!C46</f>
        <v>2033</v>
      </c>
      <c r="B23" s="42">
        <f>+'2P'!B23+PS!B23</f>
        <v>112</v>
      </c>
      <c r="C23" s="43">
        <f>+'2P'!C23+PS!C23</f>
        <v>0.78063199999999999</v>
      </c>
      <c r="D23" s="43">
        <f>+'2P'!D23+PS!D23</f>
        <v>0</v>
      </c>
      <c r="E23" s="43">
        <f>+'2P'!E23+PS!E23</f>
        <v>5.2409760000000007</v>
      </c>
      <c r="F23" s="43">
        <f>+'2P'!F23+PS!F23</f>
        <v>160.43157500000001</v>
      </c>
      <c r="G23" s="43">
        <f>+'2P'!G23+PS!G23</f>
        <v>7.8400000000000008E-4</v>
      </c>
      <c r="H23" s="43">
        <f>+'2P'!H23+PS!H23</f>
        <v>6.2449000000000005E-2</v>
      </c>
      <c r="I23" s="43">
        <f>+'2P'!I23+PS!I23</f>
        <v>0.55945800000000001</v>
      </c>
      <c r="J23" s="43">
        <f>+'2P'!J23+PS!J23</f>
        <v>0</v>
      </c>
      <c r="K23" s="43">
        <f>+'2P'!K23+PS!K23</f>
        <v>0.78063199999999999</v>
      </c>
      <c r="L23" s="43">
        <f>+'2P'!L23+PS!L23</f>
        <v>0</v>
      </c>
      <c r="M23" s="43">
        <f>+'2P'!M23+PS!M23</f>
        <v>5.2409760000000007</v>
      </c>
      <c r="N23" s="43">
        <f>+'2P'!N23+PS!N23</f>
        <v>160.43157500000001</v>
      </c>
      <c r="O23" s="43">
        <f>+'2P'!O23+PS!O23</f>
        <v>7.8400000000000008E-4</v>
      </c>
      <c r="P23" s="43">
        <f>+'2P'!P23+PS!P23</f>
        <v>6.2449000000000005E-2</v>
      </c>
      <c r="Q23" s="43">
        <f>+'2P'!Q23+PS!Q23</f>
        <v>0.55945800000000001</v>
      </c>
      <c r="R23" s="43">
        <f>+'2P'!R23+PS!R23</f>
        <v>0</v>
      </c>
      <c r="S23" s="43">
        <f>+'2P'!S23+PS!S23</f>
        <v>0.71818300000000002</v>
      </c>
      <c r="T23" s="43">
        <f>+'2P'!T23+PS!T23</f>
        <v>0</v>
      </c>
      <c r="U23" s="43">
        <f>+'2P'!U23+PS!U23</f>
        <v>5.2409760000000007</v>
      </c>
      <c r="V23" s="43">
        <f>+'2P'!V23+PS!V23</f>
        <v>160.43157500000001</v>
      </c>
      <c r="W23" s="43">
        <f>+'2P'!W23+PS!W23</f>
        <v>7.8400000000000008E-4</v>
      </c>
      <c r="X23" s="43">
        <f>IF('2P'!X23=0,PS!X23,IF(PS!X23=0,'2P'!X23,AVERAGE('2P'!X23,PS!X23)))</f>
        <v>98.739000000000004</v>
      </c>
      <c r="Y23" s="43">
        <f>IF('2P'!Y23=0,PS!Y23,IF(PS!Y23=0,'2P'!Y23,AVERAGE('2P'!Y23,PS!Y23)))</f>
        <v>5.2927919999999995</v>
      </c>
      <c r="Z23" s="43">
        <f>IF('2P'!Z23=0,PS!Z23,IF(PS!Z23=0,'2P'!Z23,AVERAGE('2P'!Z23,PS!Z23)))</f>
        <v>57.914333333333332</v>
      </c>
      <c r="AA23" s="43">
        <f>+'2P'!AA23+PS!AA23</f>
        <v>70.983556000000007</v>
      </c>
      <c r="AB23" s="43">
        <f>+'2P'!AB23+PS!AB23</f>
        <v>13.936957</v>
      </c>
      <c r="AC23" s="43">
        <f>+'2P'!AC23+PS!AC23</f>
        <v>0</v>
      </c>
      <c r="AD23" s="43">
        <f>+'2P'!AD23+PS!AD23</f>
        <v>0</v>
      </c>
      <c r="AE23" s="43">
        <f>+'2P'!AE23+PS!AE23</f>
        <v>7.3670000000000003E-3</v>
      </c>
      <c r="AF23" s="43">
        <f>+'2P'!AF23+PS!AF23</f>
        <v>57.039226999999997</v>
      </c>
      <c r="AG23" s="43">
        <f>+'2P'!AG23+PS!AG23</f>
        <v>20.967681999999996</v>
      </c>
    </row>
    <row r="24" spans="1:33" x14ac:dyDescent="0.2">
      <c r="A24" s="41">
        <f>+'D-PDP'!C47</f>
        <v>2034</v>
      </c>
      <c r="B24" s="42">
        <f>+'2P'!B24+PS!B24</f>
        <v>109</v>
      </c>
      <c r="C24" s="43">
        <f>+'2P'!C24+PS!C24</f>
        <v>0.66890899999999998</v>
      </c>
      <c r="D24" s="43">
        <f>+'2P'!D24+PS!D24</f>
        <v>0</v>
      </c>
      <c r="E24" s="43">
        <f>+'2P'!E24+PS!E24</f>
        <v>0</v>
      </c>
      <c r="F24" s="43">
        <f>+'2P'!F24+PS!F24</f>
        <v>144.67359399999998</v>
      </c>
      <c r="G24" s="43">
        <f>+'2P'!G24+PS!G24</f>
        <v>3.4699999999999998E-4</v>
      </c>
      <c r="H24" s="43">
        <f>+'2P'!H24+PS!H24</f>
        <v>5.3510000000000002E-2</v>
      </c>
      <c r="I24" s="43">
        <f>+'2P'!I24+PS!I24</f>
        <v>8.7978000000000001E-2</v>
      </c>
      <c r="J24" s="43">
        <f>+'2P'!J24+PS!J24</f>
        <v>0</v>
      </c>
      <c r="K24" s="43">
        <f>+'2P'!K24+PS!K24</f>
        <v>0.66890899999999998</v>
      </c>
      <c r="L24" s="43">
        <f>+'2P'!L24+PS!L24</f>
        <v>0</v>
      </c>
      <c r="M24" s="43">
        <f>+'2P'!M24+PS!M24</f>
        <v>0</v>
      </c>
      <c r="N24" s="43">
        <f>+'2P'!N24+PS!N24</f>
        <v>144.67359399999998</v>
      </c>
      <c r="O24" s="43">
        <f>+'2P'!O24+PS!O24</f>
        <v>3.4699999999999998E-4</v>
      </c>
      <c r="P24" s="43">
        <f>+'2P'!P24+PS!P24</f>
        <v>5.3510000000000002E-2</v>
      </c>
      <c r="Q24" s="43">
        <f>+'2P'!Q24+PS!Q24</f>
        <v>9.9970000000000003E-2</v>
      </c>
      <c r="R24" s="43">
        <f>+'2P'!R24+PS!R24</f>
        <v>0</v>
      </c>
      <c r="S24" s="43">
        <f>+'2P'!S24+PS!S24</f>
        <v>0.61539699999999997</v>
      </c>
      <c r="T24" s="43">
        <f>+'2P'!T24+PS!T24</f>
        <v>0</v>
      </c>
      <c r="U24" s="43">
        <f>+'2P'!U24+PS!U24</f>
        <v>0</v>
      </c>
      <c r="V24" s="43">
        <f>+'2P'!V24+PS!V24</f>
        <v>144.67359399999998</v>
      </c>
      <c r="W24" s="43">
        <f>+'2P'!W24+PS!W24</f>
        <v>3.4699999999999998E-4</v>
      </c>
      <c r="X24" s="43">
        <f>IF('2P'!X24=0,PS!X24,IF(PS!X24=0,'2P'!X24,AVERAGE('2P'!X24,PS!X24)))</f>
        <v>98.739000000000004</v>
      </c>
      <c r="Y24" s="43">
        <f>IF('2P'!Y24=0,PS!Y24,IF(PS!Y24=0,'2P'!Y24,AVERAGE('2P'!Y24,PS!Y24)))</f>
        <v>5.2927919999999995</v>
      </c>
      <c r="Z24" s="43">
        <f>IF('2P'!Z24=0,PS!Z24,IF(PS!Z24=0,'2P'!Z24,AVERAGE('2P'!Z24,PS!Z24)))</f>
        <v>57.914333333333332</v>
      </c>
      <c r="AA24" s="43">
        <f>+'2P'!AA24+PS!AA24</f>
        <v>60.783099</v>
      </c>
      <c r="AB24" s="43">
        <f>+'2P'!AB24+PS!AB24</f>
        <v>13.615986999999999</v>
      </c>
      <c r="AC24" s="43">
        <f>+'2P'!AC24+PS!AC24</f>
        <v>0</v>
      </c>
      <c r="AD24" s="43">
        <f>+'2P'!AD24+PS!AD24</f>
        <v>0</v>
      </c>
      <c r="AE24" s="43">
        <f>+'2P'!AE24+PS!AE24</f>
        <v>4.9800000000000001E-3</v>
      </c>
      <c r="AF24" s="43">
        <f>+'2P'!AF24+PS!AF24</f>
        <v>47.162064000000001</v>
      </c>
      <c r="AG24" s="43">
        <f>+'2P'!AG24+PS!AG24</f>
        <v>15.760749000000001</v>
      </c>
    </row>
    <row r="25" spans="1:33" x14ac:dyDescent="0.2">
      <c r="A25" s="41">
        <f>+'D-PDP'!C48</f>
        <v>2035</v>
      </c>
      <c r="B25" s="42">
        <f>+'2P'!B25+PS!B25</f>
        <v>106</v>
      </c>
      <c r="C25" s="43">
        <f>+'2P'!C25+PS!C25</f>
        <v>0.57711400000000002</v>
      </c>
      <c r="D25" s="43">
        <f>+'2P'!D25+PS!D25</f>
        <v>0</v>
      </c>
      <c r="E25" s="43">
        <f>+'2P'!E25+PS!E25</f>
        <v>0</v>
      </c>
      <c r="F25" s="43">
        <f>+'2P'!F25+PS!F25</f>
        <v>126.812752</v>
      </c>
      <c r="G25" s="43">
        <f>+'2P'!G25+PS!G25</f>
        <v>3.8999999999999999E-5</v>
      </c>
      <c r="H25" s="43">
        <f>+'2P'!H25+PS!H25</f>
        <v>4.6168000000000001E-2</v>
      </c>
      <c r="I25" s="43">
        <f>+'2P'!I25+PS!I25</f>
        <v>1.026E-2</v>
      </c>
      <c r="J25" s="43">
        <f>+'2P'!J25+PS!J25</f>
        <v>0</v>
      </c>
      <c r="K25" s="43">
        <f>+'2P'!K25+PS!K25</f>
        <v>0.57711400000000002</v>
      </c>
      <c r="L25" s="43">
        <f>+'2P'!L25+PS!L25</f>
        <v>0</v>
      </c>
      <c r="M25" s="43">
        <f>+'2P'!M25+PS!M25</f>
        <v>0</v>
      </c>
      <c r="N25" s="43">
        <f>+'2P'!N25+PS!N25</f>
        <v>126.812752</v>
      </c>
      <c r="O25" s="43">
        <f>+'2P'!O25+PS!O25</f>
        <v>3.8999999999999999E-5</v>
      </c>
      <c r="P25" s="43">
        <f>+'2P'!P25+PS!P25</f>
        <v>4.6168000000000001E-2</v>
      </c>
      <c r="Q25" s="43">
        <f>+'2P'!Q25+PS!Q25</f>
        <v>1.1668E-2</v>
      </c>
      <c r="R25" s="43">
        <f>+'2P'!R25+PS!R25</f>
        <v>0</v>
      </c>
      <c r="S25" s="43">
        <f>+'2P'!S25+PS!S25</f>
        <v>0.53094600000000003</v>
      </c>
      <c r="T25" s="43">
        <f>+'2P'!T25+PS!T25</f>
        <v>0</v>
      </c>
      <c r="U25" s="43">
        <f>+'2P'!U25+PS!U25</f>
        <v>0</v>
      </c>
      <c r="V25" s="43">
        <f>+'2P'!V25+PS!V25</f>
        <v>126.812752</v>
      </c>
      <c r="W25" s="43">
        <f>+'2P'!W25+PS!W25</f>
        <v>3.8999999999999999E-5</v>
      </c>
      <c r="X25" s="43">
        <f>IF('2P'!X25=0,PS!X25,IF(PS!X25=0,'2P'!X25,AVERAGE('2P'!X25,PS!X25)))</f>
        <v>98.739000000000004</v>
      </c>
      <c r="Y25" s="43">
        <f>IF('2P'!Y25=0,PS!Y25,IF(PS!Y25=0,'2P'!Y25,AVERAGE('2P'!Y25,PS!Y25)))</f>
        <v>5.2927919999999995</v>
      </c>
      <c r="Z25" s="43">
        <f>IF('2P'!Z25=0,PS!Z25,IF(PS!Z25=0,'2P'!Z25,AVERAGE('2P'!Z25,PS!Z25)))</f>
        <v>57.914333333333332</v>
      </c>
      <c r="AA25" s="43">
        <f>+'2P'!AA25+PS!AA25</f>
        <v>52.427577999999997</v>
      </c>
      <c r="AB25" s="43">
        <f>+'2P'!AB25+PS!AB25</f>
        <v>13.373281000000002</v>
      </c>
      <c r="AC25" s="43">
        <f>+'2P'!AC25+PS!AC25</f>
        <v>0</v>
      </c>
      <c r="AD25" s="43">
        <f>+'2P'!AD25+PS!AD25</f>
        <v>0</v>
      </c>
      <c r="AE25" s="43">
        <f>+'2P'!AE25+PS!AE25</f>
        <v>4.6500000000000005E-3</v>
      </c>
      <c r="AF25" s="43">
        <f>+'2P'!AF25+PS!AF25</f>
        <v>39.049634999999995</v>
      </c>
      <c r="AG25" s="43">
        <f>+'2P'!AG25+PS!AG25</f>
        <v>11.863378000000001</v>
      </c>
    </row>
    <row r="26" spans="1:33" x14ac:dyDescent="0.2">
      <c r="A26" s="41">
        <f>+'D-PDP'!C49</f>
        <v>2036</v>
      </c>
      <c r="B26" s="42">
        <f>+'2P'!B26+PS!B26</f>
        <v>103</v>
      </c>
      <c r="C26" s="43">
        <f>+'2P'!C26+PS!C26</f>
        <v>0.50188200000000005</v>
      </c>
      <c r="D26" s="43">
        <f>+'2P'!D26+PS!D26</f>
        <v>0</v>
      </c>
      <c r="E26" s="43">
        <f>+'2P'!E26+PS!E26</f>
        <v>0</v>
      </c>
      <c r="F26" s="43">
        <f>+'2P'!F26+PS!F26</f>
        <v>109.868579</v>
      </c>
      <c r="G26" s="43">
        <f>+'2P'!G26+PS!G26</f>
        <v>0</v>
      </c>
      <c r="H26" s="43">
        <f>+'2P'!H26+PS!H26</f>
        <v>4.0147000000000002E-2</v>
      </c>
      <c r="I26" s="43">
        <f>+'2P'!I26+PS!I26</f>
        <v>0</v>
      </c>
      <c r="J26" s="43">
        <f>+'2P'!J26+PS!J26</f>
        <v>0</v>
      </c>
      <c r="K26" s="43">
        <f>+'2P'!K26+PS!K26</f>
        <v>0.50188200000000005</v>
      </c>
      <c r="L26" s="43">
        <f>+'2P'!L26+PS!L26</f>
        <v>0</v>
      </c>
      <c r="M26" s="43">
        <f>+'2P'!M26+PS!M26</f>
        <v>0</v>
      </c>
      <c r="N26" s="43">
        <f>+'2P'!N26+PS!N26</f>
        <v>109.868579</v>
      </c>
      <c r="O26" s="43">
        <f>+'2P'!O26+PS!O26</f>
        <v>0</v>
      </c>
      <c r="P26" s="43">
        <f>+'2P'!P26+PS!P26</f>
        <v>4.0147000000000002E-2</v>
      </c>
      <c r="Q26" s="43">
        <f>+'2P'!Q26+PS!Q26</f>
        <v>0</v>
      </c>
      <c r="R26" s="43">
        <f>+'2P'!R26+PS!R26</f>
        <v>0</v>
      </c>
      <c r="S26" s="43">
        <f>+'2P'!S26+PS!S26</f>
        <v>0.46172999999999997</v>
      </c>
      <c r="T26" s="43">
        <f>+'2P'!T26+PS!T26</f>
        <v>0</v>
      </c>
      <c r="U26" s="43">
        <f>+'2P'!U26+PS!U26</f>
        <v>0</v>
      </c>
      <c r="V26" s="43">
        <f>+'2P'!V26+PS!V26</f>
        <v>109.868579</v>
      </c>
      <c r="W26" s="43">
        <f>+'2P'!W26+PS!W26</f>
        <v>0</v>
      </c>
      <c r="X26" s="43">
        <f>IF('2P'!X26=0,PS!X26,IF(PS!X26=0,'2P'!X26,AVERAGE('2P'!X26,PS!X26)))</f>
        <v>98.739000000000004</v>
      </c>
      <c r="Y26" s="43">
        <f>IF('2P'!Y26=0,PS!Y26,IF(PS!Y26=0,'2P'!Y26,AVERAGE('2P'!Y26,PS!Y26)))</f>
        <v>5.2927919999999995</v>
      </c>
      <c r="Z26" s="43">
        <f>IF('2P'!Z26=0,PS!Z26,IF(PS!Z26=0,'2P'!Z26,AVERAGE('2P'!Z26,PS!Z26)))</f>
        <v>57.914333333333332</v>
      </c>
      <c r="AA26" s="43">
        <f>+'2P'!AA26+PS!AA26</f>
        <v>45.591128999999995</v>
      </c>
      <c r="AB26" s="43">
        <f>+'2P'!AB26+PS!AB26</f>
        <v>13.194292999999998</v>
      </c>
      <c r="AC26" s="43">
        <f>+'2P'!AC26+PS!AC26</f>
        <v>0</v>
      </c>
      <c r="AD26" s="43">
        <f>+'2P'!AD26+PS!AD26</f>
        <v>0</v>
      </c>
      <c r="AE26" s="43">
        <f>+'2P'!AE26+PS!AE26</f>
        <v>4.8120000000000003E-3</v>
      </c>
      <c r="AF26" s="43">
        <f>+'2P'!AF26+PS!AF26</f>
        <v>32.392018999999998</v>
      </c>
      <c r="AG26" s="43">
        <f>+'2P'!AG26+PS!AG26</f>
        <v>8.9461590000000015</v>
      </c>
    </row>
    <row r="27" spans="1:33" x14ac:dyDescent="0.2">
      <c r="A27" s="41">
        <f>+'D-PDP'!C50</f>
        <v>2037</v>
      </c>
      <c r="B27" s="42">
        <f>+'2P'!B27+PS!B27</f>
        <v>101</v>
      </c>
      <c r="C27" s="43">
        <f>+'2P'!C27+PS!C27</f>
        <v>0.43736199999999997</v>
      </c>
      <c r="D27" s="43">
        <f>+'2P'!D27+PS!D27</f>
        <v>0</v>
      </c>
      <c r="E27" s="43">
        <f>+'2P'!E27+PS!E27</f>
        <v>0</v>
      </c>
      <c r="F27" s="43">
        <f>+'2P'!F27+PS!F27</f>
        <v>94.659120000000001</v>
      </c>
      <c r="G27" s="43">
        <f>+'2P'!G27+PS!G27</f>
        <v>0</v>
      </c>
      <c r="H27" s="43">
        <f>+'2P'!H27+PS!H27</f>
        <v>3.4987000000000004E-2</v>
      </c>
      <c r="I27" s="43">
        <f>+'2P'!I27+PS!I27</f>
        <v>0</v>
      </c>
      <c r="J27" s="43">
        <f>+'2P'!J27+PS!J27</f>
        <v>0</v>
      </c>
      <c r="K27" s="43">
        <f>+'2P'!K27+PS!K27</f>
        <v>0.43736199999999997</v>
      </c>
      <c r="L27" s="43">
        <f>+'2P'!L27+PS!L27</f>
        <v>0</v>
      </c>
      <c r="M27" s="43">
        <f>+'2P'!M27+PS!M27</f>
        <v>0</v>
      </c>
      <c r="N27" s="43">
        <f>+'2P'!N27+PS!N27</f>
        <v>94.659120000000001</v>
      </c>
      <c r="O27" s="43">
        <f>+'2P'!O27+PS!O27</f>
        <v>0</v>
      </c>
      <c r="P27" s="43">
        <f>+'2P'!P27+PS!P27</f>
        <v>3.4987000000000004E-2</v>
      </c>
      <c r="Q27" s="43">
        <f>+'2P'!Q27+PS!Q27</f>
        <v>0</v>
      </c>
      <c r="R27" s="43">
        <f>+'2P'!R27+PS!R27</f>
        <v>0</v>
      </c>
      <c r="S27" s="43">
        <f>+'2P'!S27+PS!S27</f>
        <v>0.40237400000000001</v>
      </c>
      <c r="T27" s="43">
        <f>+'2P'!T27+PS!T27</f>
        <v>0</v>
      </c>
      <c r="U27" s="43">
        <f>+'2P'!U27+PS!U27</f>
        <v>0</v>
      </c>
      <c r="V27" s="43">
        <f>+'2P'!V27+PS!V27</f>
        <v>94.659120000000001</v>
      </c>
      <c r="W27" s="43">
        <f>+'2P'!W27+PS!W27</f>
        <v>0</v>
      </c>
      <c r="X27" s="43">
        <f>IF('2P'!X27=0,PS!X27,IF(PS!X27=0,'2P'!X27,AVERAGE('2P'!X27,PS!X27)))</f>
        <v>98.739000000000004</v>
      </c>
      <c r="Y27" s="43">
        <f>IF('2P'!Y27=0,PS!Y27,IF(PS!Y27=0,'2P'!Y27,AVERAGE('2P'!Y27,PS!Y27)))</f>
        <v>5.2927919999999995</v>
      </c>
      <c r="Z27" s="43">
        <f>IF('2P'!Z27=0,PS!Z27,IF(PS!Z27=0,'2P'!Z27,AVERAGE('2P'!Z27,PS!Z27)))</f>
        <v>57.914333333333332</v>
      </c>
      <c r="AA27" s="43">
        <f>+'2P'!AA27+PS!AA27</f>
        <v>39.730207000000007</v>
      </c>
      <c r="AB27" s="43">
        <f>+'2P'!AB27+PS!AB27</f>
        <v>13.075574</v>
      </c>
      <c r="AC27" s="43">
        <f>+'2P'!AC27+PS!AC27</f>
        <v>0</v>
      </c>
      <c r="AD27" s="43">
        <f>+'2P'!AD27+PS!AD27</f>
        <v>0</v>
      </c>
      <c r="AE27" s="43">
        <f>+'2P'!AE27+PS!AE27</f>
        <v>4.9749999999999994E-3</v>
      </c>
      <c r="AF27" s="43">
        <f>+'2P'!AF27+PS!AF27</f>
        <v>26.649656</v>
      </c>
      <c r="AG27" s="43">
        <f>+'2P'!AG27+PS!AG27</f>
        <v>6.6911009999999997</v>
      </c>
    </row>
    <row r="28" spans="1:33" x14ac:dyDescent="0.2">
      <c r="A28" s="41">
        <f>+'D-PDP'!C51</f>
        <v>2038</v>
      </c>
      <c r="B28" s="42">
        <f>+'2P'!B28+PS!B28</f>
        <v>98</v>
      </c>
      <c r="C28" s="43">
        <f>+'2P'!C28+PS!C28</f>
        <v>0.37556999999999996</v>
      </c>
      <c r="D28" s="43">
        <f>+'2P'!D28+PS!D28</f>
        <v>0</v>
      </c>
      <c r="E28" s="43">
        <f>+'2P'!E28+PS!E28</f>
        <v>0</v>
      </c>
      <c r="F28" s="43">
        <f>+'2P'!F28+PS!F28</f>
        <v>78.574783999999994</v>
      </c>
      <c r="G28" s="43">
        <f>+'2P'!G28+PS!G28</f>
        <v>0</v>
      </c>
      <c r="H28" s="43">
        <f>+'2P'!H28+PS!H28</f>
        <v>3.0044000000000001E-2</v>
      </c>
      <c r="I28" s="43">
        <f>+'2P'!I28+PS!I28</f>
        <v>0</v>
      </c>
      <c r="J28" s="43">
        <f>+'2P'!J28+PS!J28</f>
        <v>0</v>
      </c>
      <c r="K28" s="43">
        <f>+'2P'!K28+PS!K28</f>
        <v>0.37556999999999996</v>
      </c>
      <c r="L28" s="43">
        <f>+'2P'!L28+PS!L28</f>
        <v>0</v>
      </c>
      <c r="M28" s="43">
        <f>+'2P'!M28+PS!M28</f>
        <v>0</v>
      </c>
      <c r="N28" s="43">
        <f>+'2P'!N28+PS!N28</f>
        <v>78.574783999999994</v>
      </c>
      <c r="O28" s="43">
        <f>+'2P'!O28+PS!O28</f>
        <v>0</v>
      </c>
      <c r="P28" s="43">
        <f>+'2P'!P28+PS!P28</f>
        <v>3.0044000000000001E-2</v>
      </c>
      <c r="Q28" s="43">
        <f>+'2P'!Q28+PS!Q28</f>
        <v>0</v>
      </c>
      <c r="R28" s="43">
        <f>+'2P'!R28+PS!R28</f>
        <v>0</v>
      </c>
      <c r="S28" s="43">
        <f>+'2P'!S28+PS!S28</f>
        <v>0.345524</v>
      </c>
      <c r="T28" s="43">
        <f>+'2P'!T28+PS!T28</f>
        <v>0</v>
      </c>
      <c r="U28" s="43">
        <f>+'2P'!U28+PS!U28</f>
        <v>0</v>
      </c>
      <c r="V28" s="43">
        <f>+'2P'!V28+PS!V28</f>
        <v>78.574783999999994</v>
      </c>
      <c r="W28" s="43">
        <f>+'2P'!W28+PS!W28</f>
        <v>0</v>
      </c>
      <c r="X28" s="43">
        <f>IF('2P'!X28=0,PS!X28,IF(PS!X28=0,'2P'!X28,AVERAGE('2P'!X28,PS!X28)))</f>
        <v>98.739000000000004</v>
      </c>
      <c r="Y28" s="43">
        <f>IF('2P'!Y28=0,PS!Y28,IF(PS!Y28=0,'2P'!Y28,AVERAGE('2P'!Y28,PS!Y28)))</f>
        <v>5.2927919999999995</v>
      </c>
      <c r="Z28" s="43">
        <f>IF('2P'!Z28=0,PS!Z28,IF(PS!Z28=0,'2P'!Z28,AVERAGE('2P'!Z28,PS!Z28)))</f>
        <v>57.914333333333332</v>
      </c>
      <c r="AA28" s="43">
        <f>+'2P'!AA28+PS!AA28</f>
        <v>34.116883000000001</v>
      </c>
      <c r="AB28" s="43">
        <f>+'2P'!AB28+PS!AB28</f>
        <v>12.869607000000002</v>
      </c>
      <c r="AC28" s="43">
        <f>+'2P'!AC28+PS!AC28</f>
        <v>0</v>
      </c>
      <c r="AD28" s="43">
        <f>+'2P'!AD28+PS!AD28</f>
        <v>0</v>
      </c>
      <c r="AE28" s="43">
        <f>+'2P'!AE28+PS!AE28</f>
        <v>5.0980000000000001E-3</v>
      </c>
      <c r="AF28" s="43">
        <f>+'2P'!AF28+PS!AF28</f>
        <v>21.242175</v>
      </c>
      <c r="AG28" s="43">
        <f>+'2P'!AG28+PS!AG28</f>
        <v>4.848554</v>
      </c>
    </row>
    <row r="29" spans="1:33" x14ac:dyDescent="0.2">
      <c r="A29" s="41">
        <f>+'D-PDP'!C52</f>
        <v>2039</v>
      </c>
      <c r="B29" s="42">
        <f>+'2P'!B29+PS!B29</f>
        <v>98</v>
      </c>
      <c r="C29" s="43">
        <f>+'2P'!C29+PS!C29</f>
        <v>0.317272</v>
      </c>
      <c r="D29" s="43">
        <f>+'2P'!D29+PS!D29</f>
        <v>0</v>
      </c>
      <c r="E29" s="43">
        <f>+'2P'!E29+PS!E29</f>
        <v>0</v>
      </c>
      <c r="F29" s="43">
        <f>+'2P'!F29+PS!F29</f>
        <v>62.207501999999998</v>
      </c>
      <c r="G29" s="43">
        <f>+'2P'!G29+PS!G29</f>
        <v>0</v>
      </c>
      <c r="H29" s="43">
        <f>+'2P'!H29+PS!H29</f>
        <v>2.538E-2</v>
      </c>
      <c r="I29" s="43">
        <f>+'2P'!I29+PS!I29</f>
        <v>0</v>
      </c>
      <c r="J29" s="43">
        <f>+'2P'!J29+PS!J29</f>
        <v>0</v>
      </c>
      <c r="K29" s="43">
        <f>+'2P'!K29+PS!K29</f>
        <v>0.317272</v>
      </c>
      <c r="L29" s="43">
        <f>+'2P'!L29+PS!L29</f>
        <v>0</v>
      </c>
      <c r="M29" s="43">
        <f>+'2P'!M29+PS!M29</f>
        <v>0</v>
      </c>
      <c r="N29" s="43">
        <f>+'2P'!N29+PS!N29</f>
        <v>62.207501999999998</v>
      </c>
      <c r="O29" s="43">
        <f>+'2P'!O29+PS!O29</f>
        <v>0</v>
      </c>
      <c r="P29" s="43">
        <f>+'2P'!P29+PS!P29</f>
        <v>2.538E-2</v>
      </c>
      <c r="Q29" s="43">
        <f>+'2P'!Q29+PS!Q29</f>
        <v>0</v>
      </c>
      <c r="R29" s="43">
        <f>+'2P'!R29+PS!R29</f>
        <v>0</v>
      </c>
      <c r="S29" s="43">
        <f>+'2P'!S29+PS!S29</f>
        <v>0.29188900000000001</v>
      </c>
      <c r="T29" s="43">
        <f>+'2P'!T29+PS!T29</f>
        <v>0</v>
      </c>
      <c r="U29" s="43">
        <f>+'2P'!U29+PS!U29</f>
        <v>0</v>
      </c>
      <c r="V29" s="43">
        <f>+'2P'!V29+PS!V29</f>
        <v>62.207501999999998</v>
      </c>
      <c r="W29" s="43">
        <f>+'2P'!W29+PS!W29</f>
        <v>0</v>
      </c>
      <c r="X29" s="43">
        <f>IF('2P'!X29=0,PS!X29,IF(PS!X29=0,'2P'!X29,AVERAGE('2P'!X29,PS!X29)))</f>
        <v>98.739000000000004</v>
      </c>
      <c r="Y29" s="43">
        <f>IF('2P'!Y29=0,PS!Y29,IF(PS!Y29=0,'2P'!Y29,AVERAGE('2P'!Y29,PS!Y29)))</f>
        <v>5.2927919999999995</v>
      </c>
      <c r="Z29" s="43">
        <f>IF('2P'!Z29=0,PS!Z29,IF(PS!Z29=0,'2P'!Z29,AVERAGE('2P'!Z29,PS!Z29)))</f>
        <v>57.914333333333332</v>
      </c>
      <c r="AA29" s="43">
        <f>+'2P'!AA29+PS!AA29</f>
        <v>28.821209</v>
      </c>
      <c r="AB29" s="43">
        <f>+'2P'!AB29+PS!AB29</f>
        <v>12.804017000000002</v>
      </c>
      <c r="AC29" s="43">
        <f>+'2P'!AC29+PS!AC29</f>
        <v>0</v>
      </c>
      <c r="AD29" s="43">
        <f>+'2P'!AD29+PS!AD29</f>
        <v>0</v>
      </c>
      <c r="AE29" s="43">
        <f>+'2P'!AE29+PS!AE29</f>
        <v>5.3249999999999999E-3</v>
      </c>
      <c r="AF29" s="43">
        <f>+'2P'!AF29+PS!AF29</f>
        <v>16.011862000000001</v>
      </c>
      <c r="AG29" s="43">
        <f>+'2P'!AG29+PS!AG29</f>
        <v>3.3224790000000004</v>
      </c>
    </row>
    <row r="30" spans="1:33" x14ac:dyDescent="0.2">
      <c r="A30" s="41">
        <f>+'D-PDP'!C53</f>
        <v>2040</v>
      </c>
      <c r="B30" s="42">
        <f>+'2P'!B30+PS!B30</f>
        <v>91</v>
      </c>
      <c r="C30" s="43">
        <f>+'2P'!C30+PS!C30</f>
        <v>0.27982899999999999</v>
      </c>
      <c r="D30" s="43">
        <f>+'2P'!D30+PS!D30</f>
        <v>0</v>
      </c>
      <c r="E30" s="43">
        <f>+'2P'!E30+PS!E30</f>
        <v>0</v>
      </c>
      <c r="F30" s="43">
        <f>+'2P'!F30+PS!F30</f>
        <v>53.153403999999995</v>
      </c>
      <c r="G30" s="43">
        <f>+'2P'!G30+PS!G30</f>
        <v>0</v>
      </c>
      <c r="H30" s="43">
        <f>+'2P'!H30+PS!H30</f>
        <v>2.2384000000000001E-2</v>
      </c>
      <c r="I30" s="43">
        <f>+'2P'!I30+PS!I30</f>
        <v>0</v>
      </c>
      <c r="J30" s="43">
        <f>+'2P'!J30+PS!J30</f>
        <v>0</v>
      </c>
      <c r="K30" s="43">
        <f>+'2P'!K30+PS!K30</f>
        <v>0.27982899999999999</v>
      </c>
      <c r="L30" s="43">
        <f>+'2P'!L30+PS!L30</f>
        <v>0</v>
      </c>
      <c r="M30" s="43">
        <f>+'2P'!M30+PS!M30</f>
        <v>0</v>
      </c>
      <c r="N30" s="43">
        <f>+'2P'!N30+PS!N30</f>
        <v>53.153403999999995</v>
      </c>
      <c r="O30" s="43">
        <f>+'2P'!O30+PS!O30</f>
        <v>0</v>
      </c>
      <c r="P30" s="43">
        <f>+'2P'!P30+PS!P30</f>
        <v>2.2384000000000001E-2</v>
      </c>
      <c r="Q30" s="43">
        <f>+'2P'!Q30+PS!Q30</f>
        <v>0</v>
      </c>
      <c r="R30" s="43">
        <f>+'2P'!R30+PS!R30</f>
        <v>0</v>
      </c>
      <c r="S30" s="43">
        <f>+'2P'!S30+PS!S30</f>
        <v>0.257442</v>
      </c>
      <c r="T30" s="43">
        <f>+'2P'!T30+PS!T30</f>
        <v>0</v>
      </c>
      <c r="U30" s="43">
        <f>+'2P'!U30+PS!U30</f>
        <v>0</v>
      </c>
      <c r="V30" s="43">
        <f>+'2P'!V30+PS!V30</f>
        <v>53.153403999999995</v>
      </c>
      <c r="W30" s="43">
        <f>+'2P'!W30+PS!W30</f>
        <v>0</v>
      </c>
      <c r="X30" s="43">
        <f>IF('2P'!X30=0,PS!X30,IF(PS!X30=0,'2P'!X30,AVERAGE('2P'!X30,PS!X30)))</f>
        <v>98.739000000000004</v>
      </c>
      <c r="Y30" s="43">
        <f>IF('2P'!Y30=0,PS!Y30,IF(PS!Y30=0,'2P'!Y30,AVERAGE('2P'!Y30,PS!Y30)))</f>
        <v>5.2927919999999995</v>
      </c>
      <c r="Z30" s="43">
        <f>IF('2P'!Z30=0,PS!Z30,IF(PS!Z30=0,'2P'!Z30,AVERAGE('2P'!Z30,PS!Z30)))</f>
        <v>57.914333333333332</v>
      </c>
      <c r="AA30" s="43">
        <f>+'2P'!AA30+PS!AA30</f>
        <v>25.419882999999999</v>
      </c>
      <c r="AB30" s="43">
        <f>+'2P'!AB30+PS!AB30</f>
        <v>12.497364000000001</v>
      </c>
      <c r="AC30" s="43">
        <f>+'2P'!AC30+PS!AC30</f>
        <v>0</v>
      </c>
      <c r="AD30" s="43">
        <f>+'2P'!AD30+PS!AD30</f>
        <v>0</v>
      </c>
      <c r="AE30" s="43">
        <f>+'2P'!AE30+PS!AE30</f>
        <v>5.437E-3</v>
      </c>
      <c r="AF30" s="43">
        <f>+'2P'!AF30+PS!AF30</f>
        <v>12.917078</v>
      </c>
      <c r="AG30" s="43">
        <f>+'2P'!AG30+PS!AG30</f>
        <v>2.4366430000000001</v>
      </c>
    </row>
    <row r="31" spans="1:33" x14ac:dyDescent="0.2">
      <c r="A31" s="41">
        <f>+'D-PDP'!C54</f>
        <v>2041</v>
      </c>
      <c r="B31" s="42">
        <f>+'2P'!B31+PS!B31</f>
        <v>87</v>
      </c>
      <c r="C31" s="43">
        <f>+'2P'!C31+PS!C31</f>
        <v>0.2467</v>
      </c>
      <c r="D31" s="43">
        <f>+'2P'!D31+PS!D31</f>
        <v>0</v>
      </c>
      <c r="E31" s="43">
        <f>+'2P'!E31+PS!E31</f>
        <v>0</v>
      </c>
      <c r="F31" s="43">
        <f>+'2P'!F31+PS!F31</f>
        <v>45.109076999999999</v>
      </c>
      <c r="G31" s="43">
        <f>+'2P'!G31+PS!G31</f>
        <v>0</v>
      </c>
      <c r="H31" s="43">
        <f>+'2P'!H31+PS!H31</f>
        <v>1.9734000000000002E-2</v>
      </c>
      <c r="I31" s="43">
        <f>+'2P'!I31+PS!I31</f>
        <v>0</v>
      </c>
      <c r="J31" s="43">
        <f>+'2P'!J31+PS!J31</f>
        <v>0</v>
      </c>
      <c r="K31" s="43">
        <f>+'2P'!K31+PS!K31</f>
        <v>0.2467</v>
      </c>
      <c r="L31" s="43">
        <f>+'2P'!L31+PS!L31</f>
        <v>0</v>
      </c>
      <c r="M31" s="43">
        <f>+'2P'!M31+PS!M31</f>
        <v>0</v>
      </c>
      <c r="N31" s="43">
        <f>+'2P'!N31+PS!N31</f>
        <v>45.109076999999999</v>
      </c>
      <c r="O31" s="43">
        <f>+'2P'!O31+PS!O31</f>
        <v>0</v>
      </c>
      <c r="P31" s="43">
        <f>+'2P'!P31+PS!P31</f>
        <v>1.9734000000000002E-2</v>
      </c>
      <c r="Q31" s="43">
        <f>+'2P'!Q31+PS!Q31</f>
        <v>0</v>
      </c>
      <c r="R31" s="43">
        <f>+'2P'!R31+PS!R31</f>
        <v>0</v>
      </c>
      <c r="S31" s="43">
        <f>+'2P'!S31+PS!S31</f>
        <v>0.22696300000000003</v>
      </c>
      <c r="T31" s="43">
        <f>+'2P'!T31+PS!T31</f>
        <v>0</v>
      </c>
      <c r="U31" s="43">
        <f>+'2P'!U31+PS!U31</f>
        <v>0</v>
      </c>
      <c r="V31" s="43">
        <f>+'2P'!V31+PS!V31</f>
        <v>45.109076999999999</v>
      </c>
      <c r="W31" s="43">
        <f>+'2P'!W31+PS!W31</f>
        <v>0</v>
      </c>
      <c r="X31" s="43">
        <f>IF('2P'!X31=0,PS!X31,IF(PS!X31=0,'2P'!X31,AVERAGE('2P'!X31,PS!X31)))</f>
        <v>98.739000000000004</v>
      </c>
      <c r="Y31" s="43">
        <f>IF('2P'!Y31=0,PS!Y31,IF(PS!Y31=0,'2P'!Y31,AVERAGE('2P'!Y31,PS!Y31)))</f>
        <v>5.2927919999999995</v>
      </c>
      <c r="Z31" s="43">
        <f>IF('2P'!Z31=0,PS!Z31,IF(PS!Z31=0,'2P'!Z31,AVERAGE('2P'!Z31,PS!Z31)))</f>
        <v>57.914333333333332</v>
      </c>
      <c r="AA31" s="43">
        <f>+'2P'!AA31+PS!AA31</f>
        <v>22.410367000000001</v>
      </c>
      <c r="AB31" s="43">
        <f>+'2P'!AB31+PS!AB31</f>
        <v>12.249468999999999</v>
      </c>
      <c r="AC31" s="43">
        <f>+'2P'!AC31+PS!AC31</f>
        <v>0</v>
      </c>
      <c r="AD31" s="43">
        <f>+'2P'!AD31+PS!AD31</f>
        <v>2.3207339999999999</v>
      </c>
      <c r="AE31" s="43">
        <f>+'2P'!AE31+PS!AE31</f>
        <v>5.4770000000000001E-3</v>
      </c>
      <c r="AF31" s="43">
        <f>+'2P'!AF31+PS!AF31</f>
        <v>7.8346830000000001</v>
      </c>
      <c r="AG31" s="43">
        <f>+'2P'!AG31+PS!AG31</f>
        <v>1.3435579999999998</v>
      </c>
    </row>
    <row r="32" spans="1:33" x14ac:dyDescent="0.2">
      <c r="A32" s="41">
        <f>+'D-PDP'!C55</f>
        <v>2042</v>
      </c>
      <c r="B32" s="42">
        <f>+'2P'!B32+PS!B32</f>
        <v>82</v>
      </c>
      <c r="C32" s="43">
        <f>+'2P'!C32+PS!C32</f>
        <v>0.21796399999999999</v>
      </c>
      <c r="D32" s="43">
        <f>+'2P'!D32+PS!D32</f>
        <v>0</v>
      </c>
      <c r="E32" s="43">
        <f>+'2P'!E32+PS!E32</f>
        <v>0</v>
      </c>
      <c r="F32" s="43">
        <f>+'2P'!F32+PS!F32</f>
        <v>38.180510999999996</v>
      </c>
      <c r="G32" s="43">
        <f>+'2P'!G32+PS!G32</f>
        <v>0</v>
      </c>
      <c r="H32" s="43">
        <f>+'2P'!H32+PS!H32</f>
        <v>1.7434999999999999E-2</v>
      </c>
      <c r="I32" s="43">
        <f>+'2P'!I32+PS!I32</f>
        <v>0</v>
      </c>
      <c r="J32" s="43">
        <f>+'2P'!J32+PS!J32</f>
        <v>0</v>
      </c>
      <c r="K32" s="43">
        <f>+'2P'!K32+PS!K32</f>
        <v>0.21796399999999999</v>
      </c>
      <c r="L32" s="43">
        <f>+'2P'!L32+PS!L32</f>
        <v>0</v>
      </c>
      <c r="M32" s="43">
        <f>+'2P'!M32+PS!M32</f>
        <v>0</v>
      </c>
      <c r="N32" s="43">
        <f>+'2P'!N32+PS!N32</f>
        <v>38.180510999999996</v>
      </c>
      <c r="O32" s="43">
        <f>+'2P'!O32+PS!O32</f>
        <v>0</v>
      </c>
      <c r="P32" s="43">
        <f>+'2P'!P32+PS!P32</f>
        <v>1.7434999999999999E-2</v>
      </c>
      <c r="Q32" s="43">
        <f>+'2P'!Q32+PS!Q32</f>
        <v>0</v>
      </c>
      <c r="R32" s="43">
        <f>+'2P'!R32+PS!R32</f>
        <v>0</v>
      </c>
      <c r="S32" s="43">
        <f>+'2P'!S32+PS!S32</f>
        <v>0.20052599999999998</v>
      </c>
      <c r="T32" s="43">
        <f>+'2P'!T32+PS!T32</f>
        <v>0</v>
      </c>
      <c r="U32" s="43">
        <f>+'2P'!U32+PS!U32</f>
        <v>0</v>
      </c>
      <c r="V32" s="43">
        <f>+'2P'!V32+PS!V32</f>
        <v>38.180510999999996</v>
      </c>
      <c r="W32" s="43">
        <f>+'2P'!W32+PS!W32</f>
        <v>0</v>
      </c>
      <c r="X32" s="43">
        <f>IF('2P'!X32=0,PS!X32,IF(PS!X32=0,'2P'!X32,AVERAGE('2P'!X32,PS!X32)))</f>
        <v>98.739000000000004</v>
      </c>
      <c r="Y32" s="43">
        <f>IF('2P'!Y32=0,PS!Y32,IF(PS!Y32=0,'2P'!Y32,AVERAGE('2P'!Y32,PS!Y32)))</f>
        <v>5.2927919999999995</v>
      </c>
      <c r="Z32" s="43">
        <f>IF('2P'!Z32=0,PS!Z32,IF(PS!Z32=0,'2P'!Z32,AVERAGE('2P'!Z32,PS!Z32)))</f>
        <v>57.914333333333332</v>
      </c>
      <c r="AA32" s="43">
        <f>+'2P'!AA32+PS!AA32</f>
        <v>19.800058</v>
      </c>
      <c r="AB32" s="43">
        <f>+'2P'!AB32+PS!AB32</f>
        <v>11.994062999999999</v>
      </c>
      <c r="AC32" s="43">
        <f>+'2P'!AC32+PS!AC32</f>
        <v>0</v>
      </c>
      <c r="AD32" s="43">
        <f>+'2P'!AD32+PS!AD32</f>
        <v>0</v>
      </c>
      <c r="AE32" s="43">
        <f>+'2P'!AE32+PS!AE32</f>
        <v>5.5539999999999999E-3</v>
      </c>
      <c r="AF32" s="43">
        <f>+'2P'!AF32+PS!AF32</f>
        <v>7.80044</v>
      </c>
      <c r="AG32" s="43">
        <f>+'2P'!AG32+PS!AG32</f>
        <v>1.216078</v>
      </c>
    </row>
    <row r="33" spans="1:33" x14ac:dyDescent="0.2">
      <c r="A33" s="41">
        <f>+'D-PDP'!C56</f>
        <v>2043</v>
      </c>
      <c r="B33" s="42">
        <f>+'2P'!B33+PS!B33</f>
        <v>79</v>
      </c>
      <c r="C33" s="43">
        <f>+'2P'!C33+PS!C33</f>
        <v>0.19292900000000002</v>
      </c>
      <c r="D33" s="43">
        <f>+'2P'!D33+PS!D33</f>
        <v>0</v>
      </c>
      <c r="E33" s="43">
        <f>+'2P'!E33+PS!E33</f>
        <v>0</v>
      </c>
      <c r="F33" s="43">
        <f>+'2P'!F33+PS!F33</f>
        <v>31.986617000000003</v>
      </c>
      <c r="G33" s="43">
        <f>+'2P'!G33+PS!G33</f>
        <v>0</v>
      </c>
      <c r="H33" s="43">
        <f>+'2P'!H33+PS!H33</f>
        <v>1.5432999999999999E-2</v>
      </c>
      <c r="I33" s="43">
        <f>+'2P'!I33+PS!I33</f>
        <v>0</v>
      </c>
      <c r="J33" s="43">
        <f>+'2P'!J33+PS!J33</f>
        <v>0</v>
      </c>
      <c r="K33" s="43">
        <f>+'2P'!K33+PS!K33</f>
        <v>0.19292900000000002</v>
      </c>
      <c r="L33" s="43">
        <f>+'2P'!L33+PS!L33</f>
        <v>0</v>
      </c>
      <c r="M33" s="43">
        <f>+'2P'!M33+PS!M33</f>
        <v>0</v>
      </c>
      <c r="N33" s="43">
        <f>+'2P'!N33+PS!N33</f>
        <v>31.986617000000003</v>
      </c>
      <c r="O33" s="43">
        <f>+'2P'!O33+PS!O33</f>
        <v>0</v>
      </c>
      <c r="P33" s="43">
        <f>+'2P'!P33+PS!P33</f>
        <v>1.5432999999999999E-2</v>
      </c>
      <c r="Q33" s="43">
        <f>+'2P'!Q33+PS!Q33</f>
        <v>0</v>
      </c>
      <c r="R33" s="43">
        <f>+'2P'!R33+PS!R33</f>
        <v>0</v>
      </c>
      <c r="S33" s="43">
        <f>+'2P'!S33+PS!S33</f>
        <v>0.17749399999999999</v>
      </c>
      <c r="T33" s="43">
        <f>+'2P'!T33+PS!T33</f>
        <v>0</v>
      </c>
      <c r="U33" s="43">
        <f>+'2P'!U33+PS!U33</f>
        <v>0</v>
      </c>
      <c r="V33" s="43">
        <f>+'2P'!V33+PS!V33</f>
        <v>31.986617000000003</v>
      </c>
      <c r="W33" s="43">
        <f>+'2P'!W33+PS!W33</f>
        <v>0</v>
      </c>
      <c r="X33" s="43">
        <f>IF('2P'!X33=0,PS!X33,IF(PS!X33=0,'2P'!X33,AVERAGE('2P'!X33,PS!X33)))</f>
        <v>98.739000000000004</v>
      </c>
      <c r="Y33" s="43">
        <f>IF('2P'!Y33=0,PS!Y33,IF(PS!Y33=0,'2P'!Y33,AVERAGE('2P'!Y33,PS!Y33)))</f>
        <v>5.2927919999999995</v>
      </c>
      <c r="Z33" s="43">
        <f>IF('2P'!Z33=0,PS!Z33,IF(PS!Z33=0,'2P'!Z33,AVERAGE('2P'!Z33,PS!Z33)))</f>
        <v>57.914333333333332</v>
      </c>
      <c r="AA33" s="43">
        <f>+'2P'!AA33+PS!AA33</f>
        <v>17.525814</v>
      </c>
      <c r="AB33" s="43">
        <f>+'2P'!AB33+PS!AB33</f>
        <v>11.806214000000001</v>
      </c>
      <c r="AC33" s="43">
        <f>+'2P'!AC33+PS!AC33</f>
        <v>0</v>
      </c>
      <c r="AD33" s="43">
        <f>+'2P'!AD33+PS!AD33</f>
        <v>0.96697200000000005</v>
      </c>
      <c r="AE33" s="43">
        <f>+'2P'!AE33+PS!AE33</f>
        <v>5.6600000000000001E-3</v>
      </c>
      <c r="AF33" s="43">
        <f>+'2P'!AF33+PS!AF33</f>
        <v>4.7469659999999996</v>
      </c>
      <c r="AG33" s="43">
        <f>+'2P'!AG33+PS!AG33</f>
        <v>0.67276800000000003</v>
      </c>
    </row>
    <row r="34" spans="1:33" x14ac:dyDescent="0.2">
      <c r="A34" s="41">
        <f>+'D-PDP'!C57</f>
        <v>2044</v>
      </c>
      <c r="B34" s="42">
        <f>+'2P'!B34+PS!B34</f>
        <v>75</v>
      </c>
      <c r="C34" s="43">
        <f>+'2P'!C34+PS!C34</f>
        <v>0.17114099999999999</v>
      </c>
      <c r="D34" s="43">
        <f>+'2P'!D34+PS!D34</f>
        <v>0</v>
      </c>
      <c r="E34" s="43">
        <f>+'2P'!E34+PS!E34</f>
        <v>0</v>
      </c>
      <c r="F34" s="43">
        <f>+'2P'!F34+PS!F34</f>
        <v>25.554625000000001</v>
      </c>
      <c r="G34" s="43">
        <f>+'2P'!G34+PS!G34</f>
        <v>0</v>
      </c>
      <c r="H34" s="43">
        <f>+'2P'!H34+PS!H34</f>
        <v>1.3691E-2</v>
      </c>
      <c r="I34" s="43">
        <f>+'2P'!I34+PS!I34</f>
        <v>0</v>
      </c>
      <c r="J34" s="43">
        <f>+'2P'!J34+PS!J34</f>
        <v>0</v>
      </c>
      <c r="K34" s="43">
        <f>+'2P'!K34+PS!K34</f>
        <v>0.17114099999999999</v>
      </c>
      <c r="L34" s="43">
        <f>+'2P'!L34+PS!L34</f>
        <v>0</v>
      </c>
      <c r="M34" s="43">
        <f>+'2P'!M34+PS!M34</f>
        <v>0</v>
      </c>
      <c r="N34" s="43">
        <f>+'2P'!N34+PS!N34</f>
        <v>25.554625000000001</v>
      </c>
      <c r="O34" s="43">
        <f>+'2P'!O34+PS!O34</f>
        <v>0</v>
      </c>
      <c r="P34" s="43">
        <f>+'2P'!P34+PS!P34</f>
        <v>1.3691E-2</v>
      </c>
      <c r="Q34" s="43">
        <f>+'2P'!Q34+PS!Q34</f>
        <v>0</v>
      </c>
      <c r="R34" s="43">
        <f>+'2P'!R34+PS!R34</f>
        <v>0</v>
      </c>
      <c r="S34" s="43">
        <f>+'2P'!S34+PS!S34</f>
        <v>0.15745000000000001</v>
      </c>
      <c r="T34" s="43">
        <f>+'2P'!T34+PS!T34</f>
        <v>0</v>
      </c>
      <c r="U34" s="43">
        <f>+'2P'!U34+PS!U34</f>
        <v>0</v>
      </c>
      <c r="V34" s="43">
        <f>+'2P'!V34+PS!V34</f>
        <v>25.554625000000001</v>
      </c>
      <c r="W34" s="43">
        <f>+'2P'!W34+PS!W34</f>
        <v>0</v>
      </c>
      <c r="X34" s="43">
        <f>IF('2P'!X34=0,PS!X34,IF(PS!X34=0,'2P'!X34,AVERAGE('2P'!X34,PS!X34)))</f>
        <v>98.739000000000004</v>
      </c>
      <c r="Y34" s="43">
        <f>IF('2P'!Y34=0,PS!Y34,IF(PS!Y34=0,'2P'!Y34,AVERAGE('2P'!Y34,PS!Y34)))</f>
        <v>5.2927919999999995</v>
      </c>
      <c r="Z34" s="43">
        <f>IF('2P'!Z34=0,PS!Z34,IF(PS!Z34=0,'2P'!Z34,AVERAGE('2P'!Z34,PS!Z34)))</f>
        <v>57.914333333333332</v>
      </c>
      <c r="AA34" s="43">
        <f>+'2P'!AA34+PS!AA34</f>
        <v>15.546507</v>
      </c>
      <c r="AB34" s="43">
        <f>+'2P'!AB34+PS!AB34</f>
        <v>11.547499</v>
      </c>
      <c r="AC34" s="43">
        <f>+'2P'!AC34+PS!AC34</f>
        <v>0</v>
      </c>
      <c r="AD34" s="43">
        <f>+'2P'!AD34+PS!AD34</f>
        <v>29.744978</v>
      </c>
      <c r="AE34" s="43">
        <f>+'2P'!AE34+PS!AE34</f>
        <v>5.7930000000000004E-3</v>
      </c>
      <c r="AF34" s="43">
        <f>+'2P'!AF34+PS!AF34</f>
        <v>-25.751764999999999</v>
      </c>
      <c r="AG34" s="43">
        <f>+'2P'!AG34+PS!AG34</f>
        <v>-3.3179069999999999</v>
      </c>
    </row>
    <row r="35" spans="1:33" x14ac:dyDescent="0.2">
      <c r="A35" s="41">
        <f>+'D-PDP'!C58</f>
        <v>2045</v>
      </c>
      <c r="B35" s="42">
        <f>+'2P'!B35+PS!B35</f>
        <v>73</v>
      </c>
      <c r="C35" s="43">
        <f>+'2P'!C35+PS!C35</f>
        <v>0.152562</v>
      </c>
      <c r="D35" s="43">
        <f>+'2P'!D35+PS!D35</f>
        <v>0</v>
      </c>
      <c r="E35" s="43">
        <f>+'2P'!E35+PS!E35</f>
        <v>0</v>
      </c>
      <c r="F35" s="43">
        <f>+'2P'!F35+PS!F35</f>
        <v>20.745640999999999</v>
      </c>
      <c r="G35" s="43">
        <f>+'2P'!G35+PS!G35</f>
        <v>0</v>
      </c>
      <c r="H35" s="43">
        <f>+'2P'!H35+PS!H35</f>
        <v>1.2204E-2</v>
      </c>
      <c r="I35" s="43">
        <f>+'2P'!I35+PS!I35</f>
        <v>0</v>
      </c>
      <c r="J35" s="43">
        <f>+'2P'!J35+PS!J35</f>
        <v>0</v>
      </c>
      <c r="K35" s="43">
        <f>+'2P'!K35+PS!K35</f>
        <v>0.152562</v>
      </c>
      <c r="L35" s="43">
        <f>+'2P'!L35+PS!L35</f>
        <v>0</v>
      </c>
      <c r="M35" s="43">
        <f>+'2P'!M35+PS!M35</f>
        <v>0</v>
      </c>
      <c r="N35" s="43">
        <f>+'2P'!N35+PS!N35</f>
        <v>20.745640999999999</v>
      </c>
      <c r="O35" s="43">
        <f>+'2P'!O35+PS!O35</f>
        <v>0</v>
      </c>
      <c r="P35" s="43">
        <f>+'2P'!P35+PS!P35</f>
        <v>1.2204E-2</v>
      </c>
      <c r="Q35" s="43">
        <f>+'2P'!Q35+PS!Q35</f>
        <v>0</v>
      </c>
      <c r="R35" s="43">
        <f>+'2P'!R35+PS!R35</f>
        <v>0</v>
      </c>
      <c r="S35" s="43">
        <f>+'2P'!S35+PS!S35</f>
        <v>0.14035700000000001</v>
      </c>
      <c r="T35" s="43">
        <f>+'2P'!T35+PS!T35</f>
        <v>0</v>
      </c>
      <c r="U35" s="43">
        <f>+'2P'!U35+PS!U35</f>
        <v>0</v>
      </c>
      <c r="V35" s="43">
        <f>+'2P'!V35+PS!V35</f>
        <v>20.745640999999999</v>
      </c>
      <c r="W35" s="43">
        <f>+'2P'!W35+PS!W35</f>
        <v>0</v>
      </c>
      <c r="X35" s="43">
        <f>IF('2P'!X35=0,PS!X35,IF(PS!X35=0,'2P'!X35,AVERAGE('2P'!X35,PS!X35)))</f>
        <v>98.739000000000004</v>
      </c>
      <c r="Y35" s="43">
        <f>IF('2P'!Y35=0,PS!Y35,IF(PS!Y35=0,'2P'!Y35,AVERAGE('2P'!Y35,PS!Y35)))</f>
        <v>5.2927919999999995</v>
      </c>
      <c r="Z35" s="43">
        <f>IF('2P'!Z35=0,PS!Z35,IF(PS!Z35=0,'2P'!Z35,AVERAGE('2P'!Z35,PS!Z35)))</f>
        <v>57.914333333333332</v>
      </c>
      <c r="AA35" s="43">
        <f>+'2P'!AA35+PS!AA35</f>
        <v>13.858757000000001</v>
      </c>
      <c r="AB35" s="43">
        <f>+'2P'!AB35+PS!AB35</f>
        <v>11.385749000000001</v>
      </c>
      <c r="AC35" s="43">
        <f>+'2P'!AC35+PS!AC35</f>
        <v>0</v>
      </c>
      <c r="AD35" s="43">
        <f>+'2P'!AD35+PS!AD35</f>
        <v>0</v>
      </c>
      <c r="AE35" s="43">
        <f>+'2P'!AE35+PS!AE35</f>
        <v>5.8110000000000002E-3</v>
      </c>
      <c r="AF35" s="43">
        <f>+'2P'!AF35+PS!AF35</f>
        <v>2.4671970000000001</v>
      </c>
      <c r="AG35" s="43">
        <f>+'2P'!AG35+PS!AG35</f>
        <v>0.28898000000000001</v>
      </c>
    </row>
    <row r="36" spans="1:33" x14ac:dyDescent="0.2">
      <c r="A36" s="41">
        <f>+'D-PDP'!C59</f>
        <v>2046</v>
      </c>
      <c r="B36" s="42">
        <f>+'2P'!B36+PS!B36</f>
        <v>71</v>
      </c>
      <c r="C36" s="43">
        <f>+'2P'!C36+PS!C36</f>
        <v>0.136408</v>
      </c>
      <c r="D36" s="43">
        <f>+'2P'!D36+PS!D36</f>
        <v>0</v>
      </c>
      <c r="E36" s="43">
        <f>+'2P'!E36+PS!E36</f>
        <v>0</v>
      </c>
      <c r="F36" s="43">
        <f>+'2P'!F36+PS!F36</f>
        <v>16.852657999999998</v>
      </c>
      <c r="G36" s="43">
        <f>+'2P'!G36+PS!G36</f>
        <v>0</v>
      </c>
      <c r="H36" s="43">
        <f>+'2P'!H36+PS!H36</f>
        <v>1.0912E-2</v>
      </c>
      <c r="I36" s="43">
        <f>+'2P'!I36+PS!I36</f>
        <v>0</v>
      </c>
      <c r="J36" s="43">
        <f>+'2P'!J36+PS!J36</f>
        <v>0</v>
      </c>
      <c r="K36" s="43">
        <f>+'2P'!K36+PS!K36</f>
        <v>0.136408</v>
      </c>
      <c r="L36" s="43">
        <f>+'2P'!L36+PS!L36</f>
        <v>0</v>
      </c>
      <c r="M36" s="43">
        <f>+'2P'!M36+PS!M36</f>
        <v>0</v>
      </c>
      <c r="N36" s="43">
        <f>+'2P'!N36+PS!N36</f>
        <v>16.852657999999998</v>
      </c>
      <c r="O36" s="43">
        <f>+'2P'!O36+PS!O36</f>
        <v>0</v>
      </c>
      <c r="P36" s="43">
        <f>+'2P'!P36+PS!P36</f>
        <v>1.0912E-2</v>
      </c>
      <c r="Q36" s="43">
        <f>+'2P'!Q36+PS!Q36</f>
        <v>0</v>
      </c>
      <c r="R36" s="43">
        <f>+'2P'!R36+PS!R36</f>
        <v>0</v>
      </c>
      <c r="S36" s="43">
        <f>+'2P'!S36+PS!S36</f>
        <v>0.125495</v>
      </c>
      <c r="T36" s="43">
        <f>+'2P'!T36+PS!T36</f>
        <v>0</v>
      </c>
      <c r="U36" s="43">
        <f>+'2P'!U36+PS!U36</f>
        <v>0</v>
      </c>
      <c r="V36" s="43">
        <f>+'2P'!V36+PS!V36</f>
        <v>16.852657999999998</v>
      </c>
      <c r="W36" s="43">
        <f>+'2P'!W36+PS!W36</f>
        <v>0</v>
      </c>
      <c r="X36" s="43">
        <f>IF('2P'!X36=0,PS!X36,IF(PS!X36=0,'2P'!X36,AVERAGE('2P'!X36,PS!X36)))</f>
        <v>98.739000000000004</v>
      </c>
      <c r="Y36" s="43">
        <f>IF('2P'!Y36=0,PS!Y36,IF(PS!Y36=0,'2P'!Y36,AVERAGE('2P'!Y36,PS!Y36)))</f>
        <v>5.2927919999999995</v>
      </c>
      <c r="Z36" s="43">
        <f>IF('2P'!Z36=0,PS!Z36,IF(PS!Z36=0,'2P'!Z36,AVERAGE('2P'!Z36,PS!Z36)))</f>
        <v>57.914333333333332</v>
      </c>
      <c r="AA36" s="43">
        <f>+'2P'!AA36+PS!AA36</f>
        <v>12.391313999999999</v>
      </c>
      <c r="AB36" s="43">
        <f>+'2P'!AB36+PS!AB36</f>
        <v>11.254293000000001</v>
      </c>
      <c r="AC36" s="43">
        <f>+'2P'!AC36+PS!AC36</f>
        <v>0</v>
      </c>
      <c r="AD36" s="43">
        <f>+'2P'!AD36+PS!AD36</f>
        <v>0</v>
      </c>
      <c r="AE36" s="43">
        <f>+'2P'!AE36+PS!AE36</f>
        <v>5.7939999999999997E-3</v>
      </c>
      <c r="AF36" s="43">
        <f>+'2P'!AF36+PS!AF36</f>
        <v>1.1312260000000001</v>
      </c>
      <c r="AG36" s="43">
        <f>+'2P'!AG36+PS!AG36</f>
        <v>0.12045400000000001</v>
      </c>
    </row>
    <row r="37" spans="1:33" x14ac:dyDescent="0.2">
      <c r="A37" s="41">
        <f>+'D-PDP'!C60</f>
        <v>2047</v>
      </c>
      <c r="B37" s="42">
        <f>+'2P'!B37+PS!B37</f>
        <v>0</v>
      </c>
      <c r="C37" s="43">
        <f>+'2P'!C37+PS!C37</f>
        <v>0</v>
      </c>
      <c r="D37" s="43">
        <f>+'2P'!D37+PS!D37</f>
        <v>0</v>
      </c>
      <c r="E37" s="43">
        <f>+'2P'!E37+PS!E37</f>
        <v>0</v>
      </c>
      <c r="F37" s="43">
        <f>+'2P'!F37+PS!F37</f>
        <v>0</v>
      </c>
      <c r="G37" s="43">
        <f>+'2P'!G37+PS!G37</f>
        <v>0</v>
      </c>
      <c r="H37" s="43">
        <f>+'2P'!H37+PS!H37</f>
        <v>0</v>
      </c>
      <c r="I37" s="43">
        <f>+'2P'!I37+PS!I37</f>
        <v>0</v>
      </c>
      <c r="J37" s="43">
        <f>+'2P'!J37+PS!J37</f>
        <v>0</v>
      </c>
      <c r="K37" s="43">
        <f>+'2P'!K37+PS!K37</f>
        <v>0</v>
      </c>
      <c r="L37" s="43">
        <f>+'2P'!L37+PS!L37</f>
        <v>0</v>
      </c>
      <c r="M37" s="43">
        <f>+'2P'!M37+PS!M37</f>
        <v>0</v>
      </c>
      <c r="N37" s="43">
        <f>+'2P'!N37+PS!N37</f>
        <v>0</v>
      </c>
      <c r="O37" s="43">
        <f>+'2P'!O37+PS!O37</f>
        <v>0</v>
      </c>
      <c r="P37" s="43">
        <f>+'2P'!P37+PS!P37</f>
        <v>0</v>
      </c>
      <c r="Q37" s="43">
        <f>+'2P'!Q37+PS!Q37</f>
        <v>0</v>
      </c>
      <c r="R37" s="43">
        <f>+'2P'!R37+PS!R37</f>
        <v>0</v>
      </c>
      <c r="S37" s="43">
        <f>+'2P'!S37+PS!S37</f>
        <v>0</v>
      </c>
      <c r="T37" s="43">
        <f>+'2P'!T37+PS!T37</f>
        <v>0</v>
      </c>
      <c r="U37" s="43">
        <f>+'2P'!U37+PS!U37</f>
        <v>0</v>
      </c>
      <c r="V37" s="43">
        <f>+'2P'!V37+PS!V37</f>
        <v>0</v>
      </c>
      <c r="W37" s="43">
        <f>+'2P'!W37+PS!W37</f>
        <v>0</v>
      </c>
      <c r="X37" s="43">
        <f>IF('2P'!X37=0,PS!X37,IF(PS!X37=0,'2P'!X37,AVERAGE('2P'!X37,PS!X37)))</f>
        <v>98.739000000000004</v>
      </c>
      <c r="Y37" s="43">
        <f>IF('2P'!Y37=0,PS!Y37,IF(PS!Y37=0,'2P'!Y37,AVERAGE('2P'!Y37,PS!Y37)))</f>
        <v>5.2927919999999995</v>
      </c>
      <c r="Z37" s="43">
        <f>IF('2P'!Z37=0,PS!Z37,IF(PS!Z37=0,'2P'!Z37,AVERAGE('2P'!Z37,PS!Z37)))</f>
        <v>57.914333333333332</v>
      </c>
      <c r="AA37" s="43">
        <f>+'2P'!AA37+PS!AA37</f>
        <v>0</v>
      </c>
      <c r="AB37" s="43">
        <f>+'2P'!AB37+PS!AB37</f>
        <v>0</v>
      </c>
      <c r="AC37" s="43">
        <f>+'2P'!AC37+PS!AC37</f>
        <v>0</v>
      </c>
      <c r="AD37" s="43">
        <f>+'2P'!AD37+PS!AD37</f>
        <v>0.77357799999999999</v>
      </c>
      <c r="AE37" s="43">
        <f>+'2P'!AE37+PS!AE37</f>
        <v>0</v>
      </c>
      <c r="AF37" s="43">
        <f>+'2P'!AF37+PS!AF37</f>
        <v>-0.77357799999999999</v>
      </c>
      <c r="AG37" s="43">
        <f>+'2P'!AG37+PS!AG37</f>
        <v>-7.4883000000000005E-2</v>
      </c>
    </row>
    <row r="38" spans="1:33" x14ac:dyDescent="0.2">
      <c r="A38" s="41">
        <f>+'D-PDP'!C61</f>
        <v>2048</v>
      </c>
      <c r="B38" s="42">
        <f>+'2P'!B38+PS!B38</f>
        <v>0</v>
      </c>
      <c r="C38" s="43">
        <f>+'2P'!C38+PS!C38</f>
        <v>0</v>
      </c>
      <c r="D38" s="43">
        <f>+'2P'!D38+PS!D38</f>
        <v>0</v>
      </c>
      <c r="E38" s="43">
        <f>+'2P'!E38+PS!E38</f>
        <v>0</v>
      </c>
      <c r="F38" s="43">
        <f>+'2P'!F38+PS!F38</f>
        <v>0</v>
      </c>
      <c r="G38" s="43">
        <f>+'2P'!G38+PS!G38</f>
        <v>0</v>
      </c>
      <c r="H38" s="43">
        <f>+'2P'!H38+PS!H38</f>
        <v>0</v>
      </c>
      <c r="I38" s="43">
        <f>+'2P'!I38+PS!I38</f>
        <v>0</v>
      </c>
      <c r="J38" s="43">
        <f>+'2P'!J38+PS!J38</f>
        <v>0</v>
      </c>
      <c r="K38" s="43">
        <f>+'2P'!K38+PS!K38</f>
        <v>0</v>
      </c>
      <c r="L38" s="43">
        <f>+'2P'!L38+PS!L38</f>
        <v>0</v>
      </c>
      <c r="M38" s="43">
        <f>+'2P'!M38+PS!M38</f>
        <v>0</v>
      </c>
      <c r="N38" s="43">
        <f>+'2P'!N38+PS!N38</f>
        <v>0</v>
      </c>
      <c r="O38" s="43">
        <f>+'2P'!O38+PS!O38</f>
        <v>0</v>
      </c>
      <c r="P38" s="43">
        <f>+'2P'!P38+PS!P38</f>
        <v>0</v>
      </c>
      <c r="Q38" s="43">
        <f>+'2P'!Q38+PS!Q38</f>
        <v>0</v>
      </c>
      <c r="R38" s="43">
        <f>+'2P'!R38+PS!R38</f>
        <v>0</v>
      </c>
      <c r="S38" s="43">
        <f>+'2P'!S38+PS!S38</f>
        <v>0</v>
      </c>
      <c r="T38" s="43">
        <f>+'2P'!T38+PS!T38</f>
        <v>0</v>
      </c>
      <c r="U38" s="43">
        <f>+'2P'!U38+PS!U38</f>
        <v>0</v>
      </c>
      <c r="V38" s="43">
        <f>+'2P'!V38+PS!V38</f>
        <v>0</v>
      </c>
      <c r="W38" s="43">
        <f>+'2P'!W38+PS!W38</f>
        <v>0</v>
      </c>
      <c r="X38" s="43">
        <f>IF('2P'!X38=0,PS!X38,IF(PS!X38=0,'2P'!X38,AVERAGE('2P'!X38,PS!X38)))</f>
        <v>98.739000000000004</v>
      </c>
      <c r="Y38" s="43">
        <f>IF('2P'!Y38=0,PS!Y38,IF(PS!Y38=0,'2P'!Y38,AVERAGE('2P'!Y38,PS!Y38)))</f>
        <v>5.2927919999999995</v>
      </c>
      <c r="Z38" s="43">
        <f>IF('2P'!Z38=0,PS!Z38,IF(PS!Z38=0,'2P'!Z38,AVERAGE('2P'!Z38,PS!Z38)))</f>
        <v>57.914333333333332</v>
      </c>
      <c r="AA38" s="43">
        <f>+'2P'!AA38+PS!AA38</f>
        <v>0</v>
      </c>
      <c r="AB38" s="43">
        <f>+'2P'!AB38+PS!AB38</f>
        <v>0</v>
      </c>
      <c r="AC38" s="43">
        <f>+'2P'!AC38+PS!AC38</f>
        <v>0</v>
      </c>
      <c r="AD38" s="43">
        <f>+'2P'!AD38+PS!AD38</f>
        <v>0</v>
      </c>
      <c r="AE38" s="43">
        <f>+'2P'!AE38+PS!AE38</f>
        <v>0</v>
      </c>
      <c r="AF38" s="43">
        <f>+'2P'!AF38+PS!AF38</f>
        <v>0</v>
      </c>
      <c r="AG38" s="43">
        <f>+'2P'!AG38+PS!AG38</f>
        <v>0</v>
      </c>
    </row>
    <row r="39" spans="1:33" x14ac:dyDescent="0.2">
      <c r="A39" s="41">
        <f>+'D-PDP'!C62</f>
        <v>2049</v>
      </c>
      <c r="B39" s="42">
        <f>+'2P'!B39+PS!B39</f>
        <v>0</v>
      </c>
      <c r="C39" s="43">
        <f>+'2P'!C39+PS!C39</f>
        <v>0</v>
      </c>
      <c r="D39" s="43">
        <f>+'2P'!D39+PS!D39</f>
        <v>0</v>
      </c>
      <c r="E39" s="43">
        <f>+'2P'!E39+PS!E39</f>
        <v>0</v>
      </c>
      <c r="F39" s="43">
        <f>+'2P'!F39+PS!F39</f>
        <v>0</v>
      </c>
      <c r="G39" s="43">
        <f>+'2P'!G39+PS!G39</f>
        <v>0</v>
      </c>
      <c r="H39" s="43">
        <f>+'2P'!H39+PS!H39</f>
        <v>0</v>
      </c>
      <c r="I39" s="43">
        <f>+'2P'!I39+PS!I39</f>
        <v>0</v>
      </c>
      <c r="J39" s="43">
        <f>+'2P'!J39+PS!J39</f>
        <v>0</v>
      </c>
      <c r="K39" s="43">
        <f>+'2P'!K39+PS!K39</f>
        <v>0</v>
      </c>
      <c r="L39" s="43">
        <f>+'2P'!L39+PS!L39</f>
        <v>0</v>
      </c>
      <c r="M39" s="43">
        <f>+'2P'!M39+PS!M39</f>
        <v>0</v>
      </c>
      <c r="N39" s="43">
        <f>+'2P'!N39+PS!N39</f>
        <v>0</v>
      </c>
      <c r="O39" s="43">
        <f>+'2P'!O39+PS!O39</f>
        <v>0</v>
      </c>
      <c r="P39" s="43">
        <f>+'2P'!P39+PS!P39</f>
        <v>0</v>
      </c>
      <c r="Q39" s="43">
        <f>+'2P'!Q39+PS!Q39</f>
        <v>0</v>
      </c>
      <c r="R39" s="43">
        <f>+'2P'!R39+PS!R39</f>
        <v>0</v>
      </c>
      <c r="S39" s="43">
        <f>+'2P'!S39+PS!S39</f>
        <v>0</v>
      </c>
      <c r="T39" s="43">
        <f>+'2P'!T39+PS!T39</f>
        <v>0</v>
      </c>
      <c r="U39" s="43">
        <f>+'2P'!U39+PS!U39</f>
        <v>0</v>
      </c>
      <c r="V39" s="43">
        <f>+'2P'!V39+PS!V39</f>
        <v>0</v>
      </c>
      <c r="W39" s="43">
        <f>+'2P'!W39+PS!W39</f>
        <v>0</v>
      </c>
      <c r="X39" s="43">
        <f>IF('2P'!X39=0,PS!X39,IF(PS!X39=0,'2P'!X39,AVERAGE('2P'!X39,PS!X39)))</f>
        <v>98.739000000000004</v>
      </c>
      <c r="Y39" s="43">
        <f>IF('2P'!Y39=0,PS!Y39,IF(PS!Y39=0,'2P'!Y39,AVERAGE('2P'!Y39,PS!Y39)))</f>
        <v>5.2927919999999995</v>
      </c>
      <c r="Z39" s="43">
        <f>IF('2P'!Z39=0,PS!Z39,IF(PS!Z39=0,'2P'!Z39,AVERAGE('2P'!Z39,PS!Z39)))</f>
        <v>57.914333333333332</v>
      </c>
      <c r="AA39" s="43">
        <f>+'2P'!AA39+PS!AA39</f>
        <v>0</v>
      </c>
      <c r="AB39" s="43">
        <f>+'2P'!AB39+PS!AB39</f>
        <v>0</v>
      </c>
      <c r="AC39" s="43">
        <f>+'2P'!AC39+PS!AC39</f>
        <v>0</v>
      </c>
      <c r="AD39" s="43">
        <f>+'2P'!AD39+PS!AD39</f>
        <v>0</v>
      </c>
      <c r="AE39" s="43">
        <f>+'2P'!AE39+PS!AE39</f>
        <v>0</v>
      </c>
      <c r="AF39" s="43">
        <f>+'2P'!AF39+PS!AF39</f>
        <v>0</v>
      </c>
      <c r="AG39" s="43">
        <f>+'2P'!AG39+PS!AG39</f>
        <v>0</v>
      </c>
    </row>
    <row r="40" spans="1:33" x14ac:dyDescent="0.2">
      <c r="A40" s="41">
        <f>+'D-PDP'!C63</f>
        <v>2050</v>
      </c>
      <c r="B40" s="42">
        <f>+'2P'!B40+PS!B40</f>
        <v>0</v>
      </c>
      <c r="C40" s="43">
        <f>+'2P'!C40+PS!C40</f>
        <v>0</v>
      </c>
      <c r="D40" s="43">
        <f>+'2P'!D40+PS!D40</f>
        <v>0</v>
      </c>
      <c r="E40" s="43">
        <f>+'2P'!E40+PS!E40</f>
        <v>0</v>
      </c>
      <c r="F40" s="43">
        <f>+'2P'!F40+PS!F40</f>
        <v>0</v>
      </c>
      <c r="G40" s="43">
        <f>+'2P'!G40+PS!G40</f>
        <v>0</v>
      </c>
      <c r="H40" s="43">
        <f>+'2P'!H40+PS!H40</f>
        <v>0</v>
      </c>
      <c r="I40" s="43">
        <f>+'2P'!I40+PS!I40</f>
        <v>0</v>
      </c>
      <c r="J40" s="43">
        <f>+'2P'!J40+PS!J40</f>
        <v>0</v>
      </c>
      <c r="K40" s="43">
        <f>+'2P'!K40+PS!K40</f>
        <v>0</v>
      </c>
      <c r="L40" s="43">
        <f>+'2P'!L40+PS!L40</f>
        <v>0</v>
      </c>
      <c r="M40" s="43">
        <f>+'2P'!M40+PS!M40</f>
        <v>0</v>
      </c>
      <c r="N40" s="43">
        <f>+'2P'!N40+PS!N40</f>
        <v>0</v>
      </c>
      <c r="O40" s="43">
        <f>+'2P'!O40+PS!O40</f>
        <v>0</v>
      </c>
      <c r="P40" s="43">
        <f>+'2P'!P40+PS!P40</f>
        <v>0</v>
      </c>
      <c r="Q40" s="43">
        <f>+'2P'!Q40+PS!Q40</f>
        <v>0</v>
      </c>
      <c r="R40" s="43">
        <f>+'2P'!R40+PS!R40</f>
        <v>0</v>
      </c>
      <c r="S40" s="43">
        <f>+'2P'!S40+PS!S40</f>
        <v>0</v>
      </c>
      <c r="T40" s="43">
        <f>+'2P'!T40+PS!T40</f>
        <v>0</v>
      </c>
      <c r="U40" s="43">
        <f>+'2P'!U40+PS!U40</f>
        <v>0</v>
      </c>
      <c r="V40" s="43">
        <f>+'2P'!V40+PS!V40</f>
        <v>0</v>
      </c>
      <c r="W40" s="43">
        <f>+'2P'!W40+PS!W40</f>
        <v>0</v>
      </c>
      <c r="X40" s="43">
        <f>IF('2P'!X40=0,PS!X40,IF(PS!X40=0,'2P'!X40,AVERAGE('2P'!X40,PS!X40)))</f>
        <v>98.739000000000004</v>
      </c>
      <c r="Y40" s="43">
        <f>IF('2P'!Y40=0,PS!Y40,IF(PS!Y40=0,'2P'!Y40,AVERAGE('2P'!Y40,PS!Y40)))</f>
        <v>5.2927919999999995</v>
      </c>
      <c r="Z40" s="43">
        <f>IF('2P'!Z40=0,PS!Z40,IF(PS!Z40=0,'2P'!Z40,AVERAGE('2P'!Z40,PS!Z40)))</f>
        <v>57.914333333333332</v>
      </c>
      <c r="AA40" s="43">
        <f>+'2P'!AA40+PS!AA40</f>
        <v>0</v>
      </c>
      <c r="AB40" s="43">
        <f>+'2P'!AB40+PS!AB40</f>
        <v>0</v>
      </c>
      <c r="AC40" s="43">
        <f>+'2P'!AC40+PS!AC40</f>
        <v>0</v>
      </c>
      <c r="AD40" s="43">
        <f>+'2P'!AD40+PS!AD40</f>
        <v>0</v>
      </c>
      <c r="AE40" s="43">
        <f>+'2P'!AE40+PS!AE40</f>
        <v>0</v>
      </c>
      <c r="AF40" s="43">
        <f>+'2P'!AF40+PS!AF40</f>
        <v>0</v>
      </c>
      <c r="AG40" s="43">
        <f>+'2P'!AG40+PS!AG40</f>
        <v>0</v>
      </c>
    </row>
    <row r="41" spans="1:33" x14ac:dyDescent="0.2">
      <c r="A41" s="41">
        <f>+'D-PDP'!C64</f>
        <v>2051</v>
      </c>
      <c r="B41" s="42">
        <f>+'2P'!B41+PS!B41</f>
        <v>0</v>
      </c>
      <c r="C41" s="43">
        <f>+'2P'!C41+PS!C41</f>
        <v>0</v>
      </c>
      <c r="D41" s="43">
        <f>+'2P'!D41+PS!D41</f>
        <v>0</v>
      </c>
      <c r="E41" s="43">
        <f>+'2P'!E41+PS!E41</f>
        <v>0</v>
      </c>
      <c r="F41" s="43">
        <f>+'2P'!F41+PS!F41</f>
        <v>0</v>
      </c>
      <c r="G41" s="43">
        <f>+'2P'!G41+PS!G41</f>
        <v>0</v>
      </c>
      <c r="H41" s="43">
        <f>+'2P'!H41+PS!H41</f>
        <v>0</v>
      </c>
      <c r="I41" s="43">
        <f>+'2P'!I41+PS!I41</f>
        <v>0</v>
      </c>
      <c r="J41" s="43">
        <f>+'2P'!J41+PS!J41</f>
        <v>0</v>
      </c>
      <c r="K41" s="43">
        <f>+'2P'!K41+PS!K41</f>
        <v>0</v>
      </c>
      <c r="L41" s="43">
        <f>+'2P'!L41+PS!L41</f>
        <v>0</v>
      </c>
      <c r="M41" s="43">
        <f>+'2P'!M41+PS!M41</f>
        <v>0</v>
      </c>
      <c r="N41" s="43">
        <f>+'2P'!N41+PS!N41</f>
        <v>0</v>
      </c>
      <c r="O41" s="43">
        <f>+'2P'!O41+PS!O41</f>
        <v>0</v>
      </c>
      <c r="P41" s="43">
        <f>+'2P'!P41+PS!P41</f>
        <v>0</v>
      </c>
      <c r="Q41" s="43">
        <f>+'2P'!Q41+PS!Q41</f>
        <v>0</v>
      </c>
      <c r="R41" s="43">
        <f>+'2P'!R41+PS!R41</f>
        <v>0</v>
      </c>
      <c r="S41" s="43">
        <f>+'2P'!S41+PS!S41</f>
        <v>0</v>
      </c>
      <c r="T41" s="43">
        <f>+'2P'!T41+PS!T41</f>
        <v>0</v>
      </c>
      <c r="U41" s="43">
        <f>+'2P'!U41+PS!U41</f>
        <v>0</v>
      </c>
      <c r="V41" s="43">
        <f>+'2P'!V41+PS!V41</f>
        <v>0</v>
      </c>
      <c r="W41" s="43">
        <f>+'2P'!W41+PS!W41</f>
        <v>0</v>
      </c>
      <c r="X41" s="43">
        <f>IF('2P'!X41=0,PS!X41,IF(PS!X41=0,'2P'!X41,AVERAGE('2P'!X41,PS!X41)))</f>
        <v>98.739000000000004</v>
      </c>
      <c r="Y41" s="43">
        <f>IF('2P'!Y41=0,PS!Y41,IF(PS!Y41=0,'2P'!Y41,AVERAGE('2P'!Y41,PS!Y41)))</f>
        <v>5.2927919999999995</v>
      </c>
      <c r="Z41" s="43">
        <f>IF('2P'!Z41=0,PS!Z41,IF(PS!Z41=0,'2P'!Z41,AVERAGE('2P'!Z41,PS!Z41)))</f>
        <v>57.914333333333332</v>
      </c>
      <c r="AA41" s="43">
        <f>+'2P'!AA41+PS!AA41</f>
        <v>0</v>
      </c>
      <c r="AB41" s="43">
        <f>+'2P'!AB41+PS!AB41</f>
        <v>0</v>
      </c>
      <c r="AC41" s="43">
        <f>+'2P'!AC41+PS!AC41</f>
        <v>0</v>
      </c>
      <c r="AD41" s="43">
        <f>+'2P'!AD41+PS!AD41</f>
        <v>0</v>
      </c>
      <c r="AE41" s="43">
        <f>+'2P'!AE41+PS!AE41</f>
        <v>0</v>
      </c>
      <c r="AF41" s="43">
        <f>+'2P'!AF41+PS!AF41</f>
        <v>0</v>
      </c>
      <c r="AG41" s="43">
        <f>+'2P'!AG41+PS!AG41</f>
        <v>0</v>
      </c>
    </row>
    <row r="42" spans="1:33" x14ac:dyDescent="0.2">
      <c r="A42" s="41">
        <f>+'D-PDP'!C65</f>
        <v>2052</v>
      </c>
      <c r="B42" s="42">
        <f>+'2P'!B42+PS!B42</f>
        <v>0</v>
      </c>
      <c r="C42" s="43">
        <f>+'2P'!C42+PS!C42</f>
        <v>0</v>
      </c>
      <c r="D42" s="43">
        <f>+'2P'!D42+PS!D42</f>
        <v>0</v>
      </c>
      <c r="E42" s="43">
        <f>+'2P'!E42+PS!E42</f>
        <v>0</v>
      </c>
      <c r="F42" s="43">
        <f>+'2P'!F42+PS!F42</f>
        <v>0</v>
      </c>
      <c r="G42" s="43">
        <f>+'2P'!G42+PS!G42</f>
        <v>0</v>
      </c>
      <c r="H42" s="43">
        <f>+'2P'!H42+PS!H42</f>
        <v>0</v>
      </c>
      <c r="I42" s="43">
        <f>+'2P'!I42+PS!I42</f>
        <v>0</v>
      </c>
      <c r="J42" s="43">
        <f>+'2P'!J42+PS!J42</f>
        <v>0</v>
      </c>
      <c r="K42" s="43">
        <f>+'2P'!K42+PS!K42</f>
        <v>0</v>
      </c>
      <c r="L42" s="43">
        <f>+'2P'!L42+PS!L42</f>
        <v>0</v>
      </c>
      <c r="M42" s="43">
        <f>+'2P'!M42+PS!M42</f>
        <v>0</v>
      </c>
      <c r="N42" s="43">
        <f>+'2P'!N42+PS!N42</f>
        <v>0</v>
      </c>
      <c r="O42" s="43">
        <f>+'2P'!O42+PS!O42</f>
        <v>0</v>
      </c>
      <c r="P42" s="43">
        <f>+'2P'!P42+PS!P42</f>
        <v>0</v>
      </c>
      <c r="Q42" s="43">
        <f>+'2P'!Q42+PS!Q42</f>
        <v>0</v>
      </c>
      <c r="R42" s="43">
        <f>+'2P'!R42+PS!R42</f>
        <v>0</v>
      </c>
      <c r="S42" s="43">
        <f>+'2P'!S42+PS!S42</f>
        <v>0</v>
      </c>
      <c r="T42" s="43">
        <f>+'2P'!T42+PS!T42</f>
        <v>0</v>
      </c>
      <c r="U42" s="43">
        <f>+'2P'!U42+PS!U42</f>
        <v>0</v>
      </c>
      <c r="V42" s="43">
        <f>+'2P'!V42+PS!V42</f>
        <v>0</v>
      </c>
      <c r="W42" s="43">
        <f>+'2P'!W42+PS!W42</f>
        <v>0</v>
      </c>
      <c r="X42" s="43">
        <f>IF('2P'!X42=0,PS!X42,IF(PS!X42=0,'2P'!X42,AVERAGE('2P'!X42,PS!X42)))</f>
        <v>98.739000000000004</v>
      </c>
      <c r="Y42" s="43">
        <f>IF('2P'!Y42=0,PS!Y42,IF(PS!Y42=0,'2P'!Y42,AVERAGE('2P'!Y42,PS!Y42)))</f>
        <v>5.2927919999999995</v>
      </c>
      <c r="Z42" s="43">
        <f>IF('2P'!Z42=0,PS!Z42,IF(PS!Z42=0,'2P'!Z42,AVERAGE('2P'!Z42,PS!Z42)))</f>
        <v>57.914333333333332</v>
      </c>
      <c r="AA42" s="43">
        <f>+'2P'!AA42+PS!AA42</f>
        <v>0</v>
      </c>
      <c r="AB42" s="43">
        <f>+'2P'!AB42+PS!AB42</f>
        <v>0</v>
      </c>
      <c r="AC42" s="43">
        <f>+'2P'!AC42+PS!AC42</f>
        <v>0</v>
      </c>
      <c r="AD42" s="43">
        <f>+'2P'!AD42+PS!AD42</f>
        <v>0</v>
      </c>
      <c r="AE42" s="43">
        <f>+'2P'!AE42+PS!AE42</f>
        <v>0</v>
      </c>
      <c r="AF42" s="43">
        <f>+'2P'!AF42+PS!AF42</f>
        <v>0</v>
      </c>
      <c r="AG42" s="43">
        <f>+'2P'!AG42+PS!AG42</f>
        <v>0</v>
      </c>
    </row>
    <row r="43" spans="1:33" x14ac:dyDescent="0.2">
      <c r="A43" s="41">
        <f>+'D-PDP'!C66</f>
        <v>2053</v>
      </c>
      <c r="B43" s="42">
        <f>+'2P'!B43+PS!B43</f>
        <v>0</v>
      </c>
      <c r="C43" s="43">
        <f>+'2P'!C43+PS!C43</f>
        <v>0</v>
      </c>
      <c r="D43" s="43">
        <f>+'2P'!D43+PS!D43</f>
        <v>0</v>
      </c>
      <c r="E43" s="43">
        <f>+'2P'!E43+PS!E43</f>
        <v>0</v>
      </c>
      <c r="F43" s="43">
        <f>+'2P'!F43+PS!F43</f>
        <v>0</v>
      </c>
      <c r="G43" s="43">
        <f>+'2P'!G43+PS!G43</f>
        <v>0</v>
      </c>
      <c r="H43" s="43">
        <f>+'2P'!H43+PS!H43</f>
        <v>0</v>
      </c>
      <c r="I43" s="43">
        <f>+'2P'!I43+PS!I43</f>
        <v>0</v>
      </c>
      <c r="J43" s="43">
        <f>+'2P'!J43+PS!J43</f>
        <v>0</v>
      </c>
      <c r="K43" s="43">
        <f>+'2P'!K43+PS!K43</f>
        <v>0</v>
      </c>
      <c r="L43" s="43">
        <f>+'2P'!L43+PS!L43</f>
        <v>0</v>
      </c>
      <c r="M43" s="43">
        <f>+'2P'!M43+PS!M43</f>
        <v>0</v>
      </c>
      <c r="N43" s="43">
        <f>+'2P'!N43+PS!N43</f>
        <v>0</v>
      </c>
      <c r="O43" s="43">
        <f>+'2P'!O43+PS!O43</f>
        <v>0</v>
      </c>
      <c r="P43" s="43">
        <f>+'2P'!P43+PS!P43</f>
        <v>0</v>
      </c>
      <c r="Q43" s="43">
        <f>+'2P'!Q43+PS!Q43</f>
        <v>0</v>
      </c>
      <c r="R43" s="43">
        <f>+'2P'!R43+PS!R43</f>
        <v>0</v>
      </c>
      <c r="S43" s="43">
        <f>+'2P'!S43+PS!S43</f>
        <v>0</v>
      </c>
      <c r="T43" s="43">
        <f>+'2P'!T43+PS!T43</f>
        <v>0</v>
      </c>
      <c r="U43" s="43">
        <f>+'2P'!U43+PS!U43</f>
        <v>0</v>
      </c>
      <c r="V43" s="43">
        <f>+'2P'!V43+PS!V43</f>
        <v>0</v>
      </c>
      <c r="W43" s="43">
        <f>+'2P'!W43+PS!W43</f>
        <v>0</v>
      </c>
      <c r="X43" s="43">
        <f>IF('2P'!X43=0,PS!X43,IF(PS!X43=0,'2P'!X43,AVERAGE('2P'!X43,PS!X43)))</f>
        <v>98.739000000000004</v>
      </c>
      <c r="Y43" s="43">
        <f>IF('2P'!Y43=0,PS!Y43,IF(PS!Y43=0,'2P'!Y43,AVERAGE('2P'!Y43,PS!Y43)))</f>
        <v>5.2927919999999995</v>
      </c>
      <c r="Z43" s="43">
        <f>IF('2P'!Z43=0,PS!Z43,IF(PS!Z43=0,'2P'!Z43,AVERAGE('2P'!Z43,PS!Z43)))</f>
        <v>57.914333333333332</v>
      </c>
      <c r="AA43" s="43">
        <f>+'2P'!AA43+PS!AA43</f>
        <v>0</v>
      </c>
      <c r="AB43" s="43">
        <f>+'2P'!AB43+PS!AB43</f>
        <v>0</v>
      </c>
      <c r="AC43" s="43">
        <f>+'2P'!AC43+PS!AC43</f>
        <v>0</v>
      </c>
      <c r="AD43" s="43">
        <f>+'2P'!AD43+PS!AD43</f>
        <v>0</v>
      </c>
      <c r="AE43" s="43">
        <f>+'2P'!AE43+PS!AE43</f>
        <v>0</v>
      </c>
      <c r="AF43" s="43">
        <f>+'2P'!AF43+PS!AF43</f>
        <v>0</v>
      </c>
      <c r="AG43" s="43">
        <f>+'2P'!AG43+PS!AG43</f>
        <v>0</v>
      </c>
    </row>
    <row r="44" spans="1:33" x14ac:dyDescent="0.2">
      <c r="A44" s="41">
        <f>+'D-PDP'!C67</f>
        <v>2054</v>
      </c>
      <c r="B44" s="42">
        <f>+'2P'!B44+PS!B44</f>
        <v>0</v>
      </c>
      <c r="C44" s="43">
        <f>+'2P'!C44+PS!C44</f>
        <v>0</v>
      </c>
      <c r="D44" s="43">
        <f>+'2P'!D44+PS!D44</f>
        <v>0</v>
      </c>
      <c r="E44" s="43">
        <f>+'2P'!E44+PS!E44</f>
        <v>0</v>
      </c>
      <c r="F44" s="43">
        <f>+'2P'!F44+PS!F44</f>
        <v>0</v>
      </c>
      <c r="G44" s="43">
        <f>+'2P'!G44+PS!G44</f>
        <v>0</v>
      </c>
      <c r="H44" s="43">
        <f>+'2P'!H44+PS!H44</f>
        <v>0</v>
      </c>
      <c r="I44" s="43">
        <f>+'2P'!I44+PS!I44</f>
        <v>0</v>
      </c>
      <c r="J44" s="43">
        <f>+'2P'!J44+PS!J44</f>
        <v>0</v>
      </c>
      <c r="K44" s="43">
        <f>+'2P'!K44+PS!K44</f>
        <v>0</v>
      </c>
      <c r="L44" s="43">
        <f>+'2P'!L44+PS!L44</f>
        <v>0</v>
      </c>
      <c r="M44" s="43">
        <f>+'2P'!M44+PS!M44</f>
        <v>0</v>
      </c>
      <c r="N44" s="43">
        <f>+'2P'!N44+PS!N44</f>
        <v>0</v>
      </c>
      <c r="O44" s="43">
        <f>+'2P'!O44+PS!O44</f>
        <v>0</v>
      </c>
      <c r="P44" s="43">
        <f>+'2P'!P44+PS!P44</f>
        <v>0</v>
      </c>
      <c r="Q44" s="43">
        <f>+'2P'!Q44+PS!Q44</f>
        <v>0</v>
      </c>
      <c r="R44" s="43">
        <f>+'2P'!R44+PS!R44</f>
        <v>0</v>
      </c>
      <c r="S44" s="43">
        <f>+'2P'!S44+PS!S44</f>
        <v>0</v>
      </c>
      <c r="T44" s="43">
        <f>+'2P'!T44+PS!T44</f>
        <v>0</v>
      </c>
      <c r="U44" s="43">
        <f>+'2P'!U44+PS!U44</f>
        <v>0</v>
      </c>
      <c r="V44" s="43">
        <f>+'2P'!V44+PS!V44</f>
        <v>0</v>
      </c>
      <c r="W44" s="43">
        <f>+'2P'!W44+PS!W44</f>
        <v>0</v>
      </c>
      <c r="X44" s="43">
        <f>IF('2P'!X44=0,PS!X44,IF(PS!X44=0,'2P'!X44,AVERAGE('2P'!X44,PS!X44)))</f>
        <v>98.739000000000004</v>
      </c>
      <c r="Y44" s="43">
        <f>IF('2P'!Y44=0,PS!Y44,IF(PS!Y44=0,'2P'!Y44,AVERAGE('2P'!Y44,PS!Y44)))</f>
        <v>5.2927919999999995</v>
      </c>
      <c r="Z44" s="43">
        <f>IF('2P'!Z44=0,PS!Z44,IF(PS!Z44=0,'2P'!Z44,AVERAGE('2P'!Z44,PS!Z44)))</f>
        <v>57.914333333333332</v>
      </c>
      <c r="AA44" s="43">
        <f>+'2P'!AA44+PS!AA44</f>
        <v>0</v>
      </c>
      <c r="AB44" s="43">
        <f>+'2P'!AB44+PS!AB44</f>
        <v>0</v>
      </c>
      <c r="AC44" s="43">
        <f>+'2P'!AC44+PS!AC44</f>
        <v>0</v>
      </c>
      <c r="AD44" s="43">
        <f>+'2P'!AD44+PS!AD44</f>
        <v>0</v>
      </c>
      <c r="AE44" s="43">
        <f>+'2P'!AE44+PS!AE44</f>
        <v>0</v>
      </c>
      <c r="AF44" s="43">
        <f>+'2P'!AF44+PS!AF44</f>
        <v>0</v>
      </c>
      <c r="AG44" s="43">
        <f>+'2P'!AG44+PS!AG44</f>
        <v>0</v>
      </c>
    </row>
    <row r="45" spans="1:33" x14ac:dyDescent="0.2">
      <c r="A45" s="41">
        <f>+'D-PDP'!C68</f>
        <v>2055</v>
      </c>
      <c r="B45" s="42">
        <f>+'2P'!B45+PS!B45</f>
        <v>0</v>
      </c>
      <c r="C45" s="43">
        <f>+'2P'!C45+PS!C45</f>
        <v>0</v>
      </c>
      <c r="D45" s="43">
        <f>+'2P'!D45+PS!D45</f>
        <v>0</v>
      </c>
      <c r="E45" s="43">
        <f>+'2P'!E45+PS!E45</f>
        <v>0</v>
      </c>
      <c r="F45" s="43">
        <f>+'2P'!F45+PS!F45</f>
        <v>0</v>
      </c>
      <c r="G45" s="43">
        <f>+'2P'!G45+PS!G45</f>
        <v>0</v>
      </c>
      <c r="H45" s="43">
        <f>+'2P'!H45+PS!H45</f>
        <v>0</v>
      </c>
      <c r="I45" s="43">
        <f>+'2P'!I45+PS!I45</f>
        <v>0</v>
      </c>
      <c r="J45" s="43">
        <f>+'2P'!J45+PS!J45</f>
        <v>0</v>
      </c>
      <c r="K45" s="43">
        <f>+'2P'!K45+PS!K45</f>
        <v>0</v>
      </c>
      <c r="L45" s="43">
        <f>+'2P'!L45+PS!L45</f>
        <v>0</v>
      </c>
      <c r="M45" s="43">
        <f>+'2P'!M45+PS!M45</f>
        <v>0</v>
      </c>
      <c r="N45" s="43">
        <f>+'2P'!N45+PS!N45</f>
        <v>0</v>
      </c>
      <c r="O45" s="43">
        <f>+'2P'!O45+PS!O45</f>
        <v>0</v>
      </c>
      <c r="P45" s="43">
        <f>+'2P'!P45+PS!P45</f>
        <v>0</v>
      </c>
      <c r="Q45" s="43">
        <f>+'2P'!Q45+PS!Q45</f>
        <v>0</v>
      </c>
      <c r="R45" s="43">
        <f>+'2P'!R45+PS!R45</f>
        <v>0</v>
      </c>
      <c r="S45" s="43">
        <f>+'2P'!S45+PS!S45</f>
        <v>0</v>
      </c>
      <c r="T45" s="43">
        <f>+'2P'!T45+PS!T45</f>
        <v>0</v>
      </c>
      <c r="U45" s="43">
        <f>+'2P'!U45+PS!U45</f>
        <v>0</v>
      </c>
      <c r="V45" s="43">
        <f>+'2P'!V45+PS!V45</f>
        <v>0</v>
      </c>
      <c r="W45" s="43">
        <f>+'2P'!W45+PS!W45</f>
        <v>0</v>
      </c>
      <c r="X45" s="43">
        <f>IF('2P'!X45=0,PS!X45,IF(PS!X45=0,'2P'!X45,AVERAGE('2P'!X45,PS!X45)))</f>
        <v>98.739000000000004</v>
      </c>
      <c r="Y45" s="43">
        <f>IF('2P'!Y45=0,PS!Y45,IF(PS!Y45=0,'2P'!Y45,AVERAGE('2P'!Y45,PS!Y45)))</f>
        <v>5.2927919999999995</v>
      </c>
      <c r="Z45" s="43">
        <f>IF('2P'!Z45=0,PS!Z45,IF(PS!Z45=0,'2P'!Z45,AVERAGE('2P'!Z45,PS!Z45)))</f>
        <v>57.914333333333332</v>
      </c>
      <c r="AA45" s="43">
        <f>+'2P'!AA45+PS!AA45</f>
        <v>0</v>
      </c>
      <c r="AB45" s="43">
        <f>+'2P'!AB45+PS!AB45</f>
        <v>0</v>
      </c>
      <c r="AC45" s="43">
        <f>+'2P'!AC45+PS!AC45</f>
        <v>0</v>
      </c>
      <c r="AD45" s="43">
        <f>+'2P'!AD45+PS!AD45</f>
        <v>0</v>
      </c>
      <c r="AE45" s="43">
        <f>+'2P'!AE45+PS!AE45</f>
        <v>0</v>
      </c>
      <c r="AF45" s="43">
        <f>+'2P'!AF45+PS!AF45</f>
        <v>0</v>
      </c>
      <c r="AG45" s="43">
        <f>+'2P'!AG45+PS!AG45</f>
        <v>0</v>
      </c>
    </row>
    <row r="46" spans="1:33" x14ac:dyDescent="0.2">
      <c r="A46" s="41">
        <f>+'D-PDP'!C69</f>
        <v>2056</v>
      </c>
      <c r="B46" s="42">
        <f>+'2P'!B46+PS!B46</f>
        <v>0</v>
      </c>
      <c r="C46" s="43">
        <f>+'2P'!C46+PS!C46</f>
        <v>0</v>
      </c>
      <c r="D46" s="43">
        <f>+'2P'!D46+PS!D46</f>
        <v>0</v>
      </c>
      <c r="E46" s="43">
        <f>+'2P'!E46+PS!E46</f>
        <v>0</v>
      </c>
      <c r="F46" s="43">
        <f>+'2P'!F46+PS!F46</f>
        <v>0</v>
      </c>
      <c r="G46" s="43">
        <f>+'2P'!G46+PS!G46</f>
        <v>0</v>
      </c>
      <c r="H46" s="43">
        <f>+'2P'!H46+PS!H46</f>
        <v>0</v>
      </c>
      <c r="I46" s="43">
        <f>+'2P'!I46+PS!I46</f>
        <v>0</v>
      </c>
      <c r="J46" s="43">
        <f>+'2P'!J46+PS!J46</f>
        <v>0</v>
      </c>
      <c r="K46" s="43">
        <f>+'2P'!K46+PS!K46</f>
        <v>0</v>
      </c>
      <c r="L46" s="43">
        <f>+'2P'!L46+PS!L46</f>
        <v>0</v>
      </c>
      <c r="M46" s="43">
        <f>+'2P'!M46+PS!M46</f>
        <v>0</v>
      </c>
      <c r="N46" s="43">
        <f>+'2P'!N46+PS!N46</f>
        <v>0</v>
      </c>
      <c r="O46" s="43">
        <f>+'2P'!O46+PS!O46</f>
        <v>0</v>
      </c>
      <c r="P46" s="43">
        <f>+'2P'!P46+PS!P46</f>
        <v>0</v>
      </c>
      <c r="Q46" s="43">
        <f>+'2P'!Q46+PS!Q46</f>
        <v>0</v>
      </c>
      <c r="R46" s="43">
        <f>+'2P'!R46+PS!R46</f>
        <v>0</v>
      </c>
      <c r="S46" s="43">
        <f>+'2P'!S46+PS!S46</f>
        <v>0</v>
      </c>
      <c r="T46" s="43">
        <f>+'2P'!T46+PS!T46</f>
        <v>0</v>
      </c>
      <c r="U46" s="43">
        <f>+'2P'!U46+PS!U46</f>
        <v>0</v>
      </c>
      <c r="V46" s="43">
        <f>+'2P'!V46+PS!V46</f>
        <v>0</v>
      </c>
      <c r="W46" s="43">
        <f>+'2P'!W46+PS!W46</f>
        <v>0</v>
      </c>
      <c r="X46" s="43">
        <f>IF('2P'!X46=0,PS!X46,IF(PS!X46=0,'2P'!X46,AVERAGE('2P'!X46,PS!X46)))</f>
        <v>98.739000000000004</v>
      </c>
      <c r="Y46" s="43">
        <f>IF('2P'!Y46=0,PS!Y46,IF(PS!Y46=0,'2P'!Y46,AVERAGE('2P'!Y46,PS!Y46)))</f>
        <v>5.2927919999999995</v>
      </c>
      <c r="Z46" s="43">
        <f>IF('2P'!Z46=0,PS!Z46,IF(PS!Z46=0,'2P'!Z46,AVERAGE('2P'!Z46,PS!Z46)))</f>
        <v>57.914333333333332</v>
      </c>
      <c r="AA46" s="43">
        <f>+'2P'!AA46+PS!AA46</f>
        <v>0</v>
      </c>
      <c r="AB46" s="43">
        <f>+'2P'!AB46+PS!AB46</f>
        <v>0</v>
      </c>
      <c r="AC46" s="43">
        <f>+'2P'!AC46+PS!AC46</f>
        <v>0</v>
      </c>
      <c r="AD46" s="43">
        <f>+'2P'!AD46+PS!AD46</f>
        <v>0</v>
      </c>
      <c r="AE46" s="43">
        <f>+'2P'!AE46+PS!AE46</f>
        <v>0</v>
      </c>
      <c r="AF46" s="43">
        <f>+'2P'!AF46+PS!AF46</f>
        <v>0</v>
      </c>
      <c r="AG46" s="43">
        <f>+'2P'!AG46+PS!AG46</f>
        <v>0</v>
      </c>
    </row>
    <row r="47" spans="1:33" x14ac:dyDescent="0.2">
      <c r="A47" s="41">
        <f>+'D-PDP'!C70</f>
        <v>2057</v>
      </c>
      <c r="B47" s="42">
        <f>+'2P'!B47+PS!B47</f>
        <v>0</v>
      </c>
      <c r="C47" s="43">
        <f>+'2P'!C47+PS!C47</f>
        <v>0</v>
      </c>
      <c r="D47" s="43">
        <f>+'2P'!D47+PS!D47</f>
        <v>0</v>
      </c>
      <c r="E47" s="43">
        <f>+'2P'!E47+PS!E47</f>
        <v>0</v>
      </c>
      <c r="F47" s="43">
        <f>+'2P'!F47+PS!F47</f>
        <v>0</v>
      </c>
      <c r="G47" s="43">
        <f>+'2P'!G47+PS!G47</f>
        <v>0</v>
      </c>
      <c r="H47" s="43">
        <f>+'2P'!H47+PS!H47</f>
        <v>0</v>
      </c>
      <c r="I47" s="43">
        <f>+'2P'!I47+PS!I47</f>
        <v>0</v>
      </c>
      <c r="J47" s="43">
        <f>+'2P'!J47+PS!J47</f>
        <v>0</v>
      </c>
      <c r="K47" s="43">
        <f>+'2P'!K47+PS!K47</f>
        <v>0</v>
      </c>
      <c r="L47" s="43">
        <f>+'2P'!L47+PS!L47</f>
        <v>0</v>
      </c>
      <c r="M47" s="43">
        <f>+'2P'!M47+PS!M47</f>
        <v>0</v>
      </c>
      <c r="N47" s="43">
        <f>+'2P'!N47+PS!N47</f>
        <v>0</v>
      </c>
      <c r="O47" s="43">
        <f>+'2P'!O47+PS!O47</f>
        <v>0</v>
      </c>
      <c r="P47" s="43">
        <f>+'2P'!P47+PS!P47</f>
        <v>0</v>
      </c>
      <c r="Q47" s="43">
        <f>+'2P'!Q47+PS!Q47</f>
        <v>0</v>
      </c>
      <c r="R47" s="43">
        <f>+'2P'!R47+PS!R47</f>
        <v>0</v>
      </c>
      <c r="S47" s="43">
        <f>+'2P'!S47+PS!S47</f>
        <v>0</v>
      </c>
      <c r="T47" s="43">
        <f>+'2P'!T47+PS!T47</f>
        <v>0</v>
      </c>
      <c r="U47" s="43">
        <f>+'2P'!U47+PS!U47</f>
        <v>0</v>
      </c>
      <c r="V47" s="43">
        <f>+'2P'!V47+PS!V47</f>
        <v>0</v>
      </c>
      <c r="W47" s="43">
        <f>+'2P'!W47+PS!W47</f>
        <v>0</v>
      </c>
      <c r="X47" s="43">
        <f>IF('2P'!X47=0,PS!X47,IF(PS!X47=0,'2P'!X47,AVERAGE('2P'!X47,PS!X47)))</f>
        <v>98.739000000000004</v>
      </c>
      <c r="Y47" s="43">
        <f>IF('2P'!Y47=0,PS!Y47,IF(PS!Y47=0,'2P'!Y47,AVERAGE('2P'!Y47,PS!Y47)))</f>
        <v>5.2927919999999995</v>
      </c>
      <c r="Z47" s="43">
        <f>IF('2P'!Z47=0,PS!Z47,IF(PS!Z47=0,'2P'!Z47,AVERAGE('2P'!Z47,PS!Z47)))</f>
        <v>57.914333333333332</v>
      </c>
      <c r="AA47" s="43">
        <f>+'2P'!AA47+PS!AA47</f>
        <v>0</v>
      </c>
      <c r="AB47" s="43">
        <f>+'2P'!AB47+PS!AB47</f>
        <v>0</v>
      </c>
      <c r="AC47" s="43">
        <f>+'2P'!AC47+PS!AC47</f>
        <v>0</v>
      </c>
      <c r="AD47" s="43">
        <f>+'2P'!AD47+PS!AD47</f>
        <v>0</v>
      </c>
      <c r="AE47" s="43">
        <f>+'2P'!AE47+PS!AE47</f>
        <v>0</v>
      </c>
      <c r="AF47" s="43">
        <f>+'2P'!AF47+PS!AF47</f>
        <v>0</v>
      </c>
      <c r="AG47" s="43">
        <f>+'2P'!AG47+PS!AG47</f>
        <v>0</v>
      </c>
    </row>
    <row r="48" spans="1:33" x14ac:dyDescent="0.2">
      <c r="A48" s="41">
        <f>+'D-PDP'!C71</f>
        <v>2058</v>
      </c>
      <c r="B48" s="42">
        <f>+'2P'!B48+PS!B48</f>
        <v>0</v>
      </c>
      <c r="C48" s="43">
        <f>+'2P'!C48+PS!C48</f>
        <v>0</v>
      </c>
      <c r="D48" s="43">
        <f>+'2P'!D48+PS!D48</f>
        <v>0</v>
      </c>
      <c r="E48" s="43">
        <f>+'2P'!E48+PS!E48</f>
        <v>0</v>
      </c>
      <c r="F48" s="43">
        <f>+'2P'!F48+PS!F48</f>
        <v>0</v>
      </c>
      <c r="G48" s="43">
        <f>+'2P'!G48+PS!G48</f>
        <v>0</v>
      </c>
      <c r="H48" s="43">
        <f>+'2P'!H48+PS!H48</f>
        <v>0</v>
      </c>
      <c r="I48" s="43">
        <f>+'2P'!I48+PS!I48</f>
        <v>0</v>
      </c>
      <c r="J48" s="43">
        <f>+'2P'!J48+PS!J48</f>
        <v>0</v>
      </c>
      <c r="K48" s="43">
        <f>+'2P'!K48+PS!K48</f>
        <v>0</v>
      </c>
      <c r="L48" s="43">
        <f>+'2P'!L48+PS!L48</f>
        <v>0</v>
      </c>
      <c r="M48" s="43">
        <f>+'2P'!M48+PS!M48</f>
        <v>0</v>
      </c>
      <c r="N48" s="43">
        <f>+'2P'!N48+PS!N48</f>
        <v>0</v>
      </c>
      <c r="O48" s="43">
        <f>+'2P'!O48+PS!O48</f>
        <v>0</v>
      </c>
      <c r="P48" s="43">
        <f>+'2P'!P48+PS!P48</f>
        <v>0</v>
      </c>
      <c r="Q48" s="43">
        <f>+'2P'!Q48+PS!Q48</f>
        <v>0</v>
      </c>
      <c r="R48" s="43">
        <f>+'2P'!R48+PS!R48</f>
        <v>0</v>
      </c>
      <c r="S48" s="43">
        <f>+'2P'!S48+PS!S48</f>
        <v>0</v>
      </c>
      <c r="T48" s="43">
        <f>+'2P'!T48+PS!T48</f>
        <v>0</v>
      </c>
      <c r="U48" s="43">
        <f>+'2P'!U48+PS!U48</f>
        <v>0</v>
      </c>
      <c r="V48" s="43">
        <f>+'2P'!V48+PS!V48</f>
        <v>0</v>
      </c>
      <c r="W48" s="43">
        <f>+'2P'!W48+PS!W48</f>
        <v>0</v>
      </c>
      <c r="X48" s="43">
        <f>IF('2P'!X48=0,PS!X48,IF(PS!X48=0,'2P'!X48,AVERAGE('2P'!X48,PS!X48)))</f>
        <v>98.739000000000004</v>
      </c>
      <c r="Y48" s="43">
        <f>IF('2P'!Y48=0,PS!Y48,IF(PS!Y48=0,'2P'!Y48,AVERAGE('2P'!Y48,PS!Y48)))</f>
        <v>5.2927919999999995</v>
      </c>
      <c r="Z48" s="43">
        <f>IF('2P'!Z48=0,PS!Z48,IF(PS!Z48=0,'2P'!Z48,AVERAGE('2P'!Z48,PS!Z48)))</f>
        <v>57.914333333333332</v>
      </c>
      <c r="AA48" s="43">
        <f>+'2P'!AA48+PS!AA48</f>
        <v>0</v>
      </c>
      <c r="AB48" s="43">
        <f>+'2P'!AB48+PS!AB48</f>
        <v>0</v>
      </c>
      <c r="AC48" s="43">
        <f>+'2P'!AC48+PS!AC48</f>
        <v>0</v>
      </c>
      <c r="AD48" s="43">
        <f>+'2P'!AD48+PS!AD48</f>
        <v>0</v>
      </c>
      <c r="AE48" s="43">
        <f>+'2P'!AE48+PS!AE48</f>
        <v>0</v>
      </c>
      <c r="AF48" s="43">
        <f>+'2P'!AF48+PS!AF48</f>
        <v>0</v>
      </c>
      <c r="AG48" s="43">
        <f>+'2P'!AG48+PS!AG48</f>
        <v>0</v>
      </c>
    </row>
    <row r="49" spans="1:33" x14ac:dyDescent="0.2">
      <c r="A49" s="41">
        <f>+'D-PDP'!C72</f>
        <v>2059</v>
      </c>
      <c r="B49" s="42">
        <f>+'2P'!B49+PS!B49</f>
        <v>0</v>
      </c>
      <c r="C49" s="43">
        <f>+'2P'!C49+PS!C49</f>
        <v>0</v>
      </c>
      <c r="D49" s="43">
        <f>+'2P'!D49+PS!D49</f>
        <v>0</v>
      </c>
      <c r="E49" s="43">
        <f>+'2P'!E49+PS!E49</f>
        <v>0</v>
      </c>
      <c r="F49" s="43">
        <f>+'2P'!F49+PS!F49</f>
        <v>0</v>
      </c>
      <c r="G49" s="43">
        <f>+'2P'!G49+PS!G49</f>
        <v>0</v>
      </c>
      <c r="H49" s="43">
        <f>+'2P'!H49+PS!H49</f>
        <v>0</v>
      </c>
      <c r="I49" s="43">
        <f>+'2P'!I49+PS!I49</f>
        <v>0</v>
      </c>
      <c r="J49" s="43">
        <f>+'2P'!J49+PS!J49</f>
        <v>0</v>
      </c>
      <c r="K49" s="43">
        <f>+'2P'!K49+PS!K49</f>
        <v>0</v>
      </c>
      <c r="L49" s="43">
        <f>+'2P'!L49+PS!L49</f>
        <v>0</v>
      </c>
      <c r="M49" s="43">
        <f>+'2P'!M49+PS!M49</f>
        <v>0</v>
      </c>
      <c r="N49" s="43">
        <f>+'2P'!N49+PS!N49</f>
        <v>0</v>
      </c>
      <c r="O49" s="43">
        <f>+'2P'!O49+PS!O49</f>
        <v>0</v>
      </c>
      <c r="P49" s="43">
        <f>+'2P'!P49+PS!P49</f>
        <v>0</v>
      </c>
      <c r="Q49" s="43">
        <f>+'2P'!Q49+PS!Q49</f>
        <v>0</v>
      </c>
      <c r="R49" s="43">
        <f>+'2P'!R49+PS!R49</f>
        <v>0</v>
      </c>
      <c r="S49" s="43">
        <f>+'2P'!S49+PS!S49</f>
        <v>0</v>
      </c>
      <c r="T49" s="43">
        <f>+'2P'!T49+PS!T49</f>
        <v>0</v>
      </c>
      <c r="U49" s="43">
        <f>+'2P'!U49+PS!U49</f>
        <v>0</v>
      </c>
      <c r="V49" s="43">
        <f>+'2P'!V49+PS!V49</f>
        <v>0</v>
      </c>
      <c r="W49" s="43">
        <f>+'2P'!W49+PS!W49</f>
        <v>0</v>
      </c>
      <c r="X49" s="43">
        <f>IF('2P'!X49=0,PS!X49,IF(PS!X49=0,'2P'!X49,AVERAGE('2P'!X49,PS!X49)))</f>
        <v>98.739000000000004</v>
      </c>
      <c r="Y49" s="43">
        <f>IF('2P'!Y49=0,PS!Y49,IF(PS!Y49=0,'2P'!Y49,AVERAGE('2P'!Y49,PS!Y49)))</f>
        <v>5.2927919999999995</v>
      </c>
      <c r="Z49" s="43">
        <f>IF('2P'!Z49=0,PS!Z49,IF(PS!Z49=0,'2P'!Z49,AVERAGE('2P'!Z49,PS!Z49)))</f>
        <v>57.914333333333332</v>
      </c>
      <c r="AA49" s="43">
        <f>+'2P'!AA49+PS!AA49</f>
        <v>0</v>
      </c>
      <c r="AB49" s="43">
        <f>+'2P'!AB49+PS!AB49</f>
        <v>0</v>
      </c>
      <c r="AC49" s="43">
        <f>+'2P'!AC49+PS!AC49</f>
        <v>0</v>
      </c>
      <c r="AD49" s="43">
        <f>+'2P'!AD49+PS!AD49</f>
        <v>0</v>
      </c>
      <c r="AE49" s="43">
        <f>+'2P'!AE49+PS!AE49</f>
        <v>0</v>
      </c>
      <c r="AF49" s="43">
        <f>+'2P'!AF49+PS!AF49</f>
        <v>0</v>
      </c>
      <c r="AG49" s="43">
        <f>+'2P'!AG49+PS!AG49</f>
        <v>0</v>
      </c>
    </row>
    <row r="50" spans="1:33" ht="6" customHeight="1" x14ac:dyDescent="0.2">
      <c r="A50" s="44"/>
      <c r="B50" s="45"/>
      <c r="C50" s="45"/>
      <c r="D50" s="45"/>
      <c r="E50" s="45"/>
      <c r="F50" s="45"/>
      <c r="G50" s="45"/>
      <c r="H50" s="45"/>
      <c r="I50" s="45"/>
      <c r="J50" s="45"/>
      <c r="K50" s="45"/>
      <c r="L50" s="45"/>
      <c r="M50" s="45"/>
      <c r="N50" s="45"/>
      <c r="O50" s="45"/>
      <c r="P50" s="45"/>
      <c r="Q50" s="45"/>
      <c r="R50" s="45"/>
      <c r="S50" s="45"/>
      <c r="T50" s="45"/>
      <c r="U50" s="45"/>
      <c r="V50" s="45"/>
      <c r="W50" s="45"/>
      <c r="X50" s="45"/>
      <c r="Y50" s="45"/>
      <c r="Z50" s="45"/>
      <c r="AA50" s="45"/>
      <c r="AB50" s="45"/>
      <c r="AC50" s="45"/>
      <c r="AD50" s="45"/>
      <c r="AE50" s="45"/>
      <c r="AF50" s="45"/>
      <c r="AG50" s="45"/>
    </row>
    <row r="51" spans="1:33" x14ac:dyDescent="0.2">
      <c r="A51" s="40" t="s">
        <v>142</v>
      </c>
      <c r="B51" s="46">
        <f>+MAX(B13:B49)</f>
        <v>135</v>
      </c>
      <c r="C51" s="47">
        <f t="shared" ref="C51:AG51" si="0">SUM(C13:C50)</f>
        <v>16.271901</v>
      </c>
      <c r="D51" s="47">
        <f t="shared" si="0"/>
        <v>0</v>
      </c>
      <c r="E51" s="47">
        <f t="shared" si="0"/>
        <v>409.38548299999997</v>
      </c>
      <c r="F51" s="47">
        <f t="shared" si="0"/>
        <v>3403.9861129999999</v>
      </c>
      <c r="G51" s="47">
        <f t="shared" si="0"/>
        <v>5.5798999999999994E-2</v>
      </c>
      <c r="H51" s="47">
        <f t="shared" si="0"/>
        <v>1.338212</v>
      </c>
      <c r="I51" s="47">
        <f t="shared" si="0"/>
        <v>42.101595999999994</v>
      </c>
      <c r="J51" s="47">
        <f t="shared" si="0"/>
        <v>0</v>
      </c>
      <c r="K51" s="47">
        <f t="shared" si="0"/>
        <v>16.092926000000002</v>
      </c>
      <c r="L51" s="47">
        <f t="shared" si="0"/>
        <v>0</v>
      </c>
      <c r="M51" s="47">
        <f t="shared" si="0"/>
        <v>380.08619499999998</v>
      </c>
      <c r="N51" s="47">
        <f t="shared" si="0"/>
        <v>3379.5868529999998</v>
      </c>
      <c r="O51" s="47">
        <f t="shared" si="0"/>
        <v>5.2942999999999997E-2</v>
      </c>
      <c r="P51" s="47">
        <f t="shared" si="0"/>
        <v>1.315666</v>
      </c>
      <c r="Q51" s="47">
        <f t="shared" si="0"/>
        <v>39.425561999999992</v>
      </c>
      <c r="R51" s="47">
        <f t="shared" si="0"/>
        <v>0</v>
      </c>
      <c r="S51" s="47">
        <f t="shared" si="0"/>
        <v>14.777209999999997</v>
      </c>
      <c r="T51" s="47">
        <f t="shared" si="0"/>
        <v>0</v>
      </c>
      <c r="U51" s="47">
        <f t="shared" si="0"/>
        <v>380.08619499999998</v>
      </c>
      <c r="V51" s="47">
        <f t="shared" si="0"/>
        <v>3379.5868529999998</v>
      </c>
      <c r="W51" s="47">
        <f t="shared" si="0"/>
        <v>5.2942999999999997E-2</v>
      </c>
      <c r="X51" s="47">
        <f>IF((SUM(X13:X49))=0,0,SUM(X13:X49)/(COUNT(X13:X49)-COUNTIF(X13:X49,0)))</f>
        <v>98.739000000000019</v>
      </c>
      <c r="Y51" s="47">
        <f>IF((SUM(Y13:Y49))=0,0,SUM(Y13:Y49)/(COUNT(Y13:Y49)-COUNTIF(Y13:Y49,0)))</f>
        <v>5.2927919999999986</v>
      </c>
      <c r="Z51" s="47">
        <f>IF((SUM(Z13:Z49))=0,0,SUM(Z13:Z49)/(COUNT(Z13:Z49)-COUNTIF(Z13:Z49,0)))</f>
        <v>57.914333333333367</v>
      </c>
      <c r="AA51" s="47">
        <f t="shared" si="0"/>
        <v>1463.9976020000001</v>
      </c>
      <c r="AB51" s="47">
        <f t="shared" si="0"/>
        <v>308.34252900000001</v>
      </c>
      <c r="AC51" s="47">
        <f t="shared" si="0"/>
        <v>208.32262499999999</v>
      </c>
      <c r="AD51" s="47">
        <f t="shared" si="0"/>
        <v>33.806262000000004</v>
      </c>
      <c r="AE51" s="47">
        <f t="shared" si="0"/>
        <v>0.31244200000000011</v>
      </c>
      <c r="AF51" s="47">
        <f t="shared" si="0"/>
        <v>913.21357899999987</v>
      </c>
      <c r="AG51" s="47">
        <f t="shared" si="0"/>
        <v>457.15488399999987</v>
      </c>
    </row>
  </sheetData>
  <mergeCells count="7">
    <mergeCell ref="X10:Z10"/>
    <mergeCell ref="B10:B11"/>
    <mergeCell ref="C10:G10"/>
    <mergeCell ref="H10:J10"/>
    <mergeCell ref="K10:O10"/>
    <mergeCell ref="P10:R10"/>
    <mergeCell ref="S10:W1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42D4F-DE42-42F1-9E98-985D3598EAD8}">
  <sheetPr>
    <tabColor theme="4"/>
  </sheetPr>
  <dimension ref="A1:AO53"/>
  <sheetViews>
    <sheetView topLeftCell="U1" workbookViewId="0">
      <selection activeCell="AD10" sqref="AD10"/>
    </sheetView>
  </sheetViews>
  <sheetFormatPr defaultRowHeight="14.25" x14ac:dyDescent="0.2"/>
  <cols>
    <col min="2" max="2" width="11.125" bestFit="1" customWidth="1"/>
    <col min="3" max="3" width="9.125" bestFit="1" customWidth="1"/>
    <col min="4" max="5" width="9.125" customWidth="1"/>
    <col min="6" max="6" width="10.125" bestFit="1" customWidth="1"/>
    <col min="7" max="7" width="11.125" bestFit="1" customWidth="1"/>
    <col min="8" max="8" width="11" bestFit="1" customWidth="1"/>
    <col min="9" max="9" width="11" customWidth="1"/>
    <col min="10" max="10" width="11.125" bestFit="1" customWidth="1"/>
    <col min="11" max="11" width="9.125" bestFit="1" customWidth="1"/>
    <col min="12" max="13" width="9.125" customWidth="1"/>
    <col min="14" max="14" width="11.125" bestFit="1" customWidth="1"/>
    <col min="15" max="15" width="9.125" bestFit="1" customWidth="1"/>
    <col min="16" max="16" width="9.125" customWidth="1"/>
    <col min="17" max="17" width="12.125" customWidth="1"/>
    <col min="18" max="18" width="11.125" bestFit="1" customWidth="1"/>
    <col min="19" max="19" width="9.125" bestFit="1" customWidth="1"/>
    <col min="20" max="21" width="9.125" customWidth="1"/>
    <col min="23" max="23" width="12.625" bestFit="1" customWidth="1"/>
    <col min="24" max="24" width="13.75" bestFit="1" customWidth="1"/>
    <col min="25" max="25" width="14.75" bestFit="1" customWidth="1"/>
    <col min="26" max="26" width="14.75" customWidth="1"/>
    <col min="27" max="27" width="10.875" bestFit="1" customWidth="1"/>
    <col min="28" max="30" width="13.25" customWidth="1"/>
    <col min="33" max="33" width="9.875" bestFit="1" customWidth="1"/>
    <col min="34" max="34" width="11.5" customWidth="1"/>
    <col min="35" max="35" width="9.5" bestFit="1" customWidth="1"/>
    <col min="36" max="36" width="11.125" bestFit="1" customWidth="1"/>
    <col min="37" max="37" width="12.625" bestFit="1" customWidth="1"/>
    <col min="38" max="38" width="10.125" bestFit="1" customWidth="1"/>
  </cols>
  <sheetData>
    <row r="1" spans="1:41" ht="15" thickBot="1" x14ac:dyDescent="0.25"/>
    <row r="2" spans="1:41" x14ac:dyDescent="0.2">
      <c r="B2" s="182" t="s">
        <v>19</v>
      </c>
      <c r="C2" s="183"/>
      <c r="D2" s="183"/>
      <c r="E2" s="184"/>
      <c r="F2" s="182" t="s">
        <v>143</v>
      </c>
      <c r="G2" s="183"/>
      <c r="H2" s="183"/>
      <c r="I2" s="184"/>
      <c r="J2" s="182" t="s">
        <v>144</v>
      </c>
      <c r="K2" s="183"/>
      <c r="L2" s="183"/>
      <c r="M2" s="184"/>
      <c r="N2" s="182" t="s">
        <v>155</v>
      </c>
      <c r="O2" s="183"/>
      <c r="P2" s="183"/>
      <c r="Q2" s="183"/>
      <c r="R2" s="182" t="s">
        <v>169</v>
      </c>
      <c r="S2" s="183"/>
      <c r="T2" s="183"/>
      <c r="U2" s="184"/>
    </row>
    <row r="3" spans="1:41" ht="28.5" x14ac:dyDescent="0.2">
      <c r="B3" s="136" t="s">
        <v>732</v>
      </c>
      <c r="C3" s="135" t="s">
        <v>733</v>
      </c>
      <c r="D3" s="135" t="s">
        <v>734</v>
      </c>
      <c r="E3" s="137" t="s">
        <v>735</v>
      </c>
      <c r="F3" s="136" t="s">
        <v>732</v>
      </c>
      <c r="G3" s="135" t="s">
        <v>733</v>
      </c>
      <c r="H3" s="135" t="s">
        <v>734</v>
      </c>
      <c r="I3" s="137" t="s">
        <v>735</v>
      </c>
      <c r="J3" s="136" t="s">
        <v>732</v>
      </c>
      <c r="K3" s="135" t="s">
        <v>733</v>
      </c>
      <c r="L3" s="135" t="s">
        <v>734</v>
      </c>
      <c r="M3" s="137" t="s">
        <v>735</v>
      </c>
      <c r="N3" s="136" t="s">
        <v>732</v>
      </c>
      <c r="O3" s="135" t="s">
        <v>733</v>
      </c>
      <c r="P3" s="135" t="s">
        <v>734</v>
      </c>
      <c r="Q3" s="135" t="s">
        <v>735</v>
      </c>
      <c r="R3" s="136" t="s">
        <v>732</v>
      </c>
      <c r="S3" s="135" t="s">
        <v>733</v>
      </c>
      <c r="T3" s="135" t="s">
        <v>734</v>
      </c>
      <c r="U3" s="137"/>
      <c r="V3" s="135" t="s">
        <v>735</v>
      </c>
      <c r="W3" s="135"/>
      <c r="X3" s="135" t="s">
        <v>736</v>
      </c>
      <c r="Y3" s="135" t="s">
        <v>737</v>
      </c>
      <c r="Z3" s="135" t="s">
        <v>741</v>
      </c>
      <c r="AB3" s="135" t="s">
        <v>738</v>
      </c>
      <c r="AC3" s="135" t="s">
        <v>739</v>
      </c>
      <c r="AD3" s="135" t="s">
        <v>740</v>
      </c>
    </row>
    <row r="4" spans="1:41" x14ac:dyDescent="0.2">
      <c r="A4">
        <v>2023</v>
      </c>
      <c r="B4" s="138">
        <f>+'D-PDP'!K36</f>
        <v>728934.7599062107</v>
      </c>
      <c r="C4" s="139">
        <f>+'D-PDP'!AJ36/100</f>
        <v>0.13007792616816768</v>
      </c>
      <c r="D4" s="140">
        <f>+'D-PDP'!R36*'D-PDP'!BM36*'D-PDP'!BN36</f>
        <v>611602.01876314939</v>
      </c>
      <c r="E4" s="141">
        <f>+'D-PDP'!BG36*'D-PDP'!BQ36+'D-PDP'!BH36*'D-PDP'!BR36+'D-PDP'!BI36*'D-PDP'!BS36</f>
        <v>475447.23304635508</v>
      </c>
      <c r="F4" s="138">
        <f>+'D-PNP'!K36</f>
        <v>65116.437438065535</v>
      </c>
      <c r="G4" s="139">
        <f>+'D-PNP'!AJ36/100</f>
        <v>8.0000000000000113E-2</v>
      </c>
      <c r="H4" s="140">
        <f>+'D-PNP'!R36*'D-PDP'!BM36*'D-PDP'!BN36</f>
        <v>77111.046930658878</v>
      </c>
      <c r="I4" s="141">
        <f>+'D-PNP'!BG36*'D-PNP'!BQ36+'D-PNP'!BH36*'D-PNP'!BR36+'D-PNP'!BI36*'D-PNP'!BS36</f>
        <v>60291.024539181708</v>
      </c>
      <c r="J4" s="138">
        <f>+'D-PND'!K36</f>
        <v>0</v>
      </c>
      <c r="K4" s="139">
        <f>+'D-PND'!AJ36/100</f>
        <v>0</v>
      </c>
      <c r="L4" s="140">
        <f>+'D-PND'!R36*'D-PDP'!BM36*'D-PDP'!BN36</f>
        <v>0</v>
      </c>
      <c r="M4" s="141"/>
      <c r="N4" s="138">
        <f>+'D-PRB'!K36</f>
        <v>0</v>
      </c>
      <c r="O4" s="139">
        <f>+'D-PRB'!AJ36/100</f>
        <v>0</v>
      </c>
      <c r="P4" s="140">
        <f>+'D-PRB'!R36*'D-PDP'!BM36*'D-PDP'!BN36</f>
        <v>0</v>
      </c>
      <c r="Q4" s="140"/>
      <c r="R4" s="138">
        <f>+'D-PS'!K36</f>
        <v>0</v>
      </c>
      <c r="S4" s="139">
        <f>+'D-PS'!AJ36/100</f>
        <v>0</v>
      </c>
      <c r="T4" s="140">
        <f>+'D-PS'!R36*'D-PDP'!BM36*'D-PDP'!BN36</f>
        <v>0</v>
      </c>
      <c r="U4" s="141"/>
      <c r="V4" s="140">
        <f>+'D-PDP'!BJ36</f>
        <v>98.739042472412706</v>
      </c>
      <c r="W4" s="147"/>
      <c r="X4" s="132">
        <f>+(B4+F4+J4+N4+R4)*V4+D4+H4+E4+I4</f>
        <v>79628306.223126009</v>
      </c>
      <c r="Y4" s="132">
        <f t="shared" ref="Y4:Y35" si="0">+(B4+F4+J4+N4)*V4+D4+H4+E4+I4</f>
        <v>79628306.223126009</v>
      </c>
      <c r="Z4" s="132">
        <f t="shared" ref="Z4:Z22" si="1">+X4-Y4</f>
        <v>0</v>
      </c>
      <c r="AA4" s="148"/>
      <c r="AB4" s="132">
        <f>((B4*C4)+(F4*G4)+(J4*K4)+(N4*O4)+(R4*S4))*V4</f>
        <v>9876633.0858686604</v>
      </c>
      <c r="AC4" s="148">
        <f>((B4*C4)+(F4*G4)+(J4*K4)+(N4*O4))*V4</f>
        <v>9876633.0858686604</v>
      </c>
      <c r="AD4" s="148">
        <f>AB4-AC4</f>
        <v>0</v>
      </c>
      <c r="AE4" s="148"/>
      <c r="AF4" s="148">
        <f>N4*O4*V4</f>
        <v>0</v>
      </c>
      <c r="AG4" s="148">
        <v>6767785</v>
      </c>
      <c r="AH4" s="148">
        <v>6767785</v>
      </c>
      <c r="AI4" s="148"/>
      <c r="AJ4" s="148">
        <f>AC4-AH4</f>
        <v>3108848.0858686604</v>
      </c>
      <c r="AK4" s="148"/>
      <c r="AL4" s="148"/>
      <c r="AM4" s="148"/>
      <c r="AN4" s="148"/>
      <c r="AO4" s="148"/>
    </row>
    <row r="5" spans="1:41" x14ac:dyDescent="0.2">
      <c r="A5">
        <v>2024</v>
      </c>
      <c r="B5" s="138">
        <f>+'D-PDP'!K37</f>
        <v>617978.9518351485</v>
      </c>
      <c r="C5" s="139">
        <f>+'D-PDP'!AJ37/100</f>
        <v>0.08</v>
      </c>
      <c r="D5" s="140">
        <f>+'D-PDP'!R37*'D-PDP'!BM37*'D-PDP'!BN37</f>
        <v>406027.80606617825</v>
      </c>
      <c r="E5" s="141">
        <f>+'D-PDP'!BG37*'D-PDP'!BQ37+'D-PDP'!BH37*'D-PDP'!BR37+'D-PDP'!BI37*'D-PDP'!BS37</f>
        <v>462006.28221933008</v>
      </c>
      <c r="F5" s="138">
        <f>+'D-PNP'!K37</f>
        <v>70516.664821132203</v>
      </c>
      <c r="G5" s="139">
        <f>+'D-PNP'!AJ37/100</f>
        <v>0.08</v>
      </c>
      <c r="H5" s="140">
        <f>+'D-PNP'!R37*'D-PDP'!BM37*'D-PDP'!BN37</f>
        <v>63361.632632658344</v>
      </c>
      <c r="I5" s="141">
        <f>+'D-PNP'!BG37*'D-PNP'!BQ37+'D-PNP'!BH37*'D-PNP'!BR37+'D-PNP'!BI37*'D-PNP'!BS37</f>
        <v>72066.4938551948</v>
      </c>
      <c r="J5" s="138">
        <f>+'D-PND'!K37</f>
        <v>0</v>
      </c>
      <c r="K5" s="139">
        <f>+'D-PND'!AJ37/100</f>
        <v>0</v>
      </c>
      <c r="L5" s="140">
        <f>+'D-PND'!R37*'D-PDP'!BM37*'D-PDP'!BN37</f>
        <v>0</v>
      </c>
      <c r="M5" s="141"/>
      <c r="N5" s="138">
        <f>+'D-PRB'!K37</f>
        <v>0</v>
      </c>
      <c r="O5" s="139">
        <f>+'D-PRB'!AJ37/100</f>
        <v>0</v>
      </c>
      <c r="P5" s="140">
        <f>+'D-PRB'!R37*'D-PDP'!BM37*'D-PDP'!BN37</f>
        <v>0</v>
      </c>
      <c r="Q5" s="140"/>
      <c r="R5" s="138">
        <f>+'D-PS'!K37</f>
        <v>0</v>
      </c>
      <c r="S5" s="139">
        <f>+'D-PS'!AJ37/100</f>
        <v>0</v>
      </c>
      <c r="T5" s="140">
        <f>+'D-PS'!R37*'D-PDP'!BM37*'D-PDP'!BN37</f>
        <v>0</v>
      </c>
      <c r="U5" s="141"/>
      <c r="V5" s="140">
        <f>+'D-PDP'!BJ37</f>
        <v>98.739042472412734</v>
      </c>
      <c r="X5" s="132">
        <f t="shared" ref="X5:X35" si="2">+(B5+F5+J5+N5+R5)*V5+D5+H5+E5+I5</f>
        <v>68984860.149867862</v>
      </c>
      <c r="Y5" s="132">
        <f t="shared" si="0"/>
        <v>68984860.149867862</v>
      </c>
      <c r="Z5" s="132">
        <f t="shared" si="1"/>
        <v>0</v>
      </c>
      <c r="AA5" s="148"/>
      <c r="AB5" s="132">
        <f t="shared" ref="AB5:AB35" si="3">((B5*C5)+(F5*G5)+(J5*K5)+(N5*O5)+(R5*S5))*V5</f>
        <v>5438511.8348075598</v>
      </c>
      <c r="AC5" s="148">
        <f t="shared" ref="AC5:AC35" si="4">((B5*C5)+(F5*G5)+(J5*K5)+(N5*O5))*V5</f>
        <v>5438511.8348075598</v>
      </c>
      <c r="AD5" s="148">
        <f t="shared" ref="AD5:AD35" si="5">AB5-AC5</f>
        <v>0</v>
      </c>
      <c r="AF5" s="148">
        <f t="shared" ref="AF5:AF23" si="6">N5*O5*V5</f>
        <v>0</v>
      </c>
      <c r="AG5" s="148">
        <v>5438511.5</v>
      </c>
      <c r="AH5" s="148">
        <v>5438511.5</v>
      </c>
      <c r="AI5" s="148"/>
      <c r="AJ5" s="148">
        <f t="shared" ref="AJ5:AJ22" si="7">AC5-AH5</f>
        <v>0.33480755984783173</v>
      </c>
      <c r="AL5" s="148"/>
    </row>
    <row r="6" spans="1:41" x14ac:dyDescent="0.2">
      <c r="A6">
        <v>2025</v>
      </c>
      <c r="B6" s="138">
        <f>+'D-PDP'!K38</f>
        <v>505729.40674571134</v>
      </c>
      <c r="C6" s="139">
        <f>+'D-PDP'!AJ38/100</f>
        <v>0.08</v>
      </c>
      <c r="D6" s="140">
        <f>+'D-PDP'!R38*'D-PDP'!BM38*'D-PDP'!BN38</f>
        <v>277078.33797588822</v>
      </c>
      <c r="E6" s="141">
        <f>+'D-PDP'!BG38*'D-PDP'!BQ38+'D-PDP'!BH38*'D-PDP'!BR38+'D-PDP'!BI38*'D-PDP'!BS38</f>
        <v>367781.92332421965</v>
      </c>
      <c r="F6" s="138">
        <f>+'D-PNP'!K38</f>
        <v>52689.215435401653</v>
      </c>
      <c r="G6" s="139">
        <f>+'D-PNP'!AJ38/100</f>
        <v>7.9999999999999988E-2</v>
      </c>
      <c r="H6" s="140">
        <f>+'D-PNP'!R38*'D-PDP'!BM38*'D-PDP'!BN38</f>
        <v>42074.699333239805</v>
      </c>
      <c r="I6" s="141">
        <f>+'D-PNP'!BG38*'D-PNP'!BQ38+'D-PNP'!BH38*'D-PNP'!BR38+'D-PNP'!BI38*'D-PNP'!BS38</f>
        <v>55833.017750490057</v>
      </c>
      <c r="J6" s="138">
        <f>+'D-PND'!K38</f>
        <v>81343.903734922176</v>
      </c>
      <c r="K6" s="139">
        <f>+'D-PND'!AJ38/100</f>
        <v>8.0000000000000238E-2</v>
      </c>
      <c r="L6" s="140">
        <f>+'D-PND'!R38*'D-PDP'!BM38*'D-PDP'!BN38</f>
        <v>0</v>
      </c>
      <c r="M6" s="141"/>
      <c r="N6" s="138">
        <f>+'D-PRB'!K38</f>
        <v>42373.405275866389</v>
      </c>
      <c r="O6" s="139">
        <f>+'D-PRB'!AJ38/100</f>
        <v>0.08</v>
      </c>
      <c r="P6" s="140">
        <f>+'D-PRB'!R38*'D-PDP'!BM38*'D-PDP'!BN38</f>
        <v>0</v>
      </c>
      <c r="Q6" s="140"/>
      <c r="R6" s="138">
        <f>+'D-PS'!K38</f>
        <v>46040.19494772295</v>
      </c>
      <c r="S6" s="139">
        <f>+'D-PS'!AJ38/100</f>
        <v>7.9999999999999793E-2</v>
      </c>
      <c r="T6" s="140">
        <f>+'D-PS'!R38*'D-PDP'!BM38*'D-PDP'!BN38</f>
        <v>0</v>
      </c>
      <c r="U6" s="141"/>
      <c r="V6" s="140">
        <f>+'D-PDP'!BJ38</f>
        <v>98.739042472412734</v>
      </c>
      <c r="W6" s="132"/>
      <c r="X6" s="132">
        <f t="shared" si="2"/>
        <v>72642181.424681187</v>
      </c>
      <c r="Y6" s="132">
        <f t="shared" si="0"/>
        <v>68096216.660299808</v>
      </c>
      <c r="Z6" s="132">
        <f t="shared" si="1"/>
        <v>4545964.7643813789</v>
      </c>
      <c r="AA6" s="148"/>
      <c r="AB6" s="132">
        <f t="shared" si="3"/>
        <v>5751953.0757037895</v>
      </c>
      <c r="AC6" s="148">
        <f t="shared" si="4"/>
        <v>5388275.8945532804</v>
      </c>
      <c r="AD6" s="148">
        <f t="shared" si="5"/>
        <v>363677.18115050904</v>
      </c>
      <c r="AF6" s="148">
        <f t="shared" si="6"/>
        <v>334712.75705876236</v>
      </c>
      <c r="AG6" s="148">
        <v>5751953</v>
      </c>
      <c r="AH6" s="148">
        <v>9799293</v>
      </c>
      <c r="AI6" s="148"/>
      <c r="AJ6" s="148">
        <f t="shared" si="7"/>
        <v>-4411017.1054467196</v>
      </c>
      <c r="AK6" s="147"/>
      <c r="AL6" s="148">
        <f>((B6*C6)+(F6*G6))*V6</f>
        <v>4411017.6042341692</v>
      </c>
    </row>
    <row r="7" spans="1:41" x14ac:dyDescent="0.2">
      <c r="A7">
        <v>2026</v>
      </c>
      <c r="B7" s="138">
        <f>+'D-PDP'!K39</f>
        <v>438711.30075375666</v>
      </c>
      <c r="C7" s="139">
        <f>+'D-PDP'!AJ39/100</f>
        <v>0.08</v>
      </c>
      <c r="D7" s="140">
        <f>+'D-PDP'!R39*'D-PDP'!BM39*'D-PDP'!BN39</f>
        <v>185235.98517663454</v>
      </c>
      <c r="E7" s="141">
        <f>+'D-PDP'!BG39*'D-PDP'!BQ39+'D-PDP'!BH39*'D-PDP'!BR39+'D-PDP'!BI39*'D-PDP'!BS39</f>
        <v>298692.96411495801</v>
      </c>
      <c r="F7" s="138">
        <f>+'D-PNP'!K39</f>
        <v>44607.570382578589</v>
      </c>
      <c r="G7" s="139">
        <f>+'D-PNP'!AJ39/100</f>
        <v>7.9999999999999932E-2</v>
      </c>
      <c r="H7" s="140">
        <f>+'D-PNP'!R39*'D-PDP'!BM39*'D-PDP'!BN39</f>
        <v>27862.872116786755</v>
      </c>
      <c r="I7" s="141">
        <f>+'D-PNP'!BG39*'D-PNP'!BQ39+'D-PNP'!BH39*'D-PNP'!BR39+'D-PNP'!BI39*'D-PNP'!BS39</f>
        <v>44929.604328798006</v>
      </c>
      <c r="J7" s="138">
        <f>+'D-PND'!K39</f>
        <v>274330.32961249346</v>
      </c>
      <c r="K7" s="139">
        <f>+'D-PND'!AJ39/100</f>
        <v>8.0000000000000029E-2</v>
      </c>
      <c r="L7" s="140">
        <f>+'D-PND'!R39*'D-PDP'!BM39*'D-PDP'!BN39</f>
        <v>0</v>
      </c>
      <c r="M7" s="141"/>
      <c r="N7" s="138">
        <f>+'D-PRB'!K39</f>
        <v>155362.30034194887</v>
      </c>
      <c r="O7" s="139">
        <f>+'D-PRB'!AJ39/100</f>
        <v>0.08</v>
      </c>
      <c r="P7" s="140">
        <f>+'D-PRB'!R39*'D-PDP'!BM39*'D-PDP'!BN39</f>
        <v>0</v>
      </c>
      <c r="Q7" s="140"/>
      <c r="R7" s="138">
        <f>+'D-PS'!K39</f>
        <v>74725.516466655186</v>
      </c>
      <c r="S7" s="139">
        <f>+'D-PS'!AJ39/100</f>
        <v>7.9999999999999863E-2</v>
      </c>
      <c r="T7" s="140">
        <f>+'D-PS'!R39*'D-PDP'!BM39*'D-PDP'!BN39</f>
        <v>0</v>
      </c>
      <c r="U7" s="141"/>
      <c r="V7" s="140">
        <f>+'D-PDP'!BJ39</f>
        <v>98.739042472412734</v>
      </c>
      <c r="W7" s="132"/>
      <c r="X7" s="132">
        <f t="shared" si="2"/>
        <v>98084928.753914818</v>
      </c>
      <c r="Y7" s="132">
        <f t="shared" si="0"/>
        <v>90706602.809740782</v>
      </c>
      <c r="Z7" s="132">
        <f t="shared" si="1"/>
        <v>7378325.9441740364</v>
      </c>
      <c r="AA7" s="148"/>
      <c r="AB7" s="132">
        <f t="shared" si="3"/>
        <v>7802256.5862542093</v>
      </c>
      <c r="AC7" s="148">
        <f t="shared" si="4"/>
        <v>7211990.5107202874</v>
      </c>
      <c r="AD7" s="148">
        <f t="shared" si="5"/>
        <v>590266.07553392183</v>
      </c>
      <c r="AF7" s="148">
        <f t="shared" si="6"/>
        <v>1227225.9817660346</v>
      </c>
      <c r="AG7" s="148">
        <v>7802256</v>
      </c>
      <c r="AH7" s="148">
        <v>11029785</v>
      </c>
      <c r="AI7" s="148"/>
      <c r="AJ7" s="148">
        <f t="shared" si="7"/>
        <v>-3817794.4892797126</v>
      </c>
      <c r="AL7" s="148">
        <f t="shared" ref="AL7:AL22" si="8">((B7*C7)+(F7*G7))*V7</f>
        <v>3817795.4035879341</v>
      </c>
    </row>
    <row r="8" spans="1:41" x14ac:dyDescent="0.2">
      <c r="A8">
        <v>2027</v>
      </c>
      <c r="B8" s="138">
        <f>+'D-PDP'!K40</f>
        <v>388233.49236634024</v>
      </c>
      <c r="C8" s="139">
        <f>+'D-PDP'!AJ40/100</f>
        <v>0.08</v>
      </c>
      <c r="D8" s="140">
        <f>+'D-PDP'!R40*'D-PDP'!BM40*'D-PDP'!BN40</f>
        <v>114226.2416147943</v>
      </c>
      <c r="E8" s="141">
        <f>+'D-PDP'!BG40*'D-PDP'!BQ40+'D-PDP'!BH40*'D-PDP'!BR40+'D-PDP'!BI40*'D-PDP'!BS40</f>
        <v>241442.3094235312</v>
      </c>
      <c r="F8" s="138">
        <f>+'D-PNP'!K40</f>
        <v>39338.98932009394</v>
      </c>
      <c r="G8" s="139">
        <f>+'D-PNP'!AJ40/100</f>
        <v>7.9999999999999974E-2</v>
      </c>
      <c r="H8" s="140">
        <f>+'D-PNP'!R40*'D-PDP'!BM40*'D-PDP'!BN40</f>
        <v>17216.436865847125</v>
      </c>
      <c r="I8" s="141">
        <f>+'D-PNP'!BG40*'D-PNP'!BQ40+'D-PNP'!BH40*'D-PNP'!BR40+'D-PNP'!BI40*'D-PNP'!BS40</f>
        <v>36395.448984510505</v>
      </c>
      <c r="J8" s="138">
        <f>+'D-PND'!K40</f>
        <v>598188.7018468976</v>
      </c>
      <c r="K8" s="139">
        <f>+'D-PND'!AJ40/100</f>
        <v>7.9999999999999988E-2</v>
      </c>
      <c r="L8" s="140">
        <f>+'D-PND'!R40*'D-PDP'!BM40*'D-PDP'!BN40</f>
        <v>0</v>
      </c>
      <c r="M8" s="141"/>
      <c r="N8" s="138">
        <f>+'D-PRB'!K40</f>
        <v>298709.33130010939</v>
      </c>
      <c r="O8" s="139">
        <f>+'D-PRB'!AJ40/100</f>
        <v>8.0000000000000057E-2</v>
      </c>
      <c r="P8" s="140">
        <f>+'D-PRB'!R40*'D-PDP'!BM40*'D-PDP'!BN40</f>
        <v>0</v>
      </c>
      <c r="Q8" s="140"/>
      <c r="R8" s="138">
        <f>+'D-PS'!K40</f>
        <v>136702.54903426394</v>
      </c>
      <c r="S8" s="139">
        <f>+'D-PS'!AJ40/100</f>
        <v>0.08</v>
      </c>
      <c r="T8" s="140">
        <f>+'D-PS'!R40*'D-PDP'!BM40*'D-PDP'!BN40</f>
        <v>0</v>
      </c>
      <c r="U8" s="141"/>
      <c r="V8" s="140">
        <f>+'D-PDP'!BJ40</f>
        <v>98.739042472412734</v>
      </c>
      <c r="W8" s="132"/>
      <c r="X8" s="132">
        <f t="shared" si="2"/>
        <v>144684109.64966744</v>
      </c>
      <c r="Y8" s="132">
        <f t="shared" si="0"/>
        <v>131186230.8544862</v>
      </c>
      <c r="Z8" s="132">
        <f t="shared" si="1"/>
        <v>13497878.795181245</v>
      </c>
      <c r="AA8" s="148"/>
      <c r="AB8" s="132">
        <f t="shared" si="3"/>
        <v>11541986.337022303</v>
      </c>
      <c r="AC8" s="148">
        <f t="shared" si="4"/>
        <v>10462156.033407802</v>
      </c>
      <c r="AD8" s="148">
        <f t="shared" si="5"/>
        <v>1079830.3036145009</v>
      </c>
      <c r="AF8" s="148">
        <f t="shared" si="6"/>
        <v>2359541.8680118024</v>
      </c>
      <c r="AG8" s="148">
        <v>11541986</v>
      </c>
      <c r="AH8" s="148">
        <v>13839604</v>
      </c>
      <c r="AI8" s="148"/>
      <c r="AJ8" s="148">
        <f t="shared" si="7"/>
        <v>-3377447.9665921982</v>
      </c>
      <c r="AL8" s="148">
        <f t="shared" si="8"/>
        <v>3377447.7943417393</v>
      </c>
    </row>
    <row r="9" spans="1:41" x14ac:dyDescent="0.2">
      <c r="A9">
        <v>2028</v>
      </c>
      <c r="B9" s="138">
        <f>+'D-PDP'!K41</f>
        <v>346230.18378823373</v>
      </c>
      <c r="C9" s="139">
        <f>+'D-PDP'!AJ41/100</f>
        <v>0.08</v>
      </c>
      <c r="D9" s="140">
        <f>+'D-PDP'!R41*'D-PDP'!BM41*'D-PDP'!BN41</f>
        <v>74060.344442301182</v>
      </c>
      <c r="E9" s="141">
        <f>+'D-PDP'!BG41*'D-PDP'!BQ41+'D-PDP'!BH41*'D-PDP'!BR41+'D-PDP'!BI41*'D-PDP'!BS41</f>
        <v>194235.22088291237</v>
      </c>
      <c r="F9" s="138">
        <f>+'D-PNP'!K41</f>
        <v>34945.792016083666</v>
      </c>
      <c r="G9" s="139">
        <f>+'D-PNP'!AJ41/100</f>
        <v>8.0000000000000029E-2</v>
      </c>
      <c r="H9" s="140">
        <f>+'D-PNP'!R41*'D-PDP'!BM41*'D-PDP'!BN41</f>
        <v>11198.964208237334</v>
      </c>
      <c r="I9" s="141">
        <f>+'D-PNP'!BG41*'D-PNP'!BQ41+'D-PNP'!BH41*'D-PNP'!BR41+'D-PNP'!BI41*'D-PNP'!BS41</f>
        <v>29369.09590851979</v>
      </c>
      <c r="J9" s="138">
        <f>+'D-PND'!K41</f>
        <v>698471.23235687602</v>
      </c>
      <c r="K9" s="139">
        <f>+'D-PND'!AJ41/100</f>
        <v>8.0000000000000016E-2</v>
      </c>
      <c r="L9" s="140">
        <f>+'D-PND'!R41*'D-PDP'!BM41*'D-PDP'!BN41</f>
        <v>0</v>
      </c>
      <c r="M9" s="141"/>
      <c r="N9" s="138">
        <f>+'D-PRB'!K41</f>
        <v>364716.45340323425</v>
      </c>
      <c r="O9" s="139">
        <f>+'D-PRB'!AJ41/100</f>
        <v>8.0000000000000057E-2</v>
      </c>
      <c r="P9" s="140">
        <f>+'D-PRB'!R41*'D-PDP'!BM41*'D-PDP'!BN41</f>
        <v>0</v>
      </c>
      <c r="Q9" s="140"/>
      <c r="R9" s="138">
        <f>+'D-PS'!K41</f>
        <v>247765.97277913243</v>
      </c>
      <c r="S9" s="139">
        <f>+'D-PS'!AJ41/100</f>
        <v>7.9999999999999946E-2</v>
      </c>
      <c r="T9" s="140">
        <f>+'D-PS'!R41*'D-PDP'!BM41*'D-PDP'!BN41</f>
        <v>0</v>
      </c>
      <c r="U9" s="141"/>
      <c r="V9" s="140">
        <f>+'D-PDP'!BJ41</f>
        <v>98.739042472412734</v>
      </c>
      <c r="W9" s="132"/>
      <c r="X9" s="132">
        <f t="shared" si="2"/>
        <v>167388123.459719</v>
      </c>
      <c r="Y9" s="132">
        <f t="shared" si="0"/>
        <v>142923948.55026159</v>
      </c>
      <c r="Z9" s="132">
        <f t="shared" si="1"/>
        <v>24464174.909457415</v>
      </c>
      <c r="AA9" s="148"/>
      <c r="AB9" s="132">
        <f t="shared" si="3"/>
        <v>13366340.786742162</v>
      </c>
      <c r="AC9" s="148">
        <f t="shared" si="4"/>
        <v>11409206.79398557</v>
      </c>
      <c r="AD9" s="148">
        <f t="shared" si="5"/>
        <v>1957133.9927565921</v>
      </c>
      <c r="AF9" s="148">
        <f t="shared" si="6"/>
        <v>2880940.2706375769</v>
      </c>
      <c r="AG9" s="148">
        <v>13366340</v>
      </c>
      <c r="AH9" s="148">
        <v>14420162</v>
      </c>
      <c r="AI9" s="148"/>
      <c r="AJ9" s="148">
        <f t="shared" si="7"/>
        <v>-3010955.2060144302</v>
      </c>
      <c r="AL9" s="148">
        <f t="shared" si="8"/>
        <v>3010956.0691524693</v>
      </c>
    </row>
    <row r="10" spans="1:41" x14ac:dyDescent="0.2">
      <c r="A10">
        <v>2029</v>
      </c>
      <c r="B10" s="138">
        <f>+'D-PDP'!K42</f>
        <v>308334.60850705521</v>
      </c>
      <c r="C10" s="139">
        <f>+'D-PDP'!AJ42/100</f>
        <v>0.08</v>
      </c>
      <c r="D10" s="140">
        <f>+'D-PDP'!R42*'D-PDP'!BM42*'D-PDP'!BN42</f>
        <v>64513.17525122322</v>
      </c>
      <c r="E10" s="141">
        <f>+'D-PDP'!BG42*'D-PDP'!BQ42+'D-PDP'!BH42*'D-PDP'!BR42+'D-PDP'!BI42*'D-PDP'!BS42</f>
        <v>152931.23720171436</v>
      </c>
      <c r="F10" s="138">
        <f>+'D-PNP'!K42</f>
        <v>31022.744954278693</v>
      </c>
      <c r="G10" s="139">
        <f>+'D-PNP'!AJ42/100</f>
        <v>8.0000000000000016E-2</v>
      </c>
      <c r="H10" s="140">
        <f>+'D-PNP'!R42*'D-PDP'!BM42*'D-PDP'!BN42</f>
        <v>9836.8850880317041</v>
      </c>
      <c r="I10" s="141">
        <f>+'D-PNP'!BG42*'D-PNP'!BQ42+'D-PNP'!BH42*'D-PNP'!BR42+'D-PNP'!BI42*'D-PNP'!BS42</f>
        <v>23317.58848333457</v>
      </c>
      <c r="J10" s="138">
        <f>+'D-PND'!K42</f>
        <v>536364.07825887192</v>
      </c>
      <c r="K10" s="139">
        <f>+'D-PND'!AJ42/100</f>
        <v>7.9999999999999988E-2</v>
      </c>
      <c r="L10" s="140">
        <f>+'D-PND'!R42*'D-PDP'!BM42*'D-PDP'!BN42</f>
        <v>0</v>
      </c>
      <c r="M10" s="141"/>
      <c r="N10" s="138">
        <f>+'D-PRB'!K42</f>
        <v>379034.20058079064</v>
      </c>
      <c r="O10" s="139">
        <f>+'D-PRB'!AJ42/100</f>
        <v>8.0000000000000029E-2</v>
      </c>
      <c r="P10" s="140">
        <f>+'D-PRB'!R42*'D-PDP'!BM42*'D-PDP'!BN42</f>
        <v>0</v>
      </c>
      <c r="Q10" s="140"/>
      <c r="R10" s="138">
        <f>+'D-PS'!K42</f>
        <v>285695.11359650642</v>
      </c>
      <c r="S10" s="139">
        <f>+'D-PS'!AJ42/100</f>
        <v>0.08</v>
      </c>
      <c r="T10" s="140">
        <f>+'D-PS'!R42*'D-PDP'!BM42*'D-PDP'!BN42</f>
        <v>0</v>
      </c>
      <c r="U10" s="141"/>
      <c r="V10" s="140">
        <f>+'D-PDP'!BJ42</f>
        <v>98.739042472412734</v>
      </c>
      <c r="W10" s="132"/>
      <c r="X10" s="132">
        <f t="shared" si="2"/>
        <v>152353230.51185772</v>
      </c>
      <c r="Y10" s="132">
        <f t="shared" si="0"/>
        <v>124143968.55629149</v>
      </c>
      <c r="Z10" s="132">
        <f t="shared" si="1"/>
        <v>28209261.955566227</v>
      </c>
      <c r="AA10" s="148"/>
      <c r="AB10" s="132">
        <f t="shared" si="3"/>
        <v>12168210.530066673</v>
      </c>
      <c r="AC10" s="148">
        <f t="shared" si="4"/>
        <v>9911469.5736213755</v>
      </c>
      <c r="AD10" s="148">
        <f t="shared" si="5"/>
        <v>2256740.9564452972</v>
      </c>
      <c r="AF10" s="148">
        <f t="shared" si="6"/>
        <v>2994037.9223714964</v>
      </c>
      <c r="AG10" s="148">
        <v>12168210</v>
      </c>
      <c r="AH10" s="148">
        <v>12592095</v>
      </c>
      <c r="AI10" s="148"/>
      <c r="AJ10" s="148">
        <f t="shared" si="7"/>
        <v>-2680625.4263786245</v>
      </c>
      <c r="AL10" s="148">
        <f t="shared" si="8"/>
        <v>2680625.6109395386</v>
      </c>
    </row>
    <row r="11" spans="1:41" x14ac:dyDescent="0.2">
      <c r="A11">
        <v>2030</v>
      </c>
      <c r="B11" s="138">
        <f>+'D-PDP'!K43</f>
        <v>276318.91622446699</v>
      </c>
      <c r="C11" s="139">
        <f>+'D-PDP'!AJ43/100</f>
        <v>0.08</v>
      </c>
      <c r="D11" s="140">
        <f>+'D-PDP'!R43*'D-PDP'!BM43*'D-PDP'!BN43</f>
        <v>55653.704405049262</v>
      </c>
      <c r="E11" s="141">
        <f>+'D-PDP'!BG43*'D-PDP'!BQ43+'D-PDP'!BH43*'D-PDP'!BR43+'D-PDP'!BI43*'D-PDP'!BS43</f>
        <v>118541.49992982257</v>
      </c>
      <c r="F11" s="138">
        <f>+'D-PNP'!K43</f>
        <v>27709.429403662158</v>
      </c>
      <c r="G11" s="139">
        <f>+'D-PNP'!AJ43/100</f>
        <v>7.9999999999999974E-2</v>
      </c>
      <c r="H11" s="140">
        <f>+'D-PNP'!R43*'D-PDP'!BM43*'D-PDP'!BN43</f>
        <v>8537.151035273735</v>
      </c>
      <c r="I11" s="141">
        <f>+'D-PNP'!BG43*'D-PNP'!BQ43+'D-PNP'!BH43*'D-PNP'!BR43+'D-PNP'!BI43*'D-PNP'!BS43</f>
        <v>18182.777383700468</v>
      </c>
      <c r="J11" s="138">
        <f>+'D-PND'!K43</f>
        <v>383042.99234704679</v>
      </c>
      <c r="K11" s="139">
        <f>+'D-PND'!AJ43/100</f>
        <v>7.9999999999999988E-2</v>
      </c>
      <c r="L11" s="140">
        <f>+'D-PND'!R43*'D-PDP'!BM43*'D-PDP'!BN43</f>
        <v>0</v>
      </c>
      <c r="M11" s="141"/>
      <c r="N11" s="138">
        <f>+'D-PRB'!K43</f>
        <v>334056.09090812516</v>
      </c>
      <c r="O11" s="139">
        <f>+'D-PRB'!AJ43/100</f>
        <v>7.9999999999999946E-2</v>
      </c>
      <c r="P11" s="140">
        <f>+'D-PRB'!R43*'D-PDP'!BM43*'D-PDP'!BN43</f>
        <v>0</v>
      </c>
      <c r="Q11" s="140"/>
      <c r="R11" s="138">
        <f>+'D-PS'!K43</f>
        <v>283698.02915118635</v>
      </c>
      <c r="S11" s="139">
        <f>+'D-PS'!AJ43/100</f>
        <v>8.0000000000000057E-2</v>
      </c>
      <c r="T11" s="140">
        <f>+'D-PS'!R43*'D-PDP'!BM43*'D-PDP'!BN43</f>
        <v>0</v>
      </c>
      <c r="U11" s="141"/>
      <c r="V11" s="140">
        <f>+'D-PDP'!BJ43</f>
        <v>98.739042472412734</v>
      </c>
      <c r="W11" s="132"/>
      <c r="X11" s="132">
        <f t="shared" si="2"/>
        <v>129038131.4527065</v>
      </c>
      <c r="Y11" s="132">
        <f t="shared" si="0"/>
        <v>101026059.70300773</v>
      </c>
      <c r="Z11" s="132">
        <f t="shared" si="1"/>
        <v>28012071.749698773</v>
      </c>
      <c r="AA11" s="148"/>
      <c r="AB11" s="132">
        <f t="shared" si="3"/>
        <v>10306977.30559621</v>
      </c>
      <c r="AC11" s="148">
        <f t="shared" si="4"/>
        <v>8066011.5656203069</v>
      </c>
      <c r="AD11" s="148">
        <f t="shared" si="5"/>
        <v>2240965.7399759032</v>
      </c>
      <c r="AF11" s="148">
        <f t="shared" si="6"/>
        <v>2638750.2838676414</v>
      </c>
      <c r="AG11" s="148">
        <v>10306977</v>
      </c>
      <c r="AH11" s="148">
        <v>10467568</v>
      </c>
      <c r="AI11" s="148"/>
      <c r="AJ11" s="148">
        <f t="shared" si="7"/>
        <v>-2401556.4343796931</v>
      </c>
      <c r="AL11" s="148">
        <f t="shared" si="8"/>
        <v>2401557.4185434575</v>
      </c>
    </row>
    <row r="12" spans="1:41" x14ac:dyDescent="0.2">
      <c r="A12">
        <v>2031</v>
      </c>
      <c r="B12" s="138">
        <f>+'D-PDP'!K44</f>
        <v>248634.74638113598</v>
      </c>
      <c r="C12" s="139">
        <f>+'D-PDP'!AJ44/100</f>
        <v>0.08</v>
      </c>
      <c r="D12" s="140">
        <f>+'D-PDP'!R44*'D-PDP'!BM44*'D-PDP'!BN44</f>
        <v>46277.634787315932</v>
      </c>
      <c r="E12" s="141">
        <f>+'D-PDP'!BG44*'D-PDP'!BQ44+'D-PDP'!BH44*'D-PDP'!BR44+'D-PDP'!BI44*'D-PDP'!BS44</f>
        <v>88656.22842632953</v>
      </c>
      <c r="F12" s="138">
        <f>+'D-PNP'!K44</f>
        <v>24820.555892446806</v>
      </c>
      <c r="G12" s="139">
        <f>+'D-PNP'!AJ44/100</f>
        <v>8.0000000000000029E-2</v>
      </c>
      <c r="H12" s="140">
        <f>+'D-PNP'!R44*'D-PDP'!BM44*'D-PDP'!BN44</f>
        <v>7136.279864647172</v>
      </c>
      <c r="I12" s="141">
        <f>+'D-PNP'!BG44*'D-PNP'!BQ44+'D-PNP'!BH44*'D-PNP'!BR44+'D-PNP'!BI44*'D-PNP'!BS44</f>
        <v>13670.727577300677</v>
      </c>
      <c r="J12" s="138">
        <f>+'D-PND'!K44</f>
        <v>281854.57637012005</v>
      </c>
      <c r="K12" s="139">
        <f>+'D-PND'!AJ44/100</f>
        <v>8.0000000000000016E-2</v>
      </c>
      <c r="L12" s="140">
        <f>+'D-PND'!R44*'D-PDP'!BM44*'D-PDP'!BN44</f>
        <v>0</v>
      </c>
      <c r="M12" s="141"/>
      <c r="N12" s="138">
        <f>+'D-PRB'!K44</f>
        <v>268905.35247512162</v>
      </c>
      <c r="O12" s="139">
        <f>+'D-PRB'!AJ44/100</f>
        <v>0.08</v>
      </c>
      <c r="P12" s="140">
        <f>+'D-PRB'!R44*'D-PDP'!BM44*'D-PDP'!BN44</f>
        <v>0</v>
      </c>
      <c r="Q12" s="140"/>
      <c r="R12" s="138">
        <f>+'D-PS'!K44</f>
        <v>270049.99966174376</v>
      </c>
      <c r="S12" s="139">
        <f>+'D-PS'!AJ44/100</f>
        <v>7.999999999999996E-2</v>
      </c>
      <c r="T12" s="140">
        <f>+'D-PS'!R44*'D-PDP'!BM44*'D-PDP'!BN44</f>
        <v>0</v>
      </c>
      <c r="U12" s="141"/>
      <c r="V12" s="140">
        <f>+'D-PDP'!BJ44</f>
        <v>98.739042472412734</v>
      </c>
      <c r="W12" s="132"/>
      <c r="X12" s="132">
        <f t="shared" si="2"/>
        <v>108202441.96878265</v>
      </c>
      <c r="Y12" s="132">
        <f t="shared" si="0"/>
        <v>81537963.582506686</v>
      </c>
      <c r="Z12" s="132">
        <f t="shared" si="1"/>
        <v>26664478.386275962</v>
      </c>
      <c r="AA12" s="148"/>
      <c r="AB12" s="132">
        <f t="shared" si="3"/>
        <v>8643736.0878501628</v>
      </c>
      <c r="AC12" s="148">
        <f t="shared" si="4"/>
        <v>6510577.816948087</v>
      </c>
      <c r="AD12" s="148">
        <f t="shared" si="5"/>
        <v>2133158.2709020758</v>
      </c>
      <c r="AF12" s="148">
        <f t="shared" si="6"/>
        <v>2124116.5615280122</v>
      </c>
      <c r="AG12" s="148">
        <v>8643736</v>
      </c>
      <c r="AH12" s="148">
        <v>8670635</v>
      </c>
      <c r="AI12" s="148"/>
      <c r="AJ12" s="148">
        <f t="shared" si="7"/>
        <v>-2160057.183051913</v>
      </c>
      <c r="AL12" s="148">
        <f t="shared" si="8"/>
        <v>2160057.1764398203</v>
      </c>
    </row>
    <row r="13" spans="1:41" x14ac:dyDescent="0.2">
      <c r="A13">
        <v>2032</v>
      </c>
      <c r="B13" s="138">
        <f>+'D-PDP'!K45</f>
        <v>224704.45484941144</v>
      </c>
      <c r="C13" s="139">
        <f>+'D-PDP'!AJ45/100</f>
        <v>0.08</v>
      </c>
      <c r="D13" s="140">
        <f>+'D-PDP'!R45*'D-PDP'!BM45*'D-PDP'!BN45</f>
        <v>36546.987919960244</v>
      </c>
      <c r="E13" s="141">
        <f>+'D-PDP'!BG45*'D-PDP'!BQ45+'D-PDP'!BH45*'D-PDP'!BR45+'D-PDP'!BI45*'D-PDP'!BS45</f>
        <v>62998.433542102852</v>
      </c>
      <c r="F13" s="138">
        <f>+'D-PNP'!K45</f>
        <v>22350.169489846914</v>
      </c>
      <c r="G13" s="139">
        <f>+'D-PNP'!AJ45/100</f>
        <v>7.9999999999999946E-2</v>
      </c>
      <c r="H13" s="140">
        <f>+'D-PNP'!R45*'D-PDP'!BM45*'D-PDP'!BN45</f>
        <v>5667.8927178725362</v>
      </c>
      <c r="I13" s="141">
        <f>+'D-PNP'!BG45*'D-PNP'!BQ45+'D-PNP'!BH45*'D-PNP'!BR45+'D-PNP'!BI45*'D-PNP'!BS45</f>
        <v>9769.7851727313282</v>
      </c>
      <c r="J13" s="138">
        <f>+'D-PND'!K45</f>
        <v>209634.76878792036</v>
      </c>
      <c r="K13" s="139">
        <f>+'D-PND'!AJ45/100</f>
        <v>8.0000000000000071E-2</v>
      </c>
      <c r="L13" s="140">
        <f>+'D-PND'!R45*'D-PDP'!BM45*'D-PDP'!BN45</f>
        <v>0</v>
      </c>
      <c r="M13" s="141"/>
      <c r="N13" s="138">
        <f>+'D-PRB'!K45</f>
        <v>213376.97850354033</v>
      </c>
      <c r="O13" s="139">
        <f>+'D-PRB'!AJ45/100</f>
        <v>7.9999999999999932E-2</v>
      </c>
      <c r="P13" s="140">
        <f>+'D-PRB'!R45*'D-PDP'!BM45*'D-PDP'!BN45</f>
        <v>0</v>
      </c>
      <c r="Q13" s="140"/>
      <c r="R13" s="138">
        <f>+'D-PS'!K45</f>
        <v>254279.53002229321</v>
      </c>
      <c r="S13" s="139">
        <f>+'D-PS'!AJ45/100</f>
        <v>8.0000000000000029E-2</v>
      </c>
      <c r="T13" s="140">
        <f>+'D-PS'!R45*'D-PDP'!BM45*'D-PDP'!BN45</f>
        <v>0</v>
      </c>
      <c r="U13" s="141"/>
      <c r="V13" s="140">
        <f>+'D-PDP'!BJ45</f>
        <v>98.739042472412734</v>
      </c>
      <c r="W13" s="132"/>
      <c r="X13" s="132">
        <f t="shared" si="2"/>
        <v>91384012.341870084</v>
      </c>
      <c r="Y13" s="132">
        <f t="shared" si="0"/>
        <v>66276695.027133733</v>
      </c>
      <c r="Z13" s="132">
        <f t="shared" si="1"/>
        <v>25107317.314736351</v>
      </c>
      <c r="AA13" s="148"/>
      <c r="AB13" s="132">
        <f t="shared" si="3"/>
        <v>7301522.3394013941</v>
      </c>
      <c r="AC13" s="148">
        <f t="shared" si="4"/>
        <v>5292936.9542224845</v>
      </c>
      <c r="AD13" s="148">
        <f t="shared" si="5"/>
        <v>2008585.3851789096</v>
      </c>
      <c r="AF13" s="148">
        <f t="shared" si="6"/>
        <v>1685491.083447692</v>
      </c>
      <c r="AG13" s="148">
        <v>7301522.5</v>
      </c>
      <c r="AH13" s="148">
        <v>7244451.5</v>
      </c>
      <c r="AI13" s="148"/>
      <c r="AJ13" s="148">
        <f t="shared" si="7"/>
        <v>-1951514.5457775155</v>
      </c>
      <c r="AL13" s="148">
        <f t="shared" si="8"/>
        <v>1951514.9636512003</v>
      </c>
    </row>
    <row r="14" spans="1:41" x14ac:dyDescent="0.2">
      <c r="A14">
        <v>2033</v>
      </c>
      <c r="B14" s="138">
        <f>+'D-PDP'!K46</f>
        <v>202468.62431403802</v>
      </c>
      <c r="C14" s="139">
        <f>+'D-PDP'!AJ46/100</f>
        <v>0.08</v>
      </c>
      <c r="D14" s="140">
        <f>+'D-PDP'!R46*'D-PDP'!BM46*'D-PDP'!BN46</f>
        <v>24366.602211112277</v>
      </c>
      <c r="E14" s="141">
        <f>+'D-PDP'!BG46*'D-PDP'!BQ46+'D-PDP'!BH46*'D-PDP'!BR46+'D-PDP'!BI46*'D-PDP'!BS46</f>
        <v>37631.230383590068</v>
      </c>
      <c r="F14" s="138">
        <f>+'D-PNP'!K46</f>
        <v>20065.909591139876</v>
      </c>
      <c r="G14" s="139">
        <f>+'D-PNP'!AJ46/100</f>
        <v>8.0000000000000127E-2</v>
      </c>
      <c r="H14" s="140">
        <f>+'D-PNP'!R46*'D-PDP'!BM46*'D-PDP'!BN46</f>
        <v>3400.983059441628</v>
      </c>
      <c r="I14" s="141">
        <f>+'D-PNP'!BG46*'D-PNP'!BQ46+'D-PNP'!BH46*'D-PNP'!BR46+'D-PNP'!BI46*'D-PNP'!BS46</f>
        <v>5259.3114557940135</v>
      </c>
      <c r="J14" s="138">
        <f>+'D-PND'!K46</f>
        <v>157625.70713832974</v>
      </c>
      <c r="K14" s="139">
        <f>+'D-PND'!AJ46/100</f>
        <v>7.9999999999999974E-2</v>
      </c>
      <c r="L14" s="140">
        <f>+'D-PND'!R46*'D-PDP'!BM46*'D-PDP'!BN46</f>
        <v>0</v>
      </c>
      <c r="M14" s="141"/>
      <c r="N14" s="138">
        <f>+'D-PRB'!K46</f>
        <v>156020.66405676311</v>
      </c>
      <c r="O14" s="139">
        <f>+'D-PRB'!AJ46/100</f>
        <v>7.9999999999999988E-2</v>
      </c>
      <c r="P14" s="140">
        <f>+'D-PRB'!R46*'D-PDP'!BM46*'D-PDP'!BN46</f>
        <v>0</v>
      </c>
      <c r="Q14" s="140"/>
      <c r="R14" s="138">
        <f>+'D-PS'!K46</f>
        <v>244454.97497543693</v>
      </c>
      <c r="S14" s="139">
        <f>+'D-PS'!AJ46/100</f>
        <v>8.0000000000000029E-2</v>
      </c>
      <c r="T14" s="140">
        <f>+'D-PS'!R46*'D-PDP'!BM46*'D-PDP'!BN46</f>
        <v>0</v>
      </c>
      <c r="U14" s="141"/>
      <c r="V14" s="140">
        <f>+'D-PDP'!BJ46</f>
        <v>98.739042472412734</v>
      </c>
      <c r="W14" s="132"/>
      <c r="X14" s="132">
        <f t="shared" si="2"/>
        <v>77149897.445394546</v>
      </c>
      <c r="Y14" s="132">
        <f t="shared" si="0"/>
        <v>53012647.288702272</v>
      </c>
      <c r="Z14" s="132">
        <f t="shared" si="1"/>
        <v>24137250.156692274</v>
      </c>
      <c r="AA14" s="148"/>
      <c r="AB14" s="132">
        <f t="shared" si="3"/>
        <v>6166339.1454627682</v>
      </c>
      <c r="AC14" s="148">
        <f t="shared" si="4"/>
        <v>4235359.1329273861</v>
      </c>
      <c r="AD14" s="148">
        <f t="shared" si="5"/>
        <v>1930980.0125353821</v>
      </c>
      <c r="AF14" s="148">
        <f t="shared" si="6"/>
        <v>1232426.4779899816</v>
      </c>
      <c r="AG14" s="148">
        <v>6166338.5</v>
      </c>
      <c r="AH14" s="148">
        <v>5993186.5</v>
      </c>
      <c r="AI14" s="148"/>
      <c r="AJ14" s="148">
        <f t="shared" si="7"/>
        <v>-1757827.3670726139</v>
      </c>
      <c r="AL14" s="148">
        <f t="shared" si="8"/>
        <v>1757827.7435873549</v>
      </c>
    </row>
    <row r="15" spans="1:41" x14ac:dyDescent="0.2">
      <c r="A15">
        <v>2034</v>
      </c>
      <c r="B15" s="138">
        <f>+'D-PDP'!K47</f>
        <v>182986.70124880681</v>
      </c>
      <c r="C15" s="139">
        <f>+'D-PDP'!AJ47/100</f>
        <v>0.08</v>
      </c>
      <c r="D15" s="140">
        <f>+'D-PDP'!R47*'D-PDP'!BM47*'D-PDP'!BN47</f>
        <v>0</v>
      </c>
      <c r="E15" s="141">
        <f>+'D-PDP'!BG47*'D-PDP'!BQ47+'D-PDP'!BH47*'D-PDP'!BR47+'D-PDP'!BI47*'D-PDP'!BS47</f>
        <v>16842.938969235242</v>
      </c>
      <c r="F15" s="138">
        <f>+'D-PNP'!K47</f>
        <v>18109.410493059491</v>
      </c>
      <c r="G15" s="139">
        <f>+'D-PNP'!AJ47/100</f>
        <v>7.9999999999999988E-2</v>
      </c>
      <c r="H15" s="140">
        <f>+'D-PNP'!R47*'D-PDP'!BM47*'D-PDP'!BN47</f>
        <v>0</v>
      </c>
      <c r="I15" s="141">
        <f>+'D-PNP'!BG47*'D-PNP'!BQ47+'D-PNP'!BH47*'D-PNP'!BR47+'D-PNP'!BI47*'D-PNP'!BS47</f>
        <v>2295.8883667597511</v>
      </c>
      <c r="J15" s="138">
        <f>+'D-PND'!K47</f>
        <v>119595.81869423398</v>
      </c>
      <c r="K15" s="139">
        <f>+'D-PND'!AJ47/100</f>
        <v>7.9999999999999932E-2</v>
      </c>
      <c r="L15" s="140">
        <f>+'D-PND'!R47*'D-PDP'!BM47*'D-PDP'!BN47</f>
        <v>0</v>
      </c>
      <c r="M15" s="141"/>
      <c r="N15" s="138">
        <f>+'D-PRB'!K47</f>
        <v>124806.71734176576</v>
      </c>
      <c r="O15" s="139">
        <f>+'D-PRB'!AJ47/100</f>
        <v>0.08</v>
      </c>
      <c r="P15" s="140">
        <f>+'D-PRB'!R47*'D-PDP'!BM47*'D-PDP'!BN47</f>
        <v>0</v>
      </c>
      <c r="Q15" s="140"/>
      <c r="R15" s="138">
        <f>+'D-PS'!K47</f>
        <v>223413.90282660717</v>
      </c>
      <c r="S15" s="139">
        <f>+'D-PS'!AJ47/100</f>
        <v>8.0000000000000016E-2</v>
      </c>
      <c r="T15" s="140">
        <f>+'D-PS'!R47*'D-PDP'!BM47*'D-PDP'!BN47</f>
        <v>0</v>
      </c>
      <c r="U15" s="141"/>
      <c r="V15" s="140">
        <f>+'D-PDP'!BJ47</f>
        <v>98.739042472412734</v>
      </c>
      <c r="W15" s="132"/>
      <c r="X15" s="132">
        <f t="shared" si="2"/>
        <v>66066923.571801007</v>
      </c>
      <c r="Y15" s="132">
        <f t="shared" si="0"/>
        <v>44007248.731677145</v>
      </c>
      <c r="Z15" s="132">
        <f t="shared" si="1"/>
        <v>22059674.840123862</v>
      </c>
      <c r="AA15" s="148"/>
      <c r="AB15" s="132">
        <f t="shared" si="3"/>
        <v>5283822.7795572011</v>
      </c>
      <c r="AC15" s="148">
        <f t="shared" si="4"/>
        <v>3519048.792347292</v>
      </c>
      <c r="AD15" s="148">
        <f t="shared" si="5"/>
        <v>1764773.9872099091</v>
      </c>
      <c r="AF15" s="148">
        <f t="shared" si="6"/>
        <v>985863.66115608159</v>
      </c>
      <c r="AG15" s="148">
        <v>5283823</v>
      </c>
      <c r="AH15" s="148">
        <v>5107531</v>
      </c>
      <c r="AI15" s="148"/>
      <c r="AJ15" s="148">
        <f t="shared" si="7"/>
        <v>-1588482.207652708</v>
      </c>
      <c r="AL15" s="148">
        <f t="shared" si="8"/>
        <v>1588483.0014653755</v>
      </c>
    </row>
    <row r="16" spans="1:41" x14ac:dyDescent="0.2">
      <c r="A16">
        <v>2035</v>
      </c>
      <c r="B16" s="138">
        <f>+'D-PDP'!K48</f>
        <v>165829.99201857208</v>
      </c>
      <c r="C16" s="139">
        <f>+'D-PDP'!AJ48/100</f>
        <v>0.08</v>
      </c>
      <c r="D16" s="140">
        <f>+'D-PDP'!R48*'D-PDP'!BM48*'D-PDP'!BN48</f>
        <v>0</v>
      </c>
      <c r="E16" s="141">
        <f>+'D-PDP'!BG48*'D-PDP'!BQ48+'D-PDP'!BH48*'D-PDP'!BR48+'D-PDP'!BI48*'D-PDP'!BS48</f>
        <v>1964.4107574897403</v>
      </c>
      <c r="F16" s="138">
        <f>+'D-PNP'!K48</f>
        <v>16379.409773882828</v>
      </c>
      <c r="G16" s="139">
        <f>+'D-PNP'!AJ48/100</f>
        <v>7.9999999999999988E-2</v>
      </c>
      <c r="H16" s="140">
        <f>+'D-PNP'!R48*'D-PDP'!BM48*'D-PDP'!BN48</f>
        <v>0</v>
      </c>
      <c r="I16" s="141">
        <f>+'D-PNP'!BG48*'D-PNP'!BQ48+'D-PNP'!BH48*'D-PNP'!BR48+'D-PNP'!BI48*'D-PNP'!BS48</f>
        <v>269.6007980797263</v>
      </c>
      <c r="J16" s="138">
        <f>+'D-PND'!K48</f>
        <v>91589.751835763425</v>
      </c>
      <c r="K16" s="139">
        <f>+'D-PND'!AJ48/100</f>
        <v>8.0000000000000029E-2</v>
      </c>
      <c r="L16" s="140">
        <f>+'D-PND'!R48*'D-PDP'!BM48*'D-PDP'!BN48</f>
        <v>0</v>
      </c>
      <c r="M16" s="141"/>
      <c r="N16" s="138">
        <f>+'D-PRB'!K48</f>
        <v>100917.90654882789</v>
      </c>
      <c r="O16" s="139">
        <f>+'D-PRB'!AJ48/100</f>
        <v>0.08</v>
      </c>
      <c r="P16" s="140">
        <f>+'D-PRB'!R48*'D-PDP'!BM48*'D-PDP'!BN48</f>
        <v>0</v>
      </c>
      <c r="Q16" s="140"/>
      <c r="R16" s="138">
        <f>+'D-PS'!K48</f>
        <v>202400.87602473795</v>
      </c>
      <c r="S16" s="139">
        <f>+'D-PS'!AJ48/100</f>
        <v>8.0000000000000016E-2</v>
      </c>
      <c r="T16" s="140">
        <f>+'D-PS'!R48*'D-PDP'!BM48*'D-PDP'!BN48</f>
        <v>0</v>
      </c>
      <c r="U16" s="141"/>
      <c r="V16" s="140">
        <f>+'D-PDP'!BJ48</f>
        <v>98.739042472412734</v>
      </c>
      <c r="W16" s="132"/>
      <c r="X16" s="132">
        <f t="shared" si="2"/>
        <v>56986306.425774716</v>
      </c>
      <c r="Y16" s="132">
        <f t="shared" si="0"/>
        <v>37001437.731514573</v>
      </c>
      <c r="Z16" s="132">
        <f t="shared" si="1"/>
        <v>19984868.694260143</v>
      </c>
      <c r="AA16" s="148"/>
      <c r="AB16" s="132">
        <f t="shared" si="3"/>
        <v>4558725.7931375327</v>
      </c>
      <c r="AC16" s="148">
        <f t="shared" si="4"/>
        <v>2959936.2975967205</v>
      </c>
      <c r="AD16" s="148">
        <f t="shared" si="5"/>
        <v>1598789.4955408121</v>
      </c>
      <c r="AF16" s="148">
        <f t="shared" si="6"/>
        <v>797162.9968761357</v>
      </c>
      <c r="AG16" s="148">
        <v>4558725.5</v>
      </c>
      <c r="AH16" s="148">
        <v>4399230.5</v>
      </c>
      <c r="AI16" s="148"/>
      <c r="AJ16" s="148">
        <f t="shared" si="7"/>
        <v>-1439294.2024032795</v>
      </c>
      <c r="AL16" s="148">
        <f t="shared" si="8"/>
        <v>1439294.5489966497</v>
      </c>
    </row>
    <row r="17" spans="1:38" x14ac:dyDescent="0.2">
      <c r="A17">
        <v>2036</v>
      </c>
      <c r="B17" s="138">
        <f>+'D-PDP'!K49</f>
        <v>151423.80581834345</v>
      </c>
      <c r="C17" s="139">
        <f>+'D-PDP'!AJ49/100</f>
        <v>0.08</v>
      </c>
      <c r="D17" s="140">
        <f>+'D-PDP'!R49*'D-PDP'!BM49*'D-PDP'!BN49</f>
        <v>0</v>
      </c>
      <c r="E17" s="141">
        <f>+'D-PDP'!BG49*'D-PDP'!BQ49+'D-PDP'!BH49*'D-PDP'!BR49+'D-PDP'!BI49*'D-PDP'!BS49</f>
        <v>0</v>
      </c>
      <c r="F17" s="138">
        <f>+'D-PNP'!K49</f>
        <v>14883.660269500397</v>
      </c>
      <c r="G17" s="139">
        <f>+'D-PNP'!AJ49/100</f>
        <v>8.0000000000000029E-2</v>
      </c>
      <c r="H17" s="140">
        <f>+'D-PNP'!R49*'D-PDP'!BM49*'D-PDP'!BN49</f>
        <v>0</v>
      </c>
      <c r="I17" s="141">
        <f>+'D-PNP'!BG49*'D-PNP'!BQ49+'D-PNP'!BH49*'D-PNP'!BR49+'D-PNP'!BI49*'D-PNP'!BS49</f>
        <v>0</v>
      </c>
      <c r="J17" s="138">
        <f>+'D-PND'!K49</f>
        <v>70236.106162294745</v>
      </c>
      <c r="K17" s="139">
        <f>+'D-PND'!AJ49/100</f>
        <v>7.9999999999999988E-2</v>
      </c>
      <c r="L17" s="140">
        <f>+'D-PND'!R49*'D-PDP'!BM49*'D-PDP'!BN49</f>
        <v>0</v>
      </c>
      <c r="M17" s="141"/>
      <c r="N17" s="138">
        <f>+'D-PRB'!K49</f>
        <v>82498.55620227757</v>
      </c>
      <c r="O17" s="139">
        <f>+'D-PRB'!AJ49/100</f>
        <v>7.9999999999999974E-2</v>
      </c>
      <c r="P17" s="140">
        <f>+'D-PRB'!R49*'D-PDP'!BM49*'D-PDP'!BN49</f>
        <v>0</v>
      </c>
      <c r="Q17" s="140"/>
      <c r="R17" s="138">
        <f>+'D-PS'!K49</f>
        <v>182842.18675270671</v>
      </c>
      <c r="S17" s="139">
        <f>+'D-PS'!AJ49/100</f>
        <v>0.08</v>
      </c>
      <c r="T17" s="140">
        <f>+'D-PS'!R49*'D-PDP'!BM49*'D-PDP'!BN49</f>
        <v>0</v>
      </c>
      <c r="U17" s="141"/>
      <c r="V17" s="140">
        <f>+'D-PDP'!BJ49</f>
        <v>98.739042472412734</v>
      </c>
      <c r="X17" s="132">
        <f t="shared" si="2"/>
        <v>49555576.715276405</v>
      </c>
      <c r="Y17" s="132">
        <f t="shared" si="0"/>
        <v>31501914.271752078</v>
      </c>
      <c r="Z17" s="132">
        <f t="shared" si="1"/>
        <v>18053662.443524327</v>
      </c>
      <c r="AA17" s="148"/>
      <c r="AB17" s="132">
        <f t="shared" si="3"/>
        <v>3964446.1372221126</v>
      </c>
      <c r="AC17" s="148">
        <f t="shared" si="4"/>
        <v>2520153.1417401661</v>
      </c>
      <c r="AD17" s="148">
        <f t="shared" si="5"/>
        <v>1444292.9954819465</v>
      </c>
      <c r="AF17" s="148">
        <f t="shared" si="6"/>
        <v>651666.27558155288</v>
      </c>
      <c r="AG17" s="148">
        <v>3964445.75</v>
      </c>
      <c r="AH17" s="148">
        <v>3833836</v>
      </c>
      <c r="AI17" s="148"/>
      <c r="AJ17" s="148">
        <f t="shared" si="7"/>
        <v>-1313682.8582598339</v>
      </c>
      <c r="AL17" s="148">
        <f t="shared" si="8"/>
        <v>1313683.1966021564</v>
      </c>
    </row>
    <row r="18" spans="1:38" x14ac:dyDescent="0.2">
      <c r="A18">
        <v>2037</v>
      </c>
      <c r="B18" s="138">
        <f>+'D-PDP'!K50</f>
        <v>137702.60475159573</v>
      </c>
      <c r="C18" s="139">
        <f>+'D-PDP'!AJ50/100</f>
        <v>0.08</v>
      </c>
      <c r="D18" s="140">
        <f>+'D-PDP'!R50*'D-PDP'!BM50*'D-PDP'!BN50</f>
        <v>0</v>
      </c>
      <c r="E18" s="141">
        <f>+'D-PDP'!BG50*'D-PDP'!BQ50+'D-PDP'!BH50*'D-PDP'!BR50+'D-PDP'!BI50*'D-PDP'!BS50</f>
        <v>0</v>
      </c>
      <c r="F18" s="138">
        <f>+'D-PNP'!K50</f>
        <v>13476.354203483817</v>
      </c>
      <c r="G18" s="139">
        <f>+'D-PNP'!AJ50/100</f>
        <v>7.9999999999999932E-2</v>
      </c>
      <c r="H18" s="140">
        <f>+'D-PNP'!R50*'D-PDP'!BM50*'D-PDP'!BN50</f>
        <v>0</v>
      </c>
      <c r="I18" s="141">
        <f>+'D-PNP'!BG50*'D-PNP'!BQ50+'D-PNP'!BH50*'D-PNP'!BR50+'D-PNP'!BI50*'D-PNP'!BS50</f>
        <v>0</v>
      </c>
      <c r="J18" s="138">
        <f>+'D-PND'!K50</f>
        <v>54584.944432601362</v>
      </c>
      <c r="K18" s="139">
        <f>+'D-PND'!AJ50/100</f>
        <v>7.999999999999996E-2</v>
      </c>
      <c r="L18" s="140">
        <f>+'D-PND'!R50*'D-PDP'!BM50*'D-PDP'!BN50</f>
        <v>0</v>
      </c>
      <c r="M18" s="141"/>
      <c r="N18" s="138">
        <f>+'D-PRB'!K50</f>
        <v>67213.805364444823</v>
      </c>
      <c r="O18" s="139">
        <f>+'D-PRB'!AJ50/100</f>
        <v>8.0000000000000085E-2</v>
      </c>
      <c r="P18" s="140">
        <f>+'D-PRB'!R50*'D-PDP'!BM50*'D-PDP'!BN50</f>
        <v>0</v>
      </c>
      <c r="Q18" s="140"/>
      <c r="R18" s="138">
        <f>+'D-PS'!K50</f>
        <v>164387.39810511464</v>
      </c>
      <c r="S18" s="139">
        <f>+'D-PS'!AJ50/100</f>
        <v>0.08</v>
      </c>
      <c r="T18" s="140">
        <f>+'D-PS'!R50*'D-PDP'!BM50*'D-PDP'!BN50</f>
        <v>0</v>
      </c>
      <c r="U18" s="141"/>
      <c r="V18" s="140">
        <f>+'D-PDP'!BJ50</f>
        <v>98.739042472412734</v>
      </c>
      <c r="X18" s="132">
        <f t="shared" si="2"/>
        <v>43185011.861928388</v>
      </c>
      <c r="Y18" s="132">
        <f t="shared" si="0"/>
        <v>26953557.578498058</v>
      </c>
      <c r="Z18" s="132">
        <f t="shared" si="1"/>
        <v>16231454.28343033</v>
      </c>
      <c r="AB18" s="132">
        <f t="shared" si="3"/>
        <v>3454800.9489542716</v>
      </c>
      <c r="AC18" s="148">
        <f t="shared" si="4"/>
        <v>2156284.6062798449</v>
      </c>
      <c r="AD18" s="148">
        <f t="shared" si="5"/>
        <v>1298516.3426744267</v>
      </c>
      <c r="AF18" s="148">
        <f t="shared" si="6"/>
        <v>530930.14260899264</v>
      </c>
      <c r="AG18" s="148">
        <v>3454800.75</v>
      </c>
      <c r="AH18" s="148">
        <v>3350465.75</v>
      </c>
      <c r="AI18" s="148"/>
      <c r="AJ18" s="148">
        <f t="shared" si="7"/>
        <v>-1194181.1437201551</v>
      </c>
      <c r="AL18" s="148">
        <f t="shared" si="8"/>
        <v>1194181.2519360592</v>
      </c>
    </row>
    <row r="19" spans="1:38" x14ac:dyDescent="0.2">
      <c r="A19">
        <v>2038</v>
      </c>
      <c r="B19" s="138">
        <f>+'D-PDP'!K51</f>
        <v>125602.0316316774</v>
      </c>
      <c r="C19" s="139">
        <f>+'D-PDP'!AJ51/100</f>
        <v>0.08</v>
      </c>
      <c r="D19" s="140">
        <f>+'D-PDP'!R51*'D-PDP'!BM51*'D-PDP'!BN51</f>
        <v>0</v>
      </c>
      <c r="E19" s="141">
        <f>+'D-PDP'!BG51*'D-PDP'!BQ51+'D-PDP'!BH51*'D-PDP'!BR51+'D-PDP'!BI51*'D-PDP'!BS51</f>
        <v>0</v>
      </c>
      <c r="F19" s="138">
        <f>+'D-PNP'!K51</f>
        <v>12259.003686190772</v>
      </c>
      <c r="G19" s="139">
        <f>+'D-PNP'!AJ51/100</f>
        <v>8.0000000000000085E-2</v>
      </c>
      <c r="H19" s="140">
        <f>+'D-PNP'!R51*'D-PDP'!BM51*'D-PDP'!BN51</f>
        <v>0</v>
      </c>
      <c r="I19" s="141">
        <f>+'D-PNP'!BG51*'D-PNP'!BQ51+'D-PNP'!BH51*'D-PNP'!BR51+'D-PNP'!BI51*'D-PNP'!BS51</f>
        <v>0</v>
      </c>
      <c r="J19" s="138">
        <f>+'D-PND'!K51</f>
        <v>42503.452958837122</v>
      </c>
      <c r="K19" s="139">
        <f>+'D-PND'!AJ51/100</f>
        <v>8.0000000000000085E-2</v>
      </c>
      <c r="L19" s="140">
        <f>+'D-PND'!R51*'D-PDP'!BM51*'D-PDP'!BN51</f>
        <v>0</v>
      </c>
      <c r="M19" s="141"/>
      <c r="N19" s="138">
        <f>+'D-PRB'!K51</f>
        <v>54993.7126878649</v>
      </c>
      <c r="O19" s="139">
        <f>+'D-PRB'!AJ51/100</f>
        <v>7.999999999999996E-2</v>
      </c>
      <c r="P19" s="140">
        <f>+'D-PRB'!R51*'D-PDP'!BM51*'D-PDP'!BN51</f>
        <v>0</v>
      </c>
      <c r="Q19" s="140"/>
      <c r="R19" s="138">
        <f>+'D-PS'!K51</f>
        <v>140213.3066365495</v>
      </c>
      <c r="S19" s="139">
        <f>+'D-PS'!AJ51/100</f>
        <v>8.0000000000000016E-2</v>
      </c>
      <c r="T19" s="140">
        <f>+'D-PS'!R51*'D-PDP'!BM51*'D-PDP'!BN51</f>
        <v>0</v>
      </c>
      <c r="U19" s="141"/>
      <c r="V19" s="140">
        <f>+'D-PDP'!BJ51</f>
        <v>98.739042472412734</v>
      </c>
      <c r="X19" s="132">
        <f t="shared" si="2"/>
        <v>37083571.040455036</v>
      </c>
      <c r="Y19" s="132">
        <f t="shared" si="0"/>
        <v>23239043.401271347</v>
      </c>
      <c r="Z19" s="132">
        <f t="shared" si="1"/>
        <v>13844527.639183689</v>
      </c>
      <c r="AB19" s="132">
        <f t="shared" si="3"/>
        <v>2966685.6832364039</v>
      </c>
      <c r="AC19" s="148">
        <f t="shared" si="4"/>
        <v>1859123.4721017082</v>
      </c>
      <c r="AD19" s="148">
        <f t="shared" si="5"/>
        <v>1107562.2111346957</v>
      </c>
      <c r="AF19" s="148">
        <f t="shared" si="6"/>
        <v>434402.12262422027</v>
      </c>
      <c r="AG19" s="148"/>
      <c r="AH19" s="148">
        <v>2948104.75</v>
      </c>
      <c r="AI19" s="148"/>
      <c r="AJ19" s="148">
        <f t="shared" si="7"/>
        <v>-1088981.2778982918</v>
      </c>
      <c r="AL19" s="148">
        <f t="shared" si="8"/>
        <v>1088981.3297233423</v>
      </c>
    </row>
    <row r="20" spans="1:38" x14ac:dyDescent="0.2">
      <c r="A20">
        <v>2039</v>
      </c>
      <c r="B20" s="138">
        <f>+'D-PDP'!K52</f>
        <v>115313.97896928272</v>
      </c>
      <c r="C20" s="139">
        <f>+'D-PDP'!AJ52/100</f>
        <v>0.08</v>
      </c>
      <c r="D20" s="140">
        <f>+'D-PDP'!R52*'D-PDP'!BM52*'D-PDP'!BN52</f>
        <v>0</v>
      </c>
      <c r="E20" s="141">
        <f>+'D-PDP'!BG52*'D-PDP'!BQ52+'D-PDP'!BH52*'D-PDP'!BR52+'D-PDP'!BI52*'D-PDP'!BS52</f>
        <v>0</v>
      </c>
      <c r="F20" s="138">
        <f>+'D-PNP'!K52</f>
        <v>11170.165682672188</v>
      </c>
      <c r="G20" s="139">
        <f>+'D-PNP'!AJ52/100</f>
        <v>7.9999999999999891E-2</v>
      </c>
      <c r="H20" s="140">
        <f>+'D-PNP'!R52*'D-PDP'!BM52*'D-PDP'!BN52</f>
        <v>0</v>
      </c>
      <c r="I20" s="141">
        <f>+'D-PNP'!BG52*'D-PNP'!BQ52+'D-PNP'!BH52*'D-PNP'!BR52+'D-PNP'!BI52*'D-PNP'!BS52</f>
        <v>0</v>
      </c>
      <c r="J20" s="138">
        <f>+'D-PND'!K52</f>
        <v>33427.764638885856</v>
      </c>
      <c r="K20" s="139">
        <f>+'D-PND'!AJ52/100</f>
        <v>0.08</v>
      </c>
      <c r="L20" s="140">
        <f>+'D-PND'!R52*'D-PDP'!BM52*'D-PDP'!BN52</f>
        <v>0</v>
      </c>
      <c r="M20" s="141"/>
      <c r="N20" s="138">
        <f>+'D-PRB'!K52</f>
        <v>45106.365495361446</v>
      </c>
      <c r="O20" s="139">
        <f>+'D-PRB'!AJ52/100</f>
        <v>7.9999999999999891E-2</v>
      </c>
      <c r="P20" s="140">
        <f>+'D-PRB'!R52*'D-PDP'!BM52*'D-PDP'!BN52</f>
        <v>0</v>
      </c>
      <c r="Q20" s="140"/>
      <c r="R20" s="138">
        <f>+'D-PS'!K52</f>
        <v>112256.46947324273</v>
      </c>
      <c r="S20" s="139">
        <f>+'D-PS'!AJ52/100</f>
        <v>8.0000000000000016E-2</v>
      </c>
      <c r="T20" s="140">
        <f>+'D-PS'!R52*'D-PDP'!BM52*'D-PDP'!BN52</f>
        <v>0</v>
      </c>
      <c r="U20" s="141"/>
      <c r="V20" s="140">
        <f>+'D-PDP'!BJ52</f>
        <v>98.739042472412734</v>
      </c>
      <c r="X20" s="132">
        <f t="shared" si="2"/>
        <v>31327404.448857222</v>
      </c>
      <c r="Y20" s="132">
        <f t="shared" si="0"/>
        <v>20243308.141735606</v>
      </c>
      <c r="Z20" s="132">
        <f t="shared" si="1"/>
        <v>11084096.307121616</v>
      </c>
      <c r="AB20" s="132">
        <f t="shared" si="3"/>
        <v>2506192.3559085773</v>
      </c>
      <c r="AC20" s="148">
        <f t="shared" si="4"/>
        <v>1619464.6513388476</v>
      </c>
      <c r="AD20" s="148">
        <f t="shared" si="5"/>
        <v>886727.70456972974</v>
      </c>
      <c r="AF20" s="148">
        <f t="shared" si="6"/>
        <v>356300.74707381276</v>
      </c>
      <c r="AG20" s="148"/>
      <c r="AH20" s="148"/>
      <c r="AI20" s="148"/>
      <c r="AJ20" s="148">
        <f t="shared" si="7"/>
        <v>1619464.6513388476</v>
      </c>
      <c r="AL20" s="148">
        <f t="shared" si="8"/>
        <v>999113.86647009361</v>
      </c>
    </row>
    <row r="21" spans="1:38" x14ac:dyDescent="0.2">
      <c r="A21">
        <v>2040</v>
      </c>
      <c r="B21" s="138">
        <f>+'D-PDP'!K53</f>
        <v>105564.86871412267</v>
      </c>
      <c r="C21" s="139">
        <f>+'D-PDP'!AJ53/100</f>
        <v>0.08</v>
      </c>
      <c r="D21" s="140">
        <f>+'D-PDP'!R53*'D-PDP'!BM53*'D-PDP'!BN53</f>
        <v>0</v>
      </c>
      <c r="E21" s="141">
        <f>+'D-PDP'!BG53*'D-PDP'!BQ53+'D-PDP'!BH53*'D-PDP'!BR53+'D-PDP'!BI53*'D-PDP'!BS53</f>
        <v>0</v>
      </c>
      <c r="F21" s="138">
        <f>+'D-PNP'!K53</f>
        <v>10220.526564738626</v>
      </c>
      <c r="G21" s="139">
        <f>+'D-PNP'!AJ53/100</f>
        <v>7.999999999999996E-2</v>
      </c>
      <c r="H21" s="140">
        <f>+'D-PNP'!R53*'D-PDP'!BM53*'D-PDP'!BN53</f>
        <v>0</v>
      </c>
      <c r="I21" s="141">
        <f>+'D-PNP'!BG53*'D-PNP'!BQ53+'D-PNP'!BH53*'D-PNP'!BR53+'D-PNP'!BI53*'D-PNP'!BS53</f>
        <v>0</v>
      </c>
      <c r="J21" s="138">
        <f>+'D-PND'!K53</f>
        <v>24184.253139756605</v>
      </c>
      <c r="K21" s="139">
        <f>+'D-PND'!AJ53/100</f>
        <v>8.0000000000000085E-2</v>
      </c>
      <c r="L21" s="140">
        <f>+'D-PND'!R53*'D-PDP'!BM53*'D-PDP'!BN53</f>
        <v>0</v>
      </c>
      <c r="M21" s="141"/>
      <c r="N21" s="138">
        <f>+'D-PRB'!K53</f>
        <v>38903.218367602676</v>
      </c>
      <c r="O21" s="139">
        <f>+'D-PRB'!AJ53/100</f>
        <v>7.999999999999996E-2</v>
      </c>
      <c r="P21" s="140">
        <f>+'D-PRB'!R53*'D-PDP'!BM53*'D-PDP'!BN53</f>
        <v>0</v>
      </c>
      <c r="Q21" s="140"/>
      <c r="R21" s="138">
        <f>+'D-PS'!K53</f>
        <v>100958.78948550671</v>
      </c>
      <c r="S21" s="139">
        <f>+'D-PS'!AJ53/100</f>
        <v>0.08</v>
      </c>
      <c r="T21" s="140">
        <f>+'D-PS'!R53*'D-PDP'!BM53*'D-PDP'!BN53</f>
        <v>0</v>
      </c>
      <c r="U21" s="141"/>
      <c r="V21" s="140">
        <f>+'D-PDP'!BJ53</f>
        <v>98.739042472412734</v>
      </c>
      <c r="X21" s="132">
        <f t="shared" si="2"/>
        <v>27630309.793739684</v>
      </c>
      <c r="Y21" s="132">
        <f t="shared" si="0"/>
        <v>17661735.590766858</v>
      </c>
      <c r="Z21" s="132">
        <f t="shared" si="1"/>
        <v>9968574.2029728256</v>
      </c>
      <c r="AB21" s="132">
        <f t="shared" si="3"/>
        <v>2210424.7834991748</v>
      </c>
      <c r="AC21" s="148">
        <f t="shared" si="4"/>
        <v>1412938.8472613485</v>
      </c>
      <c r="AD21" s="148">
        <f t="shared" si="5"/>
        <v>797485.93623782624</v>
      </c>
      <c r="AF21" s="148">
        <f t="shared" si="6"/>
        <v>307301.32245698129</v>
      </c>
      <c r="AG21" s="148"/>
      <c r="AH21" s="148"/>
      <c r="AI21" s="148"/>
      <c r="AJ21" s="148">
        <f t="shared" si="7"/>
        <v>1412938.8472613485</v>
      </c>
      <c r="AL21" s="148">
        <f t="shared" si="8"/>
        <v>914603.12496996648</v>
      </c>
    </row>
    <row r="22" spans="1:38" x14ac:dyDescent="0.2">
      <c r="A22">
        <v>2041</v>
      </c>
      <c r="B22" s="138">
        <f>+'D-PDP'!K54</f>
        <v>96403.550063436982</v>
      </c>
      <c r="C22" s="139">
        <f>+'D-PDP'!AJ54/100</f>
        <v>0.08</v>
      </c>
      <c r="D22" s="140">
        <f>+'D-PDP'!R54*'D-PDP'!BM54*'D-PDP'!BN54</f>
        <v>0</v>
      </c>
      <c r="E22" s="141">
        <f>+'D-PDP'!BG54*'D-PDP'!BQ54+'D-PDP'!BH54*'D-PDP'!BR54+'D-PDP'!BI54*'D-PDP'!BS54</f>
        <v>0</v>
      </c>
      <c r="F22" s="138">
        <f>+'D-PNP'!K54</f>
        <v>9314.0772982750204</v>
      </c>
      <c r="G22" s="139">
        <f>+'D-PNP'!AJ54/100</f>
        <v>7.9999999999999974E-2</v>
      </c>
      <c r="H22" s="140">
        <f>+'D-PNP'!R54*'D-PDP'!BM54*'D-PDP'!BN54</f>
        <v>0</v>
      </c>
      <c r="I22" s="141">
        <f>+'D-PNP'!BG54*'D-PNP'!BQ54+'D-PNP'!BH54*'D-PNP'!BR54+'D-PNP'!BI54*'D-PNP'!BS54</f>
        <v>0</v>
      </c>
      <c r="J22" s="138">
        <f>+'D-PND'!K54</f>
        <v>18330.38025178948</v>
      </c>
      <c r="K22" s="139">
        <f>+'D-PND'!AJ54/100</f>
        <v>0</v>
      </c>
      <c r="L22" s="140">
        <f>+'D-PND'!R54*'D-PDP'!BM54*'D-PDP'!BN54</f>
        <v>0</v>
      </c>
      <c r="M22" s="141"/>
      <c r="N22" s="138">
        <f>+'D-PRB'!K54</f>
        <v>32256.128408014774</v>
      </c>
      <c r="O22" s="139">
        <f>+'D-PRB'!AJ54/100</f>
        <v>0.08</v>
      </c>
      <c r="P22" s="140">
        <f>+'D-PRB'!R54*'D-PDP'!BM54*'D-PDP'!BN54</f>
        <v>0</v>
      </c>
      <c r="Q22" s="140"/>
      <c r="R22" s="138">
        <f>+'D-PS'!K54</f>
        <v>90397.63086521998</v>
      </c>
      <c r="S22" s="139">
        <f>+'D-PS'!AJ54/100</f>
        <v>8.0000000000000016E-2</v>
      </c>
      <c r="T22" s="140">
        <f>+'D-PS'!R54*'D-PDP'!BM54*'D-PDP'!BN54</f>
        <v>0</v>
      </c>
      <c r="U22" s="141"/>
      <c r="V22" s="140">
        <f>+'D-PDP'!BJ54</f>
        <v>98.739042472412734</v>
      </c>
      <c r="X22" s="132">
        <f t="shared" si="2"/>
        <v>24359096.238648716</v>
      </c>
      <c r="Y22" s="132">
        <f t="shared" si="0"/>
        <v>15433320.72524227</v>
      </c>
      <c r="Z22" s="132">
        <f t="shared" si="1"/>
        <v>8925775.5134064462</v>
      </c>
      <c r="AB22" s="132">
        <f t="shared" si="3"/>
        <v>1803933.7635545442</v>
      </c>
      <c r="AC22" s="148">
        <f t="shared" si="4"/>
        <v>1089871.7224820282</v>
      </c>
      <c r="AD22" s="148">
        <f t="shared" si="5"/>
        <v>714062.041072516</v>
      </c>
      <c r="AF22" s="148">
        <f t="shared" si="6"/>
        <v>254795.13862996557</v>
      </c>
      <c r="AG22" s="148"/>
      <c r="AH22" s="148"/>
      <c r="AJ22" s="148">
        <f t="shared" si="7"/>
        <v>1089871.7224820282</v>
      </c>
      <c r="AL22" s="148">
        <f t="shared" si="8"/>
        <v>835076.5838520627</v>
      </c>
    </row>
    <row r="23" spans="1:38" x14ac:dyDescent="0.2">
      <c r="A23">
        <v>2042</v>
      </c>
      <c r="B23" s="138">
        <f>+'D-PDP'!K55</f>
        <v>88472.773415000236</v>
      </c>
      <c r="C23" s="139">
        <f>+'D-PDP'!AJ55/100</f>
        <v>0.08</v>
      </c>
      <c r="D23" s="140">
        <f>+'D-PDP'!R55*'D-PDP'!BM55*'D-PDP'!BN55</f>
        <v>0</v>
      </c>
      <c r="E23" s="141">
        <f>+'D-PDP'!BG55*'D-PDP'!BQ55+'D-PDP'!BH55*'D-PDP'!BR55+'D-PDP'!BI55*'D-PDP'!BS55</f>
        <v>0</v>
      </c>
      <c r="F23" s="138">
        <f>+'D-PNP'!K55</f>
        <v>8503.8336512687238</v>
      </c>
      <c r="G23" s="139">
        <f>+'D-PNP'!AJ55/100</f>
        <v>7.9999999999999932E-2</v>
      </c>
      <c r="H23" s="140">
        <f>+'D-PNP'!R55*'D-PDP'!BM55*'D-PDP'!BN55</f>
        <v>0</v>
      </c>
      <c r="I23" s="141">
        <f>+'D-PNP'!BG55*'D-PNP'!BQ55+'D-PNP'!BH55*'D-PNP'!BR55+'D-PNP'!BI55*'D-PNP'!BS55</f>
        <v>0</v>
      </c>
      <c r="J23" s="138">
        <f>+'D-PND'!K55</f>
        <v>14525.994621198581</v>
      </c>
      <c r="K23" s="139">
        <f>+'D-PND'!AJ55/100</f>
        <v>0</v>
      </c>
      <c r="L23" s="140">
        <f>+'D-PND'!R55*'D-PDP'!BM55*'D-PDP'!BN55</f>
        <v>0</v>
      </c>
      <c r="M23" s="141"/>
      <c r="N23" s="138">
        <f>+'D-PRB'!K55</f>
        <v>26028.120650211349</v>
      </c>
      <c r="O23" s="139">
        <f>+'D-PRB'!AJ55/100</f>
        <v>0.08</v>
      </c>
      <c r="P23" s="140">
        <f>+'D-PRB'!R55*'D-PDP'!BM55*'D-PDP'!BN55</f>
        <v>0</v>
      </c>
      <c r="Q23" s="140"/>
      <c r="R23" s="138">
        <f>+'D-PS'!K55</f>
        <v>80435.79340283756</v>
      </c>
      <c r="S23" s="139">
        <f>+'D-PS'!AJ55/100</f>
        <v>8.0000000000000029E-2</v>
      </c>
      <c r="T23" s="140">
        <f>+'D-PS'!R55*'D-PDP'!BM55*'D-PDP'!BN55</f>
        <v>0</v>
      </c>
      <c r="U23" s="141"/>
      <c r="V23" s="140">
        <f>+'D-PDP'!BJ55</f>
        <v>98.739042472412734</v>
      </c>
      <c r="X23" s="132">
        <f t="shared" si="2"/>
        <v>21521805.055266671</v>
      </c>
      <c r="Y23" s="132">
        <f t="shared" si="0"/>
        <v>13579651.834161678</v>
      </c>
      <c r="Z23" s="132"/>
      <c r="AB23" s="132">
        <f t="shared" si="3"/>
        <v>1607001.7804328087</v>
      </c>
      <c r="AC23" s="148">
        <f t="shared" si="4"/>
        <v>971629.52274440881</v>
      </c>
      <c r="AD23" s="148">
        <f t="shared" si="5"/>
        <v>635372.25768839987</v>
      </c>
      <c r="AF23" s="148">
        <f t="shared" si="6"/>
        <v>205599.33682866412</v>
      </c>
      <c r="AG23" s="148"/>
      <c r="AH23" s="148"/>
      <c r="AL23" s="148"/>
    </row>
    <row r="24" spans="1:38" x14ac:dyDescent="0.2">
      <c r="A24">
        <v>2043</v>
      </c>
      <c r="B24" s="138">
        <f>+'D-PDP'!K56</f>
        <v>81676.688665185764</v>
      </c>
      <c r="C24" s="139">
        <f>+'D-PDP'!AJ56/100</f>
        <v>0.08</v>
      </c>
      <c r="D24" s="140">
        <f>+'D-PDP'!R56*'D-PDP'!BM56*'D-PDP'!BN56</f>
        <v>0</v>
      </c>
      <c r="E24" s="141">
        <f>+'D-PDP'!BG56*'D-PDP'!BQ56+'D-PDP'!BH56*'D-PDP'!BR56+'D-PDP'!BI56*'D-PDP'!BS56</f>
        <v>0</v>
      </c>
      <c r="F24" s="138">
        <f>+'D-PNP'!K56</f>
        <v>7783.5554074828688</v>
      </c>
      <c r="G24" s="139">
        <f>+'D-PNP'!AJ56/100</f>
        <v>7.9999999999999974E-2</v>
      </c>
      <c r="H24" s="140">
        <f>+'D-PNP'!R56*'D-PDP'!BM56*'D-PDP'!BN56</f>
        <v>0</v>
      </c>
      <c r="I24" s="141">
        <f>+'D-PNP'!BG56*'D-PNP'!BQ56+'D-PNP'!BH56*'D-PNP'!BR56+'D-PNP'!BI56*'D-PNP'!BS56</f>
        <v>0</v>
      </c>
      <c r="J24" s="138">
        <f>+'D-PND'!K56</f>
        <v>10105.713271480025</v>
      </c>
      <c r="K24" s="139">
        <f>+'D-PND'!AJ56/100</f>
        <v>0</v>
      </c>
      <c r="L24" s="140">
        <f>+'D-PND'!R56*'D-PDP'!BM56*'D-PDP'!BN56</f>
        <v>0</v>
      </c>
      <c r="M24" s="141"/>
      <c r="N24" s="138">
        <f>+'D-PRB'!K56</f>
        <v>20784.834953956306</v>
      </c>
      <c r="O24" s="139">
        <f>+'D-PRB'!AJ56/100</f>
        <v>0</v>
      </c>
      <c r="P24" s="140">
        <f>+'D-PRB'!R56*'D-PDP'!BM56*'D-PDP'!BN56</f>
        <v>0</v>
      </c>
      <c r="Q24" s="140"/>
      <c r="R24" s="138">
        <f>+'D-PS'!K56</f>
        <v>72579.98022250834</v>
      </c>
      <c r="S24" s="139">
        <f>+'D-PS'!AJ56/100</f>
        <v>0.08</v>
      </c>
      <c r="T24" s="140">
        <f>+'D-PS'!R56*'D-PDP'!BM56*'D-PDP'!BN56</f>
        <v>0</v>
      </c>
      <c r="U24" s="141"/>
      <c r="V24" s="140">
        <f>+'D-PDP'!BJ56</f>
        <v>98.739042472412734</v>
      </c>
      <c r="X24" s="132">
        <f t="shared" si="2"/>
        <v>19049799.742148235</v>
      </c>
      <c r="Y24" s="132">
        <f t="shared" si="0"/>
        <v>11883321.992311109</v>
      </c>
      <c r="Z24" s="132"/>
      <c r="AB24" s="132">
        <f t="shared" si="3"/>
        <v>1279975.7271136614</v>
      </c>
      <c r="AC24" s="148">
        <f t="shared" si="4"/>
        <v>706657.50712669105</v>
      </c>
      <c r="AD24" s="148">
        <f t="shared" si="5"/>
        <v>573318.2199869703</v>
      </c>
      <c r="AG24" s="148"/>
      <c r="AH24" s="148"/>
      <c r="AL24" s="148"/>
    </row>
    <row r="25" spans="1:38" x14ac:dyDescent="0.2">
      <c r="A25">
        <v>2044</v>
      </c>
      <c r="B25" s="138">
        <f>+'D-PDP'!K57</f>
        <v>74976.717201370688</v>
      </c>
      <c r="C25" s="139">
        <f>+'D-PDP'!AJ57/100</f>
        <v>0</v>
      </c>
      <c r="D25" s="140">
        <f>+'D-PDP'!R57*'D-PDP'!BM57*'D-PDP'!BN57</f>
        <v>0</v>
      </c>
      <c r="E25" s="141">
        <f>+'D-PDP'!BG57*'D-PDP'!BQ57+'D-PDP'!BH57*'D-PDP'!BR57+'D-PDP'!BI57*'D-PDP'!BS57</f>
        <v>0</v>
      </c>
      <c r="F25" s="138">
        <f>+'D-PNP'!K57</f>
        <v>7163.7124199293612</v>
      </c>
      <c r="G25" s="139">
        <f>+'D-PNP'!AJ57/100</f>
        <v>0</v>
      </c>
      <c r="H25" s="140">
        <f>+'D-PNP'!R57*'D-PDP'!BM57*'D-PDP'!BN57</f>
        <v>0</v>
      </c>
      <c r="I25" s="141">
        <f>+'D-PNP'!BG57*'D-PNP'!BQ57+'D-PNP'!BH57*'D-PNP'!BR57+'D-PNP'!BI57*'D-PNP'!BS57</f>
        <v>0</v>
      </c>
      <c r="J25" s="138">
        <f>+'D-PND'!K57</f>
        <v>7987.704677004338</v>
      </c>
      <c r="K25" s="139">
        <f>+'D-PND'!AJ57/100</f>
        <v>0</v>
      </c>
      <c r="L25" s="140">
        <f>+'D-PND'!R57*'D-PDP'!BM57*'D-PDP'!BN57</f>
        <v>0</v>
      </c>
      <c r="M25" s="141"/>
      <c r="N25" s="138">
        <f>+'D-PRB'!K57</f>
        <v>17185.957247365281</v>
      </c>
      <c r="O25" s="139">
        <f>+'D-PRB'!AJ57/100</f>
        <v>0</v>
      </c>
      <c r="P25" s="140">
        <f>+'D-PRB'!R57*'D-PDP'!BM57*'D-PDP'!BN57</f>
        <v>0</v>
      </c>
      <c r="Q25" s="140"/>
      <c r="R25" s="138">
        <f>+'D-PS'!K57</f>
        <v>63827.707778196796</v>
      </c>
      <c r="S25" s="139">
        <f>+'D-PS'!AJ57/100</f>
        <v>0.08</v>
      </c>
      <c r="T25" s="140">
        <f>+'D-PS'!R57*'D-PDP'!BM57*'D-PDP'!BN57</f>
        <v>0</v>
      </c>
      <c r="U25" s="141"/>
      <c r="V25" s="140">
        <f>+'D-PDP'!BJ57</f>
        <v>98.739042472412734</v>
      </c>
      <c r="X25" s="132">
        <f t="shared" si="2"/>
        <v>16898377.392244387</v>
      </c>
      <c r="Y25" s="132">
        <f t="shared" si="0"/>
        <v>10596090.643016266</v>
      </c>
      <c r="Z25" s="132"/>
      <c r="AB25" s="132">
        <f t="shared" si="3"/>
        <v>504182.93993824976</v>
      </c>
      <c r="AC25" s="148">
        <f t="shared" si="4"/>
        <v>0</v>
      </c>
      <c r="AD25" s="148">
        <f t="shared" si="5"/>
        <v>504182.93993824976</v>
      </c>
      <c r="AG25" s="148"/>
      <c r="AH25" s="148"/>
      <c r="AL25" s="148"/>
    </row>
    <row r="26" spans="1:38" x14ac:dyDescent="0.2">
      <c r="A26">
        <v>2045</v>
      </c>
      <c r="B26" s="138">
        <f>+'D-PDP'!K58</f>
        <v>68561.853922553099</v>
      </c>
      <c r="C26" s="139">
        <f>+'D-PDP'!AJ58/100</f>
        <v>0</v>
      </c>
      <c r="D26" s="140">
        <f>+'D-PDP'!R58*'D-PDP'!BM58*'D-PDP'!BN58</f>
        <v>0</v>
      </c>
      <c r="E26" s="141">
        <f>+'D-PDP'!BG58*'D-PDP'!BQ58+'D-PDP'!BH58*'D-PDP'!BR58+'D-PDP'!BI58*'D-PDP'!BS58</f>
        <v>0</v>
      </c>
      <c r="F26" s="138">
        <f>+'D-PNP'!K58</f>
        <v>6563.8494080107048</v>
      </c>
      <c r="G26" s="139">
        <f>+'D-PNP'!AJ58/100</f>
        <v>0</v>
      </c>
      <c r="H26" s="140">
        <f>+'D-PNP'!R58*'D-PDP'!BM58*'D-PDP'!BN58</f>
        <v>0</v>
      </c>
      <c r="I26" s="141">
        <f>+'D-PNP'!BG58*'D-PNP'!BQ58+'D-PNP'!BH58*'D-PNP'!BR58+'D-PNP'!BI58*'D-PNP'!BS58</f>
        <v>0</v>
      </c>
      <c r="J26" s="138">
        <f>+'D-PND'!K58</f>
        <v>6416.2408895790577</v>
      </c>
      <c r="K26" s="139">
        <f>+'D-PND'!AJ58/100</f>
        <v>0</v>
      </c>
      <c r="L26" s="140">
        <f>+'D-PND'!R58*'D-PDP'!BM58*'D-PDP'!BN58</f>
        <v>0</v>
      </c>
      <c r="M26" s="141"/>
      <c r="N26" s="138">
        <f>+'D-PRB'!K58</f>
        <v>14248.483095278716</v>
      </c>
      <c r="O26" s="139">
        <f>+'D-PRB'!AJ58/100</f>
        <v>0</v>
      </c>
      <c r="P26" s="140">
        <f>+'D-PRB'!R58*'D-PDP'!BM58*'D-PDP'!BN58</f>
        <v>0</v>
      </c>
      <c r="Q26" s="140"/>
      <c r="R26" s="138">
        <f>+'D-PS'!K58</f>
        <v>56771.987587912008</v>
      </c>
      <c r="S26" s="139">
        <f>+'D-PS'!AJ58/100</f>
        <v>0.08</v>
      </c>
      <c r="T26" s="140">
        <f>+'D-PS'!R58*'D-PDP'!BM58*'D-PDP'!BN58</f>
        <v>0</v>
      </c>
      <c r="U26" s="141"/>
      <c r="V26" s="140">
        <f>+'D-PDP'!BJ58</f>
        <v>98.739042472412734</v>
      </c>
      <c r="X26" s="132">
        <f t="shared" si="2"/>
        <v>15063866.764834108</v>
      </c>
      <c r="Y26" s="132">
        <f t="shared" si="0"/>
        <v>9458255.0711479764</v>
      </c>
      <c r="Z26" s="132"/>
      <c r="AB26" s="132">
        <f t="shared" si="3"/>
        <v>448448.93549489061</v>
      </c>
      <c r="AC26" s="148">
        <f t="shared" si="4"/>
        <v>0</v>
      </c>
      <c r="AD26" s="148">
        <f t="shared" si="5"/>
        <v>448448.93549489061</v>
      </c>
    </row>
    <row r="27" spans="1:38" x14ac:dyDescent="0.2">
      <c r="A27">
        <v>2046</v>
      </c>
      <c r="B27" s="138">
        <f>+'D-PDP'!K59</f>
        <v>62894.128503967717</v>
      </c>
      <c r="C27" s="139">
        <f>+'D-PDP'!AJ59/100</f>
        <v>0</v>
      </c>
      <c r="D27" s="140">
        <f>+'D-PDP'!R59*'D-PDP'!BM59*'D-PDP'!BN59</f>
        <v>0</v>
      </c>
      <c r="E27" s="141">
        <f>+'D-PDP'!BG59*'D-PDP'!BQ59+'D-PDP'!BH59*'D-PDP'!BR59+'D-PDP'!BI59*'D-PDP'!BS59</f>
        <v>0</v>
      </c>
      <c r="F27" s="138">
        <f>+'D-PNP'!K59</f>
        <v>6037.1542552304018</v>
      </c>
      <c r="G27" s="139">
        <f>+'D-PNP'!AJ59/100</f>
        <v>0</v>
      </c>
      <c r="H27" s="140">
        <f>+'D-PNP'!R59*'D-PDP'!BM59*'D-PDP'!BN59</f>
        <v>0</v>
      </c>
      <c r="I27" s="141">
        <f>+'D-PNP'!BG59*'D-PNP'!BQ59+'D-PNP'!BH59*'D-PNP'!BR59+'D-PNP'!BI59*'D-PNP'!BS59</f>
        <v>0</v>
      </c>
      <c r="J27" s="138">
        <f>+'D-PND'!K59</f>
        <v>5189.8350681085285</v>
      </c>
      <c r="K27" s="139">
        <f>+'D-PND'!AJ59/100</f>
        <v>0</v>
      </c>
      <c r="L27" s="140">
        <f>+'D-PND'!R59*'D-PDP'!BM59*'D-PDP'!BN59</f>
        <v>0</v>
      </c>
      <c r="M27" s="141"/>
      <c r="N27" s="138">
        <f>+'D-PRB'!K59</f>
        <v>11882.965363672789</v>
      </c>
      <c r="O27" s="139">
        <f>+'D-PRB'!AJ59/100</f>
        <v>0</v>
      </c>
      <c r="P27" s="140">
        <f>+'D-PRB'!R59*'D-PDP'!BM59*'D-PDP'!BN59</f>
        <v>0</v>
      </c>
      <c r="Q27" s="140"/>
      <c r="R27" s="138">
        <f>+'D-PS'!K59</f>
        <v>50404.172776143561</v>
      </c>
      <c r="S27" s="139">
        <f>+'D-PS'!AJ59/100</f>
        <v>0.08</v>
      </c>
      <c r="T27" s="140">
        <f>+'D-PS'!R59*'D-PDP'!BM59*'D-PDP'!BN59</f>
        <v>0</v>
      </c>
      <c r="U27" s="141"/>
      <c r="V27" s="140">
        <f>+'D-PDP'!BJ59</f>
        <v>98.739042472412734</v>
      </c>
      <c r="X27" s="132">
        <f t="shared" si="2"/>
        <v>13468820.579525506</v>
      </c>
      <c r="Y27" s="132">
        <f t="shared" si="0"/>
        <v>8491960.8229950368</v>
      </c>
      <c r="Z27" s="132"/>
      <c r="AB27" s="132">
        <f t="shared" si="3"/>
        <v>398148.78052243753</v>
      </c>
      <c r="AC27" s="148">
        <f t="shared" si="4"/>
        <v>0</v>
      </c>
      <c r="AD27" s="148">
        <f t="shared" si="5"/>
        <v>398148.78052243753</v>
      </c>
    </row>
    <row r="28" spans="1:38" x14ac:dyDescent="0.2">
      <c r="A28">
        <v>2047</v>
      </c>
      <c r="B28" s="138">
        <f>+'D-PDP'!K60</f>
        <v>58088.545124319797</v>
      </c>
      <c r="C28" s="139">
        <f>+'D-PDP'!AJ60/100</f>
        <v>0</v>
      </c>
      <c r="D28" s="140">
        <f>+'D-PDP'!R60*'D-PDP'!BM60*'D-PDP'!BN60</f>
        <v>0</v>
      </c>
      <c r="E28" s="141">
        <f>+'D-PDP'!BG60*'D-PDP'!BQ60+'D-PDP'!BH60*'D-PDP'!BR60+'D-PDP'!BI60*'D-PDP'!BS60</f>
        <v>0</v>
      </c>
      <c r="F28" s="138">
        <f>+'D-PNP'!K60</f>
        <v>5557.7233365441571</v>
      </c>
      <c r="G28" s="139">
        <f>+'D-PNP'!AJ60/100</f>
        <v>0</v>
      </c>
      <c r="H28" s="140">
        <f>+'D-PNP'!R60*'D-PDP'!BM60*'D-PDP'!BN60</f>
        <v>0</v>
      </c>
      <c r="I28" s="141">
        <f>+'D-PNP'!BG60*'D-PNP'!BQ60+'D-PNP'!BH60*'D-PNP'!BR60+'D-PNP'!BI60*'D-PNP'!BS60</f>
        <v>0</v>
      </c>
      <c r="J28" s="138">
        <f>+'D-PND'!K60</f>
        <v>4184.2209004703909</v>
      </c>
      <c r="K28" s="139">
        <f>+'D-PND'!AJ60/100</f>
        <v>0</v>
      </c>
      <c r="L28" s="140">
        <f>+'D-PND'!R60*'D-PDP'!BM60*'D-PDP'!BN60</f>
        <v>0</v>
      </c>
      <c r="M28" s="141"/>
      <c r="N28" s="138">
        <f>+'D-PRB'!K60</f>
        <v>9690.6846831691073</v>
      </c>
      <c r="O28" s="139">
        <f>+'D-PRB'!AJ60/100</f>
        <v>0</v>
      </c>
      <c r="P28" s="140">
        <f>+'D-PRB'!R60*'D-PDP'!BM60*'D-PDP'!BN60</f>
        <v>0</v>
      </c>
      <c r="Q28" s="140"/>
      <c r="R28" s="138">
        <f>+'D-PS'!K60</f>
        <v>45076.079077411239</v>
      </c>
      <c r="S28" s="139">
        <f>+'D-PS'!AJ60/100</f>
        <v>0</v>
      </c>
      <c r="T28" s="140">
        <f>+'D-PS'!R60*'D-PDP'!BM60*'D-PDP'!BN60</f>
        <v>0</v>
      </c>
      <c r="U28" s="141"/>
      <c r="V28" s="140">
        <f>+'D-PDP'!BJ60</f>
        <v>98.739042472412734</v>
      </c>
      <c r="X28" s="132">
        <f t="shared" si="2"/>
        <v>12105135.383005869</v>
      </c>
      <c r="Y28" s="132">
        <f t="shared" si="0"/>
        <v>7654366.4964915263</v>
      </c>
      <c r="Z28" s="132"/>
      <c r="AB28" s="132">
        <f t="shared" si="3"/>
        <v>0</v>
      </c>
      <c r="AC28" s="148">
        <f t="shared" si="4"/>
        <v>0</v>
      </c>
      <c r="AD28" s="148">
        <f t="shared" si="5"/>
        <v>0</v>
      </c>
    </row>
    <row r="29" spans="1:38" x14ac:dyDescent="0.2">
      <c r="A29">
        <v>2048</v>
      </c>
      <c r="B29" s="138">
        <f>+'D-PDP'!K61</f>
        <v>53935.408942410861</v>
      </c>
      <c r="C29" s="139">
        <f>+'D-PDP'!AJ61/100</f>
        <v>0</v>
      </c>
      <c r="D29" s="140">
        <f>+'D-PDP'!R61*'D-PDP'!BM61*'D-PDP'!BN61</f>
        <v>0</v>
      </c>
      <c r="E29" s="141">
        <f>+'D-PDP'!BG61*'D-PDP'!BQ61+'D-PDP'!BH61*'D-PDP'!BR61+'D-PDP'!BI61*'D-PDP'!BS61</f>
        <v>0</v>
      </c>
      <c r="F29" s="138">
        <f>+'D-PNP'!K61</f>
        <v>5134.1860377719204</v>
      </c>
      <c r="G29" s="139">
        <f>+'D-PNP'!AJ61/100</f>
        <v>0</v>
      </c>
      <c r="H29" s="140">
        <f>+'D-PNP'!R61*'D-PDP'!BM61*'D-PDP'!BN61</f>
        <v>0</v>
      </c>
      <c r="I29" s="141">
        <f>+'D-PNP'!BG61*'D-PNP'!BQ61+'D-PNP'!BH61*'D-PNP'!BR61+'D-PNP'!BI61*'D-PNP'!BS61</f>
        <v>0</v>
      </c>
      <c r="J29" s="138">
        <f>+'D-PND'!K61</f>
        <v>3040.8044008072466</v>
      </c>
      <c r="K29" s="139">
        <f>+'D-PND'!AJ61/100</f>
        <v>0</v>
      </c>
      <c r="L29" s="140">
        <f>+'D-PND'!R61*'D-PDP'!BM61*'D-PDP'!BN61</f>
        <v>0</v>
      </c>
      <c r="M29" s="141"/>
      <c r="N29" s="138">
        <f>+'D-PRB'!K61</f>
        <v>7213.2922791997844</v>
      </c>
      <c r="O29" s="139">
        <f>+'D-PRB'!AJ61/100</f>
        <v>0</v>
      </c>
      <c r="P29" s="140">
        <f>+'D-PRB'!R61*'D-PDP'!BM61*'D-PDP'!BN61</f>
        <v>0</v>
      </c>
      <c r="Q29" s="140"/>
      <c r="R29" s="138">
        <f>+'D-PS'!K61</f>
        <v>36140.581433922242</v>
      </c>
      <c r="S29" s="139">
        <f>+'D-PS'!AJ61/100</f>
        <v>0</v>
      </c>
      <c r="T29" s="140">
        <f>+'D-PS'!R61*'D-PDP'!BM61*'D-PDP'!BN61</f>
        <v>0</v>
      </c>
      <c r="U29" s="141"/>
      <c r="V29" s="140">
        <f>+'D-PDP'!BJ61</f>
        <v>98.739042472412734</v>
      </c>
      <c r="X29" s="132">
        <f t="shared" si="2"/>
        <v>10413441.340361666</v>
      </c>
      <c r="Y29" s="132">
        <f t="shared" si="0"/>
        <v>6844954.9351799265</v>
      </c>
      <c r="Z29" s="132"/>
      <c r="AB29" s="132">
        <f t="shared" si="3"/>
        <v>0</v>
      </c>
      <c r="AC29" s="148">
        <f t="shared" si="4"/>
        <v>0</v>
      </c>
      <c r="AD29" s="148">
        <f t="shared" si="5"/>
        <v>0</v>
      </c>
    </row>
    <row r="30" spans="1:38" x14ac:dyDescent="0.2">
      <c r="A30">
        <v>2049</v>
      </c>
      <c r="B30" s="138">
        <f>+'D-PDP'!K62</f>
        <v>50127.781380850327</v>
      </c>
      <c r="C30" s="139">
        <f>+'D-PDP'!AJ62/100</f>
        <v>0</v>
      </c>
      <c r="D30" s="140">
        <f>+'D-PDP'!R62*'D-PDP'!BM62*'D-PDP'!BN62</f>
        <v>0</v>
      </c>
      <c r="E30" s="141">
        <f>+'D-PDP'!BG62*'D-PDP'!BQ62+'D-PDP'!BH62*'D-PDP'!BR62+'D-PDP'!BI62*'D-PDP'!BS62</f>
        <v>0</v>
      </c>
      <c r="F30" s="138">
        <f>+'D-PNP'!K62</f>
        <v>4720.831301192673</v>
      </c>
      <c r="G30" s="139">
        <f>+'D-PNP'!AJ62/100</f>
        <v>0</v>
      </c>
      <c r="H30" s="140">
        <f>+'D-PNP'!R62*'D-PDP'!BM62*'D-PDP'!BN62</f>
        <v>0</v>
      </c>
      <c r="I30" s="141">
        <f>+'D-PNP'!BG62*'D-PNP'!BQ62+'D-PNP'!BH62*'D-PNP'!BR62+'D-PNP'!BI62*'D-PNP'!BS62</f>
        <v>0</v>
      </c>
      <c r="J30" s="138">
        <f>+'D-PND'!K62</f>
        <v>1494.1452508000657</v>
      </c>
      <c r="K30" s="139">
        <f>+'D-PND'!AJ62/100</f>
        <v>0</v>
      </c>
      <c r="L30" s="140">
        <f>+'D-PND'!R62*'D-PDP'!BM62*'D-PDP'!BN62</f>
        <v>0</v>
      </c>
      <c r="M30" s="141"/>
      <c r="N30" s="138">
        <f>+'D-PRB'!K62</f>
        <v>2827.4419940198641</v>
      </c>
      <c r="O30" s="139">
        <f>+'D-PRB'!AJ62/100</f>
        <v>0</v>
      </c>
      <c r="P30" s="140">
        <f>+'D-PRB'!R62*'D-PDP'!BM62*'D-PDP'!BN62</f>
        <v>0</v>
      </c>
      <c r="Q30" s="140"/>
      <c r="R30" s="138">
        <f>+'D-PS'!K62</f>
        <v>10846.425613510743</v>
      </c>
      <c r="S30" s="139">
        <f>+'D-PS'!AJ62/100</f>
        <v>0</v>
      </c>
      <c r="T30" s="140">
        <f>+'D-PS'!R62*'D-PDP'!BM62*'D-PDP'!BN62</f>
        <v>0</v>
      </c>
      <c r="U30" s="141"/>
      <c r="V30" s="140">
        <f>+'D-PDP'!BJ62</f>
        <v>98.739042472412734</v>
      </c>
      <c r="X30" s="132">
        <f t="shared" si="2"/>
        <v>6913374.5630059745</v>
      </c>
      <c r="Y30" s="132">
        <f t="shared" si="0"/>
        <v>5842408.8836796712</v>
      </c>
      <c r="Z30" s="132"/>
      <c r="AB30" s="132">
        <f t="shared" si="3"/>
        <v>0</v>
      </c>
      <c r="AC30" s="148">
        <f t="shared" si="4"/>
        <v>0</v>
      </c>
      <c r="AD30" s="148">
        <f t="shared" si="5"/>
        <v>0</v>
      </c>
    </row>
    <row r="31" spans="1:38" x14ac:dyDescent="0.2">
      <c r="A31">
        <v>2050</v>
      </c>
      <c r="B31" s="138">
        <f>+'D-PDP'!K63</f>
        <v>46736.81946305278</v>
      </c>
      <c r="C31" s="139">
        <f>+'D-PDP'!AJ63/100</f>
        <v>0</v>
      </c>
      <c r="D31" s="140">
        <f>+'D-PDP'!R63*'D-PDP'!BM63*'D-PDP'!BN63</f>
        <v>0</v>
      </c>
      <c r="E31" s="141">
        <f>+'D-PDP'!BG63*'D-PDP'!BQ63+'D-PDP'!BH63*'D-PDP'!BR63+'D-PDP'!BI63*'D-PDP'!BS63</f>
        <v>0</v>
      </c>
      <c r="F31" s="138">
        <f>+'D-PNP'!K63</f>
        <v>4054.7612843971656</v>
      </c>
      <c r="G31" s="139">
        <f>+'D-PNP'!AJ63/100</f>
        <v>0</v>
      </c>
      <c r="H31" s="140">
        <f>+'D-PNP'!R63*'D-PDP'!BM63*'D-PDP'!BN63</f>
        <v>0</v>
      </c>
      <c r="I31" s="141">
        <f>+'D-PNP'!BG63*'D-PNP'!BQ63+'D-PNP'!BH63*'D-PNP'!BR63+'D-PNP'!BI63*'D-PNP'!BS63</f>
        <v>0</v>
      </c>
      <c r="J31" s="138">
        <f>+'D-PND'!K63</f>
        <v>1324.575446094379</v>
      </c>
      <c r="K31" s="139">
        <f>+'D-PND'!AJ63/100</f>
        <v>0</v>
      </c>
      <c r="L31" s="140">
        <f>+'D-PND'!R63*'D-PDP'!BM63*'D-PDP'!BN63</f>
        <v>0</v>
      </c>
      <c r="M31" s="141"/>
      <c r="N31" s="138">
        <f>+'D-PRB'!K63</f>
        <v>978.25200405259238</v>
      </c>
      <c r="O31" s="139">
        <f>+'D-PRB'!AJ63/100</f>
        <v>0</v>
      </c>
      <c r="P31" s="140">
        <f>+'D-PRB'!R63*'D-PDP'!BM63*'D-PDP'!BN63</f>
        <v>0</v>
      </c>
      <c r="Q31" s="140"/>
      <c r="R31" s="138">
        <f>+'D-PS'!K63</f>
        <v>3126.9044074056219</v>
      </c>
      <c r="S31" s="139">
        <f>+'D-PS'!AJ63/100</f>
        <v>0</v>
      </c>
      <c r="T31" s="140">
        <f>+'D-PS'!R63*'D-PDP'!BM63*'D-PDP'!BN63</f>
        <v>0</v>
      </c>
      <c r="U31" s="141"/>
      <c r="V31" s="140">
        <f>+'D-PDP'!BJ63</f>
        <v>98.739042472412734</v>
      </c>
      <c r="X31" s="132">
        <f t="shared" si="2"/>
        <v>5551238.5731601389</v>
      </c>
      <c r="Y31" s="132">
        <f t="shared" si="0"/>
        <v>5242491.0260701412</v>
      </c>
      <c r="Z31" s="132"/>
      <c r="AB31" s="132">
        <f t="shared" si="3"/>
        <v>0</v>
      </c>
      <c r="AC31" s="148">
        <f t="shared" si="4"/>
        <v>0</v>
      </c>
      <c r="AD31" s="148">
        <f t="shared" si="5"/>
        <v>0</v>
      </c>
    </row>
    <row r="32" spans="1:38" ht="15" thickBot="1" x14ac:dyDescent="0.25">
      <c r="A32">
        <v>2051</v>
      </c>
      <c r="B32" s="142">
        <f>+'D-PDP'!K64</f>
        <v>43556.192540209013</v>
      </c>
      <c r="C32" s="143">
        <f>+'D-PDP'!AJ64/100</f>
        <v>0</v>
      </c>
      <c r="D32" s="144">
        <f>+'D-PDP'!R64*'D-PDP'!BM64*'D-PDP'!BN64</f>
        <v>0</v>
      </c>
      <c r="E32" s="145">
        <f>+'D-PDP'!BG64*'D-PDP'!BQ64+'D-PDP'!BH64*'D-PDP'!BR64+'D-PDP'!BI64*'D-PDP'!BS64</f>
        <v>0</v>
      </c>
      <c r="F32" s="142">
        <f>+'D-PNP'!K64</f>
        <v>3718.6639219116405</v>
      </c>
      <c r="G32" s="143">
        <f>+'D-PNP'!AJ64/100</f>
        <v>0</v>
      </c>
      <c r="H32" s="144">
        <f>+'D-PNP'!R64*'D-PDP'!BM64*'D-PDP'!BN64</f>
        <v>0</v>
      </c>
      <c r="I32" s="141">
        <f>+'D-PNP'!BG64*'D-PNP'!BQ64+'D-PNP'!BH64*'D-PNP'!BR64+'D-PNP'!BI64*'D-PNP'!BS64</f>
        <v>0</v>
      </c>
      <c r="J32" s="142">
        <f>+'D-PND'!K64</f>
        <v>1188.8664996251391</v>
      </c>
      <c r="K32" s="143">
        <f>+'D-PND'!AJ64/100</f>
        <v>0</v>
      </c>
      <c r="L32" s="144">
        <f>+'D-PND'!R64*'D-PDP'!BM64*'D-PDP'!BN64</f>
        <v>0</v>
      </c>
      <c r="M32" s="145"/>
      <c r="N32" s="142">
        <f>+'D-PRB'!K64</f>
        <v>504.97199959409045</v>
      </c>
      <c r="O32" s="143">
        <f>+'D-PRB'!AJ64/100</f>
        <v>0</v>
      </c>
      <c r="P32" s="144">
        <f>+'D-PRB'!R64*'D-PDP'!BM64*'D-PDP'!BN64</f>
        <v>0</v>
      </c>
      <c r="Q32" s="144"/>
      <c r="R32" s="142">
        <f>+'D-PS'!K64</f>
        <v>2062.6344130200814</v>
      </c>
      <c r="S32" s="143">
        <f>+'D-PS'!AJ64/100</f>
        <v>0</v>
      </c>
      <c r="T32" s="144">
        <f>+'D-PS'!R64*'D-PDP'!BM64*'D-PDP'!BN64</f>
        <v>0</v>
      </c>
      <c r="U32" s="145"/>
      <c r="V32" s="140">
        <f>+'D-PDP'!BJ64</f>
        <v>98.739042472412734</v>
      </c>
      <c r="X32" s="132">
        <f t="shared" si="2"/>
        <v>5038784.5985186119</v>
      </c>
      <c r="Y32" s="132">
        <f t="shared" si="0"/>
        <v>4835122.0516063618</v>
      </c>
      <c r="Z32" s="132"/>
      <c r="AB32" s="132">
        <f t="shared" si="3"/>
        <v>0</v>
      </c>
      <c r="AC32" s="148">
        <f t="shared" si="4"/>
        <v>0</v>
      </c>
      <c r="AD32" s="148">
        <f t="shared" si="5"/>
        <v>0</v>
      </c>
    </row>
    <row r="33" spans="2:30" x14ac:dyDescent="0.2">
      <c r="B33" s="132">
        <f>+'D-PDP'!K65</f>
        <v>39724.079886977917</v>
      </c>
      <c r="C33" s="134">
        <f>+'D-PDP'!AJ65/100</f>
        <v>0</v>
      </c>
      <c r="D33" s="132">
        <f>+'D-PDP'!R65*'D-PDP'!BM65*'D-PDP'!BN65</f>
        <v>0</v>
      </c>
      <c r="E33" s="132">
        <f>+'D-PDP'!BG65*'D-PDP'!BQ65+'D-PDP'!BH65*'D-PDP'!BR65+'D-PDP'!BI65*'D-PDP'!BS65</f>
        <v>0</v>
      </c>
      <c r="F33" s="132">
        <f>+'D-PNP'!K65</f>
        <v>3460.0613454558552</v>
      </c>
      <c r="G33" s="133">
        <f>+'D-PNP'!AJ65/100</f>
        <v>0</v>
      </c>
      <c r="H33" s="132">
        <f>+'D-PNP'!R65*'D-PDP'!BM65*'D-PDP'!BN65</f>
        <v>0</v>
      </c>
      <c r="I33" s="141">
        <f>+'D-PNP'!BG65*'D-PNP'!BQ65+'D-PNP'!BH65*'D-PNP'!BR65+'D-PNP'!BI65*'D-PNP'!BS65</f>
        <v>0</v>
      </c>
      <c r="J33" s="132">
        <f>+'D-PND'!K65</f>
        <v>1053.9142044863838</v>
      </c>
      <c r="K33" s="133">
        <f>+'D-PND'!AJ65/100</f>
        <v>0</v>
      </c>
      <c r="L33" s="131">
        <f>+'D-PND'!R65*'D-PDP'!BM65*'D-PDP'!BN65</f>
        <v>0</v>
      </c>
      <c r="M33" s="131"/>
      <c r="N33" s="132">
        <f>+'D-PRB'!K65</f>
        <v>447.59199993040966</v>
      </c>
      <c r="O33" s="133">
        <f>+'D-PRB'!AJ65/100</f>
        <v>0</v>
      </c>
      <c r="P33" s="132">
        <f>+'D-PRB'!R65*'D-PDP'!BM65*'D-PDP'!BN65</f>
        <v>0</v>
      </c>
      <c r="Q33" s="132"/>
      <c r="R33" s="140">
        <f>+'D-PS'!K65</f>
        <v>1856.2044008926969</v>
      </c>
      <c r="S33" s="139">
        <f>+'D-PS'!AJ65/100</f>
        <v>0</v>
      </c>
      <c r="T33" s="140">
        <f>+'D-PS'!R65*'D-PDP'!BM65*'D-PDP'!BN65</f>
        <v>0</v>
      </c>
      <c r="U33" s="140"/>
      <c r="V33" s="146">
        <f>+'D-PDP'!BJ65</f>
        <v>98.739042472412734</v>
      </c>
      <c r="X33" s="132">
        <f t="shared" si="2"/>
        <v>4595497.8853516728</v>
      </c>
      <c r="Y33" s="132">
        <f t="shared" si="0"/>
        <v>4412218.0401744489</v>
      </c>
      <c r="Z33" s="132"/>
      <c r="AB33" s="132">
        <f t="shared" si="3"/>
        <v>0</v>
      </c>
      <c r="AC33" s="148">
        <f t="shared" si="4"/>
        <v>0</v>
      </c>
      <c r="AD33" s="148">
        <f t="shared" si="5"/>
        <v>0</v>
      </c>
    </row>
    <row r="34" spans="2:30" x14ac:dyDescent="0.2">
      <c r="B34" s="132">
        <f>+'D-PDP'!K66</f>
        <v>35882.154436158467</v>
      </c>
      <c r="C34" s="134">
        <f>+'D-PDP'!AJ66/100</f>
        <v>0</v>
      </c>
      <c r="D34" s="132">
        <f>+'D-PDP'!R66*'D-PDP'!BM66*'D-PDP'!BN66</f>
        <v>0</v>
      </c>
      <c r="E34" s="132">
        <f>+'D-PDP'!BG66*'D-PDP'!BQ66+'D-PDP'!BH66*'D-PDP'!BR66+'D-PDP'!BI66*'D-PDP'!BS66</f>
        <v>0</v>
      </c>
      <c r="F34" s="132">
        <f>+'D-PNP'!K66</f>
        <v>3203.3198768159564</v>
      </c>
      <c r="G34" s="133">
        <f>+'D-PNP'!AJ66/100</f>
        <v>0</v>
      </c>
      <c r="H34" s="132">
        <f>+'D-PNP'!R66*'D-PDP'!BM66*'D-PDP'!BN66</f>
        <v>0</v>
      </c>
      <c r="I34" s="141">
        <f>+'D-PNP'!BG66*'D-PNP'!BQ66+'D-PNP'!BH66*'D-PNP'!BR66+'D-PNP'!BI66*'D-PNP'!BS66</f>
        <v>0</v>
      </c>
      <c r="J34" s="132">
        <f>+'D-PND'!K66</f>
        <v>705.42250189265178</v>
      </c>
      <c r="K34" s="133">
        <f>+'D-PND'!AJ66/100</f>
        <v>0</v>
      </c>
      <c r="L34" s="131">
        <f>+'D-PND'!R66*'D-PDP'!BM66*'D-PDP'!BN66</f>
        <v>0</v>
      </c>
      <c r="M34" s="131"/>
      <c r="N34" s="132">
        <f>+'D-PRB'!K66</f>
        <v>256.43200163085567</v>
      </c>
      <c r="O34" s="133">
        <f>+'D-PRB'!AJ66/100</f>
        <v>0</v>
      </c>
      <c r="P34" s="132">
        <f>+'D-PRB'!R66*'D-PDP'!BM66*'D-PDP'!BN66</f>
        <v>0</v>
      </c>
      <c r="Q34" s="132"/>
      <c r="R34" s="140">
        <f>+'D-PS'!K66</f>
        <v>326.2944003859011</v>
      </c>
      <c r="S34" s="139">
        <f>+'D-PS'!AJ66/100</f>
        <v>0</v>
      </c>
      <c r="T34" s="140">
        <f>+'D-PS'!R66*'D-PDP'!BM66*'D-PDP'!BN66</f>
        <v>0</v>
      </c>
      <c r="U34" s="140"/>
      <c r="V34" s="146">
        <f>+'D-PDP'!BJ66</f>
        <v>98.739042472412734</v>
      </c>
      <c r="X34" s="132">
        <f t="shared" si="2"/>
        <v>3986452.8975770813</v>
      </c>
      <c r="Y34" s="132">
        <f t="shared" si="0"/>
        <v>3954234.9009188674</v>
      </c>
      <c r="Z34" s="132"/>
      <c r="AB34" s="132">
        <f t="shared" si="3"/>
        <v>0</v>
      </c>
      <c r="AC34" s="148">
        <f t="shared" si="4"/>
        <v>0</v>
      </c>
      <c r="AD34" s="148">
        <f t="shared" si="5"/>
        <v>0</v>
      </c>
    </row>
    <row r="35" spans="2:30" x14ac:dyDescent="0.2">
      <c r="B35" s="132">
        <f>+'D-PDP'!K67</f>
        <v>32479.877433646245</v>
      </c>
      <c r="C35" s="134">
        <f>+'D-PDP'!AJ67/100</f>
        <v>0</v>
      </c>
      <c r="D35" s="132">
        <f>+'D-PDP'!R67*'D-PDP'!BM67*'D-PDP'!BN67</f>
        <v>0</v>
      </c>
      <c r="E35" s="132">
        <f>+'D-PDP'!BG67*'D-PDP'!BQ67+'D-PDP'!BH67*'D-PDP'!BR67+'D-PDP'!BI67*'D-PDP'!BS67</f>
        <v>0</v>
      </c>
      <c r="F35" s="132">
        <f>+'D-PNP'!K67</f>
        <v>2975.3148201005024</v>
      </c>
      <c r="G35" s="133">
        <f>+'D-PNP'!AJ67/100</f>
        <v>0</v>
      </c>
      <c r="H35" s="132">
        <f>+'D-PNP'!R67*'D-PDP'!BM67*'D-PDP'!BN67</f>
        <v>0</v>
      </c>
      <c r="I35" s="141">
        <f>+'D-PNP'!BG67*'D-PNP'!BQ67+'D-PNP'!BH67*'D-PNP'!BR67+'D-PNP'!BI67*'D-PNP'!BS67</f>
        <v>0</v>
      </c>
      <c r="J35" s="132">
        <f>+'D-PND'!K67</f>
        <v>606.76010157343262</v>
      </c>
      <c r="K35" s="133">
        <f>+'D-PND'!AJ67/100</f>
        <v>0</v>
      </c>
      <c r="L35" s="131">
        <f>+'D-PND'!R67*'D-PDP'!BM67*'D-PDP'!BN67</f>
        <v>0</v>
      </c>
      <c r="M35" s="131"/>
      <c r="N35" s="132">
        <f>+'D-PRB'!K67</f>
        <v>212.06200394135521</v>
      </c>
      <c r="O35" s="133">
        <f>+'D-PRB'!AJ67/100</f>
        <v>0</v>
      </c>
      <c r="P35" s="132">
        <f>+'D-PRB'!R67*'D-PDP'!BM67*'D-PDP'!BN67</f>
        <v>0</v>
      </c>
      <c r="Q35" s="132"/>
      <c r="R35" s="140">
        <f>+'D-PS'!K67</f>
        <v>99.44440133995522</v>
      </c>
      <c r="S35" s="139">
        <f>+'D-PS'!AJ67/100</f>
        <v>0</v>
      </c>
      <c r="T35" s="140">
        <f>+'D-PS'!R67*'D-PDP'!BM67*'D-PDP'!BN67</f>
        <v>0</v>
      </c>
      <c r="U35" s="140"/>
      <c r="V35" s="146">
        <f>+'D-PDP'!BJ67</f>
        <v>98.739042472412734</v>
      </c>
      <c r="X35" s="132">
        <f t="shared" si="2"/>
        <v>3591480.4894315838</v>
      </c>
      <c r="Y35" s="132">
        <f t="shared" si="0"/>
        <v>3581661.4444640339</v>
      </c>
      <c r="Z35" s="132"/>
      <c r="AB35" s="132">
        <f t="shared" si="3"/>
        <v>0</v>
      </c>
      <c r="AC35" s="148">
        <f t="shared" si="4"/>
        <v>0</v>
      </c>
      <c r="AD35" s="148">
        <f t="shared" si="5"/>
        <v>0</v>
      </c>
    </row>
    <row r="38" spans="2:30" x14ac:dyDescent="0.2">
      <c r="G38" s="147">
        <f>+F4*G4*V4</f>
        <v>514362.77454794932</v>
      </c>
    </row>
    <row r="39" spans="2:30" x14ac:dyDescent="0.2">
      <c r="G39" s="147">
        <f t="shared" ref="G39:G53" si="9">+F5*G5*V5</f>
        <v>557019.83702293318</v>
      </c>
    </row>
    <row r="40" spans="2:30" x14ac:dyDescent="0.2">
      <c r="G40" s="147">
        <f t="shared" si="9"/>
        <v>416198.61445713823</v>
      </c>
    </row>
    <row r="41" spans="2:30" x14ac:dyDescent="0.2">
      <c r="G41" s="147">
        <f t="shared" si="9"/>
        <v>352360.7029277251</v>
      </c>
    </row>
    <row r="42" spans="2:30" x14ac:dyDescent="0.2">
      <c r="G42" s="147">
        <f t="shared" si="9"/>
        <v>310743.53098388365</v>
      </c>
    </row>
    <row r="43" spans="2:30" x14ac:dyDescent="0.2">
      <c r="G43" s="147">
        <f t="shared" si="9"/>
        <v>276041.1233686551</v>
      </c>
    </row>
    <row r="44" spans="2:30" x14ac:dyDescent="0.2">
      <c r="G44" s="147">
        <f t="shared" si="9"/>
        <v>245052.49053210818</v>
      </c>
    </row>
    <row r="45" spans="2:30" x14ac:dyDescent="0.2">
      <c r="G45" s="147">
        <f t="shared" si="9"/>
        <v>218880.20214196152</v>
      </c>
    </row>
    <row r="46" spans="2:30" x14ac:dyDescent="0.2">
      <c r="G46" s="147">
        <f t="shared" si="9"/>
        <v>196060.63379625604</v>
      </c>
    </row>
    <row r="47" spans="2:30" x14ac:dyDescent="0.2">
      <c r="G47" s="147">
        <f t="shared" si="9"/>
        <v>176546.74676188931</v>
      </c>
    </row>
    <row r="48" spans="2:30" x14ac:dyDescent="0.2">
      <c r="G48" s="147">
        <f t="shared" si="9"/>
        <v>158503.0959493726</v>
      </c>
    </row>
    <row r="49" spans="7:7" x14ac:dyDescent="0.2">
      <c r="G49" s="147">
        <f t="shared" si="9"/>
        <v>143048.46814596461</v>
      </c>
    </row>
    <row r="50" spans="7:7" x14ac:dyDescent="0.2">
      <c r="G50" s="147">
        <f t="shared" si="9"/>
        <v>129382.97898691747</v>
      </c>
    </row>
    <row r="51" spans="7:7" x14ac:dyDescent="0.2">
      <c r="G51" s="147">
        <f t="shared" si="9"/>
        <v>117567.86907961297</v>
      </c>
    </row>
    <row r="52" spans="7:7" x14ac:dyDescent="0.2">
      <c r="G52" s="147">
        <f t="shared" si="9"/>
        <v>106451.38480568523</v>
      </c>
    </row>
    <row r="53" spans="7:7" x14ac:dyDescent="0.2">
      <c r="G53" s="147">
        <f t="shared" si="9"/>
        <v>96835.382851220493</v>
      </c>
    </row>
  </sheetData>
  <mergeCells count="5">
    <mergeCell ref="R2:U2"/>
    <mergeCell ref="B2:E2"/>
    <mergeCell ref="N2:Q2"/>
    <mergeCell ref="J2:M2"/>
    <mergeCell ref="F2:I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U48"/>
  <sheetViews>
    <sheetView zoomScaleNormal="100" workbookViewId="0">
      <selection activeCell="D14" sqref="D14"/>
    </sheetView>
  </sheetViews>
  <sheetFormatPr defaultColWidth="11" defaultRowHeight="12.75" x14ac:dyDescent="0.2"/>
  <cols>
    <col min="1" max="1" width="23.25" style="1" customWidth="1"/>
    <col min="2" max="21" width="10.75" style="1" customWidth="1"/>
    <col min="22" max="16384" width="11" style="1"/>
  </cols>
  <sheetData>
    <row r="1" spans="1:21" ht="26.25" x14ac:dyDescent="0.4">
      <c r="E1" s="48" t="s">
        <v>215</v>
      </c>
    </row>
    <row r="2" spans="1:21" x14ac:dyDescent="0.2">
      <c r="A2" s="55"/>
      <c r="B2" s="56" t="s">
        <v>216</v>
      </c>
      <c r="C2" s="55"/>
      <c r="D2" s="55"/>
      <c r="E2" s="55"/>
      <c r="F2" s="55"/>
      <c r="G2" s="55"/>
      <c r="H2" s="55"/>
      <c r="I2" s="55"/>
      <c r="J2" s="55"/>
      <c r="K2" s="55"/>
      <c r="L2" s="55"/>
      <c r="M2" s="55"/>
      <c r="N2" s="55"/>
      <c r="O2" s="55"/>
      <c r="P2" s="55"/>
      <c r="Q2" s="55"/>
      <c r="R2" s="55"/>
      <c r="S2" s="55"/>
      <c r="T2" s="55"/>
      <c r="U2" s="55"/>
    </row>
    <row r="3" spans="1:21" x14ac:dyDescent="0.2">
      <c r="A3" s="56" t="s">
        <v>6</v>
      </c>
      <c r="B3" s="55" t="str">
        <f>+'CF PDP'!D3</f>
        <v>PIJAO - POTRERILLO</v>
      </c>
      <c r="C3" s="55"/>
      <c r="D3" s="55"/>
      <c r="E3" s="55"/>
      <c r="F3" s="55"/>
      <c r="G3" s="55"/>
      <c r="H3" s="55"/>
      <c r="I3" s="55"/>
      <c r="J3" s="55"/>
      <c r="K3" s="55"/>
      <c r="L3" s="55"/>
      <c r="M3" s="55"/>
      <c r="N3" s="55"/>
      <c r="O3" s="55"/>
      <c r="P3" s="55"/>
      <c r="Q3" s="55"/>
      <c r="R3" s="55"/>
      <c r="S3" s="55"/>
      <c r="T3" s="55"/>
      <c r="U3" s="55"/>
    </row>
    <row r="4" spans="1:21" x14ac:dyDescent="0.2">
      <c r="A4" s="56" t="s">
        <v>4</v>
      </c>
      <c r="B4" s="55" t="str">
        <f>+'CF PDP'!B3</f>
        <v>DINA TERCIARIOS</v>
      </c>
      <c r="C4" s="55"/>
      <c r="D4" s="55"/>
      <c r="E4" s="55"/>
      <c r="F4" s="55"/>
      <c r="G4" s="55"/>
      <c r="H4" s="55"/>
      <c r="I4" s="55"/>
      <c r="J4" s="55"/>
      <c r="K4" s="55"/>
      <c r="L4" s="55"/>
      <c r="M4" s="55"/>
      <c r="N4" s="55"/>
      <c r="O4" s="55"/>
      <c r="P4" s="55"/>
      <c r="Q4" s="55"/>
      <c r="R4" s="55"/>
      <c r="S4" s="55"/>
      <c r="T4" s="55"/>
      <c r="U4" s="55"/>
    </row>
    <row r="5" spans="1:21" x14ac:dyDescent="0.2">
      <c r="A5" s="56" t="s">
        <v>8</v>
      </c>
      <c r="B5" s="55" t="str">
        <f>+'CF PDP'!B4</f>
        <v>31.12.2022</v>
      </c>
      <c r="C5" s="55"/>
      <c r="D5" s="55"/>
      <c r="E5" s="55"/>
      <c r="F5" s="55"/>
      <c r="G5" s="55"/>
      <c r="H5" s="55"/>
      <c r="I5" s="55"/>
      <c r="J5" s="55"/>
      <c r="K5" s="55"/>
      <c r="L5" s="55"/>
      <c r="M5" s="55"/>
      <c r="N5" s="55"/>
      <c r="O5" s="55"/>
      <c r="P5" s="55"/>
      <c r="Q5" s="55"/>
      <c r="R5" s="55"/>
      <c r="S5" s="55"/>
      <c r="T5" s="55"/>
      <c r="U5" s="55"/>
    </row>
    <row r="6" spans="1:21" ht="6.75" customHeight="1" x14ac:dyDescent="0.2">
      <c r="A6" s="55"/>
      <c r="B6" s="55"/>
      <c r="C6" s="55"/>
      <c r="D6" s="55"/>
      <c r="E6" s="55"/>
      <c r="F6" s="55"/>
      <c r="G6" s="55"/>
      <c r="H6" s="55"/>
      <c r="I6" s="55"/>
      <c r="J6" s="55"/>
      <c r="K6" s="55"/>
      <c r="L6" s="55"/>
      <c r="M6" s="55"/>
      <c r="N6" s="55"/>
      <c r="O6" s="55"/>
      <c r="P6" s="55"/>
      <c r="Q6" s="55"/>
      <c r="R6" s="55"/>
      <c r="S6" s="55"/>
      <c r="T6" s="55"/>
      <c r="U6" s="55"/>
    </row>
    <row r="7" spans="1:21" ht="6.75" customHeight="1" x14ac:dyDescent="0.2">
      <c r="A7" s="55"/>
      <c r="B7" s="55"/>
      <c r="C7" s="55"/>
      <c r="D7" s="55"/>
      <c r="E7" s="55"/>
      <c r="F7" s="55"/>
      <c r="G7" s="55"/>
      <c r="H7" s="55"/>
      <c r="I7" s="55"/>
      <c r="J7" s="55"/>
      <c r="K7" s="55"/>
      <c r="L7" s="55"/>
      <c r="M7" s="55"/>
      <c r="N7" s="55"/>
      <c r="O7" s="55"/>
      <c r="P7" s="55"/>
      <c r="Q7" s="55"/>
      <c r="R7" s="55"/>
      <c r="S7" s="55"/>
      <c r="T7" s="55"/>
      <c r="U7" s="55"/>
    </row>
    <row r="8" spans="1:21" x14ac:dyDescent="0.2">
      <c r="A8" s="55"/>
      <c r="B8" s="185" t="str">
        <f>+'CF PS'!EQ9</f>
        <v>Reservas Brutas del Campo</v>
      </c>
      <c r="C8" s="185"/>
      <c r="D8" s="185"/>
      <c r="E8" s="185"/>
      <c r="F8" s="185" t="str">
        <f>+'CF PS'!EY9</f>
        <v>Reservas Brutas de Ecopetrol</v>
      </c>
      <c r="G8" s="185"/>
      <c r="H8" s="185"/>
      <c r="I8" s="185"/>
      <c r="J8" s="185" t="str">
        <f>+'CF PS'!FG9</f>
        <v>Reservas Netas Ecopetrol</v>
      </c>
      <c r="K8" s="185"/>
      <c r="L8" s="185"/>
      <c r="M8" s="185"/>
      <c r="N8" s="185" t="str">
        <f>+'CF PS'!K9</f>
        <v>Volúmenes Tecnicos Brutos</v>
      </c>
      <c r="O8" s="185"/>
      <c r="P8" s="185"/>
      <c r="Q8" s="185"/>
      <c r="R8" s="55"/>
      <c r="S8" s="55"/>
      <c r="T8" s="55"/>
      <c r="U8" s="55"/>
    </row>
    <row r="9" spans="1:21" ht="25.5" x14ac:dyDescent="0.2">
      <c r="A9" s="55"/>
      <c r="B9" s="57" t="s">
        <v>217</v>
      </c>
      <c r="C9" s="57" t="s">
        <v>218</v>
      </c>
      <c r="D9" s="58" t="s">
        <v>50</v>
      </c>
      <c r="E9" s="58" t="s">
        <v>219</v>
      </c>
      <c r="F9" s="57" t="s">
        <v>217</v>
      </c>
      <c r="G9" s="57" t="s">
        <v>218</v>
      </c>
      <c r="H9" s="58" t="s">
        <v>50</v>
      </c>
      <c r="I9" s="58" t="s">
        <v>219</v>
      </c>
      <c r="J9" s="57" t="s">
        <v>217</v>
      </c>
      <c r="K9" s="57" t="s">
        <v>218</v>
      </c>
      <c r="L9" s="58" t="s">
        <v>50</v>
      </c>
      <c r="M9" s="58" t="s">
        <v>219</v>
      </c>
      <c r="N9" s="57" t="s">
        <v>217</v>
      </c>
      <c r="O9" s="57" t="s">
        <v>218</v>
      </c>
      <c r="P9" s="58" t="s">
        <v>220</v>
      </c>
      <c r="Q9" s="58" t="s">
        <v>219</v>
      </c>
      <c r="R9" s="55"/>
      <c r="S9" s="55"/>
      <c r="T9" s="55"/>
      <c r="U9" s="55"/>
    </row>
    <row r="10" spans="1:21" ht="25.5" x14ac:dyDescent="0.2">
      <c r="A10" s="55"/>
      <c r="B10" s="59" t="s">
        <v>221</v>
      </c>
      <c r="C10" s="59" t="s">
        <v>221</v>
      </c>
      <c r="D10" s="60" t="s">
        <v>222</v>
      </c>
      <c r="E10" s="60" t="s">
        <v>222</v>
      </c>
      <c r="F10" s="59" t="s">
        <v>221</v>
      </c>
      <c r="G10" s="59" t="s">
        <v>221</v>
      </c>
      <c r="H10" s="60" t="s">
        <v>222</v>
      </c>
      <c r="I10" s="60" t="s">
        <v>222</v>
      </c>
      <c r="J10" s="59" t="s">
        <v>221</v>
      </c>
      <c r="K10" s="59" t="s">
        <v>221</v>
      </c>
      <c r="L10" s="60" t="s">
        <v>222</v>
      </c>
      <c r="M10" s="60" t="s">
        <v>222</v>
      </c>
      <c r="N10" s="59" t="s">
        <v>221</v>
      </c>
      <c r="O10" s="59" t="s">
        <v>221</v>
      </c>
      <c r="P10" s="60" t="s">
        <v>222</v>
      </c>
      <c r="Q10" s="60" t="s">
        <v>222</v>
      </c>
      <c r="R10" s="55"/>
      <c r="S10" s="55"/>
      <c r="T10" s="55"/>
      <c r="U10" s="55"/>
    </row>
    <row r="11" spans="1:21" x14ac:dyDescent="0.2">
      <c r="A11" s="61" t="s">
        <v>223</v>
      </c>
      <c r="B11" s="62"/>
      <c r="C11" s="62"/>
      <c r="D11" s="62"/>
      <c r="E11" s="62"/>
      <c r="F11" s="62"/>
      <c r="G11" s="62"/>
      <c r="H11" s="62"/>
      <c r="I11" s="62"/>
      <c r="J11" s="62"/>
      <c r="K11" s="62"/>
      <c r="L11" s="62"/>
      <c r="M11" s="62"/>
      <c r="N11" s="62"/>
      <c r="O11" s="62"/>
      <c r="P11" s="62"/>
      <c r="Q11" s="62"/>
      <c r="R11" s="55"/>
      <c r="S11" s="55"/>
      <c r="T11" s="55"/>
      <c r="U11" s="55"/>
    </row>
    <row r="12" spans="1:21" x14ac:dyDescent="0.2">
      <c r="A12" s="63" t="s">
        <v>224</v>
      </c>
      <c r="B12" s="64">
        <f>SUM('CF PDP'!AB74,'CF PDP'!AF74:AI74)/1000000</f>
        <v>5.5859300000000003</v>
      </c>
      <c r="C12" s="64">
        <f>+'CF PDP'!AC74/1000000</f>
        <v>0</v>
      </c>
      <c r="D12" s="64">
        <f>+'CF PDP'!AD74/1000000</f>
        <v>0.3577818439999999</v>
      </c>
      <c r="E12" s="64">
        <f>+'CF PDP'!AE74/1000000</f>
        <v>1.0783236459999996</v>
      </c>
      <c r="F12" s="64">
        <f>SUM('CF PDP'!AQ74,'CF PDP'!AU74:AX74)/1000000</f>
        <v>5.419098</v>
      </c>
      <c r="G12" s="64">
        <f>+'CF PDP'!AR74/1000000</f>
        <v>0</v>
      </c>
      <c r="H12" s="64">
        <f>+'CF PDP'!AS74/1000000</f>
        <v>0.33176302099999994</v>
      </c>
      <c r="I12" s="64">
        <f>+'CF PDP'!AT74/1000000</f>
        <v>1.0566833190000002</v>
      </c>
      <c r="J12" s="64">
        <f>SUM('CF PDP'!BB74,'CF PDP'!BF74:BI74)/1000000</f>
        <v>4.9609860000000001</v>
      </c>
      <c r="K12" s="64">
        <f>+'CF PDP'!BC74/1000000</f>
        <v>0</v>
      </c>
      <c r="L12" s="64">
        <f>+'CF PDP'!BD74/1000000</f>
        <v>0.33176302099999994</v>
      </c>
      <c r="M12" s="64">
        <f>+'CF PDP'!BE74/1000000</f>
        <v>1.0566833190000002</v>
      </c>
      <c r="N12" s="64">
        <f>SUM('CF PDP'!K74,'CF PDP'!S74:V74)/1000000</f>
        <v>6.2733239999999997</v>
      </c>
      <c r="O12" s="64">
        <f>+'CF PDP'!L74/1000000</f>
        <v>0</v>
      </c>
      <c r="P12" s="64">
        <f>+'CF PDP'!M74/1000000</f>
        <v>2.2894815290000006</v>
      </c>
      <c r="Q12" s="64">
        <f>+'CF PDP'!N74/1000000</f>
        <v>1.0907020769999998</v>
      </c>
      <c r="R12" s="55"/>
      <c r="S12" s="55"/>
      <c r="T12" s="55"/>
      <c r="U12" s="55"/>
    </row>
    <row r="13" spans="1:21" x14ac:dyDescent="0.2">
      <c r="A13" s="63" t="s">
        <v>225</v>
      </c>
      <c r="B13" s="64">
        <f>SUM('CF PNP'!AB74,'CF PNP'!AF74:AI74)/1000000</f>
        <v>0.56238500000000002</v>
      </c>
      <c r="C13" s="64">
        <f>+'CF PNP'!AC74/1000000</f>
        <v>0</v>
      </c>
      <c r="D13" s="64">
        <f>+'CF PNP'!AD74/1000000</f>
        <v>5.1603638999999993E-2</v>
      </c>
      <c r="E13" s="64">
        <f>+'CF PNP'!AE74/1000000</f>
        <v>0.15818841799999997</v>
      </c>
      <c r="F13" s="64">
        <f>SUM('CF PNP'!AQ74,'CF PNP'!AU74:AX74)/1000000</f>
        <v>0.54738600000000004</v>
      </c>
      <c r="G13" s="64">
        <f>+'CF PNP'!AR74/1000000</f>
        <v>0</v>
      </c>
      <c r="H13" s="64">
        <f>+'CF PNP'!AS74/1000000</f>
        <v>4.8323173999999997E-2</v>
      </c>
      <c r="I13" s="64">
        <f>+'CF PNP'!AT74/1000000</f>
        <v>0.15542948499999998</v>
      </c>
      <c r="J13" s="64">
        <f>SUM('CF PNP'!BB74,'CF PNP'!BF74:BI74)/1000000</f>
        <v>0.50413600000000003</v>
      </c>
      <c r="K13" s="64">
        <f>+'CF PNP'!BC74/1000000</f>
        <v>0</v>
      </c>
      <c r="L13" s="64">
        <f>+'CF PNP'!BD74/1000000</f>
        <v>4.8323173999999997E-2</v>
      </c>
      <c r="M13" s="64">
        <f>+'CF PNP'!BE74/1000000</f>
        <v>0.15542948499999998</v>
      </c>
      <c r="N13" s="64">
        <f>SUM('CF PNP'!K74,'CF PNP'!S74:V74)/1000000</f>
        <v>0.62689399999999995</v>
      </c>
      <c r="O13" s="64">
        <f>+'CF PNP'!L74/1000000</f>
        <v>0</v>
      </c>
      <c r="P13" s="64">
        <f>+'CF PNP'!M74/1000000</f>
        <v>0.32302934</v>
      </c>
      <c r="Q13" s="64">
        <f>+'CF PNP'!N74/1000000</f>
        <v>0.15997942400000001</v>
      </c>
      <c r="R13" s="55"/>
      <c r="S13" s="55"/>
      <c r="T13" s="55"/>
      <c r="U13" s="55"/>
    </row>
    <row r="14" spans="1:21" x14ac:dyDescent="0.2">
      <c r="A14" s="74" t="s">
        <v>226</v>
      </c>
      <c r="B14" s="75">
        <f>SUM('CF PND'!AB74,'CF PND'!AF74:AI74)/1000000</f>
        <v>3.6569690000000001</v>
      </c>
      <c r="C14" s="75">
        <f>+'CF PND'!AC74/1000000</f>
        <v>0</v>
      </c>
      <c r="D14" s="75">
        <f>+'CF PND'!AD74/1000000</f>
        <v>0</v>
      </c>
      <c r="E14" s="75">
        <f>+'CF PND'!AE74/1000000</f>
        <v>1.0540352149999999</v>
      </c>
      <c r="F14" s="75">
        <f>SUM('CF PND'!AQ74,'CF PND'!AU74:AX74)/1000000</f>
        <v>3.6569690000000001</v>
      </c>
      <c r="G14" s="75">
        <f>+'CF PND'!AR74/1000000</f>
        <v>0</v>
      </c>
      <c r="H14" s="75">
        <f>+'CF PND'!AS74/1000000</f>
        <v>0</v>
      </c>
      <c r="I14" s="75">
        <f>+'CF PND'!AT74/1000000</f>
        <v>1.0540352149999999</v>
      </c>
      <c r="J14" s="75">
        <f>SUM('CF PND'!BB74,'CF PND'!BF74:BI74)/1000000</f>
        <v>3.3644120000000002</v>
      </c>
      <c r="K14" s="75">
        <f>+'CF PND'!BC74/1000000</f>
        <v>0</v>
      </c>
      <c r="L14" s="75">
        <f>+'CF PND'!BD74/1000000</f>
        <v>0</v>
      </c>
      <c r="M14" s="75">
        <f>+'CF PND'!BE74/1000000</f>
        <v>1.0540352149999999</v>
      </c>
      <c r="N14" s="75">
        <f>SUM('CF PND'!K74,'CF PND'!S74:V74)/1000000</f>
        <v>3.7354430000000001</v>
      </c>
      <c r="O14" s="75">
        <f>+'CF PND'!L74/1000000</f>
        <v>0</v>
      </c>
      <c r="P14" s="75">
        <f>+'CF PND'!M74/1000000</f>
        <v>1.1706296519999995</v>
      </c>
      <c r="Q14" s="75">
        <f>+'CF PND'!N74/1000000</f>
        <v>1.0769792799999998</v>
      </c>
      <c r="R14" s="55"/>
      <c r="S14" s="55"/>
      <c r="T14" s="55"/>
      <c r="U14" s="55"/>
    </row>
    <row r="15" spans="1:21" ht="18" customHeight="1" x14ac:dyDescent="0.2">
      <c r="A15" s="57" t="s">
        <v>227</v>
      </c>
      <c r="B15" s="65">
        <f t="shared" ref="B15:M15" si="0">SUM(B12:B14)</f>
        <v>9.8052840000000003</v>
      </c>
      <c r="C15" s="65">
        <f t="shared" si="0"/>
        <v>0</v>
      </c>
      <c r="D15" s="65">
        <f t="shared" si="0"/>
        <v>0.40938548299999988</v>
      </c>
      <c r="E15" s="65">
        <f t="shared" si="0"/>
        <v>2.2905472789999992</v>
      </c>
      <c r="F15" s="65">
        <f t="shared" si="0"/>
        <v>9.6234530000000014</v>
      </c>
      <c r="G15" s="65">
        <f t="shared" si="0"/>
        <v>0</v>
      </c>
      <c r="H15" s="65">
        <f t="shared" si="0"/>
        <v>0.38008619499999996</v>
      </c>
      <c r="I15" s="65">
        <f t="shared" si="0"/>
        <v>2.2661480190000001</v>
      </c>
      <c r="J15" s="65">
        <f t="shared" si="0"/>
        <v>8.8295340000000007</v>
      </c>
      <c r="K15" s="65">
        <f t="shared" si="0"/>
        <v>0</v>
      </c>
      <c r="L15" s="65">
        <f t="shared" si="0"/>
        <v>0.38008619499999996</v>
      </c>
      <c r="M15" s="65">
        <f t="shared" si="0"/>
        <v>2.2661480190000001</v>
      </c>
      <c r="N15" s="65">
        <f t="shared" ref="N15:Q15" si="1">SUM(N12:N14)</f>
        <v>10.635660999999999</v>
      </c>
      <c r="O15" s="65">
        <f t="shared" si="1"/>
        <v>0</v>
      </c>
      <c r="P15" s="65">
        <f t="shared" si="1"/>
        <v>3.783140521</v>
      </c>
      <c r="Q15" s="65">
        <f t="shared" si="1"/>
        <v>2.3276607809999996</v>
      </c>
      <c r="R15" s="55"/>
      <c r="S15" s="55"/>
      <c r="T15" s="55"/>
      <c r="U15" s="55"/>
    </row>
    <row r="16" spans="1:21" x14ac:dyDescent="0.2">
      <c r="A16" s="61" t="s">
        <v>228</v>
      </c>
      <c r="B16" s="62"/>
      <c r="C16" s="62"/>
      <c r="D16" s="62"/>
      <c r="E16" s="62"/>
      <c r="F16" s="62"/>
      <c r="G16" s="62"/>
      <c r="H16" s="62"/>
      <c r="I16" s="62"/>
      <c r="J16" s="62"/>
      <c r="K16" s="62"/>
      <c r="L16" s="62"/>
      <c r="M16" s="62"/>
      <c r="N16" s="55"/>
      <c r="O16" s="55"/>
      <c r="P16" s="55"/>
      <c r="Q16" s="55"/>
      <c r="R16" s="55"/>
      <c r="S16" s="55"/>
      <c r="T16" s="55"/>
      <c r="U16" s="55"/>
    </row>
    <row r="17" spans="1:21" x14ac:dyDescent="0.2">
      <c r="A17" s="63" t="s">
        <v>224</v>
      </c>
      <c r="B17" s="75">
        <f>SUM('CF PRB'!DR74,'CF PRB'!DV74:DY74)/1000000</f>
        <v>0</v>
      </c>
      <c r="C17" s="75">
        <f>+'CF PRB'!DS74/1000000</f>
        <v>0</v>
      </c>
      <c r="D17" s="75">
        <f>+'CF PRB'!DT74/1000000</f>
        <v>0</v>
      </c>
      <c r="E17" s="75">
        <f>+'CF PRB'!DU74/1000000</f>
        <v>0</v>
      </c>
      <c r="F17" s="75">
        <f>+SUM('CF PRB'!DZ74,'CF PRB'!ED74:EG74)/1000000</f>
        <v>0</v>
      </c>
      <c r="G17" s="75">
        <f>+'CF PRB'!EA74/1000000</f>
        <v>0</v>
      </c>
      <c r="H17" s="75">
        <f>+'CF PRB'!EB74/1000000</f>
        <v>0</v>
      </c>
      <c r="I17" s="75">
        <f>+'CF PRB'!EC74/1000000</f>
        <v>0</v>
      </c>
      <c r="J17" s="75">
        <f>+SUM('CF PRB'!EH74,'CF PRB'!EL74:EO74)/1000000</f>
        <v>0</v>
      </c>
      <c r="K17" s="75">
        <f>+'CF PRB'!EI74/1000000</f>
        <v>0</v>
      </c>
      <c r="L17" s="75">
        <f>+'CF PRB'!EJ74/1000000</f>
        <v>0</v>
      </c>
      <c r="M17" s="75">
        <f>+'CF PRB'!EK74/1000000</f>
        <v>0</v>
      </c>
      <c r="N17" s="55"/>
      <c r="O17" s="55"/>
      <c r="P17" s="55"/>
      <c r="Q17" s="55"/>
      <c r="R17" s="55"/>
      <c r="S17" s="55"/>
      <c r="T17" s="55"/>
      <c r="U17" s="55"/>
    </row>
    <row r="18" spans="1:21" x14ac:dyDescent="0.2">
      <c r="A18" s="63" t="s">
        <v>229</v>
      </c>
      <c r="B18" s="75">
        <f>+SUM('CF PRB'!EQ74,'CF PRB'!EU74:EX74)/1000000</f>
        <v>2.7852709999999998</v>
      </c>
      <c r="C18" s="75">
        <f>+'CF PRB'!ER74/1000000</f>
        <v>0</v>
      </c>
      <c r="D18" s="75">
        <f>+'CF PRB'!ES74/1000000</f>
        <v>0</v>
      </c>
      <c r="E18" s="75">
        <f>+'CF PRB'!ET74/1000000</f>
        <v>9.2213982E-2</v>
      </c>
      <c r="F18" s="75">
        <f>+SUM('CF PRB'!EY74,'CF PRB'!FC74:FF74)/1000000</f>
        <v>2.7852709999999998</v>
      </c>
      <c r="G18" s="75">
        <f>+'CF PRB'!EZ74/1000000</f>
        <v>0</v>
      </c>
      <c r="H18" s="75">
        <f>+'CF PRB'!FA74/1000000</f>
        <v>0</v>
      </c>
      <c r="I18" s="75">
        <f>+'CF PRB'!FB74/1000000</f>
        <v>9.2213982E-2</v>
      </c>
      <c r="J18" s="75">
        <f>+SUM('CF PRB'!FG74,'CF PRB'!FK74:FN74)/1000000</f>
        <v>2.5624470000000001</v>
      </c>
      <c r="K18" s="75">
        <f>+'CF PRB'!FH74/1000000</f>
        <v>0</v>
      </c>
      <c r="L18" s="75">
        <f>+'CF PRB'!FI74/1000000</f>
        <v>0</v>
      </c>
      <c r="M18" s="75">
        <f>+'CF PRB'!FJ74/1000000</f>
        <v>9.2213982E-2</v>
      </c>
      <c r="N18" s="55"/>
      <c r="O18" s="55"/>
      <c r="P18" s="55"/>
      <c r="Q18" s="55"/>
      <c r="R18" s="55"/>
      <c r="S18" s="55"/>
      <c r="T18" s="55"/>
      <c r="U18" s="55"/>
    </row>
    <row r="19" spans="1:21" ht="18" customHeight="1" x14ac:dyDescent="0.2">
      <c r="A19" s="57" t="s">
        <v>230</v>
      </c>
      <c r="B19" s="65">
        <f>SUM(B17:B18)</f>
        <v>2.7852709999999998</v>
      </c>
      <c r="C19" s="65">
        <f t="shared" ref="C19:M19" si="2">SUM(C17:C18)</f>
        <v>0</v>
      </c>
      <c r="D19" s="65">
        <f t="shared" si="2"/>
        <v>0</v>
      </c>
      <c r="E19" s="65">
        <f t="shared" si="2"/>
        <v>9.2213982E-2</v>
      </c>
      <c r="F19" s="65">
        <f t="shared" si="2"/>
        <v>2.7852709999999998</v>
      </c>
      <c r="G19" s="65">
        <f t="shared" si="2"/>
        <v>0</v>
      </c>
      <c r="H19" s="65">
        <f t="shared" si="2"/>
        <v>0</v>
      </c>
      <c r="I19" s="65">
        <f t="shared" si="2"/>
        <v>9.2213982E-2</v>
      </c>
      <c r="J19" s="65">
        <f>SUM(J17:J18)</f>
        <v>2.5624470000000001</v>
      </c>
      <c r="K19" s="65">
        <f t="shared" si="2"/>
        <v>0</v>
      </c>
      <c r="L19" s="65">
        <f t="shared" si="2"/>
        <v>0</v>
      </c>
      <c r="M19" s="65">
        <f t="shared" si="2"/>
        <v>9.2213982E-2</v>
      </c>
      <c r="N19" s="65">
        <f>SUM('CF PRB'!K74,'CF PRB'!S74:V74)/1000000</f>
        <v>2.8717459999999999</v>
      </c>
      <c r="O19" s="65">
        <f>+'CF PRB'!L74/1000000</f>
        <v>0</v>
      </c>
      <c r="P19" s="65">
        <f>+'CF PRB'!M74/1000000</f>
        <v>0.10390748599999999</v>
      </c>
      <c r="Q19" s="65">
        <f>+'CF PRB'!N74/1000000</f>
        <v>9.5594886000000018E-2</v>
      </c>
      <c r="R19" s="55"/>
      <c r="S19" s="55"/>
      <c r="T19" s="55"/>
      <c r="U19" s="55"/>
    </row>
    <row r="20" spans="1:21" x14ac:dyDescent="0.2">
      <c r="A20" s="61" t="s">
        <v>231</v>
      </c>
      <c r="B20" s="62"/>
      <c r="C20" s="62"/>
      <c r="D20" s="62"/>
      <c r="E20" s="62"/>
      <c r="F20" s="62"/>
      <c r="G20" s="62"/>
      <c r="H20" s="62"/>
      <c r="I20" s="62"/>
      <c r="J20" s="62"/>
      <c r="K20" s="62"/>
      <c r="L20" s="62"/>
      <c r="M20" s="62"/>
      <c r="N20" s="55"/>
      <c r="O20" s="55"/>
      <c r="P20" s="55"/>
      <c r="Q20" s="55"/>
      <c r="R20" s="55"/>
      <c r="S20" s="55"/>
      <c r="T20" s="55"/>
      <c r="U20" s="55"/>
    </row>
    <row r="21" spans="1:21" x14ac:dyDescent="0.2">
      <c r="A21" s="63" t="s">
        <v>224</v>
      </c>
      <c r="B21" s="64">
        <f>SUM('CF PS'!DR74,'CF PS'!DV74:DY74)/1000000</f>
        <v>0</v>
      </c>
      <c r="C21" s="64">
        <f>+'CF PS'!DS74/1000000</f>
        <v>0</v>
      </c>
      <c r="D21" s="64">
        <f>+'CF PS'!DT74/1000000</f>
        <v>0</v>
      </c>
      <c r="E21" s="64">
        <f>+'CF PS'!DU74/1000000</f>
        <v>0</v>
      </c>
      <c r="F21" s="64">
        <f>+SUM('CF PS'!DZ74,'CF PS'!ED74:EG74)/1000000</f>
        <v>0</v>
      </c>
      <c r="G21" s="64">
        <f>+'CF PS'!EA74/1000000</f>
        <v>0</v>
      </c>
      <c r="H21" s="64">
        <f>+'CF PS'!EB74/1000000</f>
        <v>0</v>
      </c>
      <c r="I21" s="64">
        <f>+'CF PS'!EC74/1000000</f>
        <v>0</v>
      </c>
      <c r="J21" s="64">
        <f>+SUM('CF PS'!EH74,'CF PS'!EL74:EO74)/1000000</f>
        <v>0</v>
      </c>
      <c r="K21" s="64">
        <f>+'CF PS'!EI74/1000000</f>
        <v>0</v>
      </c>
      <c r="L21" s="64">
        <f>+'CF PS'!EJ74/1000000</f>
        <v>0</v>
      </c>
      <c r="M21" s="64">
        <f>+'CF PS'!EK74/1000000</f>
        <v>0</v>
      </c>
      <c r="N21" s="55"/>
      <c r="O21" s="55"/>
      <c r="P21" s="55"/>
      <c r="Q21" s="55"/>
      <c r="R21" s="55"/>
      <c r="S21" s="55"/>
      <c r="T21" s="55"/>
      <c r="U21" s="55"/>
    </row>
    <row r="22" spans="1:21" x14ac:dyDescent="0.2">
      <c r="A22" s="63" t="s">
        <v>229</v>
      </c>
      <c r="B22" s="64">
        <f>+SUM('CF PS'!EQ74,'CF PS'!EU74:EX74)/1000000</f>
        <v>3.7042890000000002</v>
      </c>
      <c r="C22" s="64">
        <f>+'CF PS'!ER74/1000000</f>
        <v>0</v>
      </c>
      <c r="D22" s="64">
        <f>+'CF PS'!ES74/1000000</f>
        <v>0</v>
      </c>
      <c r="E22" s="64">
        <f>+'CF PS'!ET74/1000000</f>
        <v>1.0134089089999998</v>
      </c>
      <c r="F22" s="64">
        <f>+SUM('CF PS'!EY74,'CF PS'!FC74:FF74)/1000000</f>
        <v>3.7042890000000002</v>
      </c>
      <c r="G22" s="64">
        <f>+'CF PS'!EZ74/1000000</f>
        <v>0</v>
      </c>
      <c r="H22" s="64">
        <f>+'CF PS'!FA74/1000000</f>
        <v>0</v>
      </c>
      <c r="I22" s="64">
        <f>+'CF PS'!FB74/1000000</f>
        <v>1.0134089089999998</v>
      </c>
      <c r="J22" s="64">
        <f>+SUM('CF PS'!FG74,'CF PS'!FK74:FN74)/1000000</f>
        <v>3.4079440000000001</v>
      </c>
      <c r="K22" s="64">
        <f>+'CF PS'!FH74/1000000</f>
        <v>0</v>
      </c>
      <c r="L22" s="64">
        <f>+'CF PS'!FI74/1000000</f>
        <v>0</v>
      </c>
      <c r="M22" s="64">
        <f>+'CF PS'!FJ74/1000000</f>
        <v>1.0134089089999998</v>
      </c>
      <c r="N22" s="55"/>
      <c r="O22" s="55"/>
      <c r="P22" s="55"/>
      <c r="Q22" s="55"/>
      <c r="R22" s="55"/>
      <c r="S22" s="55"/>
      <c r="T22" s="55"/>
      <c r="U22" s="55"/>
    </row>
    <row r="23" spans="1:21" ht="18" customHeight="1" x14ac:dyDescent="0.2">
      <c r="A23" s="57" t="s">
        <v>232</v>
      </c>
      <c r="B23" s="65">
        <f>SUM(B21:B22)</f>
        <v>3.7042890000000002</v>
      </c>
      <c r="C23" s="65">
        <f t="shared" ref="C23:M23" si="3">SUM(C21:C22)</f>
        <v>0</v>
      </c>
      <c r="D23" s="65">
        <f t="shared" si="3"/>
        <v>0</v>
      </c>
      <c r="E23" s="65">
        <f t="shared" si="3"/>
        <v>1.0134089089999998</v>
      </c>
      <c r="F23" s="65">
        <f t="shared" si="3"/>
        <v>3.7042890000000002</v>
      </c>
      <c r="G23" s="65">
        <f t="shared" si="3"/>
        <v>0</v>
      </c>
      <c r="H23" s="65">
        <f t="shared" si="3"/>
        <v>0</v>
      </c>
      <c r="I23" s="65">
        <f t="shared" si="3"/>
        <v>1.0134089089999998</v>
      </c>
      <c r="J23" s="65">
        <f t="shared" si="3"/>
        <v>3.4079440000000001</v>
      </c>
      <c r="K23" s="65">
        <f t="shared" si="3"/>
        <v>0</v>
      </c>
      <c r="L23" s="65">
        <f t="shared" si="3"/>
        <v>0</v>
      </c>
      <c r="M23" s="65">
        <f t="shared" si="3"/>
        <v>1.0134089089999998</v>
      </c>
      <c r="N23" s="65">
        <f>SUM('CF PS'!K74,'CF PS'!S74:V74)/1000000</f>
        <v>3.4839609999999999</v>
      </c>
      <c r="O23" s="65">
        <f>+'CF PS'!L74/1000000</f>
        <v>0</v>
      </c>
      <c r="P23" s="65">
        <f>+'CF PS'!M74/1000000</f>
        <v>1.1018097100000002</v>
      </c>
      <c r="Q23" s="65">
        <f>+'CF PS'!N74/1000000</f>
        <v>1.0136649339999997</v>
      </c>
      <c r="R23" s="55"/>
      <c r="S23" s="55"/>
      <c r="T23" s="55"/>
      <c r="U23" s="55"/>
    </row>
    <row r="24" spans="1:21" x14ac:dyDescent="0.2">
      <c r="A24" s="55"/>
      <c r="B24" s="55"/>
      <c r="C24" s="55"/>
      <c r="D24" s="55"/>
      <c r="E24" s="55"/>
      <c r="F24" s="55"/>
      <c r="G24" s="55"/>
      <c r="H24" s="55"/>
      <c r="I24" s="55"/>
      <c r="J24" s="55"/>
      <c r="K24" s="55"/>
      <c r="L24" s="55"/>
      <c r="M24" s="55"/>
      <c r="N24" s="55"/>
      <c r="O24" s="55"/>
      <c r="P24" s="55"/>
      <c r="Q24" s="55"/>
      <c r="R24" s="55"/>
      <c r="S24" s="55"/>
      <c r="T24" s="55"/>
      <c r="U24" s="55"/>
    </row>
    <row r="25" spans="1:21" x14ac:dyDescent="0.2">
      <c r="A25" s="55"/>
      <c r="B25" s="186" t="s">
        <v>233</v>
      </c>
      <c r="C25" s="187"/>
      <c r="D25" s="187"/>
      <c r="E25" s="187"/>
      <c r="F25" s="188"/>
      <c r="G25" s="186" t="s">
        <v>234</v>
      </c>
      <c r="H25" s="187"/>
      <c r="I25" s="187"/>
      <c r="J25" s="187"/>
      <c r="K25" s="188"/>
      <c r="L25" s="186" t="s">
        <v>235</v>
      </c>
      <c r="M25" s="187"/>
      <c r="N25" s="187"/>
      <c r="O25" s="187"/>
      <c r="P25" s="188"/>
      <c r="Q25" s="186" t="s">
        <v>236</v>
      </c>
      <c r="R25" s="187"/>
      <c r="S25" s="187"/>
      <c r="T25" s="187"/>
      <c r="U25" s="188"/>
    </row>
    <row r="26" spans="1:21" x14ac:dyDescent="0.2">
      <c r="A26" s="55"/>
      <c r="B26" s="57" t="s">
        <v>237</v>
      </c>
      <c r="C26" s="57" t="s">
        <v>238</v>
      </c>
      <c r="D26" s="57" t="s">
        <v>239</v>
      </c>
      <c r="E26" s="57" t="s">
        <v>240</v>
      </c>
      <c r="F26" s="57" t="s">
        <v>241</v>
      </c>
      <c r="G26" s="57" t="s">
        <v>237</v>
      </c>
      <c r="H26" s="57" t="s">
        <v>238</v>
      </c>
      <c r="I26" s="57" t="s">
        <v>239</v>
      </c>
      <c r="J26" s="57" t="s">
        <v>240</v>
      </c>
      <c r="K26" s="57" t="s">
        <v>241</v>
      </c>
      <c r="L26" s="57" t="s">
        <v>237</v>
      </c>
      <c r="M26" s="57" t="s">
        <v>238</v>
      </c>
      <c r="N26" s="57" t="s">
        <v>239</v>
      </c>
      <c r="O26" s="57" t="s">
        <v>240</v>
      </c>
      <c r="P26" s="57" t="s">
        <v>241</v>
      </c>
      <c r="Q26" s="57" t="s">
        <v>237</v>
      </c>
      <c r="R26" s="57" t="s">
        <v>238</v>
      </c>
      <c r="S26" s="57" t="s">
        <v>239</v>
      </c>
      <c r="T26" s="57" t="s">
        <v>240</v>
      </c>
      <c r="U26" s="57" t="s">
        <v>241</v>
      </c>
    </row>
    <row r="27" spans="1:21" x14ac:dyDescent="0.2">
      <c r="A27" s="55"/>
      <c r="B27" s="59" t="s">
        <v>242</v>
      </c>
      <c r="C27" s="59" t="s">
        <v>242</v>
      </c>
      <c r="D27" s="59" t="s">
        <v>242</v>
      </c>
      <c r="E27" s="59" t="s">
        <v>242</v>
      </c>
      <c r="F27" s="59" t="s">
        <v>242</v>
      </c>
      <c r="G27" s="59" t="s">
        <v>242</v>
      </c>
      <c r="H27" s="59" t="s">
        <v>242</v>
      </c>
      <c r="I27" s="59" t="s">
        <v>242</v>
      </c>
      <c r="J27" s="59" t="s">
        <v>242</v>
      </c>
      <c r="K27" s="59" t="s">
        <v>242</v>
      </c>
      <c r="L27" s="59" t="s">
        <v>242</v>
      </c>
      <c r="M27" s="59" t="s">
        <v>242</v>
      </c>
      <c r="N27" s="59" t="s">
        <v>242</v>
      </c>
      <c r="O27" s="59" t="s">
        <v>242</v>
      </c>
      <c r="P27" s="59" t="s">
        <v>242</v>
      </c>
      <c r="Q27" s="59" t="s">
        <v>242</v>
      </c>
      <c r="R27" s="59" t="s">
        <v>242</v>
      </c>
      <c r="S27" s="59" t="s">
        <v>242</v>
      </c>
      <c r="T27" s="59" t="s">
        <v>242</v>
      </c>
      <c r="U27" s="59" t="s">
        <v>242</v>
      </c>
    </row>
    <row r="28" spans="1:21" x14ac:dyDescent="0.2">
      <c r="A28" s="66" t="s">
        <v>243</v>
      </c>
      <c r="B28" s="71">
        <f>(+'CF PDP'!AB74)/1000000</f>
        <v>5.5372430000000001</v>
      </c>
      <c r="C28" s="77">
        <f>(+'CF PDP'!AF74)/1000000</f>
        <v>0</v>
      </c>
      <c r="D28" s="77">
        <f>(+'CF PDP'!AG74)/1000000</f>
        <v>2.0771000000000001E-2</v>
      </c>
      <c r="E28" s="77">
        <f>(+'CF PDP'!AH74)/1000000</f>
        <v>1.4355E-2</v>
      </c>
      <c r="F28" s="72">
        <f>(+'CF PDP'!AI74)/1000000</f>
        <v>1.3561E-2</v>
      </c>
      <c r="G28" s="71">
        <f>(+'CF PDP'!AQ74)/1000000</f>
        <v>5.3729449999999996</v>
      </c>
      <c r="H28" s="77">
        <f>(+'CF PDP'!AU74)/1000000</f>
        <v>0</v>
      </c>
      <c r="I28" s="77">
        <f>(+'CF PDP'!AV74)/1000000</f>
        <v>1.9689999999999999E-2</v>
      </c>
      <c r="J28" s="77">
        <f>(+'CF PDP'!AW74)/1000000</f>
        <v>1.3608E-2</v>
      </c>
      <c r="K28" s="72">
        <f>(+'CF PDP'!AX74)/1000000</f>
        <v>1.2855E-2</v>
      </c>
      <c r="L28" s="71">
        <f>(+'CF PDP'!BB74)/1000000</f>
        <v>4.9148329999999998</v>
      </c>
      <c r="M28" s="77">
        <f>(+'CF PDP'!BF74)/1000000</f>
        <v>0</v>
      </c>
      <c r="N28" s="77">
        <f>(+'CF PDP'!BG74)/1000000</f>
        <v>1.9689999999999999E-2</v>
      </c>
      <c r="O28" s="77">
        <f>(+'CF PDP'!BH74)/1000000</f>
        <v>1.3608E-2</v>
      </c>
      <c r="P28" s="72">
        <f>(+'CF PDP'!BI74)/1000000</f>
        <v>1.2855E-2</v>
      </c>
      <c r="Q28" s="68">
        <f>(+'CF PDP'!K74)/1000000</f>
        <v>6.2246370000000004</v>
      </c>
      <c r="R28" s="68">
        <f>(+'CF PDP'!S74)/1000000</f>
        <v>0</v>
      </c>
      <c r="S28" s="68">
        <f>(+'CF PDP'!T74)/1000000</f>
        <v>2.0771000000000001E-2</v>
      </c>
      <c r="T28" s="68">
        <f>(+'CF PDP'!U74)/1000000</f>
        <v>1.4355E-2</v>
      </c>
      <c r="U28" s="69">
        <f>(+'CF PDP'!V74)/1000000</f>
        <v>1.3561E-2</v>
      </c>
    </row>
    <row r="29" spans="1:21" x14ac:dyDescent="0.2">
      <c r="A29" s="66" t="s">
        <v>244</v>
      </c>
      <c r="B29" s="67">
        <f>(+'CF PNP'!AB74)/1000000</f>
        <v>0.55527300000000002</v>
      </c>
      <c r="C29" s="68">
        <f>(+'CF PNP'!AF74)/1000000</f>
        <v>0</v>
      </c>
      <c r="D29" s="68">
        <f>(+'CF PNP'!AG74)/1000000</f>
        <v>3.0370000000000002E-3</v>
      </c>
      <c r="E29" s="68">
        <f>(+'CF PNP'!AH74)/1000000</f>
        <v>2.0960000000000002E-3</v>
      </c>
      <c r="F29" s="69">
        <f>(+'CF PNP'!AI74)/1000000</f>
        <v>1.9789999999999999E-3</v>
      </c>
      <c r="G29" s="67">
        <f>(+'CF PNP'!AQ74)/1000000</f>
        <v>0.54059599999999997</v>
      </c>
      <c r="H29" s="68">
        <f>(+'CF PNP'!AU74)/1000000</f>
        <v>0</v>
      </c>
      <c r="I29" s="68">
        <f>(+'CF PNP'!AV74)/1000000</f>
        <v>2.8999999999999998E-3</v>
      </c>
      <c r="J29" s="68">
        <f>(+'CF PNP'!AW74)/1000000</f>
        <v>2.0010000000000002E-3</v>
      </c>
      <c r="K29" s="69">
        <f>(+'CF PNP'!AX74)/1000000</f>
        <v>1.8890000000000001E-3</v>
      </c>
      <c r="L29" s="67">
        <f>(+'CF PNP'!BB74)/1000000</f>
        <v>0.49734600000000001</v>
      </c>
      <c r="M29" s="68">
        <f>(+'CF PNP'!BF74)/1000000</f>
        <v>0</v>
      </c>
      <c r="N29" s="68">
        <f>(+'CF PNP'!BG74)/1000000</f>
        <v>2.8999999999999998E-3</v>
      </c>
      <c r="O29" s="68">
        <f>(+'CF PNP'!BH74)/1000000</f>
        <v>2.0010000000000002E-3</v>
      </c>
      <c r="P29" s="69">
        <f>(+'CF PNP'!BI74)/1000000</f>
        <v>1.8890000000000001E-3</v>
      </c>
      <c r="Q29" s="68">
        <f>(+'CF PNP'!K74)/1000000</f>
        <v>0.61978200000000006</v>
      </c>
      <c r="R29" s="68">
        <f>(+'CF PNP'!S74)/1000000</f>
        <v>0</v>
      </c>
      <c r="S29" s="68">
        <f>(+'CF PNP'!T74)/1000000</f>
        <v>3.0370000000000002E-3</v>
      </c>
      <c r="T29" s="68">
        <f>(+'CF PNP'!U74)/1000000</f>
        <v>2.0960000000000002E-3</v>
      </c>
      <c r="U29" s="69">
        <f>(+'CF PNP'!V74)/1000000</f>
        <v>1.9789999999999999E-3</v>
      </c>
    </row>
    <row r="30" spans="1:21" x14ac:dyDescent="0.2">
      <c r="A30" s="66" t="s">
        <v>245</v>
      </c>
      <c r="B30" s="67">
        <f>(+'CF PND'!AB74)/1000000</f>
        <v>3.6569690000000001</v>
      </c>
      <c r="C30" s="68">
        <f>(+'CF PND'!AF74)/1000000</f>
        <v>0</v>
      </c>
      <c r="D30" s="68">
        <f>(+'CF PND'!AG74)/1000000</f>
        <v>0</v>
      </c>
      <c r="E30" s="68">
        <f>(+'CF PND'!AH74)/1000000</f>
        <v>0</v>
      </c>
      <c r="F30" s="69">
        <f>(+'CF PND'!AI74)/1000000</f>
        <v>0</v>
      </c>
      <c r="G30" s="67">
        <f>(+'CF PND'!AQ74)/1000000</f>
        <v>3.6569690000000001</v>
      </c>
      <c r="H30" s="68">
        <f>(+'CF PND'!AU74)/1000000</f>
        <v>0</v>
      </c>
      <c r="I30" s="68">
        <f>(+'CF PND'!AV74)/1000000</f>
        <v>0</v>
      </c>
      <c r="J30" s="68">
        <f>(+'CF PND'!AW74)/1000000</f>
        <v>0</v>
      </c>
      <c r="K30" s="69">
        <f>(+'CF PND'!AX74)/1000000</f>
        <v>0</v>
      </c>
      <c r="L30" s="67">
        <f>(+'CF PND'!BB74)/1000000</f>
        <v>3.3644120000000002</v>
      </c>
      <c r="M30" s="68">
        <f>(+'CF PND'!BF74)/1000000</f>
        <v>0</v>
      </c>
      <c r="N30" s="68">
        <f>(+'CF PND'!BG74)/1000000</f>
        <v>0</v>
      </c>
      <c r="O30" s="68">
        <f>(+'CF PND'!BH74)/1000000</f>
        <v>0</v>
      </c>
      <c r="P30" s="69">
        <f>(+'CF PND'!BI74)/1000000</f>
        <v>0</v>
      </c>
      <c r="Q30" s="68">
        <f>(+'CF PND'!K74)/1000000</f>
        <v>3.7354430000000001</v>
      </c>
      <c r="R30" s="68">
        <f>(+'CF PND'!S74)/1000000</f>
        <v>0</v>
      </c>
      <c r="S30" s="68">
        <f>(+'CF PND'!T74)/1000000</f>
        <v>0</v>
      </c>
      <c r="T30" s="68">
        <f>(+'CF PND'!U74)/1000000</f>
        <v>0</v>
      </c>
      <c r="U30" s="69">
        <f>(+'CF PND'!V74)/1000000</f>
        <v>0</v>
      </c>
    </row>
    <row r="31" spans="1:21" x14ac:dyDescent="0.2">
      <c r="A31" s="78" t="s">
        <v>246</v>
      </c>
      <c r="B31" s="79">
        <f>SUM(B28:B30)</f>
        <v>9.749485</v>
      </c>
      <c r="C31" s="80">
        <f t="shared" ref="C31:T31" si="4">SUM(C28:C30)</f>
        <v>0</v>
      </c>
      <c r="D31" s="80">
        <f t="shared" si="4"/>
        <v>2.3808000000000003E-2</v>
      </c>
      <c r="E31" s="80">
        <f t="shared" si="4"/>
        <v>1.6451E-2</v>
      </c>
      <c r="F31" s="81">
        <f>SUM(F28:F30)</f>
        <v>1.554E-2</v>
      </c>
      <c r="G31" s="79">
        <f t="shared" si="4"/>
        <v>9.5705099999999987</v>
      </c>
      <c r="H31" s="80">
        <f t="shared" si="4"/>
        <v>0</v>
      </c>
      <c r="I31" s="80">
        <f t="shared" si="4"/>
        <v>2.2589999999999999E-2</v>
      </c>
      <c r="J31" s="80">
        <f t="shared" si="4"/>
        <v>1.5609000000000001E-2</v>
      </c>
      <c r="K31" s="81">
        <f>SUM(K28:K30)</f>
        <v>1.4744E-2</v>
      </c>
      <c r="L31" s="79">
        <f>SUM(L28:L30)</f>
        <v>8.7765909999999998</v>
      </c>
      <c r="M31" s="80">
        <f t="shared" si="4"/>
        <v>0</v>
      </c>
      <c r="N31" s="80">
        <f t="shared" si="4"/>
        <v>2.2589999999999999E-2</v>
      </c>
      <c r="O31" s="80">
        <f t="shared" si="4"/>
        <v>1.5609000000000001E-2</v>
      </c>
      <c r="P31" s="81">
        <f>SUM(P28:P30)</f>
        <v>1.4744E-2</v>
      </c>
      <c r="Q31" s="80">
        <f t="shared" si="4"/>
        <v>10.579862</v>
      </c>
      <c r="R31" s="80">
        <f t="shared" si="4"/>
        <v>0</v>
      </c>
      <c r="S31" s="80">
        <f t="shared" si="4"/>
        <v>2.3808000000000003E-2</v>
      </c>
      <c r="T31" s="80">
        <f t="shared" si="4"/>
        <v>1.6451E-2</v>
      </c>
      <c r="U31" s="81">
        <f>SUM(U28:U30)</f>
        <v>1.554E-2</v>
      </c>
    </row>
    <row r="32" spans="1:21" x14ac:dyDescent="0.2">
      <c r="A32" s="78" t="s">
        <v>247</v>
      </c>
      <c r="B32" s="79">
        <f>(+'CF PRB'!AB74)/1000000</f>
        <v>2.818127</v>
      </c>
      <c r="C32" s="80">
        <f>(+'CF PRB'!AF74)/1000000</f>
        <v>0</v>
      </c>
      <c r="D32" s="80">
        <f>(+'CF PRB'!AG74)/1000000</f>
        <v>0</v>
      </c>
      <c r="E32" s="80">
        <f>(+'CF PRB'!AH74)/1000000</f>
        <v>0</v>
      </c>
      <c r="F32" s="81">
        <f>(+'CF PRB'!AI74)/1000000</f>
        <v>0</v>
      </c>
      <c r="G32" s="79">
        <f>(+'CF PRB'!AQ74)/1000000</f>
        <v>2.818127</v>
      </c>
      <c r="H32" s="80">
        <f>(+'CF PRB'!AU74)/1000000</f>
        <v>0</v>
      </c>
      <c r="I32" s="80">
        <f>(+'CF PRB'!AV74)/1000000</f>
        <v>0</v>
      </c>
      <c r="J32" s="80">
        <f>(+'CF PRB'!AW74)/1000000</f>
        <v>0</v>
      </c>
      <c r="K32" s="81">
        <f>(+'CF PRB'!AX74)/1000000</f>
        <v>0</v>
      </c>
      <c r="L32" s="79">
        <f>(+'CF PRB'!BB74)/1000000</f>
        <v>2.5926749999999998</v>
      </c>
      <c r="M32" s="80">
        <f>(+'CF PRB'!BF74)/1000000</f>
        <v>0</v>
      </c>
      <c r="N32" s="80">
        <f>(+'CF PRB'!BG74)/1000000</f>
        <v>0</v>
      </c>
      <c r="O32" s="80">
        <f>(+'CF PRB'!BH74)/1000000</f>
        <v>0</v>
      </c>
      <c r="P32" s="81">
        <f>(+'CF PRB'!BI74)/1000000</f>
        <v>0</v>
      </c>
      <c r="Q32" s="80">
        <f>(+'CF PRB'!K74)/1000000</f>
        <v>2.8717459999999999</v>
      </c>
      <c r="R32" s="80">
        <f>(+'CF PRB'!S74)/1000000</f>
        <v>0</v>
      </c>
      <c r="S32" s="80">
        <f>(+'CF PRB'!T74)/1000000</f>
        <v>0</v>
      </c>
      <c r="T32" s="80">
        <f>(+'CF PRB'!U74)/1000000</f>
        <v>0</v>
      </c>
      <c r="U32" s="81">
        <f>(+'CF PRB'!V74)/1000000</f>
        <v>0</v>
      </c>
    </row>
    <row r="33" spans="1:21" x14ac:dyDescent="0.2">
      <c r="A33" s="78" t="s">
        <v>248</v>
      </c>
      <c r="B33" s="82">
        <f>(+'CF PS'!AB74)/1000000</f>
        <v>3.7042890000000002</v>
      </c>
      <c r="C33" s="83">
        <f>(+'CF PS'!AF74)/1000000</f>
        <v>0</v>
      </c>
      <c r="D33" s="83">
        <f>(+'CF PS'!AG74)/1000000</f>
        <v>0</v>
      </c>
      <c r="E33" s="83">
        <f>(+'CF PS'!AH74)/1000000</f>
        <v>0</v>
      </c>
      <c r="F33" s="84">
        <f>(+'CF PS'!AI74)/1000000</f>
        <v>0</v>
      </c>
      <c r="G33" s="82">
        <f>(+'CF PS'!AQ74)/1000000</f>
        <v>3.7042890000000002</v>
      </c>
      <c r="H33" s="83">
        <f>(+'CF PS'!AU74)/1000000</f>
        <v>0</v>
      </c>
      <c r="I33" s="83">
        <f>(+'CF PS'!AV74)/1000000</f>
        <v>0</v>
      </c>
      <c r="J33" s="83">
        <f>(+'CF PS'!AW74)/1000000</f>
        <v>0</v>
      </c>
      <c r="K33" s="84">
        <f>(+'CF PS'!AX74)/1000000</f>
        <v>0</v>
      </c>
      <c r="L33" s="82">
        <f>(+'CF PS'!BB74)/1000000</f>
        <v>3.4079440000000001</v>
      </c>
      <c r="M33" s="83">
        <f>(+'CF PS'!BF74)/1000000</f>
        <v>0</v>
      </c>
      <c r="N33" s="83">
        <f>(+'CF PS'!BG74)/1000000</f>
        <v>0</v>
      </c>
      <c r="O33" s="83">
        <f>(+'CF PS'!BH74)/1000000</f>
        <v>0</v>
      </c>
      <c r="P33" s="84">
        <f>(+'CF PS'!BI74)/1000000</f>
        <v>0</v>
      </c>
      <c r="Q33" s="83">
        <f>(+'CF PS'!K74)/1000000</f>
        <v>3.4839609999999999</v>
      </c>
      <c r="R33" s="83">
        <f>(+'CF PS'!S74)/1000000</f>
        <v>0</v>
      </c>
      <c r="S33" s="83">
        <f>(+'CF PS'!T74)/1000000</f>
        <v>0</v>
      </c>
      <c r="T33" s="83">
        <f>(+'CF PS'!U74)/1000000</f>
        <v>0</v>
      </c>
      <c r="U33" s="84">
        <f>(+'CF PS'!V74)/1000000</f>
        <v>0</v>
      </c>
    </row>
    <row r="34" spans="1:21" x14ac:dyDescent="0.2">
      <c r="A34" s="55"/>
      <c r="B34" s="55"/>
      <c r="C34" s="55"/>
      <c r="D34" s="55"/>
      <c r="E34" s="55"/>
      <c r="F34" s="55"/>
      <c r="G34" s="55"/>
      <c r="H34" s="55"/>
      <c r="I34" s="55"/>
      <c r="J34" s="55"/>
      <c r="K34" s="55"/>
      <c r="L34" s="55"/>
      <c r="M34" s="55"/>
      <c r="N34" s="55"/>
      <c r="O34" s="55"/>
      <c r="P34" s="55"/>
      <c r="Q34" s="55"/>
      <c r="R34" s="55"/>
      <c r="S34" s="55"/>
      <c r="T34" s="55"/>
      <c r="U34" s="55"/>
    </row>
    <row r="35" spans="1:21" x14ac:dyDescent="0.2">
      <c r="A35" s="55"/>
      <c r="B35" s="55"/>
      <c r="C35" s="55"/>
      <c r="D35" s="55"/>
      <c r="E35" s="55"/>
      <c r="F35" s="55"/>
      <c r="G35" s="55"/>
      <c r="H35" s="55"/>
      <c r="I35" s="55"/>
      <c r="J35" s="55"/>
      <c r="K35" s="55"/>
      <c r="L35" s="55"/>
      <c r="M35" s="55"/>
      <c r="N35" s="55"/>
      <c r="O35" s="55"/>
      <c r="P35" s="55"/>
      <c r="Q35" s="55"/>
      <c r="R35" s="55"/>
      <c r="S35" s="55"/>
      <c r="T35" s="55"/>
      <c r="U35" s="55"/>
    </row>
    <row r="36" spans="1:21" ht="51" x14ac:dyDescent="0.2">
      <c r="A36" s="55"/>
      <c r="B36" s="59" t="s">
        <v>249</v>
      </c>
      <c r="C36" s="59" t="s">
        <v>250</v>
      </c>
      <c r="D36" s="59" t="s">
        <v>30</v>
      </c>
      <c r="E36" s="59" t="s">
        <v>251</v>
      </c>
      <c r="F36" s="55"/>
      <c r="G36" s="55"/>
      <c r="H36" s="55"/>
      <c r="I36" s="55"/>
      <c r="J36" s="55"/>
      <c r="K36" s="55"/>
      <c r="L36" s="55"/>
      <c r="M36" s="55"/>
      <c r="N36" s="55"/>
      <c r="O36" s="55"/>
      <c r="P36" s="55"/>
      <c r="Q36" s="55"/>
      <c r="R36" s="55"/>
      <c r="S36" s="55"/>
      <c r="T36" s="55"/>
      <c r="U36" s="55"/>
    </row>
    <row r="37" spans="1:21" x14ac:dyDescent="0.2">
      <c r="A37" s="70" t="s">
        <v>243</v>
      </c>
      <c r="B37" s="71">
        <f>+'CF PDP'!AZ74/1000000</f>
        <v>3.4391587000000008E-2</v>
      </c>
      <c r="C37" s="72">
        <f>(B37/5.7)</f>
        <v>6.0336117543859664E-3</v>
      </c>
      <c r="D37" s="72">
        <f>+J12+K12+(L12+M12)/5.7</f>
        <v>5.2045730771929826</v>
      </c>
      <c r="E37" s="92">
        <f>PDP!M7</f>
        <v>2043</v>
      </c>
      <c r="F37" s="55"/>
      <c r="G37" s="55"/>
      <c r="H37" s="55"/>
      <c r="I37" s="55"/>
      <c r="J37" s="55"/>
      <c r="K37" s="55"/>
      <c r="L37" s="55"/>
      <c r="M37" s="55"/>
      <c r="N37" s="55"/>
      <c r="O37" s="55"/>
      <c r="P37" s="55"/>
      <c r="Q37" s="55"/>
      <c r="R37" s="55"/>
      <c r="S37" s="55"/>
      <c r="T37" s="55"/>
      <c r="U37" s="55"/>
    </row>
    <row r="38" spans="1:21" x14ac:dyDescent="0.2">
      <c r="A38" s="73" t="s">
        <v>244</v>
      </c>
      <c r="B38" s="67">
        <f>+'CF PNP'!AZ74/1000000</f>
        <v>5.0339750000000004E-3</v>
      </c>
      <c r="C38" s="69">
        <f>(B38/5.7)</f>
        <v>8.8315350877192988E-4</v>
      </c>
      <c r="D38" s="69">
        <f>+J13+K13+(L13+M13)/5.7</f>
        <v>0.53988208052631581</v>
      </c>
      <c r="E38" s="93">
        <f>+PNP!M7</f>
        <v>2043</v>
      </c>
      <c r="F38" s="55"/>
      <c r="G38" s="55"/>
      <c r="H38" s="55"/>
      <c r="I38" s="55"/>
      <c r="J38" s="55"/>
      <c r="K38" s="55"/>
      <c r="L38" s="55"/>
      <c r="M38" s="55"/>
      <c r="N38" s="55"/>
      <c r="O38" s="55"/>
      <c r="P38" s="55"/>
      <c r="Q38" s="55"/>
      <c r="R38" s="55"/>
      <c r="S38" s="55"/>
      <c r="T38" s="55"/>
      <c r="U38" s="55"/>
    </row>
    <row r="39" spans="1:21" x14ac:dyDescent="0.2">
      <c r="A39" s="73" t="s">
        <v>245</v>
      </c>
      <c r="B39" s="67">
        <f>+'CF PND'!AZ74/1000000</f>
        <v>0</v>
      </c>
      <c r="C39" s="69">
        <f>(B39/5.7)</f>
        <v>0</v>
      </c>
      <c r="D39" s="69">
        <f>+J14+K14+(L14+M14)/5.7</f>
        <v>3.5493304587719301</v>
      </c>
      <c r="E39" s="93">
        <f>+PND!M7</f>
        <v>2040</v>
      </c>
      <c r="F39" s="55"/>
      <c r="G39" s="55"/>
      <c r="H39" s="55"/>
      <c r="I39" s="55"/>
      <c r="J39" s="55"/>
      <c r="K39" s="55"/>
      <c r="L39" s="55"/>
      <c r="M39" s="55"/>
      <c r="N39" s="55"/>
      <c r="O39" s="55"/>
      <c r="P39" s="55"/>
      <c r="Q39" s="55"/>
      <c r="R39" s="55"/>
      <c r="S39" s="55"/>
      <c r="T39" s="55"/>
      <c r="U39" s="55"/>
    </row>
    <row r="40" spans="1:21" x14ac:dyDescent="0.2">
      <c r="A40" s="85" t="s">
        <v>246</v>
      </c>
      <c r="B40" s="79">
        <f>(SUM(B37:B39))</f>
        <v>3.9425562000000011E-2</v>
      </c>
      <c r="C40" s="81">
        <f>(SUM(C37:C39))</f>
        <v>6.9167652631578966E-3</v>
      </c>
      <c r="D40" s="81">
        <f>+D37+D38+D39</f>
        <v>9.2937856164912276</v>
      </c>
      <c r="E40" s="94">
        <f>+'1P'!M7</f>
        <v>2043</v>
      </c>
      <c r="F40" s="55"/>
      <c r="G40" s="55"/>
      <c r="H40" s="55"/>
      <c r="I40" s="55"/>
      <c r="J40" s="55"/>
      <c r="K40" s="55"/>
      <c r="L40" s="55"/>
      <c r="M40" s="55"/>
      <c r="N40" s="55"/>
      <c r="O40" s="55"/>
      <c r="P40" s="55"/>
      <c r="Q40" s="55"/>
      <c r="R40" s="55"/>
      <c r="S40" s="55"/>
      <c r="T40" s="55"/>
      <c r="U40" s="55"/>
    </row>
    <row r="41" spans="1:21" x14ac:dyDescent="0.2">
      <c r="A41" s="85" t="s">
        <v>252</v>
      </c>
      <c r="B41" s="79">
        <f>+'CF PRB'!AZ74/1000000</f>
        <v>0</v>
      </c>
      <c r="C41" s="81">
        <f>(B41/5.7)</f>
        <v>0</v>
      </c>
      <c r="D41" s="81">
        <f>+J19+K19+(L19+M19)/5.7</f>
        <v>2.5786248915789476</v>
      </c>
      <c r="E41" s="94">
        <f>+PRB!M7</f>
        <v>2042</v>
      </c>
      <c r="F41" s="55"/>
      <c r="G41" s="55"/>
      <c r="H41" s="55"/>
      <c r="I41" s="55"/>
      <c r="J41" s="55"/>
      <c r="K41" s="55"/>
      <c r="L41" s="55"/>
      <c r="M41" s="55"/>
      <c r="N41" s="55"/>
      <c r="O41" s="55"/>
      <c r="P41" s="55"/>
      <c r="Q41" s="55"/>
      <c r="R41" s="55"/>
      <c r="S41" s="55"/>
      <c r="T41" s="55"/>
      <c r="U41" s="55"/>
    </row>
    <row r="42" spans="1:21" x14ac:dyDescent="0.2">
      <c r="A42" s="86" t="s">
        <v>253</v>
      </c>
      <c r="B42" s="82">
        <f>+'CF PS'!AZ74/1000000</f>
        <v>0</v>
      </c>
      <c r="C42" s="84">
        <f>(B42/5.7)</f>
        <v>0</v>
      </c>
      <c r="D42" s="84">
        <f>+J23+K23+(L23+M23)/5.7</f>
        <v>3.5857350366666667</v>
      </c>
      <c r="E42" s="95">
        <f>+PS!M7</f>
        <v>2046</v>
      </c>
      <c r="F42" s="55"/>
      <c r="G42" s="55"/>
      <c r="H42" s="55"/>
      <c r="I42" s="55"/>
      <c r="J42" s="55"/>
      <c r="K42" s="55"/>
      <c r="L42" s="55"/>
      <c r="M42" s="55"/>
      <c r="N42" s="55"/>
      <c r="O42" s="55"/>
      <c r="P42" s="55"/>
      <c r="Q42" s="55"/>
      <c r="R42" s="55"/>
      <c r="S42" s="55"/>
      <c r="T42" s="55"/>
      <c r="U42" s="55"/>
    </row>
    <row r="43" spans="1:21" x14ac:dyDescent="0.2">
      <c r="A43" s="55"/>
      <c r="B43" s="55"/>
      <c r="C43" s="55"/>
      <c r="D43" s="55"/>
      <c r="E43" s="55"/>
      <c r="F43" s="55"/>
      <c r="G43" s="55"/>
      <c r="H43" s="55"/>
      <c r="I43" s="55"/>
      <c r="J43" s="55"/>
      <c r="K43" s="55"/>
      <c r="L43" s="55"/>
      <c r="M43" s="55"/>
      <c r="N43" s="55"/>
      <c r="O43" s="55"/>
      <c r="P43" s="55"/>
      <c r="Q43" s="55"/>
      <c r="R43" s="55"/>
      <c r="S43" s="55"/>
      <c r="T43" s="55"/>
      <c r="U43" s="55"/>
    </row>
    <row r="44" spans="1:21" x14ac:dyDescent="0.2">
      <c r="A44" s="55"/>
      <c r="B44" s="55"/>
      <c r="C44" s="55"/>
      <c r="D44" s="55"/>
      <c r="E44" s="55"/>
      <c r="F44" s="55"/>
      <c r="G44" s="55"/>
      <c r="H44" s="55"/>
      <c r="I44" s="55"/>
      <c r="J44" s="55"/>
      <c r="K44" s="55"/>
      <c r="L44" s="55"/>
      <c r="M44" s="55"/>
      <c r="N44" s="55"/>
      <c r="O44" s="55"/>
      <c r="P44" s="55"/>
      <c r="Q44" s="55"/>
      <c r="R44" s="55"/>
      <c r="S44" s="55"/>
      <c r="T44" s="55"/>
      <c r="U44" s="55"/>
    </row>
    <row r="45" spans="1:21" x14ac:dyDescent="0.2">
      <c r="A45" s="55"/>
      <c r="B45" s="55"/>
      <c r="C45" s="55"/>
      <c r="D45" s="55"/>
      <c r="E45" s="55"/>
      <c r="F45" s="55"/>
      <c r="G45" s="55"/>
      <c r="H45" s="55"/>
      <c r="I45" s="55"/>
      <c r="J45" s="55"/>
      <c r="K45" s="55"/>
      <c r="L45" s="55"/>
      <c r="M45" s="55"/>
      <c r="N45" s="55"/>
      <c r="O45" s="55"/>
      <c r="P45" s="55"/>
      <c r="Q45" s="55"/>
      <c r="R45" s="55"/>
      <c r="S45" s="55"/>
      <c r="T45" s="55"/>
      <c r="U45" s="55"/>
    </row>
    <row r="46" spans="1:21" x14ac:dyDescent="0.2">
      <c r="A46" s="55"/>
      <c r="B46" s="55"/>
      <c r="C46" s="55"/>
      <c r="D46" s="55"/>
      <c r="E46" s="55"/>
      <c r="F46" s="55"/>
      <c r="G46" s="55"/>
      <c r="H46" s="55"/>
      <c r="I46" s="55"/>
      <c r="J46" s="55"/>
      <c r="K46" s="55"/>
      <c r="L46" s="55"/>
      <c r="M46" s="55"/>
      <c r="N46" s="55"/>
      <c r="O46" s="55"/>
      <c r="P46" s="55"/>
      <c r="Q46" s="55"/>
      <c r="R46" s="55"/>
      <c r="S46" s="55"/>
      <c r="T46" s="55"/>
      <c r="U46" s="55"/>
    </row>
    <row r="47" spans="1:21" x14ac:dyDescent="0.2">
      <c r="A47" s="55"/>
      <c r="B47" s="55"/>
      <c r="C47" s="55"/>
      <c r="D47" s="55"/>
      <c r="E47" s="55"/>
      <c r="F47" s="55"/>
      <c r="G47" s="55"/>
      <c r="H47" s="55"/>
      <c r="I47" s="55"/>
      <c r="J47" s="55"/>
      <c r="K47" s="55"/>
      <c r="L47" s="55"/>
      <c r="M47" s="55"/>
      <c r="N47" s="55"/>
      <c r="O47" s="55"/>
      <c r="P47" s="55"/>
      <c r="Q47" s="55"/>
      <c r="R47" s="55"/>
      <c r="S47" s="55"/>
      <c r="T47" s="55"/>
      <c r="U47" s="55"/>
    </row>
    <row r="48" spans="1:21" x14ac:dyDescent="0.2">
      <c r="A48" s="55"/>
      <c r="B48" s="55"/>
      <c r="C48" s="55"/>
      <c r="D48" s="55"/>
      <c r="E48" s="55"/>
      <c r="F48" s="55"/>
      <c r="G48" s="55"/>
      <c r="H48" s="55"/>
      <c r="I48" s="55"/>
      <c r="J48" s="55"/>
      <c r="K48" s="55"/>
      <c r="L48" s="55"/>
      <c r="M48" s="55"/>
      <c r="N48" s="55"/>
      <c r="O48" s="55"/>
      <c r="P48" s="55"/>
      <c r="Q48" s="55"/>
      <c r="R48" s="55"/>
      <c r="S48" s="55"/>
      <c r="T48" s="55"/>
      <c r="U48" s="55"/>
    </row>
  </sheetData>
  <mergeCells count="8">
    <mergeCell ref="B8:E8"/>
    <mergeCell ref="F8:I8"/>
    <mergeCell ref="J8:M8"/>
    <mergeCell ref="N8:Q8"/>
    <mergeCell ref="B25:F25"/>
    <mergeCell ref="G25:K25"/>
    <mergeCell ref="L25:P25"/>
    <mergeCell ref="Q25:U2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B2:O307"/>
  <sheetViews>
    <sheetView topLeftCell="A175" zoomScale="50" zoomScaleNormal="50" workbookViewId="0">
      <selection activeCell="B194" sqref="B194:B307"/>
    </sheetView>
  </sheetViews>
  <sheetFormatPr defaultColWidth="26.5" defaultRowHeight="14.25" x14ac:dyDescent="0.2"/>
  <cols>
    <col min="1" max="1" width="5.5" customWidth="1"/>
    <col min="2" max="2" width="6.25" bestFit="1" customWidth="1"/>
    <col min="3" max="3" width="20.75" customWidth="1"/>
    <col min="4" max="4" width="19.75" customWidth="1"/>
    <col min="5" max="5" width="9.625" bestFit="1" customWidth="1"/>
    <col min="6" max="6" width="13.5" bestFit="1" customWidth="1"/>
    <col min="7" max="7" width="43.5" customWidth="1"/>
    <col min="8" max="8" width="17" customWidth="1"/>
    <col min="9" max="9" width="10.5" hidden="1" customWidth="1"/>
    <col min="10" max="10" width="25.125" customWidth="1"/>
    <col min="11" max="11" width="33.625" customWidth="1"/>
    <col min="12" max="12" width="19" customWidth="1"/>
    <col min="13" max="13" width="17.25" customWidth="1"/>
    <col min="14" max="14" width="15.5" customWidth="1"/>
    <col min="15" max="15" width="13.25" customWidth="1"/>
    <col min="16" max="16" width="26.5" customWidth="1"/>
  </cols>
  <sheetData>
    <row r="2" spans="2:15" ht="15" x14ac:dyDescent="0.25">
      <c r="B2" s="34" t="s">
        <v>254</v>
      </c>
      <c r="C2" s="34" t="s">
        <v>255</v>
      </c>
      <c r="D2" s="34" t="s">
        <v>256</v>
      </c>
      <c r="E2" s="34" t="s">
        <v>12</v>
      </c>
      <c r="F2" s="34" t="s">
        <v>257</v>
      </c>
      <c r="G2" s="34" t="s">
        <v>258</v>
      </c>
      <c r="H2" s="34" t="s">
        <v>259</v>
      </c>
      <c r="I2" s="34" t="s">
        <v>13</v>
      </c>
      <c r="J2" s="34" t="s">
        <v>260</v>
      </c>
      <c r="K2" s="34" t="s">
        <v>261</v>
      </c>
      <c r="L2" s="34" t="s">
        <v>7</v>
      </c>
      <c r="M2" s="34" t="s">
        <v>262</v>
      </c>
      <c r="N2" s="34" t="s">
        <v>263</v>
      </c>
      <c r="O2" s="34" t="s">
        <v>17</v>
      </c>
    </row>
    <row r="3" spans="2:15" x14ac:dyDescent="0.2">
      <c r="B3">
        <v>1</v>
      </c>
      <c r="C3" t="s">
        <v>264</v>
      </c>
      <c r="D3" t="s">
        <v>145</v>
      </c>
      <c r="E3" t="s">
        <v>265</v>
      </c>
      <c r="F3" t="s">
        <v>266</v>
      </c>
      <c r="G3" t="s">
        <v>264</v>
      </c>
      <c r="H3" t="s">
        <v>264</v>
      </c>
      <c r="J3" t="s">
        <v>156</v>
      </c>
      <c r="K3" t="s">
        <v>267</v>
      </c>
      <c r="L3" t="s">
        <v>268</v>
      </c>
      <c r="M3" t="s">
        <v>150</v>
      </c>
      <c r="N3" t="s">
        <v>269</v>
      </c>
      <c r="O3" t="s">
        <v>154</v>
      </c>
    </row>
    <row r="4" spans="2:15" x14ac:dyDescent="0.2">
      <c r="B4">
        <f>+B3+1</f>
        <v>2</v>
      </c>
      <c r="C4" t="s">
        <v>270</v>
      </c>
      <c r="D4" t="s">
        <v>145</v>
      </c>
      <c r="E4" t="s">
        <v>271</v>
      </c>
      <c r="F4" t="s">
        <v>272</v>
      </c>
      <c r="G4" t="s">
        <v>273</v>
      </c>
      <c r="H4" t="s">
        <v>274</v>
      </c>
      <c r="J4" t="s">
        <v>275</v>
      </c>
      <c r="K4" t="s">
        <v>270</v>
      </c>
      <c r="L4" t="s">
        <v>276</v>
      </c>
      <c r="M4" t="s">
        <v>150</v>
      </c>
      <c r="N4" t="s">
        <v>269</v>
      </c>
      <c r="O4" t="s">
        <v>154</v>
      </c>
    </row>
    <row r="5" spans="2:15" x14ac:dyDescent="0.2">
      <c r="B5">
        <f t="shared" ref="B5:B69" si="0">+B4+1</f>
        <v>3</v>
      </c>
      <c r="C5" t="s">
        <v>277</v>
      </c>
      <c r="D5" t="s">
        <v>145</v>
      </c>
      <c r="E5" t="s">
        <v>265</v>
      </c>
      <c r="F5" t="s">
        <v>278</v>
      </c>
      <c r="G5" t="s">
        <v>279</v>
      </c>
      <c r="H5" t="s">
        <v>279</v>
      </c>
      <c r="J5" t="s">
        <v>280</v>
      </c>
      <c r="K5" t="s">
        <v>279</v>
      </c>
      <c r="L5" t="s">
        <v>281</v>
      </c>
      <c r="M5" t="s">
        <v>150</v>
      </c>
      <c r="N5" t="s">
        <v>269</v>
      </c>
      <c r="O5" t="s">
        <v>154</v>
      </c>
    </row>
    <row r="6" spans="2:15" x14ac:dyDescent="0.2">
      <c r="B6">
        <f t="shared" si="0"/>
        <v>4</v>
      </c>
      <c r="C6" t="s">
        <v>282</v>
      </c>
      <c r="D6" t="s">
        <v>145</v>
      </c>
      <c r="E6" t="s">
        <v>151</v>
      </c>
      <c r="F6" t="s">
        <v>153</v>
      </c>
      <c r="G6" t="s">
        <v>283</v>
      </c>
      <c r="H6" t="s">
        <v>284</v>
      </c>
      <c r="J6" t="s">
        <v>285</v>
      </c>
      <c r="K6" t="s">
        <v>286</v>
      </c>
      <c r="L6" t="s">
        <v>287</v>
      </c>
      <c r="M6" t="s">
        <v>150</v>
      </c>
      <c r="N6" t="s">
        <v>152</v>
      </c>
      <c r="O6" t="s">
        <v>154</v>
      </c>
    </row>
    <row r="7" spans="2:15" x14ac:dyDescent="0.2">
      <c r="B7">
        <f t="shared" si="0"/>
        <v>5</v>
      </c>
      <c r="C7" t="s">
        <v>288</v>
      </c>
      <c r="D7" t="s">
        <v>145</v>
      </c>
      <c r="E7" t="s">
        <v>265</v>
      </c>
      <c r="F7" t="s">
        <v>278</v>
      </c>
      <c r="G7" t="s">
        <v>289</v>
      </c>
      <c r="H7" t="s">
        <v>288</v>
      </c>
      <c r="J7" t="s">
        <v>275</v>
      </c>
      <c r="K7" t="s">
        <v>290</v>
      </c>
      <c r="L7" t="s">
        <v>291</v>
      </c>
      <c r="M7" t="s">
        <v>150</v>
      </c>
      <c r="N7" t="s">
        <v>269</v>
      </c>
      <c r="O7" t="s">
        <v>154</v>
      </c>
    </row>
    <row r="8" spans="2:15" x14ac:dyDescent="0.2">
      <c r="B8">
        <f t="shared" si="0"/>
        <v>6</v>
      </c>
      <c r="C8" t="s">
        <v>292</v>
      </c>
      <c r="D8" t="s">
        <v>145</v>
      </c>
      <c r="E8" t="s">
        <v>293</v>
      </c>
      <c r="F8" t="s">
        <v>294</v>
      </c>
      <c r="G8" t="s">
        <v>295</v>
      </c>
      <c r="H8" t="s">
        <v>296</v>
      </c>
      <c r="J8" t="s">
        <v>280</v>
      </c>
      <c r="K8" t="s">
        <v>286</v>
      </c>
      <c r="L8" t="s">
        <v>297</v>
      </c>
      <c r="M8" t="s">
        <v>150</v>
      </c>
      <c r="N8" t="s">
        <v>152</v>
      </c>
      <c r="O8" t="s">
        <v>154</v>
      </c>
    </row>
    <row r="9" spans="2:15" x14ac:dyDescent="0.2">
      <c r="B9">
        <f t="shared" si="0"/>
        <v>7</v>
      </c>
      <c r="C9" t="s">
        <v>298</v>
      </c>
      <c r="D9" t="s">
        <v>145</v>
      </c>
      <c r="E9" t="s">
        <v>151</v>
      </c>
      <c r="F9" t="s">
        <v>153</v>
      </c>
      <c r="G9">
        <v>0</v>
      </c>
      <c r="H9" t="s">
        <v>299</v>
      </c>
      <c r="J9">
        <v>0</v>
      </c>
      <c r="K9">
        <v>0</v>
      </c>
      <c r="L9">
        <v>0</v>
      </c>
      <c r="M9" t="s">
        <v>150</v>
      </c>
      <c r="N9" t="s">
        <v>152</v>
      </c>
      <c r="O9" t="s">
        <v>154</v>
      </c>
    </row>
    <row r="10" spans="2:15" x14ac:dyDescent="0.2">
      <c r="B10">
        <f t="shared" si="0"/>
        <v>8</v>
      </c>
      <c r="C10" t="s">
        <v>300</v>
      </c>
      <c r="D10" t="s">
        <v>145</v>
      </c>
      <c r="E10" t="s">
        <v>265</v>
      </c>
      <c r="F10" t="s">
        <v>278</v>
      </c>
      <c r="G10">
        <v>0</v>
      </c>
      <c r="H10" t="s">
        <v>301</v>
      </c>
      <c r="J10">
        <v>0</v>
      </c>
      <c r="K10">
        <v>0</v>
      </c>
      <c r="L10">
        <v>0</v>
      </c>
      <c r="M10" t="s">
        <v>150</v>
      </c>
      <c r="N10" t="s">
        <v>269</v>
      </c>
      <c r="O10" t="s">
        <v>154</v>
      </c>
    </row>
    <row r="11" spans="2:15" x14ac:dyDescent="0.2">
      <c r="B11">
        <f t="shared" si="0"/>
        <v>9</v>
      </c>
      <c r="C11" t="s">
        <v>302</v>
      </c>
      <c r="D11" t="s">
        <v>145</v>
      </c>
      <c r="E11" t="s">
        <v>293</v>
      </c>
      <c r="F11" t="s">
        <v>303</v>
      </c>
      <c r="G11" t="s">
        <v>304</v>
      </c>
      <c r="H11" t="s">
        <v>302</v>
      </c>
      <c r="J11" t="s">
        <v>280</v>
      </c>
      <c r="K11" t="s">
        <v>302</v>
      </c>
      <c r="L11" t="s">
        <v>297</v>
      </c>
      <c r="M11" t="s">
        <v>150</v>
      </c>
      <c r="N11" t="s">
        <v>152</v>
      </c>
      <c r="O11" t="s">
        <v>154</v>
      </c>
    </row>
    <row r="12" spans="2:15" x14ac:dyDescent="0.2">
      <c r="B12">
        <f t="shared" si="0"/>
        <v>10</v>
      </c>
      <c r="C12" t="s">
        <v>305</v>
      </c>
      <c r="D12" t="s">
        <v>145</v>
      </c>
      <c r="E12" t="s">
        <v>293</v>
      </c>
      <c r="F12" t="s">
        <v>303</v>
      </c>
      <c r="G12" t="s">
        <v>304</v>
      </c>
      <c r="H12" t="s">
        <v>302</v>
      </c>
      <c r="J12" t="s">
        <v>280</v>
      </c>
      <c r="K12" t="s">
        <v>302</v>
      </c>
      <c r="L12" t="s">
        <v>297</v>
      </c>
      <c r="M12" t="s">
        <v>150</v>
      </c>
      <c r="N12" t="s">
        <v>152</v>
      </c>
      <c r="O12" t="s">
        <v>154</v>
      </c>
    </row>
    <row r="13" spans="2:15" x14ac:dyDescent="0.2">
      <c r="B13">
        <f t="shared" si="0"/>
        <v>11</v>
      </c>
      <c r="C13" t="s">
        <v>306</v>
      </c>
      <c r="D13" t="s">
        <v>145</v>
      </c>
      <c r="E13" t="s">
        <v>293</v>
      </c>
      <c r="F13" t="s">
        <v>303</v>
      </c>
      <c r="G13" t="s">
        <v>304</v>
      </c>
      <c r="H13" t="s">
        <v>302</v>
      </c>
      <c r="J13" t="s">
        <v>280</v>
      </c>
      <c r="K13" t="s">
        <v>302</v>
      </c>
      <c r="L13" t="s">
        <v>297</v>
      </c>
      <c r="M13" t="s">
        <v>150</v>
      </c>
      <c r="N13" t="s">
        <v>152</v>
      </c>
      <c r="O13" t="s">
        <v>154</v>
      </c>
    </row>
    <row r="14" spans="2:15" x14ac:dyDescent="0.2">
      <c r="B14">
        <f t="shared" si="0"/>
        <v>12</v>
      </c>
      <c r="C14" t="s">
        <v>307</v>
      </c>
      <c r="D14" t="s">
        <v>145</v>
      </c>
      <c r="E14" t="s">
        <v>293</v>
      </c>
      <c r="F14" t="s">
        <v>303</v>
      </c>
      <c r="G14" t="s">
        <v>304</v>
      </c>
      <c r="H14" t="s">
        <v>302</v>
      </c>
      <c r="J14" t="s">
        <v>280</v>
      </c>
      <c r="K14" t="s">
        <v>302</v>
      </c>
      <c r="L14" t="s">
        <v>297</v>
      </c>
      <c r="M14" t="s">
        <v>150</v>
      </c>
      <c r="N14" t="s">
        <v>152</v>
      </c>
      <c r="O14" t="s">
        <v>154</v>
      </c>
    </row>
    <row r="15" spans="2:15" x14ac:dyDescent="0.2">
      <c r="B15">
        <f t="shared" si="0"/>
        <v>13</v>
      </c>
      <c r="C15" t="s">
        <v>308</v>
      </c>
      <c r="D15" t="s">
        <v>145</v>
      </c>
      <c r="E15" t="s">
        <v>293</v>
      </c>
      <c r="F15" t="s">
        <v>303</v>
      </c>
      <c r="G15" t="s">
        <v>304</v>
      </c>
      <c r="H15" t="s">
        <v>302</v>
      </c>
      <c r="J15" t="s">
        <v>280</v>
      </c>
      <c r="K15" t="s">
        <v>302</v>
      </c>
      <c r="L15" t="s">
        <v>297</v>
      </c>
      <c r="M15" t="s">
        <v>150</v>
      </c>
      <c r="N15" t="s">
        <v>152</v>
      </c>
      <c r="O15" t="s">
        <v>154</v>
      </c>
    </row>
    <row r="16" spans="2:15" x14ac:dyDescent="0.2">
      <c r="B16">
        <f t="shared" si="0"/>
        <v>14</v>
      </c>
      <c r="C16" t="s">
        <v>309</v>
      </c>
      <c r="D16" t="s">
        <v>145</v>
      </c>
      <c r="E16" t="s">
        <v>293</v>
      </c>
      <c r="F16" t="s">
        <v>303</v>
      </c>
      <c r="G16" t="s">
        <v>304</v>
      </c>
      <c r="H16" t="s">
        <v>302</v>
      </c>
      <c r="J16" t="s">
        <v>280</v>
      </c>
      <c r="K16" t="s">
        <v>302</v>
      </c>
      <c r="L16" t="s">
        <v>297</v>
      </c>
      <c r="M16" t="s">
        <v>150</v>
      </c>
      <c r="N16" t="s">
        <v>152</v>
      </c>
      <c r="O16" t="s">
        <v>154</v>
      </c>
    </row>
    <row r="17" spans="2:15" x14ac:dyDescent="0.2">
      <c r="B17">
        <f t="shared" si="0"/>
        <v>15</v>
      </c>
      <c r="C17" t="s">
        <v>310</v>
      </c>
      <c r="D17" t="s">
        <v>145</v>
      </c>
      <c r="E17" t="s">
        <v>265</v>
      </c>
      <c r="F17" t="s">
        <v>266</v>
      </c>
      <c r="G17" t="s">
        <v>311</v>
      </c>
      <c r="H17" t="s">
        <v>311</v>
      </c>
      <c r="J17" t="s">
        <v>280</v>
      </c>
      <c r="K17" t="s">
        <v>311</v>
      </c>
      <c r="L17" t="s">
        <v>312</v>
      </c>
      <c r="M17" t="s">
        <v>150</v>
      </c>
      <c r="N17" t="s">
        <v>269</v>
      </c>
      <c r="O17" t="s">
        <v>154</v>
      </c>
    </row>
    <row r="18" spans="2:15" x14ac:dyDescent="0.2">
      <c r="B18">
        <f t="shared" si="0"/>
        <v>16</v>
      </c>
      <c r="C18" t="s">
        <v>312</v>
      </c>
      <c r="D18" t="s">
        <v>145</v>
      </c>
      <c r="E18" t="s">
        <v>265</v>
      </c>
      <c r="F18" t="s">
        <v>278</v>
      </c>
      <c r="G18" t="s">
        <v>312</v>
      </c>
      <c r="H18" t="s">
        <v>312</v>
      </c>
      <c r="J18" t="s">
        <v>280</v>
      </c>
      <c r="K18" t="s">
        <v>313</v>
      </c>
      <c r="L18" t="s">
        <v>312</v>
      </c>
      <c r="M18" t="s">
        <v>150</v>
      </c>
      <c r="N18" t="s">
        <v>152</v>
      </c>
      <c r="O18" t="s">
        <v>154</v>
      </c>
    </row>
    <row r="19" spans="2:15" x14ac:dyDescent="0.2">
      <c r="B19">
        <f t="shared" si="0"/>
        <v>17</v>
      </c>
      <c r="C19" t="s">
        <v>314</v>
      </c>
      <c r="D19" t="s">
        <v>145</v>
      </c>
      <c r="E19" t="s">
        <v>151</v>
      </c>
      <c r="F19" t="s">
        <v>153</v>
      </c>
      <c r="G19" t="s">
        <v>147</v>
      </c>
      <c r="H19" t="s">
        <v>315</v>
      </c>
      <c r="J19" t="s">
        <v>156</v>
      </c>
      <c r="K19" t="s">
        <v>146</v>
      </c>
      <c r="L19" t="s">
        <v>148</v>
      </c>
      <c r="M19" t="s">
        <v>150</v>
      </c>
      <c r="N19" t="s">
        <v>152</v>
      </c>
      <c r="O19" t="s">
        <v>154</v>
      </c>
    </row>
    <row r="20" spans="2:15" x14ac:dyDescent="0.2">
      <c r="B20">
        <f t="shared" si="0"/>
        <v>18</v>
      </c>
      <c r="C20" t="s">
        <v>316</v>
      </c>
      <c r="D20" t="s">
        <v>145</v>
      </c>
      <c r="E20" t="s">
        <v>271</v>
      </c>
      <c r="F20" t="s">
        <v>317</v>
      </c>
      <c r="G20" t="s">
        <v>318</v>
      </c>
      <c r="H20" t="s">
        <v>319</v>
      </c>
      <c r="J20" t="s">
        <v>275</v>
      </c>
      <c r="K20" t="s">
        <v>290</v>
      </c>
      <c r="L20" t="s">
        <v>291</v>
      </c>
      <c r="M20" t="s">
        <v>150</v>
      </c>
      <c r="N20" t="s">
        <v>152</v>
      </c>
      <c r="O20" t="s">
        <v>154</v>
      </c>
    </row>
    <row r="21" spans="2:15" x14ac:dyDescent="0.2">
      <c r="B21">
        <f t="shared" si="0"/>
        <v>19</v>
      </c>
      <c r="C21" t="s">
        <v>320</v>
      </c>
      <c r="D21" t="s">
        <v>145</v>
      </c>
      <c r="E21" t="s">
        <v>293</v>
      </c>
      <c r="F21" t="s">
        <v>303</v>
      </c>
      <c r="G21" t="s">
        <v>304</v>
      </c>
      <c r="H21" t="s">
        <v>321</v>
      </c>
      <c r="J21" t="s">
        <v>280</v>
      </c>
      <c r="K21" t="s">
        <v>302</v>
      </c>
      <c r="L21" t="s">
        <v>297</v>
      </c>
      <c r="M21" t="s">
        <v>150</v>
      </c>
      <c r="N21" t="s">
        <v>152</v>
      </c>
      <c r="O21" t="s">
        <v>154</v>
      </c>
    </row>
    <row r="22" spans="2:15" x14ac:dyDescent="0.2">
      <c r="B22">
        <f t="shared" si="0"/>
        <v>20</v>
      </c>
      <c r="C22" t="s">
        <v>322</v>
      </c>
      <c r="D22" t="s">
        <v>145</v>
      </c>
      <c r="E22" t="s">
        <v>293</v>
      </c>
      <c r="F22" t="s">
        <v>303</v>
      </c>
      <c r="G22" t="s">
        <v>304</v>
      </c>
      <c r="H22" t="s">
        <v>321</v>
      </c>
      <c r="J22" t="s">
        <v>280</v>
      </c>
      <c r="K22" t="s">
        <v>321</v>
      </c>
      <c r="L22" t="s">
        <v>297</v>
      </c>
      <c r="M22" t="s">
        <v>150</v>
      </c>
      <c r="N22" t="s">
        <v>152</v>
      </c>
      <c r="O22" t="s">
        <v>154</v>
      </c>
    </row>
    <row r="23" spans="2:15" x14ac:dyDescent="0.2">
      <c r="B23">
        <f t="shared" si="0"/>
        <v>21</v>
      </c>
      <c r="C23" t="s">
        <v>323</v>
      </c>
      <c r="D23" t="s">
        <v>145</v>
      </c>
      <c r="E23" t="s">
        <v>293</v>
      </c>
      <c r="F23" t="s">
        <v>303</v>
      </c>
      <c r="G23" t="s">
        <v>304</v>
      </c>
      <c r="H23" t="s">
        <v>321</v>
      </c>
      <c r="J23" t="s">
        <v>280</v>
      </c>
      <c r="K23" t="s">
        <v>321</v>
      </c>
      <c r="L23" t="s">
        <v>297</v>
      </c>
      <c r="M23" t="s">
        <v>150</v>
      </c>
      <c r="N23" t="s">
        <v>152</v>
      </c>
      <c r="O23" t="s">
        <v>154</v>
      </c>
    </row>
    <row r="24" spans="2:15" x14ac:dyDescent="0.2">
      <c r="B24">
        <f t="shared" si="0"/>
        <v>22</v>
      </c>
      <c r="C24" t="s">
        <v>324</v>
      </c>
      <c r="D24" t="s">
        <v>145</v>
      </c>
      <c r="E24" t="s">
        <v>271</v>
      </c>
      <c r="F24" t="s">
        <v>325</v>
      </c>
      <c r="G24">
        <v>0</v>
      </c>
      <c r="H24" t="s">
        <v>326</v>
      </c>
      <c r="J24">
        <v>0</v>
      </c>
      <c r="K24">
        <v>0</v>
      </c>
      <c r="L24">
        <v>0</v>
      </c>
      <c r="M24" t="s">
        <v>150</v>
      </c>
      <c r="N24" t="s">
        <v>152</v>
      </c>
      <c r="O24" t="s">
        <v>154</v>
      </c>
    </row>
    <row r="25" spans="2:15" x14ac:dyDescent="0.2">
      <c r="B25">
        <f t="shared" si="0"/>
        <v>23</v>
      </c>
      <c r="C25" t="s">
        <v>327</v>
      </c>
      <c r="D25" t="s">
        <v>145</v>
      </c>
      <c r="E25" t="s">
        <v>151</v>
      </c>
      <c r="F25" t="s">
        <v>153</v>
      </c>
      <c r="G25" t="s">
        <v>328</v>
      </c>
      <c r="H25" t="s">
        <v>315</v>
      </c>
      <c r="J25" t="s">
        <v>156</v>
      </c>
      <c r="K25" t="s">
        <v>327</v>
      </c>
      <c r="L25" t="s">
        <v>148</v>
      </c>
      <c r="M25" t="s">
        <v>150</v>
      </c>
      <c r="N25" t="s">
        <v>152</v>
      </c>
      <c r="O25" t="s">
        <v>154</v>
      </c>
    </row>
    <row r="26" spans="2:15" x14ac:dyDescent="0.2">
      <c r="B26">
        <f t="shared" si="0"/>
        <v>24</v>
      </c>
      <c r="C26" t="s">
        <v>329</v>
      </c>
      <c r="D26" t="s">
        <v>145</v>
      </c>
      <c r="E26" t="s">
        <v>265</v>
      </c>
      <c r="F26" t="s">
        <v>278</v>
      </c>
      <c r="G26" t="s">
        <v>330</v>
      </c>
      <c r="H26" t="s">
        <v>331</v>
      </c>
      <c r="J26" t="s">
        <v>332</v>
      </c>
      <c r="K26" t="s">
        <v>333</v>
      </c>
      <c r="L26" t="s">
        <v>330</v>
      </c>
      <c r="M26" t="s">
        <v>150</v>
      </c>
      <c r="N26" t="s">
        <v>269</v>
      </c>
      <c r="O26" t="s">
        <v>154</v>
      </c>
    </row>
    <row r="27" spans="2:15" x14ac:dyDescent="0.2">
      <c r="B27">
        <f t="shared" si="0"/>
        <v>25</v>
      </c>
      <c r="C27" t="s">
        <v>334</v>
      </c>
      <c r="D27" t="s">
        <v>145</v>
      </c>
      <c r="E27" t="s">
        <v>265</v>
      </c>
      <c r="F27" t="s">
        <v>278</v>
      </c>
      <c r="G27" t="s">
        <v>281</v>
      </c>
      <c r="H27" t="s">
        <v>281</v>
      </c>
      <c r="J27" t="s">
        <v>280</v>
      </c>
      <c r="K27" t="s">
        <v>335</v>
      </c>
      <c r="L27" t="s">
        <v>281</v>
      </c>
      <c r="M27" t="s">
        <v>150</v>
      </c>
      <c r="N27" t="s">
        <v>269</v>
      </c>
      <c r="O27" t="s">
        <v>154</v>
      </c>
    </row>
    <row r="28" spans="2:15" x14ac:dyDescent="0.2">
      <c r="B28">
        <f t="shared" si="0"/>
        <v>26</v>
      </c>
      <c r="C28" t="s">
        <v>336</v>
      </c>
      <c r="D28" t="s">
        <v>145</v>
      </c>
      <c r="E28" t="s">
        <v>265</v>
      </c>
      <c r="F28" t="s">
        <v>266</v>
      </c>
      <c r="G28" t="s">
        <v>311</v>
      </c>
      <c r="H28" t="s">
        <v>311</v>
      </c>
      <c r="J28" t="s">
        <v>280</v>
      </c>
      <c r="K28" t="s">
        <v>311</v>
      </c>
      <c r="L28" t="s">
        <v>312</v>
      </c>
      <c r="M28" t="s">
        <v>150</v>
      </c>
      <c r="N28" t="s">
        <v>269</v>
      </c>
      <c r="O28" t="s">
        <v>154</v>
      </c>
    </row>
    <row r="29" spans="2:15" x14ac:dyDescent="0.2">
      <c r="B29">
        <f t="shared" si="0"/>
        <v>27</v>
      </c>
      <c r="C29" t="s">
        <v>337</v>
      </c>
      <c r="D29" t="s">
        <v>145</v>
      </c>
      <c r="E29" t="s">
        <v>271</v>
      </c>
      <c r="F29" t="s">
        <v>317</v>
      </c>
      <c r="G29" t="s">
        <v>338</v>
      </c>
      <c r="H29" t="s">
        <v>319</v>
      </c>
      <c r="J29" t="s">
        <v>275</v>
      </c>
      <c r="K29" t="s">
        <v>290</v>
      </c>
      <c r="L29" t="s">
        <v>291</v>
      </c>
      <c r="M29" t="s">
        <v>150</v>
      </c>
      <c r="N29" t="s">
        <v>152</v>
      </c>
      <c r="O29" t="s">
        <v>154</v>
      </c>
    </row>
    <row r="30" spans="2:15" x14ac:dyDescent="0.2">
      <c r="B30">
        <f t="shared" si="0"/>
        <v>28</v>
      </c>
      <c r="C30" t="s">
        <v>339</v>
      </c>
      <c r="D30" t="s">
        <v>145</v>
      </c>
      <c r="E30" t="s">
        <v>265</v>
      </c>
      <c r="F30" t="s">
        <v>278</v>
      </c>
      <c r="G30" t="s">
        <v>339</v>
      </c>
      <c r="H30" t="s">
        <v>339</v>
      </c>
      <c r="M30" t="s">
        <v>150</v>
      </c>
      <c r="N30" t="s">
        <v>269</v>
      </c>
      <c r="O30" t="s">
        <v>154</v>
      </c>
    </row>
    <row r="31" spans="2:15" x14ac:dyDescent="0.2">
      <c r="B31">
        <f t="shared" si="0"/>
        <v>29</v>
      </c>
      <c r="C31" t="s">
        <v>340</v>
      </c>
      <c r="D31" t="s">
        <v>145</v>
      </c>
      <c r="E31" t="s">
        <v>151</v>
      </c>
      <c r="F31" t="s">
        <v>153</v>
      </c>
      <c r="G31" t="s">
        <v>147</v>
      </c>
      <c r="H31" t="s">
        <v>341</v>
      </c>
      <c r="J31" t="s">
        <v>156</v>
      </c>
      <c r="K31" t="s">
        <v>146</v>
      </c>
      <c r="L31" t="s">
        <v>148</v>
      </c>
      <c r="M31" t="s">
        <v>150</v>
      </c>
      <c r="N31" t="s">
        <v>152</v>
      </c>
      <c r="O31" t="s">
        <v>154</v>
      </c>
    </row>
    <row r="32" spans="2:15" x14ac:dyDescent="0.2">
      <c r="B32">
        <f t="shared" si="0"/>
        <v>30</v>
      </c>
      <c r="C32" t="s">
        <v>342</v>
      </c>
      <c r="D32" t="s">
        <v>145</v>
      </c>
      <c r="E32" t="s">
        <v>265</v>
      </c>
      <c r="F32" t="s">
        <v>278</v>
      </c>
      <c r="G32" t="s">
        <v>343</v>
      </c>
      <c r="H32" t="s">
        <v>344</v>
      </c>
      <c r="J32" t="s">
        <v>275</v>
      </c>
      <c r="K32" t="s">
        <v>344</v>
      </c>
      <c r="L32" t="s">
        <v>276</v>
      </c>
      <c r="M32" t="s">
        <v>150</v>
      </c>
      <c r="N32" t="s">
        <v>269</v>
      </c>
      <c r="O32" t="s">
        <v>154</v>
      </c>
    </row>
    <row r="33" spans="2:15" x14ac:dyDescent="0.2">
      <c r="B33">
        <f t="shared" si="0"/>
        <v>31</v>
      </c>
      <c r="C33" t="s">
        <v>345</v>
      </c>
      <c r="D33" t="s">
        <v>145</v>
      </c>
      <c r="E33" t="s">
        <v>265</v>
      </c>
      <c r="F33" t="s">
        <v>266</v>
      </c>
      <c r="G33" t="s">
        <v>345</v>
      </c>
      <c r="H33" t="s">
        <v>346</v>
      </c>
      <c r="J33" t="s">
        <v>280</v>
      </c>
      <c r="K33" t="s">
        <v>347</v>
      </c>
      <c r="L33" t="s">
        <v>297</v>
      </c>
      <c r="M33" t="s">
        <v>150</v>
      </c>
      <c r="N33" t="s">
        <v>269</v>
      </c>
      <c r="O33" t="s">
        <v>154</v>
      </c>
    </row>
    <row r="34" spans="2:15" x14ac:dyDescent="0.2">
      <c r="B34">
        <f t="shared" si="0"/>
        <v>32</v>
      </c>
      <c r="C34" t="s">
        <v>348</v>
      </c>
      <c r="D34" t="s">
        <v>145</v>
      </c>
      <c r="E34" t="s">
        <v>265</v>
      </c>
      <c r="F34" t="s">
        <v>266</v>
      </c>
      <c r="G34">
        <v>0</v>
      </c>
      <c r="H34" t="s">
        <v>348</v>
      </c>
      <c r="J34">
        <v>0</v>
      </c>
      <c r="K34">
        <v>0</v>
      </c>
      <c r="L34">
        <v>0</v>
      </c>
      <c r="M34" t="s">
        <v>150</v>
      </c>
      <c r="N34" t="s">
        <v>269</v>
      </c>
      <c r="O34" t="s">
        <v>154</v>
      </c>
    </row>
    <row r="35" spans="2:15" x14ac:dyDescent="0.2">
      <c r="B35">
        <f t="shared" si="0"/>
        <v>33</v>
      </c>
      <c r="C35" t="s">
        <v>349</v>
      </c>
      <c r="D35" t="s">
        <v>145</v>
      </c>
      <c r="E35" t="s">
        <v>265</v>
      </c>
      <c r="F35" t="s">
        <v>278</v>
      </c>
      <c r="G35" t="s">
        <v>349</v>
      </c>
      <c r="H35" t="s">
        <v>349</v>
      </c>
      <c r="J35" t="s">
        <v>280</v>
      </c>
      <c r="K35" t="s">
        <v>349</v>
      </c>
      <c r="L35" t="s">
        <v>281</v>
      </c>
      <c r="M35" t="s">
        <v>150</v>
      </c>
      <c r="N35" t="s">
        <v>269</v>
      </c>
      <c r="O35" t="s">
        <v>154</v>
      </c>
    </row>
    <row r="36" spans="2:15" x14ac:dyDescent="0.2">
      <c r="B36">
        <f t="shared" si="0"/>
        <v>34</v>
      </c>
      <c r="C36" t="s">
        <v>350</v>
      </c>
      <c r="D36" t="s">
        <v>145</v>
      </c>
      <c r="E36" t="s">
        <v>265</v>
      </c>
      <c r="F36" t="s">
        <v>266</v>
      </c>
      <c r="G36" t="s">
        <v>351</v>
      </c>
      <c r="H36" t="s">
        <v>351</v>
      </c>
      <c r="J36" t="s">
        <v>280</v>
      </c>
      <c r="K36" t="s">
        <v>351</v>
      </c>
      <c r="L36" t="s">
        <v>312</v>
      </c>
      <c r="M36" t="s">
        <v>150</v>
      </c>
      <c r="N36" t="s">
        <v>269</v>
      </c>
      <c r="O36" t="s">
        <v>154</v>
      </c>
    </row>
    <row r="37" spans="2:15" x14ac:dyDescent="0.2">
      <c r="B37">
        <f t="shared" si="0"/>
        <v>35</v>
      </c>
      <c r="C37" t="s">
        <v>352</v>
      </c>
      <c r="D37" t="s">
        <v>145</v>
      </c>
      <c r="E37" t="s">
        <v>265</v>
      </c>
      <c r="F37" t="s">
        <v>278</v>
      </c>
      <c r="G37" t="s">
        <v>353</v>
      </c>
      <c r="H37" t="s">
        <v>353</v>
      </c>
      <c r="J37" t="s">
        <v>280</v>
      </c>
      <c r="K37" t="s">
        <v>146</v>
      </c>
      <c r="L37" t="s">
        <v>281</v>
      </c>
      <c r="M37" t="s">
        <v>150</v>
      </c>
      <c r="N37" t="s">
        <v>269</v>
      </c>
      <c r="O37" t="s">
        <v>154</v>
      </c>
    </row>
    <row r="38" spans="2:15" x14ac:dyDescent="0.2">
      <c r="B38">
        <f t="shared" si="0"/>
        <v>36</v>
      </c>
      <c r="C38" t="s">
        <v>354</v>
      </c>
      <c r="D38" t="s">
        <v>145</v>
      </c>
      <c r="E38" t="s">
        <v>265</v>
      </c>
      <c r="F38" t="s">
        <v>278</v>
      </c>
      <c r="G38">
        <v>0</v>
      </c>
      <c r="H38" t="s">
        <v>355</v>
      </c>
      <c r="J38">
        <v>0</v>
      </c>
      <c r="K38">
        <v>0</v>
      </c>
      <c r="L38">
        <v>0</v>
      </c>
      <c r="M38" t="s">
        <v>150</v>
      </c>
      <c r="N38" t="s">
        <v>269</v>
      </c>
      <c r="O38" t="s">
        <v>154</v>
      </c>
    </row>
    <row r="39" spans="2:15" x14ac:dyDescent="0.2">
      <c r="B39">
        <f t="shared" si="0"/>
        <v>37</v>
      </c>
      <c r="C39" t="s">
        <v>356</v>
      </c>
      <c r="D39" t="s">
        <v>145</v>
      </c>
      <c r="E39" t="s">
        <v>265</v>
      </c>
      <c r="F39" t="s">
        <v>278</v>
      </c>
      <c r="G39" t="s">
        <v>355</v>
      </c>
      <c r="H39" t="s">
        <v>355</v>
      </c>
      <c r="J39" t="s">
        <v>280</v>
      </c>
      <c r="K39" t="s">
        <v>355</v>
      </c>
      <c r="L39" t="s">
        <v>281</v>
      </c>
      <c r="M39" t="s">
        <v>150</v>
      </c>
      <c r="N39" t="s">
        <v>269</v>
      </c>
      <c r="O39" t="s">
        <v>154</v>
      </c>
    </row>
    <row r="40" spans="2:15" x14ac:dyDescent="0.2">
      <c r="B40">
        <f t="shared" si="0"/>
        <v>38</v>
      </c>
      <c r="C40" t="s">
        <v>357</v>
      </c>
      <c r="D40" t="s">
        <v>145</v>
      </c>
      <c r="E40" t="s">
        <v>265</v>
      </c>
      <c r="F40" t="s">
        <v>278</v>
      </c>
      <c r="G40" t="s">
        <v>281</v>
      </c>
      <c r="H40" t="s">
        <v>281</v>
      </c>
      <c r="J40" t="s">
        <v>280</v>
      </c>
      <c r="K40" t="s">
        <v>335</v>
      </c>
      <c r="L40" t="s">
        <v>281</v>
      </c>
      <c r="M40" t="s">
        <v>150</v>
      </c>
      <c r="N40" t="s">
        <v>269</v>
      </c>
      <c r="O40" t="s">
        <v>154</v>
      </c>
    </row>
    <row r="41" spans="2:15" x14ac:dyDescent="0.2">
      <c r="B41">
        <f t="shared" si="0"/>
        <v>39</v>
      </c>
      <c r="C41" t="s">
        <v>358</v>
      </c>
      <c r="D41" t="s">
        <v>145</v>
      </c>
      <c r="E41" t="s">
        <v>265</v>
      </c>
      <c r="F41" t="s">
        <v>278</v>
      </c>
      <c r="G41" t="s">
        <v>281</v>
      </c>
      <c r="H41" t="s">
        <v>281</v>
      </c>
      <c r="J41" t="s">
        <v>280</v>
      </c>
      <c r="K41" t="s">
        <v>281</v>
      </c>
      <c r="L41" t="s">
        <v>281</v>
      </c>
      <c r="M41" t="s">
        <v>150</v>
      </c>
      <c r="N41" t="s">
        <v>269</v>
      </c>
      <c r="O41" t="s">
        <v>154</v>
      </c>
    </row>
    <row r="42" spans="2:15" x14ac:dyDescent="0.2">
      <c r="B42">
        <f t="shared" si="0"/>
        <v>40</v>
      </c>
      <c r="C42" t="s">
        <v>359</v>
      </c>
      <c r="D42" t="s">
        <v>145</v>
      </c>
      <c r="E42" t="s">
        <v>265</v>
      </c>
      <c r="F42" t="s">
        <v>278</v>
      </c>
      <c r="G42" t="s">
        <v>281</v>
      </c>
      <c r="H42" t="s">
        <v>281</v>
      </c>
      <c r="J42" t="s">
        <v>280</v>
      </c>
      <c r="K42" t="s">
        <v>281</v>
      </c>
      <c r="L42" t="s">
        <v>281</v>
      </c>
      <c r="M42" t="s">
        <v>150</v>
      </c>
      <c r="N42" t="s">
        <v>269</v>
      </c>
      <c r="O42" t="s">
        <v>154</v>
      </c>
    </row>
    <row r="43" spans="2:15" x14ac:dyDescent="0.2">
      <c r="B43">
        <f t="shared" si="0"/>
        <v>41</v>
      </c>
      <c r="C43" t="s">
        <v>360</v>
      </c>
      <c r="D43" t="s">
        <v>145</v>
      </c>
      <c r="E43" t="s">
        <v>265</v>
      </c>
      <c r="F43" t="s">
        <v>266</v>
      </c>
      <c r="G43" t="s">
        <v>361</v>
      </c>
      <c r="H43" t="s">
        <v>361</v>
      </c>
      <c r="J43" t="s">
        <v>280</v>
      </c>
      <c r="K43" t="s">
        <v>361</v>
      </c>
      <c r="L43" t="s">
        <v>312</v>
      </c>
      <c r="M43" t="s">
        <v>150</v>
      </c>
      <c r="N43" t="s">
        <v>269</v>
      </c>
      <c r="O43" t="s">
        <v>154</v>
      </c>
    </row>
    <row r="44" spans="2:15" x14ac:dyDescent="0.2">
      <c r="B44">
        <f t="shared" si="0"/>
        <v>42</v>
      </c>
      <c r="C44" t="s">
        <v>362</v>
      </c>
      <c r="D44" t="s">
        <v>145</v>
      </c>
      <c r="E44" t="s">
        <v>265</v>
      </c>
      <c r="F44" t="s">
        <v>266</v>
      </c>
      <c r="G44" t="s">
        <v>363</v>
      </c>
      <c r="H44" t="s">
        <v>363</v>
      </c>
      <c r="J44" t="s">
        <v>280</v>
      </c>
      <c r="K44" t="s">
        <v>363</v>
      </c>
      <c r="L44" t="s">
        <v>312</v>
      </c>
      <c r="M44" t="s">
        <v>150</v>
      </c>
      <c r="N44" t="s">
        <v>269</v>
      </c>
      <c r="O44" t="s">
        <v>154</v>
      </c>
    </row>
    <row r="45" spans="2:15" x14ac:dyDescent="0.2">
      <c r="B45">
        <f t="shared" si="0"/>
        <v>43</v>
      </c>
      <c r="C45" t="s">
        <v>364</v>
      </c>
      <c r="D45" t="s">
        <v>145</v>
      </c>
      <c r="E45" t="s">
        <v>151</v>
      </c>
      <c r="F45" t="s">
        <v>365</v>
      </c>
      <c r="G45" t="s">
        <v>366</v>
      </c>
      <c r="H45" t="s">
        <v>366</v>
      </c>
      <c r="J45" t="s">
        <v>280</v>
      </c>
      <c r="K45" t="s">
        <v>367</v>
      </c>
      <c r="L45" t="s">
        <v>297</v>
      </c>
      <c r="M45" t="s">
        <v>150</v>
      </c>
      <c r="N45" t="s">
        <v>152</v>
      </c>
      <c r="O45" t="s">
        <v>154</v>
      </c>
    </row>
    <row r="46" spans="2:15" x14ac:dyDescent="0.2">
      <c r="B46">
        <f t="shared" si="0"/>
        <v>44</v>
      </c>
      <c r="C46" t="s">
        <v>368</v>
      </c>
      <c r="D46" t="s">
        <v>145</v>
      </c>
      <c r="E46" t="s">
        <v>265</v>
      </c>
      <c r="F46" t="s">
        <v>266</v>
      </c>
      <c r="G46" t="s">
        <v>361</v>
      </c>
      <c r="H46" t="s">
        <v>361</v>
      </c>
      <c r="J46" t="s">
        <v>280</v>
      </c>
      <c r="K46" t="s">
        <v>361</v>
      </c>
      <c r="L46" t="s">
        <v>312</v>
      </c>
      <c r="M46" t="s">
        <v>150</v>
      </c>
      <c r="N46" t="s">
        <v>269</v>
      </c>
      <c r="O46" t="s">
        <v>154</v>
      </c>
    </row>
    <row r="47" spans="2:15" x14ac:dyDescent="0.2">
      <c r="B47">
        <f t="shared" si="0"/>
        <v>45</v>
      </c>
      <c r="C47" t="s">
        <v>369</v>
      </c>
      <c r="D47" t="s">
        <v>145</v>
      </c>
      <c r="E47" t="s">
        <v>265</v>
      </c>
      <c r="F47" t="s">
        <v>278</v>
      </c>
      <c r="G47" t="s">
        <v>370</v>
      </c>
      <c r="H47" t="s">
        <v>301</v>
      </c>
      <c r="J47" t="s">
        <v>275</v>
      </c>
      <c r="K47" t="s">
        <v>370</v>
      </c>
      <c r="L47" t="s">
        <v>312</v>
      </c>
      <c r="M47" t="s">
        <v>150</v>
      </c>
      <c r="N47" t="s">
        <v>269</v>
      </c>
      <c r="O47" t="s">
        <v>154</v>
      </c>
    </row>
    <row r="48" spans="2:15" x14ac:dyDescent="0.2">
      <c r="B48">
        <f t="shared" si="0"/>
        <v>46</v>
      </c>
      <c r="C48" t="s">
        <v>371</v>
      </c>
      <c r="D48" t="s">
        <v>145</v>
      </c>
      <c r="E48" t="s">
        <v>265</v>
      </c>
      <c r="F48" t="s">
        <v>278</v>
      </c>
      <c r="G48">
        <v>0</v>
      </c>
      <c r="H48" t="s">
        <v>301</v>
      </c>
      <c r="J48">
        <v>0</v>
      </c>
      <c r="K48">
        <v>0</v>
      </c>
      <c r="L48">
        <v>0</v>
      </c>
      <c r="M48" t="s">
        <v>150</v>
      </c>
      <c r="N48" t="s">
        <v>269</v>
      </c>
      <c r="O48" t="s">
        <v>154</v>
      </c>
    </row>
    <row r="49" spans="2:15" x14ac:dyDescent="0.2">
      <c r="B49">
        <f t="shared" si="0"/>
        <v>47</v>
      </c>
      <c r="C49" t="s">
        <v>372</v>
      </c>
      <c r="D49" t="s">
        <v>145</v>
      </c>
      <c r="E49" t="s">
        <v>265</v>
      </c>
      <c r="F49" t="s">
        <v>266</v>
      </c>
      <c r="G49" t="s">
        <v>373</v>
      </c>
      <c r="H49" t="s">
        <v>373</v>
      </c>
      <c r="J49" t="s">
        <v>280</v>
      </c>
      <c r="K49" t="s">
        <v>373</v>
      </c>
      <c r="L49" t="s">
        <v>297</v>
      </c>
      <c r="M49" t="s">
        <v>150</v>
      </c>
      <c r="N49" t="s">
        <v>269</v>
      </c>
      <c r="O49" t="s">
        <v>154</v>
      </c>
    </row>
    <row r="50" spans="2:15" x14ac:dyDescent="0.2">
      <c r="B50">
        <f t="shared" si="0"/>
        <v>48</v>
      </c>
      <c r="C50" t="s">
        <v>374</v>
      </c>
      <c r="D50" t="s">
        <v>145</v>
      </c>
      <c r="E50" t="s">
        <v>265</v>
      </c>
      <c r="F50" t="s">
        <v>266</v>
      </c>
      <c r="G50" t="s">
        <v>373</v>
      </c>
      <c r="H50" t="s">
        <v>373</v>
      </c>
      <c r="J50" t="s">
        <v>280</v>
      </c>
      <c r="K50" t="s">
        <v>373</v>
      </c>
      <c r="L50" t="s">
        <v>297</v>
      </c>
      <c r="M50" t="s">
        <v>150</v>
      </c>
      <c r="N50" t="s">
        <v>269</v>
      </c>
      <c r="O50" t="s">
        <v>154</v>
      </c>
    </row>
    <row r="51" spans="2:15" x14ac:dyDescent="0.2">
      <c r="B51">
        <f t="shared" si="0"/>
        <v>49</v>
      </c>
      <c r="C51" t="s">
        <v>375</v>
      </c>
      <c r="D51" t="s">
        <v>145</v>
      </c>
      <c r="E51" t="s">
        <v>265</v>
      </c>
      <c r="F51" t="s">
        <v>278</v>
      </c>
      <c r="G51">
        <v>0</v>
      </c>
      <c r="H51" t="s">
        <v>375</v>
      </c>
      <c r="J51">
        <v>0</v>
      </c>
      <c r="K51">
        <v>0</v>
      </c>
      <c r="L51">
        <v>0</v>
      </c>
      <c r="M51" t="s">
        <v>150</v>
      </c>
      <c r="N51" t="s">
        <v>269</v>
      </c>
      <c r="O51" t="s">
        <v>154</v>
      </c>
    </row>
    <row r="52" spans="2:15" x14ac:dyDescent="0.2">
      <c r="B52">
        <f t="shared" si="0"/>
        <v>50</v>
      </c>
      <c r="C52" t="s">
        <v>376</v>
      </c>
      <c r="D52" t="s">
        <v>145</v>
      </c>
      <c r="E52" t="s">
        <v>151</v>
      </c>
      <c r="F52" t="s">
        <v>153</v>
      </c>
      <c r="G52" t="s">
        <v>377</v>
      </c>
      <c r="H52" t="s">
        <v>378</v>
      </c>
      <c r="J52" t="s">
        <v>285</v>
      </c>
      <c r="K52" t="s">
        <v>379</v>
      </c>
      <c r="L52" t="s">
        <v>287</v>
      </c>
      <c r="M52" t="s">
        <v>150</v>
      </c>
      <c r="N52" t="s">
        <v>152</v>
      </c>
      <c r="O52" t="s">
        <v>154</v>
      </c>
    </row>
    <row r="53" spans="2:15" x14ac:dyDescent="0.2">
      <c r="B53">
        <f t="shared" si="0"/>
        <v>51</v>
      </c>
      <c r="C53" t="s">
        <v>380</v>
      </c>
      <c r="D53" t="s">
        <v>145</v>
      </c>
      <c r="E53" t="s">
        <v>265</v>
      </c>
      <c r="F53" t="s">
        <v>266</v>
      </c>
      <c r="G53" t="s">
        <v>363</v>
      </c>
      <c r="H53" t="s">
        <v>363</v>
      </c>
      <c r="J53" t="s">
        <v>280</v>
      </c>
      <c r="K53" t="s">
        <v>363</v>
      </c>
      <c r="L53" t="s">
        <v>312</v>
      </c>
      <c r="M53" t="s">
        <v>150</v>
      </c>
      <c r="N53" t="s">
        <v>269</v>
      </c>
      <c r="O53" t="s">
        <v>154</v>
      </c>
    </row>
    <row r="54" spans="2:15" x14ac:dyDescent="0.2">
      <c r="B54">
        <f t="shared" si="0"/>
        <v>52</v>
      </c>
      <c r="C54" t="s">
        <v>326</v>
      </c>
      <c r="D54" t="s">
        <v>145</v>
      </c>
      <c r="E54" t="s">
        <v>271</v>
      </c>
      <c r="F54" t="s">
        <v>325</v>
      </c>
      <c r="G54" t="s">
        <v>289</v>
      </c>
      <c r="H54" t="s">
        <v>326</v>
      </c>
      <c r="J54" t="s">
        <v>275</v>
      </c>
      <c r="K54" t="s">
        <v>335</v>
      </c>
      <c r="L54" t="s">
        <v>381</v>
      </c>
      <c r="M54" t="s">
        <v>150</v>
      </c>
      <c r="N54" t="s">
        <v>152</v>
      </c>
      <c r="O54" t="s">
        <v>154</v>
      </c>
    </row>
    <row r="55" spans="2:15" x14ac:dyDescent="0.2">
      <c r="B55">
        <f t="shared" si="0"/>
        <v>53</v>
      </c>
      <c r="C55" t="s">
        <v>382</v>
      </c>
      <c r="D55" t="s">
        <v>145</v>
      </c>
      <c r="E55" t="s">
        <v>271</v>
      </c>
      <c r="F55" t="s">
        <v>325</v>
      </c>
      <c r="G55" t="s">
        <v>289</v>
      </c>
      <c r="H55" t="s">
        <v>326</v>
      </c>
      <c r="J55" t="s">
        <v>275</v>
      </c>
      <c r="K55" t="s">
        <v>335</v>
      </c>
      <c r="L55" t="s">
        <v>381</v>
      </c>
      <c r="M55" t="s">
        <v>150</v>
      </c>
      <c r="N55" t="s">
        <v>152</v>
      </c>
      <c r="O55" t="s">
        <v>154</v>
      </c>
    </row>
    <row r="56" spans="2:15" x14ac:dyDescent="0.2">
      <c r="B56">
        <f t="shared" si="0"/>
        <v>54</v>
      </c>
      <c r="C56" t="s">
        <v>383</v>
      </c>
      <c r="D56" t="s">
        <v>145</v>
      </c>
      <c r="E56" t="s">
        <v>293</v>
      </c>
      <c r="F56" t="s">
        <v>384</v>
      </c>
      <c r="G56" t="s">
        <v>385</v>
      </c>
      <c r="H56" t="s">
        <v>383</v>
      </c>
      <c r="J56" t="s">
        <v>280</v>
      </c>
      <c r="K56" t="s">
        <v>383</v>
      </c>
      <c r="L56" t="s">
        <v>297</v>
      </c>
      <c r="M56" t="s">
        <v>150</v>
      </c>
      <c r="N56" t="s">
        <v>152</v>
      </c>
      <c r="O56" t="s">
        <v>154</v>
      </c>
    </row>
    <row r="57" spans="2:15" x14ac:dyDescent="0.2">
      <c r="B57">
        <f t="shared" si="0"/>
        <v>55</v>
      </c>
      <c r="C57" t="s">
        <v>386</v>
      </c>
      <c r="D57" t="s">
        <v>145</v>
      </c>
      <c r="E57" t="s">
        <v>293</v>
      </c>
      <c r="F57" t="s">
        <v>384</v>
      </c>
      <c r="G57" t="s">
        <v>385</v>
      </c>
      <c r="H57" t="s">
        <v>383</v>
      </c>
      <c r="J57" t="s">
        <v>280</v>
      </c>
      <c r="K57" t="s">
        <v>383</v>
      </c>
      <c r="L57" t="s">
        <v>297</v>
      </c>
      <c r="M57" t="s">
        <v>150</v>
      </c>
      <c r="N57" t="s">
        <v>152</v>
      </c>
      <c r="O57" t="s">
        <v>154</v>
      </c>
    </row>
    <row r="58" spans="2:15" x14ac:dyDescent="0.2">
      <c r="B58">
        <f t="shared" si="0"/>
        <v>56</v>
      </c>
      <c r="C58" t="s">
        <v>387</v>
      </c>
      <c r="D58" t="s">
        <v>145</v>
      </c>
      <c r="E58" t="s">
        <v>293</v>
      </c>
      <c r="F58" t="s">
        <v>384</v>
      </c>
      <c r="G58" t="s">
        <v>385</v>
      </c>
      <c r="H58" t="s">
        <v>383</v>
      </c>
      <c r="J58" t="s">
        <v>280</v>
      </c>
      <c r="K58" t="s">
        <v>383</v>
      </c>
      <c r="L58" t="s">
        <v>297</v>
      </c>
      <c r="M58" t="s">
        <v>150</v>
      </c>
      <c r="N58" t="s">
        <v>152</v>
      </c>
      <c r="O58" t="s">
        <v>154</v>
      </c>
    </row>
    <row r="59" spans="2:15" x14ac:dyDescent="0.2">
      <c r="B59">
        <f t="shared" si="0"/>
        <v>57</v>
      </c>
      <c r="C59" t="s">
        <v>388</v>
      </c>
      <c r="D59" t="s">
        <v>145</v>
      </c>
      <c r="E59" t="s">
        <v>151</v>
      </c>
      <c r="F59" t="s">
        <v>389</v>
      </c>
      <c r="G59" t="s">
        <v>147</v>
      </c>
      <c r="H59" t="s">
        <v>341</v>
      </c>
      <c r="J59" t="s">
        <v>156</v>
      </c>
      <c r="K59" t="s">
        <v>146</v>
      </c>
      <c r="L59" t="s">
        <v>148</v>
      </c>
      <c r="M59" t="s">
        <v>150</v>
      </c>
      <c r="N59" t="s">
        <v>152</v>
      </c>
      <c r="O59" t="s">
        <v>154</v>
      </c>
    </row>
    <row r="60" spans="2:15" x14ac:dyDescent="0.2">
      <c r="B60">
        <f t="shared" si="0"/>
        <v>58</v>
      </c>
      <c r="C60" t="s">
        <v>390</v>
      </c>
      <c r="D60" t="s">
        <v>145</v>
      </c>
      <c r="E60" t="s">
        <v>151</v>
      </c>
      <c r="F60" t="s">
        <v>153</v>
      </c>
      <c r="G60">
        <v>0</v>
      </c>
      <c r="H60" t="s">
        <v>299</v>
      </c>
      <c r="J60">
        <v>0</v>
      </c>
      <c r="K60">
        <v>0</v>
      </c>
      <c r="L60">
        <v>0</v>
      </c>
      <c r="M60" t="s">
        <v>150</v>
      </c>
      <c r="N60" t="s">
        <v>152</v>
      </c>
      <c r="O60" t="s">
        <v>154</v>
      </c>
    </row>
    <row r="61" spans="2:15" x14ac:dyDescent="0.2">
      <c r="B61">
        <f t="shared" si="0"/>
        <v>59</v>
      </c>
      <c r="C61" t="s">
        <v>391</v>
      </c>
      <c r="D61" t="s">
        <v>145</v>
      </c>
      <c r="E61" t="s">
        <v>265</v>
      </c>
      <c r="F61" t="s">
        <v>278</v>
      </c>
      <c r="G61" t="s">
        <v>349</v>
      </c>
      <c r="H61" t="s">
        <v>349</v>
      </c>
      <c r="J61" t="s">
        <v>280</v>
      </c>
      <c r="K61" t="s">
        <v>349</v>
      </c>
      <c r="L61" t="s">
        <v>281</v>
      </c>
      <c r="M61" t="s">
        <v>150</v>
      </c>
      <c r="N61" t="s">
        <v>269</v>
      </c>
      <c r="O61" t="s">
        <v>154</v>
      </c>
    </row>
    <row r="62" spans="2:15" x14ac:dyDescent="0.2">
      <c r="B62">
        <f t="shared" si="0"/>
        <v>60</v>
      </c>
      <c r="C62" t="s">
        <v>392</v>
      </c>
      <c r="D62" t="s">
        <v>145</v>
      </c>
      <c r="E62" t="s">
        <v>265</v>
      </c>
      <c r="F62" t="s">
        <v>278</v>
      </c>
      <c r="G62" t="s">
        <v>279</v>
      </c>
      <c r="H62" t="s">
        <v>279</v>
      </c>
      <c r="J62" t="s">
        <v>280</v>
      </c>
      <c r="K62" t="s">
        <v>279</v>
      </c>
      <c r="L62" t="s">
        <v>281</v>
      </c>
      <c r="M62" t="s">
        <v>150</v>
      </c>
      <c r="N62" t="s">
        <v>269</v>
      </c>
      <c r="O62" t="s">
        <v>154</v>
      </c>
    </row>
    <row r="63" spans="2:15" x14ac:dyDescent="0.2">
      <c r="B63">
        <f t="shared" si="0"/>
        <v>61</v>
      </c>
      <c r="C63" t="s">
        <v>393</v>
      </c>
      <c r="D63" t="s">
        <v>145</v>
      </c>
      <c r="E63" t="s">
        <v>265</v>
      </c>
      <c r="F63" t="s">
        <v>278</v>
      </c>
      <c r="G63" t="s">
        <v>279</v>
      </c>
      <c r="H63" t="s">
        <v>279</v>
      </c>
      <c r="J63" t="s">
        <v>280</v>
      </c>
      <c r="K63" t="s">
        <v>279</v>
      </c>
      <c r="L63" t="s">
        <v>281</v>
      </c>
      <c r="M63" t="s">
        <v>150</v>
      </c>
      <c r="N63" t="s">
        <v>269</v>
      </c>
      <c r="O63" t="s">
        <v>154</v>
      </c>
    </row>
    <row r="64" spans="2:15" x14ac:dyDescent="0.2">
      <c r="B64">
        <f t="shared" si="0"/>
        <v>62</v>
      </c>
      <c r="C64" t="s">
        <v>394</v>
      </c>
      <c r="D64" t="s">
        <v>145</v>
      </c>
      <c r="E64" t="s">
        <v>151</v>
      </c>
      <c r="F64" t="s">
        <v>153</v>
      </c>
      <c r="G64">
        <v>0</v>
      </c>
      <c r="H64" t="s">
        <v>395</v>
      </c>
      <c r="J64">
        <v>0</v>
      </c>
      <c r="K64">
        <v>0</v>
      </c>
      <c r="L64">
        <v>0</v>
      </c>
      <c r="M64" t="s">
        <v>150</v>
      </c>
      <c r="N64" t="s">
        <v>152</v>
      </c>
      <c r="O64" t="s">
        <v>154</v>
      </c>
    </row>
    <row r="65" spans="2:15" x14ac:dyDescent="0.2">
      <c r="B65">
        <f t="shared" si="0"/>
        <v>63</v>
      </c>
      <c r="C65" t="s">
        <v>396</v>
      </c>
      <c r="D65" t="s">
        <v>145</v>
      </c>
      <c r="E65" t="s">
        <v>293</v>
      </c>
      <c r="F65" t="s">
        <v>397</v>
      </c>
      <c r="G65" t="s">
        <v>385</v>
      </c>
      <c r="H65" t="s">
        <v>396</v>
      </c>
      <c r="J65" t="s">
        <v>280</v>
      </c>
      <c r="K65" t="s">
        <v>398</v>
      </c>
      <c r="L65" t="s">
        <v>297</v>
      </c>
      <c r="M65" t="s">
        <v>150</v>
      </c>
      <c r="N65" t="s">
        <v>152</v>
      </c>
      <c r="O65" t="s">
        <v>154</v>
      </c>
    </row>
    <row r="66" spans="2:15" x14ac:dyDescent="0.2">
      <c r="B66">
        <f t="shared" si="0"/>
        <v>64</v>
      </c>
      <c r="C66" t="s">
        <v>399</v>
      </c>
      <c r="D66" t="s">
        <v>145</v>
      </c>
      <c r="E66" t="s">
        <v>293</v>
      </c>
      <c r="F66" t="s">
        <v>397</v>
      </c>
      <c r="G66" t="s">
        <v>385</v>
      </c>
      <c r="H66" t="s">
        <v>396</v>
      </c>
      <c r="J66" t="s">
        <v>280</v>
      </c>
      <c r="K66" t="s">
        <v>398</v>
      </c>
      <c r="L66" t="s">
        <v>297</v>
      </c>
      <c r="M66" t="s">
        <v>150</v>
      </c>
      <c r="N66" t="s">
        <v>152</v>
      </c>
      <c r="O66" t="s">
        <v>154</v>
      </c>
    </row>
    <row r="67" spans="2:15" x14ac:dyDescent="0.2">
      <c r="B67">
        <f t="shared" si="0"/>
        <v>65</v>
      </c>
      <c r="C67" t="s">
        <v>400</v>
      </c>
      <c r="D67" t="s">
        <v>145</v>
      </c>
      <c r="E67" t="s">
        <v>293</v>
      </c>
      <c r="F67" t="s">
        <v>397</v>
      </c>
      <c r="G67" t="s">
        <v>385</v>
      </c>
      <c r="H67" t="s">
        <v>396</v>
      </c>
      <c r="J67" t="s">
        <v>280</v>
      </c>
      <c r="K67" t="s">
        <v>398</v>
      </c>
      <c r="L67" t="s">
        <v>297</v>
      </c>
      <c r="M67" t="s">
        <v>150</v>
      </c>
      <c r="N67" t="s">
        <v>152</v>
      </c>
      <c r="O67" t="s">
        <v>154</v>
      </c>
    </row>
    <row r="68" spans="2:15" x14ac:dyDescent="0.2">
      <c r="B68">
        <f t="shared" si="0"/>
        <v>66</v>
      </c>
      <c r="C68" t="s">
        <v>311</v>
      </c>
      <c r="D68" t="s">
        <v>145</v>
      </c>
      <c r="E68" t="s">
        <v>265</v>
      </c>
      <c r="F68" t="s">
        <v>266</v>
      </c>
      <c r="G68" t="s">
        <v>311</v>
      </c>
      <c r="H68" t="s">
        <v>311</v>
      </c>
      <c r="J68" t="s">
        <v>280</v>
      </c>
      <c r="K68" t="s">
        <v>311</v>
      </c>
      <c r="L68" t="s">
        <v>312</v>
      </c>
      <c r="M68" t="s">
        <v>150</v>
      </c>
      <c r="N68" t="s">
        <v>269</v>
      </c>
      <c r="O68" t="s">
        <v>154</v>
      </c>
    </row>
    <row r="69" spans="2:15" x14ac:dyDescent="0.2">
      <c r="B69">
        <f t="shared" si="0"/>
        <v>67</v>
      </c>
      <c r="C69" t="s">
        <v>401</v>
      </c>
      <c r="D69" t="s">
        <v>145</v>
      </c>
      <c r="E69" t="s">
        <v>265</v>
      </c>
      <c r="F69" t="s">
        <v>278</v>
      </c>
      <c r="G69" t="s">
        <v>330</v>
      </c>
      <c r="H69" t="s">
        <v>331</v>
      </c>
      <c r="J69" t="s">
        <v>332</v>
      </c>
      <c r="K69" t="s">
        <v>333</v>
      </c>
      <c r="L69" t="s">
        <v>330</v>
      </c>
      <c r="M69" t="s">
        <v>150</v>
      </c>
      <c r="N69" t="s">
        <v>269</v>
      </c>
      <c r="O69" t="s">
        <v>154</v>
      </c>
    </row>
    <row r="70" spans="2:15" x14ac:dyDescent="0.2">
      <c r="B70">
        <f t="shared" ref="B70:B138" si="1">+B69+1</f>
        <v>68</v>
      </c>
      <c r="C70" t="s">
        <v>402</v>
      </c>
      <c r="D70" t="s">
        <v>145</v>
      </c>
      <c r="E70" t="s">
        <v>151</v>
      </c>
      <c r="F70" t="s">
        <v>153</v>
      </c>
      <c r="G70" t="s">
        <v>377</v>
      </c>
      <c r="H70" t="s">
        <v>403</v>
      </c>
      <c r="J70" t="s">
        <v>285</v>
      </c>
      <c r="K70" t="s">
        <v>379</v>
      </c>
      <c r="L70" t="s">
        <v>287</v>
      </c>
      <c r="M70" t="s">
        <v>150</v>
      </c>
      <c r="N70" t="s">
        <v>152</v>
      </c>
      <c r="O70" t="s">
        <v>154</v>
      </c>
    </row>
    <row r="71" spans="2:15" x14ac:dyDescent="0.2">
      <c r="B71">
        <f t="shared" si="1"/>
        <v>69</v>
      </c>
      <c r="C71" t="s">
        <v>404</v>
      </c>
      <c r="D71" t="s">
        <v>145</v>
      </c>
      <c r="E71" t="s">
        <v>265</v>
      </c>
      <c r="F71" t="s">
        <v>266</v>
      </c>
      <c r="G71" t="s">
        <v>405</v>
      </c>
      <c r="H71" t="s">
        <v>406</v>
      </c>
      <c r="J71" t="s">
        <v>285</v>
      </c>
      <c r="K71" t="s">
        <v>406</v>
      </c>
      <c r="L71" t="s">
        <v>287</v>
      </c>
      <c r="M71" t="s">
        <v>150</v>
      </c>
      <c r="N71" t="s">
        <v>269</v>
      </c>
      <c r="O71" t="s">
        <v>154</v>
      </c>
    </row>
    <row r="72" spans="2:15" x14ac:dyDescent="0.2">
      <c r="B72">
        <f t="shared" si="1"/>
        <v>70</v>
      </c>
      <c r="C72" t="s">
        <v>407</v>
      </c>
      <c r="D72" t="s">
        <v>145</v>
      </c>
      <c r="E72" t="s">
        <v>265</v>
      </c>
      <c r="F72" t="s">
        <v>278</v>
      </c>
      <c r="G72" t="s">
        <v>289</v>
      </c>
      <c r="H72" t="s">
        <v>407</v>
      </c>
      <c r="J72" t="s">
        <v>275</v>
      </c>
      <c r="K72" t="s">
        <v>289</v>
      </c>
      <c r="L72" t="s">
        <v>291</v>
      </c>
      <c r="M72" t="s">
        <v>150</v>
      </c>
      <c r="N72" t="s">
        <v>269</v>
      </c>
      <c r="O72" t="s">
        <v>154</v>
      </c>
    </row>
    <row r="73" spans="2:15" x14ac:dyDescent="0.2">
      <c r="B73">
        <f t="shared" si="1"/>
        <v>71</v>
      </c>
      <c r="C73" t="s">
        <v>408</v>
      </c>
      <c r="D73" t="s">
        <v>145</v>
      </c>
      <c r="E73" t="s">
        <v>265</v>
      </c>
      <c r="F73" t="s">
        <v>266</v>
      </c>
      <c r="G73" t="s">
        <v>409</v>
      </c>
      <c r="H73" t="s">
        <v>410</v>
      </c>
      <c r="J73" t="s">
        <v>275</v>
      </c>
      <c r="K73" t="s">
        <v>410</v>
      </c>
      <c r="L73" t="s">
        <v>291</v>
      </c>
      <c r="M73" t="s">
        <v>150</v>
      </c>
      <c r="N73" t="s">
        <v>269</v>
      </c>
      <c r="O73" t="s">
        <v>154</v>
      </c>
    </row>
    <row r="74" spans="2:15" x14ac:dyDescent="0.2">
      <c r="B74">
        <f t="shared" si="1"/>
        <v>72</v>
      </c>
      <c r="C74" t="s">
        <v>411</v>
      </c>
      <c r="D74" t="s">
        <v>145</v>
      </c>
      <c r="E74" t="s">
        <v>265</v>
      </c>
      <c r="F74" t="s">
        <v>266</v>
      </c>
      <c r="G74" t="s">
        <v>409</v>
      </c>
      <c r="H74" t="s">
        <v>410</v>
      </c>
      <c r="J74" t="s">
        <v>275</v>
      </c>
      <c r="K74" t="s">
        <v>410</v>
      </c>
      <c r="L74" t="s">
        <v>291</v>
      </c>
      <c r="M74" t="s">
        <v>150</v>
      </c>
      <c r="N74" t="s">
        <v>269</v>
      </c>
      <c r="O74" t="s">
        <v>154</v>
      </c>
    </row>
    <row r="75" spans="2:15" x14ac:dyDescent="0.2">
      <c r="B75">
        <f t="shared" si="1"/>
        <v>73</v>
      </c>
      <c r="C75" t="s">
        <v>412</v>
      </c>
      <c r="D75" t="s">
        <v>145</v>
      </c>
      <c r="E75" t="s">
        <v>265</v>
      </c>
      <c r="F75" t="s">
        <v>278</v>
      </c>
      <c r="G75" t="s">
        <v>355</v>
      </c>
      <c r="H75" t="s">
        <v>355</v>
      </c>
      <c r="J75" t="s">
        <v>280</v>
      </c>
      <c r="K75" t="s">
        <v>335</v>
      </c>
      <c r="L75" t="s">
        <v>281</v>
      </c>
      <c r="M75" t="s">
        <v>150</v>
      </c>
      <c r="N75" t="s">
        <v>269</v>
      </c>
      <c r="O75" t="s">
        <v>154</v>
      </c>
    </row>
    <row r="76" spans="2:15" x14ac:dyDescent="0.2">
      <c r="B76">
        <f t="shared" si="1"/>
        <v>74</v>
      </c>
      <c r="C76" t="s">
        <v>355</v>
      </c>
      <c r="D76" t="s">
        <v>145</v>
      </c>
      <c r="E76" t="s">
        <v>265</v>
      </c>
      <c r="F76" t="s">
        <v>278</v>
      </c>
      <c r="G76" t="s">
        <v>353</v>
      </c>
      <c r="H76" t="s">
        <v>355</v>
      </c>
      <c r="J76" t="s">
        <v>280</v>
      </c>
      <c r="K76" t="s">
        <v>363</v>
      </c>
      <c r="L76" t="s">
        <v>281</v>
      </c>
      <c r="M76" t="s">
        <v>150</v>
      </c>
      <c r="N76" t="s">
        <v>269</v>
      </c>
      <c r="O76" t="s">
        <v>154</v>
      </c>
    </row>
    <row r="77" spans="2:15" x14ac:dyDescent="0.2">
      <c r="B77">
        <f t="shared" si="1"/>
        <v>75</v>
      </c>
      <c r="C77" t="s">
        <v>413</v>
      </c>
      <c r="D77" t="s">
        <v>145</v>
      </c>
      <c r="E77" t="s">
        <v>265</v>
      </c>
      <c r="F77" t="s">
        <v>278</v>
      </c>
      <c r="G77" t="s">
        <v>355</v>
      </c>
      <c r="H77" t="s">
        <v>355</v>
      </c>
      <c r="J77" t="s">
        <v>280</v>
      </c>
      <c r="K77" t="s">
        <v>414</v>
      </c>
      <c r="L77" t="s">
        <v>281</v>
      </c>
      <c r="M77" t="s">
        <v>150</v>
      </c>
      <c r="N77" t="s">
        <v>269</v>
      </c>
      <c r="O77" t="s">
        <v>154</v>
      </c>
    </row>
    <row r="78" spans="2:15" x14ac:dyDescent="0.2">
      <c r="B78">
        <f t="shared" si="1"/>
        <v>76</v>
      </c>
      <c r="C78" t="s">
        <v>351</v>
      </c>
      <c r="D78" t="s">
        <v>145</v>
      </c>
      <c r="E78" t="s">
        <v>265</v>
      </c>
      <c r="F78" t="s">
        <v>266</v>
      </c>
      <c r="G78" t="s">
        <v>351</v>
      </c>
      <c r="H78" t="s">
        <v>351</v>
      </c>
      <c r="J78" t="s">
        <v>280</v>
      </c>
      <c r="K78" t="s">
        <v>351</v>
      </c>
      <c r="L78" t="s">
        <v>312</v>
      </c>
      <c r="M78" t="s">
        <v>150</v>
      </c>
      <c r="N78" t="s">
        <v>269</v>
      </c>
      <c r="O78" t="s">
        <v>154</v>
      </c>
    </row>
    <row r="79" spans="2:15" x14ac:dyDescent="0.2">
      <c r="B79">
        <f t="shared" si="1"/>
        <v>77</v>
      </c>
      <c r="C79" t="s">
        <v>415</v>
      </c>
      <c r="D79" t="s">
        <v>145</v>
      </c>
      <c r="E79" t="s">
        <v>265</v>
      </c>
      <c r="F79" t="s">
        <v>266</v>
      </c>
      <c r="G79" t="s">
        <v>351</v>
      </c>
      <c r="H79" t="s">
        <v>351</v>
      </c>
      <c r="J79" t="s">
        <v>280</v>
      </c>
      <c r="K79" t="s">
        <v>351</v>
      </c>
      <c r="L79" t="s">
        <v>312</v>
      </c>
      <c r="M79" t="s">
        <v>150</v>
      </c>
      <c r="N79" t="s">
        <v>269</v>
      </c>
      <c r="O79" t="s">
        <v>154</v>
      </c>
    </row>
    <row r="80" spans="2:15" x14ac:dyDescent="0.2">
      <c r="B80">
        <f t="shared" si="1"/>
        <v>78</v>
      </c>
      <c r="C80" t="s">
        <v>416</v>
      </c>
      <c r="D80" t="s">
        <v>145</v>
      </c>
      <c r="E80" t="s">
        <v>265</v>
      </c>
      <c r="F80" t="s">
        <v>278</v>
      </c>
      <c r="G80" t="s">
        <v>281</v>
      </c>
      <c r="H80" t="s">
        <v>281</v>
      </c>
      <c r="J80" t="s">
        <v>280</v>
      </c>
      <c r="K80" t="s">
        <v>281</v>
      </c>
      <c r="L80" t="s">
        <v>281</v>
      </c>
      <c r="M80" t="s">
        <v>150</v>
      </c>
      <c r="N80" t="s">
        <v>269</v>
      </c>
      <c r="O80" t="s">
        <v>154</v>
      </c>
    </row>
    <row r="81" spans="2:15" x14ac:dyDescent="0.2">
      <c r="B81">
        <f t="shared" si="1"/>
        <v>79</v>
      </c>
      <c r="C81" t="s">
        <v>417</v>
      </c>
      <c r="D81" t="s">
        <v>145</v>
      </c>
      <c r="E81" t="s">
        <v>265</v>
      </c>
      <c r="F81" t="s">
        <v>278</v>
      </c>
      <c r="G81" t="s">
        <v>281</v>
      </c>
      <c r="H81" t="s">
        <v>281</v>
      </c>
      <c r="J81" t="s">
        <v>280</v>
      </c>
      <c r="K81" t="s">
        <v>281</v>
      </c>
      <c r="L81" t="s">
        <v>281</v>
      </c>
      <c r="M81" t="s">
        <v>150</v>
      </c>
      <c r="N81" t="s">
        <v>269</v>
      </c>
      <c r="O81" t="s">
        <v>154</v>
      </c>
    </row>
    <row r="82" spans="2:15" x14ac:dyDescent="0.2">
      <c r="B82">
        <f t="shared" si="1"/>
        <v>80</v>
      </c>
      <c r="C82" t="s">
        <v>418</v>
      </c>
      <c r="D82" t="s">
        <v>145</v>
      </c>
      <c r="E82" t="s">
        <v>271</v>
      </c>
      <c r="F82" t="s">
        <v>325</v>
      </c>
      <c r="G82" t="s">
        <v>289</v>
      </c>
      <c r="H82" t="s">
        <v>419</v>
      </c>
      <c r="J82" t="s">
        <v>275</v>
      </c>
      <c r="K82" t="s">
        <v>335</v>
      </c>
      <c r="L82" t="s">
        <v>291</v>
      </c>
      <c r="M82" t="s">
        <v>150</v>
      </c>
      <c r="N82" t="s">
        <v>269</v>
      </c>
      <c r="O82" t="s">
        <v>154</v>
      </c>
    </row>
    <row r="83" spans="2:15" x14ac:dyDescent="0.2">
      <c r="B83">
        <f t="shared" si="1"/>
        <v>81</v>
      </c>
      <c r="C83" t="s">
        <v>420</v>
      </c>
      <c r="D83" t="s">
        <v>145</v>
      </c>
      <c r="E83" t="s">
        <v>421</v>
      </c>
      <c r="F83" t="s">
        <v>422</v>
      </c>
      <c r="G83" t="s">
        <v>420</v>
      </c>
      <c r="H83" t="s">
        <v>423</v>
      </c>
      <c r="J83" t="s">
        <v>424</v>
      </c>
      <c r="K83" t="s">
        <v>420</v>
      </c>
      <c r="L83" t="s">
        <v>281</v>
      </c>
      <c r="M83" t="s">
        <v>150</v>
      </c>
      <c r="N83" t="s">
        <v>152</v>
      </c>
      <c r="O83" t="s">
        <v>154</v>
      </c>
    </row>
    <row r="84" spans="2:15" x14ac:dyDescent="0.2">
      <c r="B84">
        <f t="shared" si="1"/>
        <v>82</v>
      </c>
      <c r="C84" t="s">
        <v>425</v>
      </c>
      <c r="D84" t="s">
        <v>145</v>
      </c>
      <c r="E84" t="s">
        <v>421</v>
      </c>
      <c r="F84" t="s">
        <v>422</v>
      </c>
      <c r="G84" t="s">
        <v>425</v>
      </c>
      <c r="H84" t="s">
        <v>423</v>
      </c>
      <c r="J84" t="s">
        <v>424</v>
      </c>
      <c r="K84" t="s">
        <v>420</v>
      </c>
      <c r="L84" t="s">
        <v>281</v>
      </c>
      <c r="M84" t="s">
        <v>150</v>
      </c>
      <c r="N84" t="s">
        <v>152</v>
      </c>
      <c r="O84" t="s">
        <v>154</v>
      </c>
    </row>
    <row r="85" spans="2:15" x14ac:dyDescent="0.2">
      <c r="B85">
        <f t="shared" si="1"/>
        <v>83</v>
      </c>
      <c r="C85" t="s">
        <v>426</v>
      </c>
      <c r="D85" t="s">
        <v>145</v>
      </c>
      <c r="E85" t="s">
        <v>421</v>
      </c>
      <c r="F85" t="s">
        <v>422</v>
      </c>
      <c r="G85" t="s">
        <v>427</v>
      </c>
      <c r="H85" t="s">
        <v>426</v>
      </c>
      <c r="J85" t="s">
        <v>424</v>
      </c>
      <c r="K85" t="s">
        <v>426</v>
      </c>
      <c r="L85" t="s">
        <v>281</v>
      </c>
      <c r="M85" t="s">
        <v>150</v>
      </c>
      <c r="N85" t="s">
        <v>152</v>
      </c>
      <c r="O85" t="s">
        <v>154</v>
      </c>
    </row>
    <row r="86" spans="2:15" x14ac:dyDescent="0.2">
      <c r="B86">
        <f t="shared" si="1"/>
        <v>84</v>
      </c>
      <c r="C86" t="s">
        <v>341</v>
      </c>
      <c r="D86" t="s">
        <v>145</v>
      </c>
      <c r="E86" t="s">
        <v>151</v>
      </c>
      <c r="F86" t="s">
        <v>153</v>
      </c>
      <c r="G86" t="s">
        <v>147</v>
      </c>
      <c r="H86" t="s">
        <v>341</v>
      </c>
      <c r="J86" t="s">
        <v>156</v>
      </c>
      <c r="K86" t="s">
        <v>146</v>
      </c>
      <c r="L86" t="s">
        <v>148</v>
      </c>
      <c r="M86" t="s">
        <v>150</v>
      </c>
      <c r="N86" t="s">
        <v>152</v>
      </c>
      <c r="O86" t="s">
        <v>154</v>
      </c>
    </row>
    <row r="87" spans="2:15" x14ac:dyDescent="0.2">
      <c r="B87">
        <f t="shared" si="1"/>
        <v>85</v>
      </c>
      <c r="C87" t="s">
        <v>428</v>
      </c>
      <c r="D87" t="s">
        <v>145</v>
      </c>
      <c r="E87" t="s">
        <v>151</v>
      </c>
      <c r="F87" t="s">
        <v>153</v>
      </c>
      <c r="G87" t="s">
        <v>147</v>
      </c>
      <c r="H87" t="s">
        <v>341</v>
      </c>
      <c r="J87" t="s">
        <v>156</v>
      </c>
      <c r="K87" t="s">
        <v>146</v>
      </c>
      <c r="L87" t="s">
        <v>148</v>
      </c>
      <c r="M87" t="s">
        <v>150</v>
      </c>
      <c r="N87" t="s">
        <v>152</v>
      </c>
      <c r="O87" t="s">
        <v>154</v>
      </c>
    </row>
    <row r="88" spans="2:15" x14ac:dyDescent="0.2">
      <c r="B88">
        <f t="shared" si="1"/>
        <v>86</v>
      </c>
      <c r="C88" t="s">
        <v>5</v>
      </c>
      <c r="D88" t="s">
        <v>145</v>
      </c>
      <c r="E88" t="s">
        <v>151</v>
      </c>
      <c r="F88" t="s">
        <v>153</v>
      </c>
      <c r="G88" t="s">
        <v>147</v>
      </c>
      <c r="H88" t="s">
        <v>149</v>
      </c>
      <c r="J88" t="s">
        <v>156</v>
      </c>
      <c r="K88" t="s">
        <v>146</v>
      </c>
      <c r="L88" t="s">
        <v>148</v>
      </c>
      <c r="M88" t="s">
        <v>150</v>
      </c>
      <c r="N88" t="s">
        <v>152</v>
      </c>
      <c r="O88" t="s">
        <v>154</v>
      </c>
    </row>
    <row r="89" spans="2:15" x14ac:dyDescent="0.2">
      <c r="B89">
        <f t="shared" si="1"/>
        <v>87</v>
      </c>
      <c r="C89" t="s">
        <v>429</v>
      </c>
      <c r="D89" t="s">
        <v>145</v>
      </c>
      <c r="E89" t="s">
        <v>265</v>
      </c>
      <c r="F89" t="s">
        <v>430</v>
      </c>
      <c r="G89" t="s">
        <v>431</v>
      </c>
      <c r="H89" t="s">
        <v>431</v>
      </c>
      <c r="J89" t="s">
        <v>275</v>
      </c>
      <c r="K89" t="s">
        <v>431</v>
      </c>
      <c r="L89" t="s">
        <v>432</v>
      </c>
      <c r="M89" t="s">
        <v>150</v>
      </c>
      <c r="N89" t="s">
        <v>269</v>
      </c>
      <c r="O89" t="s">
        <v>154</v>
      </c>
    </row>
    <row r="90" spans="2:15" x14ac:dyDescent="0.2">
      <c r="B90">
        <f t="shared" si="1"/>
        <v>88</v>
      </c>
      <c r="C90" t="s">
        <v>433</v>
      </c>
      <c r="D90" t="s">
        <v>145</v>
      </c>
      <c r="E90" t="s">
        <v>265</v>
      </c>
      <c r="F90" t="s">
        <v>278</v>
      </c>
      <c r="G90" t="s">
        <v>434</v>
      </c>
      <c r="H90" t="s">
        <v>433</v>
      </c>
      <c r="J90" t="s">
        <v>435</v>
      </c>
      <c r="K90" t="s">
        <v>433</v>
      </c>
      <c r="L90" t="s">
        <v>436</v>
      </c>
      <c r="M90" t="s">
        <v>150</v>
      </c>
      <c r="N90" t="s">
        <v>152</v>
      </c>
      <c r="O90" t="s">
        <v>154</v>
      </c>
    </row>
    <row r="91" spans="2:15" x14ac:dyDescent="0.2">
      <c r="B91">
        <f t="shared" si="1"/>
        <v>89</v>
      </c>
      <c r="C91" t="s">
        <v>437</v>
      </c>
      <c r="D91" t="s">
        <v>145</v>
      </c>
      <c r="E91" t="s">
        <v>265</v>
      </c>
      <c r="F91" t="s">
        <v>266</v>
      </c>
      <c r="G91" t="s">
        <v>373</v>
      </c>
      <c r="H91" t="s">
        <v>438</v>
      </c>
      <c r="J91" t="s">
        <v>280</v>
      </c>
      <c r="K91" t="s">
        <v>373</v>
      </c>
      <c r="L91" t="s">
        <v>297</v>
      </c>
      <c r="M91" t="s">
        <v>150</v>
      </c>
      <c r="N91" t="s">
        <v>269</v>
      </c>
      <c r="O91" t="s">
        <v>154</v>
      </c>
    </row>
    <row r="92" spans="2:15" x14ac:dyDescent="0.2">
      <c r="B92">
        <f t="shared" si="1"/>
        <v>90</v>
      </c>
      <c r="C92" t="s">
        <v>439</v>
      </c>
      <c r="D92" t="s">
        <v>145</v>
      </c>
      <c r="E92" t="s">
        <v>151</v>
      </c>
      <c r="F92" t="s">
        <v>153</v>
      </c>
      <c r="G92" t="s">
        <v>395</v>
      </c>
      <c r="H92" t="s">
        <v>395</v>
      </c>
      <c r="J92" t="s">
        <v>156</v>
      </c>
      <c r="K92" t="s">
        <v>440</v>
      </c>
      <c r="L92" t="s">
        <v>148</v>
      </c>
      <c r="M92" t="s">
        <v>150</v>
      </c>
      <c r="N92" t="s">
        <v>269</v>
      </c>
      <c r="O92" t="s">
        <v>154</v>
      </c>
    </row>
    <row r="93" spans="2:15" x14ac:dyDescent="0.2">
      <c r="B93">
        <f t="shared" si="1"/>
        <v>91</v>
      </c>
      <c r="C93" t="s">
        <v>441</v>
      </c>
      <c r="D93" t="s">
        <v>145</v>
      </c>
      <c r="E93" t="s">
        <v>265</v>
      </c>
      <c r="F93" t="s">
        <v>266</v>
      </c>
      <c r="G93" t="s">
        <v>351</v>
      </c>
      <c r="H93" t="s">
        <v>351</v>
      </c>
      <c r="J93" t="s">
        <v>280</v>
      </c>
      <c r="K93" t="s">
        <v>351</v>
      </c>
      <c r="L93" t="s">
        <v>312</v>
      </c>
      <c r="M93" t="s">
        <v>150</v>
      </c>
      <c r="N93" t="s">
        <v>152</v>
      </c>
      <c r="O93" t="s">
        <v>154</v>
      </c>
    </row>
    <row r="94" spans="2:15" x14ac:dyDescent="0.2">
      <c r="B94">
        <f t="shared" si="1"/>
        <v>92</v>
      </c>
      <c r="C94" t="s">
        <v>442</v>
      </c>
      <c r="D94" t="s">
        <v>145</v>
      </c>
      <c r="E94" t="s">
        <v>421</v>
      </c>
      <c r="F94" t="s">
        <v>422</v>
      </c>
      <c r="G94" t="s">
        <v>443</v>
      </c>
      <c r="H94" t="s">
        <v>442</v>
      </c>
      <c r="J94" t="s">
        <v>424</v>
      </c>
      <c r="K94" t="s">
        <v>290</v>
      </c>
      <c r="L94" t="s">
        <v>281</v>
      </c>
      <c r="M94" t="s">
        <v>150</v>
      </c>
      <c r="N94" t="s">
        <v>269</v>
      </c>
      <c r="O94" t="s">
        <v>154</v>
      </c>
    </row>
    <row r="95" spans="2:15" x14ac:dyDescent="0.2">
      <c r="B95">
        <f t="shared" si="1"/>
        <v>93</v>
      </c>
      <c r="C95" t="s">
        <v>444</v>
      </c>
      <c r="D95" t="s">
        <v>145</v>
      </c>
      <c r="E95" t="s">
        <v>421</v>
      </c>
      <c r="F95" t="s">
        <v>422</v>
      </c>
      <c r="G95" t="s">
        <v>443</v>
      </c>
      <c r="H95" t="s">
        <v>442</v>
      </c>
      <c r="J95" t="s">
        <v>424</v>
      </c>
      <c r="K95" t="s">
        <v>290</v>
      </c>
      <c r="L95" t="s">
        <v>281</v>
      </c>
      <c r="M95" t="s">
        <v>150</v>
      </c>
      <c r="N95" t="s">
        <v>269</v>
      </c>
      <c r="O95" t="s">
        <v>154</v>
      </c>
    </row>
    <row r="96" spans="2:15" x14ac:dyDescent="0.2">
      <c r="B96">
        <f>+B94+1</f>
        <v>93</v>
      </c>
      <c r="C96" t="s">
        <v>445</v>
      </c>
      <c r="D96" t="s">
        <v>145</v>
      </c>
      <c r="E96" t="s">
        <v>265</v>
      </c>
      <c r="F96" t="s">
        <v>266</v>
      </c>
      <c r="G96" t="s">
        <v>311</v>
      </c>
      <c r="H96" t="s">
        <v>311</v>
      </c>
      <c r="J96" t="s">
        <v>280</v>
      </c>
      <c r="K96" t="s">
        <v>311</v>
      </c>
      <c r="L96" t="s">
        <v>312</v>
      </c>
      <c r="M96" t="s">
        <v>150</v>
      </c>
      <c r="N96" t="s">
        <v>152</v>
      </c>
      <c r="O96" t="s">
        <v>154</v>
      </c>
    </row>
    <row r="97" spans="2:15" x14ac:dyDescent="0.2">
      <c r="B97">
        <f t="shared" si="1"/>
        <v>94</v>
      </c>
      <c r="C97" t="s">
        <v>446</v>
      </c>
      <c r="D97" t="s">
        <v>145</v>
      </c>
      <c r="E97" t="s">
        <v>271</v>
      </c>
      <c r="F97" t="s">
        <v>325</v>
      </c>
      <c r="G97" t="s">
        <v>289</v>
      </c>
      <c r="H97" t="s">
        <v>419</v>
      </c>
      <c r="J97" t="s">
        <v>275</v>
      </c>
      <c r="K97" t="s">
        <v>335</v>
      </c>
      <c r="L97" t="s">
        <v>291</v>
      </c>
      <c r="M97" t="s">
        <v>150</v>
      </c>
      <c r="N97" t="s">
        <v>269</v>
      </c>
      <c r="O97" t="s">
        <v>154</v>
      </c>
    </row>
    <row r="98" spans="2:15" x14ac:dyDescent="0.2">
      <c r="B98">
        <f t="shared" si="1"/>
        <v>95</v>
      </c>
      <c r="C98" t="s">
        <v>447</v>
      </c>
      <c r="D98" t="s">
        <v>145</v>
      </c>
      <c r="E98" t="s">
        <v>293</v>
      </c>
      <c r="F98" t="s">
        <v>303</v>
      </c>
      <c r="G98" t="s">
        <v>304</v>
      </c>
      <c r="H98" t="s">
        <v>302</v>
      </c>
      <c r="J98" t="s">
        <v>280</v>
      </c>
      <c r="K98" t="s">
        <v>302</v>
      </c>
      <c r="L98" t="s">
        <v>297</v>
      </c>
      <c r="M98" t="s">
        <v>150</v>
      </c>
      <c r="N98" t="s">
        <v>152</v>
      </c>
      <c r="O98" t="s">
        <v>154</v>
      </c>
    </row>
    <row r="99" spans="2:15" x14ac:dyDescent="0.2">
      <c r="B99">
        <f t="shared" si="1"/>
        <v>96</v>
      </c>
      <c r="C99" t="s">
        <v>448</v>
      </c>
      <c r="D99" t="s">
        <v>145</v>
      </c>
      <c r="E99" t="s">
        <v>293</v>
      </c>
      <c r="F99" t="s">
        <v>303</v>
      </c>
      <c r="G99" t="s">
        <v>304</v>
      </c>
      <c r="H99" t="s">
        <v>302</v>
      </c>
      <c r="J99" t="s">
        <v>280</v>
      </c>
      <c r="K99" t="s">
        <v>302</v>
      </c>
      <c r="L99" t="s">
        <v>297</v>
      </c>
      <c r="M99" t="s">
        <v>150</v>
      </c>
      <c r="N99" t="s">
        <v>152</v>
      </c>
      <c r="O99" t="s">
        <v>154</v>
      </c>
    </row>
    <row r="100" spans="2:15" x14ac:dyDescent="0.2">
      <c r="B100">
        <f t="shared" si="1"/>
        <v>97</v>
      </c>
      <c r="C100" t="s">
        <v>449</v>
      </c>
      <c r="D100" t="s">
        <v>145</v>
      </c>
      <c r="E100" t="s">
        <v>293</v>
      </c>
      <c r="F100" t="s">
        <v>303</v>
      </c>
      <c r="G100" t="s">
        <v>304</v>
      </c>
      <c r="H100" t="s">
        <v>302</v>
      </c>
      <c r="J100" t="s">
        <v>280</v>
      </c>
      <c r="K100" t="s">
        <v>302</v>
      </c>
      <c r="L100" t="s">
        <v>297</v>
      </c>
      <c r="M100" t="s">
        <v>150</v>
      </c>
      <c r="N100" t="s">
        <v>152</v>
      </c>
      <c r="O100" t="s">
        <v>154</v>
      </c>
    </row>
    <row r="101" spans="2:15" x14ac:dyDescent="0.2">
      <c r="B101">
        <f t="shared" si="1"/>
        <v>98</v>
      </c>
      <c r="C101" t="s">
        <v>450</v>
      </c>
      <c r="D101" t="s">
        <v>145</v>
      </c>
      <c r="E101" t="s">
        <v>421</v>
      </c>
      <c r="F101" t="s">
        <v>422</v>
      </c>
      <c r="G101" t="s">
        <v>451</v>
      </c>
      <c r="H101" t="s">
        <v>450</v>
      </c>
      <c r="J101" t="s">
        <v>424</v>
      </c>
      <c r="K101" t="s">
        <v>450</v>
      </c>
      <c r="L101" t="s">
        <v>452</v>
      </c>
      <c r="M101" t="s">
        <v>150</v>
      </c>
      <c r="N101" t="s">
        <v>152</v>
      </c>
      <c r="O101" t="s">
        <v>154</v>
      </c>
    </row>
    <row r="102" spans="2:15" x14ac:dyDescent="0.2">
      <c r="B102">
        <f t="shared" si="1"/>
        <v>99</v>
      </c>
      <c r="C102" t="s">
        <v>453</v>
      </c>
      <c r="D102" t="s">
        <v>145</v>
      </c>
      <c r="E102" t="s">
        <v>265</v>
      </c>
      <c r="F102" t="s">
        <v>278</v>
      </c>
      <c r="G102">
        <v>0</v>
      </c>
      <c r="H102" t="s">
        <v>454</v>
      </c>
      <c r="J102">
        <v>0</v>
      </c>
      <c r="K102">
        <v>0</v>
      </c>
      <c r="L102">
        <v>0</v>
      </c>
      <c r="M102" t="s">
        <v>150</v>
      </c>
      <c r="N102" t="s">
        <v>152</v>
      </c>
      <c r="O102" t="s">
        <v>154</v>
      </c>
    </row>
    <row r="103" spans="2:15" x14ac:dyDescent="0.2">
      <c r="B103">
        <f t="shared" si="1"/>
        <v>100</v>
      </c>
      <c r="C103" t="s">
        <v>455</v>
      </c>
      <c r="D103" t="s">
        <v>145</v>
      </c>
      <c r="E103" t="s">
        <v>271</v>
      </c>
      <c r="F103" t="s">
        <v>272</v>
      </c>
      <c r="G103" t="s">
        <v>273</v>
      </c>
      <c r="H103" t="s">
        <v>274</v>
      </c>
      <c r="J103" t="s">
        <v>275</v>
      </c>
      <c r="K103" t="s">
        <v>455</v>
      </c>
      <c r="L103" t="s">
        <v>276</v>
      </c>
      <c r="M103" t="s">
        <v>150</v>
      </c>
      <c r="N103" t="s">
        <v>269</v>
      </c>
      <c r="O103" t="s">
        <v>154</v>
      </c>
    </row>
    <row r="104" spans="2:15" x14ac:dyDescent="0.2">
      <c r="B104">
        <f t="shared" si="1"/>
        <v>101</v>
      </c>
      <c r="C104" t="s">
        <v>456</v>
      </c>
      <c r="D104" t="s">
        <v>145</v>
      </c>
      <c r="E104" t="s">
        <v>265</v>
      </c>
      <c r="F104" t="s">
        <v>266</v>
      </c>
      <c r="G104" t="s">
        <v>351</v>
      </c>
      <c r="H104" t="s">
        <v>351</v>
      </c>
      <c r="J104" t="s">
        <v>280</v>
      </c>
      <c r="K104" t="s">
        <v>351</v>
      </c>
      <c r="L104" t="s">
        <v>312</v>
      </c>
      <c r="M104" t="s">
        <v>150</v>
      </c>
      <c r="N104" t="s">
        <v>269</v>
      </c>
      <c r="O104" t="s">
        <v>154</v>
      </c>
    </row>
    <row r="105" spans="2:15" x14ac:dyDescent="0.2">
      <c r="B105">
        <f t="shared" si="1"/>
        <v>102</v>
      </c>
      <c r="C105" t="s">
        <v>431</v>
      </c>
      <c r="D105" t="s">
        <v>145</v>
      </c>
      <c r="E105" t="s">
        <v>265</v>
      </c>
      <c r="F105" t="s">
        <v>430</v>
      </c>
      <c r="G105" t="s">
        <v>432</v>
      </c>
      <c r="H105" t="s">
        <v>431</v>
      </c>
      <c r="J105" t="s">
        <v>275</v>
      </c>
      <c r="K105" t="s">
        <v>431</v>
      </c>
      <c r="L105" t="s">
        <v>432</v>
      </c>
      <c r="M105" t="s">
        <v>150</v>
      </c>
      <c r="N105" t="s">
        <v>269</v>
      </c>
      <c r="O105" t="s">
        <v>154</v>
      </c>
    </row>
    <row r="106" spans="2:15" x14ac:dyDescent="0.2">
      <c r="B106">
        <f t="shared" si="1"/>
        <v>103</v>
      </c>
      <c r="C106" t="s">
        <v>457</v>
      </c>
      <c r="D106" t="s">
        <v>145</v>
      </c>
      <c r="E106" t="s">
        <v>265</v>
      </c>
      <c r="F106" t="s">
        <v>266</v>
      </c>
      <c r="G106">
        <v>0</v>
      </c>
      <c r="H106" t="s">
        <v>458</v>
      </c>
      <c r="J106">
        <v>0</v>
      </c>
      <c r="K106">
        <v>0</v>
      </c>
      <c r="L106">
        <v>0</v>
      </c>
      <c r="M106" t="s">
        <v>150</v>
      </c>
      <c r="N106" t="s">
        <v>269</v>
      </c>
      <c r="O106" t="s">
        <v>154</v>
      </c>
    </row>
    <row r="107" spans="2:15" x14ac:dyDescent="0.2">
      <c r="B107">
        <f t="shared" si="1"/>
        <v>104</v>
      </c>
      <c r="C107" t="s">
        <v>459</v>
      </c>
      <c r="D107" t="s">
        <v>145</v>
      </c>
      <c r="E107" t="s">
        <v>265</v>
      </c>
      <c r="F107" t="s">
        <v>278</v>
      </c>
      <c r="G107" t="s">
        <v>279</v>
      </c>
      <c r="H107" t="s">
        <v>279</v>
      </c>
      <c r="J107" t="s">
        <v>280</v>
      </c>
      <c r="K107" t="s">
        <v>290</v>
      </c>
      <c r="L107" t="s">
        <v>281</v>
      </c>
      <c r="M107" t="s">
        <v>150</v>
      </c>
      <c r="N107" t="s">
        <v>269</v>
      </c>
      <c r="O107" t="s">
        <v>154</v>
      </c>
    </row>
    <row r="108" spans="2:15" x14ac:dyDescent="0.2">
      <c r="B108">
        <f t="shared" si="1"/>
        <v>105</v>
      </c>
      <c r="C108" t="s">
        <v>460</v>
      </c>
      <c r="D108" t="s">
        <v>145</v>
      </c>
      <c r="E108" t="s">
        <v>265</v>
      </c>
      <c r="F108" t="s">
        <v>278</v>
      </c>
      <c r="G108" t="s">
        <v>461</v>
      </c>
      <c r="H108" t="s">
        <v>461</v>
      </c>
      <c r="J108" t="s">
        <v>156</v>
      </c>
      <c r="K108" t="s">
        <v>146</v>
      </c>
      <c r="L108" t="s">
        <v>268</v>
      </c>
      <c r="M108" t="s">
        <v>150</v>
      </c>
      <c r="N108" t="s">
        <v>269</v>
      </c>
      <c r="O108" t="s">
        <v>154</v>
      </c>
    </row>
    <row r="109" spans="2:15" x14ac:dyDescent="0.2">
      <c r="B109">
        <f t="shared" si="1"/>
        <v>106</v>
      </c>
      <c r="C109" t="s">
        <v>462</v>
      </c>
      <c r="D109" t="s">
        <v>145</v>
      </c>
      <c r="E109" t="s">
        <v>265</v>
      </c>
      <c r="F109" t="s">
        <v>278</v>
      </c>
      <c r="G109" t="s">
        <v>461</v>
      </c>
      <c r="H109" t="s">
        <v>461</v>
      </c>
      <c r="J109" t="s">
        <v>156</v>
      </c>
      <c r="K109" t="s">
        <v>351</v>
      </c>
      <c r="L109" t="s">
        <v>268</v>
      </c>
      <c r="M109" t="s">
        <v>150</v>
      </c>
      <c r="N109" t="s">
        <v>269</v>
      </c>
      <c r="O109" t="s">
        <v>154</v>
      </c>
    </row>
    <row r="110" spans="2:15" x14ac:dyDescent="0.2">
      <c r="B110">
        <f t="shared" si="1"/>
        <v>107</v>
      </c>
      <c r="C110" t="s">
        <v>463</v>
      </c>
      <c r="D110" t="s">
        <v>145</v>
      </c>
      <c r="E110" t="s">
        <v>265</v>
      </c>
      <c r="F110" t="s">
        <v>278</v>
      </c>
      <c r="G110" t="s">
        <v>464</v>
      </c>
      <c r="H110" t="s">
        <v>464</v>
      </c>
      <c r="J110" t="s">
        <v>280</v>
      </c>
      <c r="K110" t="s">
        <v>311</v>
      </c>
      <c r="L110" t="s">
        <v>281</v>
      </c>
      <c r="M110" t="s">
        <v>150</v>
      </c>
      <c r="N110" t="s">
        <v>269</v>
      </c>
      <c r="O110" t="s">
        <v>154</v>
      </c>
    </row>
    <row r="111" spans="2:15" x14ac:dyDescent="0.2">
      <c r="B111">
        <f t="shared" si="1"/>
        <v>108</v>
      </c>
      <c r="C111" t="s">
        <v>465</v>
      </c>
      <c r="D111" t="s">
        <v>145</v>
      </c>
      <c r="E111" t="s">
        <v>265</v>
      </c>
      <c r="F111" t="s">
        <v>278</v>
      </c>
      <c r="G111" t="s">
        <v>466</v>
      </c>
      <c r="H111" t="s">
        <v>465</v>
      </c>
      <c r="M111" t="s">
        <v>150</v>
      </c>
      <c r="N111" t="s">
        <v>269</v>
      </c>
      <c r="O111" t="s">
        <v>154</v>
      </c>
    </row>
    <row r="112" spans="2:15" x14ac:dyDescent="0.2">
      <c r="B112">
        <f t="shared" si="1"/>
        <v>109</v>
      </c>
      <c r="C112" t="s">
        <v>467</v>
      </c>
      <c r="D112" t="s">
        <v>145</v>
      </c>
      <c r="E112" t="s">
        <v>265</v>
      </c>
      <c r="F112" t="s">
        <v>278</v>
      </c>
      <c r="G112" t="s">
        <v>353</v>
      </c>
      <c r="H112" t="s">
        <v>353</v>
      </c>
      <c r="J112" t="s">
        <v>280</v>
      </c>
      <c r="K112" t="s">
        <v>353</v>
      </c>
      <c r="L112" t="s">
        <v>281</v>
      </c>
      <c r="M112" t="s">
        <v>150</v>
      </c>
      <c r="N112" t="s">
        <v>269</v>
      </c>
      <c r="O112" t="s">
        <v>154</v>
      </c>
    </row>
    <row r="113" spans="2:15" x14ac:dyDescent="0.2">
      <c r="B113">
        <f t="shared" si="1"/>
        <v>110</v>
      </c>
      <c r="C113" t="s">
        <v>468</v>
      </c>
      <c r="D113" t="s">
        <v>145</v>
      </c>
      <c r="E113" t="s">
        <v>293</v>
      </c>
      <c r="F113" t="s">
        <v>303</v>
      </c>
      <c r="G113" t="s">
        <v>304</v>
      </c>
      <c r="H113" t="s">
        <v>302</v>
      </c>
      <c r="J113" t="s">
        <v>280</v>
      </c>
      <c r="K113" t="s">
        <v>302</v>
      </c>
      <c r="L113" t="s">
        <v>297</v>
      </c>
      <c r="M113" t="s">
        <v>150</v>
      </c>
      <c r="N113" t="s">
        <v>269</v>
      </c>
      <c r="O113" t="s">
        <v>154</v>
      </c>
    </row>
    <row r="114" spans="2:15" x14ac:dyDescent="0.2">
      <c r="B114">
        <f t="shared" si="1"/>
        <v>111</v>
      </c>
      <c r="C114" t="s">
        <v>469</v>
      </c>
      <c r="D114" t="s">
        <v>145</v>
      </c>
      <c r="E114" t="s">
        <v>293</v>
      </c>
      <c r="F114" t="s">
        <v>303</v>
      </c>
      <c r="G114" t="s">
        <v>304</v>
      </c>
      <c r="H114" t="s">
        <v>302</v>
      </c>
      <c r="J114" t="s">
        <v>280</v>
      </c>
      <c r="K114" t="s">
        <v>302</v>
      </c>
      <c r="L114" t="s">
        <v>297</v>
      </c>
      <c r="M114" t="s">
        <v>150</v>
      </c>
      <c r="N114" t="s">
        <v>152</v>
      </c>
      <c r="O114" t="s">
        <v>154</v>
      </c>
    </row>
    <row r="115" spans="2:15" x14ac:dyDescent="0.2">
      <c r="B115">
        <f t="shared" si="1"/>
        <v>112</v>
      </c>
      <c r="C115" t="s">
        <v>470</v>
      </c>
      <c r="D115" t="s">
        <v>145</v>
      </c>
      <c r="E115" t="s">
        <v>293</v>
      </c>
      <c r="F115" t="s">
        <v>303</v>
      </c>
      <c r="G115" t="s">
        <v>304</v>
      </c>
      <c r="H115" t="s">
        <v>302</v>
      </c>
      <c r="J115" t="s">
        <v>280</v>
      </c>
      <c r="K115" t="s">
        <v>302</v>
      </c>
      <c r="L115" t="s">
        <v>297</v>
      </c>
      <c r="M115" t="s">
        <v>150</v>
      </c>
      <c r="N115" t="s">
        <v>152</v>
      </c>
      <c r="O115" t="s">
        <v>154</v>
      </c>
    </row>
    <row r="116" spans="2:15" x14ac:dyDescent="0.2">
      <c r="B116">
        <f t="shared" si="1"/>
        <v>113</v>
      </c>
      <c r="C116" t="s">
        <v>471</v>
      </c>
      <c r="D116" t="s">
        <v>145</v>
      </c>
      <c r="E116" t="s">
        <v>293</v>
      </c>
      <c r="F116" t="s">
        <v>303</v>
      </c>
      <c r="G116" t="s">
        <v>304</v>
      </c>
      <c r="H116" t="s">
        <v>321</v>
      </c>
      <c r="J116" t="s">
        <v>280</v>
      </c>
      <c r="K116" t="s">
        <v>321</v>
      </c>
      <c r="L116" t="s">
        <v>297</v>
      </c>
      <c r="M116" t="s">
        <v>150</v>
      </c>
      <c r="N116" t="s">
        <v>152</v>
      </c>
      <c r="O116" t="s">
        <v>154</v>
      </c>
    </row>
    <row r="117" spans="2:15" x14ac:dyDescent="0.2">
      <c r="B117">
        <f t="shared" si="1"/>
        <v>114</v>
      </c>
      <c r="C117" t="s">
        <v>472</v>
      </c>
      <c r="D117" t="s">
        <v>145</v>
      </c>
      <c r="E117" t="s">
        <v>265</v>
      </c>
      <c r="F117" t="s">
        <v>266</v>
      </c>
      <c r="G117" t="s">
        <v>472</v>
      </c>
      <c r="H117" t="s">
        <v>472</v>
      </c>
      <c r="J117" t="s">
        <v>285</v>
      </c>
      <c r="K117" t="s">
        <v>472</v>
      </c>
      <c r="L117" t="s">
        <v>473</v>
      </c>
      <c r="M117" t="s">
        <v>150</v>
      </c>
      <c r="N117" t="s">
        <v>152</v>
      </c>
      <c r="O117" t="s">
        <v>154</v>
      </c>
    </row>
    <row r="118" spans="2:15" x14ac:dyDescent="0.2">
      <c r="B118">
        <f t="shared" si="1"/>
        <v>115</v>
      </c>
      <c r="C118" t="s">
        <v>474</v>
      </c>
      <c r="D118" t="s">
        <v>145</v>
      </c>
      <c r="E118" t="s">
        <v>265</v>
      </c>
      <c r="F118" t="s">
        <v>266</v>
      </c>
      <c r="G118">
        <v>0</v>
      </c>
      <c r="H118" t="s">
        <v>474</v>
      </c>
      <c r="J118">
        <v>0</v>
      </c>
      <c r="K118">
        <v>0</v>
      </c>
      <c r="L118">
        <v>0</v>
      </c>
      <c r="M118" t="s">
        <v>150</v>
      </c>
      <c r="N118" t="s">
        <v>269</v>
      </c>
      <c r="O118" t="s">
        <v>154</v>
      </c>
    </row>
    <row r="119" spans="2:15" x14ac:dyDescent="0.2">
      <c r="B119">
        <f t="shared" si="1"/>
        <v>116</v>
      </c>
      <c r="C119" t="s">
        <v>475</v>
      </c>
      <c r="D119" t="s">
        <v>145</v>
      </c>
      <c r="E119" t="s">
        <v>151</v>
      </c>
      <c r="F119" t="s">
        <v>153</v>
      </c>
      <c r="G119" t="s">
        <v>283</v>
      </c>
      <c r="H119" t="s">
        <v>284</v>
      </c>
      <c r="J119" t="s">
        <v>285</v>
      </c>
      <c r="K119" t="s">
        <v>286</v>
      </c>
      <c r="L119" t="s">
        <v>287</v>
      </c>
      <c r="M119" t="s">
        <v>150</v>
      </c>
      <c r="N119" t="s">
        <v>269</v>
      </c>
      <c r="O119" t="s">
        <v>154</v>
      </c>
    </row>
    <row r="120" spans="2:15" x14ac:dyDescent="0.2">
      <c r="B120">
        <f t="shared" si="1"/>
        <v>117</v>
      </c>
      <c r="C120" t="s">
        <v>476</v>
      </c>
      <c r="D120" t="s">
        <v>145</v>
      </c>
      <c r="E120" t="s">
        <v>265</v>
      </c>
      <c r="F120" t="s">
        <v>266</v>
      </c>
      <c r="G120" t="s">
        <v>398</v>
      </c>
      <c r="H120" t="s">
        <v>477</v>
      </c>
      <c r="J120" t="s">
        <v>275</v>
      </c>
      <c r="K120" t="s">
        <v>398</v>
      </c>
      <c r="L120" t="s">
        <v>291</v>
      </c>
      <c r="M120" t="s">
        <v>150</v>
      </c>
      <c r="N120" t="s">
        <v>152</v>
      </c>
      <c r="O120" t="s">
        <v>154</v>
      </c>
    </row>
    <row r="121" spans="2:15" x14ac:dyDescent="0.2">
      <c r="B121">
        <f t="shared" si="1"/>
        <v>118</v>
      </c>
      <c r="C121" t="s">
        <v>478</v>
      </c>
      <c r="D121" t="s">
        <v>145</v>
      </c>
      <c r="E121" t="s">
        <v>265</v>
      </c>
      <c r="F121" t="s">
        <v>266</v>
      </c>
      <c r="G121" t="s">
        <v>347</v>
      </c>
      <c r="H121" t="s">
        <v>479</v>
      </c>
      <c r="J121" t="s">
        <v>280</v>
      </c>
      <c r="K121" t="s">
        <v>347</v>
      </c>
      <c r="L121" t="s">
        <v>297</v>
      </c>
      <c r="M121" t="s">
        <v>150</v>
      </c>
      <c r="N121" t="s">
        <v>269</v>
      </c>
      <c r="O121" t="s">
        <v>154</v>
      </c>
    </row>
    <row r="122" spans="2:15" x14ac:dyDescent="0.2">
      <c r="B122">
        <f t="shared" si="1"/>
        <v>119</v>
      </c>
      <c r="C122" t="s">
        <v>274</v>
      </c>
      <c r="D122" t="s">
        <v>145</v>
      </c>
      <c r="E122" t="s">
        <v>271</v>
      </c>
      <c r="F122" t="s">
        <v>272</v>
      </c>
      <c r="G122" t="s">
        <v>273</v>
      </c>
      <c r="H122" t="s">
        <v>274</v>
      </c>
      <c r="J122" t="s">
        <v>275</v>
      </c>
      <c r="K122" t="s">
        <v>274</v>
      </c>
      <c r="L122" t="s">
        <v>276</v>
      </c>
      <c r="M122" t="s">
        <v>150</v>
      </c>
      <c r="N122" t="s">
        <v>269</v>
      </c>
      <c r="O122" t="s">
        <v>154</v>
      </c>
    </row>
    <row r="123" spans="2:15" x14ac:dyDescent="0.2">
      <c r="B123">
        <f t="shared" si="1"/>
        <v>120</v>
      </c>
      <c r="C123" t="s">
        <v>480</v>
      </c>
      <c r="D123" t="s">
        <v>145</v>
      </c>
      <c r="E123" t="s">
        <v>265</v>
      </c>
      <c r="F123" t="s">
        <v>266</v>
      </c>
      <c r="G123">
        <v>0</v>
      </c>
      <c r="H123" t="s">
        <v>311</v>
      </c>
      <c r="J123">
        <v>0</v>
      </c>
      <c r="K123">
        <v>0</v>
      </c>
      <c r="L123">
        <v>0</v>
      </c>
      <c r="M123" t="s">
        <v>150</v>
      </c>
      <c r="N123" t="s">
        <v>269</v>
      </c>
      <c r="O123" t="s">
        <v>154</v>
      </c>
    </row>
    <row r="124" spans="2:15" x14ac:dyDescent="0.2">
      <c r="B124">
        <f t="shared" si="1"/>
        <v>121</v>
      </c>
      <c r="C124" t="s">
        <v>481</v>
      </c>
      <c r="D124" t="s">
        <v>145</v>
      </c>
      <c r="E124" t="s">
        <v>265</v>
      </c>
      <c r="F124" t="s">
        <v>266</v>
      </c>
      <c r="G124" t="s">
        <v>311</v>
      </c>
      <c r="H124" t="s">
        <v>311</v>
      </c>
      <c r="J124" t="s">
        <v>280</v>
      </c>
      <c r="K124" t="s">
        <v>311</v>
      </c>
      <c r="L124" t="s">
        <v>312</v>
      </c>
      <c r="M124" t="s">
        <v>150</v>
      </c>
      <c r="N124" t="s">
        <v>269</v>
      </c>
      <c r="O124" t="s">
        <v>154</v>
      </c>
    </row>
    <row r="125" spans="2:15" x14ac:dyDescent="0.2">
      <c r="B125">
        <f t="shared" si="1"/>
        <v>122</v>
      </c>
      <c r="C125" t="s">
        <v>482</v>
      </c>
      <c r="D125" t="s">
        <v>145</v>
      </c>
      <c r="E125" t="s">
        <v>265</v>
      </c>
      <c r="F125" t="s">
        <v>278</v>
      </c>
      <c r="G125" t="s">
        <v>349</v>
      </c>
      <c r="H125" t="s">
        <v>353</v>
      </c>
      <c r="J125" t="s">
        <v>280</v>
      </c>
      <c r="K125" t="s">
        <v>146</v>
      </c>
      <c r="L125" t="s">
        <v>281</v>
      </c>
      <c r="M125" t="s">
        <v>150</v>
      </c>
      <c r="N125" t="s">
        <v>269</v>
      </c>
      <c r="O125" t="s">
        <v>154</v>
      </c>
    </row>
    <row r="126" spans="2:15" x14ac:dyDescent="0.2">
      <c r="B126">
        <f t="shared" si="1"/>
        <v>123</v>
      </c>
      <c r="C126" t="s">
        <v>483</v>
      </c>
      <c r="D126" t="s">
        <v>145</v>
      </c>
      <c r="E126" t="s">
        <v>265</v>
      </c>
      <c r="F126" t="s">
        <v>278</v>
      </c>
      <c r="G126" t="s">
        <v>353</v>
      </c>
      <c r="H126" t="s">
        <v>353</v>
      </c>
      <c r="J126" t="s">
        <v>280</v>
      </c>
      <c r="K126" t="s">
        <v>351</v>
      </c>
      <c r="L126" t="s">
        <v>281</v>
      </c>
      <c r="M126" t="s">
        <v>150</v>
      </c>
      <c r="N126" t="s">
        <v>269</v>
      </c>
      <c r="O126" t="s">
        <v>154</v>
      </c>
    </row>
    <row r="127" spans="2:15" x14ac:dyDescent="0.2">
      <c r="B127">
        <f t="shared" si="1"/>
        <v>124</v>
      </c>
      <c r="C127" t="s">
        <v>484</v>
      </c>
      <c r="D127" t="s">
        <v>145</v>
      </c>
      <c r="E127" t="s">
        <v>265</v>
      </c>
      <c r="F127" t="s">
        <v>278</v>
      </c>
      <c r="G127" t="s">
        <v>353</v>
      </c>
      <c r="H127" t="s">
        <v>353</v>
      </c>
      <c r="J127" t="s">
        <v>280</v>
      </c>
      <c r="K127" t="s">
        <v>485</v>
      </c>
      <c r="L127" t="s">
        <v>281</v>
      </c>
      <c r="M127" t="s">
        <v>150</v>
      </c>
      <c r="N127" t="s">
        <v>269</v>
      </c>
      <c r="O127" t="s">
        <v>154</v>
      </c>
    </row>
    <row r="128" spans="2:15" x14ac:dyDescent="0.2">
      <c r="B128">
        <f t="shared" si="1"/>
        <v>125</v>
      </c>
      <c r="C128" t="s">
        <v>486</v>
      </c>
      <c r="D128" t="s">
        <v>145</v>
      </c>
      <c r="E128" t="s">
        <v>265</v>
      </c>
      <c r="F128" t="s">
        <v>278</v>
      </c>
      <c r="G128" t="s">
        <v>353</v>
      </c>
      <c r="H128" t="s">
        <v>353</v>
      </c>
      <c r="J128" t="s">
        <v>280</v>
      </c>
      <c r="K128" t="s">
        <v>361</v>
      </c>
      <c r="L128" t="s">
        <v>281</v>
      </c>
      <c r="M128" t="s">
        <v>150</v>
      </c>
      <c r="N128" t="s">
        <v>269</v>
      </c>
      <c r="O128" t="s">
        <v>154</v>
      </c>
    </row>
    <row r="129" spans="2:15" x14ac:dyDescent="0.2">
      <c r="B129">
        <f t="shared" si="1"/>
        <v>126</v>
      </c>
      <c r="C129" t="s">
        <v>487</v>
      </c>
      <c r="D129" t="s">
        <v>145</v>
      </c>
      <c r="E129" t="s">
        <v>265</v>
      </c>
      <c r="F129" t="s">
        <v>266</v>
      </c>
      <c r="G129" t="s">
        <v>472</v>
      </c>
      <c r="H129" t="s">
        <v>472</v>
      </c>
      <c r="J129" t="s">
        <v>285</v>
      </c>
      <c r="K129" t="s">
        <v>472</v>
      </c>
      <c r="L129" t="s">
        <v>473</v>
      </c>
      <c r="M129" t="s">
        <v>150</v>
      </c>
      <c r="N129" t="s">
        <v>269</v>
      </c>
      <c r="O129" t="s">
        <v>154</v>
      </c>
    </row>
    <row r="130" spans="2:15" x14ac:dyDescent="0.2">
      <c r="B130">
        <f t="shared" si="1"/>
        <v>127</v>
      </c>
      <c r="C130" t="s">
        <v>488</v>
      </c>
      <c r="D130" t="s">
        <v>145</v>
      </c>
      <c r="E130" t="s">
        <v>265</v>
      </c>
      <c r="F130" t="s">
        <v>266</v>
      </c>
      <c r="G130" t="s">
        <v>398</v>
      </c>
      <c r="H130" t="s">
        <v>477</v>
      </c>
      <c r="J130" t="s">
        <v>275</v>
      </c>
      <c r="K130" t="s">
        <v>398</v>
      </c>
      <c r="L130" t="s">
        <v>291</v>
      </c>
      <c r="M130" t="s">
        <v>150</v>
      </c>
      <c r="N130" t="s">
        <v>269</v>
      </c>
      <c r="O130" t="s">
        <v>154</v>
      </c>
    </row>
    <row r="131" spans="2:15" x14ac:dyDescent="0.2">
      <c r="B131">
        <f t="shared" si="1"/>
        <v>128</v>
      </c>
      <c r="C131" t="s">
        <v>489</v>
      </c>
      <c r="D131" t="s">
        <v>145</v>
      </c>
      <c r="E131" t="s">
        <v>265</v>
      </c>
      <c r="F131" t="s">
        <v>278</v>
      </c>
      <c r="G131" t="s">
        <v>281</v>
      </c>
      <c r="H131" t="s">
        <v>281</v>
      </c>
      <c r="J131" t="s">
        <v>280</v>
      </c>
      <c r="K131" t="s">
        <v>281</v>
      </c>
      <c r="L131" t="s">
        <v>281</v>
      </c>
      <c r="M131" t="s">
        <v>150</v>
      </c>
      <c r="N131" t="s">
        <v>269</v>
      </c>
      <c r="O131" t="s">
        <v>154</v>
      </c>
    </row>
    <row r="132" spans="2:15" x14ac:dyDescent="0.2">
      <c r="B132">
        <f t="shared" si="1"/>
        <v>129</v>
      </c>
      <c r="C132" t="s">
        <v>490</v>
      </c>
      <c r="D132" t="s">
        <v>145</v>
      </c>
      <c r="E132" t="s">
        <v>265</v>
      </c>
      <c r="F132" t="s">
        <v>278</v>
      </c>
      <c r="G132" t="s">
        <v>281</v>
      </c>
      <c r="H132" t="s">
        <v>281</v>
      </c>
      <c r="J132" t="s">
        <v>280</v>
      </c>
      <c r="K132" t="s">
        <v>281</v>
      </c>
      <c r="L132" t="s">
        <v>281</v>
      </c>
      <c r="M132" t="s">
        <v>150</v>
      </c>
      <c r="N132" t="s">
        <v>269</v>
      </c>
      <c r="O132" t="s">
        <v>154</v>
      </c>
    </row>
    <row r="133" spans="2:15" x14ac:dyDescent="0.2">
      <c r="B133">
        <f t="shared" si="1"/>
        <v>130</v>
      </c>
      <c r="C133" t="s">
        <v>491</v>
      </c>
      <c r="D133" t="s">
        <v>145</v>
      </c>
      <c r="E133" t="s">
        <v>265</v>
      </c>
      <c r="F133" t="s">
        <v>278</v>
      </c>
      <c r="G133" t="s">
        <v>281</v>
      </c>
      <c r="H133" t="s">
        <v>281</v>
      </c>
      <c r="J133" t="s">
        <v>280</v>
      </c>
      <c r="K133" t="s">
        <v>311</v>
      </c>
      <c r="L133" t="s">
        <v>281</v>
      </c>
      <c r="M133" t="s">
        <v>150</v>
      </c>
      <c r="N133" t="s">
        <v>269</v>
      </c>
      <c r="O133" t="s">
        <v>154</v>
      </c>
    </row>
    <row r="134" spans="2:15" x14ac:dyDescent="0.2">
      <c r="B134">
        <f t="shared" si="1"/>
        <v>131</v>
      </c>
      <c r="C134" t="s">
        <v>492</v>
      </c>
      <c r="D134" t="s">
        <v>145</v>
      </c>
      <c r="E134" t="s">
        <v>151</v>
      </c>
      <c r="F134" t="s">
        <v>153</v>
      </c>
      <c r="G134" t="s">
        <v>493</v>
      </c>
      <c r="H134" t="s">
        <v>494</v>
      </c>
      <c r="J134" t="s">
        <v>156</v>
      </c>
      <c r="K134" t="s">
        <v>146</v>
      </c>
      <c r="L134" t="s">
        <v>148</v>
      </c>
      <c r="M134" t="s">
        <v>150</v>
      </c>
      <c r="N134" t="s">
        <v>269</v>
      </c>
      <c r="O134" t="s">
        <v>154</v>
      </c>
    </row>
    <row r="135" spans="2:15" x14ac:dyDescent="0.2">
      <c r="B135">
        <f t="shared" si="1"/>
        <v>132</v>
      </c>
      <c r="C135" t="s">
        <v>495</v>
      </c>
      <c r="D135" t="s">
        <v>145</v>
      </c>
      <c r="E135" t="s">
        <v>265</v>
      </c>
      <c r="F135" t="s">
        <v>278</v>
      </c>
      <c r="G135">
        <v>0</v>
      </c>
      <c r="H135" t="s">
        <v>495</v>
      </c>
      <c r="J135">
        <v>0</v>
      </c>
      <c r="K135">
        <v>0</v>
      </c>
      <c r="L135">
        <v>0</v>
      </c>
      <c r="M135" t="s">
        <v>150</v>
      </c>
      <c r="N135" t="s">
        <v>152</v>
      </c>
      <c r="O135" t="s">
        <v>154</v>
      </c>
    </row>
    <row r="136" spans="2:15" x14ac:dyDescent="0.2">
      <c r="B136">
        <f t="shared" si="1"/>
        <v>133</v>
      </c>
      <c r="C136" t="s">
        <v>496</v>
      </c>
      <c r="D136" t="s">
        <v>145</v>
      </c>
      <c r="E136" t="s">
        <v>265</v>
      </c>
      <c r="F136" t="s">
        <v>266</v>
      </c>
      <c r="G136" t="s">
        <v>409</v>
      </c>
      <c r="H136" t="s">
        <v>410</v>
      </c>
      <c r="J136" t="s">
        <v>275</v>
      </c>
      <c r="K136" t="s">
        <v>410</v>
      </c>
      <c r="L136" t="s">
        <v>291</v>
      </c>
      <c r="M136" t="s">
        <v>150</v>
      </c>
      <c r="N136" t="s">
        <v>269</v>
      </c>
      <c r="O136" t="s">
        <v>154</v>
      </c>
    </row>
    <row r="137" spans="2:15" x14ac:dyDescent="0.2">
      <c r="B137">
        <f t="shared" si="1"/>
        <v>134</v>
      </c>
      <c r="C137" t="s">
        <v>497</v>
      </c>
      <c r="D137" t="s">
        <v>145</v>
      </c>
      <c r="E137" t="s">
        <v>265</v>
      </c>
      <c r="F137" t="s">
        <v>278</v>
      </c>
      <c r="G137">
        <v>0</v>
      </c>
      <c r="H137" t="s">
        <v>498</v>
      </c>
      <c r="J137">
        <v>0</v>
      </c>
      <c r="K137">
        <v>0</v>
      </c>
      <c r="L137">
        <v>0</v>
      </c>
      <c r="M137" t="s">
        <v>150</v>
      </c>
      <c r="N137" t="s">
        <v>269</v>
      </c>
      <c r="O137" t="s">
        <v>154</v>
      </c>
    </row>
    <row r="138" spans="2:15" x14ac:dyDescent="0.2">
      <c r="B138">
        <f t="shared" si="1"/>
        <v>135</v>
      </c>
      <c r="C138" t="s">
        <v>499</v>
      </c>
      <c r="D138" t="s">
        <v>145</v>
      </c>
      <c r="E138" t="s">
        <v>293</v>
      </c>
      <c r="F138" t="s">
        <v>303</v>
      </c>
      <c r="G138">
        <v>0</v>
      </c>
      <c r="H138" t="s">
        <v>500</v>
      </c>
      <c r="J138">
        <v>0</v>
      </c>
      <c r="K138">
        <v>0</v>
      </c>
      <c r="L138">
        <v>0</v>
      </c>
      <c r="M138" t="s">
        <v>150</v>
      </c>
      <c r="N138" t="s">
        <v>269</v>
      </c>
      <c r="O138" t="s">
        <v>154</v>
      </c>
    </row>
    <row r="139" spans="2:15" x14ac:dyDescent="0.2">
      <c r="B139">
        <f t="shared" ref="B139:B203" si="2">+B138+1</f>
        <v>136</v>
      </c>
      <c r="C139" t="s">
        <v>501</v>
      </c>
      <c r="D139" t="s">
        <v>145</v>
      </c>
      <c r="E139" t="s">
        <v>293</v>
      </c>
      <c r="F139" t="s">
        <v>303</v>
      </c>
      <c r="G139" t="s">
        <v>304</v>
      </c>
      <c r="H139" t="s">
        <v>500</v>
      </c>
      <c r="J139" t="s">
        <v>280</v>
      </c>
      <c r="K139" t="s">
        <v>500</v>
      </c>
      <c r="L139" t="s">
        <v>297</v>
      </c>
      <c r="M139" t="s">
        <v>150</v>
      </c>
      <c r="N139" t="s">
        <v>152</v>
      </c>
      <c r="O139" t="s">
        <v>154</v>
      </c>
    </row>
    <row r="140" spans="2:15" x14ac:dyDescent="0.2">
      <c r="B140">
        <f t="shared" si="2"/>
        <v>137</v>
      </c>
      <c r="C140" t="s">
        <v>502</v>
      </c>
      <c r="D140" t="s">
        <v>145</v>
      </c>
      <c r="E140" t="s">
        <v>271</v>
      </c>
      <c r="F140" t="s">
        <v>317</v>
      </c>
      <c r="G140" t="s">
        <v>503</v>
      </c>
      <c r="H140" t="s">
        <v>502</v>
      </c>
      <c r="J140" t="s">
        <v>275</v>
      </c>
      <c r="K140" t="s">
        <v>290</v>
      </c>
      <c r="L140" t="s">
        <v>291</v>
      </c>
      <c r="M140" t="s">
        <v>150</v>
      </c>
      <c r="N140" t="s">
        <v>152</v>
      </c>
      <c r="O140" t="s">
        <v>154</v>
      </c>
    </row>
    <row r="141" spans="2:15" x14ac:dyDescent="0.2">
      <c r="B141">
        <f t="shared" si="2"/>
        <v>138</v>
      </c>
      <c r="C141" t="s">
        <v>504</v>
      </c>
      <c r="D141" t="s">
        <v>145</v>
      </c>
      <c r="E141" t="s">
        <v>271</v>
      </c>
      <c r="F141" t="s">
        <v>317</v>
      </c>
      <c r="G141">
        <v>0</v>
      </c>
      <c r="H141" t="s">
        <v>502</v>
      </c>
      <c r="J141">
        <v>0</v>
      </c>
      <c r="K141">
        <v>0</v>
      </c>
      <c r="L141">
        <v>0</v>
      </c>
      <c r="M141" t="s">
        <v>150</v>
      </c>
      <c r="N141" t="s">
        <v>152</v>
      </c>
      <c r="O141" t="s">
        <v>154</v>
      </c>
    </row>
    <row r="142" spans="2:15" x14ac:dyDescent="0.2">
      <c r="B142">
        <f t="shared" si="2"/>
        <v>139</v>
      </c>
      <c r="C142" t="s">
        <v>505</v>
      </c>
      <c r="D142" t="s">
        <v>145</v>
      </c>
      <c r="E142" t="s">
        <v>271</v>
      </c>
      <c r="F142" t="s">
        <v>317</v>
      </c>
      <c r="G142">
        <v>0</v>
      </c>
      <c r="H142" t="s">
        <v>502</v>
      </c>
      <c r="J142">
        <v>0</v>
      </c>
      <c r="K142">
        <v>0</v>
      </c>
      <c r="L142">
        <v>0</v>
      </c>
      <c r="M142" t="s">
        <v>150</v>
      </c>
      <c r="N142" t="s">
        <v>152</v>
      </c>
      <c r="O142" t="s">
        <v>154</v>
      </c>
    </row>
    <row r="143" spans="2:15" x14ac:dyDescent="0.2">
      <c r="B143">
        <f t="shared" si="2"/>
        <v>140</v>
      </c>
      <c r="C143" t="s">
        <v>506</v>
      </c>
      <c r="D143" t="s">
        <v>145</v>
      </c>
      <c r="E143" t="s">
        <v>271</v>
      </c>
      <c r="F143" t="s">
        <v>317</v>
      </c>
      <c r="G143" t="s">
        <v>289</v>
      </c>
      <c r="H143" t="s">
        <v>506</v>
      </c>
      <c r="J143" t="s">
        <v>275</v>
      </c>
      <c r="K143" t="s">
        <v>507</v>
      </c>
      <c r="L143" t="s">
        <v>291</v>
      </c>
      <c r="M143" t="s">
        <v>150</v>
      </c>
      <c r="N143" t="s">
        <v>152</v>
      </c>
      <c r="O143" t="s">
        <v>154</v>
      </c>
    </row>
    <row r="144" spans="2:15" x14ac:dyDescent="0.2">
      <c r="B144">
        <f t="shared" si="2"/>
        <v>141</v>
      </c>
      <c r="C144" t="s">
        <v>508</v>
      </c>
      <c r="D144" t="s">
        <v>145</v>
      </c>
      <c r="E144" t="s">
        <v>151</v>
      </c>
      <c r="F144" t="s">
        <v>153</v>
      </c>
      <c r="G144" t="s">
        <v>147</v>
      </c>
      <c r="H144" t="s">
        <v>508</v>
      </c>
      <c r="J144" t="s">
        <v>156</v>
      </c>
      <c r="K144" t="s">
        <v>508</v>
      </c>
      <c r="L144" t="s">
        <v>148</v>
      </c>
      <c r="M144" t="s">
        <v>150</v>
      </c>
      <c r="N144" t="s">
        <v>152</v>
      </c>
      <c r="O144" t="s">
        <v>154</v>
      </c>
    </row>
    <row r="145" spans="2:15" x14ac:dyDescent="0.2">
      <c r="B145">
        <f t="shared" si="2"/>
        <v>142</v>
      </c>
      <c r="C145" t="s">
        <v>509</v>
      </c>
      <c r="D145" t="s">
        <v>145</v>
      </c>
      <c r="E145" t="s">
        <v>151</v>
      </c>
      <c r="F145" t="s">
        <v>153</v>
      </c>
      <c r="G145" t="s">
        <v>283</v>
      </c>
      <c r="H145" t="s">
        <v>284</v>
      </c>
      <c r="J145" t="s">
        <v>285</v>
      </c>
      <c r="K145" t="s">
        <v>286</v>
      </c>
      <c r="L145" t="s">
        <v>287</v>
      </c>
      <c r="M145" t="s">
        <v>150</v>
      </c>
      <c r="N145" t="s">
        <v>152</v>
      </c>
      <c r="O145" t="s">
        <v>154</v>
      </c>
    </row>
    <row r="146" spans="2:15" x14ac:dyDescent="0.2">
      <c r="B146">
        <f t="shared" si="2"/>
        <v>143</v>
      </c>
      <c r="C146" t="s">
        <v>510</v>
      </c>
      <c r="D146" t="s">
        <v>145</v>
      </c>
      <c r="E146" t="s">
        <v>265</v>
      </c>
      <c r="F146" t="s">
        <v>266</v>
      </c>
      <c r="G146">
        <v>0</v>
      </c>
      <c r="H146" t="s">
        <v>458</v>
      </c>
      <c r="J146">
        <v>0</v>
      </c>
      <c r="K146">
        <v>0</v>
      </c>
      <c r="L146">
        <v>0</v>
      </c>
      <c r="M146" t="s">
        <v>150</v>
      </c>
      <c r="N146" t="s">
        <v>152</v>
      </c>
      <c r="O146" t="s">
        <v>154</v>
      </c>
    </row>
    <row r="147" spans="2:15" x14ac:dyDescent="0.2">
      <c r="B147">
        <f t="shared" si="2"/>
        <v>144</v>
      </c>
      <c r="C147" t="s">
        <v>511</v>
      </c>
      <c r="D147" t="s">
        <v>145</v>
      </c>
      <c r="E147" t="s">
        <v>265</v>
      </c>
      <c r="F147" t="s">
        <v>266</v>
      </c>
      <c r="G147" t="s">
        <v>512</v>
      </c>
      <c r="H147" t="s">
        <v>513</v>
      </c>
      <c r="J147" t="s">
        <v>275</v>
      </c>
      <c r="K147" t="s">
        <v>514</v>
      </c>
      <c r="L147" t="s">
        <v>515</v>
      </c>
      <c r="M147" t="s">
        <v>150</v>
      </c>
      <c r="N147" t="s">
        <v>269</v>
      </c>
      <c r="O147" t="s">
        <v>154</v>
      </c>
    </row>
    <row r="148" spans="2:15" x14ac:dyDescent="0.2">
      <c r="B148">
        <f t="shared" si="2"/>
        <v>145</v>
      </c>
      <c r="C148" t="s">
        <v>516</v>
      </c>
      <c r="D148" t="s">
        <v>145</v>
      </c>
      <c r="E148" t="s">
        <v>265</v>
      </c>
      <c r="F148" t="s">
        <v>278</v>
      </c>
      <c r="G148">
        <v>0</v>
      </c>
      <c r="H148" t="s">
        <v>516</v>
      </c>
      <c r="J148">
        <v>0</v>
      </c>
      <c r="K148">
        <v>0</v>
      </c>
      <c r="L148">
        <v>0</v>
      </c>
      <c r="M148" t="s">
        <v>150</v>
      </c>
      <c r="N148" t="s">
        <v>269</v>
      </c>
      <c r="O148" t="s">
        <v>154</v>
      </c>
    </row>
    <row r="149" spans="2:15" x14ac:dyDescent="0.2">
      <c r="B149">
        <f t="shared" si="2"/>
        <v>146</v>
      </c>
      <c r="C149" t="s">
        <v>517</v>
      </c>
      <c r="D149" t="s">
        <v>145</v>
      </c>
      <c r="E149" t="s">
        <v>265</v>
      </c>
      <c r="F149" t="s">
        <v>278</v>
      </c>
      <c r="G149" t="s">
        <v>279</v>
      </c>
      <c r="H149" t="s">
        <v>279</v>
      </c>
      <c r="J149" t="s">
        <v>280</v>
      </c>
      <c r="K149" t="s">
        <v>279</v>
      </c>
      <c r="L149" t="s">
        <v>281</v>
      </c>
      <c r="M149" t="s">
        <v>150</v>
      </c>
      <c r="N149" t="s">
        <v>269</v>
      </c>
      <c r="O149" t="s">
        <v>154</v>
      </c>
    </row>
    <row r="150" spans="2:15" x14ac:dyDescent="0.2">
      <c r="B150">
        <f t="shared" si="2"/>
        <v>147</v>
      </c>
      <c r="C150" t="s">
        <v>518</v>
      </c>
      <c r="D150" t="s">
        <v>145</v>
      </c>
      <c r="E150" t="s">
        <v>265</v>
      </c>
      <c r="F150" t="s">
        <v>266</v>
      </c>
      <c r="G150" t="s">
        <v>311</v>
      </c>
      <c r="H150" t="s">
        <v>311</v>
      </c>
      <c r="J150" t="s">
        <v>280</v>
      </c>
      <c r="K150" t="s">
        <v>311</v>
      </c>
      <c r="L150" t="s">
        <v>312</v>
      </c>
      <c r="M150" t="s">
        <v>150</v>
      </c>
      <c r="N150" t="s">
        <v>269</v>
      </c>
      <c r="O150" t="s">
        <v>154</v>
      </c>
    </row>
    <row r="151" spans="2:15" x14ac:dyDescent="0.2">
      <c r="B151">
        <f t="shared" si="2"/>
        <v>148</v>
      </c>
      <c r="C151" t="s">
        <v>519</v>
      </c>
      <c r="D151" t="s">
        <v>145</v>
      </c>
      <c r="E151" t="s">
        <v>151</v>
      </c>
      <c r="F151" t="s">
        <v>153</v>
      </c>
      <c r="G151" t="s">
        <v>520</v>
      </c>
      <c r="H151" t="s">
        <v>299</v>
      </c>
      <c r="J151" t="s">
        <v>285</v>
      </c>
      <c r="K151" t="s">
        <v>485</v>
      </c>
      <c r="L151" t="s">
        <v>287</v>
      </c>
      <c r="M151" t="s">
        <v>150</v>
      </c>
      <c r="N151" t="s">
        <v>269</v>
      </c>
      <c r="O151" t="s">
        <v>154</v>
      </c>
    </row>
    <row r="152" spans="2:15" x14ac:dyDescent="0.2">
      <c r="B152">
        <f t="shared" si="2"/>
        <v>149</v>
      </c>
      <c r="C152" t="s">
        <v>521</v>
      </c>
      <c r="D152" t="s">
        <v>145</v>
      </c>
      <c r="E152" t="s">
        <v>265</v>
      </c>
      <c r="F152" t="s">
        <v>266</v>
      </c>
      <c r="G152">
        <v>0</v>
      </c>
      <c r="H152" t="s">
        <v>521</v>
      </c>
      <c r="J152">
        <v>0</v>
      </c>
      <c r="K152">
        <v>0</v>
      </c>
      <c r="L152">
        <v>0</v>
      </c>
      <c r="M152" t="s">
        <v>150</v>
      </c>
      <c r="N152" t="s">
        <v>152</v>
      </c>
      <c r="O152" t="s">
        <v>154</v>
      </c>
    </row>
    <row r="153" spans="2:15" x14ac:dyDescent="0.2">
      <c r="B153">
        <f t="shared" si="2"/>
        <v>150</v>
      </c>
      <c r="C153" t="s">
        <v>522</v>
      </c>
      <c r="D153" t="s">
        <v>145</v>
      </c>
      <c r="E153" t="s">
        <v>265</v>
      </c>
      <c r="F153" t="s">
        <v>278</v>
      </c>
      <c r="G153" t="s">
        <v>281</v>
      </c>
      <c r="H153" t="s">
        <v>281</v>
      </c>
      <c r="J153" t="s">
        <v>280</v>
      </c>
      <c r="K153" t="s">
        <v>146</v>
      </c>
      <c r="L153" t="s">
        <v>281</v>
      </c>
      <c r="M153" t="s">
        <v>150</v>
      </c>
      <c r="N153" t="s">
        <v>269</v>
      </c>
      <c r="O153" t="s">
        <v>154</v>
      </c>
    </row>
    <row r="154" spans="2:15" x14ac:dyDescent="0.2">
      <c r="B154">
        <f t="shared" si="2"/>
        <v>151</v>
      </c>
      <c r="C154" t="s">
        <v>523</v>
      </c>
      <c r="D154" t="s">
        <v>145</v>
      </c>
      <c r="E154" t="s">
        <v>271</v>
      </c>
      <c r="F154" t="s">
        <v>272</v>
      </c>
      <c r="G154" t="s">
        <v>273</v>
      </c>
      <c r="H154" t="s">
        <v>523</v>
      </c>
      <c r="J154" t="s">
        <v>275</v>
      </c>
      <c r="K154" t="s">
        <v>523</v>
      </c>
      <c r="L154" t="s">
        <v>276</v>
      </c>
      <c r="M154" t="s">
        <v>150</v>
      </c>
      <c r="N154" t="s">
        <v>269</v>
      </c>
      <c r="O154" t="s">
        <v>154</v>
      </c>
    </row>
    <row r="155" spans="2:15" x14ac:dyDescent="0.2">
      <c r="B155">
        <f t="shared" si="2"/>
        <v>152</v>
      </c>
      <c r="C155" t="s">
        <v>524</v>
      </c>
      <c r="D155" t="s">
        <v>145</v>
      </c>
      <c r="E155" t="s">
        <v>265</v>
      </c>
      <c r="F155" t="s">
        <v>266</v>
      </c>
      <c r="G155" t="s">
        <v>351</v>
      </c>
      <c r="H155" t="s">
        <v>351</v>
      </c>
      <c r="J155" t="s">
        <v>280</v>
      </c>
      <c r="K155" t="s">
        <v>351</v>
      </c>
      <c r="L155" t="s">
        <v>312</v>
      </c>
      <c r="M155" t="s">
        <v>150</v>
      </c>
      <c r="N155" t="s">
        <v>269</v>
      </c>
      <c r="O155" t="s">
        <v>154</v>
      </c>
    </row>
    <row r="156" spans="2:15" x14ac:dyDescent="0.2">
      <c r="B156">
        <f t="shared" si="2"/>
        <v>153</v>
      </c>
      <c r="C156" t="s">
        <v>525</v>
      </c>
      <c r="D156" t="s">
        <v>145</v>
      </c>
      <c r="E156" t="s">
        <v>271</v>
      </c>
      <c r="F156" t="s">
        <v>272</v>
      </c>
      <c r="G156" t="s">
        <v>273</v>
      </c>
      <c r="H156" t="s">
        <v>526</v>
      </c>
      <c r="J156" t="s">
        <v>275</v>
      </c>
      <c r="K156" t="s">
        <v>525</v>
      </c>
      <c r="L156" t="s">
        <v>276</v>
      </c>
      <c r="M156" t="s">
        <v>150</v>
      </c>
      <c r="N156" t="s">
        <v>269</v>
      </c>
      <c r="O156" t="s">
        <v>154</v>
      </c>
    </row>
    <row r="157" spans="2:15" x14ac:dyDescent="0.2">
      <c r="B157">
        <f t="shared" si="2"/>
        <v>154</v>
      </c>
      <c r="C157" t="s">
        <v>527</v>
      </c>
      <c r="D157" t="s">
        <v>145</v>
      </c>
      <c r="E157" t="s">
        <v>271</v>
      </c>
      <c r="F157" t="s">
        <v>317</v>
      </c>
      <c r="G157" t="s">
        <v>503</v>
      </c>
      <c r="H157" t="s">
        <v>502</v>
      </c>
      <c r="J157" t="s">
        <v>275</v>
      </c>
      <c r="K157" t="s">
        <v>290</v>
      </c>
      <c r="L157" t="s">
        <v>291</v>
      </c>
      <c r="M157" t="s">
        <v>150</v>
      </c>
      <c r="N157" t="s">
        <v>269</v>
      </c>
      <c r="O157" t="s">
        <v>154</v>
      </c>
    </row>
    <row r="158" spans="2:15" x14ac:dyDescent="0.2">
      <c r="B158">
        <f t="shared" si="2"/>
        <v>155</v>
      </c>
      <c r="C158" t="s">
        <v>528</v>
      </c>
      <c r="D158" t="s">
        <v>145</v>
      </c>
      <c r="E158" t="s">
        <v>293</v>
      </c>
      <c r="F158" t="s">
        <v>303</v>
      </c>
      <c r="G158">
        <v>0</v>
      </c>
      <c r="H158" t="s">
        <v>321</v>
      </c>
      <c r="J158">
        <v>0</v>
      </c>
      <c r="K158">
        <v>0</v>
      </c>
      <c r="L158">
        <v>0</v>
      </c>
      <c r="M158" t="s">
        <v>150</v>
      </c>
      <c r="N158" t="s">
        <v>152</v>
      </c>
      <c r="O158" t="s">
        <v>154</v>
      </c>
    </row>
    <row r="159" spans="2:15" x14ac:dyDescent="0.2">
      <c r="B159">
        <f t="shared" si="2"/>
        <v>156</v>
      </c>
      <c r="C159" t="s">
        <v>529</v>
      </c>
      <c r="D159" t="s">
        <v>145</v>
      </c>
      <c r="E159" t="s">
        <v>265</v>
      </c>
      <c r="F159" t="s">
        <v>278</v>
      </c>
      <c r="G159" t="s">
        <v>529</v>
      </c>
      <c r="H159" t="s">
        <v>529</v>
      </c>
      <c r="J159" t="s">
        <v>275</v>
      </c>
      <c r="K159" t="s">
        <v>529</v>
      </c>
      <c r="L159" t="s">
        <v>291</v>
      </c>
      <c r="M159" t="s">
        <v>150</v>
      </c>
      <c r="N159" t="s">
        <v>152</v>
      </c>
      <c r="O159" t="s">
        <v>154</v>
      </c>
    </row>
    <row r="160" spans="2:15" x14ac:dyDescent="0.2">
      <c r="B160">
        <f t="shared" si="2"/>
        <v>157</v>
      </c>
      <c r="C160" t="s">
        <v>530</v>
      </c>
      <c r="D160" t="s">
        <v>145</v>
      </c>
      <c r="E160" t="s">
        <v>271</v>
      </c>
      <c r="F160" t="s">
        <v>272</v>
      </c>
      <c r="G160" t="s">
        <v>530</v>
      </c>
      <c r="H160" t="s">
        <v>530</v>
      </c>
      <c r="J160" t="s">
        <v>531</v>
      </c>
      <c r="K160" t="s">
        <v>530</v>
      </c>
      <c r="L160" t="s">
        <v>532</v>
      </c>
      <c r="M160" t="s">
        <v>150</v>
      </c>
      <c r="N160" t="s">
        <v>269</v>
      </c>
      <c r="O160" t="s">
        <v>154</v>
      </c>
    </row>
    <row r="161" spans="2:15" x14ac:dyDescent="0.2">
      <c r="B161">
        <f t="shared" si="2"/>
        <v>158</v>
      </c>
      <c r="C161" t="s">
        <v>533</v>
      </c>
      <c r="D161" t="s">
        <v>145</v>
      </c>
      <c r="E161" t="s">
        <v>151</v>
      </c>
      <c r="F161" t="s">
        <v>153</v>
      </c>
      <c r="G161" t="s">
        <v>533</v>
      </c>
      <c r="H161" t="s">
        <v>533</v>
      </c>
      <c r="J161" t="s">
        <v>285</v>
      </c>
      <c r="K161" t="s">
        <v>534</v>
      </c>
      <c r="L161" t="s">
        <v>287</v>
      </c>
      <c r="M161" t="s">
        <v>150</v>
      </c>
      <c r="N161" t="s">
        <v>152</v>
      </c>
      <c r="O161" t="s">
        <v>154</v>
      </c>
    </row>
    <row r="162" spans="2:15" x14ac:dyDescent="0.2">
      <c r="B162">
        <f t="shared" si="2"/>
        <v>159</v>
      </c>
      <c r="C162" t="s">
        <v>535</v>
      </c>
      <c r="D162" t="s">
        <v>145</v>
      </c>
      <c r="E162" t="s">
        <v>293</v>
      </c>
      <c r="F162" t="s">
        <v>303</v>
      </c>
      <c r="G162">
        <v>0</v>
      </c>
      <c r="H162" t="s">
        <v>535</v>
      </c>
      <c r="J162">
        <v>0</v>
      </c>
      <c r="K162">
        <v>0</v>
      </c>
      <c r="L162">
        <v>0</v>
      </c>
      <c r="M162" t="s">
        <v>150</v>
      </c>
      <c r="N162" t="s">
        <v>152</v>
      </c>
      <c r="O162" t="s">
        <v>154</v>
      </c>
    </row>
    <row r="163" spans="2:15" x14ac:dyDescent="0.2">
      <c r="B163">
        <f t="shared" si="2"/>
        <v>160</v>
      </c>
      <c r="C163" t="s">
        <v>343</v>
      </c>
      <c r="D163" t="s">
        <v>145</v>
      </c>
      <c r="E163" t="s">
        <v>265</v>
      </c>
      <c r="F163" t="s">
        <v>278</v>
      </c>
      <c r="G163" t="s">
        <v>343</v>
      </c>
      <c r="H163" t="s">
        <v>344</v>
      </c>
      <c r="J163" t="s">
        <v>275</v>
      </c>
      <c r="K163" t="s">
        <v>344</v>
      </c>
      <c r="L163" t="s">
        <v>276</v>
      </c>
      <c r="M163" t="s">
        <v>150</v>
      </c>
      <c r="N163" t="s">
        <v>152</v>
      </c>
      <c r="O163" t="s">
        <v>154</v>
      </c>
    </row>
    <row r="164" spans="2:15" x14ac:dyDescent="0.2">
      <c r="B164">
        <f t="shared" si="2"/>
        <v>161</v>
      </c>
      <c r="C164" t="s">
        <v>536</v>
      </c>
      <c r="D164" t="s">
        <v>145</v>
      </c>
      <c r="E164" t="s">
        <v>151</v>
      </c>
      <c r="F164" t="s">
        <v>389</v>
      </c>
      <c r="G164" t="s">
        <v>147</v>
      </c>
      <c r="H164" t="s">
        <v>537</v>
      </c>
      <c r="J164" t="s">
        <v>156</v>
      </c>
      <c r="K164" t="s">
        <v>286</v>
      </c>
      <c r="L164" t="s">
        <v>148</v>
      </c>
      <c r="M164" t="s">
        <v>150</v>
      </c>
      <c r="N164" t="s">
        <v>269</v>
      </c>
      <c r="O164" t="s">
        <v>154</v>
      </c>
    </row>
    <row r="165" spans="2:15" x14ac:dyDescent="0.2">
      <c r="B165">
        <f t="shared" si="2"/>
        <v>162</v>
      </c>
      <c r="C165" t="s">
        <v>538</v>
      </c>
      <c r="D165" t="s">
        <v>145</v>
      </c>
      <c r="E165" t="s">
        <v>265</v>
      </c>
      <c r="F165" t="s">
        <v>278</v>
      </c>
      <c r="G165" t="s">
        <v>353</v>
      </c>
      <c r="H165" t="s">
        <v>353</v>
      </c>
      <c r="J165" t="s">
        <v>280</v>
      </c>
      <c r="K165" t="s">
        <v>335</v>
      </c>
      <c r="L165" t="s">
        <v>281</v>
      </c>
      <c r="M165" t="s">
        <v>150</v>
      </c>
      <c r="N165" t="s">
        <v>152</v>
      </c>
      <c r="O165" t="s">
        <v>154</v>
      </c>
    </row>
    <row r="166" spans="2:15" x14ac:dyDescent="0.2">
      <c r="B166">
        <f t="shared" si="2"/>
        <v>163</v>
      </c>
      <c r="C166" t="s">
        <v>539</v>
      </c>
      <c r="D166" t="s">
        <v>145</v>
      </c>
      <c r="E166" t="s">
        <v>151</v>
      </c>
      <c r="F166" t="s">
        <v>389</v>
      </c>
      <c r="G166" t="s">
        <v>147</v>
      </c>
      <c r="H166" t="s">
        <v>341</v>
      </c>
      <c r="J166" t="s">
        <v>156</v>
      </c>
      <c r="K166" t="s">
        <v>146</v>
      </c>
      <c r="L166" t="s">
        <v>148</v>
      </c>
      <c r="M166" t="s">
        <v>150</v>
      </c>
      <c r="N166" t="s">
        <v>269</v>
      </c>
      <c r="O166" t="s">
        <v>154</v>
      </c>
    </row>
    <row r="167" spans="2:15" x14ac:dyDescent="0.2">
      <c r="B167">
        <f t="shared" si="2"/>
        <v>164</v>
      </c>
      <c r="C167" t="s">
        <v>540</v>
      </c>
      <c r="D167" t="s">
        <v>145</v>
      </c>
      <c r="E167" t="s">
        <v>151</v>
      </c>
      <c r="F167" t="s">
        <v>153</v>
      </c>
      <c r="G167" t="s">
        <v>147</v>
      </c>
      <c r="H167" t="s">
        <v>341</v>
      </c>
      <c r="J167" t="s">
        <v>156</v>
      </c>
      <c r="K167" t="s">
        <v>146</v>
      </c>
      <c r="L167" t="s">
        <v>148</v>
      </c>
      <c r="M167" t="s">
        <v>150</v>
      </c>
      <c r="N167" t="s">
        <v>269</v>
      </c>
      <c r="O167" t="s">
        <v>154</v>
      </c>
    </row>
    <row r="168" spans="2:15" x14ac:dyDescent="0.2">
      <c r="B168">
        <f t="shared" si="2"/>
        <v>165</v>
      </c>
      <c r="C168" t="s">
        <v>541</v>
      </c>
      <c r="D168" t="s">
        <v>145</v>
      </c>
      <c r="E168" t="s">
        <v>265</v>
      </c>
      <c r="F168" t="s">
        <v>278</v>
      </c>
      <c r="G168" t="s">
        <v>353</v>
      </c>
      <c r="H168" t="s">
        <v>353</v>
      </c>
      <c r="J168" t="s">
        <v>280</v>
      </c>
      <c r="K168" t="s">
        <v>363</v>
      </c>
      <c r="L168" t="s">
        <v>281</v>
      </c>
      <c r="M168" t="s">
        <v>150</v>
      </c>
      <c r="N168" t="s">
        <v>152</v>
      </c>
      <c r="O168" t="s">
        <v>154</v>
      </c>
    </row>
    <row r="169" spans="2:15" x14ac:dyDescent="0.2">
      <c r="B169">
        <f t="shared" si="2"/>
        <v>166</v>
      </c>
      <c r="C169" t="s">
        <v>542</v>
      </c>
      <c r="D169" t="s">
        <v>145</v>
      </c>
      <c r="E169" t="s">
        <v>421</v>
      </c>
      <c r="F169" t="s">
        <v>422</v>
      </c>
      <c r="G169" t="s">
        <v>443</v>
      </c>
      <c r="H169" t="s">
        <v>442</v>
      </c>
      <c r="J169" t="s">
        <v>424</v>
      </c>
      <c r="K169" t="s">
        <v>290</v>
      </c>
      <c r="L169" t="s">
        <v>281</v>
      </c>
      <c r="M169" t="s">
        <v>150</v>
      </c>
      <c r="N169" t="s">
        <v>269</v>
      </c>
      <c r="O169" t="s">
        <v>154</v>
      </c>
    </row>
    <row r="170" spans="2:15" x14ac:dyDescent="0.2">
      <c r="B170">
        <f t="shared" si="2"/>
        <v>167</v>
      </c>
      <c r="C170" t="s">
        <v>543</v>
      </c>
      <c r="D170" t="s">
        <v>145</v>
      </c>
      <c r="E170" t="s">
        <v>421</v>
      </c>
      <c r="F170" t="s">
        <v>422</v>
      </c>
      <c r="G170" t="s">
        <v>443</v>
      </c>
      <c r="H170" t="s">
        <v>442</v>
      </c>
      <c r="J170" t="s">
        <v>424</v>
      </c>
      <c r="K170" t="s">
        <v>290</v>
      </c>
      <c r="L170" t="s">
        <v>281</v>
      </c>
      <c r="M170" t="s">
        <v>150</v>
      </c>
      <c r="N170" t="s">
        <v>152</v>
      </c>
      <c r="O170" t="s">
        <v>154</v>
      </c>
    </row>
    <row r="171" spans="2:15" x14ac:dyDescent="0.2">
      <c r="B171">
        <f t="shared" si="2"/>
        <v>168</v>
      </c>
      <c r="C171" t="s">
        <v>544</v>
      </c>
      <c r="D171" t="s">
        <v>145</v>
      </c>
      <c r="E171" t="s">
        <v>265</v>
      </c>
      <c r="F171" t="s">
        <v>278</v>
      </c>
      <c r="G171" t="s">
        <v>545</v>
      </c>
      <c r="H171" t="s">
        <v>544</v>
      </c>
      <c r="J171" t="s">
        <v>275</v>
      </c>
      <c r="K171" t="s">
        <v>546</v>
      </c>
      <c r="L171" t="s">
        <v>452</v>
      </c>
      <c r="M171" t="s">
        <v>150</v>
      </c>
      <c r="N171" t="s">
        <v>152</v>
      </c>
      <c r="O171" t="s">
        <v>154</v>
      </c>
    </row>
    <row r="172" spans="2:15" x14ac:dyDescent="0.2">
      <c r="B172">
        <f t="shared" si="2"/>
        <v>169</v>
      </c>
      <c r="C172" t="s">
        <v>547</v>
      </c>
      <c r="D172" t="s">
        <v>145</v>
      </c>
      <c r="E172" t="s">
        <v>265</v>
      </c>
      <c r="F172" t="s">
        <v>266</v>
      </c>
      <c r="G172" t="s">
        <v>409</v>
      </c>
      <c r="H172" t="s">
        <v>410</v>
      </c>
      <c r="J172" t="s">
        <v>275</v>
      </c>
      <c r="K172" t="s">
        <v>410</v>
      </c>
      <c r="L172" t="s">
        <v>291</v>
      </c>
      <c r="M172" t="s">
        <v>150</v>
      </c>
      <c r="N172" t="s">
        <v>269</v>
      </c>
      <c r="O172" t="s">
        <v>154</v>
      </c>
    </row>
    <row r="173" spans="2:15" x14ac:dyDescent="0.2">
      <c r="B173">
        <f t="shared" si="2"/>
        <v>170</v>
      </c>
      <c r="C173" t="s">
        <v>548</v>
      </c>
      <c r="D173" t="s">
        <v>145</v>
      </c>
      <c r="E173" t="s">
        <v>265</v>
      </c>
      <c r="F173" t="s">
        <v>266</v>
      </c>
      <c r="G173" t="s">
        <v>373</v>
      </c>
      <c r="H173" t="s">
        <v>438</v>
      </c>
      <c r="J173" t="s">
        <v>280</v>
      </c>
      <c r="K173" t="s">
        <v>373</v>
      </c>
      <c r="L173" t="s">
        <v>297</v>
      </c>
      <c r="M173" t="s">
        <v>150</v>
      </c>
      <c r="N173" t="s">
        <v>269</v>
      </c>
      <c r="O173" t="s">
        <v>154</v>
      </c>
    </row>
    <row r="174" spans="2:15" x14ac:dyDescent="0.2">
      <c r="B174">
        <f t="shared" si="2"/>
        <v>171</v>
      </c>
      <c r="C174" t="s">
        <v>549</v>
      </c>
      <c r="D174" t="s">
        <v>145</v>
      </c>
      <c r="E174" t="s">
        <v>265</v>
      </c>
      <c r="F174" t="s">
        <v>266</v>
      </c>
      <c r="G174" t="s">
        <v>373</v>
      </c>
      <c r="H174" t="s">
        <v>438</v>
      </c>
      <c r="J174" t="s">
        <v>280</v>
      </c>
      <c r="K174" t="s">
        <v>373</v>
      </c>
      <c r="L174" t="s">
        <v>297</v>
      </c>
      <c r="M174" t="s">
        <v>150</v>
      </c>
      <c r="N174" t="s">
        <v>269</v>
      </c>
      <c r="O174" t="s">
        <v>154</v>
      </c>
    </row>
    <row r="175" spans="2:15" x14ac:dyDescent="0.2">
      <c r="B175">
        <f t="shared" si="2"/>
        <v>172</v>
      </c>
      <c r="C175" t="s">
        <v>550</v>
      </c>
      <c r="D175" t="s">
        <v>145</v>
      </c>
      <c r="E175" t="s">
        <v>265</v>
      </c>
      <c r="F175" t="s">
        <v>266</v>
      </c>
      <c r="G175" t="s">
        <v>373</v>
      </c>
      <c r="H175" t="s">
        <v>438</v>
      </c>
      <c r="J175" t="s">
        <v>280</v>
      </c>
      <c r="K175" t="s">
        <v>373</v>
      </c>
      <c r="L175" t="s">
        <v>297</v>
      </c>
      <c r="M175" t="s">
        <v>150</v>
      </c>
      <c r="N175" t="s">
        <v>269</v>
      </c>
      <c r="O175" t="s">
        <v>154</v>
      </c>
    </row>
    <row r="176" spans="2:15" x14ac:dyDescent="0.2">
      <c r="B176">
        <f t="shared" si="2"/>
        <v>173</v>
      </c>
      <c r="C176" t="s">
        <v>551</v>
      </c>
      <c r="D176" t="s">
        <v>145</v>
      </c>
      <c r="E176" t="s">
        <v>265</v>
      </c>
      <c r="F176" t="s">
        <v>266</v>
      </c>
      <c r="G176" t="s">
        <v>373</v>
      </c>
      <c r="H176" t="s">
        <v>438</v>
      </c>
      <c r="J176" t="s">
        <v>280</v>
      </c>
      <c r="K176" t="s">
        <v>373</v>
      </c>
      <c r="L176" t="s">
        <v>297</v>
      </c>
      <c r="M176" t="s">
        <v>150</v>
      </c>
      <c r="N176" t="s">
        <v>269</v>
      </c>
      <c r="O176" t="s">
        <v>154</v>
      </c>
    </row>
    <row r="177" spans="2:15" x14ac:dyDescent="0.2">
      <c r="B177">
        <f t="shared" si="2"/>
        <v>174</v>
      </c>
      <c r="C177" t="s">
        <v>552</v>
      </c>
      <c r="D177" t="s">
        <v>145</v>
      </c>
      <c r="E177" t="s">
        <v>271</v>
      </c>
      <c r="F177" t="s">
        <v>325</v>
      </c>
      <c r="G177" t="s">
        <v>289</v>
      </c>
      <c r="H177" t="s">
        <v>326</v>
      </c>
      <c r="J177" t="s">
        <v>275</v>
      </c>
      <c r="K177" t="s">
        <v>335</v>
      </c>
      <c r="L177" t="s">
        <v>381</v>
      </c>
      <c r="M177" t="s">
        <v>150</v>
      </c>
      <c r="N177" t="s">
        <v>269</v>
      </c>
      <c r="O177" t="s">
        <v>154</v>
      </c>
    </row>
    <row r="178" spans="2:15" x14ac:dyDescent="0.2">
      <c r="B178">
        <f t="shared" si="2"/>
        <v>175</v>
      </c>
      <c r="C178" t="s">
        <v>553</v>
      </c>
      <c r="D178" t="s">
        <v>145</v>
      </c>
      <c r="E178" t="s">
        <v>271</v>
      </c>
      <c r="F178" t="s">
        <v>317</v>
      </c>
      <c r="G178">
        <v>0</v>
      </c>
      <c r="H178" t="s">
        <v>502</v>
      </c>
      <c r="J178">
        <v>0</v>
      </c>
      <c r="K178">
        <v>0</v>
      </c>
      <c r="L178">
        <v>0</v>
      </c>
      <c r="M178" t="s">
        <v>150</v>
      </c>
      <c r="N178" t="s">
        <v>152</v>
      </c>
      <c r="O178" t="s">
        <v>154</v>
      </c>
    </row>
    <row r="179" spans="2:15" x14ac:dyDescent="0.2">
      <c r="B179">
        <f t="shared" si="2"/>
        <v>176</v>
      </c>
      <c r="C179" t="s">
        <v>554</v>
      </c>
      <c r="D179" t="s">
        <v>145</v>
      </c>
      <c r="E179" t="s">
        <v>265</v>
      </c>
      <c r="F179" t="s">
        <v>278</v>
      </c>
      <c r="G179">
        <v>0</v>
      </c>
      <c r="H179" t="s">
        <v>554</v>
      </c>
      <c r="J179">
        <v>0</v>
      </c>
      <c r="K179">
        <v>0</v>
      </c>
      <c r="L179">
        <v>0</v>
      </c>
      <c r="M179" t="s">
        <v>150</v>
      </c>
      <c r="N179" t="s">
        <v>152</v>
      </c>
      <c r="O179" t="s">
        <v>154</v>
      </c>
    </row>
    <row r="180" spans="2:15" x14ac:dyDescent="0.2">
      <c r="B180">
        <f t="shared" si="2"/>
        <v>177</v>
      </c>
      <c r="C180" t="s">
        <v>555</v>
      </c>
      <c r="D180" t="s">
        <v>145</v>
      </c>
      <c r="E180" t="s">
        <v>151</v>
      </c>
      <c r="F180" t="s">
        <v>389</v>
      </c>
      <c r="G180" t="s">
        <v>147</v>
      </c>
      <c r="H180" t="s">
        <v>341</v>
      </c>
      <c r="J180" t="s">
        <v>156</v>
      </c>
      <c r="K180" t="s">
        <v>146</v>
      </c>
      <c r="L180" t="s">
        <v>148</v>
      </c>
      <c r="M180" t="s">
        <v>150</v>
      </c>
      <c r="N180" t="s">
        <v>269</v>
      </c>
      <c r="O180" t="s">
        <v>154</v>
      </c>
    </row>
    <row r="181" spans="2:15" x14ac:dyDescent="0.2">
      <c r="B181">
        <f t="shared" si="2"/>
        <v>178</v>
      </c>
      <c r="C181" t="s">
        <v>556</v>
      </c>
      <c r="D181" t="s">
        <v>145</v>
      </c>
      <c r="E181" t="s">
        <v>265</v>
      </c>
      <c r="F181" t="s">
        <v>278</v>
      </c>
      <c r="G181" t="s">
        <v>353</v>
      </c>
      <c r="H181" t="s">
        <v>353</v>
      </c>
      <c r="J181" t="s">
        <v>280</v>
      </c>
      <c r="K181" t="s">
        <v>373</v>
      </c>
      <c r="L181" t="s">
        <v>281</v>
      </c>
      <c r="M181" t="s">
        <v>150</v>
      </c>
      <c r="N181" t="s">
        <v>152</v>
      </c>
      <c r="O181" t="s">
        <v>154</v>
      </c>
    </row>
    <row r="182" spans="2:15" x14ac:dyDescent="0.2">
      <c r="B182">
        <f t="shared" si="2"/>
        <v>179</v>
      </c>
      <c r="C182" t="s">
        <v>557</v>
      </c>
      <c r="D182" t="s">
        <v>145</v>
      </c>
      <c r="E182" t="s">
        <v>293</v>
      </c>
      <c r="F182" t="s">
        <v>303</v>
      </c>
      <c r="G182" t="s">
        <v>304</v>
      </c>
      <c r="H182" t="s">
        <v>321</v>
      </c>
      <c r="J182" t="s">
        <v>280</v>
      </c>
      <c r="K182" t="s">
        <v>321</v>
      </c>
      <c r="L182" t="s">
        <v>297</v>
      </c>
      <c r="M182" t="s">
        <v>150</v>
      </c>
      <c r="N182" t="s">
        <v>269</v>
      </c>
      <c r="O182" t="s">
        <v>154</v>
      </c>
    </row>
    <row r="183" spans="2:15" x14ac:dyDescent="0.2">
      <c r="B183">
        <f t="shared" si="2"/>
        <v>180</v>
      </c>
      <c r="C183" t="s">
        <v>558</v>
      </c>
      <c r="D183" t="s">
        <v>145</v>
      </c>
      <c r="E183" t="s">
        <v>265</v>
      </c>
      <c r="F183" t="s">
        <v>266</v>
      </c>
      <c r="G183">
        <v>0</v>
      </c>
      <c r="H183" t="s">
        <v>458</v>
      </c>
      <c r="J183">
        <v>0</v>
      </c>
      <c r="K183">
        <v>0</v>
      </c>
      <c r="L183">
        <v>0</v>
      </c>
      <c r="M183" t="s">
        <v>150</v>
      </c>
      <c r="N183" t="s">
        <v>152</v>
      </c>
      <c r="O183" t="s">
        <v>154</v>
      </c>
    </row>
    <row r="184" spans="2:15" x14ac:dyDescent="0.2">
      <c r="B184">
        <f t="shared" si="2"/>
        <v>181</v>
      </c>
      <c r="C184" t="s">
        <v>319</v>
      </c>
      <c r="D184" t="s">
        <v>145</v>
      </c>
      <c r="E184" t="s">
        <v>271</v>
      </c>
      <c r="F184" t="s">
        <v>317</v>
      </c>
      <c r="G184" t="s">
        <v>559</v>
      </c>
      <c r="H184" t="s">
        <v>319</v>
      </c>
      <c r="J184" t="s">
        <v>275</v>
      </c>
      <c r="K184" t="s">
        <v>290</v>
      </c>
      <c r="L184" t="s">
        <v>291</v>
      </c>
      <c r="M184" t="s">
        <v>150</v>
      </c>
      <c r="N184" t="s">
        <v>269</v>
      </c>
      <c r="O184" t="s">
        <v>154</v>
      </c>
    </row>
    <row r="185" spans="2:15" x14ac:dyDescent="0.2">
      <c r="B185">
        <f t="shared" si="2"/>
        <v>182</v>
      </c>
      <c r="C185" t="s">
        <v>560</v>
      </c>
      <c r="D185" t="s">
        <v>145</v>
      </c>
      <c r="E185" t="s">
        <v>265</v>
      </c>
      <c r="F185" t="s">
        <v>266</v>
      </c>
      <c r="G185">
        <v>0</v>
      </c>
      <c r="H185" t="s">
        <v>560</v>
      </c>
      <c r="J185">
        <v>0</v>
      </c>
      <c r="K185">
        <v>0</v>
      </c>
      <c r="L185">
        <v>0</v>
      </c>
      <c r="M185" t="s">
        <v>150</v>
      </c>
      <c r="N185" t="s">
        <v>152</v>
      </c>
      <c r="O185" t="s">
        <v>154</v>
      </c>
    </row>
    <row r="186" spans="2:15" x14ac:dyDescent="0.2">
      <c r="B186">
        <f t="shared" si="2"/>
        <v>183</v>
      </c>
      <c r="C186" t="s">
        <v>561</v>
      </c>
      <c r="D186" t="s">
        <v>145</v>
      </c>
      <c r="E186" t="s">
        <v>293</v>
      </c>
      <c r="F186" t="s">
        <v>303</v>
      </c>
      <c r="G186">
        <v>0</v>
      </c>
      <c r="H186" t="s">
        <v>321</v>
      </c>
      <c r="J186">
        <v>0</v>
      </c>
      <c r="K186">
        <v>0</v>
      </c>
      <c r="L186">
        <v>0</v>
      </c>
      <c r="M186" t="s">
        <v>150</v>
      </c>
      <c r="N186" t="s">
        <v>269</v>
      </c>
      <c r="O186" t="s">
        <v>154</v>
      </c>
    </row>
    <row r="187" spans="2:15" x14ac:dyDescent="0.2">
      <c r="B187">
        <f t="shared" si="2"/>
        <v>184</v>
      </c>
      <c r="C187" t="s">
        <v>562</v>
      </c>
      <c r="D187" t="s">
        <v>145</v>
      </c>
      <c r="E187" t="s">
        <v>265</v>
      </c>
      <c r="F187" t="s">
        <v>266</v>
      </c>
      <c r="G187" t="s">
        <v>512</v>
      </c>
      <c r="H187" t="s">
        <v>513</v>
      </c>
      <c r="J187" t="s">
        <v>275</v>
      </c>
      <c r="K187" t="s">
        <v>514</v>
      </c>
      <c r="L187" t="s">
        <v>515</v>
      </c>
      <c r="M187" t="s">
        <v>150</v>
      </c>
      <c r="N187" t="s">
        <v>152</v>
      </c>
      <c r="O187" t="s">
        <v>154</v>
      </c>
    </row>
    <row r="188" spans="2:15" x14ac:dyDescent="0.2">
      <c r="B188">
        <f t="shared" si="2"/>
        <v>185</v>
      </c>
      <c r="C188" t="s">
        <v>347</v>
      </c>
      <c r="D188" t="s">
        <v>145</v>
      </c>
      <c r="E188" t="s">
        <v>265</v>
      </c>
      <c r="F188" t="s">
        <v>266</v>
      </c>
      <c r="G188" t="s">
        <v>347</v>
      </c>
      <c r="H188" t="s">
        <v>346</v>
      </c>
      <c r="J188" t="s">
        <v>280</v>
      </c>
      <c r="K188" t="s">
        <v>347</v>
      </c>
      <c r="L188" t="s">
        <v>297</v>
      </c>
      <c r="M188" t="s">
        <v>150</v>
      </c>
      <c r="N188" t="s">
        <v>269</v>
      </c>
      <c r="O188" t="s">
        <v>154</v>
      </c>
    </row>
    <row r="189" spans="2:15" x14ac:dyDescent="0.2">
      <c r="B189">
        <f t="shared" si="2"/>
        <v>186</v>
      </c>
      <c r="C189" t="s">
        <v>563</v>
      </c>
      <c r="D189" t="s">
        <v>145</v>
      </c>
      <c r="E189" t="s">
        <v>151</v>
      </c>
      <c r="F189" t="s">
        <v>564</v>
      </c>
      <c r="G189" t="s">
        <v>520</v>
      </c>
      <c r="H189" t="s">
        <v>565</v>
      </c>
      <c r="J189" t="s">
        <v>285</v>
      </c>
      <c r="K189" t="s">
        <v>485</v>
      </c>
      <c r="L189" t="s">
        <v>287</v>
      </c>
      <c r="M189" t="s">
        <v>150</v>
      </c>
      <c r="N189" t="s">
        <v>269</v>
      </c>
      <c r="O189" t="s">
        <v>154</v>
      </c>
    </row>
    <row r="190" spans="2:15" x14ac:dyDescent="0.2">
      <c r="B190">
        <f t="shared" si="2"/>
        <v>187</v>
      </c>
      <c r="C190" t="s">
        <v>566</v>
      </c>
      <c r="D190" t="s">
        <v>145</v>
      </c>
      <c r="E190" t="s">
        <v>265</v>
      </c>
      <c r="F190" t="s">
        <v>266</v>
      </c>
      <c r="G190" t="s">
        <v>405</v>
      </c>
      <c r="H190" t="s">
        <v>406</v>
      </c>
      <c r="J190" t="s">
        <v>285</v>
      </c>
      <c r="K190" t="s">
        <v>406</v>
      </c>
      <c r="L190" t="s">
        <v>287</v>
      </c>
      <c r="M190" t="s">
        <v>150</v>
      </c>
      <c r="N190" t="s">
        <v>152</v>
      </c>
      <c r="O190" t="s">
        <v>154</v>
      </c>
    </row>
    <row r="191" spans="2:15" x14ac:dyDescent="0.2">
      <c r="B191">
        <f t="shared" si="2"/>
        <v>188</v>
      </c>
      <c r="C191" t="s">
        <v>567</v>
      </c>
      <c r="D191" t="s">
        <v>145</v>
      </c>
      <c r="E191" t="s">
        <v>265</v>
      </c>
      <c r="F191" t="s">
        <v>266</v>
      </c>
      <c r="G191" t="s">
        <v>405</v>
      </c>
      <c r="H191" t="s">
        <v>406</v>
      </c>
      <c r="J191" t="s">
        <v>285</v>
      </c>
      <c r="K191" t="s">
        <v>406</v>
      </c>
      <c r="L191" t="s">
        <v>287</v>
      </c>
      <c r="M191" t="s">
        <v>150</v>
      </c>
      <c r="N191" t="s">
        <v>269</v>
      </c>
      <c r="O191" t="s">
        <v>154</v>
      </c>
    </row>
    <row r="192" spans="2:15" x14ac:dyDescent="0.2">
      <c r="B192">
        <f t="shared" si="2"/>
        <v>189</v>
      </c>
      <c r="C192" t="s">
        <v>568</v>
      </c>
      <c r="D192" t="s">
        <v>145</v>
      </c>
      <c r="E192" t="s">
        <v>151</v>
      </c>
      <c r="F192" t="s">
        <v>153</v>
      </c>
      <c r="G192" t="s">
        <v>377</v>
      </c>
      <c r="H192" t="s">
        <v>403</v>
      </c>
      <c r="J192" t="s">
        <v>285</v>
      </c>
      <c r="K192" t="s">
        <v>379</v>
      </c>
      <c r="L192" t="s">
        <v>287</v>
      </c>
      <c r="M192" t="s">
        <v>150</v>
      </c>
      <c r="N192" t="s">
        <v>269</v>
      </c>
      <c r="O192" t="s">
        <v>154</v>
      </c>
    </row>
    <row r="193" spans="2:15" x14ac:dyDescent="0.2">
      <c r="B193">
        <f t="shared" si="2"/>
        <v>190</v>
      </c>
      <c r="C193" t="s">
        <v>569</v>
      </c>
      <c r="D193" t="s">
        <v>145</v>
      </c>
      <c r="E193" t="s">
        <v>265</v>
      </c>
      <c r="F193" t="s">
        <v>266</v>
      </c>
      <c r="G193" t="s">
        <v>373</v>
      </c>
      <c r="H193" t="s">
        <v>570</v>
      </c>
      <c r="J193" t="s">
        <v>280</v>
      </c>
      <c r="K193" t="s">
        <v>373</v>
      </c>
      <c r="L193" t="s">
        <v>297</v>
      </c>
      <c r="M193" t="s">
        <v>150</v>
      </c>
      <c r="N193" t="s">
        <v>152</v>
      </c>
      <c r="O193" t="s">
        <v>154</v>
      </c>
    </row>
    <row r="194" spans="2:15" x14ac:dyDescent="0.2">
      <c r="B194">
        <f t="shared" si="2"/>
        <v>191</v>
      </c>
      <c r="C194" t="s">
        <v>571</v>
      </c>
      <c r="D194" t="s">
        <v>145</v>
      </c>
      <c r="E194" t="s">
        <v>421</v>
      </c>
      <c r="F194" t="s">
        <v>422</v>
      </c>
      <c r="G194" t="s">
        <v>571</v>
      </c>
      <c r="H194" t="s">
        <v>423</v>
      </c>
      <c r="J194" t="s">
        <v>424</v>
      </c>
      <c r="K194" t="s">
        <v>571</v>
      </c>
      <c r="L194" t="s">
        <v>281</v>
      </c>
      <c r="M194" t="s">
        <v>150</v>
      </c>
      <c r="N194" t="s">
        <v>269</v>
      </c>
      <c r="O194" t="s">
        <v>154</v>
      </c>
    </row>
    <row r="195" spans="2:15" x14ac:dyDescent="0.2">
      <c r="B195">
        <f t="shared" si="2"/>
        <v>192</v>
      </c>
      <c r="C195" t="s">
        <v>572</v>
      </c>
      <c r="D195" t="s">
        <v>145</v>
      </c>
      <c r="E195" t="s">
        <v>421</v>
      </c>
      <c r="F195" t="s">
        <v>422</v>
      </c>
      <c r="G195" t="s">
        <v>571</v>
      </c>
      <c r="H195" t="s">
        <v>423</v>
      </c>
      <c r="J195" t="s">
        <v>424</v>
      </c>
      <c r="K195" t="s">
        <v>571</v>
      </c>
      <c r="L195" t="s">
        <v>281</v>
      </c>
      <c r="M195" t="s">
        <v>150</v>
      </c>
      <c r="N195" t="s">
        <v>269</v>
      </c>
      <c r="O195" t="s">
        <v>154</v>
      </c>
    </row>
    <row r="196" spans="2:15" x14ac:dyDescent="0.2">
      <c r="B196">
        <f t="shared" si="2"/>
        <v>193</v>
      </c>
      <c r="C196" t="s">
        <v>573</v>
      </c>
      <c r="D196" t="s">
        <v>145</v>
      </c>
      <c r="E196" t="s">
        <v>265</v>
      </c>
      <c r="F196" t="s">
        <v>266</v>
      </c>
      <c r="G196" t="s">
        <v>361</v>
      </c>
      <c r="H196" t="s">
        <v>361</v>
      </c>
      <c r="J196" t="s">
        <v>280</v>
      </c>
      <c r="K196" t="s">
        <v>361</v>
      </c>
      <c r="L196" t="s">
        <v>312</v>
      </c>
      <c r="M196" t="s">
        <v>150</v>
      </c>
      <c r="N196" t="s">
        <v>152</v>
      </c>
      <c r="O196" t="s">
        <v>154</v>
      </c>
    </row>
    <row r="197" spans="2:15" x14ac:dyDescent="0.2">
      <c r="B197">
        <f t="shared" si="2"/>
        <v>194</v>
      </c>
      <c r="C197" t="s">
        <v>574</v>
      </c>
      <c r="D197" t="s">
        <v>145</v>
      </c>
      <c r="E197" t="s">
        <v>265</v>
      </c>
      <c r="F197" t="s">
        <v>266</v>
      </c>
      <c r="G197">
        <v>0</v>
      </c>
      <c r="H197" t="s">
        <v>361</v>
      </c>
      <c r="J197">
        <v>0</v>
      </c>
      <c r="K197">
        <v>0</v>
      </c>
      <c r="L197">
        <v>0</v>
      </c>
      <c r="M197" t="s">
        <v>150</v>
      </c>
      <c r="N197" t="s">
        <v>269</v>
      </c>
      <c r="O197" t="s">
        <v>154</v>
      </c>
    </row>
    <row r="198" spans="2:15" x14ac:dyDescent="0.2">
      <c r="B198">
        <f t="shared" si="2"/>
        <v>195</v>
      </c>
      <c r="C198" t="s">
        <v>500</v>
      </c>
      <c r="D198" t="s">
        <v>145</v>
      </c>
      <c r="E198" t="s">
        <v>293</v>
      </c>
      <c r="F198" t="s">
        <v>303</v>
      </c>
      <c r="G198" t="s">
        <v>304</v>
      </c>
      <c r="H198" t="s">
        <v>500</v>
      </c>
      <c r="J198" t="s">
        <v>280</v>
      </c>
      <c r="K198" t="s">
        <v>500</v>
      </c>
      <c r="L198" t="s">
        <v>297</v>
      </c>
      <c r="M198" t="s">
        <v>150</v>
      </c>
      <c r="N198" t="s">
        <v>269</v>
      </c>
      <c r="O198" t="s">
        <v>154</v>
      </c>
    </row>
    <row r="199" spans="2:15" x14ac:dyDescent="0.2">
      <c r="B199">
        <f t="shared" si="2"/>
        <v>196</v>
      </c>
      <c r="C199" t="s">
        <v>575</v>
      </c>
      <c r="D199" t="s">
        <v>145</v>
      </c>
      <c r="E199" t="s">
        <v>265</v>
      </c>
      <c r="F199" t="s">
        <v>278</v>
      </c>
      <c r="G199" t="s">
        <v>355</v>
      </c>
      <c r="H199" t="s">
        <v>355</v>
      </c>
      <c r="J199" t="s">
        <v>280</v>
      </c>
      <c r="K199" t="s">
        <v>146</v>
      </c>
      <c r="L199" t="s">
        <v>281</v>
      </c>
      <c r="M199" t="s">
        <v>150</v>
      </c>
      <c r="N199" t="s">
        <v>152</v>
      </c>
      <c r="O199" t="s">
        <v>154</v>
      </c>
    </row>
    <row r="200" spans="2:15" x14ac:dyDescent="0.2">
      <c r="B200">
        <f t="shared" si="2"/>
        <v>197</v>
      </c>
      <c r="C200" t="s">
        <v>576</v>
      </c>
      <c r="D200" t="s">
        <v>145</v>
      </c>
      <c r="E200" t="s">
        <v>265</v>
      </c>
      <c r="F200" t="s">
        <v>278</v>
      </c>
      <c r="G200" t="s">
        <v>355</v>
      </c>
      <c r="H200" t="s">
        <v>355</v>
      </c>
      <c r="J200" t="s">
        <v>280</v>
      </c>
      <c r="K200" t="s">
        <v>289</v>
      </c>
      <c r="L200" t="s">
        <v>281</v>
      </c>
      <c r="M200" t="s">
        <v>150</v>
      </c>
      <c r="N200" t="s">
        <v>269</v>
      </c>
      <c r="O200" t="s">
        <v>154</v>
      </c>
    </row>
    <row r="201" spans="2:15" x14ac:dyDescent="0.2">
      <c r="B201">
        <f t="shared" si="2"/>
        <v>198</v>
      </c>
      <c r="C201" t="s">
        <v>577</v>
      </c>
      <c r="D201" t="s">
        <v>145</v>
      </c>
      <c r="E201" t="s">
        <v>265</v>
      </c>
      <c r="F201" t="s">
        <v>266</v>
      </c>
      <c r="G201">
        <v>0</v>
      </c>
      <c r="H201" t="s">
        <v>361</v>
      </c>
      <c r="J201">
        <v>0</v>
      </c>
      <c r="K201">
        <v>0</v>
      </c>
      <c r="L201">
        <v>0</v>
      </c>
      <c r="M201" t="s">
        <v>150</v>
      </c>
      <c r="N201" t="s">
        <v>269</v>
      </c>
      <c r="O201" t="s">
        <v>154</v>
      </c>
    </row>
    <row r="202" spans="2:15" x14ac:dyDescent="0.2">
      <c r="B202">
        <f t="shared" si="2"/>
        <v>199</v>
      </c>
      <c r="C202" t="s">
        <v>578</v>
      </c>
      <c r="D202" t="s">
        <v>145</v>
      </c>
      <c r="E202" t="s">
        <v>265</v>
      </c>
      <c r="F202" t="s">
        <v>266</v>
      </c>
      <c r="G202" t="s">
        <v>351</v>
      </c>
      <c r="H202" t="s">
        <v>351</v>
      </c>
      <c r="J202" t="s">
        <v>280</v>
      </c>
      <c r="K202" t="s">
        <v>351</v>
      </c>
      <c r="L202" t="s">
        <v>312</v>
      </c>
      <c r="M202" t="s">
        <v>150</v>
      </c>
      <c r="N202" t="s">
        <v>269</v>
      </c>
      <c r="O202" t="s">
        <v>154</v>
      </c>
    </row>
    <row r="203" spans="2:15" x14ac:dyDescent="0.2">
      <c r="B203">
        <f t="shared" si="2"/>
        <v>200</v>
      </c>
      <c r="C203" t="s">
        <v>579</v>
      </c>
      <c r="D203" t="s">
        <v>145</v>
      </c>
      <c r="E203" t="s">
        <v>265</v>
      </c>
      <c r="F203" t="s">
        <v>266</v>
      </c>
      <c r="G203" t="s">
        <v>351</v>
      </c>
      <c r="H203" t="s">
        <v>351</v>
      </c>
      <c r="J203" t="s">
        <v>280</v>
      </c>
      <c r="K203" t="s">
        <v>351</v>
      </c>
      <c r="L203" t="s">
        <v>312</v>
      </c>
      <c r="M203" t="s">
        <v>150</v>
      </c>
      <c r="N203" t="s">
        <v>269</v>
      </c>
      <c r="O203" t="s">
        <v>154</v>
      </c>
    </row>
    <row r="204" spans="2:15" x14ac:dyDescent="0.2">
      <c r="B204">
        <f t="shared" ref="B204:B267" si="3">+B203+1</f>
        <v>201</v>
      </c>
      <c r="C204" t="s">
        <v>580</v>
      </c>
      <c r="D204" t="s">
        <v>145</v>
      </c>
      <c r="E204" t="s">
        <v>151</v>
      </c>
      <c r="F204" t="s">
        <v>153</v>
      </c>
      <c r="G204" t="s">
        <v>395</v>
      </c>
      <c r="H204" t="s">
        <v>395</v>
      </c>
      <c r="J204" t="s">
        <v>156</v>
      </c>
      <c r="K204" t="s">
        <v>534</v>
      </c>
      <c r="L204" t="s">
        <v>148</v>
      </c>
      <c r="M204" t="s">
        <v>150</v>
      </c>
      <c r="N204" t="s">
        <v>269</v>
      </c>
      <c r="O204" t="s">
        <v>154</v>
      </c>
    </row>
    <row r="205" spans="2:15" x14ac:dyDescent="0.2">
      <c r="B205">
        <f t="shared" si="3"/>
        <v>202</v>
      </c>
      <c r="C205" t="s">
        <v>581</v>
      </c>
      <c r="D205" t="s">
        <v>145</v>
      </c>
      <c r="E205" t="s">
        <v>265</v>
      </c>
      <c r="F205" t="s">
        <v>430</v>
      </c>
      <c r="G205" t="s">
        <v>431</v>
      </c>
      <c r="H205" t="s">
        <v>431</v>
      </c>
      <c r="J205" t="s">
        <v>275</v>
      </c>
      <c r="K205" t="s">
        <v>431</v>
      </c>
      <c r="L205" t="s">
        <v>432</v>
      </c>
      <c r="M205" t="s">
        <v>150</v>
      </c>
      <c r="N205" t="s">
        <v>269</v>
      </c>
      <c r="O205" t="s">
        <v>154</v>
      </c>
    </row>
    <row r="206" spans="2:15" x14ac:dyDescent="0.2">
      <c r="B206">
        <f t="shared" si="3"/>
        <v>203</v>
      </c>
      <c r="C206" t="s">
        <v>582</v>
      </c>
      <c r="D206" t="s">
        <v>145</v>
      </c>
      <c r="E206" t="s">
        <v>265</v>
      </c>
      <c r="F206" t="s">
        <v>278</v>
      </c>
      <c r="G206">
        <v>0</v>
      </c>
      <c r="H206" t="s">
        <v>583</v>
      </c>
      <c r="J206">
        <v>0</v>
      </c>
      <c r="K206">
        <v>0</v>
      </c>
      <c r="L206">
        <v>0</v>
      </c>
      <c r="M206" t="s">
        <v>150</v>
      </c>
      <c r="N206" t="s">
        <v>152</v>
      </c>
      <c r="O206" t="s">
        <v>154</v>
      </c>
    </row>
    <row r="207" spans="2:15" x14ac:dyDescent="0.2">
      <c r="B207">
        <f t="shared" si="3"/>
        <v>204</v>
      </c>
      <c r="C207" t="s">
        <v>584</v>
      </c>
      <c r="D207" t="s">
        <v>145</v>
      </c>
      <c r="E207" t="s">
        <v>151</v>
      </c>
      <c r="F207" t="s">
        <v>365</v>
      </c>
      <c r="G207" t="s">
        <v>584</v>
      </c>
      <c r="H207" t="s">
        <v>584</v>
      </c>
      <c r="J207" t="s">
        <v>280</v>
      </c>
      <c r="K207" t="s">
        <v>584</v>
      </c>
      <c r="L207" t="s">
        <v>584</v>
      </c>
      <c r="M207" t="s">
        <v>150</v>
      </c>
      <c r="N207" t="s">
        <v>269</v>
      </c>
      <c r="O207" t="s">
        <v>154</v>
      </c>
    </row>
    <row r="208" spans="2:15" x14ac:dyDescent="0.2">
      <c r="B208">
        <f t="shared" si="3"/>
        <v>205</v>
      </c>
      <c r="C208" t="s">
        <v>585</v>
      </c>
      <c r="D208" t="s">
        <v>145</v>
      </c>
      <c r="E208" t="s">
        <v>151</v>
      </c>
      <c r="F208" t="s">
        <v>153</v>
      </c>
      <c r="G208" t="s">
        <v>377</v>
      </c>
      <c r="H208" t="s">
        <v>403</v>
      </c>
      <c r="J208" t="s">
        <v>285</v>
      </c>
      <c r="K208" t="s">
        <v>379</v>
      </c>
      <c r="L208" t="s">
        <v>287</v>
      </c>
      <c r="M208" t="s">
        <v>150</v>
      </c>
      <c r="N208" t="s">
        <v>152</v>
      </c>
      <c r="O208" t="s">
        <v>154</v>
      </c>
    </row>
    <row r="209" spans="2:15" x14ac:dyDescent="0.2">
      <c r="B209">
        <f t="shared" si="3"/>
        <v>206</v>
      </c>
      <c r="C209" t="s">
        <v>586</v>
      </c>
      <c r="D209" t="s">
        <v>145</v>
      </c>
      <c r="E209" t="s">
        <v>151</v>
      </c>
      <c r="F209" t="s">
        <v>153</v>
      </c>
      <c r="G209" t="s">
        <v>328</v>
      </c>
      <c r="H209" t="s">
        <v>586</v>
      </c>
      <c r="J209" t="s">
        <v>156</v>
      </c>
      <c r="K209" t="s">
        <v>290</v>
      </c>
      <c r="L209" t="s">
        <v>148</v>
      </c>
      <c r="M209" t="s">
        <v>150</v>
      </c>
      <c r="N209" t="s">
        <v>152</v>
      </c>
      <c r="O209" t="s">
        <v>154</v>
      </c>
    </row>
    <row r="210" spans="2:15" x14ac:dyDescent="0.2">
      <c r="B210">
        <f t="shared" si="3"/>
        <v>207</v>
      </c>
      <c r="C210" t="s">
        <v>587</v>
      </c>
      <c r="D210" t="s">
        <v>145</v>
      </c>
      <c r="E210" t="s">
        <v>271</v>
      </c>
      <c r="F210" t="s">
        <v>317</v>
      </c>
      <c r="G210" t="s">
        <v>289</v>
      </c>
      <c r="H210" t="s">
        <v>588</v>
      </c>
      <c r="J210" t="s">
        <v>275</v>
      </c>
      <c r="K210" t="s">
        <v>589</v>
      </c>
      <c r="L210" t="s">
        <v>291</v>
      </c>
      <c r="M210" t="s">
        <v>150</v>
      </c>
      <c r="N210" t="s">
        <v>152</v>
      </c>
      <c r="O210" t="s">
        <v>154</v>
      </c>
    </row>
    <row r="211" spans="2:15" x14ac:dyDescent="0.2">
      <c r="B211">
        <f t="shared" si="3"/>
        <v>208</v>
      </c>
      <c r="C211" t="s">
        <v>590</v>
      </c>
      <c r="D211" t="s">
        <v>145</v>
      </c>
      <c r="E211" t="s">
        <v>271</v>
      </c>
      <c r="F211" t="s">
        <v>317</v>
      </c>
      <c r="G211" t="s">
        <v>513</v>
      </c>
      <c r="H211" t="s">
        <v>590</v>
      </c>
      <c r="J211" t="s">
        <v>275</v>
      </c>
      <c r="K211" t="s">
        <v>290</v>
      </c>
      <c r="L211" t="s">
        <v>515</v>
      </c>
      <c r="M211" t="s">
        <v>150</v>
      </c>
      <c r="N211" t="s">
        <v>152</v>
      </c>
      <c r="O211" t="s">
        <v>154</v>
      </c>
    </row>
    <row r="212" spans="2:15" x14ac:dyDescent="0.2">
      <c r="B212">
        <f t="shared" si="3"/>
        <v>209</v>
      </c>
      <c r="C212" t="s">
        <v>537</v>
      </c>
      <c r="D212" t="s">
        <v>145</v>
      </c>
      <c r="E212" t="s">
        <v>151</v>
      </c>
      <c r="F212" t="s">
        <v>389</v>
      </c>
      <c r="G212" t="s">
        <v>147</v>
      </c>
      <c r="H212" t="s">
        <v>537</v>
      </c>
      <c r="J212" t="s">
        <v>156</v>
      </c>
      <c r="K212" t="s">
        <v>286</v>
      </c>
      <c r="L212" t="s">
        <v>148</v>
      </c>
      <c r="M212" t="s">
        <v>150</v>
      </c>
      <c r="N212" t="s">
        <v>152</v>
      </c>
      <c r="O212" t="s">
        <v>154</v>
      </c>
    </row>
    <row r="213" spans="2:15" x14ac:dyDescent="0.2">
      <c r="B213">
        <f t="shared" si="3"/>
        <v>210</v>
      </c>
      <c r="C213" t="s">
        <v>591</v>
      </c>
      <c r="D213" t="s">
        <v>145</v>
      </c>
      <c r="E213" t="s">
        <v>151</v>
      </c>
      <c r="F213" t="s">
        <v>153</v>
      </c>
      <c r="G213" t="s">
        <v>147</v>
      </c>
      <c r="H213" t="s">
        <v>341</v>
      </c>
      <c r="J213" t="s">
        <v>156</v>
      </c>
      <c r="K213" t="s">
        <v>286</v>
      </c>
      <c r="L213" t="s">
        <v>148</v>
      </c>
      <c r="M213" t="s">
        <v>150</v>
      </c>
      <c r="N213" t="s">
        <v>152</v>
      </c>
      <c r="O213" t="s">
        <v>154</v>
      </c>
    </row>
    <row r="214" spans="2:15" x14ac:dyDescent="0.2">
      <c r="B214">
        <f t="shared" si="3"/>
        <v>211</v>
      </c>
      <c r="C214" t="s">
        <v>592</v>
      </c>
      <c r="D214" t="s">
        <v>145</v>
      </c>
      <c r="E214" t="s">
        <v>265</v>
      </c>
      <c r="F214" t="s">
        <v>266</v>
      </c>
      <c r="G214" t="s">
        <v>512</v>
      </c>
      <c r="H214" t="s">
        <v>592</v>
      </c>
      <c r="J214" t="s">
        <v>275</v>
      </c>
      <c r="K214" t="s">
        <v>592</v>
      </c>
      <c r="L214" t="s">
        <v>515</v>
      </c>
      <c r="M214" t="s">
        <v>150</v>
      </c>
      <c r="N214" t="s">
        <v>152</v>
      </c>
      <c r="O214" t="s">
        <v>154</v>
      </c>
    </row>
    <row r="215" spans="2:15" x14ac:dyDescent="0.2">
      <c r="B215">
        <f t="shared" si="3"/>
        <v>212</v>
      </c>
      <c r="C215" t="s">
        <v>593</v>
      </c>
      <c r="D215" t="s">
        <v>145</v>
      </c>
      <c r="E215" t="s">
        <v>265</v>
      </c>
      <c r="F215" t="s">
        <v>278</v>
      </c>
      <c r="G215" t="s">
        <v>353</v>
      </c>
      <c r="H215" t="s">
        <v>353</v>
      </c>
      <c r="J215" t="s">
        <v>280</v>
      </c>
      <c r="K215" t="s">
        <v>361</v>
      </c>
      <c r="L215" t="s">
        <v>281</v>
      </c>
      <c r="M215" t="s">
        <v>150</v>
      </c>
      <c r="N215" t="s">
        <v>269</v>
      </c>
      <c r="O215" t="s">
        <v>154</v>
      </c>
    </row>
    <row r="216" spans="2:15" x14ac:dyDescent="0.2">
      <c r="B216">
        <f t="shared" si="3"/>
        <v>213</v>
      </c>
      <c r="C216" t="s">
        <v>594</v>
      </c>
      <c r="D216" t="s">
        <v>145</v>
      </c>
      <c r="E216" t="s">
        <v>271</v>
      </c>
      <c r="F216" t="s">
        <v>272</v>
      </c>
      <c r="G216" t="s">
        <v>595</v>
      </c>
      <c r="H216" t="s">
        <v>594</v>
      </c>
      <c r="J216" t="s">
        <v>531</v>
      </c>
      <c r="K216" t="s">
        <v>532</v>
      </c>
      <c r="L216" t="s">
        <v>452</v>
      </c>
      <c r="M216" t="s">
        <v>150</v>
      </c>
      <c r="N216" t="s">
        <v>269</v>
      </c>
      <c r="O216" t="s">
        <v>154</v>
      </c>
    </row>
    <row r="217" spans="2:15" x14ac:dyDescent="0.2">
      <c r="B217">
        <f t="shared" si="3"/>
        <v>214</v>
      </c>
      <c r="C217" t="s">
        <v>596</v>
      </c>
      <c r="D217" t="s">
        <v>145</v>
      </c>
      <c r="E217" t="s">
        <v>293</v>
      </c>
      <c r="F217" t="s">
        <v>303</v>
      </c>
      <c r="G217" t="s">
        <v>304</v>
      </c>
      <c r="H217" t="s">
        <v>321</v>
      </c>
      <c r="J217" t="s">
        <v>280</v>
      </c>
      <c r="K217" t="s">
        <v>321</v>
      </c>
      <c r="L217" t="s">
        <v>297</v>
      </c>
      <c r="M217" t="s">
        <v>150</v>
      </c>
      <c r="N217" t="s">
        <v>152</v>
      </c>
      <c r="O217" t="s">
        <v>154</v>
      </c>
    </row>
    <row r="218" spans="2:15" x14ac:dyDescent="0.2">
      <c r="B218">
        <f t="shared" si="3"/>
        <v>215</v>
      </c>
      <c r="C218" t="s">
        <v>597</v>
      </c>
      <c r="D218" t="s">
        <v>145</v>
      </c>
      <c r="E218" t="s">
        <v>293</v>
      </c>
      <c r="F218" t="s">
        <v>303</v>
      </c>
      <c r="G218" t="s">
        <v>304</v>
      </c>
      <c r="H218" t="s">
        <v>321</v>
      </c>
      <c r="J218" t="s">
        <v>280</v>
      </c>
      <c r="K218" t="s">
        <v>321</v>
      </c>
      <c r="L218" t="s">
        <v>297</v>
      </c>
      <c r="M218" t="s">
        <v>150</v>
      </c>
      <c r="N218" t="s">
        <v>152</v>
      </c>
      <c r="O218" t="s">
        <v>154</v>
      </c>
    </row>
    <row r="219" spans="2:15" x14ac:dyDescent="0.2">
      <c r="B219">
        <f t="shared" si="3"/>
        <v>216</v>
      </c>
      <c r="C219" t="s">
        <v>598</v>
      </c>
      <c r="D219" t="s">
        <v>145</v>
      </c>
      <c r="E219" t="s">
        <v>293</v>
      </c>
      <c r="F219" t="s">
        <v>303</v>
      </c>
      <c r="G219" t="s">
        <v>304</v>
      </c>
      <c r="H219" t="s">
        <v>321</v>
      </c>
      <c r="J219" t="s">
        <v>280</v>
      </c>
      <c r="K219" t="s">
        <v>321</v>
      </c>
      <c r="L219" t="s">
        <v>297</v>
      </c>
      <c r="M219" t="s">
        <v>150</v>
      </c>
      <c r="N219" t="s">
        <v>152</v>
      </c>
      <c r="O219" t="s">
        <v>154</v>
      </c>
    </row>
    <row r="220" spans="2:15" x14ac:dyDescent="0.2">
      <c r="B220">
        <f t="shared" si="3"/>
        <v>217</v>
      </c>
      <c r="C220" t="s">
        <v>599</v>
      </c>
      <c r="D220" t="s">
        <v>145</v>
      </c>
      <c r="E220" t="s">
        <v>265</v>
      </c>
      <c r="F220" t="s">
        <v>266</v>
      </c>
      <c r="G220">
        <v>0</v>
      </c>
      <c r="H220" t="s">
        <v>513</v>
      </c>
      <c r="J220">
        <v>0</v>
      </c>
      <c r="K220">
        <v>0</v>
      </c>
      <c r="L220">
        <v>0</v>
      </c>
      <c r="M220" t="s">
        <v>150</v>
      </c>
      <c r="N220" t="s">
        <v>152</v>
      </c>
      <c r="O220" t="s">
        <v>154</v>
      </c>
    </row>
    <row r="221" spans="2:15" x14ac:dyDescent="0.2">
      <c r="B221">
        <f t="shared" si="3"/>
        <v>218</v>
      </c>
      <c r="C221" t="s">
        <v>600</v>
      </c>
      <c r="D221" t="s">
        <v>145</v>
      </c>
      <c r="E221" t="s">
        <v>265</v>
      </c>
      <c r="F221" t="s">
        <v>278</v>
      </c>
      <c r="G221" t="s">
        <v>353</v>
      </c>
      <c r="H221" t="s">
        <v>353</v>
      </c>
      <c r="J221" t="s">
        <v>280</v>
      </c>
      <c r="K221" t="s">
        <v>373</v>
      </c>
      <c r="L221" t="s">
        <v>281</v>
      </c>
      <c r="M221" t="s">
        <v>150</v>
      </c>
      <c r="N221" t="s">
        <v>269</v>
      </c>
      <c r="O221" t="s">
        <v>154</v>
      </c>
    </row>
    <row r="222" spans="2:15" x14ac:dyDescent="0.2">
      <c r="B222">
        <f t="shared" si="3"/>
        <v>219</v>
      </c>
      <c r="C222" t="s">
        <v>601</v>
      </c>
      <c r="D222" t="s">
        <v>145</v>
      </c>
      <c r="E222" t="s">
        <v>151</v>
      </c>
      <c r="F222" t="s">
        <v>153</v>
      </c>
      <c r="G222" t="s">
        <v>377</v>
      </c>
      <c r="H222" t="s">
        <v>378</v>
      </c>
      <c r="J222" t="s">
        <v>285</v>
      </c>
      <c r="K222" t="s">
        <v>379</v>
      </c>
      <c r="L222" t="s">
        <v>287</v>
      </c>
      <c r="M222" t="s">
        <v>150</v>
      </c>
      <c r="N222" t="s">
        <v>269</v>
      </c>
      <c r="O222" t="s">
        <v>154</v>
      </c>
    </row>
    <row r="223" spans="2:15" x14ac:dyDescent="0.2">
      <c r="B223">
        <f t="shared" si="3"/>
        <v>220</v>
      </c>
      <c r="C223" t="s">
        <v>602</v>
      </c>
      <c r="D223" t="s">
        <v>145</v>
      </c>
      <c r="E223" t="s">
        <v>151</v>
      </c>
      <c r="F223" t="s">
        <v>153</v>
      </c>
      <c r="G223" t="s">
        <v>377</v>
      </c>
      <c r="H223" t="s">
        <v>403</v>
      </c>
      <c r="J223" t="s">
        <v>285</v>
      </c>
      <c r="K223" t="s">
        <v>379</v>
      </c>
      <c r="L223" t="s">
        <v>287</v>
      </c>
      <c r="M223" t="s">
        <v>150</v>
      </c>
      <c r="N223" t="s">
        <v>152</v>
      </c>
      <c r="O223" t="s">
        <v>154</v>
      </c>
    </row>
    <row r="224" spans="2:15" x14ac:dyDescent="0.2">
      <c r="B224">
        <f t="shared" si="3"/>
        <v>221</v>
      </c>
      <c r="C224" t="s">
        <v>321</v>
      </c>
      <c r="D224" t="s">
        <v>145</v>
      </c>
      <c r="E224" t="s">
        <v>293</v>
      </c>
      <c r="F224" t="s">
        <v>303</v>
      </c>
      <c r="G224" t="s">
        <v>304</v>
      </c>
      <c r="H224" t="s">
        <v>321</v>
      </c>
      <c r="J224" t="s">
        <v>280</v>
      </c>
      <c r="K224" t="s">
        <v>321</v>
      </c>
      <c r="L224" t="s">
        <v>297</v>
      </c>
      <c r="M224" t="s">
        <v>150</v>
      </c>
      <c r="N224" t="s">
        <v>152</v>
      </c>
      <c r="O224" t="s">
        <v>154</v>
      </c>
    </row>
    <row r="225" spans="2:15" x14ac:dyDescent="0.2">
      <c r="B225">
        <f t="shared" si="3"/>
        <v>222</v>
      </c>
      <c r="C225" t="s">
        <v>603</v>
      </c>
      <c r="D225" t="s">
        <v>145</v>
      </c>
      <c r="E225" t="s">
        <v>293</v>
      </c>
      <c r="F225" t="s">
        <v>303</v>
      </c>
      <c r="G225" t="s">
        <v>304</v>
      </c>
      <c r="H225" t="s">
        <v>321</v>
      </c>
      <c r="J225" t="s">
        <v>280</v>
      </c>
      <c r="K225" t="s">
        <v>321</v>
      </c>
      <c r="L225" t="s">
        <v>297</v>
      </c>
      <c r="M225" t="s">
        <v>150</v>
      </c>
      <c r="N225" t="s">
        <v>152</v>
      </c>
      <c r="O225" t="s">
        <v>154</v>
      </c>
    </row>
    <row r="226" spans="2:15" x14ac:dyDescent="0.2">
      <c r="B226">
        <f t="shared" si="3"/>
        <v>223</v>
      </c>
      <c r="C226" t="s">
        <v>604</v>
      </c>
      <c r="D226" t="s">
        <v>145</v>
      </c>
      <c r="E226" t="s">
        <v>293</v>
      </c>
      <c r="F226" t="s">
        <v>303</v>
      </c>
      <c r="G226" t="s">
        <v>304</v>
      </c>
      <c r="H226" t="s">
        <v>321</v>
      </c>
      <c r="J226" t="s">
        <v>280</v>
      </c>
      <c r="K226" t="s">
        <v>321</v>
      </c>
      <c r="L226" t="s">
        <v>297</v>
      </c>
      <c r="M226" t="s">
        <v>150</v>
      </c>
      <c r="N226" t="s">
        <v>152</v>
      </c>
      <c r="O226" t="s">
        <v>154</v>
      </c>
    </row>
    <row r="227" spans="2:15" x14ac:dyDescent="0.2">
      <c r="B227">
        <f t="shared" si="3"/>
        <v>224</v>
      </c>
      <c r="C227" t="s">
        <v>605</v>
      </c>
      <c r="D227" t="s">
        <v>145</v>
      </c>
      <c r="E227" t="s">
        <v>293</v>
      </c>
      <c r="F227" t="s">
        <v>303</v>
      </c>
      <c r="G227" t="s">
        <v>304</v>
      </c>
      <c r="H227" t="s">
        <v>321</v>
      </c>
      <c r="J227" t="s">
        <v>280</v>
      </c>
      <c r="K227" t="s">
        <v>321</v>
      </c>
      <c r="L227" t="s">
        <v>297</v>
      </c>
      <c r="M227" t="s">
        <v>150</v>
      </c>
      <c r="N227" t="s">
        <v>152</v>
      </c>
      <c r="O227" t="s">
        <v>154</v>
      </c>
    </row>
    <row r="228" spans="2:15" x14ac:dyDescent="0.2">
      <c r="B228">
        <f t="shared" si="3"/>
        <v>225</v>
      </c>
      <c r="C228" t="s">
        <v>606</v>
      </c>
      <c r="D228" t="s">
        <v>145</v>
      </c>
      <c r="E228" t="s">
        <v>293</v>
      </c>
      <c r="F228" t="s">
        <v>303</v>
      </c>
      <c r="G228" t="s">
        <v>304</v>
      </c>
      <c r="H228" t="s">
        <v>321</v>
      </c>
      <c r="J228" t="s">
        <v>280</v>
      </c>
      <c r="K228" t="s">
        <v>321</v>
      </c>
      <c r="L228" t="s">
        <v>297</v>
      </c>
      <c r="M228" t="s">
        <v>150</v>
      </c>
      <c r="N228" t="s">
        <v>152</v>
      </c>
      <c r="O228" t="s">
        <v>154</v>
      </c>
    </row>
    <row r="229" spans="2:15" x14ac:dyDescent="0.2">
      <c r="B229">
        <f t="shared" si="3"/>
        <v>226</v>
      </c>
      <c r="C229" t="s">
        <v>607</v>
      </c>
      <c r="D229" t="s">
        <v>145</v>
      </c>
      <c r="E229" t="s">
        <v>293</v>
      </c>
      <c r="F229" t="s">
        <v>303</v>
      </c>
      <c r="G229" t="s">
        <v>304</v>
      </c>
      <c r="H229" t="s">
        <v>321</v>
      </c>
      <c r="J229" t="s">
        <v>280</v>
      </c>
      <c r="K229" t="s">
        <v>321</v>
      </c>
      <c r="L229" t="s">
        <v>297</v>
      </c>
      <c r="M229" t="s">
        <v>150</v>
      </c>
      <c r="N229" t="s">
        <v>152</v>
      </c>
      <c r="O229" t="s">
        <v>154</v>
      </c>
    </row>
    <row r="230" spans="2:15" x14ac:dyDescent="0.2">
      <c r="B230">
        <f t="shared" si="3"/>
        <v>227</v>
      </c>
      <c r="C230" t="s">
        <v>608</v>
      </c>
      <c r="D230" t="s">
        <v>145</v>
      </c>
      <c r="E230" t="s">
        <v>293</v>
      </c>
      <c r="F230" t="s">
        <v>303</v>
      </c>
      <c r="G230" t="s">
        <v>304</v>
      </c>
      <c r="H230" t="s">
        <v>321</v>
      </c>
      <c r="J230" t="s">
        <v>280</v>
      </c>
      <c r="K230" t="s">
        <v>321</v>
      </c>
      <c r="L230" t="s">
        <v>297</v>
      </c>
      <c r="M230" t="s">
        <v>150</v>
      </c>
      <c r="N230" t="s">
        <v>152</v>
      </c>
      <c r="O230" t="s">
        <v>154</v>
      </c>
    </row>
    <row r="231" spans="2:15" x14ac:dyDescent="0.2">
      <c r="B231">
        <f t="shared" si="3"/>
        <v>228</v>
      </c>
      <c r="C231" t="s">
        <v>609</v>
      </c>
      <c r="D231" t="s">
        <v>145</v>
      </c>
      <c r="E231" t="s">
        <v>293</v>
      </c>
      <c r="F231" t="s">
        <v>303</v>
      </c>
      <c r="G231" t="s">
        <v>304</v>
      </c>
      <c r="H231" t="s">
        <v>321</v>
      </c>
      <c r="J231" t="s">
        <v>280</v>
      </c>
      <c r="K231" t="s">
        <v>321</v>
      </c>
      <c r="L231" t="s">
        <v>297</v>
      </c>
      <c r="M231" t="s">
        <v>150</v>
      </c>
      <c r="N231" t="s">
        <v>152</v>
      </c>
      <c r="O231" t="s">
        <v>154</v>
      </c>
    </row>
    <row r="232" spans="2:15" x14ac:dyDescent="0.2">
      <c r="B232">
        <f t="shared" si="3"/>
        <v>229</v>
      </c>
      <c r="C232" t="s">
        <v>610</v>
      </c>
      <c r="D232" t="s">
        <v>145</v>
      </c>
      <c r="E232" t="s">
        <v>293</v>
      </c>
      <c r="F232" t="s">
        <v>303</v>
      </c>
      <c r="G232" t="s">
        <v>304</v>
      </c>
      <c r="H232" t="s">
        <v>321</v>
      </c>
      <c r="J232" t="s">
        <v>280</v>
      </c>
      <c r="K232" t="s">
        <v>321</v>
      </c>
      <c r="L232" t="s">
        <v>297</v>
      </c>
      <c r="M232" t="s">
        <v>150</v>
      </c>
      <c r="N232" t="s">
        <v>152</v>
      </c>
      <c r="O232" t="s">
        <v>154</v>
      </c>
    </row>
    <row r="233" spans="2:15" x14ac:dyDescent="0.2">
      <c r="B233">
        <f t="shared" si="3"/>
        <v>230</v>
      </c>
      <c r="C233" t="s">
        <v>611</v>
      </c>
      <c r="D233" t="s">
        <v>145</v>
      </c>
      <c r="E233" t="s">
        <v>265</v>
      </c>
      <c r="F233" t="s">
        <v>278</v>
      </c>
      <c r="G233" t="s">
        <v>611</v>
      </c>
      <c r="H233" t="s">
        <v>612</v>
      </c>
      <c r="J233" t="s">
        <v>275</v>
      </c>
      <c r="K233" t="s">
        <v>290</v>
      </c>
      <c r="L233" t="s">
        <v>381</v>
      </c>
      <c r="M233" t="s">
        <v>150</v>
      </c>
      <c r="N233" t="s">
        <v>152</v>
      </c>
      <c r="O233" t="s">
        <v>154</v>
      </c>
    </row>
    <row r="234" spans="2:15" x14ac:dyDescent="0.2">
      <c r="B234">
        <f t="shared" si="3"/>
        <v>231</v>
      </c>
      <c r="C234" t="s">
        <v>493</v>
      </c>
      <c r="D234" t="s">
        <v>145</v>
      </c>
      <c r="E234" t="s">
        <v>151</v>
      </c>
      <c r="F234" t="s">
        <v>153</v>
      </c>
      <c r="G234" t="s">
        <v>493</v>
      </c>
      <c r="H234" t="s">
        <v>494</v>
      </c>
      <c r="J234" t="s">
        <v>156</v>
      </c>
      <c r="K234" t="s">
        <v>146</v>
      </c>
      <c r="L234" t="s">
        <v>148</v>
      </c>
      <c r="M234" t="s">
        <v>150</v>
      </c>
      <c r="N234" t="s">
        <v>269</v>
      </c>
      <c r="O234" t="s">
        <v>154</v>
      </c>
    </row>
    <row r="235" spans="2:15" x14ac:dyDescent="0.2">
      <c r="B235">
        <f t="shared" si="3"/>
        <v>232</v>
      </c>
      <c r="C235" t="s">
        <v>613</v>
      </c>
      <c r="D235" t="s">
        <v>145</v>
      </c>
      <c r="E235" t="s">
        <v>151</v>
      </c>
      <c r="F235" t="s">
        <v>153</v>
      </c>
      <c r="G235" t="s">
        <v>147</v>
      </c>
      <c r="H235" t="s">
        <v>341</v>
      </c>
      <c r="J235" t="s">
        <v>156</v>
      </c>
      <c r="K235" t="s">
        <v>613</v>
      </c>
      <c r="L235" t="s">
        <v>148</v>
      </c>
      <c r="M235" t="s">
        <v>150</v>
      </c>
      <c r="N235" t="s">
        <v>152</v>
      </c>
      <c r="O235" t="s">
        <v>154</v>
      </c>
    </row>
    <row r="236" spans="2:15" x14ac:dyDescent="0.2">
      <c r="B236">
        <f t="shared" si="3"/>
        <v>233</v>
      </c>
      <c r="C236" t="s">
        <v>614</v>
      </c>
      <c r="D236" t="s">
        <v>145</v>
      </c>
      <c r="E236" t="s">
        <v>151</v>
      </c>
      <c r="F236" t="s">
        <v>153</v>
      </c>
      <c r="G236" t="s">
        <v>147</v>
      </c>
      <c r="H236" t="s">
        <v>341</v>
      </c>
      <c r="J236" t="s">
        <v>156</v>
      </c>
      <c r="K236" t="s">
        <v>351</v>
      </c>
      <c r="L236" t="s">
        <v>148</v>
      </c>
      <c r="M236" t="s">
        <v>150</v>
      </c>
      <c r="N236" t="s">
        <v>152</v>
      </c>
      <c r="O236" t="s">
        <v>154</v>
      </c>
    </row>
    <row r="237" spans="2:15" x14ac:dyDescent="0.2">
      <c r="B237">
        <f t="shared" si="3"/>
        <v>234</v>
      </c>
      <c r="C237" t="s">
        <v>615</v>
      </c>
      <c r="D237" t="s">
        <v>145</v>
      </c>
      <c r="E237" t="s">
        <v>151</v>
      </c>
      <c r="F237" t="s">
        <v>153</v>
      </c>
      <c r="G237" t="s">
        <v>147</v>
      </c>
      <c r="H237" t="s">
        <v>341</v>
      </c>
      <c r="J237" t="s">
        <v>156</v>
      </c>
      <c r="K237" t="s">
        <v>613</v>
      </c>
      <c r="L237" t="s">
        <v>148</v>
      </c>
      <c r="M237" t="s">
        <v>150</v>
      </c>
      <c r="N237" t="s">
        <v>152</v>
      </c>
      <c r="O237" t="s">
        <v>154</v>
      </c>
    </row>
    <row r="238" spans="2:15" x14ac:dyDescent="0.2">
      <c r="B238">
        <f t="shared" si="3"/>
        <v>235</v>
      </c>
      <c r="C238" t="s">
        <v>616</v>
      </c>
      <c r="D238" t="s">
        <v>145</v>
      </c>
      <c r="E238" t="s">
        <v>151</v>
      </c>
      <c r="F238" t="s">
        <v>153</v>
      </c>
      <c r="G238" t="s">
        <v>147</v>
      </c>
      <c r="H238" t="s">
        <v>341</v>
      </c>
      <c r="J238" t="s">
        <v>156</v>
      </c>
      <c r="K238" t="s">
        <v>146</v>
      </c>
      <c r="L238" t="s">
        <v>148</v>
      </c>
      <c r="M238" t="s">
        <v>150</v>
      </c>
      <c r="N238" t="s">
        <v>152</v>
      </c>
      <c r="O238" t="s">
        <v>154</v>
      </c>
    </row>
    <row r="239" spans="2:15" x14ac:dyDescent="0.2">
      <c r="B239">
        <f t="shared" si="3"/>
        <v>236</v>
      </c>
      <c r="C239" t="s">
        <v>617</v>
      </c>
      <c r="D239" t="s">
        <v>145</v>
      </c>
      <c r="E239" t="s">
        <v>271</v>
      </c>
      <c r="F239" t="s">
        <v>317</v>
      </c>
      <c r="G239">
        <v>0</v>
      </c>
      <c r="H239" t="s">
        <v>588</v>
      </c>
      <c r="J239">
        <v>0</v>
      </c>
      <c r="K239">
        <v>0</v>
      </c>
      <c r="L239">
        <v>0</v>
      </c>
      <c r="M239" t="s">
        <v>150</v>
      </c>
      <c r="N239" t="s">
        <v>152</v>
      </c>
      <c r="O239" t="s">
        <v>154</v>
      </c>
    </row>
    <row r="240" spans="2:15" x14ac:dyDescent="0.2">
      <c r="B240">
        <f t="shared" si="3"/>
        <v>237</v>
      </c>
      <c r="C240" t="s">
        <v>618</v>
      </c>
      <c r="D240" t="s">
        <v>145</v>
      </c>
      <c r="E240" t="s">
        <v>265</v>
      </c>
      <c r="F240" t="s">
        <v>266</v>
      </c>
      <c r="G240" t="s">
        <v>351</v>
      </c>
      <c r="H240" t="s">
        <v>351</v>
      </c>
      <c r="J240" t="s">
        <v>280</v>
      </c>
      <c r="K240" t="s">
        <v>351</v>
      </c>
      <c r="L240" t="s">
        <v>312</v>
      </c>
      <c r="M240" t="s">
        <v>150</v>
      </c>
      <c r="N240" t="s">
        <v>152</v>
      </c>
      <c r="O240" t="s">
        <v>154</v>
      </c>
    </row>
    <row r="241" spans="2:15" x14ac:dyDescent="0.2">
      <c r="B241">
        <f t="shared" si="3"/>
        <v>238</v>
      </c>
      <c r="C241" t="s">
        <v>619</v>
      </c>
      <c r="D241" t="s">
        <v>145</v>
      </c>
      <c r="E241" t="s">
        <v>293</v>
      </c>
      <c r="F241" t="s">
        <v>384</v>
      </c>
      <c r="H241" t="s">
        <v>383</v>
      </c>
      <c r="J241" t="s">
        <v>280</v>
      </c>
      <c r="K241" t="s">
        <v>383</v>
      </c>
      <c r="L241" t="s">
        <v>297</v>
      </c>
      <c r="M241" t="s">
        <v>150</v>
      </c>
      <c r="N241" t="s">
        <v>152</v>
      </c>
      <c r="O241" t="s">
        <v>154</v>
      </c>
    </row>
    <row r="242" spans="2:15" x14ac:dyDescent="0.2">
      <c r="B242">
        <f t="shared" si="3"/>
        <v>239</v>
      </c>
      <c r="C242" t="s">
        <v>620</v>
      </c>
      <c r="D242" t="s">
        <v>145</v>
      </c>
      <c r="E242" t="s">
        <v>293</v>
      </c>
      <c r="F242" t="s">
        <v>384</v>
      </c>
      <c r="H242" t="s">
        <v>383</v>
      </c>
      <c r="J242" t="s">
        <v>280</v>
      </c>
      <c r="K242" t="s">
        <v>383</v>
      </c>
      <c r="L242" t="s">
        <v>297</v>
      </c>
      <c r="M242" t="s">
        <v>150</v>
      </c>
      <c r="N242" t="s">
        <v>152</v>
      </c>
      <c r="O242" t="s">
        <v>154</v>
      </c>
    </row>
    <row r="243" spans="2:15" x14ac:dyDescent="0.2">
      <c r="B243">
        <f t="shared" si="3"/>
        <v>240</v>
      </c>
      <c r="C243" t="s">
        <v>621</v>
      </c>
      <c r="D243" t="s">
        <v>145</v>
      </c>
      <c r="E243" t="s">
        <v>271</v>
      </c>
      <c r="F243" t="s">
        <v>317</v>
      </c>
      <c r="G243" t="s">
        <v>503</v>
      </c>
      <c r="H243" t="s">
        <v>502</v>
      </c>
      <c r="J243" t="s">
        <v>275</v>
      </c>
      <c r="K243" t="s">
        <v>290</v>
      </c>
      <c r="L243" t="s">
        <v>291</v>
      </c>
      <c r="M243" t="s">
        <v>150</v>
      </c>
      <c r="N243" t="s">
        <v>269</v>
      </c>
      <c r="O243" t="s">
        <v>154</v>
      </c>
    </row>
    <row r="244" spans="2:15" x14ac:dyDescent="0.2">
      <c r="B244">
        <f t="shared" si="3"/>
        <v>241</v>
      </c>
      <c r="C244" t="s">
        <v>595</v>
      </c>
      <c r="D244" t="s">
        <v>145</v>
      </c>
      <c r="E244" t="s">
        <v>271</v>
      </c>
      <c r="F244" t="s">
        <v>272</v>
      </c>
      <c r="G244" t="s">
        <v>595</v>
      </c>
      <c r="H244" t="s">
        <v>595</v>
      </c>
      <c r="J244" t="s">
        <v>531</v>
      </c>
      <c r="K244" t="s">
        <v>361</v>
      </c>
      <c r="L244" t="s">
        <v>452</v>
      </c>
      <c r="M244" t="s">
        <v>150</v>
      </c>
      <c r="N244" t="s">
        <v>152</v>
      </c>
      <c r="O244" t="s">
        <v>154</v>
      </c>
    </row>
    <row r="245" spans="2:15" x14ac:dyDescent="0.2">
      <c r="B245">
        <f t="shared" si="3"/>
        <v>242</v>
      </c>
      <c r="C245" t="s">
        <v>622</v>
      </c>
      <c r="D245" t="s">
        <v>145</v>
      </c>
      <c r="E245" t="s">
        <v>265</v>
      </c>
      <c r="F245" t="s">
        <v>278</v>
      </c>
      <c r="G245">
        <v>0</v>
      </c>
      <c r="H245" t="s">
        <v>281</v>
      </c>
      <c r="J245">
        <v>0</v>
      </c>
      <c r="K245">
        <v>0</v>
      </c>
      <c r="L245">
        <v>0</v>
      </c>
      <c r="M245" t="s">
        <v>150</v>
      </c>
      <c r="N245" t="s">
        <v>152</v>
      </c>
      <c r="O245" t="s">
        <v>154</v>
      </c>
    </row>
    <row r="246" spans="2:15" x14ac:dyDescent="0.2">
      <c r="B246">
        <f t="shared" si="3"/>
        <v>243</v>
      </c>
      <c r="C246" t="s">
        <v>513</v>
      </c>
      <c r="D246" t="s">
        <v>145</v>
      </c>
      <c r="E246" t="s">
        <v>271</v>
      </c>
      <c r="F246" t="s">
        <v>317</v>
      </c>
      <c r="G246" t="s">
        <v>513</v>
      </c>
      <c r="H246" t="s">
        <v>513</v>
      </c>
      <c r="J246" t="s">
        <v>275</v>
      </c>
      <c r="K246" t="s">
        <v>290</v>
      </c>
      <c r="L246" t="s">
        <v>515</v>
      </c>
      <c r="M246" t="s">
        <v>150</v>
      </c>
      <c r="N246" t="s">
        <v>269</v>
      </c>
      <c r="O246" t="s">
        <v>154</v>
      </c>
    </row>
    <row r="247" spans="2:15" x14ac:dyDescent="0.2">
      <c r="B247">
        <f t="shared" si="3"/>
        <v>244</v>
      </c>
      <c r="C247" t="s">
        <v>623</v>
      </c>
      <c r="D247" t="s">
        <v>145</v>
      </c>
      <c r="E247" t="s">
        <v>265</v>
      </c>
      <c r="F247" t="s">
        <v>278</v>
      </c>
      <c r="G247" t="s">
        <v>623</v>
      </c>
      <c r="H247" t="s">
        <v>623</v>
      </c>
      <c r="J247" t="s">
        <v>275</v>
      </c>
      <c r="K247" t="s">
        <v>623</v>
      </c>
      <c r="L247" t="s">
        <v>515</v>
      </c>
      <c r="M247" t="s">
        <v>150</v>
      </c>
      <c r="N247" t="s">
        <v>152</v>
      </c>
      <c r="O247" t="s">
        <v>154</v>
      </c>
    </row>
    <row r="248" spans="2:15" x14ac:dyDescent="0.2">
      <c r="B248">
        <f t="shared" si="3"/>
        <v>245</v>
      </c>
      <c r="C248" t="s">
        <v>624</v>
      </c>
      <c r="D248" t="s">
        <v>145</v>
      </c>
      <c r="E248" t="s">
        <v>265</v>
      </c>
      <c r="F248" t="s">
        <v>278</v>
      </c>
      <c r="G248" t="s">
        <v>281</v>
      </c>
      <c r="H248" t="s">
        <v>281</v>
      </c>
      <c r="J248" t="s">
        <v>280</v>
      </c>
      <c r="K248" t="s">
        <v>281</v>
      </c>
      <c r="L248" t="s">
        <v>281</v>
      </c>
      <c r="M248" t="s">
        <v>150</v>
      </c>
      <c r="N248" t="s">
        <v>269</v>
      </c>
      <c r="O248" t="s">
        <v>154</v>
      </c>
    </row>
    <row r="249" spans="2:15" x14ac:dyDescent="0.2">
      <c r="B249">
        <f t="shared" si="3"/>
        <v>246</v>
      </c>
      <c r="C249" t="s">
        <v>625</v>
      </c>
      <c r="D249" t="s">
        <v>145</v>
      </c>
      <c r="E249" t="s">
        <v>265</v>
      </c>
      <c r="F249" t="s">
        <v>266</v>
      </c>
      <c r="G249" t="s">
        <v>361</v>
      </c>
      <c r="H249" t="s">
        <v>361</v>
      </c>
      <c r="J249" t="s">
        <v>280</v>
      </c>
      <c r="K249" t="s">
        <v>361</v>
      </c>
      <c r="L249" t="s">
        <v>312</v>
      </c>
      <c r="M249" t="s">
        <v>150</v>
      </c>
      <c r="N249" t="s">
        <v>269</v>
      </c>
      <c r="O249" t="s">
        <v>154</v>
      </c>
    </row>
    <row r="250" spans="2:15" x14ac:dyDescent="0.2">
      <c r="B250">
        <f t="shared" si="3"/>
        <v>247</v>
      </c>
      <c r="C250" t="s">
        <v>570</v>
      </c>
      <c r="D250" t="s">
        <v>145</v>
      </c>
      <c r="E250" t="s">
        <v>265</v>
      </c>
      <c r="F250" t="s">
        <v>266</v>
      </c>
      <c r="G250" t="s">
        <v>373</v>
      </c>
      <c r="H250" t="s">
        <v>570</v>
      </c>
      <c r="J250" t="s">
        <v>280</v>
      </c>
      <c r="K250" t="s">
        <v>373</v>
      </c>
      <c r="L250" t="s">
        <v>297</v>
      </c>
      <c r="M250" t="s">
        <v>150</v>
      </c>
      <c r="N250" t="s">
        <v>269</v>
      </c>
      <c r="O250" t="s">
        <v>154</v>
      </c>
    </row>
    <row r="251" spans="2:15" x14ac:dyDescent="0.2">
      <c r="B251">
        <f t="shared" si="3"/>
        <v>248</v>
      </c>
      <c r="C251" t="s">
        <v>626</v>
      </c>
      <c r="D251" t="s">
        <v>145</v>
      </c>
      <c r="E251" t="s">
        <v>265</v>
      </c>
      <c r="F251" t="s">
        <v>266</v>
      </c>
      <c r="G251">
        <v>0</v>
      </c>
      <c r="H251" t="s">
        <v>570</v>
      </c>
      <c r="J251">
        <v>0</v>
      </c>
      <c r="K251">
        <v>0</v>
      </c>
      <c r="L251">
        <v>0</v>
      </c>
      <c r="M251" t="s">
        <v>150</v>
      </c>
      <c r="N251" t="s">
        <v>269</v>
      </c>
      <c r="O251" t="s">
        <v>154</v>
      </c>
    </row>
    <row r="252" spans="2:15" x14ac:dyDescent="0.2">
      <c r="B252">
        <f t="shared" si="3"/>
        <v>249</v>
      </c>
      <c r="C252" t="s">
        <v>627</v>
      </c>
      <c r="D252" t="s">
        <v>145</v>
      </c>
      <c r="E252" t="s">
        <v>265</v>
      </c>
      <c r="F252" t="s">
        <v>266</v>
      </c>
      <c r="G252" t="s">
        <v>373</v>
      </c>
      <c r="H252" t="s">
        <v>570</v>
      </c>
      <c r="J252" t="s">
        <v>280</v>
      </c>
      <c r="K252" t="s">
        <v>373</v>
      </c>
      <c r="L252" t="s">
        <v>297</v>
      </c>
      <c r="M252" t="s">
        <v>150</v>
      </c>
      <c r="N252" t="s">
        <v>269</v>
      </c>
      <c r="O252" t="s">
        <v>154</v>
      </c>
    </row>
    <row r="253" spans="2:15" x14ac:dyDescent="0.2">
      <c r="B253">
        <f t="shared" si="3"/>
        <v>250</v>
      </c>
      <c r="C253" t="s">
        <v>526</v>
      </c>
      <c r="D253" t="s">
        <v>145</v>
      </c>
      <c r="E253" t="s">
        <v>271</v>
      </c>
      <c r="F253" t="s">
        <v>272</v>
      </c>
      <c r="G253" t="s">
        <v>273</v>
      </c>
      <c r="H253" t="s">
        <v>526</v>
      </c>
      <c r="J253" t="s">
        <v>275</v>
      </c>
      <c r="K253" t="s">
        <v>628</v>
      </c>
      <c r="L253" t="s">
        <v>276</v>
      </c>
      <c r="M253" t="s">
        <v>150</v>
      </c>
      <c r="N253" t="s">
        <v>269</v>
      </c>
      <c r="O253" t="s">
        <v>154</v>
      </c>
    </row>
    <row r="254" spans="2:15" x14ac:dyDescent="0.2">
      <c r="B254">
        <f t="shared" si="3"/>
        <v>251</v>
      </c>
      <c r="C254" t="s">
        <v>629</v>
      </c>
      <c r="D254" t="s">
        <v>145</v>
      </c>
      <c r="E254" t="s">
        <v>265</v>
      </c>
      <c r="F254" t="s">
        <v>266</v>
      </c>
      <c r="G254" t="s">
        <v>373</v>
      </c>
      <c r="H254" t="s">
        <v>373</v>
      </c>
      <c r="J254" t="s">
        <v>280</v>
      </c>
      <c r="K254" t="s">
        <v>373</v>
      </c>
      <c r="L254" t="s">
        <v>297</v>
      </c>
      <c r="M254" t="s">
        <v>150</v>
      </c>
      <c r="N254" t="s">
        <v>269</v>
      </c>
      <c r="O254" t="s">
        <v>154</v>
      </c>
    </row>
    <row r="255" spans="2:15" x14ac:dyDescent="0.2">
      <c r="B255">
        <f t="shared" si="3"/>
        <v>252</v>
      </c>
      <c r="C255" t="s">
        <v>498</v>
      </c>
      <c r="D255" t="s">
        <v>145</v>
      </c>
      <c r="E255" t="s">
        <v>265</v>
      </c>
      <c r="F255" t="s">
        <v>278</v>
      </c>
      <c r="G255" t="s">
        <v>349</v>
      </c>
      <c r="H255" t="s">
        <v>498</v>
      </c>
      <c r="J255" t="s">
        <v>280</v>
      </c>
      <c r="K255" t="s">
        <v>349</v>
      </c>
      <c r="L255" t="s">
        <v>281</v>
      </c>
      <c r="M255" t="s">
        <v>150</v>
      </c>
      <c r="N255" t="s">
        <v>269</v>
      </c>
      <c r="O255" t="s">
        <v>154</v>
      </c>
    </row>
    <row r="256" spans="2:15" x14ac:dyDescent="0.2">
      <c r="B256">
        <f t="shared" si="3"/>
        <v>253</v>
      </c>
      <c r="C256" t="s">
        <v>630</v>
      </c>
      <c r="D256" t="s">
        <v>145</v>
      </c>
      <c r="E256" t="s">
        <v>265</v>
      </c>
      <c r="F256" t="s">
        <v>278</v>
      </c>
      <c r="G256" t="s">
        <v>349</v>
      </c>
      <c r="H256" t="s">
        <v>498</v>
      </c>
      <c r="J256" t="s">
        <v>280</v>
      </c>
      <c r="K256" t="s">
        <v>349</v>
      </c>
      <c r="L256" t="s">
        <v>281</v>
      </c>
      <c r="M256" t="s">
        <v>150</v>
      </c>
      <c r="N256" t="s">
        <v>269</v>
      </c>
      <c r="O256" t="s">
        <v>154</v>
      </c>
    </row>
    <row r="257" spans="2:15" x14ac:dyDescent="0.2">
      <c r="B257">
        <f t="shared" si="3"/>
        <v>254</v>
      </c>
      <c r="C257" t="s">
        <v>631</v>
      </c>
      <c r="D257" t="s">
        <v>145</v>
      </c>
      <c r="E257" t="s">
        <v>265</v>
      </c>
      <c r="F257" t="s">
        <v>266</v>
      </c>
      <c r="G257" t="s">
        <v>632</v>
      </c>
      <c r="H257" t="s">
        <v>632</v>
      </c>
      <c r="M257" t="s">
        <v>150</v>
      </c>
      <c r="N257" t="s">
        <v>269</v>
      </c>
      <c r="O257" t="s">
        <v>154</v>
      </c>
    </row>
    <row r="258" spans="2:15" x14ac:dyDescent="0.2">
      <c r="B258">
        <f t="shared" si="3"/>
        <v>255</v>
      </c>
      <c r="C258" t="s">
        <v>633</v>
      </c>
      <c r="D258" t="s">
        <v>145</v>
      </c>
      <c r="E258" t="s">
        <v>421</v>
      </c>
      <c r="F258" t="s">
        <v>422</v>
      </c>
      <c r="G258" t="s">
        <v>443</v>
      </c>
      <c r="H258" t="s">
        <v>423</v>
      </c>
      <c r="J258" t="s">
        <v>424</v>
      </c>
      <c r="K258" t="s">
        <v>290</v>
      </c>
      <c r="L258" t="s">
        <v>281</v>
      </c>
      <c r="M258" t="s">
        <v>150</v>
      </c>
      <c r="N258" t="s">
        <v>269</v>
      </c>
      <c r="O258" t="s">
        <v>154</v>
      </c>
    </row>
    <row r="259" spans="2:15" x14ac:dyDescent="0.2">
      <c r="B259">
        <f t="shared" si="3"/>
        <v>256</v>
      </c>
      <c r="C259" t="s">
        <v>634</v>
      </c>
      <c r="D259" t="s">
        <v>145</v>
      </c>
      <c r="E259" t="s">
        <v>151</v>
      </c>
      <c r="F259" t="s">
        <v>153</v>
      </c>
      <c r="G259" t="s">
        <v>635</v>
      </c>
      <c r="H259" t="s">
        <v>636</v>
      </c>
      <c r="J259" t="s">
        <v>156</v>
      </c>
      <c r="K259" t="s">
        <v>146</v>
      </c>
      <c r="L259" t="s">
        <v>148</v>
      </c>
      <c r="M259" t="s">
        <v>150</v>
      </c>
      <c r="N259" t="s">
        <v>152</v>
      </c>
      <c r="O259" t="s">
        <v>154</v>
      </c>
    </row>
    <row r="260" spans="2:15" x14ac:dyDescent="0.2">
      <c r="B260">
        <f t="shared" si="3"/>
        <v>257</v>
      </c>
      <c r="C260" t="s">
        <v>637</v>
      </c>
      <c r="D260" t="s">
        <v>145</v>
      </c>
      <c r="E260" t="s">
        <v>271</v>
      </c>
      <c r="F260" t="s">
        <v>325</v>
      </c>
      <c r="G260" t="s">
        <v>289</v>
      </c>
      <c r="H260" t="s">
        <v>419</v>
      </c>
      <c r="J260" t="s">
        <v>275</v>
      </c>
      <c r="K260" t="s">
        <v>335</v>
      </c>
      <c r="L260" t="s">
        <v>436</v>
      </c>
      <c r="M260" t="s">
        <v>150</v>
      </c>
      <c r="N260" t="s">
        <v>152</v>
      </c>
      <c r="O260" t="s">
        <v>154</v>
      </c>
    </row>
    <row r="261" spans="2:15" x14ac:dyDescent="0.2">
      <c r="B261">
        <f t="shared" si="3"/>
        <v>258</v>
      </c>
      <c r="C261" t="s">
        <v>638</v>
      </c>
      <c r="D261" t="s">
        <v>145</v>
      </c>
      <c r="E261" t="s">
        <v>265</v>
      </c>
      <c r="F261" t="s">
        <v>266</v>
      </c>
      <c r="G261">
        <v>0</v>
      </c>
      <c r="H261" t="s">
        <v>361</v>
      </c>
      <c r="J261">
        <v>0</v>
      </c>
      <c r="K261">
        <v>0</v>
      </c>
      <c r="L261">
        <v>0</v>
      </c>
      <c r="M261" t="s">
        <v>150</v>
      </c>
      <c r="N261" t="s">
        <v>152</v>
      </c>
      <c r="O261" t="s">
        <v>154</v>
      </c>
    </row>
    <row r="262" spans="2:15" x14ac:dyDescent="0.2">
      <c r="B262">
        <f t="shared" si="3"/>
        <v>259</v>
      </c>
      <c r="C262" t="s">
        <v>639</v>
      </c>
      <c r="D262" t="s">
        <v>145</v>
      </c>
      <c r="E262" t="s">
        <v>151</v>
      </c>
      <c r="F262" t="s">
        <v>153</v>
      </c>
      <c r="G262" t="s">
        <v>520</v>
      </c>
      <c r="H262" t="s">
        <v>299</v>
      </c>
      <c r="J262" t="s">
        <v>285</v>
      </c>
      <c r="K262" t="s">
        <v>485</v>
      </c>
      <c r="L262" t="s">
        <v>287</v>
      </c>
      <c r="M262" t="s">
        <v>150</v>
      </c>
      <c r="N262" t="s">
        <v>269</v>
      </c>
      <c r="O262" t="s">
        <v>154</v>
      </c>
    </row>
    <row r="263" spans="2:15" x14ac:dyDescent="0.2">
      <c r="B263">
        <f t="shared" si="3"/>
        <v>260</v>
      </c>
      <c r="C263" t="s">
        <v>640</v>
      </c>
      <c r="D263" t="s">
        <v>641</v>
      </c>
      <c r="E263" t="s">
        <v>642</v>
      </c>
      <c r="F263" t="s">
        <v>642</v>
      </c>
      <c r="G263" t="s">
        <v>641</v>
      </c>
      <c r="H263" t="s">
        <v>641</v>
      </c>
      <c r="J263" t="s">
        <v>643</v>
      </c>
      <c r="K263" t="s">
        <v>644</v>
      </c>
      <c r="L263" t="s">
        <v>645</v>
      </c>
      <c r="M263" t="s">
        <v>150</v>
      </c>
      <c r="N263" t="s">
        <v>152</v>
      </c>
      <c r="O263" t="s">
        <v>154</v>
      </c>
    </row>
    <row r="264" spans="2:15" x14ac:dyDescent="0.2">
      <c r="B264">
        <f t="shared" si="3"/>
        <v>261</v>
      </c>
      <c r="C264" t="s">
        <v>646</v>
      </c>
      <c r="D264" t="s">
        <v>641</v>
      </c>
      <c r="E264" t="s">
        <v>642</v>
      </c>
      <c r="F264" t="s">
        <v>642</v>
      </c>
      <c r="G264" t="s">
        <v>641</v>
      </c>
      <c r="H264" t="s">
        <v>641</v>
      </c>
      <c r="J264" t="s">
        <v>643</v>
      </c>
      <c r="K264" t="s">
        <v>644</v>
      </c>
      <c r="L264" t="s">
        <v>645</v>
      </c>
      <c r="M264" t="s">
        <v>647</v>
      </c>
      <c r="N264" t="s">
        <v>642</v>
      </c>
      <c r="O264" t="s">
        <v>642</v>
      </c>
    </row>
    <row r="265" spans="2:15" x14ac:dyDescent="0.2">
      <c r="B265">
        <f t="shared" si="3"/>
        <v>262</v>
      </c>
      <c r="C265" t="s">
        <v>648</v>
      </c>
      <c r="D265" t="s">
        <v>641</v>
      </c>
      <c r="E265" t="s">
        <v>642</v>
      </c>
      <c r="F265" t="s">
        <v>642</v>
      </c>
      <c r="G265" t="s">
        <v>641</v>
      </c>
      <c r="H265" t="s">
        <v>641</v>
      </c>
      <c r="J265" t="s">
        <v>643</v>
      </c>
      <c r="K265" t="s">
        <v>644</v>
      </c>
      <c r="L265" t="s">
        <v>645</v>
      </c>
      <c r="M265" t="s">
        <v>647</v>
      </c>
      <c r="N265" t="s">
        <v>642</v>
      </c>
      <c r="O265" t="s">
        <v>642</v>
      </c>
    </row>
    <row r="266" spans="2:15" x14ac:dyDescent="0.2">
      <c r="B266">
        <f t="shared" si="3"/>
        <v>263</v>
      </c>
      <c r="C266" t="s">
        <v>649</v>
      </c>
      <c r="D266" t="s">
        <v>641</v>
      </c>
      <c r="E266" t="s">
        <v>642</v>
      </c>
      <c r="F266" t="s">
        <v>642</v>
      </c>
      <c r="G266" t="s">
        <v>641</v>
      </c>
      <c r="H266" t="s">
        <v>641</v>
      </c>
      <c r="J266" t="s">
        <v>643</v>
      </c>
      <c r="K266" t="s">
        <v>644</v>
      </c>
      <c r="L266" t="s">
        <v>645</v>
      </c>
      <c r="M266" t="s">
        <v>647</v>
      </c>
      <c r="N266" t="s">
        <v>642</v>
      </c>
      <c r="O266" t="s">
        <v>642</v>
      </c>
    </row>
    <row r="267" spans="2:15" x14ac:dyDescent="0.2">
      <c r="B267">
        <f t="shared" si="3"/>
        <v>264</v>
      </c>
      <c r="C267" t="s">
        <v>650</v>
      </c>
      <c r="D267" t="s">
        <v>651</v>
      </c>
      <c r="E267" t="s">
        <v>642</v>
      </c>
      <c r="F267" t="s">
        <v>642</v>
      </c>
      <c r="G267" t="s">
        <v>652</v>
      </c>
      <c r="H267" t="s">
        <v>653</v>
      </c>
      <c r="J267" t="s">
        <v>156</v>
      </c>
      <c r="K267" t="s">
        <v>653</v>
      </c>
      <c r="L267" t="s">
        <v>268</v>
      </c>
      <c r="M267" t="s">
        <v>647</v>
      </c>
      <c r="N267" t="s">
        <v>642</v>
      </c>
      <c r="O267" t="s">
        <v>642</v>
      </c>
    </row>
    <row r="268" spans="2:15" x14ac:dyDescent="0.2">
      <c r="B268">
        <f t="shared" ref="B268:B307" si="4">+B267+1</f>
        <v>265</v>
      </c>
      <c r="C268" t="s">
        <v>654</v>
      </c>
      <c r="D268" t="s">
        <v>651</v>
      </c>
      <c r="E268" t="s">
        <v>642</v>
      </c>
      <c r="F268" t="s">
        <v>642</v>
      </c>
      <c r="G268" t="s">
        <v>655</v>
      </c>
      <c r="H268" t="s">
        <v>655</v>
      </c>
      <c r="J268" t="s">
        <v>156</v>
      </c>
      <c r="K268" t="s">
        <v>656</v>
      </c>
      <c r="L268" t="s">
        <v>148</v>
      </c>
      <c r="M268" t="s">
        <v>150</v>
      </c>
      <c r="N268" t="s">
        <v>642</v>
      </c>
      <c r="O268" t="s">
        <v>642</v>
      </c>
    </row>
    <row r="269" spans="2:15" x14ac:dyDescent="0.2">
      <c r="B269">
        <f t="shared" si="4"/>
        <v>266</v>
      </c>
      <c r="C269" t="s">
        <v>657</v>
      </c>
      <c r="D269" t="s">
        <v>651</v>
      </c>
      <c r="E269" t="s">
        <v>642</v>
      </c>
      <c r="F269" t="s">
        <v>642</v>
      </c>
      <c r="G269" t="s">
        <v>658</v>
      </c>
      <c r="H269" t="s">
        <v>658</v>
      </c>
      <c r="J269" t="s">
        <v>280</v>
      </c>
      <c r="K269" t="s">
        <v>659</v>
      </c>
      <c r="L269" t="s">
        <v>660</v>
      </c>
      <c r="M269" t="s">
        <v>150</v>
      </c>
      <c r="N269" t="s">
        <v>642</v>
      </c>
      <c r="O269" t="s">
        <v>642</v>
      </c>
    </row>
    <row r="270" spans="2:15" x14ac:dyDescent="0.2">
      <c r="B270">
        <f t="shared" si="4"/>
        <v>267</v>
      </c>
      <c r="C270" t="s">
        <v>661</v>
      </c>
      <c r="D270" t="s">
        <v>651</v>
      </c>
      <c r="E270" t="s">
        <v>642</v>
      </c>
      <c r="F270" t="s">
        <v>642</v>
      </c>
      <c r="G270" t="s">
        <v>658</v>
      </c>
      <c r="H270" t="s">
        <v>658</v>
      </c>
      <c r="J270" t="s">
        <v>662</v>
      </c>
      <c r="K270" t="s">
        <v>268</v>
      </c>
      <c r="L270" t="s">
        <v>660</v>
      </c>
      <c r="M270" t="s">
        <v>150</v>
      </c>
      <c r="N270" t="s">
        <v>642</v>
      </c>
      <c r="O270" t="s">
        <v>642</v>
      </c>
    </row>
    <row r="271" spans="2:15" x14ac:dyDescent="0.2">
      <c r="B271">
        <f t="shared" si="4"/>
        <v>268</v>
      </c>
      <c r="C271" t="s">
        <v>663</v>
      </c>
      <c r="D271" t="s">
        <v>651</v>
      </c>
      <c r="E271" t="s">
        <v>642</v>
      </c>
      <c r="F271" t="s">
        <v>642</v>
      </c>
      <c r="G271" t="s">
        <v>664</v>
      </c>
      <c r="H271" t="s">
        <v>664</v>
      </c>
      <c r="J271" t="s">
        <v>435</v>
      </c>
      <c r="K271" t="s">
        <v>335</v>
      </c>
      <c r="L271" t="s">
        <v>436</v>
      </c>
      <c r="M271" t="s">
        <v>150</v>
      </c>
      <c r="N271" t="s">
        <v>642</v>
      </c>
      <c r="O271" t="s">
        <v>642</v>
      </c>
    </row>
    <row r="272" spans="2:15" x14ac:dyDescent="0.2">
      <c r="B272">
        <f t="shared" si="4"/>
        <v>269</v>
      </c>
      <c r="C272" t="s">
        <v>665</v>
      </c>
      <c r="D272" t="s">
        <v>651</v>
      </c>
      <c r="E272" t="s">
        <v>642</v>
      </c>
      <c r="F272" t="s">
        <v>642</v>
      </c>
      <c r="G272" t="s">
        <v>658</v>
      </c>
      <c r="H272" t="s">
        <v>658</v>
      </c>
      <c r="J272" t="s">
        <v>280</v>
      </c>
      <c r="K272" t="s">
        <v>666</v>
      </c>
      <c r="L272" t="s">
        <v>660</v>
      </c>
      <c r="M272" t="s">
        <v>150</v>
      </c>
      <c r="N272" t="s">
        <v>642</v>
      </c>
      <c r="O272" t="s">
        <v>642</v>
      </c>
    </row>
    <row r="273" spans="2:15" x14ac:dyDescent="0.2">
      <c r="B273">
        <f t="shared" si="4"/>
        <v>270</v>
      </c>
      <c r="C273" t="s">
        <v>667</v>
      </c>
      <c r="D273" t="s">
        <v>651</v>
      </c>
      <c r="E273" t="s">
        <v>642</v>
      </c>
      <c r="F273" t="s">
        <v>642</v>
      </c>
      <c r="G273" t="s">
        <v>658</v>
      </c>
      <c r="H273" t="s">
        <v>658</v>
      </c>
      <c r="J273" t="s">
        <v>662</v>
      </c>
      <c r="K273" t="s">
        <v>268</v>
      </c>
      <c r="L273" t="s">
        <v>660</v>
      </c>
      <c r="M273" t="s">
        <v>150</v>
      </c>
      <c r="N273" t="s">
        <v>642</v>
      </c>
      <c r="O273" t="s">
        <v>642</v>
      </c>
    </row>
    <row r="274" spans="2:15" x14ac:dyDescent="0.2">
      <c r="B274">
        <f t="shared" si="4"/>
        <v>271</v>
      </c>
      <c r="C274" t="s">
        <v>668</v>
      </c>
      <c r="D274" t="s">
        <v>651</v>
      </c>
      <c r="E274" t="s">
        <v>642</v>
      </c>
      <c r="F274" t="s">
        <v>642</v>
      </c>
      <c r="G274" t="s">
        <v>664</v>
      </c>
      <c r="H274" t="s">
        <v>664</v>
      </c>
      <c r="J274" t="s">
        <v>435</v>
      </c>
      <c r="K274" t="s">
        <v>669</v>
      </c>
      <c r="L274" t="s">
        <v>436</v>
      </c>
      <c r="M274" t="s">
        <v>150</v>
      </c>
      <c r="N274" t="s">
        <v>642</v>
      </c>
      <c r="O274" t="s">
        <v>642</v>
      </c>
    </row>
    <row r="275" spans="2:15" x14ac:dyDescent="0.2">
      <c r="B275">
        <f t="shared" si="4"/>
        <v>272</v>
      </c>
      <c r="C275" t="s">
        <v>670</v>
      </c>
      <c r="D275" t="s">
        <v>651</v>
      </c>
      <c r="E275" t="s">
        <v>642</v>
      </c>
      <c r="F275" t="s">
        <v>642</v>
      </c>
      <c r="G275" t="s">
        <v>671</v>
      </c>
      <c r="H275" t="s">
        <v>671</v>
      </c>
      <c r="J275" t="s">
        <v>672</v>
      </c>
      <c r="K275" t="s">
        <v>435</v>
      </c>
      <c r="L275" t="s">
        <v>673</v>
      </c>
      <c r="M275" t="s">
        <v>150</v>
      </c>
      <c r="N275" t="s">
        <v>642</v>
      </c>
      <c r="O275" t="s">
        <v>642</v>
      </c>
    </row>
    <row r="276" spans="2:15" x14ac:dyDescent="0.2">
      <c r="B276">
        <f t="shared" si="4"/>
        <v>273</v>
      </c>
      <c r="C276" t="s">
        <v>674</v>
      </c>
      <c r="D276" t="s">
        <v>651</v>
      </c>
      <c r="E276" t="s">
        <v>642</v>
      </c>
      <c r="F276" t="s">
        <v>642</v>
      </c>
      <c r="G276" t="s">
        <v>675</v>
      </c>
      <c r="H276" t="s">
        <v>675</v>
      </c>
      <c r="J276" t="s">
        <v>424</v>
      </c>
      <c r="K276">
        <v>0</v>
      </c>
      <c r="L276" t="s">
        <v>281</v>
      </c>
      <c r="M276" t="s">
        <v>150</v>
      </c>
      <c r="N276" t="s">
        <v>642</v>
      </c>
      <c r="O276" t="s">
        <v>642</v>
      </c>
    </row>
    <row r="277" spans="2:15" x14ac:dyDescent="0.2">
      <c r="B277">
        <f t="shared" si="4"/>
        <v>274</v>
      </c>
      <c r="C277" t="s">
        <v>676</v>
      </c>
      <c r="D277" t="s">
        <v>651</v>
      </c>
      <c r="E277" t="s">
        <v>642</v>
      </c>
      <c r="F277" t="s">
        <v>642</v>
      </c>
      <c r="G277" t="s">
        <v>677</v>
      </c>
      <c r="H277" t="s">
        <v>677</v>
      </c>
      <c r="J277" t="s">
        <v>678</v>
      </c>
      <c r="K277" t="s">
        <v>679</v>
      </c>
      <c r="L277" t="s">
        <v>680</v>
      </c>
      <c r="M277" t="s">
        <v>150</v>
      </c>
      <c r="N277" t="s">
        <v>642</v>
      </c>
      <c r="O277" t="s">
        <v>642</v>
      </c>
    </row>
    <row r="278" spans="2:15" x14ac:dyDescent="0.2">
      <c r="B278">
        <f t="shared" si="4"/>
        <v>275</v>
      </c>
      <c r="C278" t="s">
        <v>681</v>
      </c>
      <c r="D278" t="s">
        <v>651</v>
      </c>
      <c r="E278" t="s">
        <v>642</v>
      </c>
      <c r="F278" t="s">
        <v>642</v>
      </c>
      <c r="G278" t="s">
        <v>658</v>
      </c>
      <c r="H278" t="s">
        <v>658</v>
      </c>
      <c r="J278" t="s">
        <v>662</v>
      </c>
      <c r="K278" t="s">
        <v>148</v>
      </c>
      <c r="L278" t="s">
        <v>660</v>
      </c>
      <c r="M278" t="s">
        <v>150</v>
      </c>
      <c r="N278" t="s">
        <v>642</v>
      </c>
      <c r="O278" t="s">
        <v>642</v>
      </c>
    </row>
    <row r="279" spans="2:15" x14ac:dyDescent="0.2">
      <c r="B279">
        <f t="shared" si="4"/>
        <v>276</v>
      </c>
      <c r="C279" t="s">
        <v>682</v>
      </c>
      <c r="D279" t="s">
        <v>651</v>
      </c>
      <c r="E279" t="s">
        <v>642</v>
      </c>
      <c r="F279" t="s">
        <v>642</v>
      </c>
      <c r="G279" t="s">
        <v>683</v>
      </c>
      <c r="H279" t="s">
        <v>683</v>
      </c>
      <c r="J279" t="s">
        <v>280</v>
      </c>
      <c r="K279" t="s">
        <v>546</v>
      </c>
      <c r="L279" t="s">
        <v>281</v>
      </c>
      <c r="M279" t="s">
        <v>150</v>
      </c>
      <c r="N279" t="s">
        <v>642</v>
      </c>
      <c r="O279" t="s">
        <v>642</v>
      </c>
    </row>
    <row r="280" spans="2:15" x14ac:dyDescent="0.2">
      <c r="B280">
        <f t="shared" si="4"/>
        <v>277</v>
      </c>
      <c r="C280" t="s">
        <v>684</v>
      </c>
      <c r="D280" t="s">
        <v>651</v>
      </c>
      <c r="E280" t="s">
        <v>642</v>
      </c>
      <c r="F280" t="s">
        <v>642</v>
      </c>
      <c r="G280" t="s">
        <v>658</v>
      </c>
      <c r="H280" t="s">
        <v>658</v>
      </c>
      <c r="J280" t="s">
        <v>662</v>
      </c>
      <c r="K280" t="s">
        <v>148</v>
      </c>
      <c r="L280" t="s">
        <v>660</v>
      </c>
      <c r="M280" t="s">
        <v>150</v>
      </c>
      <c r="N280" t="s">
        <v>642</v>
      </c>
      <c r="O280" t="s">
        <v>642</v>
      </c>
    </row>
    <row r="281" spans="2:15" x14ac:dyDescent="0.2">
      <c r="B281">
        <f t="shared" si="4"/>
        <v>278</v>
      </c>
      <c r="C281" t="s">
        <v>685</v>
      </c>
      <c r="D281" t="s">
        <v>651</v>
      </c>
      <c r="E281" t="s">
        <v>642</v>
      </c>
      <c r="F281" t="s">
        <v>642</v>
      </c>
      <c r="G281" t="s">
        <v>686</v>
      </c>
      <c r="H281" t="s">
        <v>687</v>
      </c>
      <c r="J281" t="s">
        <v>156</v>
      </c>
      <c r="K281" t="s">
        <v>687</v>
      </c>
      <c r="L281" t="s">
        <v>268</v>
      </c>
      <c r="M281" t="s">
        <v>150</v>
      </c>
      <c r="N281" t="s">
        <v>642</v>
      </c>
      <c r="O281" t="s">
        <v>642</v>
      </c>
    </row>
    <row r="282" spans="2:15" x14ac:dyDescent="0.2">
      <c r="B282">
        <f t="shared" si="4"/>
        <v>279</v>
      </c>
      <c r="C282" t="s">
        <v>688</v>
      </c>
      <c r="D282" t="s">
        <v>651</v>
      </c>
      <c r="E282" t="s">
        <v>642</v>
      </c>
      <c r="F282" t="s">
        <v>642</v>
      </c>
      <c r="G282" t="s">
        <v>689</v>
      </c>
      <c r="H282" t="s">
        <v>689</v>
      </c>
      <c r="J282" t="s">
        <v>156</v>
      </c>
      <c r="K282" t="s">
        <v>690</v>
      </c>
      <c r="L282" t="s">
        <v>268</v>
      </c>
      <c r="M282" t="s">
        <v>150</v>
      </c>
      <c r="N282" t="s">
        <v>642</v>
      </c>
      <c r="O282" t="s">
        <v>642</v>
      </c>
    </row>
    <row r="283" spans="2:15" x14ac:dyDescent="0.2">
      <c r="B283">
        <f t="shared" si="4"/>
        <v>280</v>
      </c>
      <c r="C283" t="s">
        <v>691</v>
      </c>
      <c r="D283" t="s">
        <v>651</v>
      </c>
      <c r="E283" t="s">
        <v>642</v>
      </c>
      <c r="F283" t="s">
        <v>642</v>
      </c>
      <c r="G283" t="s">
        <v>689</v>
      </c>
      <c r="H283" t="s">
        <v>689</v>
      </c>
      <c r="J283" t="s">
        <v>156</v>
      </c>
      <c r="K283" t="s">
        <v>690</v>
      </c>
      <c r="L283" t="s">
        <v>268</v>
      </c>
      <c r="M283" t="s">
        <v>150</v>
      </c>
      <c r="N283" t="s">
        <v>642</v>
      </c>
      <c r="O283" t="s">
        <v>642</v>
      </c>
    </row>
    <row r="284" spans="2:15" x14ac:dyDescent="0.2">
      <c r="B284">
        <f t="shared" si="4"/>
        <v>281</v>
      </c>
      <c r="C284" t="s">
        <v>692</v>
      </c>
      <c r="D284" t="s">
        <v>651</v>
      </c>
      <c r="E284" t="s">
        <v>642</v>
      </c>
      <c r="F284" t="s">
        <v>642</v>
      </c>
      <c r="G284" t="s">
        <v>693</v>
      </c>
      <c r="H284" t="s">
        <v>693</v>
      </c>
      <c r="J284" t="s">
        <v>694</v>
      </c>
      <c r="K284" t="s">
        <v>156</v>
      </c>
      <c r="L284" t="s">
        <v>148</v>
      </c>
      <c r="M284" t="s">
        <v>150</v>
      </c>
      <c r="N284" t="s">
        <v>642</v>
      </c>
      <c r="O284" t="s">
        <v>642</v>
      </c>
    </row>
    <row r="285" spans="2:15" x14ac:dyDescent="0.2">
      <c r="B285">
        <f t="shared" si="4"/>
        <v>282</v>
      </c>
      <c r="C285" t="s">
        <v>695</v>
      </c>
      <c r="D285" t="s">
        <v>651</v>
      </c>
      <c r="E285" t="s">
        <v>642</v>
      </c>
      <c r="F285" t="s">
        <v>642</v>
      </c>
      <c r="G285" t="s">
        <v>696</v>
      </c>
      <c r="H285" t="s">
        <v>697</v>
      </c>
      <c r="J285" t="s">
        <v>280</v>
      </c>
      <c r="K285" t="s">
        <v>697</v>
      </c>
      <c r="L285" t="s">
        <v>268</v>
      </c>
      <c r="M285" t="s">
        <v>150</v>
      </c>
      <c r="N285" t="s">
        <v>642</v>
      </c>
      <c r="O285" t="s">
        <v>642</v>
      </c>
    </row>
    <row r="286" spans="2:15" x14ac:dyDescent="0.2">
      <c r="B286">
        <f t="shared" si="4"/>
        <v>283</v>
      </c>
      <c r="C286" t="s">
        <v>698</v>
      </c>
      <c r="D286" t="s">
        <v>651</v>
      </c>
      <c r="E286" t="s">
        <v>642</v>
      </c>
      <c r="F286" t="s">
        <v>642</v>
      </c>
      <c r="G286" t="s">
        <v>677</v>
      </c>
      <c r="H286" t="s">
        <v>677</v>
      </c>
      <c r="J286" t="s">
        <v>678</v>
      </c>
      <c r="K286" t="s">
        <v>679</v>
      </c>
      <c r="L286" t="s">
        <v>680</v>
      </c>
      <c r="M286" t="s">
        <v>150</v>
      </c>
      <c r="N286" t="s">
        <v>642</v>
      </c>
      <c r="O286" t="s">
        <v>642</v>
      </c>
    </row>
    <row r="287" spans="2:15" x14ac:dyDescent="0.2">
      <c r="B287">
        <f t="shared" si="4"/>
        <v>284</v>
      </c>
      <c r="C287" t="s">
        <v>699</v>
      </c>
      <c r="D287" t="s">
        <v>651</v>
      </c>
      <c r="E287" t="s">
        <v>642</v>
      </c>
      <c r="F287" t="s">
        <v>642</v>
      </c>
      <c r="G287" t="s">
        <v>658</v>
      </c>
      <c r="H287" t="s">
        <v>658</v>
      </c>
      <c r="J287" t="s">
        <v>662</v>
      </c>
      <c r="K287" t="s">
        <v>268</v>
      </c>
      <c r="L287" t="s">
        <v>660</v>
      </c>
      <c r="M287" t="s">
        <v>150</v>
      </c>
      <c r="N287" t="s">
        <v>642</v>
      </c>
      <c r="O287" t="s">
        <v>642</v>
      </c>
    </row>
    <row r="288" spans="2:15" x14ac:dyDescent="0.2">
      <c r="B288">
        <f t="shared" si="4"/>
        <v>285</v>
      </c>
      <c r="C288" t="s">
        <v>700</v>
      </c>
      <c r="D288" t="s">
        <v>651</v>
      </c>
      <c r="E288" t="s">
        <v>642</v>
      </c>
      <c r="F288" t="s">
        <v>642</v>
      </c>
      <c r="G288" t="s">
        <v>693</v>
      </c>
      <c r="H288" t="s">
        <v>693</v>
      </c>
      <c r="J288" t="s">
        <v>694</v>
      </c>
      <c r="K288" t="s">
        <v>156</v>
      </c>
      <c r="L288" t="s">
        <v>148</v>
      </c>
      <c r="M288" t="s">
        <v>150</v>
      </c>
      <c r="N288" t="s">
        <v>642</v>
      </c>
      <c r="O288" t="s">
        <v>642</v>
      </c>
    </row>
    <row r="289" spans="2:15" x14ac:dyDescent="0.2">
      <c r="B289">
        <f t="shared" si="4"/>
        <v>286</v>
      </c>
      <c r="C289" t="s">
        <v>701</v>
      </c>
      <c r="D289" t="s">
        <v>651</v>
      </c>
      <c r="E289" t="s">
        <v>642</v>
      </c>
      <c r="F289" t="s">
        <v>642</v>
      </c>
      <c r="G289" t="s">
        <v>658</v>
      </c>
      <c r="H289" t="s">
        <v>658</v>
      </c>
      <c r="J289" t="s">
        <v>662</v>
      </c>
      <c r="K289" t="s">
        <v>268</v>
      </c>
      <c r="L289" t="s">
        <v>660</v>
      </c>
      <c r="M289" t="s">
        <v>150</v>
      </c>
      <c r="N289" t="s">
        <v>642</v>
      </c>
      <c r="O289" t="s">
        <v>642</v>
      </c>
    </row>
    <row r="290" spans="2:15" x14ac:dyDescent="0.2">
      <c r="B290">
        <f t="shared" si="4"/>
        <v>287</v>
      </c>
      <c r="C290" t="s">
        <v>702</v>
      </c>
      <c r="D290" t="s">
        <v>651</v>
      </c>
      <c r="E290" t="s">
        <v>642</v>
      </c>
      <c r="F290" t="s">
        <v>642</v>
      </c>
      <c r="G290" t="s">
        <v>703</v>
      </c>
      <c r="H290" t="s">
        <v>703</v>
      </c>
      <c r="J290" t="s">
        <v>672</v>
      </c>
      <c r="K290" t="s">
        <v>435</v>
      </c>
      <c r="L290" t="s">
        <v>673</v>
      </c>
      <c r="M290" t="s">
        <v>150</v>
      </c>
      <c r="N290" t="s">
        <v>642</v>
      </c>
      <c r="O290" t="s">
        <v>642</v>
      </c>
    </row>
    <row r="291" spans="2:15" x14ac:dyDescent="0.2">
      <c r="B291">
        <f t="shared" si="4"/>
        <v>288</v>
      </c>
      <c r="C291" t="s">
        <v>704</v>
      </c>
      <c r="D291" t="s">
        <v>651</v>
      </c>
      <c r="E291" t="s">
        <v>642</v>
      </c>
      <c r="F291" t="s">
        <v>642</v>
      </c>
      <c r="G291" t="s">
        <v>373</v>
      </c>
      <c r="H291" t="s">
        <v>373</v>
      </c>
      <c r="J291" t="s">
        <v>280</v>
      </c>
      <c r="K291" t="s">
        <v>373</v>
      </c>
      <c r="L291" t="s">
        <v>297</v>
      </c>
      <c r="M291" t="s">
        <v>150</v>
      </c>
      <c r="N291" t="s">
        <v>642</v>
      </c>
      <c r="O291" t="s">
        <v>642</v>
      </c>
    </row>
    <row r="292" spans="2:15" x14ac:dyDescent="0.2">
      <c r="B292">
        <f t="shared" si="4"/>
        <v>289</v>
      </c>
      <c r="C292" t="s">
        <v>705</v>
      </c>
      <c r="D292" t="s">
        <v>651</v>
      </c>
      <c r="E292" t="s">
        <v>642</v>
      </c>
      <c r="F292" t="s">
        <v>642</v>
      </c>
      <c r="G292" t="s">
        <v>706</v>
      </c>
      <c r="H292" t="s">
        <v>707</v>
      </c>
      <c r="J292" t="s">
        <v>156</v>
      </c>
      <c r="K292" t="s">
        <v>707</v>
      </c>
      <c r="L292" t="s">
        <v>268</v>
      </c>
      <c r="M292" t="s">
        <v>150</v>
      </c>
      <c r="N292" t="s">
        <v>642</v>
      </c>
      <c r="O292" t="s">
        <v>642</v>
      </c>
    </row>
    <row r="293" spans="2:15" x14ac:dyDescent="0.2">
      <c r="B293">
        <f t="shared" si="4"/>
        <v>290</v>
      </c>
      <c r="C293" t="s">
        <v>708</v>
      </c>
      <c r="D293" t="s">
        <v>651</v>
      </c>
      <c r="E293" t="s">
        <v>642</v>
      </c>
      <c r="F293" t="s">
        <v>642</v>
      </c>
      <c r="G293" t="s">
        <v>696</v>
      </c>
      <c r="H293" t="s">
        <v>697</v>
      </c>
      <c r="J293" t="s">
        <v>280</v>
      </c>
      <c r="K293" t="s">
        <v>697</v>
      </c>
      <c r="L293" t="s">
        <v>268</v>
      </c>
      <c r="M293" t="s">
        <v>150</v>
      </c>
      <c r="N293" t="s">
        <v>642</v>
      </c>
      <c r="O293" t="s">
        <v>642</v>
      </c>
    </row>
    <row r="294" spans="2:15" x14ac:dyDescent="0.2">
      <c r="B294">
        <f t="shared" si="4"/>
        <v>291</v>
      </c>
      <c r="C294" t="s">
        <v>709</v>
      </c>
      <c r="D294" t="s">
        <v>651</v>
      </c>
      <c r="E294" t="s">
        <v>642</v>
      </c>
      <c r="F294" t="s">
        <v>642</v>
      </c>
      <c r="G294" t="s">
        <v>710</v>
      </c>
      <c r="H294" t="s">
        <v>711</v>
      </c>
      <c r="J294" t="s">
        <v>280</v>
      </c>
      <c r="K294" t="s">
        <v>712</v>
      </c>
      <c r="L294" t="s">
        <v>281</v>
      </c>
      <c r="M294" t="s">
        <v>150</v>
      </c>
      <c r="N294" t="s">
        <v>642</v>
      </c>
      <c r="O294" t="s">
        <v>642</v>
      </c>
    </row>
    <row r="295" spans="2:15" x14ac:dyDescent="0.2">
      <c r="B295">
        <f t="shared" si="4"/>
        <v>292</v>
      </c>
      <c r="C295" t="s">
        <v>713</v>
      </c>
      <c r="D295" t="s">
        <v>651</v>
      </c>
      <c r="E295" t="s">
        <v>642</v>
      </c>
      <c r="F295" t="s">
        <v>642</v>
      </c>
      <c r="G295" t="s">
        <v>683</v>
      </c>
      <c r="H295" t="s">
        <v>683</v>
      </c>
      <c r="J295" t="s">
        <v>280</v>
      </c>
      <c r="K295" t="s">
        <v>373</v>
      </c>
      <c r="L295" t="s">
        <v>281</v>
      </c>
      <c r="M295" t="s">
        <v>150</v>
      </c>
      <c r="N295" t="s">
        <v>642</v>
      </c>
      <c r="O295" t="s">
        <v>642</v>
      </c>
    </row>
    <row r="296" spans="2:15" x14ac:dyDescent="0.2">
      <c r="B296">
        <f t="shared" si="4"/>
        <v>293</v>
      </c>
      <c r="C296" t="s">
        <v>714</v>
      </c>
      <c r="D296" t="s">
        <v>651</v>
      </c>
      <c r="E296" t="s">
        <v>642</v>
      </c>
      <c r="F296" t="s">
        <v>642</v>
      </c>
      <c r="G296" t="s">
        <v>658</v>
      </c>
      <c r="H296" t="s">
        <v>658</v>
      </c>
      <c r="J296" t="s">
        <v>662</v>
      </c>
      <c r="K296" t="s">
        <v>268</v>
      </c>
      <c r="L296" t="s">
        <v>660</v>
      </c>
      <c r="M296" t="s">
        <v>150</v>
      </c>
      <c r="N296" t="s">
        <v>642</v>
      </c>
      <c r="O296" t="s">
        <v>642</v>
      </c>
    </row>
    <row r="297" spans="2:15" x14ac:dyDescent="0.2">
      <c r="B297">
        <f t="shared" si="4"/>
        <v>294</v>
      </c>
      <c r="C297" t="s">
        <v>715</v>
      </c>
      <c r="D297" t="s">
        <v>651</v>
      </c>
      <c r="E297" t="s">
        <v>642</v>
      </c>
      <c r="F297" t="s">
        <v>642</v>
      </c>
      <c r="G297" t="s">
        <v>658</v>
      </c>
      <c r="H297" t="s">
        <v>658</v>
      </c>
      <c r="J297" t="s">
        <v>662</v>
      </c>
      <c r="K297" t="s">
        <v>268</v>
      </c>
      <c r="L297" t="s">
        <v>660</v>
      </c>
      <c r="M297" t="s">
        <v>150</v>
      </c>
      <c r="N297" t="s">
        <v>642</v>
      </c>
      <c r="O297" t="s">
        <v>642</v>
      </c>
    </row>
    <row r="298" spans="2:15" x14ac:dyDescent="0.2">
      <c r="B298">
        <f t="shared" si="4"/>
        <v>295</v>
      </c>
      <c r="C298" t="s">
        <v>716</v>
      </c>
      <c r="D298" t="s">
        <v>651</v>
      </c>
      <c r="E298" t="s">
        <v>642</v>
      </c>
      <c r="F298" t="s">
        <v>642</v>
      </c>
      <c r="G298" t="s">
        <v>658</v>
      </c>
      <c r="H298" t="s">
        <v>658</v>
      </c>
      <c r="J298" t="s">
        <v>662</v>
      </c>
      <c r="K298" t="s">
        <v>268</v>
      </c>
      <c r="L298" t="s">
        <v>660</v>
      </c>
      <c r="M298" t="s">
        <v>150</v>
      </c>
      <c r="N298" t="s">
        <v>642</v>
      </c>
      <c r="O298" t="s">
        <v>642</v>
      </c>
    </row>
    <row r="299" spans="2:15" x14ac:dyDescent="0.2">
      <c r="B299">
        <f t="shared" si="4"/>
        <v>296</v>
      </c>
      <c r="C299" t="s">
        <v>717</v>
      </c>
      <c r="D299" t="s">
        <v>651</v>
      </c>
      <c r="E299" t="s">
        <v>642</v>
      </c>
      <c r="F299" t="s">
        <v>642</v>
      </c>
      <c r="G299" t="s">
        <v>658</v>
      </c>
      <c r="H299" t="s">
        <v>658</v>
      </c>
      <c r="J299" t="s">
        <v>662</v>
      </c>
      <c r="K299" t="s">
        <v>268</v>
      </c>
      <c r="L299" t="s">
        <v>660</v>
      </c>
      <c r="M299" t="s">
        <v>150</v>
      </c>
      <c r="N299" t="s">
        <v>642</v>
      </c>
      <c r="O299" t="s">
        <v>642</v>
      </c>
    </row>
    <row r="300" spans="2:15" x14ac:dyDescent="0.2">
      <c r="B300">
        <f t="shared" si="4"/>
        <v>297</v>
      </c>
      <c r="C300" t="s">
        <v>718</v>
      </c>
      <c r="D300" t="s">
        <v>651</v>
      </c>
      <c r="E300" t="s">
        <v>642</v>
      </c>
      <c r="F300" t="s">
        <v>642</v>
      </c>
      <c r="G300" t="s">
        <v>710</v>
      </c>
      <c r="H300" t="s">
        <v>711</v>
      </c>
      <c r="J300" t="s">
        <v>280</v>
      </c>
      <c r="K300" t="s">
        <v>712</v>
      </c>
      <c r="L300" t="s">
        <v>281</v>
      </c>
      <c r="M300" t="s">
        <v>150</v>
      </c>
      <c r="N300" t="s">
        <v>642</v>
      </c>
      <c r="O300" t="s">
        <v>642</v>
      </c>
    </row>
    <row r="301" spans="2:15" x14ac:dyDescent="0.2">
      <c r="B301">
        <f t="shared" si="4"/>
        <v>298</v>
      </c>
      <c r="C301" t="s">
        <v>719</v>
      </c>
      <c r="D301" t="s">
        <v>720</v>
      </c>
      <c r="E301" t="s">
        <v>642</v>
      </c>
      <c r="F301" t="s">
        <v>642</v>
      </c>
      <c r="G301" t="s">
        <v>721</v>
      </c>
      <c r="H301" t="s">
        <v>721</v>
      </c>
      <c r="J301" t="s">
        <v>721</v>
      </c>
      <c r="K301" t="s">
        <v>721</v>
      </c>
      <c r="L301" t="s">
        <v>722</v>
      </c>
      <c r="M301" t="s">
        <v>723</v>
      </c>
      <c r="N301" t="s">
        <v>642</v>
      </c>
      <c r="O301" t="s">
        <v>642</v>
      </c>
    </row>
    <row r="302" spans="2:15" x14ac:dyDescent="0.2">
      <c r="B302">
        <f t="shared" si="4"/>
        <v>299</v>
      </c>
      <c r="C302" t="s">
        <v>724</v>
      </c>
      <c r="D302" t="s">
        <v>720</v>
      </c>
      <c r="E302" t="s">
        <v>642</v>
      </c>
      <c r="F302" t="s">
        <v>642</v>
      </c>
      <c r="G302" t="s">
        <v>721</v>
      </c>
      <c r="H302" t="s">
        <v>721</v>
      </c>
      <c r="J302" t="s">
        <v>721</v>
      </c>
      <c r="K302" t="s">
        <v>721</v>
      </c>
      <c r="L302" t="s">
        <v>722</v>
      </c>
      <c r="M302" t="s">
        <v>647</v>
      </c>
      <c r="N302" t="s">
        <v>642</v>
      </c>
      <c r="O302" t="s">
        <v>642</v>
      </c>
    </row>
    <row r="303" spans="2:15" x14ac:dyDescent="0.2">
      <c r="B303">
        <f t="shared" si="4"/>
        <v>300</v>
      </c>
      <c r="C303" t="s">
        <v>725</v>
      </c>
      <c r="D303" t="s">
        <v>720</v>
      </c>
      <c r="E303" t="s">
        <v>642</v>
      </c>
      <c r="F303" t="s">
        <v>642</v>
      </c>
      <c r="G303" t="s">
        <v>721</v>
      </c>
      <c r="H303" t="s">
        <v>721</v>
      </c>
      <c r="J303" t="s">
        <v>721</v>
      </c>
      <c r="K303" t="s">
        <v>721</v>
      </c>
      <c r="L303" t="s">
        <v>722</v>
      </c>
      <c r="M303" t="s">
        <v>647</v>
      </c>
      <c r="N303" t="s">
        <v>642</v>
      </c>
      <c r="O303" t="s">
        <v>642</v>
      </c>
    </row>
    <row r="304" spans="2:15" x14ac:dyDescent="0.2">
      <c r="B304">
        <f t="shared" si="4"/>
        <v>301</v>
      </c>
      <c r="C304" t="s">
        <v>726</v>
      </c>
      <c r="D304" t="s">
        <v>720</v>
      </c>
      <c r="E304" t="s">
        <v>642</v>
      </c>
      <c r="F304" t="s">
        <v>642</v>
      </c>
      <c r="G304" t="s">
        <v>721</v>
      </c>
      <c r="H304" t="s">
        <v>721</v>
      </c>
      <c r="J304" t="s">
        <v>721</v>
      </c>
      <c r="K304" t="s">
        <v>721</v>
      </c>
      <c r="L304" t="s">
        <v>722</v>
      </c>
      <c r="M304" t="s">
        <v>647</v>
      </c>
      <c r="N304" t="s">
        <v>642</v>
      </c>
      <c r="O304" t="s">
        <v>642</v>
      </c>
    </row>
    <row r="305" spans="2:15" x14ac:dyDescent="0.2">
      <c r="B305">
        <f t="shared" si="4"/>
        <v>302</v>
      </c>
      <c r="C305" t="s">
        <v>727</v>
      </c>
      <c r="D305" t="s">
        <v>720</v>
      </c>
      <c r="E305" t="s">
        <v>642</v>
      </c>
      <c r="F305" t="s">
        <v>642</v>
      </c>
      <c r="G305" t="s">
        <v>721</v>
      </c>
      <c r="H305" t="s">
        <v>721</v>
      </c>
      <c r="J305" t="s">
        <v>721</v>
      </c>
      <c r="K305" t="s">
        <v>721</v>
      </c>
      <c r="L305" t="s">
        <v>722</v>
      </c>
      <c r="M305" t="s">
        <v>647</v>
      </c>
      <c r="N305" t="s">
        <v>642</v>
      </c>
      <c r="O305" t="s">
        <v>642</v>
      </c>
    </row>
    <row r="306" spans="2:15" x14ac:dyDescent="0.2">
      <c r="B306">
        <f t="shared" si="4"/>
        <v>303</v>
      </c>
      <c r="C306" t="s">
        <v>728</v>
      </c>
      <c r="D306" t="s">
        <v>720</v>
      </c>
      <c r="E306" t="s">
        <v>642</v>
      </c>
      <c r="F306" t="s">
        <v>642</v>
      </c>
      <c r="G306" t="s">
        <v>721</v>
      </c>
      <c r="H306" t="s">
        <v>721</v>
      </c>
      <c r="J306" t="s">
        <v>721</v>
      </c>
      <c r="K306" t="s">
        <v>721</v>
      </c>
      <c r="L306" t="s">
        <v>722</v>
      </c>
      <c r="M306" t="s">
        <v>647</v>
      </c>
      <c r="N306" t="s">
        <v>642</v>
      </c>
      <c r="O306" t="s">
        <v>642</v>
      </c>
    </row>
    <row r="307" spans="2:15" x14ac:dyDescent="0.2">
      <c r="B307">
        <f t="shared" si="4"/>
        <v>304</v>
      </c>
      <c r="C307" t="s">
        <v>729</v>
      </c>
      <c r="D307" t="s">
        <v>720</v>
      </c>
      <c r="E307" t="s">
        <v>642</v>
      </c>
      <c r="F307" t="s">
        <v>642</v>
      </c>
      <c r="G307" t="s">
        <v>721</v>
      </c>
      <c r="H307" t="s">
        <v>721</v>
      </c>
      <c r="J307" t="s">
        <v>721</v>
      </c>
      <c r="K307" t="s">
        <v>721</v>
      </c>
      <c r="L307" t="s">
        <v>722</v>
      </c>
      <c r="M307" t="s">
        <v>647</v>
      </c>
      <c r="N307" t="s">
        <v>642</v>
      </c>
      <c r="O307" t="s">
        <v>642</v>
      </c>
    </row>
  </sheetData>
  <autoFilter ref="B2:O307" xr:uid="{00000000-0009-0000-0000-000014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006E2BE7DDEF140A14EA49B3EF14461" ma:contentTypeVersion="18" ma:contentTypeDescription="Create a new document." ma:contentTypeScope="" ma:versionID="8ac02122ceabee326f0fe6b4010b3cd3">
  <xsd:schema xmlns:xsd="http://www.w3.org/2001/XMLSchema" xmlns:xs="http://www.w3.org/2001/XMLSchema" xmlns:p="http://schemas.microsoft.com/office/2006/metadata/properties" xmlns:ns2="6698821d-6e10-4a2b-a74f-0a52b52c4692" xmlns:ns3="cb44db4c-58ef-46ee-8a55-6d05fb8b3f8b" targetNamespace="http://schemas.microsoft.com/office/2006/metadata/properties" ma:root="true" ma:fieldsID="1c80002ebd0e45a76a153e49428d900a" ns2:_="" ns3:_="">
    <xsd:import namespace="6698821d-6e10-4a2b-a74f-0a52b52c4692"/>
    <xsd:import namespace="cb44db4c-58ef-46ee-8a55-6d05fb8b3f8b"/>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98821d-6e10-4a2b-a74f-0a52b52c469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bc349d9a-284b-478a-af45-ecae560eed09"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Location" ma:index="24" nillable="true" ma:displayName="Location" ma:indexed="true" ma:internalName="MediaServiceLocation"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44db4c-58ef-46ee-8a55-6d05fb8b3f8b"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d8050449-45f2-470f-80ff-5b5f87c13052}" ma:internalName="TaxCatchAll" ma:showField="CatchAllData" ma:web="cb44db4c-58ef-46ee-8a55-6d05fb8b3f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b44db4c-58ef-46ee-8a55-6d05fb8b3f8b" xsi:nil="true"/>
    <lcf76f155ced4ddcb4097134ff3c332f xmlns="6698821d-6e10-4a2b-a74f-0a52b52c469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2F55CBD-D571-4B4E-BE09-C41C90CBB0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98821d-6e10-4a2b-a74f-0a52b52c4692"/>
    <ds:schemaRef ds:uri="cb44db4c-58ef-46ee-8a55-6d05fb8b3f8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C1D9347-D998-4E83-9262-CAD794B3618E}">
  <ds:schemaRefs>
    <ds:schemaRef ds:uri="http://schemas.microsoft.com/sharepoint/v3/contenttype/forms"/>
  </ds:schemaRefs>
</ds:datastoreItem>
</file>

<file path=customXml/itemProps3.xml><?xml version="1.0" encoding="utf-8"?>
<ds:datastoreItem xmlns:ds="http://schemas.openxmlformats.org/officeDocument/2006/customXml" ds:itemID="{8798AEE7-31B5-4AEB-8142-7964B668462D}">
  <ds:schemaRefs>
    <ds:schemaRef ds:uri="http://schemas.microsoft.com/office/2006/metadata/properties"/>
    <ds:schemaRef ds:uri="http://schemas.microsoft.com/office/infopath/2007/PartnerControls"/>
    <ds:schemaRef ds:uri="cb44db4c-58ef-46ee-8a55-6d05fb8b3f8b"/>
    <ds:schemaRef ds:uri="6698821d-6e10-4a2b-a74f-0a52b52c4692"/>
  </ds:schemaRefs>
</ds:datastoreItem>
</file>

<file path=docMetadata/LabelInfo.xml><?xml version="1.0" encoding="utf-8"?>
<clbl:labelList xmlns:clbl="http://schemas.microsoft.com/office/2020/mipLabelMetadata">
  <clbl:label id="{a4305987-cf78-4f93-9d64-bf18af65397b}" enabled="0" method="" siteId="{a4305987-cf78-4f93-9d64-bf18af65397b}" removed="1"/>
  <clbl:label id="{ce68f836-c221-45ef-866b-38cda86b3d5e}" enabled="0" method="" siteId="{ce68f836-c221-45ef-866b-38cda86b3d5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D-PDP</vt:lpstr>
      <vt:lpstr>D-PNP</vt:lpstr>
      <vt:lpstr>D-PND</vt:lpstr>
      <vt:lpstr>D-PRB</vt:lpstr>
      <vt:lpstr>D-PS</vt:lpstr>
      <vt:lpstr>BM</vt:lpstr>
      <vt:lpstr>CF PDP</vt:lpstr>
      <vt:lpstr>CF PNP</vt:lpstr>
      <vt:lpstr>CF PND</vt:lpstr>
      <vt:lpstr>CF PRB</vt:lpstr>
      <vt:lpstr>CF PS</vt:lpstr>
      <vt:lpstr>PDP</vt:lpstr>
      <vt:lpstr>PNP</vt:lpstr>
      <vt:lpstr>PND</vt:lpstr>
      <vt:lpstr>PRB</vt:lpstr>
      <vt:lpstr>PS</vt:lpstr>
      <vt:lpstr>PD</vt:lpstr>
      <vt:lpstr>1P</vt:lpstr>
      <vt:lpstr>2P</vt:lpstr>
      <vt:lpstr>3P</vt:lpstr>
      <vt:lpstr>Sheet1</vt:lpstr>
      <vt:lpstr>Consolidado</vt:lpstr>
      <vt:lpstr>Lista</vt:lpstr>
      <vt:lpstr>Campo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Feltch, Brady</dc:creator>
  <cp:keywords/>
  <dc:description/>
  <cp:lastModifiedBy>Jaime Benazar Irausquin</cp:lastModifiedBy>
  <cp:revision/>
  <dcterms:created xsi:type="dcterms:W3CDTF">2020-09-24T16:49:48Z</dcterms:created>
  <dcterms:modified xsi:type="dcterms:W3CDTF">2024-04-15T14:19:43Z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0x010100B006E2BE7DDEF140A14EA49B3EF14461</vt:lpwstr>
  </property>
  <property fmtid="{D5CDD505-2E9C-101B-9397-08002B2CF9AE}" pid="3" name="Order">
    <vt:r8>947800</vt:r8>
  </property>
  <property fmtid="{D5CDD505-2E9C-101B-9397-08002B2CF9AE}" pid="4" name="xd_Signature">
    <vt:bool>false</vt:bool>
  </property>
  <property fmtid="{D5CDD505-2E9C-101B-9397-08002B2CF9AE}" pid="5" name="xd_ProgID">
    <vt:lpwstr/>
  </property>
  <property fmtid="{D5CDD505-2E9C-101B-9397-08002B2CF9AE}" pid="6" name="_ExtendedDescription">
    <vt:lpwstr/>
  </property>
  <property fmtid="{D5CDD505-2E9C-101B-9397-08002B2CF9AE}" pid="7" name="TriggerFlowInfo">
    <vt:lpwstr/>
  </property>
  <property fmtid="{D5CDD505-2E9C-101B-9397-08002B2CF9AE}" pid="8" name="ComplianceAssetId">
    <vt:lpwstr/>
  </property>
  <property fmtid="{D5CDD505-2E9C-101B-9397-08002B2CF9AE}" pid="9" name="TemplateUrl">
    <vt:lpwstr/>
  </property>
  <property fmtid="{D5CDD505-2E9C-101B-9397-08002B2CF9AE}" pid="10" name="MediaServiceImageTags">
    <vt:lpwstr/>
  </property>
</Properties>
</file>